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/Desktop/RPI_Forecaster/"/>
    </mc:Choice>
  </mc:AlternateContent>
  <xr:revisionPtr revIDLastSave="0" documentId="13_ncr:1_{8EFE1F0D-E381-F348-9173-A8F4B9496210}" xr6:coauthVersionLast="47" xr6:coauthVersionMax="47" xr10:uidLastSave="{00000000-0000-0000-0000-000000000000}"/>
  <bookViews>
    <workbookView xWindow="0" yWindow="500" windowWidth="25600" windowHeight="15500" tabRatio="500" xr2:uid="{00000000-000D-0000-FFFF-FFFF00000000}"/>
  </bookViews>
  <sheets>
    <sheet name="Front" sheetId="3" r:id="rId1"/>
    <sheet name="Sheet6" sheetId="14" r:id="rId2"/>
    <sheet name="Groups" sheetId="11" r:id="rId3"/>
    <sheet name="SubGroups" sheetId="10" r:id="rId4"/>
    <sheet name="Item Contribution" sheetId="15" r:id="rId5"/>
    <sheet name="Unchained Indices" sheetId="8" r:id="rId6"/>
    <sheet name="Petrol" sheetId="13" r:id="rId7"/>
    <sheet name="OFGEM" sheetId="18" r:id="rId8"/>
    <sheet name="Housing" sheetId="9" r:id="rId9"/>
    <sheet name="Overriden Forecasts" sheetId="12" r:id="rId10"/>
    <sheet name="MoM Forecasts" sheetId="4" r:id="rId11"/>
    <sheet name="Hist Subgroups" sheetId="16" r:id="rId12"/>
    <sheet name="Hist Weights" sheetId="5" r:id="rId13"/>
    <sheet name="Hist Data" sheetId="6" r:id="rId14"/>
    <sheet name="xlwings.conf" sheetId="2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3" i="12" l="1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B35" i="12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W35" i="12"/>
  <c r="AX35" i="12"/>
  <c r="AY35" i="12"/>
  <c r="AZ35" i="12"/>
  <c r="BA35" i="12"/>
  <c r="BB35" i="12"/>
  <c r="BC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F34" i="12"/>
  <c r="G34" i="12" s="1"/>
  <c r="B34" i="12"/>
  <c r="C34" i="12" s="1"/>
  <c r="D34" i="12" s="1"/>
  <c r="E34" i="12" s="1"/>
  <c r="J4" i="3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D2" i="15"/>
  <c r="D3" i="15" s="1"/>
  <c r="D4" i="15" s="1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E2" i="15"/>
  <c r="E3" i="15" s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F2" i="15"/>
  <c r="F3" i="15" s="1"/>
  <c r="F4" i="15" s="1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G2" i="15"/>
  <c r="G3" i="15" s="1"/>
  <c r="G4" i="15" s="1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H2" i="15"/>
  <c r="I2" i="15"/>
  <c r="I3" i="15" s="1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J2" i="15"/>
  <c r="J3" i="15" s="1"/>
  <c r="J4" i="15" s="1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K2" i="15"/>
  <c r="K3" i="15" s="1"/>
  <c r="K4" i="15" s="1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L2" i="15"/>
  <c r="L3" i="15" s="1"/>
  <c r="L4" i="15" s="1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M2" i="15"/>
  <c r="M3" i="15" s="1"/>
  <c r="M4" i="15" s="1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N2" i="15"/>
  <c r="N3" i="15" s="1"/>
  <c r="N4" i="15" s="1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N17" i="15" s="1"/>
  <c r="N18" i="15" s="1"/>
  <c r="N19" i="15" s="1"/>
  <c r="N20" i="15" s="1"/>
  <c r="N21" i="15" s="1"/>
  <c r="N22" i="15" s="1"/>
  <c r="N23" i="15" s="1"/>
  <c r="O2" i="15"/>
  <c r="O3" i="15" s="1"/>
  <c r="O4" i="15" s="1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P2" i="15"/>
  <c r="P3" i="15" s="1"/>
  <c r="P4" i="15" s="1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P17" i="15" s="1"/>
  <c r="P18" i="15" s="1"/>
  <c r="P19" i="15" s="1"/>
  <c r="P20" i="15" s="1"/>
  <c r="P21" i="15" s="1"/>
  <c r="P22" i="15" s="1"/>
  <c r="P23" i="15" s="1"/>
  <c r="Q2" i="15"/>
  <c r="Q3" i="15" s="1"/>
  <c r="Q4" i="15" s="1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Q17" i="15" s="1"/>
  <c r="Q18" i="15" s="1"/>
  <c r="Q19" i="15" s="1"/>
  <c r="Q20" i="15" s="1"/>
  <c r="Q21" i="15" s="1"/>
  <c r="Q22" i="15" s="1"/>
  <c r="Q23" i="15" s="1"/>
  <c r="R2" i="15"/>
  <c r="R3" i="15" s="1"/>
  <c r="R4" i="15" s="1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S2" i="15"/>
  <c r="S3" i="15" s="1"/>
  <c r="S4" i="15" s="1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S17" i="15" s="1"/>
  <c r="S18" i="15" s="1"/>
  <c r="S19" i="15" s="1"/>
  <c r="S20" i="15" s="1"/>
  <c r="S21" i="15" s="1"/>
  <c r="S22" i="15" s="1"/>
  <c r="S23" i="15" s="1"/>
  <c r="T2" i="15"/>
  <c r="T3" i="15" s="1"/>
  <c r="T4" i="15" s="1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T17" i="15" s="1"/>
  <c r="T18" i="15" s="1"/>
  <c r="T19" i="15" s="1"/>
  <c r="T20" i="15" s="1"/>
  <c r="T21" i="15" s="1"/>
  <c r="T22" i="15" s="1"/>
  <c r="T23" i="15" s="1"/>
  <c r="U2" i="15"/>
  <c r="U3" i="15" s="1"/>
  <c r="U4" i="15" s="1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U17" i="15" s="1"/>
  <c r="U18" i="15" s="1"/>
  <c r="U19" i="15" s="1"/>
  <c r="U20" i="15" s="1"/>
  <c r="U21" i="15" s="1"/>
  <c r="U22" i="15" s="1"/>
  <c r="U23" i="15" s="1"/>
  <c r="V2" i="15"/>
  <c r="V3" i="15" s="1"/>
  <c r="V4" i="15" s="1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V17" i="15" s="1"/>
  <c r="V18" i="15" s="1"/>
  <c r="V19" i="15" s="1"/>
  <c r="V20" i="15" s="1"/>
  <c r="V21" i="15" s="1"/>
  <c r="V22" i="15" s="1"/>
  <c r="V23" i="15" s="1"/>
  <c r="W2" i="15"/>
  <c r="W3" i="15" s="1"/>
  <c r="W4" i="15" s="1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W17" i="15" s="1"/>
  <c r="W18" i="15" s="1"/>
  <c r="W19" i="15" s="1"/>
  <c r="W20" i="15" s="1"/>
  <c r="W21" i="15" s="1"/>
  <c r="W22" i="15" s="1"/>
  <c r="W23" i="15" s="1"/>
  <c r="X2" i="15"/>
  <c r="X3" i="15" s="1"/>
  <c r="X4" i="15" s="1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X17" i="15" s="1"/>
  <c r="X18" i="15" s="1"/>
  <c r="X19" i="15" s="1"/>
  <c r="X20" i="15" s="1"/>
  <c r="X21" i="15" s="1"/>
  <c r="X22" i="15" s="1"/>
  <c r="X23" i="15" s="1"/>
  <c r="Y2" i="15"/>
  <c r="Y3" i="15" s="1"/>
  <c r="Y4" i="15" s="1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Y17" i="15" s="1"/>
  <c r="Y18" i="15" s="1"/>
  <c r="Y19" i="15" s="1"/>
  <c r="Y20" i="15" s="1"/>
  <c r="Y21" i="15" s="1"/>
  <c r="Y22" i="15" s="1"/>
  <c r="Y23" i="15" s="1"/>
  <c r="Z2" i="15"/>
  <c r="AA2" i="15"/>
  <c r="AA3" i="15" s="1"/>
  <c r="AA4" i="15" s="1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A17" i="15" s="1"/>
  <c r="AA18" i="15" s="1"/>
  <c r="AA19" i="15" s="1"/>
  <c r="AA20" i="15" s="1"/>
  <c r="AA21" i="15" s="1"/>
  <c r="AA22" i="15" s="1"/>
  <c r="AA23" i="15" s="1"/>
  <c r="AB2" i="15"/>
  <c r="AC2" i="15"/>
  <c r="AC3" i="15" s="1"/>
  <c r="AC4" i="15" s="1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AC17" i="15" s="1"/>
  <c r="AC18" i="15" s="1"/>
  <c r="AC19" i="15" s="1"/>
  <c r="AC20" i="15" s="1"/>
  <c r="AC21" i="15" s="1"/>
  <c r="AC22" i="15" s="1"/>
  <c r="AC23" i="15" s="1"/>
  <c r="AD2" i="15"/>
  <c r="AD3" i="15" s="1"/>
  <c r="AD4" i="15" s="1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AD17" i="15" s="1"/>
  <c r="AD18" i="15" s="1"/>
  <c r="AD19" i="15" s="1"/>
  <c r="AD20" i="15" s="1"/>
  <c r="AD21" i="15" s="1"/>
  <c r="AD22" i="15" s="1"/>
  <c r="AD23" i="15" s="1"/>
  <c r="AE2" i="15"/>
  <c r="AE3" i="15" s="1"/>
  <c r="AE4" i="15" s="1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AE17" i="15" s="1"/>
  <c r="AE18" i="15" s="1"/>
  <c r="AE19" i="15" s="1"/>
  <c r="AE20" i="15" s="1"/>
  <c r="AE21" i="15" s="1"/>
  <c r="AE22" i="15" s="1"/>
  <c r="AE23" i="15" s="1"/>
  <c r="AF2" i="15"/>
  <c r="AF3" i="15" s="1"/>
  <c r="AF4" i="15" s="1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F17" i="15" s="1"/>
  <c r="AF18" i="15" s="1"/>
  <c r="AF19" i="15" s="1"/>
  <c r="AF20" i="15" s="1"/>
  <c r="AF21" i="15" s="1"/>
  <c r="AF22" i="15" s="1"/>
  <c r="AF23" i="15" s="1"/>
  <c r="AG2" i="15"/>
  <c r="AG3" i="15" s="1"/>
  <c r="AG4" i="15" s="1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G17" i="15" s="1"/>
  <c r="AG18" i="15" s="1"/>
  <c r="AG19" i="15" s="1"/>
  <c r="AG20" i="15" s="1"/>
  <c r="AG21" i="15" s="1"/>
  <c r="AG22" i="15" s="1"/>
  <c r="AG23" i="15" s="1"/>
  <c r="AH2" i="15"/>
  <c r="AH3" i="15" s="1"/>
  <c r="AH4" i="15" s="1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H17" i="15" s="1"/>
  <c r="AH18" i="15" s="1"/>
  <c r="AH19" i="15" s="1"/>
  <c r="AH20" i="15" s="1"/>
  <c r="AH21" i="15" s="1"/>
  <c r="AH22" i="15" s="1"/>
  <c r="AH23" i="15" s="1"/>
  <c r="AI2" i="15"/>
  <c r="AI3" i="15" s="1"/>
  <c r="AI4" i="15" s="1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I17" i="15" s="1"/>
  <c r="AI18" i="15" s="1"/>
  <c r="AI19" i="15" s="1"/>
  <c r="AI20" i="15" s="1"/>
  <c r="AI21" i="15" s="1"/>
  <c r="AI22" i="15" s="1"/>
  <c r="AI23" i="15" s="1"/>
  <c r="AJ2" i="15"/>
  <c r="AJ3" i="15" s="1"/>
  <c r="AJ4" i="15" s="1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AJ17" i="15" s="1"/>
  <c r="AJ18" i="15" s="1"/>
  <c r="AJ19" i="15" s="1"/>
  <c r="AJ20" i="15" s="1"/>
  <c r="AJ21" i="15" s="1"/>
  <c r="AJ22" i="15" s="1"/>
  <c r="AJ23" i="15" s="1"/>
  <c r="AK2" i="15"/>
  <c r="AK3" i="15" s="1"/>
  <c r="AK4" i="15" s="1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AK17" i="15" s="1"/>
  <c r="AK18" i="15" s="1"/>
  <c r="AK19" i="15" s="1"/>
  <c r="AK20" i="15" s="1"/>
  <c r="AK21" i="15" s="1"/>
  <c r="AK22" i="15" s="1"/>
  <c r="AK23" i="15" s="1"/>
  <c r="AL2" i="15"/>
  <c r="AL3" i="15" s="1"/>
  <c r="AL4" i="15" s="1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L17" i="15" s="1"/>
  <c r="AL18" i="15" s="1"/>
  <c r="AL19" i="15" s="1"/>
  <c r="AL20" i="15" s="1"/>
  <c r="AL21" i="15" s="1"/>
  <c r="AL22" i="15" s="1"/>
  <c r="AL23" i="15" s="1"/>
  <c r="AM2" i="15"/>
  <c r="AM3" i="15" s="1"/>
  <c r="AM4" i="15" s="1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AM17" i="15" s="1"/>
  <c r="AM18" i="15" s="1"/>
  <c r="AM19" i="15" s="1"/>
  <c r="AM20" i="15" s="1"/>
  <c r="AM21" i="15" s="1"/>
  <c r="AM22" i="15" s="1"/>
  <c r="AM23" i="15" s="1"/>
  <c r="AN2" i="15"/>
  <c r="AN3" i="15" s="1"/>
  <c r="AN4" i="15" s="1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N17" i="15" s="1"/>
  <c r="AN18" i="15" s="1"/>
  <c r="AN19" i="15" s="1"/>
  <c r="AN20" i="15" s="1"/>
  <c r="AN21" i="15" s="1"/>
  <c r="AN22" i="15" s="1"/>
  <c r="AN23" i="15" s="1"/>
  <c r="AO2" i="15"/>
  <c r="AO3" i="15" s="1"/>
  <c r="AO4" i="15" s="1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AO17" i="15" s="1"/>
  <c r="AO18" i="15" s="1"/>
  <c r="AO19" i="15" s="1"/>
  <c r="AO20" i="15" s="1"/>
  <c r="AO21" i="15" s="1"/>
  <c r="AO22" i="15" s="1"/>
  <c r="AO23" i="15" s="1"/>
  <c r="AP2" i="15"/>
  <c r="AP3" i="15" s="1"/>
  <c r="AP4" i="15" s="1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Q2" i="15"/>
  <c r="AQ3" i="15" s="1"/>
  <c r="AQ4" i="15" s="1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AQ17" i="15" s="1"/>
  <c r="AQ18" i="15" s="1"/>
  <c r="AQ19" i="15" s="1"/>
  <c r="AQ20" i="15" s="1"/>
  <c r="AQ21" i="15" s="1"/>
  <c r="AQ22" i="15" s="1"/>
  <c r="AQ23" i="15" s="1"/>
  <c r="AR2" i="15"/>
  <c r="AR3" i="15" s="1"/>
  <c r="AR4" i="15" s="1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AR17" i="15" s="1"/>
  <c r="AR18" i="15" s="1"/>
  <c r="AR19" i="15" s="1"/>
  <c r="AR20" i="15" s="1"/>
  <c r="AR21" i="15" s="1"/>
  <c r="AR22" i="15" s="1"/>
  <c r="AR23" i="15" s="1"/>
  <c r="AS2" i="15"/>
  <c r="AS3" i="15" s="1"/>
  <c r="AS4" i="15" s="1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AS17" i="15" s="1"/>
  <c r="AS18" i="15" s="1"/>
  <c r="AS19" i="15" s="1"/>
  <c r="AS20" i="15" s="1"/>
  <c r="AS21" i="15" s="1"/>
  <c r="AS22" i="15" s="1"/>
  <c r="AS23" i="15" s="1"/>
  <c r="AT2" i="15"/>
  <c r="AT3" i="15" s="1"/>
  <c r="AT4" i="15" s="1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T17" i="15" s="1"/>
  <c r="AT18" i="15" s="1"/>
  <c r="AT19" i="15" s="1"/>
  <c r="AT20" i="15" s="1"/>
  <c r="AT21" i="15" s="1"/>
  <c r="AT22" i="15" s="1"/>
  <c r="AT23" i="15" s="1"/>
  <c r="AU2" i="15"/>
  <c r="AU3" i="15" s="1"/>
  <c r="AU4" i="15" s="1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AU17" i="15" s="1"/>
  <c r="AU18" i="15" s="1"/>
  <c r="AU19" i="15" s="1"/>
  <c r="AU20" i="15" s="1"/>
  <c r="AU21" i="15" s="1"/>
  <c r="AU22" i="15" s="1"/>
  <c r="AU23" i="15" s="1"/>
  <c r="AV2" i="15"/>
  <c r="AW2" i="15"/>
  <c r="AW3" i="15" s="1"/>
  <c r="AW4" i="15" s="1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W17" i="15" s="1"/>
  <c r="AW18" i="15" s="1"/>
  <c r="AW19" i="15" s="1"/>
  <c r="AW20" i="15" s="1"/>
  <c r="AW21" i="15" s="1"/>
  <c r="AW22" i="15" s="1"/>
  <c r="AW23" i="15" s="1"/>
  <c r="AX2" i="15"/>
  <c r="AX3" i="15" s="1"/>
  <c r="AX4" i="15" s="1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AX17" i="15" s="1"/>
  <c r="AX18" i="15" s="1"/>
  <c r="AX19" i="15" s="1"/>
  <c r="AX20" i="15" s="1"/>
  <c r="AX21" i="15" s="1"/>
  <c r="AX22" i="15" s="1"/>
  <c r="AX23" i="15" s="1"/>
  <c r="AY2" i="15"/>
  <c r="AY3" i="15" s="1"/>
  <c r="AY4" i="15" s="1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AY17" i="15" s="1"/>
  <c r="AY18" i="15" s="1"/>
  <c r="AY19" i="15" s="1"/>
  <c r="AY20" i="15" s="1"/>
  <c r="AY21" i="15" s="1"/>
  <c r="AY22" i="15" s="1"/>
  <c r="AY23" i="15" s="1"/>
  <c r="AZ2" i="15"/>
  <c r="BA2" i="15"/>
  <c r="BA3" i="15" s="1"/>
  <c r="BA4" i="15" s="1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A17" i="15" s="1"/>
  <c r="BA18" i="15" s="1"/>
  <c r="BA19" i="15" s="1"/>
  <c r="BA20" i="15" s="1"/>
  <c r="BA21" i="15" s="1"/>
  <c r="BA22" i="15" s="1"/>
  <c r="BA23" i="15" s="1"/>
  <c r="BB2" i="15"/>
  <c r="BB3" i="15" s="1"/>
  <c r="BB4" i="15" s="1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BB17" i="15" s="1"/>
  <c r="BB18" i="15" s="1"/>
  <c r="BB19" i="15" s="1"/>
  <c r="BB20" i="15" s="1"/>
  <c r="BB21" i="15" s="1"/>
  <c r="BB22" i="15" s="1"/>
  <c r="BB23" i="15" s="1"/>
  <c r="BC2" i="15"/>
  <c r="BC3" i="15" s="1"/>
  <c r="BC4" i="15" s="1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BC17" i="15" s="1"/>
  <c r="BC18" i="15" s="1"/>
  <c r="BC19" i="15" s="1"/>
  <c r="BC20" i="15" s="1"/>
  <c r="BC21" i="15" s="1"/>
  <c r="BC22" i="15" s="1"/>
  <c r="BC23" i="15" s="1"/>
  <c r="BD2" i="15"/>
  <c r="BE2" i="15"/>
  <c r="BF2" i="15"/>
  <c r="BF3" i="15" s="1"/>
  <c r="BF4" i="15" s="1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F17" i="15" s="1"/>
  <c r="BF18" i="15" s="1"/>
  <c r="BF19" i="15" s="1"/>
  <c r="BF20" i="15" s="1"/>
  <c r="BF21" i="15" s="1"/>
  <c r="BF22" i="15" s="1"/>
  <c r="BF23" i="15" s="1"/>
  <c r="BG2" i="15"/>
  <c r="BG3" i="15" s="1"/>
  <c r="BG4" i="15" s="1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BG17" i="15" s="1"/>
  <c r="BG18" i="15" s="1"/>
  <c r="BG19" i="15" s="1"/>
  <c r="BG20" i="15" s="1"/>
  <c r="BG21" i="15" s="1"/>
  <c r="BG22" i="15" s="1"/>
  <c r="BG23" i="15" s="1"/>
  <c r="BH2" i="15"/>
  <c r="BH3" i="15" s="1"/>
  <c r="BH4" i="15" s="1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BH17" i="15" s="1"/>
  <c r="BH18" i="15" s="1"/>
  <c r="BH19" i="15" s="1"/>
  <c r="BH20" i="15" s="1"/>
  <c r="BH21" i="15" s="1"/>
  <c r="BH22" i="15" s="1"/>
  <c r="BH23" i="15" s="1"/>
  <c r="BI2" i="15"/>
  <c r="BI3" i="15" s="1"/>
  <c r="BI4" i="15" s="1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BI17" i="15" s="1"/>
  <c r="BI18" i="15" s="1"/>
  <c r="BI19" i="15" s="1"/>
  <c r="BI20" i="15" s="1"/>
  <c r="BI21" i="15" s="1"/>
  <c r="BI22" i="15" s="1"/>
  <c r="BI23" i="15" s="1"/>
  <c r="BJ2" i="15"/>
  <c r="BJ3" i="15" s="1"/>
  <c r="BJ4" i="15" s="1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J17" i="15" s="1"/>
  <c r="BJ18" i="15" s="1"/>
  <c r="BJ19" i="15" s="1"/>
  <c r="BJ20" i="15" s="1"/>
  <c r="BJ21" i="15" s="1"/>
  <c r="BJ22" i="15" s="1"/>
  <c r="BJ23" i="15" s="1"/>
  <c r="BK2" i="15"/>
  <c r="BK3" i="15" s="1"/>
  <c r="BK4" i="15" s="1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K17" i="15" s="1"/>
  <c r="BK18" i="15" s="1"/>
  <c r="BK19" i="15" s="1"/>
  <c r="BK20" i="15" s="1"/>
  <c r="BK21" i="15" s="1"/>
  <c r="BK22" i="15" s="1"/>
  <c r="BK23" i="15" s="1"/>
  <c r="BL2" i="15"/>
  <c r="BL3" i="15" s="1"/>
  <c r="BL4" i="15" s="1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BL17" i="15" s="1"/>
  <c r="BL18" i="15" s="1"/>
  <c r="BL19" i="15" s="1"/>
  <c r="BL20" i="15" s="1"/>
  <c r="BL21" i="15" s="1"/>
  <c r="BL22" i="15" s="1"/>
  <c r="BL23" i="15" s="1"/>
  <c r="BM2" i="15"/>
  <c r="BM3" i="15" s="1"/>
  <c r="BM4" i="15" s="1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M17" i="15" s="1"/>
  <c r="BM18" i="15" s="1"/>
  <c r="BM19" i="15" s="1"/>
  <c r="BM20" i="15" s="1"/>
  <c r="BM21" i="15" s="1"/>
  <c r="BM22" i="15" s="1"/>
  <c r="BM23" i="15" s="1"/>
  <c r="BN2" i="15"/>
  <c r="BN3" i="15" s="1"/>
  <c r="BN4" i="15" s="1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N17" i="15" s="1"/>
  <c r="BN18" i="15" s="1"/>
  <c r="BN19" i="15" s="1"/>
  <c r="BN20" i="15" s="1"/>
  <c r="BN21" i="15" s="1"/>
  <c r="BN22" i="15" s="1"/>
  <c r="BN23" i="15" s="1"/>
  <c r="BO2" i="15"/>
  <c r="BO3" i="15" s="1"/>
  <c r="BO4" i="15" s="1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O17" i="15" s="1"/>
  <c r="BO18" i="15" s="1"/>
  <c r="BO19" i="15" s="1"/>
  <c r="BO20" i="15" s="1"/>
  <c r="BO21" i="15" s="1"/>
  <c r="BO22" i="15" s="1"/>
  <c r="BO23" i="15" s="1"/>
  <c r="BP2" i="15"/>
  <c r="BP3" i="15" s="1"/>
  <c r="BP4" i="15" s="1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P17" i="15" s="1"/>
  <c r="BP18" i="15" s="1"/>
  <c r="BP19" i="15" s="1"/>
  <c r="BP20" i="15" s="1"/>
  <c r="BP21" i="15" s="1"/>
  <c r="BP22" i="15" s="1"/>
  <c r="BP23" i="15" s="1"/>
  <c r="BQ2" i="15"/>
  <c r="BQ3" i="15" s="1"/>
  <c r="BQ4" i="15" s="1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BQ17" i="15" s="1"/>
  <c r="BQ18" i="15" s="1"/>
  <c r="BQ19" i="15" s="1"/>
  <c r="BQ20" i="15" s="1"/>
  <c r="BQ21" i="15" s="1"/>
  <c r="BQ22" i="15" s="1"/>
  <c r="BQ23" i="15" s="1"/>
  <c r="BR2" i="15"/>
  <c r="BR3" i="15" s="1"/>
  <c r="BR4" i="15" s="1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R17" i="15" s="1"/>
  <c r="BR18" i="15" s="1"/>
  <c r="BR19" i="15" s="1"/>
  <c r="BR20" i="15" s="1"/>
  <c r="BR21" i="15" s="1"/>
  <c r="BR22" i="15" s="1"/>
  <c r="BR23" i="15" s="1"/>
  <c r="BS2" i="15"/>
  <c r="BS3" i="15" s="1"/>
  <c r="BS4" i="15" s="1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BS17" i="15" s="1"/>
  <c r="BS18" i="15" s="1"/>
  <c r="BS19" i="15" s="1"/>
  <c r="BS20" i="15" s="1"/>
  <c r="BS21" i="15" s="1"/>
  <c r="BS22" i="15" s="1"/>
  <c r="BS23" i="15" s="1"/>
  <c r="BT2" i="15"/>
  <c r="BT3" i="15" s="1"/>
  <c r="BT4" i="15" s="1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T17" i="15" s="1"/>
  <c r="BT18" i="15" s="1"/>
  <c r="BT19" i="15" s="1"/>
  <c r="BT20" i="15" s="1"/>
  <c r="BT21" i="15" s="1"/>
  <c r="BT22" i="15" s="1"/>
  <c r="BT23" i="15" s="1"/>
  <c r="BU2" i="15"/>
  <c r="BU3" i="15" s="1"/>
  <c r="BU4" i="15" s="1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BU17" i="15" s="1"/>
  <c r="BU18" i="15" s="1"/>
  <c r="BU19" i="15" s="1"/>
  <c r="BU20" i="15" s="1"/>
  <c r="BU21" i="15" s="1"/>
  <c r="BU22" i="15" s="1"/>
  <c r="BU23" i="15" s="1"/>
  <c r="BV2" i="15"/>
  <c r="BV3" i="15" s="1"/>
  <c r="BV4" i="15" s="1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V17" i="15" s="1"/>
  <c r="BV18" i="15" s="1"/>
  <c r="BV19" i="15" s="1"/>
  <c r="BV20" i="15" s="1"/>
  <c r="BV21" i="15" s="1"/>
  <c r="BV22" i="15" s="1"/>
  <c r="BV23" i="15" s="1"/>
  <c r="BW2" i="15"/>
  <c r="BW3" i="15" s="1"/>
  <c r="BW4" i="15" s="1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BW17" i="15" s="1"/>
  <c r="BW18" i="15" s="1"/>
  <c r="BW19" i="15" s="1"/>
  <c r="BW20" i="15" s="1"/>
  <c r="BW21" i="15" s="1"/>
  <c r="BW22" i="15" s="1"/>
  <c r="BW23" i="15" s="1"/>
  <c r="BX2" i="15"/>
  <c r="BX3" i="15" s="1"/>
  <c r="BX4" i="15" s="1"/>
  <c r="BX5" i="15" s="1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BX17" i="15" s="1"/>
  <c r="BX18" i="15" s="1"/>
  <c r="BX19" i="15" s="1"/>
  <c r="BX20" i="15" s="1"/>
  <c r="BX21" i="15" s="1"/>
  <c r="BX22" i="15" s="1"/>
  <c r="BX23" i="15" s="1"/>
  <c r="BY2" i="15"/>
  <c r="BY3" i="15" s="1"/>
  <c r="BY4" i="15" s="1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BY17" i="15" s="1"/>
  <c r="BY18" i="15" s="1"/>
  <c r="BY19" i="15" s="1"/>
  <c r="BY20" i="15" s="1"/>
  <c r="BY21" i="15" s="1"/>
  <c r="BY22" i="15" s="1"/>
  <c r="BY23" i="15" s="1"/>
  <c r="BZ2" i="15"/>
  <c r="BZ3" i="15" s="1"/>
  <c r="BZ4" i="15" s="1"/>
  <c r="BZ5" i="15" s="1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BZ17" i="15" s="1"/>
  <c r="BZ18" i="15" s="1"/>
  <c r="BZ19" i="15" s="1"/>
  <c r="BZ20" i="15" s="1"/>
  <c r="BZ21" i="15" s="1"/>
  <c r="BZ22" i="15" s="1"/>
  <c r="BZ23" i="15" s="1"/>
  <c r="CA2" i="15"/>
  <c r="CA3" i="15" s="1"/>
  <c r="CA4" i="15" s="1"/>
  <c r="CA5" i="15" s="1"/>
  <c r="CA6" i="15" s="1"/>
  <c r="CA7" i="15" s="1"/>
  <c r="CA8" i="15" s="1"/>
  <c r="CA9" i="15" s="1"/>
  <c r="CA10" i="15" s="1"/>
  <c r="CA11" i="15" s="1"/>
  <c r="CA12" i="15" s="1"/>
  <c r="CA13" i="15" s="1"/>
  <c r="CA14" i="15" s="1"/>
  <c r="CA15" i="15" s="1"/>
  <c r="CA16" i="15" s="1"/>
  <c r="CA17" i="15" s="1"/>
  <c r="CA18" i="15" s="1"/>
  <c r="CA19" i="15" s="1"/>
  <c r="CA20" i="15" s="1"/>
  <c r="CA21" i="15" s="1"/>
  <c r="CA22" i="15" s="1"/>
  <c r="CA23" i="15" s="1"/>
  <c r="CB2" i="15"/>
  <c r="CB3" i="15" s="1"/>
  <c r="CB4" i="15" s="1"/>
  <c r="CB5" i="15" s="1"/>
  <c r="CB6" i="15" s="1"/>
  <c r="CB7" i="15" s="1"/>
  <c r="CB8" i="15" s="1"/>
  <c r="CB9" i="15" s="1"/>
  <c r="CB10" i="15" s="1"/>
  <c r="CB11" i="15" s="1"/>
  <c r="CB12" i="15" s="1"/>
  <c r="CB13" i="15" s="1"/>
  <c r="CB14" i="15" s="1"/>
  <c r="CB15" i="15" s="1"/>
  <c r="CB16" i="15" s="1"/>
  <c r="CB17" i="15" s="1"/>
  <c r="CB18" i="15" s="1"/>
  <c r="CB19" i="15" s="1"/>
  <c r="CB20" i="15" s="1"/>
  <c r="CB21" i="15" s="1"/>
  <c r="CB22" i="15" s="1"/>
  <c r="CB23" i="15" s="1"/>
  <c r="CC2" i="15"/>
  <c r="CC3" i="15" s="1"/>
  <c r="CC4" i="15" s="1"/>
  <c r="CC5" i="15" s="1"/>
  <c r="CC6" i="15" s="1"/>
  <c r="CC7" i="15" s="1"/>
  <c r="CC8" i="15" s="1"/>
  <c r="CC9" i="15" s="1"/>
  <c r="CC10" i="15" s="1"/>
  <c r="CC11" i="15" s="1"/>
  <c r="CC12" i="15" s="1"/>
  <c r="CC13" i="15" s="1"/>
  <c r="CC14" i="15" s="1"/>
  <c r="CC15" i="15" s="1"/>
  <c r="CC16" i="15" s="1"/>
  <c r="CC17" i="15" s="1"/>
  <c r="CC18" i="15" s="1"/>
  <c r="CC19" i="15" s="1"/>
  <c r="CC20" i="15" s="1"/>
  <c r="CC21" i="15" s="1"/>
  <c r="CC22" i="15" s="1"/>
  <c r="CC23" i="15" s="1"/>
  <c r="CD2" i="15"/>
  <c r="CD3" i="15" s="1"/>
  <c r="CD4" i="15" s="1"/>
  <c r="CD5" i="15" s="1"/>
  <c r="CD6" i="15" s="1"/>
  <c r="CD7" i="15" s="1"/>
  <c r="CD8" i="15" s="1"/>
  <c r="CD9" i="15" s="1"/>
  <c r="CD10" i="15" s="1"/>
  <c r="CD11" i="15" s="1"/>
  <c r="CD12" i="15" s="1"/>
  <c r="CD13" i="15" s="1"/>
  <c r="CD14" i="15" s="1"/>
  <c r="CD15" i="15" s="1"/>
  <c r="CD16" i="15" s="1"/>
  <c r="CD17" i="15" s="1"/>
  <c r="CD18" i="15" s="1"/>
  <c r="CD19" i="15" s="1"/>
  <c r="CD20" i="15" s="1"/>
  <c r="CD21" i="15" s="1"/>
  <c r="CD22" i="15" s="1"/>
  <c r="CD23" i="15" s="1"/>
  <c r="CE2" i="15"/>
  <c r="CE3" i="15" s="1"/>
  <c r="CE4" i="15" s="1"/>
  <c r="CE5" i="15" s="1"/>
  <c r="CE6" i="15" s="1"/>
  <c r="CE7" i="15" s="1"/>
  <c r="CE8" i="15" s="1"/>
  <c r="CE9" i="15" s="1"/>
  <c r="CE10" i="15" s="1"/>
  <c r="CE11" i="15" s="1"/>
  <c r="CE12" i="15" s="1"/>
  <c r="CE13" i="15" s="1"/>
  <c r="CE14" i="15" s="1"/>
  <c r="CE15" i="15" s="1"/>
  <c r="CE16" i="15" s="1"/>
  <c r="CE17" i="15" s="1"/>
  <c r="CE18" i="15" s="1"/>
  <c r="CE19" i="15" s="1"/>
  <c r="CE20" i="15" s="1"/>
  <c r="CE21" i="15" s="1"/>
  <c r="CE22" i="15" s="1"/>
  <c r="CE23" i="15" s="1"/>
  <c r="CF2" i="15"/>
  <c r="CF3" i="15" s="1"/>
  <c r="CF4" i="15" s="1"/>
  <c r="CF5" i="15" s="1"/>
  <c r="CF6" i="15" s="1"/>
  <c r="CF7" i="15" s="1"/>
  <c r="CF8" i="15" s="1"/>
  <c r="CF9" i="15" s="1"/>
  <c r="CF10" i="15" s="1"/>
  <c r="CF11" i="15" s="1"/>
  <c r="CF12" i="15" s="1"/>
  <c r="CF13" i="15" s="1"/>
  <c r="CF14" i="15" s="1"/>
  <c r="CF15" i="15" s="1"/>
  <c r="CF16" i="15" s="1"/>
  <c r="CF17" i="15" s="1"/>
  <c r="CF18" i="15" s="1"/>
  <c r="CF19" i="15" s="1"/>
  <c r="CF20" i="15" s="1"/>
  <c r="CF21" i="15" s="1"/>
  <c r="CF22" i="15" s="1"/>
  <c r="CF23" i="15" s="1"/>
  <c r="CG2" i="15"/>
  <c r="CG3" i="15" s="1"/>
  <c r="CG4" i="15" s="1"/>
  <c r="CG5" i="15" s="1"/>
  <c r="CG6" i="15" s="1"/>
  <c r="CG7" i="15" s="1"/>
  <c r="CG8" i="15" s="1"/>
  <c r="CG9" i="15" s="1"/>
  <c r="CG10" i="15" s="1"/>
  <c r="CG11" i="15" s="1"/>
  <c r="CG12" i="15" s="1"/>
  <c r="CG13" i="15" s="1"/>
  <c r="CG14" i="15" s="1"/>
  <c r="CG15" i="15" s="1"/>
  <c r="CG16" i="15" s="1"/>
  <c r="CG17" i="15" s="1"/>
  <c r="CG18" i="15" s="1"/>
  <c r="CG19" i="15" s="1"/>
  <c r="CG20" i="15" s="1"/>
  <c r="CG21" i="15" s="1"/>
  <c r="CG22" i="15" s="1"/>
  <c r="CG23" i="15" s="1"/>
  <c r="CH2" i="15"/>
  <c r="CH3" i="15" s="1"/>
  <c r="CH4" i="15" s="1"/>
  <c r="CH5" i="15" s="1"/>
  <c r="CH6" i="15" s="1"/>
  <c r="CH7" i="15" s="1"/>
  <c r="CH8" i="15" s="1"/>
  <c r="CH9" i="15" s="1"/>
  <c r="CH10" i="15" s="1"/>
  <c r="CH11" i="15" s="1"/>
  <c r="CH12" i="15" s="1"/>
  <c r="CH13" i="15" s="1"/>
  <c r="CH14" i="15" s="1"/>
  <c r="CH15" i="15" s="1"/>
  <c r="CH16" i="15" s="1"/>
  <c r="CH17" i="15" s="1"/>
  <c r="CH18" i="15" s="1"/>
  <c r="CH19" i="15" s="1"/>
  <c r="CH20" i="15" s="1"/>
  <c r="CH21" i="15" s="1"/>
  <c r="CH22" i="15" s="1"/>
  <c r="CH23" i="15" s="1"/>
  <c r="CI2" i="15"/>
  <c r="CI3" i="15" s="1"/>
  <c r="CI4" i="15" s="1"/>
  <c r="CI5" i="15" s="1"/>
  <c r="CI6" i="15" s="1"/>
  <c r="CI7" i="15" s="1"/>
  <c r="CI8" i="15" s="1"/>
  <c r="CI9" i="15" s="1"/>
  <c r="CI10" i="15" s="1"/>
  <c r="CI11" i="15" s="1"/>
  <c r="CI12" i="15" s="1"/>
  <c r="CI13" i="15" s="1"/>
  <c r="CI14" i="15" s="1"/>
  <c r="CI15" i="15" s="1"/>
  <c r="CI16" i="15" s="1"/>
  <c r="CI17" i="15" s="1"/>
  <c r="CI18" i="15" s="1"/>
  <c r="CI19" i="15" s="1"/>
  <c r="CI20" i="15" s="1"/>
  <c r="CI21" i="15" s="1"/>
  <c r="CI22" i="15" s="1"/>
  <c r="CI23" i="15" s="1"/>
  <c r="CJ2" i="15"/>
  <c r="CJ3" i="15" s="1"/>
  <c r="CJ4" i="15" s="1"/>
  <c r="CJ5" i="15" s="1"/>
  <c r="CJ6" i="15" s="1"/>
  <c r="CJ7" i="15" s="1"/>
  <c r="CJ8" i="15" s="1"/>
  <c r="CJ9" i="15" s="1"/>
  <c r="CJ10" i="15" s="1"/>
  <c r="CJ11" i="15" s="1"/>
  <c r="CJ12" i="15" s="1"/>
  <c r="CJ13" i="15" s="1"/>
  <c r="CJ14" i="15" s="1"/>
  <c r="CJ15" i="15" s="1"/>
  <c r="CJ16" i="15" s="1"/>
  <c r="CJ17" i="15" s="1"/>
  <c r="CJ18" i="15" s="1"/>
  <c r="CJ19" i="15" s="1"/>
  <c r="CJ20" i="15" s="1"/>
  <c r="CJ21" i="15" s="1"/>
  <c r="CJ22" i="15" s="1"/>
  <c r="CJ23" i="15" s="1"/>
  <c r="CK2" i="15"/>
  <c r="CK3" i="15" s="1"/>
  <c r="CK4" i="15" s="1"/>
  <c r="CK5" i="15" s="1"/>
  <c r="CK6" i="15" s="1"/>
  <c r="CK7" i="15" s="1"/>
  <c r="CK8" i="15" s="1"/>
  <c r="CK9" i="15" s="1"/>
  <c r="CK10" i="15" s="1"/>
  <c r="CK11" i="15" s="1"/>
  <c r="CK12" i="15" s="1"/>
  <c r="CK13" i="15" s="1"/>
  <c r="CK14" i="15" s="1"/>
  <c r="CK15" i="15" s="1"/>
  <c r="CK16" i="15" s="1"/>
  <c r="CK17" i="15" s="1"/>
  <c r="CK18" i="15" s="1"/>
  <c r="CK19" i="15" s="1"/>
  <c r="CK20" i="15" s="1"/>
  <c r="CK21" i="15" s="1"/>
  <c r="CK22" i="15" s="1"/>
  <c r="CK23" i="15" s="1"/>
  <c r="CL2" i="15"/>
  <c r="CL3" i="15" s="1"/>
  <c r="CL4" i="15" s="1"/>
  <c r="CL5" i="15" s="1"/>
  <c r="CL6" i="15" s="1"/>
  <c r="CL7" i="15" s="1"/>
  <c r="CL8" i="15" s="1"/>
  <c r="CL9" i="15" s="1"/>
  <c r="CL10" i="15" s="1"/>
  <c r="CL11" i="15" s="1"/>
  <c r="CL12" i="15" s="1"/>
  <c r="CL13" i="15" s="1"/>
  <c r="CL14" i="15" s="1"/>
  <c r="CL15" i="15" s="1"/>
  <c r="CL16" i="15" s="1"/>
  <c r="CL17" i="15" s="1"/>
  <c r="CL18" i="15" s="1"/>
  <c r="CL19" i="15" s="1"/>
  <c r="CL20" i="15" s="1"/>
  <c r="CL21" i="15" s="1"/>
  <c r="CL22" i="15" s="1"/>
  <c r="CL23" i="15" s="1"/>
  <c r="CM2" i="15"/>
  <c r="CM3" i="15" s="1"/>
  <c r="CM4" i="15" s="1"/>
  <c r="CM5" i="15" s="1"/>
  <c r="CM6" i="15" s="1"/>
  <c r="CM7" i="15" s="1"/>
  <c r="CM8" i="15" s="1"/>
  <c r="CM9" i="15" s="1"/>
  <c r="CM10" i="15" s="1"/>
  <c r="CM11" i="15" s="1"/>
  <c r="CM12" i="15" s="1"/>
  <c r="CM13" i="15" s="1"/>
  <c r="CM14" i="15" s="1"/>
  <c r="CM15" i="15" s="1"/>
  <c r="CM16" i="15" s="1"/>
  <c r="CM17" i="15" s="1"/>
  <c r="CM18" i="15" s="1"/>
  <c r="CM19" i="15" s="1"/>
  <c r="CM20" i="15" s="1"/>
  <c r="CM21" i="15" s="1"/>
  <c r="CM22" i="15" s="1"/>
  <c r="CM23" i="15" s="1"/>
  <c r="CN2" i="15"/>
  <c r="CN3" i="15" s="1"/>
  <c r="CN4" i="15" s="1"/>
  <c r="CN5" i="15" s="1"/>
  <c r="CN6" i="15" s="1"/>
  <c r="CN7" i="15" s="1"/>
  <c r="CN8" i="15" s="1"/>
  <c r="CN9" i="15" s="1"/>
  <c r="CN10" i="15" s="1"/>
  <c r="CN11" i="15" s="1"/>
  <c r="CN12" i="15" s="1"/>
  <c r="CN13" i="15" s="1"/>
  <c r="CN14" i="15" s="1"/>
  <c r="CN15" i="15" s="1"/>
  <c r="CN16" i="15" s="1"/>
  <c r="CN17" i="15" s="1"/>
  <c r="CN18" i="15" s="1"/>
  <c r="CN19" i="15" s="1"/>
  <c r="CN20" i="15" s="1"/>
  <c r="CN21" i="15" s="1"/>
  <c r="CN22" i="15" s="1"/>
  <c r="CN23" i="15" s="1"/>
  <c r="H3" i="15"/>
  <c r="H4" i="15" s="1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Z3" i="15"/>
  <c r="Z4" i="15" s="1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Z17" i="15" s="1"/>
  <c r="Z18" i="15" s="1"/>
  <c r="Z19" i="15" s="1"/>
  <c r="Z20" i="15" s="1"/>
  <c r="Z21" i="15" s="1"/>
  <c r="Z22" i="15" s="1"/>
  <c r="Z23" i="15" s="1"/>
  <c r="AB3" i="15"/>
  <c r="AB4" i="15" s="1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AB17" i="15" s="1"/>
  <c r="AB18" i="15" s="1"/>
  <c r="AB19" i="15" s="1"/>
  <c r="AB20" i="15" s="1"/>
  <c r="AB21" i="15" s="1"/>
  <c r="AB22" i="15" s="1"/>
  <c r="AB23" i="15" s="1"/>
  <c r="AZ3" i="15"/>
  <c r="AZ4" i="15" s="1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AZ17" i="15" s="1"/>
  <c r="AZ18" i="15" s="1"/>
  <c r="AZ19" i="15" s="1"/>
  <c r="AZ20" i="15" s="1"/>
  <c r="AZ21" i="15" s="1"/>
  <c r="AZ22" i="15" s="1"/>
  <c r="AZ23" i="15" s="1"/>
  <c r="H34" i="12" l="1"/>
  <c r="I34" i="12" l="1"/>
  <c r="J34" i="12" l="1"/>
  <c r="K34" i="12" l="1"/>
  <c r="L34" i="12" l="1"/>
  <c r="M34" i="12" l="1"/>
  <c r="N34" i="12" l="1"/>
  <c r="O34" i="12" l="1"/>
  <c r="P34" i="12" l="1"/>
  <c r="Q34" i="12" l="1"/>
  <c r="R34" i="12" l="1"/>
  <c r="S34" i="12" l="1"/>
  <c r="T34" i="12" l="1"/>
  <c r="U34" i="12" l="1"/>
  <c r="V34" i="12" l="1"/>
  <c r="W34" i="12" l="1"/>
  <c r="X34" i="12" l="1"/>
  <c r="Y34" i="12" l="1"/>
  <c r="Z34" i="12" l="1"/>
  <c r="AA34" i="12" l="1"/>
  <c r="AB34" i="12" l="1"/>
  <c r="AC34" i="12" l="1"/>
  <c r="AD34" i="12" l="1"/>
  <c r="AE34" i="12" l="1"/>
  <c r="AF34" i="12" l="1"/>
  <c r="AG34" i="12" l="1"/>
  <c r="AH34" i="12" l="1"/>
  <c r="AI34" i="12" l="1"/>
  <c r="AJ34" i="12" l="1"/>
  <c r="AK34" i="12" l="1"/>
  <c r="AL34" i="12" l="1"/>
  <c r="AM34" i="12" l="1"/>
  <c r="AN34" i="12" l="1"/>
  <c r="AO34" i="12" l="1"/>
  <c r="AP34" i="12" l="1"/>
  <c r="AQ34" i="12" l="1"/>
  <c r="AR34" i="12" l="1"/>
  <c r="AS34" i="12" l="1"/>
  <c r="AT34" i="12" l="1"/>
  <c r="AU34" i="12" l="1"/>
  <c r="AV34" i="12" l="1"/>
  <c r="AW34" i="12" l="1"/>
  <c r="AX34" i="12" l="1"/>
  <c r="AY34" i="12" l="1"/>
  <c r="AZ34" i="12" l="1"/>
  <c r="BA34" i="12" l="1"/>
  <c r="BB34" i="12" l="1"/>
  <c r="BC34" i="12" l="1"/>
  <c r="BD34" i="12" l="1"/>
  <c r="BE34" i="12" l="1"/>
  <c r="BF34" i="12" l="1"/>
  <c r="BG34" i="12" l="1"/>
  <c r="BH34" i="12" l="1"/>
  <c r="BI34" i="12" l="1"/>
  <c r="BJ34" i="12" l="1"/>
  <c r="BK34" i="12" l="1"/>
  <c r="BL34" i="12" l="1"/>
  <c r="BM34" i="12" l="1"/>
  <c r="BN34" i="12" l="1"/>
  <c r="BO34" i="12" l="1"/>
  <c r="BP34" i="12" l="1"/>
  <c r="BQ34" i="12" l="1"/>
  <c r="BR34" i="12" l="1"/>
  <c r="BS34" i="12" l="1"/>
  <c r="BT34" i="12" l="1"/>
  <c r="BU34" i="12" l="1"/>
  <c r="BV34" i="12" l="1"/>
  <c r="BW34" i="12" l="1"/>
  <c r="BX34" i="12" l="1"/>
  <c r="BY34" i="12" l="1"/>
  <c r="BZ34" i="12" l="1"/>
  <c r="CA34" i="12" l="1"/>
  <c r="CB34" i="12" l="1"/>
  <c r="CC34" i="12" l="1"/>
  <c r="CD34" i="12" l="1"/>
  <c r="CE34" i="12" l="1"/>
  <c r="CF34" i="12" l="1"/>
  <c r="CG34" i="12" l="1"/>
  <c r="CH34" i="12" l="1"/>
  <c r="CI34" i="12" l="1"/>
  <c r="CJ34" i="12" l="1"/>
  <c r="CK34" i="12" l="1"/>
  <c r="CL34" i="12" l="1"/>
  <c r="CM34" i="12" l="1"/>
  <c r="CN34" i="12" l="1"/>
  <c r="AV21" i="12" l="1"/>
  <c r="AV22" i="12"/>
  <c r="AV23" i="12"/>
  <c r="AV24" i="12"/>
  <c r="AV25" i="12"/>
  <c r="AV26" i="12"/>
  <c r="AV27" i="12"/>
  <c r="AV28" i="12"/>
  <c r="B19" i="9"/>
  <c r="B20" i="9" s="1"/>
  <c r="P19" i="9"/>
  <c r="P20" i="9" s="1"/>
  <c r="P21" i="9" s="1"/>
  <c r="P22" i="9" s="1"/>
  <c r="P23" i="9" s="1"/>
  <c r="P24" i="9" s="1"/>
  <c r="P25" i="9" s="1"/>
  <c r="P26" i="9" s="1"/>
  <c r="P27" i="9" s="1"/>
  <c r="P28" i="9" s="1"/>
  <c r="P29" i="9" s="1"/>
  <c r="P30" i="9" s="1"/>
  <c r="X36" i="9"/>
  <c r="V36" i="9"/>
  <c r="W39" i="9"/>
  <c r="I6" i="9" s="1"/>
  <c r="U39" i="9"/>
  <c r="S39" i="9"/>
  <c r="C12" i="9" s="1"/>
  <c r="V1" i="13"/>
  <c r="S1" i="13"/>
  <c r="W3" i="13"/>
  <c r="X3" i="13"/>
  <c r="R3" i="13"/>
  <c r="U3" i="13"/>
  <c r="S3" i="13"/>
  <c r="T3" i="13"/>
  <c r="R1" i="13"/>
  <c r="W1" i="13"/>
  <c r="T1" i="13"/>
  <c r="U1" i="13"/>
  <c r="Y3" i="13"/>
  <c r="V3" i="13"/>
  <c r="X1" i="13"/>
  <c r="Y1" i="13"/>
  <c r="AG3" i="13"/>
  <c r="AF3" i="13"/>
  <c r="AI3" i="13"/>
  <c r="AE3" i="13"/>
  <c r="C15" i="13"/>
  <c r="AC3" i="13"/>
  <c r="AA3" i="13"/>
  <c r="AB3" i="13"/>
  <c r="AD3" i="13"/>
  <c r="AH3" i="13"/>
  <c r="I3" i="9" l="1"/>
  <c r="I7" i="9"/>
  <c r="I11" i="9"/>
  <c r="I4" i="9"/>
  <c r="I8" i="9"/>
  <c r="I12" i="9"/>
  <c r="I5" i="9"/>
  <c r="I9" i="9"/>
  <c r="I10" i="9"/>
  <c r="D12" i="9"/>
  <c r="D3" i="9"/>
  <c r="D7" i="9"/>
  <c r="D11" i="9"/>
  <c r="D4" i="9"/>
  <c r="D8" i="9"/>
  <c r="D5" i="9"/>
  <c r="D9" i="9"/>
  <c r="D6" i="9"/>
  <c r="D10" i="9"/>
  <c r="B21" i="9"/>
  <c r="K19" i="9"/>
  <c r="C3" i="9"/>
  <c r="C7" i="9"/>
  <c r="C11" i="9"/>
  <c r="C9" i="9"/>
  <c r="C6" i="9"/>
  <c r="C4" i="9"/>
  <c r="C8" i="9"/>
  <c r="C15" i="9"/>
  <c r="C5" i="9"/>
  <c r="C10" i="9"/>
  <c r="Q4" i="13"/>
  <c r="T4" i="13"/>
  <c r="S4" i="13"/>
  <c r="Y4" i="13"/>
  <c r="V4" i="13"/>
  <c r="W4" i="13"/>
  <c r="X4" i="13"/>
  <c r="U4" i="13"/>
  <c r="J7" i="9" l="1"/>
  <c r="I13" i="9"/>
  <c r="I14" i="9"/>
  <c r="I15" i="9"/>
  <c r="J11" i="9"/>
  <c r="D13" i="9"/>
  <c r="D14" i="9"/>
  <c r="D15" i="9"/>
  <c r="C13" i="9"/>
  <c r="C14" i="9"/>
  <c r="I27" i="9"/>
  <c r="I28" i="9"/>
  <c r="I30" i="9"/>
  <c r="I29" i="9"/>
  <c r="I18" i="9"/>
  <c r="I22" i="9"/>
  <c r="I26" i="9"/>
  <c r="I19" i="9"/>
  <c r="I23" i="9"/>
  <c r="I20" i="9"/>
  <c r="I24" i="9"/>
  <c r="I21" i="9"/>
  <c r="I25" i="9"/>
  <c r="D18" i="9"/>
  <c r="D22" i="9"/>
  <c r="D26" i="9"/>
  <c r="D30" i="9"/>
  <c r="D19" i="9"/>
  <c r="D23" i="9"/>
  <c r="D27" i="9"/>
  <c r="D20" i="9"/>
  <c r="D24" i="9"/>
  <c r="D28" i="9"/>
  <c r="D21" i="9"/>
  <c r="D25" i="9"/>
  <c r="D29" i="9"/>
  <c r="C18" i="9"/>
  <c r="C22" i="9"/>
  <c r="C26" i="9"/>
  <c r="C30" i="9"/>
  <c r="C19" i="9"/>
  <c r="C23" i="9"/>
  <c r="C27" i="9"/>
  <c r="C20" i="9"/>
  <c r="C24" i="9"/>
  <c r="C28" i="9"/>
  <c r="C21" i="9"/>
  <c r="C25" i="9"/>
  <c r="C29" i="9"/>
  <c r="K20" i="9"/>
  <c r="B22" i="9"/>
  <c r="J6" i="9"/>
  <c r="J5" i="9"/>
  <c r="J12" i="9"/>
  <c r="J13" i="9" s="1"/>
  <c r="J14" i="9" s="1"/>
  <c r="J15" i="9" s="1"/>
  <c r="J8" i="9"/>
  <c r="J9" i="9"/>
  <c r="J4" i="9"/>
  <c r="J10" i="9"/>
  <c r="J3" i="9"/>
  <c r="BE3" i="12"/>
  <c r="BE3" i="15" s="1"/>
  <c r="BE4" i="12"/>
  <c r="BE5" i="12"/>
  <c r="BE35" i="12" s="1"/>
  <c r="BE6" i="12"/>
  <c r="BE7" i="12"/>
  <c r="BE8" i="12"/>
  <c r="BE9" i="12"/>
  <c r="BE10" i="12"/>
  <c r="BE11" i="12"/>
  <c r="BE12" i="12"/>
  <c r="BE13" i="12"/>
  <c r="BE14" i="12"/>
  <c r="BE15" i="12"/>
  <c r="BE16" i="12"/>
  <c r="BE17" i="12"/>
  <c r="BE18" i="12"/>
  <c r="BE19" i="12"/>
  <c r="BE20" i="12"/>
  <c r="BE21" i="12"/>
  <c r="BE22" i="12"/>
  <c r="BE23" i="12"/>
  <c r="BE24" i="12"/>
  <c r="BE25" i="12"/>
  <c r="BE26" i="12"/>
  <c r="BE27" i="12"/>
  <c r="BE28" i="12"/>
  <c r="BD4" i="12"/>
  <c r="BD5" i="12"/>
  <c r="BD35" i="12" s="1"/>
  <c r="BD6" i="12"/>
  <c r="BD7" i="12"/>
  <c r="BD8" i="12"/>
  <c r="BD9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3" i="12"/>
  <c r="BD3" i="15" s="1"/>
  <c r="BD4" i="15" s="1"/>
  <c r="BD5" i="15" s="1"/>
  <c r="BD6" i="15" s="1"/>
  <c r="BD7" i="15" s="1"/>
  <c r="BD8" i="15" s="1"/>
  <c r="BD9" i="15" s="1"/>
  <c r="BD10" i="15" s="1"/>
  <c r="BE4" i="15" l="1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BE17" i="15" s="1"/>
  <c r="BE18" i="15" s="1"/>
  <c r="BE19" i="15" s="1"/>
  <c r="BE20" i="15" s="1"/>
  <c r="BE21" i="15" s="1"/>
  <c r="BE22" i="15" s="1"/>
  <c r="BE23" i="15" s="1"/>
  <c r="BD11" i="15"/>
  <c r="BD12" i="15" s="1"/>
  <c r="BD13" i="15" s="1"/>
  <c r="BD14" i="15" s="1"/>
  <c r="BD15" i="15" s="1"/>
  <c r="BD16" i="15" s="1"/>
  <c r="BD17" i="15" s="1"/>
  <c r="BD18" i="15" s="1"/>
  <c r="BD19" i="15" s="1"/>
  <c r="BD20" i="15" s="1"/>
  <c r="BD21" i="15" s="1"/>
  <c r="BD22" i="15" s="1"/>
  <c r="BD23" i="15" s="1"/>
  <c r="J18" i="9"/>
  <c r="J19" i="9"/>
  <c r="J21" i="9"/>
  <c r="J20" i="9"/>
  <c r="B23" i="9"/>
  <c r="K21" i="9"/>
  <c r="P4" i="9"/>
  <c r="P5" i="9" s="1"/>
  <c r="P6" i="9" s="1"/>
  <c r="P7" i="9" s="1"/>
  <c r="P8" i="9" s="1"/>
  <c r="P9" i="9" s="1"/>
  <c r="P10" i="9" s="1"/>
  <c r="P11" i="9" s="1"/>
  <c r="P12" i="9" s="1"/>
  <c r="P13" i="9" s="1"/>
  <c r="P14" i="9" s="1"/>
  <c r="P15" i="9" s="1"/>
  <c r="Q55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M315" i="9"/>
  <c r="N315" i="9" s="1"/>
  <c r="M316" i="9"/>
  <c r="N316" i="9" s="1"/>
  <c r="M317" i="9"/>
  <c r="N317" i="9" s="1"/>
  <c r="M318" i="9"/>
  <c r="N318" i="9" s="1"/>
  <c r="M319" i="9"/>
  <c r="N319" i="9" s="1"/>
  <c r="M320" i="9"/>
  <c r="N320" i="9" s="1"/>
  <c r="M321" i="9"/>
  <c r="N321" i="9" s="1"/>
  <c r="M322" i="9"/>
  <c r="N322" i="9" s="1"/>
  <c r="M323" i="9"/>
  <c r="N323" i="9" s="1"/>
  <c r="M324" i="9"/>
  <c r="N324" i="9" s="1"/>
  <c r="M325" i="9"/>
  <c r="N325" i="9" s="1"/>
  <c r="M326" i="9"/>
  <c r="N326" i="9" s="1"/>
  <c r="M327" i="9"/>
  <c r="N327" i="9" s="1"/>
  <c r="M328" i="9"/>
  <c r="N328" i="9" s="1"/>
  <c r="M329" i="9"/>
  <c r="N329" i="9" s="1"/>
  <c r="M330" i="9"/>
  <c r="N330" i="9" s="1"/>
  <c r="M331" i="9"/>
  <c r="N331" i="9" s="1"/>
  <c r="M332" i="9"/>
  <c r="N332" i="9" s="1"/>
  <c r="M333" i="9"/>
  <c r="N333" i="9" s="1"/>
  <c r="M334" i="9"/>
  <c r="N334" i="9" s="1"/>
  <c r="M335" i="9"/>
  <c r="N335" i="9" s="1"/>
  <c r="M336" i="9"/>
  <c r="N336" i="9" s="1"/>
  <c r="M337" i="9"/>
  <c r="N337" i="9" s="1"/>
  <c r="M338" i="9"/>
  <c r="N338" i="9" s="1"/>
  <c r="M339" i="9"/>
  <c r="N339" i="9" s="1"/>
  <c r="M340" i="9"/>
  <c r="N340" i="9" s="1"/>
  <c r="M341" i="9"/>
  <c r="N341" i="9" s="1"/>
  <c r="M342" i="9"/>
  <c r="N342" i="9" s="1"/>
  <c r="M343" i="9"/>
  <c r="N343" i="9" s="1"/>
  <c r="M344" i="9"/>
  <c r="N344" i="9" s="1"/>
  <c r="M345" i="9"/>
  <c r="N345" i="9" s="1"/>
  <c r="M346" i="9"/>
  <c r="N346" i="9" s="1"/>
  <c r="M347" i="9"/>
  <c r="N347" i="9" s="1"/>
  <c r="M348" i="9"/>
  <c r="N348" i="9" s="1"/>
  <c r="M349" i="9"/>
  <c r="N349" i="9" s="1"/>
  <c r="M350" i="9"/>
  <c r="N350" i="9" s="1"/>
  <c r="M351" i="9"/>
  <c r="N351" i="9" s="1"/>
  <c r="M352" i="9"/>
  <c r="N352" i="9" s="1"/>
  <c r="M353" i="9"/>
  <c r="N353" i="9" s="1"/>
  <c r="M354" i="9"/>
  <c r="N354" i="9" s="1"/>
  <c r="M355" i="9"/>
  <c r="N355" i="9" s="1"/>
  <c r="M356" i="9"/>
  <c r="N356" i="9" s="1"/>
  <c r="M357" i="9"/>
  <c r="N357" i="9" s="1"/>
  <c r="M358" i="9"/>
  <c r="N358" i="9" s="1"/>
  <c r="M359" i="9"/>
  <c r="N359" i="9" s="1"/>
  <c r="M360" i="9"/>
  <c r="N360" i="9" s="1"/>
  <c r="M361" i="9"/>
  <c r="N361" i="9" s="1"/>
  <c r="M362" i="9"/>
  <c r="N362" i="9" s="1"/>
  <c r="M363" i="9"/>
  <c r="N363" i="9" s="1"/>
  <c r="M364" i="9"/>
  <c r="N364" i="9" s="1"/>
  <c r="M365" i="9"/>
  <c r="N365" i="9" s="1"/>
  <c r="M366" i="9"/>
  <c r="N366" i="9" s="1"/>
  <c r="M367" i="9"/>
  <c r="N367" i="9" s="1"/>
  <c r="M368" i="9"/>
  <c r="N368" i="9" s="1"/>
  <c r="M369" i="9"/>
  <c r="N369" i="9" s="1"/>
  <c r="M370" i="9"/>
  <c r="N370" i="9" s="1"/>
  <c r="M371" i="9"/>
  <c r="N371" i="9" s="1"/>
  <c r="M372" i="9"/>
  <c r="N372" i="9" s="1"/>
  <c r="M373" i="9"/>
  <c r="N373" i="9" s="1"/>
  <c r="M374" i="9"/>
  <c r="N374" i="9" s="1"/>
  <c r="M375" i="9"/>
  <c r="N375" i="9" s="1"/>
  <c r="M376" i="9"/>
  <c r="N376" i="9" s="1"/>
  <c r="M377" i="9"/>
  <c r="N377" i="9" s="1"/>
  <c r="M378" i="9"/>
  <c r="N378" i="9" s="1"/>
  <c r="M379" i="9"/>
  <c r="N379" i="9" s="1"/>
  <c r="M380" i="9"/>
  <c r="N380" i="9" s="1"/>
  <c r="M381" i="9"/>
  <c r="N381" i="9" s="1"/>
  <c r="M382" i="9"/>
  <c r="N382" i="9" s="1"/>
  <c r="M383" i="9"/>
  <c r="N383" i="9" s="1"/>
  <c r="M384" i="9"/>
  <c r="N384" i="9" s="1"/>
  <c r="M385" i="9"/>
  <c r="N385" i="9" s="1"/>
  <c r="M386" i="9"/>
  <c r="N386" i="9" s="1"/>
  <c r="M387" i="9"/>
  <c r="N387" i="9" s="1"/>
  <c r="M388" i="9"/>
  <c r="N388" i="9" s="1"/>
  <c r="M389" i="9"/>
  <c r="N389" i="9" s="1"/>
  <c r="M390" i="9"/>
  <c r="N390" i="9" s="1"/>
  <c r="M391" i="9"/>
  <c r="N391" i="9" s="1"/>
  <c r="M392" i="9"/>
  <c r="N392" i="9" s="1"/>
  <c r="M393" i="9"/>
  <c r="N393" i="9" s="1"/>
  <c r="M394" i="9"/>
  <c r="N394" i="9" s="1"/>
  <c r="M395" i="9"/>
  <c r="N395" i="9" s="1"/>
  <c r="M396" i="9"/>
  <c r="N396" i="9" s="1"/>
  <c r="M397" i="9"/>
  <c r="N397" i="9" s="1"/>
  <c r="M398" i="9"/>
  <c r="N398" i="9" s="1"/>
  <c r="M399" i="9"/>
  <c r="N399" i="9" s="1"/>
  <c r="M400" i="9"/>
  <c r="N400" i="9" s="1"/>
  <c r="M401" i="9"/>
  <c r="N401" i="9" s="1"/>
  <c r="M402" i="9"/>
  <c r="N402" i="9" s="1"/>
  <c r="M403" i="9"/>
  <c r="N403" i="9" s="1"/>
  <c r="M404" i="9"/>
  <c r="N404" i="9" s="1"/>
  <c r="M405" i="9"/>
  <c r="N405" i="9" s="1"/>
  <c r="M406" i="9"/>
  <c r="N406" i="9" s="1"/>
  <c r="M407" i="9"/>
  <c r="N407" i="9" s="1"/>
  <c r="M408" i="9"/>
  <c r="N408" i="9" s="1"/>
  <c r="M409" i="9"/>
  <c r="N409" i="9" s="1"/>
  <c r="M410" i="9"/>
  <c r="N410" i="9" s="1"/>
  <c r="M411" i="9"/>
  <c r="N411" i="9" s="1"/>
  <c r="M412" i="9"/>
  <c r="N412" i="9" s="1"/>
  <c r="M413" i="9"/>
  <c r="N413" i="9" s="1"/>
  <c r="M414" i="9"/>
  <c r="N414" i="9" s="1"/>
  <c r="M415" i="9"/>
  <c r="N415" i="9" s="1"/>
  <c r="M416" i="9"/>
  <c r="N416" i="9" s="1"/>
  <c r="M417" i="9"/>
  <c r="N417" i="9" s="1"/>
  <c r="M418" i="9"/>
  <c r="N418" i="9" s="1"/>
  <c r="M419" i="9"/>
  <c r="N419" i="9" s="1"/>
  <c r="M420" i="9"/>
  <c r="N420" i="9" s="1"/>
  <c r="M421" i="9"/>
  <c r="N421" i="9" s="1"/>
  <c r="M422" i="9"/>
  <c r="N422" i="9" s="1"/>
  <c r="M423" i="9"/>
  <c r="N423" i="9" s="1"/>
  <c r="M424" i="9"/>
  <c r="N424" i="9" s="1"/>
  <c r="M425" i="9"/>
  <c r="N425" i="9" s="1"/>
  <c r="M426" i="9"/>
  <c r="N426" i="9" s="1"/>
  <c r="M427" i="9"/>
  <c r="N427" i="9" s="1"/>
  <c r="M428" i="9"/>
  <c r="N428" i="9" s="1"/>
  <c r="M429" i="9"/>
  <c r="N429" i="9" s="1"/>
  <c r="M430" i="9"/>
  <c r="N430" i="9" s="1"/>
  <c r="M431" i="9"/>
  <c r="N431" i="9" s="1"/>
  <c r="M432" i="9"/>
  <c r="N432" i="9" s="1"/>
  <c r="M433" i="9"/>
  <c r="N433" i="9" s="1"/>
  <c r="M434" i="9"/>
  <c r="N434" i="9" s="1"/>
  <c r="M435" i="9"/>
  <c r="N435" i="9" s="1"/>
  <c r="M436" i="9"/>
  <c r="N436" i="9" s="1"/>
  <c r="M437" i="9"/>
  <c r="N437" i="9" s="1"/>
  <c r="M438" i="9"/>
  <c r="N438" i="9" s="1"/>
  <c r="M439" i="9"/>
  <c r="N439" i="9" s="1"/>
  <c r="M440" i="9"/>
  <c r="N440" i="9" s="1"/>
  <c r="M441" i="9"/>
  <c r="N441" i="9" s="1"/>
  <c r="M442" i="9"/>
  <c r="N442" i="9" s="1"/>
  <c r="M443" i="9"/>
  <c r="N443" i="9" s="1"/>
  <c r="M444" i="9"/>
  <c r="N444" i="9" s="1"/>
  <c r="M445" i="9"/>
  <c r="N445" i="9" s="1"/>
  <c r="M446" i="9"/>
  <c r="N446" i="9" s="1"/>
  <c r="M447" i="9"/>
  <c r="N447" i="9" s="1"/>
  <c r="M448" i="9"/>
  <c r="N448" i="9" s="1"/>
  <c r="M449" i="9"/>
  <c r="N449" i="9" s="1"/>
  <c r="M450" i="9"/>
  <c r="N450" i="9" s="1"/>
  <c r="M451" i="9"/>
  <c r="N451" i="9" s="1"/>
  <c r="M452" i="9"/>
  <c r="N452" i="9" s="1"/>
  <c r="M453" i="9"/>
  <c r="N453" i="9" s="1"/>
  <c r="M454" i="9"/>
  <c r="N454" i="9" s="1"/>
  <c r="M455" i="9"/>
  <c r="N455" i="9" s="1"/>
  <c r="M456" i="9"/>
  <c r="N456" i="9" s="1"/>
  <c r="M457" i="9"/>
  <c r="N457" i="9" s="1"/>
  <c r="M458" i="9"/>
  <c r="N458" i="9" s="1"/>
  <c r="M459" i="9"/>
  <c r="N459" i="9" s="1"/>
  <c r="M460" i="9"/>
  <c r="N460" i="9" s="1"/>
  <c r="M461" i="9"/>
  <c r="N461" i="9" s="1"/>
  <c r="M462" i="9"/>
  <c r="N462" i="9" s="1"/>
  <c r="M463" i="9"/>
  <c r="N463" i="9" s="1"/>
  <c r="M464" i="9"/>
  <c r="N464" i="9" s="1"/>
  <c r="M465" i="9"/>
  <c r="N465" i="9" s="1"/>
  <c r="M466" i="9"/>
  <c r="N466" i="9" s="1"/>
  <c r="M467" i="9"/>
  <c r="N467" i="9" s="1"/>
  <c r="M468" i="9"/>
  <c r="N468" i="9" s="1"/>
  <c r="M469" i="9"/>
  <c r="N469" i="9" s="1"/>
  <c r="M470" i="9"/>
  <c r="N470" i="9" s="1"/>
  <c r="M471" i="9"/>
  <c r="N471" i="9" s="1"/>
  <c r="M472" i="9"/>
  <c r="N472" i="9" s="1"/>
  <c r="M473" i="9"/>
  <c r="N473" i="9" s="1"/>
  <c r="M474" i="9"/>
  <c r="N474" i="9" s="1"/>
  <c r="M475" i="9"/>
  <c r="N475" i="9" s="1"/>
  <c r="M476" i="9"/>
  <c r="N476" i="9" s="1"/>
  <c r="M477" i="9"/>
  <c r="N477" i="9" s="1"/>
  <c r="M478" i="9"/>
  <c r="N478" i="9" s="1"/>
  <c r="M479" i="9"/>
  <c r="N479" i="9" s="1"/>
  <c r="M480" i="9"/>
  <c r="N480" i="9" s="1"/>
  <c r="M481" i="9"/>
  <c r="N481" i="9" s="1"/>
  <c r="M482" i="9"/>
  <c r="N482" i="9" s="1"/>
  <c r="M483" i="9"/>
  <c r="N483" i="9" s="1"/>
  <c r="M484" i="9"/>
  <c r="N484" i="9" s="1"/>
  <c r="M485" i="9"/>
  <c r="N485" i="9" s="1"/>
  <c r="M486" i="9"/>
  <c r="N486" i="9" s="1"/>
  <c r="M487" i="9"/>
  <c r="N487" i="9" s="1"/>
  <c r="M488" i="9"/>
  <c r="N488" i="9" s="1"/>
  <c r="M489" i="9"/>
  <c r="N489" i="9" s="1"/>
  <c r="M490" i="9"/>
  <c r="N490" i="9" s="1"/>
  <c r="M491" i="9"/>
  <c r="N491" i="9" s="1"/>
  <c r="M492" i="9"/>
  <c r="N492" i="9" s="1"/>
  <c r="M493" i="9"/>
  <c r="N493" i="9" s="1"/>
  <c r="M494" i="9"/>
  <c r="N494" i="9" s="1"/>
  <c r="M495" i="9"/>
  <c r="N495" i="9" s="1"/>
  <c r="M496" i="9"/>
  <c r="N496" i="9" s="1"/>
  <c r="M497" i="9"/>
  <c r="N497" i="9" s="1"/>
  <c r="M498" i="9"/>
  <c r="N498" i="9" s="1"/>
  <c r="M499" i="9"/>
  <c r="N499" i="9" s="1"/>
  <c r="M500" i="9"/>
  <c r="N500" i="9" s="1"/>
  <c r="M501" i="9"/>
  <c r="N501" i="9" s="1"/>
  <c r="M502" i="9"/>
  <c r="N502" i="9" s="1"/>
  <c r="M503" i="9"/>
  <c r="N503" i="9" s="1"/>
  <c r="M504" i="9"/>
  <c r="N504" i="9" s="1"/>
  <c r="M505" i="9"/>
  <c r="N505" i="9" s="1"/>
  <c r="M506" i="9"/>
  <c r="N506" i="9" s="1"/>
  <c r="M507" i="9"/>
  <c r="N507" i="9" s="1"/>
  <c r="M508" i="9"/>
  <c r="N508" i="9" s="1"/>
  <c r="M509" i="9"/>
  <c r="N509" i="9" s="1"/>
  <c r="M510" i="9"/>
  <c r="N510" i="9" s="1"/>
  <c r="M511" i="9"/>
  <c r="N511" i="9" s="1"/>
  <c r="M512" i="9"/>
  <c r="N512" i="9" s="1"/>
  <c r="M513" i="9"/>
  <c r="N513" i="9" s="1"/>
  <c r="M514" i="9"/>
  <c r="N514" i="9" s="1"/>
  <c r="M515" i="9"/>
  <c r="N515" i="9" s="1"/>
  <c r="M516" i="9"/>
  <c r="N516" i="9" s="1"/>
  <c r="M517" i="9"/>
  <c r="N517" i="9" s="1"/>
  <c r="M518" i="9"/>
  <c r="N518" i="9" s="1"/>
  <c r="M519" i="9"/>
  <c r="N519" i="9" s="1"/>
  <c r="M520" i="9"/>
  <c r="N520" i="9" s="1"/>
  <c r="M521" i="9"/>
  <c r="N521" i="9" s="1"/>
  <c r="M522" i="9"/>
  <c r="N522" i="9" s="1"/>
  <c r="M523" i="9"/>
  <c r="N523" i="9" s="1"/>
  <c r="M524" i="9"/>
  <c r="N524" i="9" s="1"/>
  <c r="M525" i="9"/>
  <c r="N525" i="9" s="1"/>
  <c r="M526" i="9"/>
  <c r="N526" i="9" s="1"/>
  <c r="M527" i="9"/>
  <c r="N527" i="9" s="1"/>
  <c r="M528" i="9"/>
  <c r="N528" i="9" s="1"/>
  <c r="M529" i="9"/>
  <c r="N529" i="9" s="1"/>
  <c r="M530" i="9"/>
  <c r="N530" i="9" s="1"/>
  <c r="M531" i="9"/>
  <c r="N531" i="9" s="1"/>
  <c r="M532" i="9"/>
  <c r="N532" i="9" s="1"/>
  <c r="M533" i="9"/>
  <c r="N533" i="9" s="1"/>
  <c r="M534" i="9"/>
  <c r="N534" i="9" s="1"/>
  <c r="M535" i="9"/>
  <c r="N535" i="9" s="1"/>
  <c r="M536" i="9"/>
  <c r="N536" i="9" s="1"/>
  <c r="M537" i="9"/>
  <c r="N537" i="9" s="1"/>
  <c r="M538" i="9"/>
  <c r="N538" i="9" s="1"/>
  <c r="M539" i="9"/>
  <c r="N539" i="9" s="1"/>
  <c r="M540" i="9"/>
  <c r="N540" i="9" s="1"/>
  <c r="M541" i="9"/>
  <c r="N541" i="9" s="1"/>
  <c r="M542" i="9"/>
  <c r="N542" i="9" s="1"/>
  <c r="M543" i="9"/>
  <c r="N543" i="9" s="1"/>
  <c r="M544" i="9"/>
  <c r="N544" i="9" s="1"/>
  <c r="M545" i="9"/>
  <c r="N545" i="9" s="1"/>
  <c r="M546" i="9"/>
  <c r="N546" i="9" s="1"/>
  <c r="M547" i="9"/>
  <c r="N547" i="9" s="1"/>
  <c r="M548" i="9"/>
  <c r="N548" i="9" s="1"/>
  <c r="M549" i="9"/>
  <c r="N549" i="9" s="1"/>
  <c r="M550" i="9"/>
  <c r="N550" i="9" s="1"/>
  <c r="M551" i="9"/>
  <c r="N551" i="9" s="1"/>
  <c r="M552" i="9"/>
  <c r="N552" i="9" s="1"/>
  <c r="M553" i="9"/>
  <c r="N553" i="9" s="1"/>
  <c r="M554" i="9"/>
  <c r="N554" i="9" s="1"/>
  <c r="M555" i="9"/>
  <c r="N555" i="9" s="1"/>
  <c r="M556" i="9"/>
  <c r="N556" i="9" s="1"/>
  <c r="M557" i="9"/>
  <c r="N557" i="9" s="1"/>
  <c r="M558" i="9"/>
  <c r="N558" i="9" s="1"/>
  <c r="M559" i="9"/>
  <c r="N559" i="9" s="1"/>
  <c r="M560" i="9"/>
  <c r="N560" i="9" s="1"/>
  <c r="M561" i="9"/>
  <c r="N561" i="9" s="1"/>
  <c r="M562" i="9"/>
  <c r="N562" i="9" s="1"/>
  <c r="M563" i="9"/>
  <c r="N563" i="9" s="1"/>
  <c r="M564" i="9"/>
  <c r="N564" i="9" s="1"/>
  <c r="M565" i="9"/>
  <c r="N565" i="9" s="1"/>
  <c r="M566" i="9"/>
  <c r="N566" i="9" s="1"/>
  <c r="M567" i="9"/>
  <c r="N567" i="9" s="1"/>
  <c r="M568" i="9"/>
  <c r="N568" i="9" s="1"/>
  <c r="M569" i="9"/>
  <c r="N569" i="9" s="1"/>
  <c r="M570" i="9"/>
  <c r="N570" i="9" s="1"/>
  <c r="M571" i="9"/>
  <c r="N571" i="9" s="1"/>
  <c r="M572" i="9"/>
  <c r="N572" i="9" s="1"/>
  <c r="M573" i="9"/>
  <c r="N573" i="9" s="1"/>
  <c r="M574" i="9"/>
  <c r="N574" i="9" s="1"/>
  <c r="M575" i="9"/>
  <c r="N575" i="9" s="1"/>
  <c r="M576" i="9"/>
  <c r="N576" i="9" s="1"/>
  <c r="M577" i="9"/>
  <c r="N577" i="9" s="1"/>
  <c r="M578" i="9"/>
  <c r="N578" i="9" s="1"/>
  <c r="M579" i="9"/>
  <c r="N579" i="9" s="1"/>
  <c r="M580" i="9"/>
  <c r="N580" i="9" s="1"/>
  <c r="M581" i="9"/>
  <c r="N581" i="9" s="1"/>
  <c r="M582" i="9"/>
  <c r="N582" i="9" s="1"/>
  <c r="M583" i="9"/>
  <c r="N583" i="9" s="1"/>
  <c r="M584" i="9"/>
  <c r="N584" i="9" s="1"/>
  <c r="M585" i="9"/>
  <c r="N585" i="9" s="1"/>
  <c r="M586" i="9"/>
  <c r="N586" i="9" s="1"/>
  <c r="M587" i="9"/>
  <c r="N587" i="9" s="1"/>
  <c r="M588" i="9"/>
  <c r="N588" i="9" s="1"/>
  <c r="M589" i="9"/>
  <c r="N589" i="9" s="1"/>
  <c r="M590" i="9"/>
  <c r="N590" i="9" s="1"/>
  <c r="M591" i="9"/>
  <c r="N591" i="9" s="1"/>
  <c r="M592" i="9"/>
  <c r="N592" i="9" s="1"/>
  <c r="M593" i="9"/>
  <c r="N593" i="9" s="1"/>
  <c r="M594" i="9"/>
  <c r="N594" i="9" s="1"/>
  <c r="M595" i="9"/>
  <c r="N595" i="9" s="1"/>
  <c r="M596" i="9"/>
  <c r="N596" i="9" s="1"/>
  <c r="M597" i="9"/>
  <c r="N597" i="9" s="1"/>
  <c r="M598" i="9"/>
  <c r="N598" i="9" s="1"/>
  <c r="M599" i="9"/>
  <c r="N599" i="9" s="1"/>
  <c r="M600" i="9"/>
  <c r="N600" i="9" s="1"/>
  <c r="M601" i="9"/>
  <c r="N601" i="9" s="1"/>
  <c r="M602" i="9"/>
  <c r="N602" i="9" s="1"/>
  <c r="M603" i="9"/>
  <c r="N603" i="9" s="1"/>
  <c r="M604" i="9"/>
  <c r="N604" i="9" s="1"/>
  <c r="M605" i="9"/>
  <c r="N605" i="9" s="1"/>
  <c r="M606" i="9"/>
  <c r="N606" i="9" s="1"/>
  <c r="M607" i="9"/>
  <c r="N607" i="9" s="1"/>
  <c r="M608" i="9"/>
  <c r="N608" i="9" s="1"/>
  <c r="M609" i="9"/>
  <c r="N609" i="9" s="1"/>
  <c r="M610" i="9"/>
  <c r="N610" i="9" s="1"/>
  <c r="M611" i="9"/>
  <c r="N611" i="9" s="1"/>
  <c r="M612" i="9"/>
  <c r="N612" i="9" s="1"/>
  <c r="M613" i="9"/>
  <c r="N613" i="9" s="1"/>
  <c r="M614" i="9"/>
  <c r="N614" i="9" s="1"/>
  <c r="M615" i="9"/>
  <c r="N615" i="9" s="1"/>
  <c r="M616" i="9"/>
  <c r="N616" i="9" s="1"/>
  <c r="M617" i="9"/>
  <c r="N617" i="9" s="1"/>
  <c r="M618" i="9"/>
  <c r="N618" i="9" s="1"/>
  <c r="M619" i="9"/>
  <c r="N619" i="9" s="1"/>
  <c r="M620" i="9"/>
  <c r="N620" i="9" s="1"/>
  <c r="M621" i="9"/>
  <c r="N621" i="9" s="1"/>
  <c r="M622" i="9"/>
  <c r="N622" i="9" s="1"/>
  <c r="M623" i="9"/>
  <c r="N623" i="9" s="1"/>
  <c r="M624" i="9"/>
  <c r="N624" i="9" s="1"/>
  <c r="M625" i="9"/>
  <c r="N625" i="9" s="1"/>
  <c r="M626" i="9"/>
  <c r="N626" i="9" s="1"/>
  <c r="M627" i="9"/>
  <c r="N627" i="9" s="1"/>
  <c r="M628" i="9"/>
  <c r="N628" i="9" s="1"/>
  <c r="M629" i="9"/>
  <c r="N629" i="9" s="1"/>
  <c r="M630" i="9"/>
  <c r="N630" i="9" s="1"/>
  <c r="M631" i="9"/>
  <c r="N631" i="9" s="1"/>
  <c r="M632" i="9"/>
  <c r="N632" i="9" s="1"/>
  <c r="M633" i="9"/>
  <c r="N633" i="9" s="1"/>
  <c r="M634" i="9"/>
  <c r="N634" i="9" s="1"/>
  <c r="M635" i="9"/>
  <c r="N635" i="9" s="1"/>
  <c r="M636" i="9"/>
  <c r="N636" i="9" s="1"/>
  <c r="M637" i="9"/>
  <c r="N637" i="9" s="1"/>
  <c r="M638" i="9"/>
  <c r="N638" i="9" s="1"/>
  <c r="M639" i="9"/>
  <c r="N639" i="9" s="1"/>
  <c r="M640" i="9"/>
  <c r="N640" i="9" s="1"/>
  <c r="M641" i="9"/>
  <c r="N641" i="9" s="1"/>
  <c r="M642" i="9"/>
  <c r="N642" i="9" s="1"/>
  <c r="M643" i="9"/>
  <c r="N643" i="9" s="1"/>
  <c r="M644" i="9"/>
  <c r="N644" i="9" s="1"/>
  <c r="M645" i="9"/>
  <c r="N645" i="9" s="1"/>
  <c r="M646" i="9"/>
  <c r="N646" i="9" s="1"/>
  <c r="M647" i="9"/>
  <c r="N647" i="9" s="1"/>
  <c r="M648" i="9"/>
  <c r="N648" i="9" s="1"/>
  <c r="M649" i="9"/>
  <c r="N649" i="9" s="1"/>
  <c r="M650" i="9"/>
  <c r="N650" i="9" s="1"/>
  <c r="M651" i="9"/>
  <c r="N651" i="9" s="1"/>
  <c r="M652" i="9"/>
  <c r="N652" i="9" s="1"/>
  <c r="M653" i="9"/>
  <c r="N653" i="9" s="1"/>
  <c r="M654" i="9"/>
  <c r="N654" i="9" s="1"/>
  <c r="M655" i="9"/>
  <c r="N655" i="9" s="1"/>
  <c r="M656" i="9"/>
  <c r="N656" i="9" s="1"/>
  <c r="M657" i="9"/>
  <c r="N657" i="9" s="1"/>
  <c r="M658" i="9"/>
  <c r="N658" i="9" s="1"/>
  <c r="M659" i="9"/>
  <c r="N659" i="9" s="1"/>
  <c r="M660" i="9"/>
  <c r="N660" i="9" s="1"/>
  <c r="M661" i="9"/>
  <c r="N661" i="9" s="1"/>
  <c r="M662" i="9"/>
  <c r="N662" i="9" s="1"/>
  <c r="M663" i="9"/>
  <c r="N663" i="9" s="1"/>
  <c r="M664" i="9"/>
  <c r="N664" i="9" s="1"/>
  <c r="M665" i="9"/>
  <c r="N665" i="9" s="1"/>
  <c r="M666" i="9"/>
  <c r="N666" i="9" s="1"/>
  <c r="M667" i="9"/>
  <c r="N667" i="9" s="1"/>
  <c r="M668" i="9"/>
  <c r="N668" i="9" s="1"/>
  <c r="M669" i="9"/>
  <c r="N669" i="9" s="1"/>
  <c r="M670" i="9"/>
  <c r="N670" i="9" s="1"/>
  <c r="M671" i="9"/>
  <c r="N671" i="9" s="1"/>
  <c r="M672" i="9"/>
  <c r="N672" i="9" s="1"/>
  <c r="M673" i="9"/>
  <c r="N673" i="9" s="1"/>
  <c r="M674" i="9"/>
  <c r="N674" i="9" s="1"/>
  <c r="M675" i="9"/>
  <c r="N675" i="9" s="1"/>
  <c r="M676" i="9"/>
  <c r="N676" i="9" s="1"/>
  <c r="M677" i="9"/>
  <c r="N677" i="9" s="1"/>
  <c r="M678" i="9"/>
  <c r="N678" i="9" s="1"/>
  <c r="M679" i="9"/>
  <c r="N679" i="9" s="1"/>
  <c r="M680" i="9"/>
  <c r="N680" i="9" s="1"/>
  <c r="M681" i="9"/>
  <c r="N681" i="9" s="1"/>
  <c r="M682" i="9"/>
  <c r="N682" i="9" s="1"/>
  <c r="M683" i="9"/>
  <c r="N683" i="9" s="1"/>
  <c r="M684" i="9"/>
  <c r="N684" i="9" s="1"/>
  <c r="M685" i="9"/>
  <c r="N685" i="9" s="1"/>
  <c r="M686" i="9"/>
  <c r="N686" i="9" s="1"/>
  <c r="M687" i="9"/>
  <c r="N687" i="9" s="1"/>
  <c r="M688" i="9"/>
  <c r="N688" i="9" s="1"/>
  <c r="M689" i="9"/>
  <c r="N689" i="9" s="1"/>
  <c r="M690" i="9"/>
  <c r="N690" i="9" s="1"/>
  <c r="M691" i="9"/>
  <c r="N691" i="9" s="1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K39" i="9"/>
  <c r="L39" i="9"/>
  <c r="F40" i="9"/>
  <c r="Q41" i="9"/>
  <c r="C7" i="13"/>
  <c r="C5" i="13"/>
  <c r="C4" i="13"/>
  <c r="C3" i="13"/>
  <c r="C2" i="13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B78" i="10"/>
  <c r="C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B5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C43" i="10"/>
  <c r="C58" i="10" s="1"/>
  <c r="D43" i="10"/>
  <c r="D58" i="10" s="1"/>
  <c r="E43" i="10"/>
  <c r="E58" i="10" s="1"/>
  <c r="F43" i="10"/>
  <c r="F58" i="10" s="1"/>
  <c r="G43" i="10"/>
  <c r="G58" i="10" s="1"/>
  <c r="H43" i="10"/>
  <c r="H58" i="10" s="1"/>
  <c r="I43" i="10"/>
  <c r="I58" i="10" s="1"/>
  <c r="J43" i="10"/>
  <c r="J58" i="10" s="1"/>
  <c r="K43" i="10"/>
  <c r="K58" i="10" s="1"/>
  <c r="L43" i="10"/>
  <c r="L58" i="10" s="1"/>
  <c r="M43" i="10"/>
  <c r="M58" i="10" s="1"/>
  <c r="N43" i="10"/>
  <c r="N58" i="10" s="1"/>
  <c r="O43" i="10"/>
  <c r="O58" i="10" s="1"/>
  <c r="B42" i="10"/>
  <c r="B27" i="10"/>
  <c r="B43" i="10"/>
  <c r="B58" i="10" s="1"/>
  <c r="AH1" i="13"/>
  <c r="AI1" i="13"/>
  <c r="AG1" i="13"/>
  <c r="AF1" i="13"/>
  <c r="AE1" i="13"/>
  <c r="AD1" i="13"/>
  <c r="AC1" i="13"/>
  <c r="AB1" i="13"/>
  <c r="AA1" i="13"/>
  <c r="K22" i="9" l="1"/>
  <c r="B24" i="9"/>
  <c r="J22" i="9"/>
  <c r="M39" i="9"/>
  <c r="N39" i="9" s="1"/>
  <c r="E40" i="9"/>
  <c r="Q3" i="13"/>
  <c r="B25" i="9" l="1"/>
  <c r="K23" i="9"/>
  <c r="J23" i="9"/>
  <c r="G40" i="9"/>
  <c r="H40" i="9" s="1"/>
  <c r="E41" i="9"/>
  <c r="F4" i="13" a="1"/>
  <c r="B1" i="15"/>
  <c r="C1" i="15"/>
  <c r="D1" i="15"/>
  <c r="E1" i="15"/>
  <c r="F1" i="15"/>
  <c r="G1" i="15"/>
  <c r="H1" i="15"/>
  <c r="I1" i="15"/>
  <c r="J1" i="15"/>
  <c r="K1" i="15"/>
  <c r="L1" i="15"/>
  <c r="M1" i="15"/>
  <c r="N1" i="15"/>
  <c r="O1" i="15"/>
  <c r="P1" i="15"/>
  <c r="Q1" i="15"/>
  <c r="R1" i="15"/>
  <c r="S1" i="15"/>
  <c r="T1" i="15"/>
  <c r="U1" i="15"/>
  <c r="V1" i="15"/>
  <c r="W1" i="15"/>
  <c r="X1" i="15"/>
  <c r="Y1" i="15"/>
  <c r="Z1" i="15"/>
  <c r="AA1" i="15"/>
  <c r="AB1" i="15"/>
  <c r="AC1" i="15"/>
  <c r="AD1" i="15"/>
  <c r="AE1" i="15"/>
  <c r="AF1" i="15"/>
  <c r="AG1" i="15"/>
  <c r="AH1" i="15"/>
  <c r="AI1" i="15"/>
  <c r="AJ1" i="15"/>
  <c r="AK1" i="15"/>
  <c r="AL1" i="15"/>
  <c r="AM1" i="15"/>
  <c r="AN1" i="15"/>
  <c r="AO1" i="15"/>
  <c r="AP1" i="15"/>
  <c r="AQ1" i="15"/>
  <c r="AR1" i="15"/>
  <c r="AS1" i="15"/>
  <c r="AT1" i="15"/>
  <c r="AU1" i="15"/>
  <c r="AV1" i="15"/>
  <c r="AW1" i="15"/>
  <c r="AX1" i="15"/>
  <c r="AY1" i="15"/>
  <c r="AZ1" i="15"/>
  <c r="BA1" i="15"/>
  <c r="BB1" i="15"/>
  <c r="BC1" i="15"/>
  <c r="BD1" i="15"/>
  <c r="BE1" i="15"/>
  <c r="BF1" i="15"/>
  <c r="BG1" i="15"/>
  <c r="BH1" i="15"/>
  <c r="BI1" i="15"/>
  <c r="BJ1" i="15"/>
  <c r="BK1" i="15"/>
  <c r="BL1" i="15"/>
  <c r="BM1" i="15"/>
  <c r="BN1" i="15"/>
  <c r="BO1" i="15"/>
  <c r="BP1" i="15"/>
  <c r="BQ1" i="15"/>
  <c r="BR1" i="15"/>
  <c r="BS1" i="15"/>
  <c r="BT1" i="15"/>
  <c r="BU1" i="15"/>
  <c r="BV1" i="15"/>
  <c r="BW1" i="15"/>
  <c r="BX1" i="15"/>
  <c r="BY1" i="15"/>
  <c r="BZ1" i="15"/>
  <c r="CA1" i="15"/>
  <c r="CB1" i="15"/>
  <c r="CC1" i="15"/>
  <c r="CD1" i="15"/>
  <c r="CE1" i="15"/>
  <c r="CF1" i="15"/>
  <c r="CG1" i="15"/>
  <c r="CH1" i="15"/>
  <c r="CI1" i="15"/>
  <c r="CJ1" i="15"/>
  <c r="CK1" i="15"/>
  <c r="CL1" i="15"/>
  <c r="CM1" i="15"/>
  <c r="CN1" i="15"/>
  <c r="A2" i="15"/>
  <c r="B2" i="15"/>
  <c r="B3" i="15" s="1"/>
  <c r="B4" i="15" s="1"/>
  <c r="B5" i="15" s="1"/>
  <c r="B6" i="15" s="1"/>
  <c r="B7" i="15" s="1"/>
  <c r="K3" i="13"/>
  <c r="M3" i="13" s="1"/>
  <c r="AF62" i="3"/>
  <c r="AE61" i="3" a="1"/>
  <c r="AE61" i="3" s="1"/>
  <c r="AD60" i="3" a="1"/>
  <c r="AD60" i="3" s="1"/>
  <c r="AC59" i="3" a="1"/>
  <c r="AE59" i="3" s="1"/>
  <c r="AB58" i="3" a="1"/>
  <c r="AB58" i="3" s="1"/>
  <c r="AA57" i="3" a="1"/>
  <c r="AA57" i="3" s="1"/>
  <c r="Z56" i="3" a="1"/>
  <c r="AA56" i="3" s="1"/>
  <c r="Y55" i="3" a="1"/>
  <c r="Z55" i="3" s="1"/>
  <c r="X54" i="3" a="1"/>
  <c r="X54" i="3" s="1"/>
  <c r="W53" i="3" a="1"/>
  <c r="W53" i="3" s="1"/>
  <c r="V52" i="3" a="1"/>
  <c r="V52" i="3" s="1"/>
  <c r="U51" i="3" a="1"/>
  <c r="Z51" i="3" s="1"/>
  <c r="N112" i="8"/>
  <c r="N114" i="8"/>
  <c r="N103" i="8"/>
  <c r="N104" i="8"/>
  <c r="N105" i="8"/>
  <c r="N106" i="8"/>
  <c r="N107" i="8"/>
  <c r="N108" i="8"/>
  <c r="N109" i="8"/>
  <c r="N110" i="8"/>
  <c r="N111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B28" i="12"/>
  <c r="C28" i="12"/>
  <c r="D28" i="12"/>
  <c r="E28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Y28" i="12"/>
  <c r="AZ28" i="12"/>
  <c r="BA28" i="12"/>
  <c r="BB28" i="12"/>
  <c r="BC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Z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A3" i="8"/>
  <c r="CD3" i="12"/>
  <c r="CE3" i="12"/>
  <c r="CF3" i="12"/>
  <c r="CG3" i="12"/>
  <c r="CH3" i="12"/>
  <c r="CI3" i="12"/>
  <c r="CJ3" i="12"/>
  <c r="CK3" i="12"/>
  <c r="CL3" i="12"/>
  <c r="CM3" i="12"/>
  <c r="CN3" i="12"/>
  <c r="CD4" i="12"/>
  <c r="CE4" i="12"/>
  <c r="CF4" i="12"/>
  <c r="CG4" i="12"/>
  <c r="CH4" i="12"/>
  <c r="CI4" i="12"/>
  <c r="CJ4" i="12"/>
  <c r="CK4" i="12"/>
  <c r="CL4" i="12"/>
  <c r="CM4" i="12"/>
  <c r="CN4" i="12"/>
  <c r="CD5" i="12"/>
  <c r="CE5" i="12"/>
  <c r="CF5" i="12"/>
  <c r="CG5" i="12"/>
  <c r="CH5" i="12"/>
  <c r="CI5" i="12"/>
  <c r="CJ5" i="12"/>
  <c r="CK5" i="12"/>
  <c r="CL5" i="12"/>
  <c r="CM5" i="12"/>
  <c r="CN5" i="12"/>
  <c r="CD6" i="12"/>
  <c r="CE6" i="12"/>
  <c r="CF6" i="12"/>
  <c r="CG6" i="12"/>
  <c r="CH6" i="12"/>
  <c r="CI6" i="12"/>
  <c r="CJ6" i="12"/>
  <c r="CK6" i="12"/>
  <c r="CL6" i="12"/>
  <c r="CM6" i="12"/>
  <c r="CN6" i="12"/>
  <c r="CD7" i="12"/>
  <c r="CE7" i="12"/>
  <c r="CF7" i="12"/>
  <c r="CG7" i="12"/>
  <c r="CH7" i="12"/>
  <c r="CI7" i="12"/>
  <c r="CJ7" i="12"/>
  <c r="CK7" i="12"/>
  <c r="CL7" i="12"/>
  <c r="CM7" i="12"/>
  <c r="CN7" i="12"/>
  <c r="CD8" i="12"/>
  <c r="CE8" i="12"/>
  <c r="CF8" i="12"/>
  <c r="CG8" i="12"/>
  <c r="CH8" i="12"/>
  <c r="CI8" i="12"/>
  <c r="CJ8" i="12"/>
  <c r="CK8" i="12"/>
  <c r="CL8" i="12"/>
  <c r="CM8" i="12"/>
  <c r="CN8" i="12"/>
  <c r="CD9" i="12"/>
  <c r="CE9" i="12"/>
  <c r="CF9" i="12"/>
  <c r="CG9" i="12"/>
  <c r="CH9" i="12"/>
  <c r="CI9" i="12"/>
  <c r="CJ9" i="12"/>
  <c r="CK9" i="12"/>
  <c r="CL9" i="12"/>
  <c r="CM9" i="12"/>
  <c r="CN9" i="12"/>
  <c r="CD10" i="12"/>
  <c r="CE10" i="12"/>
  <c r="CF10" i="12"/>
  <c r="CG10" i="12"/>
  <c r="CH10" i="12"/>
  <c r="CI10" i="12"/>
  <c r="CJ10" i="12"/>
  <c r="CK10" i="12"/>
  <c r="CL10" i="12"/>
  <c r="CM10" i="12"/>
  <c r="CN10" i="12"/>
  <c r="CD11" i="12"/>
  <c r="CE11" i="12"/>
  <c r="CF11" i="12"/>
  <c r="CG11" i="12"/>
  <c r="CH11" i="12"/>
  <c r="CI11" i="12"/>
  <c r="CJ11" i="12"/>
  <c r="CK11" i="12"/>
  <c r="CL11" i="12"/>
  <c r="CM11" i="12"/>
  <c r="CN11" i="12"/>
  <c r="CD12" i="12"/>
  <c r="CE12" i="12"/>
  <c r="CF12" i="12"/>
  <c r="CG12" i="12"/>
  <c r="CH12" i="12"/>
  <c r="CI12" i="12"/>
  <c r="CJ12" i="12"/>
  <c r="CK12" i="12"/>
  <c r="CL12" i="12"/>
  <c r="CM12" i="12"/>
  <c r="CN12" i="12"/>
  <c r="CD13" i="12"/>
  <c r="CE13" i="12"/>
  <c r="CF13" i="12"/>
  <c r="CG13" i="12"/>
  <c r="CH13" i="12"/>
  <c r="CI13" i="12"/>
  <c r="CJ13" i="12"/>
  <c r="CK13" i="12"/>
  <c r="CL13" i="12"/>
  <c r="CM13" i="12"/>
  <c r="CN13" i="12"/>
  <c r="CD14" i="12"/>
  <c r="CE14" i="12"/>
  <c r="CF14" i="12"/>
  <c r="CG14" i="12"/>
  <c r="CH14" i="12"/>
  <c r="CI14" i="12"/>
  <c r="CJ14" i="12"/>
  <c r="CK14" i="12"/>
  <c r="CL14" i="12"/>
  <c r="CM14" i="12"/>
  <c r="CN14" i="12"/>
  <c r="CD15" i="12"/>
  <c r="CE15" i="12"/>
  <c r="CF15" i="12"/>
  <c r="CG15" i="12"/>
  <c r="CH15" i="12"/>
  <c r="CI15" i="12"/>
  <c r="CJ15" i="12"/>
  <c r="CK15" i="12"/>
  <c r="CL15" i="12"/>
  <c r="CM15" i="12"/>
  <c r="CN15" i="12"/>
  <c r="CD16" i="12"/>
  <c r="CE16" i="12"/>
  <c r="CF16" i="12"/>
  <c r="CG16" i="12"/>
  <c r="CH16" i="12"/>
  <c r="CI16" i="12"/>
  <c r="CJ16" i="12"/>
  <c r="CK16" i="12"/>
  <c r="CL16" i="12"/>
  <c r="CM16" i="12"/>
  <c r="CN16" i="12"/>
  <c r="CD17" i="12"/>
  <c r="CE17" i="12"/>
  <c r="CF17" i="12"/>
  <c r="CG17" i="12"/>
  <c r="CH17" i="12"/>
  <c r="CI17" i="12"/>
  <c r="CJ17" i="12"/>
  <c r="CK17" i="12"/>
  <c r="CL17" i="12"/>
  <c r="CM17" i="12"/>
  <c r="CN17" i="12"/>
  <c r="CD18" i="12"/>
  <c r="CE18" i="12"/>
  <c r="CF18" i="12"/>
  <c r="CG18" i="12"/>
  <c r="CH18" i="12"/>
  <c r="CI18" i="12"/>
  <c r="CJ18" i="12"/>
  <c r="CK18" i="12"/>
  <c r="CL18" i="12"/>
  <c r="CM18" i="12"/>
  <c r="CN18" i="12"/>
  <c r="CD19" i="12"/>
  <c r="CE19" i="12"/>
  <c r="CF19" i="12"/>
  <c r="CG19" i="12"/>
  <c r="CH19" i="12"/>
  <c r="CI19" i="12"/>
  <c r="CJ19" i="12"/>
  <c r="CK19" i="12"/>
  <c r="CL19" i="12"/>
  <c r="CM19" i="12"/>
  <c r="CN19" i="12"/>
  <c r="CD20" i="12"/>
  <c r="CE20" i="12"/>
  <c r="CF20" i="12"/>
  <c r="CG20" i="12"/>
  <c r="CH20" i="12"/>
  <c r="CI20" i="12"/>
  <c r="CJ20" i="12"/>
  <c r="CK20" i="12"/>
  <c r="CL20" i="12"/>
  <c r="CM20" i="12"/>
  <c r="CN20" i="12"/>
  <c r="CD21" i="12"/>
  <c r="CE21" i="12"/>
  <c r="CF21" i="12"/>
  <c r="CG21" i="12"/>
  <c r="CH21" i="12"/>
  <c r="CI21" i="12"/>
  <c r="CJ21" i="12"/>
  <c r="CK21" i="12"/>
  <c r="CL21" i="12"/>
  <c r="CM21" i="12"/>
  <c r="CN21" i="12"/>
  <c r="CD22" i="12"/>
  <c r="CE22" i="12"/>
  <c r="CF22" i="12"/>
  <c r="CG22" i="12"/>
  <c r="CH22" i="12"/>
  <c r="CI22" i="12"/>
  <c r="CJ22" i="12"/>
  <c r="CK22" i="12"/>
  <c r="CL22" i="12"/>
  <c r="CM22" i="12"/>
  <c r="CN22" i="12"/>
  <c r="CD23" i="12"/>
  <c r="CE23" i="12"/>
  <c r="CF23" i="12"/>
  <c r="CG23" i="12"/>
  <c r="CH23" i="12"/>
  <c r="CI23" i="12"/>
  <c r="CJ23" i="12"/>
  <c r="CK23" i="12"/>
  <c r="CL23" i="12"/>
  <c r="CM23" i="12"/>
  <c r="CN23" i="12"/>
  <c r="CD24" i="12"/>
  <c r="CE24" i="12"/>
  <c r="CF24" i="12"/>
  <c r="CG24" i="12"/>
  <c r="CH24" i="12"/>
  <c r="CI24" i="12"/>
  <c r="CJ24" i="12"/>
  <c r="CK24" i="12"/>
  <c r="CL24" i="12"/>
  <c r="CM24" i="12"/>
  <c r="CN24" i="12"/>
  <c r="CD25" i="12"/>
  <c r="CE25" i="12"/>
  <c r="CF25" i="12"/>
  <c r="CG25" i="12"/>
  <c r="CH25" i="12"/>
  <c r="CI25" i="12"/>
  <c r="CJ25" i="12"/>
  <c r="CK25" i="12"/>
  <c r="CL25" i="12"/>
  <c r="CM25" i="12"/>
  <c r="CN25" i="12"/>
  <c r="CD26" i="12"/>
  <c r="CE26" i="12"/>
  <c r="CF26" i="12"/>
  <c r="CG26" i="12"/>
  <c r="CH26" i="12"/>
  <c r="CI26" i="12"/>
  <c r="CJ26" i="12"/>
  <c r="CK26" i="12"/>
  <c r="CL26" i="12"/>
  <c r="CM26" i="12"/>
  <c r="CN26" i="12"/>
  <c r="CD27" i="12"/>
  <c r="CE27" i="12"/>
  <c r="CF27" i="12"/>
  <c r="CG27" i="12"/>
  <c r="CH27" i="12"/>
  <c r="CI27" i="12"/>
  <c r="CJ27" i="12"/>
  <c r="CK27" i="12"/>
  <c r="CL27" i="12"/>
  <c r="CM27" i="12"/>
  <c r="CN27" i="12"/>
  <c r="CC4" i="12"/>
  <c r="CC5" i="12"/>
  <c r="CC6" i="12"/>
  <c r="CC7" i="12"/>
  <c r="CC8" i="12"/>
  <c r="CC9" i="12"/>
  <c r="CC10" i="12"/>
  <c r="CC11" i="12"/>
  <c r="CC12" i="12"/>
  <c r="CC13" i="12"/>
  <c r="CC14" i="12"/>
  <c r="CC15" i="12"/>
  <c r="CC16" i="12"/>
  <c r="CC17" i="12"/>
  <c r="CC18" i="12"/>
  <c r="CC19" i="12"/>
  <c r="CC20" i="12"/>
  <c r="CC21" i="12"/>
  <c r="CC22" i="12"/>
  <c r="CC23" i="12"/>
  <c r="CC24" i="12"/>
  <c r="CC25" i="12"/>
  <c r="CC26" i="12"/>
  <c r="CC27" i="12"/>
  <c r="CC3" i="12"/>
  <c r="BZ4" i="12"/>
  <c r="BZ5" i="12"/>
  <c r="BZ6" i="12"/>
  <c r="BZ7" i="12"/>
  <c r="BZ8" i="12"/>
  <c r="BZ9" i="12"/>
  <c r="BZ10" i="12"/>
  <c r="BZ11" i="12"/>
  <c r="BZ12" i="12"/>
  <c r="BZ13" i="12"/>
  <c r="BZ14" i="12"/>
  <c r="BZ15" i="12"/>
  <c r="BZ16" i="12"/>
  <c r="BZ17" i="12"/>
  <c r="BZ18" i="12"/>
  <c r="BZ19" i="12"/>
  <c r="BZ20" i="12"/>
  <c r="BZ21" i="12"/>
  <c r="BZ22" i="12"/>
  <c r="BZ23" i="12"/>
  <c r="BZ24" i="12"/>
  <c r="BZ25" i="12"/>
  <c r="BZ26" i="12"/>
  <c r="BZ27" i="12"/>
  <c r="BZ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F4" i="12"/>
  <c r="BF5" i="12"/>
  <c r="BF6" i="12"/>
  <c r="BF7" i="12"/>
  <c r="BF8" i="12"/>
  <c r="BF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3" i="12"/>
  <c r="AZ3" i="12"/>
  <c r="BA3" i="12"/>
  <c r="BB3" i="12"/>
  <c r="BC3" i="12"/>
  <c r="AZ4" i="12"/>
  <c r="BA4" i="12"/>
  <c r="BB4" i="12"/>
  <c r="BC4" i="12"/>
  <c r="AZ5" i="12"/>
  <c r="BA5" i="12"/>
  <c r="BB5" i="12"/>
  <c r="BC5" i="12"/>
  <c r="AZ6" i="12"/>
  <c r="BA6" i="12"/>
  <c r="BB6" i="12"/>
  <c r="BC6" i="12"/>
  <c r="AZ7" i="12"/>
  <c r="BA7" i="12"/>
  <c r="BB7" i="12"/>
  <c r="BC7" i="12"/>
  <c r="AZ8" i="12"/>
  <c r="BA8" i="12"/>
  <c r="BB8" i="12"/>
  <c r="BC8" i="12"/>
  <c r="AZ9" i="12"/>
  <c r="BA9" i="12"/>
  <c r="BB9" i="12"/>
  <c r="BC9" i="12"/>
  <c r="AZ10" i="12"/>
  <c r="BA10" i="12"/>
  <c r="BB10" i="12"/>
  <c r="BC10" i="12"/>
  <c r="AZ11" i="12"/>
  <c r="BA11" i="12"/>
  <c r="BB11" i="12"/>
  <c r="BC11" i="12"/>
  <c r="AZ12" i="12"/>
  <c r="BA12" i="12"/>
  <c r="BB12" i="12"/>
  <c r="BC12" i="12"/>
  <c r="AZ13" i="12"/>
  <c r="BA13" i="12"/>
  <c r="BB13" i="12"/>
  <c r="BC13" i="12"/>
  <c r="AZ14" i="12"/>
  <c r="BA14" i="12"/>
  <c r="BB14" i="12"/>
  <c r="BC14" i="12"/>
  <c r="AZ15" i="12"/>
  <c r="BA15" i="12"/>
  <c r="BB15" i="12"/>
  <c r="BC15" i="12"/>
  <c r="AZ16" i="12"/>
  <c r="BA16" i="12"/>
  <c r="BB16" i="12"/>
  <c r="BC16" i="12"/>
  <c r="AZ17" i="12"/>
  <c r="BA17" i="12"/>
  <c r="BB17" i="12"/>
  <c r="BC17" i="12"/>
  <c r="AZ18" i="12"/>
  <c r="BA18" i="12"/>
  <c r="BB18" i="12"/>
  <c r="BC18" i="12"/>
  <c r="AZ19" i="12"/>
  <c r="BA19" i="12"/>
  <c r="BB19" i="12"/>
  <c r="BC19" i="12"/>
  <c r="AZ20" i="12"/>
  <c r="BA20" i="12"/>
  <c r="BB20" i="12"/>
  <c r="BC20" i="12"/>
  <c r="AZ21" i="12"/>
  <c r="BA21" i="12"/>
  <c r="BB21" i="12"/>
  <c r="BC21" i="12"/>
  <c r="AZ22" i="12"/>
  <c r="BA22" i="12"/>
  <c r="BB22" i="12"/>
  <c r="BC22" i="12"/>
  <c r="AZ23" i="12"/>
  <c r="BA23" i="12"/>
  <c r="BB23" i="12"/>
  <c r="BC23" i="12"/>
  <c r="AZ24" i="12"/>
  <c r="BA24" i="12"/>
  <c r="BB24" i="12"/>
  <c r="BC24" i="12"/>
  <c r="AZ25" i="12"/>
  <c r="BA25" i="12"/>
  <c r="BB25" i="12"/>
  <c r="BC25" i="12"/>
  <c r="AZ26" i="12"/>
  <c r="BA26" i="12"/>
  <c r="BB26" i="12"/>
  <c r="BC26" i="12"/>
  <c r="AZ27" i="12"/>
  <c r="BA27" i="12"/>
  <c r="BB27" i="12"/>
  <c r="BC27" i="12"/>
  <c r="AY4" i="12"/>
  <c r="AY5" i="12"/>
  <c r="AY6" i="12"/>
  <c r="AY7" i="12"/>
  <c r="AY8" i="12"/>
  <c r="AY9" i="12"/>
  <c r="AY10" i="12"/>
  <c r="AY11" i="12"/>
  <c r="AY12" i="12"/>
  <c r="AY13" i="12"/>
  <c r="AY14" i="12"/>
  <c r="AY15" i="12"/>
  <c r="AY16" i="12"/>
  <c r="AY17" i="12"/>
  <c r="AY18" i="12"/>
  <c r="AY19" i="12"/>
  <c r="AY20" i="12"/>
  <c r="AY21" i="12"/>
  <c r="AY22" i="12"/>
  <c r="AY23" i="12"/>
  <c r="AY24" i="12"/>
  <c r="AY25" i="12"/>
  <c r="AY26" i="12"/>
  <c r="AY27" i="12"/>
  <c r="AY3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3" i="12"/>
  <c r="N138" i="8"/>
  <c r="C55" i="8"/>
  <c r="I82" i="8"/>
  <c r="CM1" i="8"/>
  <c r="CM41" i="8" s="1"/>
  <c r="CN1" i="8"/>
  <c r="CN41" i="8" s="1"/>
  <c r="CO1" i="8"/>
  <c r="CO41" i="8" s="1"/>
  <c r="CP1" i="8"/>
  <c r="CP41" i="8" s="1"/>
  <c r="BU1" i="8"/>
  <c r="BU41" i="8" s="1"/>
  <c r="BV1" i="8"/>
  <c r="BV41" i="8" s="1"/>
  <c r="BW1" i="8"/>
  <c r="BW41" i="8" s="1"/>
  <c r="BX1" i="8"/>
  <c r="BX41" i="8" s="1"/>
  <c r="BY1" i="8"/>
  <c r="BY41" i="8" s="1"/>
  <c r="BZ1" i="8"/>
  <c r="BZ41" i="8" s="1"/>
  <c r="CA1" i="8"/>
  <c r="CA41" i="8" s="1"/>
  <c r="CB1" i="8"/>
  <c r="CB41" i="8" s="1"/>
  <c r="CC1" i="8"/>
  <c r="CC41" i="8" s="1"/>
  <c r="CD1" i="8"/>
  <c r="CD41" i="8" s="1"/>
  <c r="CE1" i="8"/>
  <c r="CE41" i="8" s="1"/>
  <c r="CF1" i="8"/>
  <c r="CF41" i="8" s="1"/>
  <c r="CG1" i="8"/>
  <c r="CG41" i="8" s="1"/>
  <c r="CH1" i="8"/>
  <c r="CH41" i="8" s="1"/>
  <c r="CI1" i="8"/>
  <c r="CI41" i="8" s="1"/>
  <c r="CJ1" i="8"/>
  <c r="CJ41" i="8" s="1"/>
  <c r="CK1" i="8"/>
  <c r="CK41" i="8" s="1"/>
  <c r="CL1" i="8"/>
  <c r="CL41" i="8" s="1"/>
  <c r="AG20" i="5"/>
  <c r="AG21" i="5"/>
  <c r="AG22" i="5"/>
  <c r="E2" i="8"/>
  <c r="F2" i="8" s="1"/>
  <c r="G2" i="8" s="1"/>
  <c r="BB1" i="8"/>
  <c r="BB41" i="8" s="1"/>
  <c r="BC1" i="8"/>
  <c r="BC41" i="8" s="1"/>
  <c r="BD1" i="8"/>
  <c r="BD41" i="8" s="1"/>
  <c r="BE1" i="8"/>
  <c r="BE41" i="8" s="1"/>
  <c r="BF1" i="8"/>
  <c r="BF41" i="8" s="1"/>
  <c r="BG1" i="8"/>
  <c r="BG41" i="8" s="1"/>
  <c r="BH1" i="8"/>
  <c r="BH41" i="8" s="1"/>
  <c r="BI1" i="8"/>
  <c r="BI41" i="8" s="1"/>
  <c r="BJ1" i="8"/>
  <c r="BJ41" i="8" s="1"/>
  <c r="BK1" i="8"/>
  <c r="BK41" i="8" s="1"/>
  <c r="BL1" i="8"/>
  <c r="BL41" i="8" s="1"/>
  <c r="BM1" i="8"/>
  <c r="BM41" i="8" s="1"/>
  <c r="BN1" i="8"/>
  <c r="BN41" i="8" s="1"/>
  <c r="BO1" i="8"/>
  <c r="BO41" i="8" s="1"/>
  <c r="BP1" i="8"/>
  <c r="BP41" i="8" s="1"/>
  <c r="BQ1" i="8"/>
  <c r="BQ41" i="8" s="1"/>
  <c r="BR1" i="8"/>
  <c r="BR41" i="8" s="1"/>
  <c r="BS1" i="8"/>
  <c r="BS41" i="8" s="1"/>
  <c r="BT1" i="8"/>
  <c r="BT41" i="8" s="1"/>
  <c r="E1" i="8"/>
  <c r="E41" i="8" s="1"/>
  <c r="F1" i="8"/>
  <c r="F41" i="8" s="1"/>
  <c r="G1" i="8"/>
  <c r="G41" i="8" s="1"/>
  <c r="H1" i="8"/>
  <c r="H41" i="8" s="1"/>
  <c r="I1" i="8"/>
  <c r="I41" i="8" s="1"/>
  <c r="J1" i="8"/>
  <c r="J41" i="8" s="1"/>
  <c r="K1" i="8"/>
  <c r="K41" i="8" s="1"/>
  <c r="L1" i="8"/>
  <c r="L41" i="8" s="1"/>
  <c r="M1" i="8"/>
  <c r="M41" i="8" s="1"/>
  <c r="N1" i="8"/>
  <c r="N41" i="8" s="1"/>
  <c r="O1" i="8"/>
  <c r="O41" i="8" s="1"/>
  <c r="P1" i="8"/>
  <c r="P41" i="8" s="1"/>
  <c r="Q1" i="8"/>
  <c r="Q41" i="8" s="1"/>
  <c r="R1" i="8"/>
  <c r="R41" i="8" s="1"/>
  <c r="S1" i="8"/>
  <c r="S41" i="8" s="1"/>
  <c r="T1" i="8"/>
  <c r="T41" i="8" s="1"/>
  <c r="U1" i="8"/>
  <c r="U41" i="8" s="1"/>
  <c r="V1" i="8"/>
  <c r="V41" i="8" s="1"/>
  <c r="W1" i="8"/>
  <c r="W41" i="8" s="1"/>
  <c r="X1" i="8"/>
  <c r="X41" i="8" s="1"/>
  <c r="Y1" i="8"/>
  <c r="Y41" i="8" s="1"/>
  <c r="Z1" i="8"/>
  <c r="Z41" i="8" s="1"/>
  <c r="AA1" i="8"/>
  <c r="AA41" i="8" s="1"/>
  <c r="AB1" i="8"/>
  <c r="AB41" i="8" s="1"/>
  <c r="AC1" i="8"/>
  <c r="AC41" i="8" s="1"/>
  <c r="AD1" i="8"/>
  <c r="AD41" i="8" s="1"/>
  <c r="AE1" i="8"/>
  <c r="AE41" i="8" s="1"/>
  <c r="AF1" i="8"/>
  <c r="AF41" i="8" s="1"/>
  <c r="AG1" i="8"/>
  <c r="AG41" i="8" s="1"/>
  <c r="AH1" i="8"/>
  <c r="AH41" i="8" s="1"/>
  <c r="AI1" i="8"/>
  <c r="AI41" i="8" s="1"/>
  <c r="AJ1" i="8"/>
  <c r="AJ41" i="8" s="1"/>
  <c r="AK1" i="8"/>
  <c r="AK41" i="8" s="1"/>
  <c r="AL1" i="8"/>
  <c r="AL41" i="8" s="1"/>
  <c r="AM1" i="8"/>
  <c r="AM41" i="8" s="1"/>
  <c r="AN1" i="8"/>
  <c r="AN41" i="8" s="1"/>
  <c r="AO1" i="8"/>
  <c r="AO41" i="8" s="1"/>
  <c r="AP1" i="8"/>
  <c r="AP41" i="8" s="1"/>
  <c r="AQ1" i="8"/>
  <c r="AQ41" i="8" s="1"/>
  <c r="AR1" i="8"/>
  <c r="AR41" i="8" s="1"/>
  <c r="AS1" i="8"/>
  <c r="AS41" i="8" s="1"/>
  <c r="AT1" i="8"/>
  <c r="AT41" i="8" s="1"/>
  <c r="AU1" i="8"/>
  <c r="AU41" i="8" s="1"/>
  <c r="AV1" i="8"/>
  <c r="AV41" i="8" s="1"/>
  <c r="AW1" i="8"/>
  <c r="AW41" i="8" s="1"/>
  <c r="AX1" i="8"/>
  <c r="AX41" i="8" s="1"/>
  <c r="AY1" i="8"/>
  <c r="AY41" i="8" s="1"/>
  <c r="AZ1" i="8"/>
  <c r="AZ41" i="8" s="1"/>
  <c r="BA1" i="8"/>
  <c r="BA41" i="8" s="1"/>
  <c r="D1" i="8"/>
  <c r="D41" i="8" s="1"/>
  <c r="B8" i="15" l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K24" i="9"/>
  <c r="B26" i="9"/>
  <c r="J24" i="9"/>
  <c r="A28" i="10"/>
  <c r="A43" i="10" s="1"/>
  <c r="A58" i="10" s="1"/>
  <c r="AF59" i="3"/>
  <c r="AE56" i="3"/>
  <c r="AC56" i="3"/>
  <c r="AB56" i="3"/>
  <c r="AE54" i="3"/>
  <c r="AC53" i="3"/>
  <c r="AA54" i="3"/>
  <c r="E42" i="9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E273" i="9" s="1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E313" i="9" s="1"/>
  <c r="E314" i="9" s="1"/>
  <c r="F41" i="9"/>
  <c r="I40" i="9"/>
  <c r="K40" i="9" s="1"/>
  <c r="M40" i="9" s="1"/>
  <c r="N40" i="9" s="1"/>
  <c r="N113" i="8"/>
  <c r="X40" i="3" a="1"/>
  <c r="V38" i="3" a="1"/>
  <c r="V38" i="3" s="1"/>
  <c r="AF48" i="3" a="1"/>
  <c r="AF48" i="3" s="1"/>
  <c r="AB53" i="3"/>
  <c r="AD54" i="3"/>
  <c r="Z54" i="3"/>
  <c r="AE55" i="3"/>
  <c r="AF56" i="3"/>
  <c r="Z56" i="3"/>
  <c r="AE58" i="3"/>
  <c r="AD59" i="3"/>
  <c r="AC54" i="3"/>
  <c r="Y54" i="3"/>
  <c r="AD55" i="3"/>
  <c r="AC58" i="3"/>
  <c r="AC59" i="3"/>
  <c r="AF54" i="3"/>
  <c r="AB54" i="3"/>
  <c r="Y55" i="3"/>
  <c r="AF57" i="3"/>
  <c r="F5" i="13"/>
  <c r="J5" i="13" s="1"/>
  <c r="K5" i="13" s="1"/>
  <c r="F4" i="13"/>
  <c r="J4" i="13" s="1"/>
  <c r="K4" i="13" s="1"/>
  <c r="M4" i="13" s="1"/>
  <c r="F6" i="13"/>
  <c r="J6" i="13" s="1"/>
  <c r="K6" i="13" s="1"/>
  <c r="F11" i="13"/>
  <c r="J11" i="13" s="1"/>
  <c r="K11" i="13" s="1"/>
  <c r="F7" i="13"/>
  <c r="J7" i="13" s="1"/>
  <c r="K7" i="13" s="1"/>
  <c r="F8" i="13"/>
  <c r="J8" i="13" s="1"/>
  <c r="K8" i="13" s="1"/>
  <c r="F10" i="13"/>
  <c r="J10" i="13" s="1"/>
  <c r="K10" i="13" s="1"/>
  <c r="F9" i="13"/>
  <c r="J9" i="13" s="1"/>
  <c r="K9" i="13" s="1"/>
  <c r="AF61" i="3"/>
  <c r="AF60" i="3"/>
  <c r="AE60" i="3"/>
  <c r="AF58" i="3"/>
  <c r="AD58" i="3"/>
  <c r="AE57" i="3"/>
  <c r="AD57" i="3"/>
  <c r="AC57" i="3"/>
  <c r="AB57" i="3"/>
  <c r="AD56" i="3"/>
  <c r="AC55" i="3"/>
  <c r="AB55" i="3"/>
  <c r="AA55" i="3"/>
  <c r="AF55" i="3"/>
  <c r="AA53" i="3"/>
  <c r="AF53" i="3"/>
  <c r="Z53" i="3"/>
  <c r="AE53" i="3"/>
  <c r="Y53" i="3"/>
  <c r="AD53" i="3"/>
  <c r="X53" i="3"/>
  <c r="AA52" i="3"/>
  <c r="AF52" i="3"/>
  <c r="Z52" i="3"/>
  <c r="AE52" i="3"/>
  <c r="Y52" i="3"/>
  <c r="AD52" i="3"/>
  <c r="X52" i="3"/>
  <c r="AC52" i="3"/>
  <c r="W52" i="3"/>
  <c r="AB52" i="3"/>
  <c r="AE51" i="3"/>
  <c r="Y51" i="3"/>
  <c r="AC51" i="3"/>
  <c r="W51" i="3"/>
  <c r="X51" i="3"/>
  <c r="AB51" i="3"/>
  <c r="V51" i="3"/>
  <c r="AD51" i="3"/>
  <c r="AA51" i="3"/>
  <c r="U51" i="3"/>
  <c r="AF51" i="3"/>
  <c r="W39" i="3" a="1"/>
  <c r="W39" i="3" s="1"/>
  <c r="AA43" i="3" a="1"/>
  <c r="AF43" i="3" s="1"/>
  <c r="AB44" i="3" a="1"/>
  <c r="AB44" i="3" s="1"/>
  <c r="AC45" i="3" a="1"/>
  <c r="AC45" i="3" s="1"/>
  <c r="AE47" i="3" a="1"/>
  <c r="AE47" i="3" s="1"/>
  <c r="Z42" i="3" a="1"/>
  <c r="Z42" i="3" s="1"/>
  <c r="AD46" i="3" a="1"/>
  <c r="AD46" i="3" s="1"/>
  <c r="Y41" i="3" a="1"/>
  <c r="Y41" i="3" s="1"/>
  <c r="U37" i="3" a="1"/>
  <c r="V37" i="3" s="1"/>
  <c r="X38" i="3"/>
  <c r="B3" i="8"/>
  <c r="A3" i="9" s="1"/>
  <c r="A74" i="8"/>
  <c r="H82" i="8" s="1"/>
  <c r="H83" i="8" s="1"/>
  <c r="H84" i="8" s="1"/>
  <c r="H85" i="8" s="1"/>
  <c r="H86" i="8" s="1"/>
  <c r="H87" i="8" s="1"/>
  <c r="H88" i="8" s="1"/>
  <c r="H89" i="8" s="1"/>
  <c r="H90" i="8" s="1"/>
  <c r="A4" i="8"/>
  <c r="A29" i="10" s="1"/>
  <c r="A44" i="10" s="1"/>
  <c r="A59" i="10" s="1"/>
  <c r="C118" i="8"/>
  <c r="C70" i="8"/>
  <c r="H2" i="8"/>
  <c r="C42" i="8"/>
  <c r="AF38" i="3" l="1"/>
  <c r="AA38" i="3"/>
  <c r="J25" i="9"/>
  <c r="B27" i="9"/>
  <c r="K25" i="9"/>
  <c r="AF44" i="3"/>
  <c r="AD45" i="3"/>
  <c r="AF45" i="3"/>
  <c r="W38" i="3"/>
  <c r="AD38" i="3"/>
  <c r="AB38" i="3"/>
  <c r="Y38" i="3"/>
  <c r="AC38" i="3"/>
  <c r="AE38" i="3"/>
  <c r="AC39" i="3"/>
  <c r="Z39" i="3"/>
  <c r="AF39" i="3"/>
  <c r="Z38" i="3"/>
  <c r="G41" i="9"/>
  <c r="H41" i="9" s="1"/>
  <c r="F42" i="9" s="1"/>
  <c r="G42" i="9" s="1"/>
  <c r="M8" i="13"/>
  <c r="M10" i="13"/>
  <c r="M6" i="13"/>
  <c r="M7" i="13"/>
  <c r="M5" i="13"/>
  <c r="M9" i="13"/>
  <c r="M11" i="13"/>
  <c r="AB40" i="3"/>
  <c r="Y40" i="3"/>
  <c r="AD40" i="3"/>
  <c r="Z40" i="3"/>
  <c r="AE40" i="3"/>
  <c r="AA40" i="3"/>
  <c r="AF40" i="3"/>
  <c r="X40" i="3"/>
  <c r="AC40" i="3"/>
  <c r="F15" i="13"/>
  <c r="J15" i="13" s="1"/>
  <c r="K15" i="13" s="1"/>
  <c r="F19" i="13"/>
  <c r="J19" i="13" s="1"/>
  <c r="K19" i="13" s="1"/>
  <c r="F23" i="13"/>
  <c r="J23" i="13" s="1"/>
  <c r="K23" i="13" s="1"/>
  <c r="F16" i="13"/>
  <c r="J16" i="13" s="1"/>
  <c r="K16" i="13" s="1"/>
  <c r="F20" i="13"/>
  <c r="J20" i="13" s="1"/>
  <c r="K20" i="13" s="1"/>
  <c r="F12" i="13"/>
  <c r="J12" i="13" s="1"/>
  <c r="K12" i="13" s="1"/>
  <c r="M12" i="13" s="1"/>
  <c r="F17" i="13"/>
  <c r="J17" i="13" s="1"/>
  <c r="K17" i="13" s="1"/>
  <c r="F21" i="13"/>
  <c r="J21" i="13" s="1"/>
  <c r="K21" i="13" s="1"/>
  <c r="F13" i="13"/>
  <c r="J13" i="13" s="1"/>
  <c r="K13" i="13" s="1"/>
  <c r="F18" i="13"/>
  <c r="J18" i="13" s="1"/>
  <c r="K18" i="13" s="1"/>
  <c r="F22" i="13"/>
  <c r="J22" i="13" s="1"/>
  <c r="K22" i="13" s="1"/>
  <c r="AA43" i="3"/>
  <c r="X39" i="3"/>
  <c r="AA39" i="3"/>
  <c r="AB43" i="3"/>
  <c r="AE45" i="3"/>
  <c r="AD44" i="3"/>
  <c r="AF47" i="3"/>
  <c r="AD39" i="3"/>
  <c r="AB39" i="3"/>
  <c r="AC43" i="3"/>
  <c r="Y39" i="3"/>
  <c r="AD43" i="3"/>
  <c r="AE39" i="3"/>
  <c r="AE43" i="3"/>
  <c r="AC44" i="3"/>
  <c r="AE44" i="3"/>
  <c r="AE46" i="3"/>
  <c r="AF46" i="3"/>
  <c r="AB42" i="3"/>
  <c r="AC42" i="3"/>
  <c r="AF42" i="3"/>
  <c r="AE42" i="3"/>
  <c r="AD42" i="3"/>
  <c r="AA42" i="3"/>
  <c r="AE41" i="3"/>
  <c r="Y37" i="3"/>
  <c r="AC37" i="3"/>
  <c r="X37" i="3"/>
  <c r="Z41" i="3"/>
  <c r="AE37" i="3"/>
  <c r="W37" i="3"/>
  <c r="AC41" i="3"/>
  <c r="AD41" i="3"/>
  <c r="U37" i="3"/>
  <c r="AF37" i="3"/>
  <c r="AF41" i="3"/>
  <c r="AD37" i="3"/>
  <c r="AB37" i="3"/>
  <c r="AA41" i="3"/>
  <c r="AB41" i="3"/>
  <c r="AA37" i="3"/>
  <c r="Z37" i="3"/>
  <c r="H91" i="8"/>
  <c r="F7" i="3"/>
  <c r="T7" i="3" s="1"/>
  <c r="T37" i="3" s="1"/>
  <c r="A75" i="8"/>
  <c r="B4" i="8"/>
  <c r="H81" i="8"/>
  <c r="H80" i="8" s="1"/>
  <c r="H79" i="8" s="1"/>
  <c r="H78" i="8" s="1"/>
  <c r="H77" i="8" s="1"/>
  <c r="E70" i="8"/>
  <c r="K70" i="8"/>
  <c r="Q70" i="8"/>
  <c r="W70" i="8"/>
  <c r="AC70" i="8"/>
  <c r="AI70" i="8"/>
  <c r="AO70" i="8"/>
  <c r="AU70" i="8"/>
  <c r="BA70" i="8"/>
  <c r="BG70" i="8"/>
  <c r="BM70" i="8"/>
  <c r="BS70" i="8"/>
  <c r="BY70" i="8"/>
  <c r="CE70" i="8"/>
  <c r="CK70" i="8"/>
  <c r="F70" i="8"/>
  <c r="L70" i="8"/>
  <c r="R70" i="8"/>
  <c r="X70" i="8"/>
  <c r="AD70" i="8"/>
  <c r="AJ70" i="8"/>
  <c r="AP70" i="8"/>
  <c r="AV70" i="8"/>
  <c r="BB70" i="8"/>
  <c r="BH70" i="8"/>
  <c r="BN70" i="8"/>
  <c r="BT70" i="8"/>
  <c r="BZ70" i="8"/>
  <c r="CF70" i="8"/>
  <c r="CL70" i="8"/>
  <c r="G70" i="8"/>
  <c r="M70" i="8"/>
  <c r="S70" i="8"/>
  <c r="Y70" i="8"/>
  <c r="AE70" i="8"/>
  <c r="AK70" i="8"/>
  <c r="AQ70" i="8"/>
  <c r="AW70" i="8"/>
  <c r="BC70" i="8"/>
  <c r="BI70" i="8"/>
  <c r="BO70" i="8"/>
  <c r="BU70" i="8"/>
  <c r="CA70" i="8"/>
  <c r="CG70" i="8"/>
  <c r="CM70" i="8"/>
  <c r="P70" i="8"/>
  <c r="AH70" i="8"/>
  <c r="AZ70" i="8"/>
  <c r="BR70" i="8"/>
  <c r="CJ70" i="8"/>
  <c r="H70" i="8"/>
  <c r="N70" i="8"/>
  <c r="T70" i="8"/>
  <c r="Z70" i="8"/>
  <c r="AF70" i="8"/>
  <c r="AL70" i="8"/>
  <c r="AR70" i="8"/>
  <c r="AX70" i="8"/>
  <c r="BD70" i="8"/>
  <c r="BJ70" i="8"/>
  <c r="BP70" i="8"/>
  <c r="BV70" i="8"/>
  <c r="CB70" i="8"/>
  <c r="CH70" i="8"/>
  <c r="CN70" i="8"/>
  <c r="D70" i="8"/>
  <c r="V70" i="8"/>
  <c r="AB70" i="8"/>
  <c r="AT70" i="8"/>
  <c r="BL70" i="8"/>
  <c r="CD70" i="8"/>
  <c r="CP70" i="8"/>
  <c r="I70" i="8"/>
  <c r="O70" i="8"/>
  <c r="U70" i="8"/>
  <c r="AA70" i="8"/>
  <c r="AG70" i="8"/>
  <c r="AM70" i="8"/>
  <c r="AS70" i="8"/>
  <c r="AY70" i="8"/>
  <c r="BE70" i="8"/>
  <c r="BK70" i="8"/>
  <c r="BQ70" i="8"/>
  <c r="BW70" i="8"/>
  <c r="CC70" i="8"/>
  <c r="CI70" i="8"/>
  <c r="CO70" i="8"/>
  <c r="J70" i="8"/>
  <c r="AN70" i="8"/>
  <c r="BF70" i="8"/>
  <c r="BX70" i="8"/>
  <c r="C43" i="8"/>
  <c r="A5" i="8"/>
  <c r="C119" i="8"/>
  <c r="I2" i="8"/>
  <c r="J26" i="9" l="1"/>
  <c r="K26" i="9"/>
  <c r="B28" i="9"/>
  <c r="A4" i="9"/>
  <c r="B5" i="8"/>
  <c r="A30" i="10"/>
  <c r="A45" i="10" s="1"/>
  <c r="A60" i="10" s="1"/>
  <c r="I41" i="9"/>
  <c r="K41" i="9" s="1"/>
  <c r="M41" i="9" s="1"/>
  <c r="N41" i="9" s="1"/>
  <c r="H42" i="9"/>
  <c r="K72" i="10"/>
  <c r="K79" i="10" s="1"/>
  <c r="O72" i="10"/>
  <c r="O79" i="10" s="1"/>
  <c r="N72" i="10"/>
  <c r="N79" i="10" s="1"/>
  <c r="M72" i="10"/>
  <c r="M79" i="10" s="1"/>
  <c r="L72" i="10"/>
  <c r="L79" i="10" s="1"/>
  <c r="J72" i="10"/>
  <c r="J79" i="10" s="1"/>
  <c r="I72" i="10"/>
  <c r="I79" i="10" s="1"/>
  <c r="H72" i="10"/>
  <c r="H79" i="10" s="1"/>
  <c r="G72" i="10"/>
  <c r="G79" i="10" s="1"/>
  <c r="F72" i="10"/>
  <c r="F79" i="10" s="1"/>
  <c r="E72" i="10"/>
  <c r="E79" i="10" s="1"/>
  <c r="D72" i="10"/>
  <c r="D79" i="10" s="1"/>
  <c r="C72" i="10"/>
  <c r="C79" i="10" s="1"/>
  <c r="B72" i="10"/>
  <c r="B79" i="10" s="1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13" i="13"/>
  <c r="M20" i="13"/>
  <c r="M22" i="13"/>
  <c r="M17" i="13"/>
  <c r="M23" i="13"/>
  <c r="M18" i="13"/>
  <c r="M19" i="13"/>
  <c r="M15" i="13"/>
  <c r="M21" i="13"/>
  <c r="M16" i="13"/>
  <c r="H92" i="8"/>
  <c r="F8" i="3"/>
  <c r="T8" i="3" s="1"/>
  <c r="T38" i="3" s="1"/>
  <c r="B70" i="8"/>
  <c r="A76" i="8"/>
  <c r="C44" i="8"/>
  <c r="D44" i="8" s="1"/>
  <c r="E43" i="8"/>
  <c r="E4" i="8" s="1"/>
  <c r="D43" i="8"/>
  <c r="D4" i="8" s="1"/>
  <c r="D5" i="8" s="1"/>
  <c r="I43" i="8"/>
  <c r="I4" i="8" s="1"/>
  <c r="H43" i="8"/>
  <c r="H4" i="8" s="1"/>
  <c r="F43" i="8"/>
  <c r="F4" i="8" s="1"/>
  <c r="G43" i="8"/>
  <c r="G4" i="8" s="1"/>
  <c r="D74" i="8"/>
  <c r="D118" i="8"/>
  <c r="A6" i="8"/>
  <c r="C120" i="8"/>
  <c r="I44" i="8"/>
  <c r="J2" i="8"/>
  <c r="B29" i="9" l="1"/>
  <c r="J27" i="9"/>
  <c r="J28" i="9" s="1"/>
  <c r="J29" i="9" s="1"/>
  <c r="J30" i="9" s="1"/>
  <c r="B6" i="8"/>
  <c r="A31" i="10"/>
  <c r="A46" i="10" s="1"/>
  <c r="A61" i="10" s="1"/>
  <c r="A5" i="9"/>
  <c r="A6" i="9"/>
  <c r="I42" i="9"/>
  <c r="K42" i="9" s="1"/>
  <c r="M42" i="9" s="1"/>
  <c r="N42" i="9" s="1"/>
  <c r="F43" i="9"/>
  <c r="G43" i="9" s="1"/>
  <c r="H43" i="9" s="1"/>
  <c r="I5" i="8"/>
  <c r="F44" i="8"/>
  <c r="F5" i="8" s="1"/>
  <c r="H93" i="8"/>
  <c r="F9" i="3"/>
  <c r="T9" i="3" s="1"/>
  <c r="T39" i="3" s="1"/>
  <c r="A77" i="8"/>
  <c r="C45" i="8"/>
  <c r="J45" i="8" s="1"/>
  <c r="G44" i="8"/>
  <c r="G5" i="8" s="1"/>
  <c r="H44" i="8"/>
  <c r="H5" i="8" s="1"/>
  <c r="E44" i="8"/>
  <c r="E5" i="8" s="1"/>
  <c r="J44" i="8"/>
  <c r="J43" i="8"/>
  <c r="J4" i="8" s="1"/>
  <c r="A7" i="8"/>
  <c r="C121" i="8"/>
  <c r="K2" i="8"/>
  <c r="K27" i="9" l="1"/>
  <c r="K28" i="9"/>
  <c r="B30" i="9"/>
  <c r="B7" i="8"/>
  <c r="A32" i="10"/>
  <c r="A47" i="10" s="1"/>
  <c r="A62" i="10" s="1"/>
  <c r="J5" i="8"/>
  <c r="J6" i="8" s="1"/>
  <c r="I43" i="9"/>
  <c r="K43" i="9" s="1"/>
  <c r="M43" i="9" s="1"/>
  <c r="N43" i="9" s="1"/>
  <c r="F44" i="9"/>
  <c r="G44" i="9" s="1"/>
  <c r="H44" i="9" s="1"/>
  <c r="H94" i="8"/>
  <c r="F10" i="3"/>
  <c r="T10" i="3" s="1"/>
  <c r="T40" i="3" s="1"/>
  <c r="A78" i="8"/>
  <c r="C46" i="8"/>
  <c r="K46" i="8" s="1"/>
  <c r="D45" i="8"/>
  <c r="D6" i="8" s="1"/>
  <c r="E45" i="8"/>
  <c r="E6" i="8" s="1"/>
  <c r="G45" i="8"/>
  <c r="G6" i="8" s="1"/>
  <c r="F45" i="8"/>
  <c r="F6" i="8" s="1"/>
  <c r="H45" i="8"/>
  <c r="H6" i="8" s="1"/>
  <c r="I45" i="8"/>
  <c r="I6" i="8" s="1"/>
  <c r="A8" i="8"/>
  <c r="C122" i="8"/>
  <c r="K44" i="8"/>
  <c r="K45" i="8"/>
  <c r="K43" i="8"/>
  <c r="K4" i="8" s="1"/>
  <c r="L2" i="8"/>
  <c r="B8" i="8" l="1"/>
  <c r="A33" i="10"/>
  <c r="A48" i="10" s="1"/>
  <c r="A63" i="10" s="1"/>
  <c r="I44" i="9"/>
  <c r="K44" i="9" s="1"/>
  <c r="M44" i="9" s="1"/>
  <c r="N44" i="9" s="1"/>
  <c r="F45" i="9"/>
  <c r="G45" i="9" s="1"/>
  <c r="H45" i="9" s="1"/>
  <c r="H95" i="8"/>
  <c r="F11" i="3"/>
  <c r="T11" i="3" s="1"/>
  <c r="T41" i="3" s="1"/>
  <c r="K5" i="8"/>
  <c r="A79" i="8"/>
  <c r="C47" i="8"/>
  <c r="L47" i="8" s="1"/>
  <c r="F46" i="8"/>
  <c r="F7" i="8" s="1"/>
  <c r="G46" i="8"/>
  <c r="G7" i="8" s="1"/>
  <c r="E46" i="8"/>
  <c r="E7" i="8" s="1"/>
  <c r="D46" i="8"/>
  <c r="D7" i="8" s="1"/>
  <c r="H46" i="8"/>
  <c r="H7" i="8" s="1"/>
  <c r="I46" i="8"/>
  <c r="I7" i="8" s="1"/>
  <c r="J46" i="8"/>
  <c r="J7" i="8" s="1"/>
  <c r="L44" i="8"/>
  <c r="L46" i="8"/>
  <c r="L45" i="8"/>
  <c r="L43" i="8"/>
  <c r="L4" i="8" s="1"/>
  <c r="A9" i="8"/>
  <c r="C123" i="8"/>
  <c r="M2" i="8"/>
  <c r="K30" i="9" l="1"/>
  <c r="K29" i="9"/>
  <c r="B9" i="8"/>
  <c r="A34" i="10"/>
  <c r="A49" i="10" s="1"/>
  <c r="A64" i="10" s="1"/>
  <c r="K6" i="8"/>
  <c r="I45" i="9"/>
  <c r="K45" i="9" s="1"/>
  <c r="M45" i="9" s="1"/>
  <c r="N45" i="9" s="1"/>
  <c r="F46" i="9"/>
  <c r="G46" i="9" s="1"/>
  <c r="H46" i="9" s="1"/>
  <c r="L5" i="8"/>
  <c r="L6" i="8" s="1"/>
  <c r="L7" i="8" s="1"/>
  <c r="L8" i="8" s="1"/>
  <c r="H96" i="8"/>
  <c r="F12" i="3"/>
  <c r="T12" i="3" s="1"/>
  <c r="T42" i="3" s="1"/>
  <c r="A80" i="8"/>
  <c r="C48" i="8"/>
  <c r="M48" i="8" s="1"/>
  <c r="E47" i="8"/>
  <c r="E8" i="8" s="1"/>
  <c r="F47" i="8"/>
  <c r="F8" i="8" s="1"/>
  <c r="D47" i="8"/>
  <c r="D8" i="8" s="1"/>
  <c r="G47" i="8"/>
  <c r="G8" i="8" s="1"/>
  <c r="H47" i="8"/>
  <c r="H8" i="8" s="1"/>
  <c r="I47" i="8"/>
  <c r="I8" i="8" s="1"/>
  <c r="J47" i="8"/>
  <c r="J8" i="8" s="1"/>
  <c r="K47" i="8"/>
  <c r="M45" i="8"/>
  <c r="M47" i="8"/>
  <c r="M44" i="8"/>
  <c r="M46" i="8"/>
  <c r="M43" i="8"/>
  <c r="M4" i="8" s="1"/>
  <c r="A10" i="8"/>
  <c r="A35" i="10" s="1"/>
  <c r="A50" i="10" s="1"/>
  <c r="A65" i="10" s="1"/>
  <c r="C124" i="8"/>
  <c r="N2" i="8"/>
  <c r="K7" i="8" l="1"/>
  <c r="I46" i="9"/>
  <c r="K46" i="9" s="1"/>
  <c r="M46" i="9" s="1"/>
  <c r="N46" i="9" s="1"/>
  <c r="F47" i="9"/>
  <c r="G47" i="9" s="1"/>
  <c r="H47" i="9" s="1"/>
  <c r="I47" i="9" s="1"/>
  <c r="K47" i="9" s="1"/>
  <c r="M47" i="9" s="1"/>
  <c r="N47" i="9" s="1"/>
  <c r="M5" i="8"/>
  <c r="H97" i="8"/>
  <c r="F13" i="3"/>
  <c r="T13" i="3" s="1"/>
  <c r="T43" i="3" s="1"/>
  <c r="F48" i="8"/>
  <c r="F9" i="8" s="1"/>
  <c r="D48" i="8"/>
  <c r="D9" i="8" s="1"/>
  <c r="E48" i="8"/>
  <c r="E9" i="8" s="1"/>
  <c r="G48" i="8"/>
  <c r="G9" i="8" s="1"/>
  <c r="H48" i="8"/>
  <c r="H9" i="8" s="1"/>
  <c r="I48" i="8"/>
  <c r="I9" i="8" s="1"/>
  <c r="J48" i="8"/>
  <c r="J9" i="8" s="1"/>
  <c r="K48" i="8"/>
  <c r="L48" i="8"/>
  <c r="L9" i="8" s="1"/>
  <c r="A81" i="8"/>
  <c r="C49" i="8"/>
  <c r="A11" i="8"/>
  <c r="A36" i="10" s="1"/>
  <c r="A51" i="10" s="1"/>
  <c r="A66" i="10" s="1"/>
  <c r="C125" i="8"/>
  <c r="N45" i="8"/>
  <c r="N47" i="8"/>
  <c r="N46" i="8"/>
  <c r="N48" i="8"/>
  <c r="N44" i="8"/>
  <c r="N43" i="8"/>
  <c r="N4" i="8" s="1"/>
  <c r="O2" i="8"/>
  <c r="M6" i="8" l="1"/>
  <c r="K8" i="8"/>
  <c r="F48" i="9"/>
  <c r="G48" i="9" s="1"/>
  <c r="H48" i="9" s="1"/>
  <c r="I48" i="9" s="1"/>
  <c r="K48" i="9" s="1"/>
  <c r="M48" i="9" s="1"/>
  <c r="N48" i="9" s="1"/>
  <c r="G49" i="8"/>
  <c r="G10" i="8" s="1"/>
  <c r="K49" i="8"/>
  <c r="O49" i="8"/>
  <c r="E49" i="8"/>
  <c r="I49" i="8"/>
  <c r="I10" i="8" s="1"/>
  <c r="M49" i="8"/>
  <c r="F49" i="8"/>
  <c r="N49" i="8"/>
  <c r="H49" i="8"/>
  <c r="H10" i="8" s="1"/>
  <c r="J49" i="8"/>
  <c r="D49" i="8"/>
  <c r="L49" i="8"/>
  <c r="J10" i="8"/>
  <c r="E10" i="8"/>
  <c r="D10" i="8"/>
  <c r="L10" i="8"/>
  <c r="F10" i="8"/>
  <c r="N5" i="8"/>
  <c r="N6" i="8" s="1"/>
  <c r="N7" i="8" s="1"/>
  <c r="N8" i="8" s="1"/>
  <c r="N9" i="8" s="1"/>
  <c r="N10" i="8" s="1"/>
  <c r="H98" i="8"/>
  <c r="F14" i="3"/>
  <c r="T14" i="3" s="1"/>
  <c r="T44" i="3" s="1"/>
  <c r="A82" i="8"/>
  <c r="C50" i="8"/>
  <c r="O48" i="8"/>
  <c r="O44" i="8"/>
  <c r="O47" i="8"/>
  <c r="O46" i="8"/>
  <c r="O45" i="8"/>
  <c r="O43" i="8"/>
  <c r="O4" i="8" s="1"/>
  <c r="A12" i="8"/>
  <c r="C126" i="8"/>
  <c r="P2" i="8"/>
  <c r="P49" i="8" s="1"/>
  <c r="B12" i="8" l="1"/>
  <c r="A37" i="10"/>
  <c r="A52" i="10" s="1"/>
  <c r="A67" i="10" s="1"/>
  <c r="K9" i="8"/>
  <c r="K10" i="8" s="1"/>
  <c r="M7" i="8"/>
  <c r="F49" i="9"/>
  <c r="G49" i="9" s="1"/>
  <c r="H49" i="9" s="1"/>
  <c r="I49" i="9" s="1"/>
  <c r="K49" i="9" s="1"/>
  <c r="M49" i="9" s="1"/>
  <c r="N49" i="9" s="1"/>
  <c r="F50" i="8"/>
  <c r="F11" i="8" s="1"/>
  <c r="F12" i="8" s="1"/>
  <c r="J50" i="8"/>
  <c r="J11" i="8" s="1"/>
  <c r="J12" i="8" s="1"/>
  <c r="N50" i="8"/>
  <c r="N11" i="8" s="1"/>
  <c r="N12" i="8" s="1"/>
  <c r="H50" i="8"/>
  <c r="H11" i="8" s="1"/>
  <c r="H12" i="8" s="1"/>
  <c r="M50" i="8"/>
  <c r="D50" i="8"/>
  <c r="D11" i="8" s="1"/>
  <c r="D12" i="8" s="1"/>
  <c r="I50" i="8"/>
  <c r="I11" i="8" s="1"/>
  <c r="I12" i="8" s="1"/>
  <c r="O50" i="8"/>
  <c r="E50" i="8"/>
  <c r="E11" i="8" s="1"/>
  <c r="E12" i="8" s="1"/>
  <c r="K50" i="8"/>
  <c r="P50" i="8"/>
  <c r="G50" i="8"/>
  <c r="G11" i="8" s="1"/>
  <c r="G12" i="8" s="1"/>
  <c r="L50" i="8"/>
  <c r="L11" i="8" s="1"/>
  <c r="L12" i="8" s="1"/>
  <c r="O5" i="8"/>
  <c r="O6" i="8" s="1"/>
  <c r="O7" i="8" s="1"/>
  <c r="O8" i="8" s="1"/>
  <c r="O9" i="8" s="1"/>
  <c r="O10" i="8" s="1"/>
  <c r="O11" i="8" s="1"/>
  <c r="O12" i="8" s="1"/>
  <c r="H99" i="8"/>
  <c r="F15" i="3"/>
  <c r="T15" i="3" s="1"/>
  <c r="T45" i="3" s="1"/>
  <c r="A83" i="8"/>
  <c r="C51" i="8"/>
  <c r="C127" i="8"/>
  <c r="C12" i="8"/>
  <c r="A13" i="8"/>
  <c r="P45" i="8"/>
  <c r="P47" i="8"/>
  <c r="P44" i="8"/>
  <c r="P46" i="8"/>
  <c r="P48" i="8"/>
  <c r="P43" i="8"/>
  <c r="P4" i="8" s="1"/>
  <c r="Q2" i="8"/>
  <c r="Q49" i="8" s="1"/>
  <c r="B13" i="8" l="1"/>
  <c r="A38" i="10"/>
  <c r="A53" i="10" s="1"/>
  <c r="A68" i="10" s="1"/>
  <c r="K11" i="8"/>
  <c r="K12" i="8" s="1"/>
  <c r="K13" i="8" s="1"/>
  <c r="M8" i="8"/>
  <c r="F50" i="9"/>
  <c r="G50" i="9" s="1"/>
  <c r="H50" i="9" s="1"/>
  <c r="G51" i="8"/>
  <c r="K51" i="8"/>
  <c r="O51" i="8"/>
  <c r="H51" i="8"/>
  <c r="M51" i="8"/>
  <c r="D51" i="8"/>
  <c r="I51" i="8"/>
  <c r="N51" i="8"/>
  <c r="E51" i="8"/>
  <c r="J51" i="8"/>
  <c r="P51" i="8"/>
  <c r="F51" i="8"/>
  <c r="L51" i="8"/>
  <c r="Q51" i="8"/>
  <c r="Q50" i="8"/>
  <c r="P5" i="8"/>
  <c r="P6" i="8" s="1"/>
  <c r="P7" i="8" s="1"/>
  <c r="P8" i="8" s="1"/>
  <c r="P9" i="8" s="1"/>
  <c r="P10" i="8" s="1"/>
  <c r="P11" i="8" s="1"/>
  <c r="H100" i="8"/>
  <c r="F16" i="3"/>
  <c r="T16" i="3" s="1"/>
  <c r="T46" i="3" s="1"/>
  <c r="L13" i="8"/>
  <c r="F13" i="8"/>
  <c r="O13" i="8"/>
  <c r="I13" i="8"/>
  <c r="D13" i="8"/>
  <c r="J13" i="8"/>
  <c r="N13" i="8"/>
  <c r="E13" i="8"/>
  <c r="H13" i="8"/>
  <c r="G13" i="8"/>
  <c r="A84" i="8"/>
  <c r="C52" i="8"/>
  <c r="Q45" i="8"/>
  <c r="Q44" i="8"/>
  <c r="Q48" i="8"/>
  <c r="Q46" i="8"/>
  <c r="Q47" i="8"/>
  <c r="Q43" i="8"/>
  <c r="Q4" i="8" s="1"/>
  <c r="C128" i="8"/>
  <c r="A14" i="8"/>
  <c r="C13" i="8"/>
  <c r="R2" i="8"/>
  <c r="R51" i="8" s="1"/>
  <c r="B14" i="8" l="1"/>
  <c r="A39" i="10"/>
  <c r="A54" i="10" s="1"/>
  <c r="A69" i="10" s="1"/>
  <c r="M9" i="8"/>
  <c r="I50" i="9"/>
  <c r="K50" i="9" s="1"/>
  <c r="M50" i="9" s="1"/>
  <c r="N50" i="9" s="1"/>
  <c r="F51" i="9"/>
  <c r="G51" i="9" s="1"/>
  <c r="H51" i="9" s="1"/>
  <c r="I51" i="9" s="1"/>
  <c r="K51" i="9" s="1"/>
  <c r="M51" i="9" s="1"/>
  <c r="N51" i="9" s="1"/>
  <c r="P12" i="8"/>
  <c r="R49" i="8"/>
  <c r="R50" i="8"/>
  <c r="G52" i="8"/>
  <c r="K52" i="8"/>
  <c r="O52" i="8"/>
  <c r="S52" i="8"/>
  <c r="W52" i="8"/>
  <c r="AA52" i="8"/>
  <c r="AE52" i="8"/>
  <c r="AI52" i="8"/>
  <c r="AM52" i="8"/>
  <c r="AQ52" i="8"/>
  <c r="AU52" i="8"/>
  <c r="AY52" i="8"/>
  <c r="BC52" i="8"/>
  <c r="D52" i="8"/>
  <c r="H52" i="8"/>
  <c r="L52" i="8"/>
  <c r="P52" i="8"/>
  <c r="T52" i="8"/>
  <c r="X52" i="8"/>
  <c r="AB52" i="8"/>
  <c r="AF52" i="8"/>
  <c r="AJ52" i="8"/>
  <c r="AN52" i="8"/>
  <c r="AR52" i="8"/>
  <c r="AV52" i="8"/>
  <c r="AZ52" i="8"/>
  <c r="BD52" i="8"/>
  <c r="BH52" i="8"/>
  <c r="BL52" i="8"/>
  <c r="BP52" i="8"/>
  <c r="BT52" i="8"/>
  <c r="BX52" i="8"/>
  <c r="CB52" i="8"/>
  <c r="CF52" i="8"/>
  <c r="CJ52" i="8"/>
  <c r="CN52" i="8"/>
  <c r="I52" i="8"/>
  <c r="Q52" i="8"/>
  <c r="Y52" i="8"/>
  <c r="AG52" i="8"/>
  <c r="AO52" i="8"/>
  <c r="AW52" i="8"/>
  <c r="BE52" i="8"/>
  <c r="BJ52" i="8"/>
  <c r="BO52" i="8"/>
  <c r="BU52" i="8"/>
  <c r="BZ52" i="8"/>
  <c r="CE52" i="8"/>
  <c r="CK52" i="8"/>
  <c r="CP52" i="8"/>
  <c r="J52" i="8"/>
  <c r="R52" i="8"/>
  <c r="Z52" i="8"/>
  <c r="AH52" i="8"/>
  <c r="AP52" i="8"/>
  <c r="AX52" i="8"/>
  <c r="BF52" i="8"/>
  <c r="BK52" i="8"/>
  <c r="BQ52" i="8"/>
  <c r="BV52" i="8"/>
  <c r="CA52" i="8"/>
  <c r="CG52" i="8"/>
  <c r="CL52" i="8"/>
  <c r="E52" i="8"/>
  <c r="M52" i="8"/>
  <c r="U52" i="8"/>
  <c r="AC52" i="8"/>
  <c r="AK52" i="8"/>
  <c r="AS52" i="8"/>
  <c r="F52" i="8"/>
  <c r="N52" i="8"/>
  <c r="V52" i="8"/>
  <c r="AD52" i="8"/>
  <c r="AL52" i="8"/>
  <c r="AT52" i="8"/>
  <c r="BA52" i="8"/>
  <c r="BM52" i="8"/>
  <c r="BW52" i="8"/>
  <c r="CH52" i="8"/>
  <c r="BB52" i="8"/>
  <c r="BN52" i="8"/>
  <c r="BY52" i="8"/>
  <c r="CI52" i="8"/>
  <c r="BG52" i="8"/>
  <c r="BR52" i="8"/>
  <c r="CC52" i="8"/>
  <c r="CM52" i="8"/>
  <c r="BI52" i="8"/>
  <c r="BS52" i="8"/>
  <c r="CD52" i="8"/>
  <c r="CO52" i="8"/>
  <c r="Q5" i="8"/>
  <c r="Q6" i="8" s="1"/>
  <c r="Q7" i="8" s="1"/>
  <c r="Q8" i="8" s="1"/>
  <c r="Q9" i="8" s="1"/>
  <c r="Q10" i="8" s="1"/>
  <c r="Q11" i="8" s="1"/>
  <c r="Q12" i="8" s="1"/>
  <c r="Q13" i="8" s="1"/>
  <c r="Q14" i="8" s="1"/>
  <c r="L14" i="8"/>
  <c r="F14" i="8"/>
  <c r="E14" i="8"/>
  <c r="I14" i="8"/>
  <c r="N14" i="8"/>
  <c r="J14" i="8"/>
  <c r="O14" i="8"/>
  <c r="D14" i="8"/>
  <c r="H14" i="8"/>
  <c r="G14" i="8"/>
  <c r="K14" i="8"/>
  <c r="H101" i="8"/>
  <c r="F17" i="3"/>
  <c r="T17" i="3" s="1"/>
  <c r="T47" i="3" s="1"/>
  <c r="C53" i="8"/>
  <c r="A15" i="8"/>
  <c r="A85" i="8"/>
  <c r="R45" i="8"/>
  <c r="R44" i="8"/>
  <c r="R48" i="8"/>
  <c r="R46" i="8"/>
  <c r="R47" i="8"/>
  <c r="R43" i="8"/>
  <c r="R4" i="8" s="1"/>
  <c r="C129" i="8"/>
  <c r="A17" i="8"/>
  <c r="B17" i="8" s="1"/>
  <c r="C14" i="8"/>
  <c r="S2" i="8"/>
  <c r="S51" i="8" s="1"/>
  <c r="B15" i="8" l="1"/>
  <c r="A40" i="10"/>
  <c r="A55" i="10" s="1"/>
  <c r="A70" i="10" s="1"/>
  <c r="M10" i="8"/>
  <c r="F52" i="9"/>
  <c r="G52" i="9" s="1"/>
  <c r="H52" i="9" s="1"/>
  <c r="I52" i="9" s="1"/>
  <c r="K52" i="9" s="1"/>
  <c r="M52" i="9" s="1"/>
  <c r="N52" i="9" s="1"/>
  <c r="P13" i="8"/>
  <c r="E53" i="8"/>
  <c r="I53" i="8"/>
  <c r="M53" i="8"/>
  <c r="Q53" i="8"/>
  <c r="U53" i="8"/>
  <c r="Y53" i="8"/>
  <c r="AC53" i="8"/>
  <c r="AG53" i="8"/>
  <c r="AK53" i="8"/>
  <c r="AO53" i="8"/>
  <c r="AS53" i="8"/>
  <c r="AW53" i="8"/>
  <c r="H53" i="8"/>
  <c r="N53" i="8"/>
  <c r="S53" i="8"/>
  <c r="X53" i="8"/>
  <c r="AD53" i="8"/>
  <c r="AI53" i="8"/>
  <c r="AN53" i="8"/>
  <c r="AT53" i="8"/>
  <c r="AY53" i="8"/>
  <c r="BC53" i="8"/>
  <c r="BG53" i="8"/>
  <c r="BK53" i="8"/>
  <c r="BO53" i="8"/>
  <c r="BS53" i="8"/>
  <c r="BW53" i="8"/>
  <c r="CA53" i="8"/>
  <c r="CE53" i="8"/>
  <c r="CI53" i="8"/>
  <c r="CM53" i="8"/>
  <c r="D53" i="8"/>
  <c r="J53" i="8"/>
  <c r="O53" i="8"/>
  <c r="T53" i="8"/>
  <c r="Z53" i="8"/>
  <c r="AE53" i="8"/>
  <c r="AJ53" i="8"/>
  <c r="AP53" i="8"/>
  <c r="AU53" i="8"/>
  <c r="AZ53" i="8"/>
  <c r="BD53" i="8"/>
  <c r="BH53" i="8"/>
  <c r="BL53" i="8"/>
  <c r="BP53" i="8"/>
  <c r="BT53" i="8"/>
  <c r="BX53" i="8"/>
  <c r="CB53" i="8"/>
  <c r="CF53" i="8"/>
  <c r="CJ53" i="8"/>
  <c r="CN53" i="8"/>
  <c r="F53" i="8"/>
  <c r="P53" i="8"/>
  <c r="AA53" i="8"/>
  <c r="AL53" i="8"/>
  <c r="AV53" i="8"/>
  <c r="BE53" i="8"/>
  <c r="BM53" i="8"/>
  <c r="BU53" i="8"/>
  <c r="CC53" i="8"/>
  <c r="CK53" i="8"/>
  <c r="G53" i="8"/>
  <c r="R53" i="8"/>
  <c r="AB53" i="8"/>
  <c r="AM53" i="8"/>
  <c r="AX53" i="8"/>
  <c r="BF53" i="8"/>
  <c r="BN53" i="8"/>
  <c r="BV53" i="8"/>
  <c r="CD53" i="8"/>
  <c r="CL53" i="8"/>
  <c r="K53" i="8"/>
  <c r="V53" i="8"/>
  <c r="AF53" i="8"/>
  <c r="AQ53" i="8"/>
  <c r="BA53" i="8"/>
  <c r="BI53" i="8"/>
  <c r="BQ53" i="8"/>
  <c r="BY53" i="8"/>
  <c r="CG53" i="8"/>
  <c r="CO53" i="8"/>
  <c r="L53" i="8"/>
  <c r="W53" i="8"/>
  <c r="AH53" i="8"/>
  <c r="AR53" i="8"/>
  <c r="BB53" i="8"/>
  <c r="BJ53" i="8"/>
  <c r="BR53" i="8"/>
  <c r="BZ53" i="8"/>
  <c r="CH53" i="8"/>
  <c r="CP53" i="8"/>
  <c r="S49" i="8"/>
  <c r="S50" i="8"/>
  <c r="R5" i="8"/>
  <c r="R6" i="8" s="1"/>
  <c r="R7" i="8" s="1"/>
  <c r="J15" i="8"/>
  <c r="D15" i="8"/>
  <c r="N15" i="8"/>
  <c r="G15" i="8"/>
  <c r="K15" i="8"/>
  <c r="H15" i="8"/>
  <c r="O15" i="8"/>
  <c r="E15" i="8"/>
  <c r="I15" i="8"/>
  <c r="Q15" i="8"/>
  <c r="L15" i="8"/>
  <c r="F15" i="8"/>
  <c r="H102" i="8"/>
  <c r="F18" i="3"/>
  <c r="T18" i="3" s="1"/>
  <c r="T48" i="3" s="1"/>
  <c r="A86" i="8"/>
  <c r="C54" i="8"/>
  <c r="C56" i="8"/>
  <c r="A88" i="8"/>
  <c r="S45" i="8"/>
  <c r="S44" i="8"/>
  <c r="S48" i="8"/>
  <c r="S46" i="8"/>
  <c r="S47" i="8"/>
  <c r="S43" i="8"/>
  <c r="S4" i="8" s="1"/>
  <c r="C71" i="8"/>
  <c r="C130" i="8"/>
  <c r="A18" i="8"/>
  <c r="B18" i="8" s="1"/>
  <c r="C17" i="8"/>
  <c r="T2" i="8"/>
  <c r="T51" i="8" s="1"/>
  <c r="C30" i="3" l="1"/>
  <c r="A8" i="9"/>
  <c r="A11" i="9"/>
  <c r="A15" i="9"/>
  <c r="A9" i="9"/>
  <c r="A10" i="9"/>
  <c r="A14" i="9"/>
  <c r="A13" i="9"/>
  <c r="A12" i="9"/>
  <c r="A7" i="9"/>
  <c r="C6" i="3"/>
  <c r="C17" i="3"/>
  <c r="C8" i="3"/>
  <c r="C14" i="3"/>
  <c r="A8" i="3"/>
  <c r="E4" i="13" s="1"/>
  <c r="G4" i="13" s="1"/>
  <c r="H4" i="13" s="1"/>
  <c r="C24" i="3"/>
  <c r="A7" i="3"/>
  <c r="E3" i="13" s="1"/>
  <c r="C12" i="3"/>
  <c r="A6" i="3"/>
  <c r="A9" i="3"/>
  <c r="E5" i="13" s="1"/>
  <c r="G5" i="13" s="1"/>
  <c r="H5" i="13" s="1"/>
  <c r="C25" i="3"/>
  <c r="C10" i="3"/>
  <c r="C22" i="3"/>
  <c r="A17" i="3"/>
  <c r="E13" i="13" s="1"/>
  <c r="G13" i="13" s="1"/>
  <c r="A23" i="13"/>
  <c r="C19" i="3"/>
  <c r="C21" i="3"/>
  <c r="C23" i="3"/>
  <c r="C7" i="3"/>
  <c r="A16" i="3"/>
  <c r="E12" i="13" s="1"/>
  <c r="G12" i="13" s="1"/>
  <c r="H12" i="13" s="1"/>
  <c r="A15" i="3"/>
  <c r="E11" i="13" s="1"/>
  <c r="G11" i="13" s="1"/>
  <c r="H11" i="13" s="1"/>
  <c r="C11" i="3"/>
  <c r="C20" i="3"/>
  <c r="A14" i="3"/>
  <c r="E10" i="13" s="1"/>
  <c r="G10" i="13" s="1"/>
  <c r="H10" i="13" s="1"/>
  <c r="C27" i="3"/>
  <c r="C9" i="3"/>
  <c r="C26" i="3"/>
  <c r="A13" i="3"/>
  <c r="E9" i="13" s="1"/>
  <c r="G9" i="13" s="1"/>
  <c r="H9" i="13" s="1"/>
  <c r="C16" i="3"/>
  <c r="C13" i="3"/>
  <c r="C15" i="3"/>
  <c r="C29" i="3"/>
  <c r="C28" i="3"/>
  <c r="A10" i="3"/>
  <c r="E6" i="13" s="1"/>
  <c r="G6" i="13" s="1"/>
  <c r="H6" i="13" s="1"/>
  <c r="A11" i="3"/>
  <c r="E7" i="13" s="1"/>
  <c r="G7" i="13" s="1"/>
  <c r="H7" i="13" s="1"/>
  <c r="A12" i="3"/>
  <c r="E8" i="13" s="1"/>
  <c r="G8" i="13" s="1"/>
  <c r="H8" i="13" s="1"/>
  <c r="R8" i="8"/>
  <c r="M11" i="8"/>
  <c r="M12" i="8" s="1"/>
  <c r="M13" i="8" s="1"/>
  <c r="M14" i="8" s="1"/>
  <c r="M15" i="8" s="1"/>
  <c r="F53" i="9"/>
  <c r="G53" i="9" s="1"/>
  <c r="H53" i="9" s="1"/>
  <c r="I53" i="9" s="1"/>
  <c r="K53" i="9" s="1"/>
  <c r="M53" i="9" s="1"/>
  <c r="N53" i="9" s="1"/>
  <c r="P14" i="8"/>
  <c r="T49" i="8"/>
  <c r="T50" i="8"/>
  <c r="F56" i="8"/>
  <c r="J56" i="8"/>
  <c r="N56" i="8"/>
  <c r="R56" i="8"/>
  <c r="V56" i="8"/>
  <c r="Z56" i="8"/>
  <c r="AD56" i="8"/>
  <c r="AH56" i="8"/>
  <c r="AL56" i="8"/>
  <c r="AP56" i="8"/>
  <c r="AT56" i="8"/>
  <c r="AX56" i="8"/>
  <c r="BB56" i="8"/>
  <c r="BF56" i="8"/>
  <c r="BJ56" i="8"/>
  <c r="BN56" i="8"/>
  <c r="BR56" i="8"/>
  <c r="BV56" i="8"/>
  <c r="BZ56" i="8"/>
  <c r="CD56" i="8"/>
  <c r="CH56" i="8"/>
  <c r="CL56" i="8"/>
  <c r="CP56" i="8"/>
  <c r="G56" i="8"/>
  <c r="K56" i="8"/>
  <c r="O56" i="8"/>
  <c r="S56" i="8"/>
  <c r="W56" i="8"/>
  <c r="AA56" i="8"/>
  <c r="AE56" i="8"/>
  <c r="AI56" i="8"/>
  <c r="AM56" i="8"/>
  <c r="AQ56" i="8"/>
  <c r="AU56" i="8"/>
  <c r="AY56" i="8"/>
  <c r="BC56" i="8"/>
  <c r="BG56" i="8"/>
  <c r="BK56" i="8"/>
  <c r="BO56" i="8"/>
  <c r="BS56" i="8"/>
  <c r="BW56" i="8"/>
  <c r="CA56" i="8"/>
  <c r="CE56" i="8"/>
  <c r="CI56" i="8"/>
  <c r="CM56" i="8"/>
  <c r="D56" i="8"/>
  <c r="L56" i="8"/>
  <c r="T56" i="8"/>
  <c r="AB56" i="8"/>
  <c r="AJ56" i="8"/>
  <c r="AR56" i="8"/>
  <c r="AZ56" i="8"/>
  <c r="BH56" i="8"/>
  <c r="BP56" i="8"/>
  <c r="BX56" i="8"/>
  <c r="CF56" i="8"/>
  <c r="CN56" i="8"/>
  <c r="E56" i="8"/>
  <c r="M56" i="8"/>
  <c r="U56" i="8"/>
  <c r="AC56" i="8"/>
  <c r="AK56" i="8"/>
  <c r="AS56" i="8"/>
  <c r="BA56" i="8"/>
  <c r="BI56" i="8"/>
  <c r="BQ56" i="8"/>
  <c r="BY56" i="8"/>
  <c r="CG56" i="8"/>
  <c r="CO56" i="8"/>
  <c r="H56" i="8"/>
  <c r="P56" i="8"/>
  <c r="X56" i="8"/>
  <c r="AF56" i="8"/>
  <c r="AN56" i="8"/>
  <c r="AV56" i="8"/>
  <c r="BD56" i="8"/>
  <c r="BL56" i="8"/>
  <c r="BT56" i="8"/>
  <c r="CB56" i="8"/>
  <c r="CJ56" i="8"/>
  <c r="I56" i="8"/>
  <c r="Q56" i="8"/>
  <c r="Y56" i="8"/>
  <c r="AG56" i="8"/>
  <c r="AO56" i="8"/>
  <c r="AW56" i="8"/>
  <c r="BE56" i="8"/>
  <c r="BM56" i="8"/>
  <c r="BU56" i="8"/>
  <c r="CC56" i="8"/>
  <c r="CK56" i="8"/>
  <c r="G6" i="3" a="1"/>
  <c r="D54" i="8"/>
  <c r="H54" i="8"/>
  <c r="L54" i="8"/>
  <c r="P54" i="8"/>
  <c r="T54" i="8"/>
  <c r="X54" i="8"/>
  <c r="AB54" i="8"/>
  <c r="AF54" i="8"/>
  <c r="AJ54" i="8"/>
  <c r="AN54" i="8"/>
  <c r="AR54" i="8"/>
  <c r="AV54" i="8"/>
  <c r="AZ54" i="8"/>
  <c r="BD54" i="8"/>
  <c r="BH54" i="8"/>
  <c r="BL54" i="8"/>
  <c r="BP54" i="8"/>
  <c r="BT54" i="8"/>
  <c r="BX54" i="8"/>
  <c r="CB54" i="8"/>
  <c r="CF54" i="8"/>
  <c r="CJ54" i="8"/>
  <c r="CN54" i="8"/>
  <c r="E54" i="8"/>
  <c r="I54" i="8"/>
  <c r="M54" i="8"/>
  <c r="Q54" i="8"/>
  <c r="U54" i="8"/>
  <c r="Y54" i="8"/>
  <c r="AC54" i="8"/>
  <c r="AG54" i="8"/>
  <c r="AK54" i="8"/>
  <c r="AO54" i="8"/>
  <c r="AS54" i="8"/>
  <c r="AW54" i="8"/>
  <c r="BA54" i="8"/>
  <c r="BE54" i="8"/>
  <c r="BI54" i="8"/>
  <c r="BM54" i="8"/>
  <c r="BQ54" i="8"/>
  <c r="BU54" i="8"/>
  <c r="BY54" i="8"/>
  <c r="CC54" i="8"/>
  <c r="CG54" i="8"/>
  <c r="CK54" i="8"/>
  <c r="CO54" i="8"/>
  <c r="F54" i="8"/>
  <c r="N54" i="8"/>
  <c r="V54" i="8"/>
  <c r="AD54" i="8"/>
  <c r="AL54" i="8"/>
  <c r="AT54" i="8"/>
  <c r="G54" i="8"/>
  <c r="O54" i="8"/>
  <c r="W54" i="8"/>
  <c r="AE54" i="8"/>
  <c r="AM54" i="8"/>
  <c r="AU54" i="8"/>
  <c r="BC54" i="8"/>
  <c r="BK54" i="8"/>
  <c r="BS54" i="8"/>
  <c r="CA54" i="8"/>
  <c r="CI54" i="8"/>
  <c r="J54" i="8"/>
  <c r="R54" i="8"/>
  <c r="Z54" i="8"/>
  <c r="AH54" i="8"/>
  <c r="AP54" i="8"/>
  <c r="AX54" i="8"/>
  <c r="BF54" i="8"/>
  <c r="BN54" i="8"/>
  <c r="BV54" i="8"/>
  <c r="CD54" i="8"/>
  <c r="CL54" i="8"/>
  <c r="K54" i="8"/>
  <c r="S54" i="8"/>
  <c r="AA54" i="8"/>
  <c r="AI54" i="8"/>
  <c r="AQ54" i="8"/>
  <c r="AY54" i="8"/>
  <c r="BO54" i="8"/>
  <c r="CE54" i="8"/>
  <c r="BB54" i="8"/>
  <c r="BR54" i="8"/>
  <c r="CH54" i="8"/>
  <c r="BG54" i="8"/>
  <c r="BW54" i="8"/>
  <c r="CM54" i="8"/>
  <c r="BJ54" i="8"/>
  <c r="BZ54" i="8"/>
  <c r="CP54" i="8"/>
  <c r="E55" i="8"/>
  <c r="U55" i="8"/>
  <c r="AK55" i="8"/>
  <c r="BA55" i="8"/>
  <c r="BQ55" i="8"/>
  <c r="CG55" i="8"/>
  <c r="J55" i="8"/>
  <c r="Z55" i="8"/>
  <c r="AP55" i="8"/>
  <c r="AB55" i="8"/>
  <c r="BC55" i="8"/>
  <c r="BX55" i="8"/>
  <c r="G55" i="8"/>
  <c r="AM55" i="8"/>
  <c r="BJ55" i="8"/>
  <c r="CE55" i="8"/>
  <c r="X55" i="8"/>
  <c r="BV55" i="8"/>
  <c r="AQ55" i="8"/>
  <c r="CH55" i="8"/>
  <c r="BF55" i="8"/>
  <c r="S55" i="8"/>
  <c r="BR55" i="8"/>
  <c r="I55" i="8"/>
  <c r="Y55" i="8"/>
  <c r="AO55" i="8"/>
  <c r="BE55" i="8"/>
  <c r="BU55" i="8"/>
  <c r="CK55" i="8"/>
  <c r="N55" i="8"/>
  <c r="AD55" i="8"/>
  <c r="D55" i="8"/>
  <c r="AJ55" i="8"/>
  <c r="BH55" i="8"/>
  <c r="CD55" i="8"/>
  <c r="O55" i="8"/>
  <c r="AT55" i="8"/>
  <c r="BO55" i="8"/>
  <c r="CJ55" i="8"/>
  <c r="AN55" i="8"/>
  <c r="CF55" i="8"/>
  <c r="BB55" i="8"/>
  <c r="P55" i="8"/>
  <c r="BP55" i="8"/>
  <c r="AI55" i="8"/>
  <c r="CB55" i="8"/>
  <c r="M55" i="8"/>
  <c r="AC55" i="8"/>
  <c r="AS55" i="8"/>
  <c r="BI55" i="8"/>
  <c r="BY55" i="8"/>
  <c r="CO55" i="8"/>
  <c r="R55" i="8"/>
  <c r="AH55" i="8"/>
  <c r="L55" i="8"/>
  <c r="AR55" i="8"/>
  <c r="BN55" i="8"/>
  <c r="CI55" i="8"/>
  <c r="W55" i="8"/>
  <c r="AY55" i="8"/>
  <c r="BT55" i="8"/>
  <c r="CP55" i="8"/>
  <c r="AZ55" i="8"/>
  <c r="K55" i="8"/>
  <c r="BL55" i="8"/>
  <c r="AF55" i="8"/>
  <c r="CA55" i="8"/>
  <c r="AV55" i="8"/>
  <c r="CM55" i="8"/>
  <c r="Q55" i="8"/>
  <c r="AG55" i="8"/>
  <c r="AW55" i="8"/>
  <c r="BM55" i="8"/>
  <c r="CC55" i="8"/>
  <c r="F55" i="8"/>
  <c r="V55" i="8"/>
  <c r="AL55" i="8"/>
  <c r="T55" i="8"/>
  <c r="AX55" i="8"/>
  <c r="BS55" i="8"/>
  <c r="CN55" i="8"/>
  <c r="AE55" i="8"/>
  <c r="BD55" i="8"/>
  <c r="BZ55" i="8"/>
  <c r="H55" i="8"/>
  <c r="BK55" i="8"/>
  <c r="AA55" i="8"/>
  <c r="BW55" i="8"/>
  <c r="AU55" i="8"/>
  <c r="CL55" i="8"/>
  <c r="BG55" i="8"/>
  <c r="S5" i="8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8" i="8"/>
  <c r="M18" i="8"/>
  <c r="G18" i="8"/>
  <c r="P18" i="8"/>
  <c r="J18" i="8"/>
  <c r="D18" i="8"/>
  <c r="O18" i="8"/>
  <c r="F18" i="8"/>
  <c r="T18" i="8"/>
  <c r="K18" i="8"/>
  <c r="Q18" i="8"/>
  <c r="L18" i="8"/>
  <c r="R18" i="8"/>
  <c r="E18" i="8"/>
  <c r="I18" i="8"/>
  <c r="H18" i="8"/>
  <c r="N18" i="8"/>
  <c r="H103" i="8"/>
  <c r="A19" i="3" s="1"/>
  <c r="F21" i="3"/>
  <c r="T21" i="3" s="1"/>
  <c r="T51" i="3" s="1"/>
  <c r="U6" i="3" a="1"/>
  <c r="C57" i="8"/>
  <c r="A89" i="8"/>
  <c r="C131" i="8"/>
  <c r="C18" i="8"/>
  <c r="A19" i="8"/>
  <c r="B19" i="8" s="1"/>
  <c r="T44" i="8"/>
  <c r="T45" i="8"/>
  <c r="T47" i="8"/>
  <c r="T46" i="8"/>
  <c r="T48" i="8"/>
  <c r="T43" i="8"/>
  <c r="T4" i="8" s="1"/>
  <c r="U2" i="8"/>
  <c r="U51" i="8" s="1"/>
  <c r="C34" i="3" l="1"/>
  <c r="C33" i="3"/>
  <c r="C35" i="3"/>
  <c r="C41" i="3"/>
  <c r="C39" i="3"/>
  <c r="C42" i="3"/>
  <c r="A33" i="3"/>
  <c r="E15" i="13"/>
  <c r="C43" i="3"/>
  <c r="C37" i="3"/>
  <c r="C38" i="3"/>
  <c r="C40" i="3"/>
  <c r="G17" i="13"/>
  <c r="H17" i="13" s="1"/>
  <c r="G18" i="13"/>
  <c r="H18" i="13" s="1"/>
  <c r="H13" i="13"/>
  <c r="G19" i="13"/>
  <c r="H19" i="13" s="1"/>
  <c r="G16" i="13"/>
  <c r="H16" i="13" s="1"/>
  <c r="G15" i="13"/>
  <c r="H15" i="13" s="1"/>
  <c r="G21" i="13"/>
  <c r="H21" i="13" s="1"/>
  <c r="G22" i="13"/>
  <c r="H22" i="13" s="1"/>
  <c r="G20" i="13"/>
  <c r="H20" i="13" s="1"/>
  <c r="G23" i="13"/>
  <c r="H23" i="13" s="1"/>
  <c r="C36" i="3"/>
  <c r="C44" i="3"/>
  <c r="R9" i="8"/>
  <c r="P15" i="8"/>
  <c r="U49" i="8"/>
  <c r="U50" i="8"/>
  <c r="U18" i="8"/>
  <c r="U19" i="8" s="1"/>
  <c r="G6" i="3"/>
  <c r="P6" i="3"/>
  <c r="R6" i="3"/>
  <c r="L6" i="3"/>
  <c r="O6" i="3"/>
  <c r="M6" i="3"/>
  <c r="J6" i="3"/>
  <c r="I6" i="3"/>
  <c r="Q6" i="3"/>
  <c r="N6" i="3"/>
  <c r="K6" i="3"/>
  <c r="H6" i="3"/>
  <c r="G57" i="8"/>
  <c r="K57" i="8"/>
  <c r="O57" i="8"/>
  <c r="S57" i="8"/>
  <c r="W57" i="8"/>
  <c r="AA57" i="8"/>
  <c r="AE57" i="8"/>
  <c r="AI57" i="8"/>
  <c r="AM57" i="8"/>
  <c r="AQ57" i="8"/>
  <c r="AU57" i="8"/>
  <c r="AY57" i="8"/>
  <c r="BC57" i="8"/>
  <c r="BG57" i="8"/>
  <c r="BK57" i="8"/>
  <c r="BO57" i="8"/>
  <c r="BS57" i="8"/>
  <c r="BW57" i="8"/>
  <c r="CA57" i="8"/>
  <c r="CE57" i="8"/>
  <c r="CI57" i="8"/>
  <c r="CM57" i="8"/>
  <c r="D57" i="8"/>
  <c r="H57" i="8"/>
  <c r="L57" i="8"/>
  <c r="P57" i="8"/>
  <c r="T57" i="8"/>
  <c r="X57" i="8"/>
  <c r="AB57" i="8"/>
  <c r="AF57" i="8"/>
  <c r="AJ57" i="8"/>
  <c r="AN57" i="8"/>
  <c r="AR57" i="8"/>
  <c r="AV57" i="8"/>
  <c r="AZ57" i="8"/>
  <c r="BD57" i="8"/>
  <c r="BH57" i="8"/>
  <c r="BL57" i="8"/>
  <c r="BP57" i="8"/>
  <c r="BT57" i="8"/>
  <c r="BX57" i="8"/>
  <c r="CB57" i="8"/>
  <c r="CF57" i="8"/>
  <c r="CJ57" i="8"/>
  <c r="CN57" i="8"/>
  <c r="I57" i="8"/>
  <c r="Q57" i="8"/>
  <c r="Y57" i="8"/>
  <c r="AG57" i="8"/>
  <c r="AO57" i="8"/>
  <c r="AW57" i="8"/>
  <c r="BE57" i="8"/>
  <c r="BM57" i="8"/>
  <c r="BU57" i="8"/>
  <c r="CC57" i="8"/>
  <c r="CK57" i="8"/>
  <c r="J57" i="8"/>
  <c r="R57" i="8"/>
  <c r="Z57" i="8"/>
  <c r="AH57" i="8"/>
  <c r="AP57" i="8"/>
  <c r="AX57" i="8"/>
  <c r="BF57" i="8"/>
  <c r="BN57" i="8"/>
  <c r="BV57" i="8"/>
  <c r="CD57" i="8"/>
  <c r="CL57" i="8"/>
  <c r="E57" i="8"/>
  <c r="M57" i="8"/>
  <c r="U57" i="8"/>
  <c r="AC57" i="8"/>
  <c r="AK57" i="8"/>
  <c r="AS57" i="8"/>
  <c r="BA57" i="8"/>
  <c r="BI57" i="8"/>
  <c r="BQ57" i="8"/>
  <c r="BY57" i="8"/>
  <c r="CG57" i="8"/>
  <c r="CO57" i="8"/>
  <c r="F57" i="8"/>
  <c r="N57" i="8"/>
  <c r="V57" i="8"/>
  <c r="AD57" i="8"/>
  <c r="AL57" i="8"/>
  <c r="AT57" i="8"/>
  <c r="BB57" i="8"/>
  <c r="BJ57" i="8"/>
  <c r="BR57" i="8"/>
  <c r="BZ57" i="8"/>
  <c r="CH57" i="8"/>
  <c r="CP57" i="8"/>
  <c r="T5" i="8"/>
  <c r="T6" i="8" s="1"/>
  <c r="T7" i="8" s="1"/>
  <c r="T8" i="8" s="1"/>
  <c r="T9" i="8" s="1"/>
  <c r="T10" i="8" s="1"/>
  <c r="T11" i="8" s="1"/>
  <c r="V6" i="3"/>
  <c r="V36" i="3" s="1"/>
  <c r="AD6" i="3"/>
  <c r="AD36" i="3" s="1"/>
  <c r="AA6" i="3"/>
  <c r="AA36" i="3" s="1"/>
  <c r="X6" i="3"/>
  <c r="X36" i="3" s="1"/>
  <c r="Z6" i="3"/>
  <c r="Z36" i="3" s="1"/>
  <c r="AE6" i="3"/>
  <c r="AE36" i="3" s="1"/>
  <c r="AC6" i="3"/>
  <c r="AC36" i="3" s="1"/>
  <c r="Y6" i="3"/>
  <c r="Y36" i="3" s="1"/>
  <c r="W6" i="3"/>
  <c r="W36" i="3" s="1"/>
  <c r="U6" i="3"/>
  <c r="U36" i="3" s="1"/>
  <c r="AB6" i="3"/>
  <c r="AB36" i="3" s="1"/>
  <c r="AF6" i="3"/>
  <c r="AF36" i="3" s="1"/>
  <c r="H104" i="8"/>
  <c r="F22" i="3"/>
  <c r="T22" i="3" s="1"/>
  <c r="T52" i="3" s="1"/>
  <c r="Q19" i="8"/>
  <c r="K19" i="8"/>
  <c r="E19" i="8"/>
  <c r="T19" i="8"/>
  <c r="N19" i="8"/>
  <c r="H19" i="8"/>
  <c r="P19" i="8"/>
  <c r="G19" i="8"/>
  <c r="M19" i="8"/>
  <c r="D19" i="8"/>
  <c r="R19" i="8"/>
  <c r="I19" i="8"/>
  <c r="O19" i="8"/>
  <c r="J19" i="8"/>
  <c r="S19" i="8"/>
  <c r="F19" i="8"/>
  <c r="L19" i="8"/>
  <c r="A90" i="8"/>
  <c r="C58" i="8"/>
  <c r="U45" i="8"/>
  <c r="U47" i="8"/>
  <c r="U44" i="8"/>
  <c r="U46" i="8"/>
  <c r="U48" i="8"/>
  <c r="U43" i="8"/>
  <c r="U4" i="8" s="1"/>
  <c r="U5" i="8" s="1"/>
  <c r="C132" i="8"/>
  <c r="A20" i="8"/>
  <c r="B20" i="8" s="1"/>
  <c r="C19" i="8"/>
  <c r="V2" i="8"/>
  <c r="V51" i="8" s="1"/>
  <c r="A20" i="3" l="1"/>
  <c r="R10" i="8"/>
  <c r="F54" i="9"/>
  <c r="G54" i="9" s="1"/>
  <c r="H54" i="9" s="1"/>
  <c r="I54" i="9" s="1"/>
  <c r="K54" i="9" s="1"/>
  <c r="M54" i="9" s="1"/>
  <c r="N54" i="9" s="1"/>
  <c r="T12" i="8"/>
  <c r="E58" i="8"/>
  <c r="D58" i="8"/>
  <c r="I58" i="8"/>
  <c r="M58" i="8"/>
  <c r="Q58" i="8"/>
  <c r="U58" i="8"/>
  <c r="Y58" i="8"/>
  <c r="AC58" i="8"/>
  <c r="AG58" i="8"/>
  <c r="AK58" i="8"/>
  <c r="AO58" i="8"/>
  <c r="AS58" i="8"/>
  <c r="AW58" i="8"/>
  <c r="BA58" i="8"/>
  <c r="BE58" i="8"/>
  <c r="BI58" i="8"/>
  <c r="BM58" i="8"/>
  <c r="BQ58" i="8"/>
  <c r="BU58" i="8"/>
  <c r="BY58" i="8"/>
  <c r="CC58" i="8"/>
  <c r="CG58" i="8"/>
  <c r="CK58" i="8"/>
  <c r="CO58" i="8"/>
  <c r="F58" i="8"/>
  <c r="J58" i="8"/>
  <c r="N58" i="8"/>
  <c r="R58" i="8"/>
  <c r="V58" i="8"/>
  <c r="Z58" i="8"/>
  <c r="AD58" i="8"/>
  <c r="AH58" i="8"/>
  <c r="AL58" i="8"/>
  <c r="AP58" i="8"/>
  <c r="AT58" i="8"/>
  <c r="AX58" i="8"/>
  <c r="BB58" i="8"/>
  <c r="BF58" i="8"/>
  <c r="BJ58" i="8"/>
  <c r="BN58" i="8"/>
  <c r="BR58" i="8"/>
  <c r="BV58" i="8"/>
  <c r="BZ58" i="8"/>
  <c r="CD58" i="8"/>
  <c r="CH58" i="8"/>
  <c r="CL58" i="8"/>
  <c r="CP58" i="8"/>
  <c r="G58" i="8"/>
  <c r="K58" i="8"/>
  <c r="O58" i="8"/>
  <c r="S58" i="8"/>
  <c r="W58" i="8"/>
  <c r="AA58" i="8"/>
  <c r="AE58" i="8"/>
  <c r="AI58" i="8"/>
  <c r="AM58" i="8"/>
  <c r="AQ58" i="8"/>
  <c r="AU58" i="8"/>
  <c r="AY58" i="8"/>
  <c r="BC58" i="8"/>
  <c r="BG58" i="8"/>
  <c r="BK58" i="8"/>
  <c r="BO58" i="8"/>
  <c r="BS58" i="8"/>
  <c r="BW58" i="8"/>
  <c r="CA58" i="8"/>
  <c r="CE58" i="8"/>
  <c r="CI58" i="8"/>
  <c r="CM58" i="8"/>
  <c r="H58" i="8"/>
  <c r="L58" i="8"/>
  <c r="P58" i="8"/>
  <c r="T58" i="8"/>
  <c r="X58" i="8"/>
  <c r="AB58" i="8"/>
  <c r="AF58" i="8"/>
  <c r="AJ58" i="8"/>
  <c r="AN58" i="8"/>
  <c r="AR58" i="8"/>
  <c r="AV58" i="8"/>
  <c r="AZ58" i="8"/>
  <c r="BD58" i="8"/>
  <c r="BH58" i="8"/>
  <c r="BL58" i="8"/>
  <c r="BP58" i="8"/>
  <c r="BT58" i="8"/>
  <c r="BX58" i="8"/>
  <c r="CB58" i="8"/>
  <c r="CF58" i="8"/>
  <c r="CJ58" i="8"/>
  <c r="CN58" i="8"/>
  <c r="V49" i="8"/>
  <c r="V50" i="8"/>
  <c r="V18" i="8"/>
  <c r="V19" i="8" s="1"/>
  <c r="V20" i="8" s="1"/>
  <c r="U20" i="8"/>
  <c r="O20" i="8"/>
  <c r="I20" i="8"/>
  <c r="R20" i="8"/>
  <c r="L20" i="8"/>
  <c r="F20" i="8"/>
  <c r="T20" i="8"/>
  <c r="K20" i="8"/>
  <c r="P20" i="8"/>
  <c r="G20" i="8"/>
  <c r="J20" i="8"/>
  <c r="S20" i="8"/>
  <c r="E20" i="8"/>
  <c r="M20" i="8"/>
  <c r="H20" i="8"/>
  <c r="N20" i="8"/>
  <c r="Q20" i="8"/>
  <c r="D20" i="8"/>
  <c r="U6" i="8"/>
  <c r="U7" i="8" s="1"/>
  <c r="U8" i="8" s="1"/>
  <c r="U9" i="8" s="1"/>
  <c r="U10" i="8" s="1"/>
  <c r="U11" i="8" s="1"/>
  <c r="U12" i="8" s="1"/>
  <c r="U13" i="8" s="1"/>
  <c r="U14" i="8" s="1"/>
  <c r="U15" i="8" s="1"/>
  <c r="H105" i="8"/>
  <c r="F23" i="3"/>
  <c r="T23" i="3" s="1"/>
  <c r="T53" i="3" s="1"/>
  <c r="A91" i="8"/>
  <c r="C59" i="8"/>
  <c r="V45" i="8"/>
  <c r="V44" i="8"/>
  <c r="V46" i="8"/>
  <c r="V47" i="8"/>
  <c r="V48" i="8"/>
  <c r="V43" i="8"/>
  <c r="V4" i="8" s="1"/>
  <c r="C133" i="8"/>
  <c r="A21" i="8"/>
  <c r="B21" i="8" s="1"/>
  <c r="C20" i="8"/>
  <c r="W2" i="8"/>
  <c r="W51" i="8" s="1"/>
  <c r="A21" i="3" l="1"/>
  <c r="A34" i="3"/>
  <c r="E16" i="13"/>
  <c r="R11" i="8"/>
  <c r="R12" i="8" s="1"/>
  <c r="R13" i="8" s="1"/>
  <c r="R14" i="8" s="1"/>
  <c r="R15" i="8" s="1"/>
  <c r="T13" i="8"/>
  <c r="W49" i="8"/>
  <c r="W50" i="8"/>
  <c r="W18" i="8"/>
  <c r="W19" i="8" s="1"/>
  <c r="W20" i="8" s="1"/>
  <c r="W21" i="8" s="1"/>
  <c r="F59" i="8"/>
  <c r="J59" i="8"/>
  <c r="N59" i="8"/>
  <c r="R59" i="8"/>
  <c r="V59" i="8"/>
  <c r="Z59" i="8"/>
  <c r="AD59" i="8"/>
  <c r="AH59" i="8"/>
  <c r="AL59" i="8"/>
  <c r="AP59" i="8"/>
  <c r="AT59" i="8"/>
  <c r="AX59" i="8"/>
  <c r="BB59" i="8"/>
  <c r="BF59" i="8"/>
  <c r="BJ59" i="8"/>
  <c r="BN59" i="8"/>
  <c r="BR59" i="8"/>
  <c r="BV59" i="8"/>
  <c r="BZ59" i="8"/>
  <c r="CD59" i="8"/>
  <c r="CH59" i="8"/>
  <c r="CL59" i="8"/>
  <c r="CP59" i="8"/>
  <c r="G59" i="8"/>
  <c r="K59" i="8"/>
  <c r="O59" i="8"/>
  <c r="S59" i="8"/>
  <c r="W59" i="8"/>
  <c r="AA59" i="8"/>
  <c r="AE59" i="8"/>
  <c r="AI59" i="8"/>
  <c r="AM59" i="8"/>
  <c r="AQ59" i="8"/>
  <c r="AU59" i="8"/>
  <c r="AY59" i="8"/>
  <c r="BC59" i="8"/>
  <c r="BG59" i="8"/>
  <c r="BK59" i="8"/>
  <c r="BO59" i="8"/>
  <c r="BS59" i="8"/>
  <c r="BW59" i="8"/>
  <c r="CA59" i="8"/>
  <c r="CE59" i="8"/>
  <c r="CI59" i="8"/>
  <c r="CM59" i="8"/>
  <c r="D59" i="8"/>
  <c r="H59" i="8"/>
  <c r="L59" i="8"/>
  <c r="P59" i="8"/>
  <c r="T59" i="8"/>
  <c r="X59" i="8"/>
  <c r="AB59" i="8"/>
  <c r="AF59" i="8"/>
  <c r="AJ59" i="8"/>
  <c r="AN59" i="8"/>
  <c r="AR59" i="8"/>
  <c r="AV59" i="8"/>
  <c r="AZ59" i="8"/>
  <c r="BD59" i="8"/>
  <c r="BH59" i="8"/>
  <c r="BL59" i="8"/>
  <c r="BP59" i="8"/>
  <c r="BT59" i="8"/>
  <c r="BX59" i="8"/>
  <c r="CB59" i="8"/>
  <c r="CF59" i="8"/>
  <c r="CJ59" i="8"/>
  <c r="CN59" i="8"/>
  <c r="E59" i="8"/>
  <c r="I59" i="8"/>
  <c r="M59" i="8"/>
  <c r="Q59" i="8"/>
  <c r="U59" i="8"/>
  <c r="Y59" i="8"/>
  <c r="AC59" i="8"/>
  <c r="AG59" i="8"/>
  <c r="AK59" i="8"/>
  <c r="AO59" i="8"/>
  <c r="AS59" i="8"/>
  <c r="AW59" i="8"/>
  <c r="BA59" i="8"/>
  <c r="BE59" i="8"/>
  <c r="BI59" i="8"/>
  <c r="BM59" i="8"/>
  <c r="BQ59" i="8"/>
  <c r="BU59" i="8"/>
  <c r="BY59" i="8"/>
  <c r="CC59" i="8"/>
  <c r="CG59" i="8"/>
  <c r="CK59" i="8"/>
  <c r="CO59" i="8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S21" i="8"/>
  <c r="M21" i="8"/>
  <c r="G21" i="8"/>
  <c r="V21" i="8"/>
  <c r="P21" i="8"/>
  <c r="J21" i="8"/>
  <c r="D21" i="8"/>
  <c r="R21" i="8"/>
  <c r="I21" i="8"/>
  <c r="N21" i="8"/>
  <c r="E21" i="8"/>
  <c r="L21" i="8"/>
  <c r="U21" i="8"/>
  <c r="H21" i="8"/>
  <c r="O21" i="8"/>
  <c r="Q21" i="8"/>
  <c r="K21" i="8"/>
  <c r="F21" i="8"/>
  <c r="T21" i="8"/>
  <c r="H106" i="8"/>
  <c r="F24" i="3"/>
  <c r="T24" i="3" s="1"/>
  <c r="T54" i="3" s="1"/>
  <c r="A92" i="8"/>
  <c r="C60" i="8"/>
  <c r="C134" i="8"/>
  <c r="C21" i="8"/>
  <c r="A22" i="8"/>
  <c r="B22" i="8" s="1"/>
  <c r="W47" i="8"/>
  <c r="W45" i="8"/>
  <c r="W44" i="8"/>
  <c r="W48" i="8"/>
  <c r="W46" i="8"/>
  <c r="W43" i="8"/>
  <c r="W4" i="8" s="1"/>
  <c r="X2" i="8"/>
  <c r="X51" i="8" s="1"/>
  <c r="A35" i="3" l="1"/>
  <c r="E17" i="13"/>
  <c r="A22" i="3"/>
  <c r="F55" i="9"/>
  <c r="G55" i="9" s="1"/>
  <c r="H55" i="9" s="1"/>
  <c r="I55" i="9" s="1"/>
  <c r="K55" i="9" s="1"/>
  <c r="M55" i="9" s="1"/>
  <c r="N55" i="9" s="1"/>
  <c r="T14" i="8"/>
  <c r="G60" i="8"/>
  <c r="K60" i="8"/>
  <c r="O60" i="8"/>
  <c r="S60" i="8"/>
  <c r="W60" i="8"/>
  <c r="AA60" i="8"/>
  <c r="AE60" i="8"/>
  <c r="AI60" i="8"/>
  <c r="AM60" i="8"/>
  <c r="AQ60" i="8"/>
  <c r="AU60" i="8"/>
  <c r="AY60" i="8"/>
  <c r="BC60" i="8"/>
  <c r="BG60" i="8"/>
  <c r="BK60" i="8"/>
  <c r="BO60" i="8"/>
  <c r="BS60" i="8"/>
  <c r="BW60" i="8"/>
  <c r="CA60" i="8"/>
  <c r="CE60" i="8"/>
  <c r="CI60" i="8"/>
  <c r="CM60" i="8"/>
  <c r="D60" i="8"/>
  <c r="H60" i="8"/>
  <c r="L60" i="8"/>
  <c r="P60" i="8"/>
  <c r="T60" i="8"/>
  <c r="X60" i="8"/>
  <c r="AB60" i="8"/>
  <c r="AF60" i="8"/>
  <c r="AJ60" i="8"/>
  <c r="AN60" i="8"/>
  <c r="AR60" i="8"/>
  <c r="AV60" i="8"/>
  <c r="AZ60" i="8"/>
  <c r="BD60" i="8"/>
  <c r="BH60" i="8"/>
  <c r="BL60" i="8"/>
  <c r="BP60" i="8"/>
  <c r="BT60" i="8"/>
  <c r="BX60" i="8"/>
  <c r="CB60" i="8"/>
  <c r="CF60" i="8"/>
  <c r="CJ60" i="8"/>
  <c r="CN60" i="8"/>
  <c r="E60" i="8"/>
  <c r="I60" i="8"/>
  <c r="M60" i="8"/>
  <c r="Q60" i="8"/>
  <c r="U60" i="8"/>
  <c r="Y60" i="8"/>
  <c r="AC60" i="8"/>
  <c r="AG60" i="8"/>
  <c r="AK60" i="8"/>
  <c r="AO60" i="8"/>
  <c r="AS60" i="8"/>
  <c r="AW60" i="8"/>
  <c r="BA60" i="8"/>
  <c r="BE60" i="8"/>
  <c r="BI60" i="8"/>
  <c r="BM60" i="8"/>
  <c r="BQ60" i="8"/>
  <c r="BU60" i="8"/>
  <c r="BY60" i="8"/>
  <c r="CC60" i="8"/>
  <c r="CG60" i="8"/>
  <c r="CK60" i="8"/>
  <c r="CO60" i="8"/>
  <c r="F60" i="8"/>
  <c r="J60" i="8"/>
  <c r="N60" i="8"/>
  <c r="R60" i="8"/>
  <c r="V60" i="8"/>
  <c r="Z60" i="8"/>
  <c r="AD60" i="8"/>
  <c r="AH60" i="8"/>
  <c r="AL60" i="8"/>
  <c r="AP60" i="8"/>
  <c r="AT60" i="8"/>
  <c r="AX60" i="8"/>
  <c r="BB60" i="8"/>
  <c r="BF60" i="8"/>
  <c r="BJ60" i="8"/>
  <c r="BN60" i="8"/>
  <c r="BR60" i="8"/>
  <c r="BV60" i="8"/>
  <c r="BZ60" i="8"/>
  <c r="CD60" i="8"/>
  <c r="CH60" i="8"/>
  <c r="CL60" i="8"/>
  <c r="CP60" i="8"/>
  <c r="X49" i="8"/>
  <c r="X50" i="8"/>
  <c r="X18" i="8"/>
  <c r="X19" i="8" s="1"/>
  <c r="X20" i="8" s="1"/>
  <c r="X21" i="8" s="1"/>
  <c r="X22" i="8" s="1"/>
  <c r="W5" i="8"/>
  <c r="W6" i="8" s="1"/>
  <c r="W7" i="8" s="1"/>
  <c r="W8" i="8" s="1"/>
  <c r="W9" i="8" s="1"/>
  <c r="W10" i="8" s="1"/>
  <c r="W11" i="8" s="1"/>
  <c r="W12" i="8" s="1"/>
  <c r="W13" i="8" s="1"/>
  <c r="W14" i="8" s="1"/>
  <c r="W15" i="8" s="1"/>
  <c r="W22" i="8"/>
  <c r="Q22" i="8"/>
  <c r="K22" i="8"/>
  <c r="E22" i="8"/>
  <c r="T22" i="8"/>
  <c r="N22" i="8"/>
  <c r="H22" i="8"/>
  <c r="P22" i="8"/>
  <c r="G22" i="8"/>
  <c r="U22" i="8"/>
  <c r="L22" i="8"/>
  <c r="O22" i="8"/>
  <c r="J22" i="8"/>
  <c r="R22" i="8"/>
  <c r="D22" i="8"/>
  <c r="M22" i="8"/>
  <c r="F22" i="8"/>
  <c r="S22" i="8"/>
  <c r="I22" i="8"/>
  <c r="V22" i="8"/>
  <c r="H107" i="8"/>
  <c r="F25" i="3"/>
  <c r="T25" i="3" s="1"/>
  <c r="T55" i="3" s="1"/>
  <c r="A93" i="8"/>
  <c r="C61" i="8"/>
  <c r="C135" i="8"/>
  <c r="A23" i="8"/>
  <c r="B23" i="8" s="1"/>
  <c r="C22" i="8"/>
  <c r="X45" i="8"/>
  <c r="X47" i="8"/>
  <c r="X44" i="8"/>
  <c r="X48" i="8"/>
  <c r="X46" i="8"/>
  <c r="X43" i="8"/>
  <c r="X4" i="8" s="1"/>
  <c r="Y2" i="8"/>
  <c r="Y51" i="8" s="1"/>
  <c r="A36" i="3" l="1"/>
  <c r="E18" i="13"/>
  <c r="A23" i="3"/>
  <c r="T15" i="8"/>
  <c r="Y49" i="8"/>
  <c r="Y50" i="8"/>
  <c r="Y18" i="8"/>
  <c r="Y19" i="8" s="1"/>
  <c r="Y20" i="8" s="1"/>
  <c r="Y21" i="8" s="1"/>
  <c r="Y22" i="8" s="1"/>
  <c r="Y23" i="8" s="1"/>
  <c r="D61" i="8"/>
  <c r="H61" i="8"/>
  <c r="L61" i="8"/>
  <c r="P61" i="8"/>
  <c r="T61" i="8"/>
  <c r="X61" i="8"/>
  <c r="AB61" i="8"/>
  <c r="AF61" i="8"/>
  <c r="AJ61" i="8"/>
  <c r="AN61" i="8"/>
  <c r="AR61" i="8"/>
  <c r="AV61" i="8"/>
  <c r="AZ61" i="8"/>
  <c r="BD61" i="8"/>
  <c r="BH61" i="8"/>
  <c r="BL61" i="8"/>
  <c r="BP61" i="8"/>
  <c r="BT61" i="8"/>
  <c r="BX61" i="8"/>
  <c r="CB61" i="8"/>
  <c r="CF61" i="8"/>
  <c r="CJ61" i="8"/>
  <c r="CN61" i="8"/>
  <c r="E61" i="8"/>
  <c r="I61" i="8"/>
  <c r="M61" i="8"/>
  <c r="Q61" i="8"/>
  <c r="U61" i="8"/>
  <c r="Y61" i="8"/>
  <c r="AC61" i="8"/>
  <c r="AG61" i="8"/>
  <c r="AK61" i="8"/>
  <c r="AO61" i="8"/>
  <c r="AS61" i="8"/>
  <c r="AW61" i="8"/>
  <c r="BA61" i="8"/>
  <c r="BE61" i="8"/>
  <c r="BI61" i="8"/>
  <c r="BM61" i="8"/>
  <c r="BQ61" i="8"/>
  <c r="BU61" i="8"/>
  <c r="BY61" i="8"/>
  <c r="CC61" i="8"/>
  <c r="CG61" i="8"/>
  <c r="CK61" i="8"/>
  <c r="CO61" i="8"/>
  <c r="F61" i="8"/>
  <c r="J61" i="8"/>
  <c r="N61" i="8"/>
  <c r="R61" i="8"/>
  <c r="V61" i="8"/>
  <c r="Z61" i="8"/>
  <c r="AD61" i="8"/>
  <c r="AH61" i="8"/>
  <c r="AL61" i="8"/>
  <c r="AP61" i="8"/>
  <c r="AT61" i="8"/>
  <c r="AX61" i="8"/>
  <c r="BB61" i="8"/>
  <c r="BF61" i="8"/>
  <c r="BJ61" i="8"/>
  <c r="BN61" i="8"/>
  <c r="BR61" i="8"/>
  <c r="BV61" i="8"/>
  <c r="BZ61" i="8"/>
  <c r="CD61" i="8"/>
  <c r="CH61" i="8"/>
  <c r="CL61" i="8"/>
  <c r="CP61" i="8"/>
  <c r="G61" i="8"/>
  <c r="K61" i="8"/>
  <c r="O61" i="8"/>
  <c r="S61" i="8"/>
  <c r="W61" i="8"/>
  <c r="AA61" i="8"/>
  <c r="AE61" i="8"/>
  <c r="AI61" i="8"/>
  <c r="AM61" i="8"/>
  <c r="AQ61" i="8"/>
  <c r="AU61" i="8"/>
  <c r="AY61" i="8"/>
  <c r="BC61" i="8"/>
  <c r="BG61" i="8"/>
  <c r="BK61" i="8"/>
  <c r="BO61" i="8"/>
  <c r="BS61" i="8"/>
  <c r="BW61" i="8"/>
  <c r="CA61" i="8"/>
  <c r="CE61" i="8"/>
  <c r="CI61" i="8"/>
  <c r="CM61" i="8"/>
  <c r="X5" i="8"/>
  <c r="X6" i="8" s="1"/>
  <c r="X7" i="8" s="1"/>
  <c r="X8" i="8" s="1"/>
  <c r="X9" i="8" s="1"/>
  <c r="X10" i="8" s="1"/>
  <c r="X11" i="8" s="1"/>
  <c r="X12" i="8" s="1"/>
  <c r="X13" i="8" s="1"/>
  <c r="X14" i="8" s="1"/>
  <c r="X15" i="8" s="1"/>
  <c r="U23" i="8"/>
  <c r="O23" i="8"/>
  <c r="I23" i="8"/>
  <c r="X23" i="8"/>
  <c r="R23" i="8"/>
  <c r="L23" i="8"/>
  <c r="F23" i="8"/>
  <c r="W23" i="8"/>
  <c r="N23" i="8"/>
  <c r="E23" i="8"/>
  <c r="S23" i="8"/>
  <c r="J23" i="8"/>
  <c r="Q23" i="8"/>
  <c r="D23" i="8"/>
  <c r="M23" i="8"/>
  <c r="T23" i="8"/>
  <c r="G23" i="8"/>
  <c r="V23" i="8"/>
  <c r="H23" i="8"/>
  <c r="P23" i="8"/>
  <c r="K23" i="8"/>
  <c r="H108" i="8"/>
  <c r="F26" i="3"/>
  <c r="T26" i="3" s="1"/>
  <c r="T56" i="3" s="1"/>
  <c r="A94" i="8"/>
  <c r="C62" i="8"/>
  <c r="C136" i="8"/>
  <c r="A24" i="8"/>
  <c r="B24" i="8" s="1"/>
  <c r="C23" i="8"/>
  <c r="Y47" i="8"/>
  <c r="Y44" i="8"/>
  <c r="Y45" i="8"/>
  <c r="Y48" i="8"/>
  <c r="Y46" i="8"/>
  <c r="Y43" i="8"/>
  <c r="Y4" i="8" s="1"/>
  <c r="Z2" i="8"/>
  <c r="Z51" i="8" s="1"/>
  <c r="A37" i="3" l="1"/>
  <c r="E19" i="13"/>
  <c r="A24" i="3"/>
  <c r="F56" i="9"/>
  <c r="G56" i="9" s="1"/>
  <c r="H56" i="9" s="1"/>
  <c r="I56" i="9" s="1"/>
  <c r="K56" i="9" s="1"/>
  <c r="M56" i="9" s="1"/>
  <c r="N56" i="9" s="1"/>
  <c r="E62" i="8"/>
  <c r="I62" i="8"/>
  <c r="M62" i="8"/>
  <c r="Q62" i="8"/>
  <c r="U62" i="8"/>
  <c r="Y62" i="8"/>
  <c r="AC62" i="8"/>
  <c r="AG62" i="8"/>
  <c r="AK62" i="8"/>
  <c r="AO62" i="8"/>
  <c r="AS62" i="8"/>
  <c r="AW62" i="8"/>
  <c r="BA62" i="8"/>
  <c r="BE62" i="8"/>
  <c r="BI62" i="8"/>
  <c r="BM62" i="8"/>
  <c r="BQ62" i="8"/>
  <c r="BU62" i="8"/>
  <c r="BY62" i="8"/>
  <c r="CC62" i="8"/>
  <c r="CG62" i="8"/>
  <c r="CK62" i="8"/>
  <c r="CO62" i="8"/>
  <c r="F62" i="8"/>
  <c r="J62" i="8"/>
  <c r="N62" i="8"/>
  <c r="R62" i="8"/>
  <c r="V62" i="8"/>
  <c r="Z62" i="8"/>
  <c r="AD62" i="8"/>
  <c r="AH62" i="8"/>
  <c r="AL62" i="8"/>
  <c r="AP62" i="8"/>
  <c r="AT62" i="8"/>
  <c r="AX62" i="8"/>
  <c r="BB62" i="8"/>
  <c r="BF62" i="8"/>
  <c r="BJ62" i="8"/>
  <c r="BN62" i="8"/>
  <c r="BR62" i="8"/>
  <c r="BV62" i="8"/>
  <c r="BZ62" i="8"/>
  <c r="CD62" i="8"/>
  <c r="CH62" i="8"/>
  <c r="CL62" i="8"/>
  <c r="CP62" i="8"/>
  <c r="G62" i="8"/>
  <c r="K62" i="8"/>
  <c r="O62" i="8"/>
  <c r="S62" i="8"/>
  <c r="W62" i="8"/>
  <c r="AA62" i="8"/>
  <c r="AE62" i="8"/>
  <c r="AI62" i="8"/>
  <c r="AM62" i="8"/>
  <c r="AQ62" i="8"/>
  <c r="AU62" i="8"/>
  <c r="AY62" i="8"/>
  <c r="BC62" i="8"/>
  <c r="BG62" i="8"/>
  <c r="BK62" i="8"/>
  <c r="BO62" i="8"/>
  <c r="BS62" i="8"/>
  <c r="BW62" i="8"/>
  <c r="CA62" i="8"/>
  <c r="CE62" i="8"/>
  <c r="CI62" i="8"/>
  <c r="CM62" i="8"/>
  <c r="D62" i="8"/>
  <c r="H62" i="8"/>
  <c r="L62" i="8"/>
  <c r="P62" i="8"/>
  <c r="T62" i="8"/>
  <c r="X62" i="8"/>
  <c r="AB62" i="8"/>
  <c r="AF62" i="8"/>
  <c r="AJ62" i="8"/>
  <c r="AN62" i="8"/>
  <c r="AR62" i="8"/>
  <c r="AV62" i="8"/>
  <c r="AZ62" i="8"/>
  <c r="BD62" i="8"/>
  <c r="BH62" i="8"/>
  <c r="BL62" i="8"/>
  <c r="BP62" i="8"/>
  <c r="BT62" i="8"/>
  <c r="BX62" i="8"/>
  <c r="CB62" i="8"/>
  <c r="CF62" i="8"/>
  <c r="CJ62" i="8"/>
  <c r="CN62" i="8"/>
  <c r="Z49" i="8"/>
  <c r="Z50" i="8"/>
  <c r="Z18" i="8"/>
  <c r="Z19" i="8" s="1"/>
  <c r="Z20" i="8" s="1"/>
  <c r="Z21" i="8" s="1"/>
  <c r="Z22" i="8" s="1"/>
  <c r="Z23" i="8" s="1"/>
  <c r="Z24" i="8" s="1"/>
  <c r="Y5" i="8"/>
  <c r="Y6" i="8" s="1"/>
  <c r="Y7" i="8" s="1"/>
  <c r="Y8" i="8" s="1"/>
  <c r="Y9" i="8" s="1"/>
  <c r="Y10" i="8" s="1"/>
  <c r="Y11" i="8" s="1"/>
  <c r="Y12" i="8" s="1"/>
  <c r="Y13" i="8" s="1"/>
  <c r="Y14" i="8" s="1"/>
  <c r="Y15" i="8" s="1"/>
  <c r="Y24" i="8"/>
  <c r="S24" i="8"/>
  <c r="M24" i="8"/>
  <c r="G24" i="8"/>
  <c r="V24" i="8"/>
  <c r="P24" i="8"/>
  <c r="J24" i="8"/>
  <c r="D24" i="8"/>
  <c r="U24" i="8"/>
  <c r="L24" i="8"/>
  <c r="Q24" i="8"/>
  <c r="H24" i="8"/>
  <c r="T24" i="8"/>
  <c r="F24" i="8"/>
  <c r="O24" i="8"/>
  <c r="W24" i="8"/>
  <c r="I24" i="8"/>
  <c r="R24" i="8"/>
  <c r="K24" i="8"/>
  <c r="E24" i="8"/>
  <c r="X24" i="8"/>
  <c r="N24" i="8"/>
  <c r="H109" i="8"/>
  <c r="F27" i="3"/>
  <c r="T27" i="3" s="1"/>
  <c r="T57" i="3" s="1"/>
  <c r="A95" i="8"/>
  <c r="C63" i="8"/>
  <c r="Z45" i="8"/>
  <c r="Z48" i="8"/>
  <c r="Z47" i="8"/>
  <c r="Z46" i="8"/>
  <c r="Z44" i="8"/>
  <c r="Z43" i="8"/>
  <c r="Z4" i="8" s="1"/>
  <c r="C137" i="8"/>
  <c r="C24" i="8"/>
  <c r="A25" i="8"/>
  <c r="B25" i="8" s="1"/>
  <c r="AA2" i="8"/>
  <c r="AA51" i="8" s="1"/>
  <c r="A38" i="3" l="1"/>
  <c r="E20" i="13"/>
  <c r="A25" i="3"/>
  <c r="AA49" i="8"/>
  <c r="AA50" i="8"/>
  <c r="AA18" i="8"/>
  <c r="AA19" i="8" s="1"/>
  <c r="AA20" i="8" s="1"/>
  <c r="AA21" i="8" s="1"/>
  <c r="AA22" i="8" s="1"/>
  <c r="AA23" i="8" s="1"/>
  <c r="AA24" i="8" s="1"/>
  <c r="AA25" i="8" s="1"/>
  <c r="F63" i="8"/>
  <c r="J63" i="8"/>
  <c r="N63" i="8"/>
  <c r="R63" i="8"/>
  <c r="V63" i="8"/>
  <c r="Z63" i="8"/>
  <c r="AD63" i="8"/>
  <c r="AH63" i="8"/>
  <c r="AL63" i="8"/>
  <c r="AP63" i="8"/>
  <c r="AT63" i="8"/>
  <c r="AX63" i="8"/>
  <c r="BB63" i="8"/>
  <c r="BF63" i="8"/>
  <c r="BJ63" i="8"/>
  <c r="BN63" i="8"/>
  <c r="BR63" i="8"/>
  <c r="BV63" i="8"/>
  <c r="BZ63" i="8"/>
  <c r="CD63" i="8"/>
  <c r="CH63" i="8"/>
  <c r="CL63" i="8"/>
  <c r="CP63" i="8"/>
  <c r="G63" i="8"/>
  <c r="K63" i="8"/>
  <c r="O63" i="8"/>
  <c r="S63" i="8"/>
  <c r="W63" i="8"/>
  <c r="AA63" i="8"/>
  <c r="AE63" i="8"/>
  <c r="AI63" i="8"/>
  <c r="AM63" i="8"/>
  <c r="AQ63" i="8"/>
  <c r="AU63" i="8"/>
  <c r="AY63" i="8"/>
  <c r="BC63" i="8"/>
  <c r="BG63" i="8"/>
  <c r="BK63" i="8"/>
  <c r="BO63" i="8"/>
  <c r="BS63" i="8"/>
  <c r="BW63" i="8"/>
  <c r="CA63" i="8"/>
  <c r="CE63" i="8"/>
  <c r="CI63" i="8"/>
  <c r="CM63" i="8"/>
  <c r="D63" i="8"/>
  <c r="H63" i="8"/>
  <c r="L63" i="8"/>
  <c r="P63" i="8"/>
  <c r="T63" i="8"/>
  <c r="X63" i="8"/>
  <c r="AB63" i="8"/>
  <c r="AF63" i="8"/>
  <c r="AJ63" i="8"/>
  <c r="AN63" i="8"/>
  <c r="AR63" i="8"/>
  <c r="AV63" i="8"/>
  <c r="AZ63" i="8"/>
  <c r="BD63" i="8"/>
  <c r="BH63" i="8"/>
  <c r="BL63" i="8"/>
  <c r="BP63" i="8"/>
  <c r="BT63" i="8"/>
  <c r="BX63" i="8"/>
  <c r="CB63" i="8"/>
  <c r="CF63" i="8"/>
  <c r="CJ63" i="8"/>
  <c r="CN63" i="8"/>
  <c r="E63" i="8"/>
  <c r="I63" i="8"/>
  <c r="M63" i="8"/>
  <c r="Q63" i="8"/>
  <c r="U63" i="8"/>
  <c r="Y63" i="8"/>
  <c r="AC63" i="8"/>
  <c r="AG63" i="8"/>
  <c r="AK63" i="8"/>
  <c r="AO63" i="8"/>
  <c r="AS63" i="8"/>
  <c r="AW63" i="8"/>
  <c r="BA63" i="8"/>
  <c r="BE63" i="8"/>
  <c r="BI63" i="8"/>
  <c r="BM63" i="8"/>
  <c r="BQ63" i="8"/>
  <c r="BU63" i="8"/>
  <c r="BY63" i="8"/>
  <c r="CC63" i="8"/>
  <c r="CG63" i="8"/>
  <c r="CK63" i="8"/>
  <c r="CO63" i="8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W25" i="8"/>
  <c r="Q25" i="8"/>
  <c r="K25" i="8"/>
  <c r="E25" i="8"/>
  <c r="Z25" i="8"/>
  <c r="T25" i="8"/>
  <c r="N25" i="8"/>
  <c r="H25" i="8"/>
  <c r="S25" i="8"/>
  <c r="J25" i="8"/>
  <c r="X25" i="8"/>
  <c r="O25" i="8"/>
  <c r="F25" i="8"/>
  <c r="V25" i="8"/>
  <c r="I25" i="8"/>
  <c r="R25" i="8"/>
  <c r="D25" i="8"/>
  <c r="Y25" i="8"/>
  <c r="L25" i="8"/>
  <c r="G25" i="8"/>
  <c r="U25" i="8"/>
  <c r="M25" i="8"/>
  <c r="P25" i="8"/>
  <c r="H110" i="8"/>
  <c r="F28" i="3"/>
  <c r="T28" i="3" s="1"/>
  <c r="T58" i="3" s="1"/>
  <c r="A96" i="8"/>
  <c r="C64" i="8"/>
  <c r="C138" i="8"/>
  <c r="A26" i="8"/>
  <c r="B26" i="8" s="1"/>
  <c r="C25" i="8"/>
  <c r="AA45" i="8"/>
  <c r="AA47" i="8"/>
  <c r="AA44" i="8"/>
  <c r="AA46" i="8"/>
  <c r="AA48" i="8"/>
  <c r="AA43" i="8"/>
  <c r="AA4" i="8" s="1"/>
  <c r="AA5" i="8" s="1"/>
  <c r="AB2" i="8"/>
  <c r="AB51" i="8" s="1"/>
  <c r="A39" i="3" l="1"/>
  <c r="E21" i="13"/>
  <c r="A26" i="3"/>
  <c r="F57" i="9"/>
  <c r="G57" i="9" s="1"/>
  <c r="H57" i="9" s="1"/>
  <c r="I57" i="9" s="1"/>
  <c r="K57" i="9" s="1"/>
  <c r="M57" i="9" s="1"/>
  <c r="N57" i="9" s="1"/>
  <c r="D64" i="8"/>
  <c r="E64" i="8"/>
  <c r="F64" i="8"/>
  <c r="G64" i="8"/>
  <c r="K64" i="8"/>
  <c r="O64" i="8"/>
  <c r="S64" i="8"/>
  <c r="W64" i="8"/>
  <c r="AA64" i="8"/>
  <c r="AE64" i="8"/>
  <c r="AI64" i="8"/>
  <c r="AM64" i="8"/>
  <c r="AQ64" i="8"/>
  <c r="AU64" i="8"/>
  <c r="AY64" i="8"/>
  <c r="BC64" i="8"/>
  <c r="BG64" i="8"/>
  <c r="BK64" i="8"/>
  <c r="BO64" i="8"/>
  <c r="BS64" i="8"/>
  <c r="BW64" i="8"/>
  <c r="CA64" i="8"/>
  <c r="CE64" i="8"/>
  <c r="CI64" i="8"/>
  <c r="CM64" i="8"/>
  <c r="H64" i="8"/>
  <c r="L64" i="8"/>
  <c r="P64" i="8"/>
  <c r="T64" i="8"/>
  <c r="X64" i="8"/>
  <c r="AB64" i="8"/>
  <c r="AF64" i="8"/>
  <c r="AJ64" i="8"/>
  <c r="AN64" i="8"/>
  <c r="AR64" i="8"/>
  <c r="AV64" i="8"/>
  <c r="AZ64" i="8"/>
  <c r="BD64" i="8"/>
  <c r="BH64" i="8"/>
  <c r="BL64" i="8"/>
  <c r="BP64" i="8"/>
  <c r="BT64" i="8"/>
  <c r="BX64" i="8"/>
  <c r="CB64" i="8"/>
  <c r="CF64" i="8"/>
  <c r="CJ64" i="8"/>
  <c r="CN64" i="8"/>
  <c r="I64" i="8"/>
  <c r="M64" i="8"/>
  <c r="Q64" i="8"/>
  <c r="U64" i="8"/>
  <c r="Y64" i="8"/>
  <c r="AC64" i="8"/>
  <c r="AG64" i="8"/>
  <c r="AK64" i="8"/>
  <c r="AO64" i="8"/>
  <c r="AS64" i="8"/>
  <c r="AW64" i="8"/>
  <c r="BA64" i="8"/>
  <c r="BE64" i="8"/>
  <c r="BI64" i="8"/>
  <c r="BM64" i="8"/>
  <c r="BQ64" i="8"/>
  <c r="BU64" i="8"/>
  <c r="BY64" i="8"/>
  <c r="CC64" i="8"/>
  <c r="CG64" i="8"/>
  <c r="CK64" i="8"/>
  <c r="CO64" i="8"/>
  <c r="J64" i="8"/>
  <c r="N64" i="8"/>
  <c r="R64" i="8"/>
  <c r="V64" i="8"/>
  <c r="Z64" i="8"/>
  <c r="AD64" i="8"/>
  <c r="AH64" i="8"/>
  <c r="AL64" i="8"/>
  <c r="AP64" i="8"/>
  <c r="AT64" i="8"/>
  <c r="AX64" i="8"/>
  <c r="BB64" i="8"/>
  <c r="BF64" i="8"/>
  <c r="BJ64" i="8"/>
  <c r="BN64" i="8"/>
  <c r="BR64" i="8"/>
  <c r="BV64" i="8"/>
  <c r="BZ64" i="8"/>
  <c r="CD64" i="8"/>
  <c r="CH64" i="8"/>
  <c r="CL64" i="8"/>
  <c r="CP64" i="8"/>
  <c r="AB49" i="8"/>
  <c r="AB50" i="8"/>
  <c r="AB18" i="8"/>
  <c r="AB19" i="8" s="1"/>
  <c r="AB20" i="8" s="1"/>
  <c r="AB21" i="8" s="1"/>
  <c r="AB22" i="8" s="1"/>
  <c r="AB23" i="8" s="1"/>
  <c r="AB24" i="8" s="1"/>
  <c r="AB25" i="8" s="1"/>
  <c r="AB26" i="8" s="1"/>
  <c r="AA6" i="8"/>
  <c r="AA7" i="8" s="1"/>
  <c r="AA8" i="8" s="1"/>
  <c r="AA9" i="8" s="1"/>
  <c r="AA10" i="8" s="1"/>
  <c r="AA11" i="8" s="1"/>
  <c r="AA12" i="8" s="1"/>
  <c r="AA13" i="8" s="1"/>
  <c r="AA14" i="8" s="1"/>
  <c r="AA15" i="8" s="1"/>
  <c r="AA26" i="8"/>
  <c r="U26" i="8"/>
  <c r="O26" i="8"/>
  <c r="I26" i="8"/>
  <c r="X26" i="8"/>
  <c r="R26" i="8"/>
  <c r="L26" i="8"/>
  <c r="F26" i="8"/>
  <c r="Z26" i="8"/>
  <c r="Q26" i="8"/>
  <c r="H26" i="8"/>
  <c r="V26" i="8"/>
  <c r="M26" i="8"/>
  <c r="D26" i="8"/>
  <c r="Y26" i="8"/>
  <c r="K26" i="8"/>
  <c r="T26" i="8"/>
  <c r="G26" i="8"/>
  <c r="N26" i="8"/>
  <c r="W26" i="8"/>
  <c r="S26" i="8"/>
  <c r="P26" i="8"/>
  <c r="J26" i="8"/>
  <c r="E26" i="8"/>
  <c r="H111" i="8"/>
  <c r="A27" i="3" s="1"/>
  <c r="A41" i="3" s="1"/>
  <c r="F29" i="3"/>
  <c r="T29" i="3" s="1"/>
  <c r="T59" i="3" s="1"/>
  <c r="A97" i="8"/>
  <c r="C65" i="8"/>
  <c r="C139" i="8"/>
  <c r="A27" i="8"/>
  <c r="B27" i="8" s="1"/>
  <c r="C26" i="8"/>
  <c r="AB44" i="8"/>
  <c r="AB45" i="8"/>
  <c r="AB48" i="8"/>
  <c r="AB46" i="8"/>
  <c r="AB47" i="8"/>
  <c r="AB43" i="8"/>
  <c r="AB4" i="8" s="1"/>
  <c r="AC2" i="8"/>
  <c r="AC51" i="8" s="1"/>
  <c r="A40" i="3" l="1"/>
  <c r="E22" i="13"/>
  <c r="E23" i="13"/>
  <c r="AC49" i="8"/>
  <c r="AC50" i="8"/>
  <c r="AC18" i="8"/>
  <c r="AC19" i="8" s="1"/>
  <c r="AC20" i="8" s="1"/>
  <c r="AC21" i="8" s="1"/>
  <c r="AC22" i="8" s="1"/>
  <c r="AC23" i="8" s="1"/>
  <c r="AC24" i="8" s="1"/>
  <c r="AC25" i="8" s="1"/>
  <c r="AC26" i="8" s="1"/>
  <c r="AC27" i="8" s="1"/>
  <c r="D65" i="8"/>
  <c r="H65" i="8"/>
  <c r="L65" i="8"/>
  <c r="P65" i="8"/>
  <c r="T65" i="8"/>
  <c r="X65" i="8"/>
  <c r="AB65" i="8"/>
  <c r="AF65" i="8"/>
  <c r="AJ65" i="8"/>
  <c r="AN65" i="8"/>
  <c r="AR65" i="8"/>
  <c r="AV65" i="8"/>
  <c r="AZ65" i="8"/>
  <c r="BD65" i="8"/>
  <c r="BH65" i="8"/>
  <c r="BL65" i="8"/>
  <c r="BP65" i="8"/>
  <c r="BT65" i="8"/>
  <c r="BX65" i="8"/>
  <c r="CB65" i="8"/>
  <c r="CF65" i="8"/>
  <c r="CJ65" i="8"/>
  <c r="CN65" i="8"/>
  <c r="E65" i="8"/>
  <c r="I65" i="8"/>
  <c r="M65" i="8"/>
  <c r="Q65" i="8"/>
  <c r="U65" i="8"/>
  <c r="Y65" i="8"/>
  <c r="AC65" i="8"/>
  <c r="AG65" i="8"/>
  <c r="AK65" i="8"/>
  <c r="AO65" i="8"/>
  <c r="AS65" i="8"/>
  <c r="AW65" i="8"/>
  <c r="BA65" i="8"/>
  <c r="BE65" i="8"/>
  <c r="BI65" i="8"/>
  <c r="BM65" i="8"/>
  <c r="BQ65" i="8"/>
  <c r="BU65" i="8"/>
  <c r="BY65" i="8"/>
  <c r="CC65" i="8"/>
  <c r="CG65" i="8"/>
  <c r="CK65" i="8"/>
  <c r="CO65" i="8"/>
  <c r="F65" i="8"/>
  <c r="J65" i="8"/>
  <c r="N65" i="8"/>
  <c r="R65" i="8"/>
  <c r="V65" i="8"/>
  <c r="Z65" i="8"/>
  <c r="AD65" i="8"/>
  <c r="AH65" i="8"/>
  <c r="AL65" i="8"/>
  <c r="AP65" i="8"/>
  <c r="AT65" i="8"/>
  <c r="AX65" i="8"/>
  <c r="BB65" i="8"/>
  <c r="BF65" i="8"/>
  <c r="BJ65" i="8"/>
  <c r="BN65" i="8"/>
  <c r="BR65" i="8"/>
  <c r="BV65" i="8"/>
  <c r="BZ65" i="8"/>
  <c r="CD65" i="8"/>
  <c r="CH65" i="8"/>
  <c r="CL65" i="8"/>
  <c r="CP65" i="8"/>
  <c r="G65" i="8"/>
  <c r="K65" i="8"/>
  <c r="O65" i="8"/>
  <c r="S65" i="8"/>
  <c r="W65" i="8"/>
  <c r="AA65" i="8"/>
  <c r="AE65" i="8"/>
  <c r="AI65" i="8"/>
  <c r="AM65" i="8"/>
  <c r="AQ65" i="8"/>
  <c r="AU65" i="8"/>
  <c r="AY65" i="8"/>
  <c r="BC65" i="8"/>
  <c r="BG65" i="8"/>
  <c r="BK65" i="8"/>
  <c r="BO65" i="8"/>
  <c r="BS65" i="8"/>
  <c r="BW65" i="8"/>
  <c r="CA65" i="8"/>
  <c r="CE65" i="8"/>
  <c r="CI65" i="8"/>
  <c r="CM65" i="8"/>
  <c r="AB5" i="8"/>
  <c r="AB6" i="8" s="1"/>
  <c r="AB7" i="8" s="1"/>
  <c r="AB8" i="8" s="1"/>
  <c r="AB9" i="8" s="1"/>
  <c r="AB10" i="8" s="1"/>
  <c r="AB11" i="8" s="1"/>
  <c r="AB12" i="8" s="1"/>
  <c r="AB13" i="8" s="1"/>
  <c r="AB14" i="8" s="1"/>
  <c r="AB15" i="8" s="1"/>
  <c r="W27" i="8"/>
  <c r="Q27" i="8"/>
  <c r="K27" i="8"/>
  <c r="E27" i="8"/>
  <c r="Z27" i="8"/>
  <c r="T27" i="8"/>
  <c r="N27" i="8"/>
  <c r="H27" i="8"/>
  <c r="AB27" i="8"/>
  <c r="S27" i="8"/>
  <c r="J27" i="8"/>
  <c r="X27" i="8"/>
  <c r="O27" i="8"/>
  <c r="F27" i="8"/>
  <c r="V27" i="8"/>
  <c r="I27" i="8"/>
  <c r="P27" i="8"/>
  <c r="U27" i="8"/>
  <c r="M27" i="8"/>
  <c r="Y27" i="8"/>
  <c r="D27" i="8"/>
  <c r="R27" i="8"/>
  <c r="L27" i="8"/>
  <c r="G27" i="8"/>
  <c r="AA27" i="8"/>
  <c r="H112" i="8"/>
  <c r="A28" i="3" s="1"/>
  <c r="A42" i="3" s="1"/>
  <c r="F30" i="3"/>
  <c r="T30" i="3" s="1"/>
  <c r="T60" i="3" s="1"/>
  <c r="A98" i="8"/>
  <c r="C66" i="8"/>
  <c r="AC45" i="8"/>
  <c r="AC47" i="8"/>
  <c r="AC44" i="8"/>
  <c r="AC48" i="8"/>
  <c r="AC46" i="8"/>
  <c r="AC43" i="8"/>
  <c r="AC4" i="8" s="1"/>
  <c r="C140" i="8"/>
  <c r="A28" i="8"/>
  <c r="B28" i="8" s="1"/>
  <c r="C27" i="8"/>
  <c r="AD2" i="8"/>
  <c r="AD51" i="8" s="1"/>
  <c r="F58" i="9" l="1"/>
  <c r="G58" i="9" s="1"/>
  <c r="H58" i="9" s="1"/>
  <c r="I58" i="9" s="1"/>
  <c r="K58" i="9" s="1"/>
  <c r="M58" i="9" s="1"/>
  <c r="N58" i="9" s="1"/>
  <c r="E66" i="8"/>
  <c r="I66" i="8"/>
  <c r="M66" i="8"/>
  <c r="Q66" i="8"/>
  <c r="U66" i="8"/>
  <c r="Y66" i="8"/>
  <c r="AC66" i="8"/>
  <c r="AG66" i="8"/>
  <c r="AK66" i="8"/>
  <c r="AO66" i="8"/>
  <c r="AS66" i="8"/>
  <c r="AW66" i="8"/>
  <c r="BA66" i="8"/>
  <c r="BE66" i="8"/>
  <c r="BI66" i="8"/>
  <c r="BM66" i="8"/>
  <c r="BQ66" i="8"/>
  <c r="BU66" i="8"/>
  <c r="BY66" i="8"/>
  <c r="CC66" i="8"/>
  <c r="CG66" i="8"/>
  <c r="CK66" i="8"/>
  <c r="CO66" i="8"/>
  <c r="F66" i="8"/>
  <c r="J66" i="8"/>
  <c r="N66" i="8"/>
  <c r="R66" i="8"/>
  <c r="V66" i="8"/>
  <c r="Z66" i="8"/>
  <c r="AD66" i="8"/>
  <c r="AH66" i="8"/>
  <c r="AL66" i="8"/>
  <c r="AP66" i="8"/>
  <c r="AT66" i="8"/>
  <c r="AX66" i="8"/>
  <c r="BB66" i="8"/>
  <c r="BF66" i="8"/>
  <c r="BJ66" i="8"/>
  <c r="BN66" i="8"/>
  <c r="BR66" i="8"/>
  <c r="BV66" i="8"/>
  <c r="BZ66" i="8"/>
  <c r="CD66" i="8"/>
  <c r="CH66" i="8"/>
  <c r="CL66" i="8"/>
  <c r="CP66" i="8"/>
  <c r="G66" i="8"/>
  <c r="K66" i="8"/>
  <c r="O66" i="8"/>
  <c r="S66" i="8"/>
  <c r="W66" i="8"/>
  <c r="AA66" i="8"/>
  <c r="AE66" i="8"/>
  <c r="AI66" i="8"/>
  <c r="AM66" i="8"/>
  <c r="AQ66" i="8"/>
  <c r="AU66" i="8"/>
  <c r="AY66" i="8"/>
  <c r="BC66" i="8"/>
  <c r="BG66" i="8"/>
  <c r="BK66" i="8"/>
  <c r="BO66" i="8"/>
  <c r="BS66" i="8"/>
  <c r="BW66" i="8"/>
  <c r="CA66" i="8"/>
  <c r="CE66" i="8"/>
  <c r="CI66" i="8"/>
  <c r="CM66" i="8"/>
  <c r="D66" i="8"/>
  <c r="H66" i="8"/>
  <c r="L66" i="8"/>
  <c r="P66" i="8"/>
  <c r="T66" i="8"/>
  <c r="X66" i="8"/>
  <c r="AB66" i="8"/>
  <c r="AF66" i="8"/>
  <c r="AJ66" i="8"/>
  <c r="AN66" i="8"/>
  <c r="AR66" i="8"/>
  <c r="AV66" i="8"/>
  <c r="AZ66" i="8"/>
  <c r="BD66" i="8"/>
  <c r="BH66" i="8"/>
  <c r="BL66" i="8"/>
  <c r="BP66" i="8"/>
  <c r="BT66" i="8"/>
  <c r="BX66" i="8"/>
  <c r="CB66" i="8"/>
  <c r="CF66" i="8"/>
  <c r="CJ66" i="8"/>
  <c r="CN66" i="8"/>
  <c r="AD49" i="8"/>
  <c r="AD50" i="8"/>
  <c r="AD18" i="8"/>
  <c r="AD19" i="8" s="1"/>
  <c r="AD20" i="8" s="1"/>
  <c r="AD21" i="8" s="1"/>
  <c r="AD22" i="8" s="1"/>
  <c r="AD23" i="8" s="1"/>
  <c r="AD24" i="8" s="1"/>
  <c r="AD25" i="8" s="1"/>
  <c r="AD26" i="8" s="1"/>
  <c r="AD27" i="8" s="1"/>
  <c r="AD28" i="8" s="1"/>
  <c r="AC5" i="8"/>
  <c r="AC6" i="8" s="1"/>
  <c r="AC7" i="8" s="1"/>
  <c r="AC8" i="8" s="1"/>
  <c r="AC9" i="8" s="1"/>
  <c r="AC10" i="8" s="1"/>
  <c r="AC11" i="8" s="1"/>
  <c r="AC12" i="8" s="1"/>
  <c r="AC13" i="8" s="1"/>
  <c r="AC14" i="8" s="1"/>
  <c r="AC15" i="8" s="1"/>
  <c r="AA28" i="8"/>
  <c r="U28" i="8"/>
  <c r="O28" i="8"/>
  <c r="I28" i="8"/>
  <c r="X28" i="8"/>
  <c r="R28" i="8"/>
  <c r="L28" i="8"/>
  <c r="F28" i="8"/>
  <c r="Z28" i="8"/>
  <c r="Q28" i="8"/>
  <c r="H28" i="8"/>
  <c r="V28" i="8"/>
  <c r="M28" i="8"/>
  <c r="D28" i="8"/>
  <c r="Y28" i="8"/>
  <c r="K28" i="8"/>
  <c r="S28" i="8"/>
  <c r="E28" i="8"/>
  <c r="AC28" i="8"/>
  <c r="J28" i="8"/>
  <c r="W28" i="8"/>
  <c r="N28" i="8"/>
  <c r="G28" i="8"/>
  <c r="AB28" i="8"/>
  <c r="P28" i="8"/>
  <c r="T28" i="8"/>
  <c r="H113" i="8"/>
  <c r="A29" i="3" s="1"/>
  <c r="A43" i="3" s="1"/>
  <c r="F31" i="3"/>
  <c r="T31" i="3" s="1"/>
  <c r="T61" i="3" s="1"/>
  <c r="C67" i="8"/>
  <c r="A29" i="8"/>
  <c r="B29" i="8" s="1"/>
  <c r="A99" i="8"/>
  <c r="AD45" i="8"/>
  <c r="AD47" i="8"/>
  <c r="AD44" i="8"/>
  <c r="AD48" i="8"/>
  <c r="AD46" i="8"/>
  <c r="AD43" i="8"/>
  <c r="AD4" i="8" s="1"/>
  <c r="C141" i="8"/>
  <c r="C28" i="8"/>
  <c r="A31" i="8"/>
  <c r="B31" i="8" s="1"/>
  <c r="AE2" i="8"/>
  <c r="AE51" i="8" s="1"/>
  <c r="F67" i="8" l="1"/>
  <c r="J67" i="8"/>
  <c r="N67" i="8"/>
  <c r="R67" i="8"/>
  <c r="V67" i="8"/>
  <c r="Z67" i="8"/>
  <c r="AD67" i="8"/>
  <c r="AH67" i="8"/>
  <c r="AL67" i="8"/>
  <c r="AP67" i="8"/>
  <c r="AT67" i="8"/>
  <c r="AX67" i="8"/>
  <c r="BB67" i="8"/>
  <c r="BF67" i="8"/>
  <c r="BJ67" i="8"/>
  <c r="BN67" i="8"/>
  <c r="BR67" i="8"/>
  <c r="BV67" i="8"/>
  <c r="BZ67" i="8"/>
  <c r="CD67" i="8"/>
  <c r="CH67" i="8"/>
  <c r="CL67" i="8"/>
  <c r="CP67" i="8"/>
  <c r="G67" i="8"/>
  <c r="K67" i="8"/>
  <c r="O67" i="8"/>
  <c r="S67" i="8"/>
  <c r="W67" i="8"/>
  <c r="AA67" i="8"/>
  <c r="AE67" i="8"/>
  <c r="AI67" i="8"/>
  <c r="AM67" i="8"/>
  <c r="AQ67" i="8"/>
  <c r="AU67" i="8"/>
  <c r="AY67" i="8"/>
  <c r="BC67" i="8"/>
  <c r="BG67" i="8"/>
  <c r="BK67" i="8"/>
  <c r="BO67" i="8"/>
  <c r="BS67" i="8"/>
  <c r="BW67" i="8"/>
  <c r="CA67" i="8"/>
  <c r="CE67" i="8"/>
  <c r="CI67" i="8"/>
  <c r="CM67" i="8"/>
  <c r="D67" i="8"/>
  <c r="H67" i="8"/>
  <c r="L67" i="8"/>
  <c r="P67" i="8"/>
  <c r="T67" i="8"/>
  <c r="X67" i="8"/>
  <c r="AB67" i="8"/>
  <c r="AF67" i="8"/>
  <c r="AJ67" i="8"/>
  <c r="AN67" i="8"/>
  <c r="AR67" i="8"/>
  <c r="AV67" i="8"/>
  <c r="AZ67" i="8"/>
  <c r="BD67" i="8"/>
  <c r="BH67" i="8"/>
  <c r="BL67" i="8"/>
  <c r="BP67" i="8"/>
  <c r="BT67" i="8"/>
  <c r="BX67" i="8"/>
  <c r="CB67" i="8"/>
  <c r="CF67" i="8"/>
  <c r="CJ67" i="8"/>
  <c r="CN67" i="8"/>
  <c r="E67" i="8"/>
  <c r="I67" i="8"/>
  <c r="M67" i="8"/>
  <c r="Q67" i="8"/>
  <c r="U67" i="8"/>
  <c r="Y67" i="8"/>
  <c r="AC67" i="8"/>
  <c r="AG67" i="8"/>
  <c r="AK67" i="8"/>
  <c r="AO67" i="8"/>
  <c r="AS67" i="8"/>
  <c r="AW67" i="8"/>
  <c r="BA67" i="8"/>
  <c r="BE67" i="8"/>
  <c r="BI67" i="8"/>
  <c r="BM67" i="8"/>
  <c r="BQ67" i="8"/>
  <c r="BU67" i="8"/>
  <c r="BY67" i="8"/>
  <c r="CC67" i="8"/>
  <c r="CG67" i="8"/>
  <c r="CK67" i="8"/>
  <c r="CO67" i="8"/>
  <c r="AE49" i="8"/>
  <c r="AE50" i="8"/>
  <c r="AE18" i="8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H114" i="8"/>
  <c r="A30" i="3" s="1"/>
  <c r="A44" i="3" s="1"/>
  <c r="F32" i="3"/>
  <c r="T32" i="3" s="1"/>
  <c r="T62" i="3" s="1"/>
  <c r="Y29" i="8"/>
  <c r="S29" i="8"/>
  <c r="M29" i="8"/>
  <c r="G29" i="8"/>
  <c r="AB29" i="8"/>
  <c r="V29" i="8"/>
  <c r="P29" i="8"/>
  <c r="J29" i="8"/>
  <c r="D29" i="8"/>
  <c r="X29" i="8"/>
  <c r="O29" i="8"/>
  <c r="F29" i="8"/>
  <c r="AC29" i="8"/>
  <c r="T29" i="8"/>
  <c r="K29" i="8"/>
  <c r="AA29" i="8"/>
  <c r="N29" i="8"/>
  <c r="U29" i="8"/>
  <c r="H29" i="8"/>
  <c r="R29" i="8"/>
  <c r="L29" i="8"/>
  <c r="W29" i="8"/>
  <c r="AD29" i="8"/>
  <c r="Z29" i="8"/>
  <c r="Q29" i="8"/>
  <c r="E29" i="8"/>
  <c r="I29" i="8"/>
  <c r="C68" i="8"/>
  <c r="A102" i="8"/>
  <c r="A100" i="8"/>
  <c r="C29" i="8"/>
  <c r="AE45" i="8"/>
  <c r="AE47" i="8"/>
  <c r="AE44" i="8"/>
  <c r="AE48" i="8"/>
  <c r="AE46" i="8"/>
  <c r="AE43" i="8"/>
  <c r="AE4" i="8" s="1"/>
  <c r="C72" i="8"/>
  <c r="C142" i="8"/>
  <c r="A32" i="8"/>
  <c r="B32" i="8" s="1"/>
  <c r="C31" i="8"/>
  <c r="AF2" i="8"/>
  <c r="AF51" i="8" s="1"/>
  <c r="F59" i="9" l="1"/>
  <c r="G59" i="9" s="1"/>
  <c r="H59" i="9" s="1"/>
  <c r="I59" i="9" s="1"/>
  <c r="K59" i="9" s="1"/>
  <c r="M59" i="9" s="1"/>
  <c r="N59" i="9" s="1"/>
  <c r="U20" i="3" a="1"/>
  <c r="G20" i="3" a="1"/>
  <c r="AF49" i="8"/>
  <c r="AF50" i="8"/>
  <c r="AF18" i="8"/>
  <c r="AF19" i="8" s="1"/>
  <c r="AF20" i="8" s="1"/>
  <c r="AF21" i="8" s="1"/>
  <c r="AF22" i="8" s="1"/>
  <c r="AF23" i="8" s="1"/>
  <c r="AF24" i="8" s="1"/>
  <c r="AF25" i="8" s="1"/>
  <c r="AF26" i="8" s="1"/>
  <c r="AF27" i="8" s="1"/>
  <c r="AF28" i="8" s="1"/>
  <c r="AF29" i="8" s="1"/>
  <c r="G68" i="8"/>
  <c r="K68" i="8"/>
  <c r="O68" i="8"/>
  <c r="S68" i="8"/>
  <c r="W68" i="8"/>
  <c r="AA68" i="8"/>
  <c r="AE68" i="8"/>
  <c r="AI68" i="8"/>
  <c r="AM68" i="8"/>
  <c r="AQ68" i="8"/>
  <c r="AU68" i="8"/>
  <c r="AY68" i="8"/>
  <c r="BC68" i="8"/>
  <c r="BG68" i="8"/>
  <c r="BK68" i="8"/>
  <c r="BO68" i="8"/>
  <c r="BS68" i="8"/>
  <c r="BW68" i="8"/>
  <c r="CA68" i="8"/>
  <c r="CE68" i="8"/>
  <c r="CI68" i="8"/>
  <c r="CM68" i="8"/>
  <c r="D68" i="8"/>
  <c r="H68" i="8"/>
  <c r="L68" i="8"/>
  <c r="P68" i="8"/>
  <c r="T68" i="8"/>
  <c r="X68" i="8"/>
  <c r="AB68" i="8"/>
  <c r="AF68" i="8"/>
  <c r="AJ68" i="8"/>
  <c r="AN68" i="8"/>
  <c r="AR68" i="8"/>
  <c r="AV68" i="8"/>
  <c r="AZ68" i="8"/>
  <c r="BD68" i="8"/>
  <c r="BH68" i="8"/>
  <c r="BL68" i="8"/>
  <c r="BP68" i="8"/>
  <c r="BT68" i="8"/>
  <c r="BX68" i="8"/>
  <c r="CB68" i="8"/>
  <c r="CF68" i="8"/>
  <c r="CJ68" i="8"/>
  <c r="CN68" i="8"/>
  <c r="E68" i="8"/>
  <c r="I68" i="8"/>
  <c r="M68" i="8"/>
  <c r="Q68" i="8"/>
  <c r="U68" i="8"/>
  <c r="Y68" i="8"/>
  <c r="AC68" i="8"/>
  <c r="AG68" i="8"/>
  <c r="AK68" i="8"/>
  <c r="AO68" i="8"/>
  <c r="AS68" i="8"/>
  <c r="AW68" i="8"/>
  <c r="BA68" i="8"/>
  <c r="BE68" i="8"/>
  <c r="BI68" i="8"/>
  <c r="BM68" i="8"/>
  <c r="BQ68" i="8"/>
  <c r="BU68" i="8"/>
  <c r="BY68" i="8"/>
  <c r="CC68" i="8"/>
  <c r="CG68" i="8"/>
  <c r="CK68" i="8"/>
  <c r="CO68" i="8"/>
  <c r="F68" i="8"/>
  <c r="J68" i="8"/>
  <c r="N68" i="8"/>
  <c r="R68" i="8"/>
  <c r="V68" i="8"/>
  <c r="Z68" i="8"/>
  <c r="AD68" i="8"/>
  <c r="AH68" i="8"/>
  <c r="AL68" i="8"/>
  <c r="AP68" i="8"/>
  <c r="AT68" i="8"/>
  <c r="AX68" i="8"/>
  <c r="BB68" i="8"/>
  <c r="BF68" i="8"/>
  <c r="BJ68" i="8"/>
  <c r="BN68" i="8"/>
  <c r="BR68" i="8"/>
  <c r="BV68" i="8"/>
  <c r="BZ68" i="8"/>
  <c r="CD68" i="8"/>
  <c r="CH68" i="8"/>
  <c r="CL68" i="8"/>
  <c r="CP68" i="8"/>
  <c r="AE5" i="8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B32" i="8"/>
  <c r="V32" i="8"/>
  <c r="P32" i="8"/>
  <c r="J32" i="8"/>
  <c r="D32" i="8"/>
  <c r="AE32" i="8"/>
  <c r="Y32" i="8"/>
  <c r="S32" i="8"/>
  <c r="M32" i="8"/>
  <c r="G32" i="8"/>
  <c r="AD32" i="8"/>
  <c r="U32" i="8"/>
  <c r="L32" i="8"/>
  <c r="Z32" i="8"/>
  <c r="Q32" i="8"/>
  <c r="H32" i="8"/>
  <c r="AC32" i="8"/>
  <c r="O32" i="8"/>
  <c r="W32" i="8"/>
  <c r="I32" i="8"/>
  <c r="AA32" i="8"/>
  <c r="F32" i="8"/>
  <c r="T32" i="8"/>
  <c r="AF32" i="8"/>
  <c r="K32" i="8"/>
  <c r="X32" i="8"/>
  <c r="R32" i="8"/>
  <c r="N32" i="8"/>
  <c r="E32" i="8"/>
  <c r="V20" i="3"/>
  <c r="V50" i="3" s="1"/>
  <c r="Y20" i="3"/>
  <c r="Y50" i="3" s="1"/>
  <c r="X20" i="3"/>
  <c r="X50" i="3" s="1"/>
  <c r="AA20" i="3"/>
  <c r="AA50" i="3" s="1"/>
  <c r="AC20" i="3"/>
  <c r="AC50" i="3" s="1"/>
  <c r="Z20" i="3"/>
  <c r="Z50" i="3" s="1"/>
  <c r="AE20" i="3"/>
  <c r="AE50" i="3" s="1"/>
  <c r="AD20" i="3"/>
  <c r="AD50" i="3" s="1"/>
  <c r="U20" i="3"/>
  <c r="U50" i="3" s="1"/>
  <c r="W20" i="3"/>
  <c r="W50" i="3" s="1"/>
  <c r="AF20" i="3"/>
  <c r="AF50" i="3" s="1"/>
  <c r="AB20" i="3"/>
  <c r="AB50" i="3" s="1"/>
  <c r="A103" i="8"/>
  <c r="AF48" i="8"/>
  <c r="AF44" i="8"/>
  <c r="AF47" i="8"/>
  <c r="AF46" i="8"/>
  <c r="AF45" i="8"/>
  <c r="AF43" i="8"/>
  <c r="AF4" i="8" s="1"/>
  <c r="C143" i="8"/>
  <c r="A33" i="8"/>
  <c r="B33" i="8" s="1"/>
  <c r="C32" i="8"/>
  <c r="AG2" i="8"/>
  <c r="AG51" i="8" s="1"/>
  <c r="AG49" i="8" l="1"/>
  <c r="AG50" i="8"/>
  <c r="AG18" i="8"/>
  <c r="AG19" i="8" s="1"/>
  <c r="AG20" i="8" s="1"/>
  <c r="AG21" i="8" s="1"/>
  <c r="AG22" i="8" s="1"/>
  <c r="AG23" i="8" s="1"/>
  <c r="AG24" i="8" s="1"/>
  <c r="AG25" i="8" s="1"/>
  <c r="AG26" i="8" s="1"/>
  <c r="AG27" i="8" s="1"/>
  <c r="AG28" i="8" s="1"/>
  <c r="AG29" i="8" s="1"/>
  <c r="AG32" i="8"/>
  <c r="AG33" i="8" s="1"/>
  <c r="L20" i="3"/>
  <c r="M20" i="3"/>
  <c r="N20" i="3"/>
  <c r="G20" i="3"/>
  <c r="H20" i="3"/>
  <c r="J20" i="3"/>
  <c r="Q20" i="3"/>
  <c r="O20" i="3"/>
  <c r="K20" i="3"/>
  <c r="I20" i="3"/>
  <c r="P20" i="3"/>
  <c r="R20" i="3"/>
  <c r="AF5" i="8"/>
  <c r="AF6" i="8" s="1"/>
  <c r="AF7" i="8" s="1"/>
  <c r="AF8" i="8" s="1"/>
  <c r="AF9" i="8" s="1"/>
  <c r="AF10" i="8" s="1"/>
  <c r="AF11" i="8" s="1"/>
  <c r="AF12" i="8" s="1"/>
  <c r="AF13" i="8" s="1"/>
  <c r="AF14" i="8" s="1"/>
  <c r="AF15" i="8" s="1"/>
  <c r="AF33" i="8"/>
  <c r="Z33" i="8"/>
  <c r="T33" i="8"/>
  <c r="N33" i="8"/>
  <c r="H33" i="8"/>
  <c r="AC33" i="8"/>
  <c r="W33" i="8"/>
  <c r="Q33" i="8"/>
  <c r="K33" i="8"/>
  <c r="E33" i="8"/>
  <c r="AB33" i="8"/>
  <c r="S33" i="8"/>
  <c r="J33" i="8"/>
  <c r="X33" i="8"/>
  <c r="O33" i="8"/>
  <c r="F33" i="8"/>
  <c r="AE33" i="8"/>
  <c r="R33" i="8"/>
  <c r="D33" i="8"/>
  <c r="Y33" i="8"/>
  <c r="L33" i="8"/>
  <c r="P33" i="8"/>
  <c r="AD33" i="8"/>
  <c r="I33" i="8"/>
  <c r="U33" i="8"/>
  <c r="M33" i="8"/>
  <c r="G33" i="8"/>
  <c r="V33" i="8"/>
  <c r="AA33" i="8"/>
  <c r="A104" i="8"/>
  <c r="AG44" i="8"/>
  <c r="AG46" i="8"/>
  <c r="AG45" i="8"/>
  <c r="AG47" i="8"/>
  <c r="AG48" i="8"/>
  <c r="AG43" i="8"/>
  <c r="AG4" i="8" s="1"/>
  <c r="C144" i="8"/>
  <c r="A34" i="8"/>
  <c r="B34" i="8" s="1"/>
  <c r="C33" i="8"/>
  <c r="AH2" i="8"/>
  <c r="AH51" i="8" s="1"/>
  <c r="AG5" i="8" l="1"/>
  <c r="F60" i="9"/>
  <c r="G60" i="9" s="1"/>
  <c r="H60" i="9" s="1"/>
  <c r="I60" i="9" s="1"/>
  <c r="K60" i="9" s="1"/>
  <c r="M60" i="9" s="1"/>
  <c r="N60" i="9" s="1"/>
  <c r="AH49" i="8"/>
  <c r="AH50" i="8"/>
  <c r="AH18" i="8"/>
  <c r="AH19" i="8" s="1"/>
  <c r="AH20" i="8" s="1"/>
  <c r="AH21" i="8" s="1"/>
  <c r="AH22" i="8" s="1"/>
  <c r="AH23" i="8" s="1"/>
  <c r="AH24" i="8" s="1"/>
  <c r="AH25" i="8" s="1"/>
  <c r="AH26" i="8" s="1"/>
  <c r="AH27" i="8" s="1"/>
  <c r="AH28" i="8" s="1"/>
  <c r="AH29" i="8" s="1"/>
  <c r="AH32" i="8"/>
  <c r="AH33" i="8" s="1"/>
  <c r="AC34" i="8"/>
  <c r="W34" i="8"/>
  <c r="Q34" i="8"/>
  <c r="K34" i="8"/>
  <c r="E34" i="8"/>
  <c r="AG34" i="8"/>
  <c r="AA34" i="8"/>
  <c r="U34" i="8"/>
  <c r="O34" i="8"/>
  <c r="I34" i="8"/>
  <c r="AF34" i="8"/>
  <c r="Z34" i="8"/>
  <c r="T34" i="8"/>
  <c r="N34" i="8"/>
  <c r="H34" i="8"/>
  <c r="AD34" i="8"/>
  <c r="X34" i="8"/>
  <c r="R34" i="8"/>
  <c r="L34" i="8"/>
  <c r="F34" i="8"/>
  <c r="S34" i="8"/>
  <c r="AB34" i="8"/>
  <c r="J34" i="8"/>
  <c r="AH34" i="8"/>
  <c r="G34" i="8"/>
  <c r="V34" i="8"/>
  <c r="AE34" i="8"/>
  <c r="M34" i="8"/>
  <c r="Y34" i="8"/>
  <c r="D34" i="8"/>
  <c r="P34" i="8"/>
  <c r="AG6" i="8"/>
  <c r="AG7" i="8" s="1"/>
  <c r="AG8" i="8" s="1"/>
  <c r="AG9" i="8" s="1"/>
  <c r="AG10" i="8" s="1"/>
  <c r="AG11" i="8" s="1"/>
  <c r="AG12" i="8" s="1"/>
  <c r="AG13" i="8" s="1"/>
  <c r="AG14" i="8" s="1"/>
  <c r="AG15" i="8" s="1"/>
  <c r="A105" i="8"/>
  <c r="AH47" i="8"/>
  <c r="AH45" i="8"/>
  <c r="AH44" i="8"/>
  <c r="AH46" i="8"/>
  <c r="AH48" i="8"/>
  <c r="AH43" i="8"/>
  <c r="AH4" i="8" s="1"/>
  <c r="C145" i="8"/>
  <c r="C34" i="8"/>
  <c r="A35" i="8"/>
  <c r="B35" i="8" s="1"/>
  <c r="AI2" i="8"/>
  <c r="AI51" i="8" s="1"/>
  <c r="F61" i="9" l="1"/>
  <c r="G61" i="9" s="1"/>
  <c r="H61" i="9" s="1"/>
  <c r="I61" i="9" s="1"/>
  <c r="K61" i="9" s="1"/>
  <c r="M61" i="9" s="1"/>
  <c r="N61" i="9" s="1"/>
  <c r="AI49" i="8"/>
  <c r="AI50" i="8"/>
  <c r="AI18" i="8"/>
  <c r="AI19" i="8" s="1"/>
  <c r="AI20" i="8" s="1"/>
  <c r="AI21" i="8" s="1"/>
  <c r="AI22" i="8" s="1"/>
  <c r="AI23" i="8" s="1"/>
  <c r="AI24" i="8" s="1"/>
  <c r="AI25" i="8" s="1"/>
  <c r="AI26" i="8" s="1"/>
  <c r="AI27" i="8" s="1"/>
  <c r="AI28" i="8" s="1"/>
  <c r="AI29" i="8" s="1"/>
  <c r="AI32" i="8"/>
  <c r="AI33" i="8" s="1"/>
  <c r="AI34" i="8" s="1"/>
  <c r="AI35" i="8" s="1"/>
  <c r="AH5" i="8"/>
  <c r="AH6" i="8" s="1"/>
  <c r="AH7" i="8" s="1"/>
  <c r="AH8" i="8" s="1"/>
  <c r="AH9" i="8" s="1"/>
  <c r="AH10" i="8" s="1"/>
  <c r="AH11" i="8" s="1"/>
  <c r="AH12" i="8" s="1"/>
  <c r="AH13" i="8" s="1"/>
  <c r="AH14" i="8" s="1"/>
  <c r="AH15" i="8" s="1"/>
  <c r="AG35" i="8"/>
  <c r="AA35" i="8"/>
  <c r="U35" i="8"/>
  <c r="O35" i="8"/>
  <c r="I35" i="8"/>
  <c r="AE35" i="8"/>
  <c r="Y35" i="8"/>
  <c r="S35" i="8"/>
  <c r="M35" i="8"/>
  <c r="G35" i="8"/>
  <c r="AD35" i="8"/>
  <c r="X35" i="8"/>
  <c r="R35" i="8"/>
  <c r="L35" i="8"/>
  <c r="F35" i="8"/>
  <c r="AC35" i="8"/>
  <c r="W35" i="8"/>
  <c r="Q35" i="8"/>
  <c r="K35" i="8"/>
  <c r="E35" i="8"/>
  <c r="AH35" i="8"/>
  <c r="AB35" i="8"/>
  <c r="V35" i="8"/>
  <c r="P35" i="8"/>
  <c r="J35" i="8"/>
  <c r="D35" i="8"/>
  <c r="T35" i="8"/>
  <c r="Z35" i="8"/>
  <c r="H35" i="8"/>
  <c r="AF35" i="8"/>
  <c r="N35" i="8"/>
  <c r="A106" i="8"/>
  <c r="AI45" i="8"/>
  <c r="AI44" i="8"/>
  <c r="AI48" i="8"/>
  <c r="AI47" i="8"/>
  <c r="AI46" i="8"/>
  <c r="AI43" i="8"/>
  <c r="AI4" i="8" s="1"/>
  <c r="C146" i="8"/>
  <c r="C35" i="8"/>
  <c r="A36" i="8"/>
  <c r="B36" i="8" s="1"/>
  <c r="AJ2" i="8"/>
  <c r="AJ51" i="8" s="1"/>
  <c r="F62" i="9" l="1"/>
  <c r="G62" i="9" s="1"/>
  <c r="H62" i="9" s="1"/>
  <c r="I62" i="9" s="1"/>
  <c r="K62" i="9" s="1"/>
  <c r="M62" i="9" s="1"/>
  <c r="N62" i="9" s="1"/>
  <c r="AJ49" i="8"/>
  <c r="AJ50" i="8"/>
  <c r="AJ18" i="8"/>
  <c r="AJ19" i="8" s="1"/>
  <c r="AJ20" i="8" s="1"/>
  <c r="AJ21" i="8" s="1"/>
  <c r="AJ22" i="8" s="1"/>
  <c r="AJ23" i="8" s="1"/>
  <c r="AJ24" i="8" s="1"/>
  <c r="AJ25" i="8" s="1"/>
  <c r="AJ26" i="8" s="1"/>
  <c r="AJ27" i="8" s="1"/>
  <c r="AJ28" i="8" s="1"/>
  <c r="AJ29" i="8" s="1"/>
  <c r="AJ32" i="8"/>
  <c r="AJ33" i="8" s="1"/>
  <c r="AJ34" i="8" s="1"/>
  <c r="AJ35" i="8" s="1"/>
  <c r="AJ36" i="8" s="1"/>
  <c r="AI5" i="8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AE36" i="8"/>
  <c r="Y36" i="8"/>
  <c r="S36" i="8"/>
  <c r="M36" i="8"/>
  <c r="G36" i="8"/>
  <c r="AI36" i="8"/>
  <c r="AC36" i="8"/>
  <c r="W36" i="8"/>
  <c r="Q36" i="8"/>
  <c r="K36" i="8"/>
  <c r="E36" i="8"/>
  <c r="AH36" i="8"/>
  <c r="AB36" i="8"/>
  <c r="V36" i="8"/>
  <c r="P36" i="8"/>
  <c r="J36" i="8"/>
  <c r="D36" i="8"/>
  <c r="AG36" i="8"/>
  <c r="AA36" i="8"/>
  <c r="U36" i="8"/>
  <c r="O36" i="8"/>
  <c r="I36" i="8"/>
  <c r="AF36" i="8"/>
  <c r="Z36" i="8"/>
  <c r="T36" i="8"/>
  <c r="N36" i="8"/>
  <c r="H36" i="8"/>
  <c r="R36" i="8"/>
  <c r="L36" i="8"/>
  <c r="AD36" i="8"/>
  <c r="X36" i="8"/>
  <c r="F36" i="8"/>
  <c r="A107" i="8"/>
  <c r="C147" i="8"/>
  <c r="A37" i="8"/>
  <c r="C36" i="8"/>
  <c r="AJ45" i="8"/>
  <c r="AJ44" i="8"/>
  <c r="AJ46" i="8"/>
  <c r="AJ48" i="8"/>
  <c r="AJ47" i="8"/>
  <c r="AJ43" i="8"/>
  <c r="AJ4" i="8" s="1"/>
  <c r="AK2" i="8"/>
  <c r="AK51" i="8" s="1"/>
  <c r="F63" i="9" l="1"/>
  <c r="G63" i="9" s="1"/>
  <c r="H63" i="9" s="1"/>
  <c r="I63" i="9" s="1"/>
  <c r="K63" i="9" s="1"/>
  <c r="M63" i="9" s="1"/>
  <c r="N63" i="9" s="1"/>
  <c r="AK49" i="8"/>
  <c r="AK50" i="8"/>
  <c r="AK18" i="8"/>
  <c r="AK19" i="8" s="1"/>
  <c r="AK20" i="8" s="1"/>
  <c r="AK21" i="8" s="1"/>
  <c r="AK22" i="8" s="1"/>
  <c r="AK23" i="8" s="1"/>
  <c r="AK24" i="8" s="1"/>
  <c r="AK25" i="8" s="1"/>
  <c r="AK26" i="8" s="1"/>
  <c r="AK27" i="8" s="1"/>
  <c r="AK28" i="8" s="1"/>
  <c r="AK29" i="8" s="1"/>
  <c r="AK32" i="8"/>
  <c r="AK33" i="8" s="1"/>
  <c r="AK34" i="8" s="1"/>
  <c r="AK35" i="8" s="1"/>
  <c r="AK36" i="8" s="1"/>
  <c r="AJ5" i="8"/>
  <c r="AJ6" i="8" s="1"/>
  <c r="AJ7" i="8" s="1"/>
  <c r="AJ8" i="8" s="1"/>
  <c r="AJ9" i="8" s="1"/>
  <c r="AJ10" i="8" s="1"/>
  <c r="AJ11" i="8" s="1"/>
  <c r="AJ12" i="8" s="1"/>
  <c r="AJ13" i="8" s="1"/>
  <c r="AJ14" i="8" s="1"/>
  <c r="AJ15" i="8" s="1"/>
  <c r="A38" i="8"/>
  <c r="C38" i="8" s="1"/>
  <c r="B37" i="8"/>
  <c r="A108" i="8"/>
  <c r="AK44" i="8"/>
  <c r="AK45" i="8"/>
  <c r="AK47" i="8"/>
  <c r="AK46" i="8"/>
  <c r="AK48" i="8"/>
  <c r="AK43" i="8"/>
  <c r="AK4" i="8" s="1"/>
  <c r="B29" i="10" s="1"/>
  <c r="B44" i="10" s="1"/>
  <c r="B59" i="10" s="1"/>
  <c r="C148" i="8"/>
  <c r="C37" i="8"/>
  <c r="AL2" i="8"/>
  <c r="AL51" i="8" s="1"/>
  <c r="F64" i="9" l="1"/>
  <c r="G64" i="9" s="1"/>
  <c r="H64" i="9" s="1"/>
  <c r="I64" i="9" s="1"/>
  <c r="K64" i="9" s="1"/>
  <c r="M64" i="9" s="1"/>
  <c r="N64" i="9" s="1"/>
  <c r="AL49" i="8"/>
  <c r="AL50" i="8"/>
  <c r="AL18" i="8"/>
  <c r="AL19" i="8" s="1"/>
  <c r="AL20" i="8" s="1"/>
  <c r="AL21" i="8" s="1"/>
  <c r="AL22" i="8" s="1"/>
  <c r="AL23" i="8" s="1"/>
  <c r="AL24" i="8" s="1"/>
  <c r="AL25" i="8" s="1"/>
  <c r="AL26" i="8" s="1"/>
  <c r="AL27" i="8" s="1"/>
  <c r="AL28" i="8" s="1"/>
  <c r="AL29" i="8" s="1"/>
  <c r="AL32" i="8"/>
  <c r="AL33" i="8" s="1"/>
  <c r="AL34" i="8" s="1"/>
  <c r="AL35" i="8" s="1"/>
  <c r="AL36" i="8" s="1"/>
  <c r="A109" i="8"/>
  <c r="A39" i="8"/>
  <c r="A110" i="8" s="1"/>
  <c r="AK5" i="8"/>
  <c r="AI37" i="8"/>
  <c r="AI38" i="8" s="1"/>
  <c r="AC37" i="8"/>
  <c r="AC38" i="8" s="1"/>
  <c r="W37" i="8"/>
  <c r="W38" i="8" s="1"/>
  <c r="W39" i="8" s="1"/>
  <c r="Q37" i="8"/>
  <c r="Q38" i="8" s="1"/>
  <c r="K37" i="8"/>
  <c r="K38" i="8" s="1"/>
  <c r="E37" i="8"/>
  <c r="E38" i="8" s="1"/>
  <c r="AG37" i="8"/>
  <c r="AG38" i="8" s="1"/>
  <c r="AG39" i="8" s="1"/>
  <c r="AA37" i="8"/>
  <c r="AA38" i="8" s="1"/>
  <c r="AA39" i="8" s="1"/>
  <c r="U37" i="8"/>
  <c r="U38" i="8" s="1"/>
  <c r="O37" i="8"/>
  <c r="O38" i="8" s="1"/>
  <c r="I37" i="8"/>
  <c r="I38" i="8" s="1"/>
  <c r="I39" i="8" s="1"/>
  <c r="AL37" i="8"/>
  <c r="AL38" i="8" s="1"/>
  <c r="AL39" i="8" s="1"/>
  <c r="AF37" i="8"/>
  <c r="AF38" i="8" s="1"/>
  <c r="Z37" i="8"/>
  <c r="Z38" i="8" s="1"/>
  <c r="T37" i="8"/>
  <c r="T38" i="8" s="1"/>
  <c r="T39" i="8" s="1"/>
  <c r="N37" i="8"/>
  <c r="N38" i="8" s="1"/>
  <c r="N39" i="8" s="1"/>
  <c r="H37" i="8"/>
  <c r="H38" i="8" s="1"/>
  <c r="AK37" i="8"/>
  <c r="AK38" i="8" s="1"/>
  <c r="AE37" i="8"/>
  <c r="AE38" i="8" s="1"/>
  <c r="AE39" i="8" s="1"/>
  <c r="Y37" i="8"/>
  <c r="Y38" i="8" s="1"/>
  <c r="Y39" i="8" s="1"/>
  <c r="S37" i="8"/>
  <c r="S38" i="8" s="1"/>
  <c r="M37" i="8"/>
  <c r="M38" i="8" s="1"/>
  <c r="G37" i="8"/>
  <c r="G38" i="8" s="1"/>
  <c r="G39" i="8" s="1"/>
  <c r="AJ37" i="8"/>
  <c r="AJ38" i="8" s="1"/>
  <c r="AJ39" i="8" s="1"/>
  <c r="AD37" i="8"/>
  <c r="AD38" i="8" s="1"/>
  <c r="X37" i="8"/>
  <c r="X38" i="8" s="1"/>
  <c r="R37" i="8"/>
  <c r="R38" i="8" s="1"/>
  <c r="R39" i="8" s="1"/>
  <c r="L37" i="8"/>
  <c r="L38" i="8" s="1"/>
  <c r="L39" i="8" s="1"/>
  <c r="F37" i="8"/>
  <c r="F38" i="8" s="1"/>
  <c r="AH37" i="8"/>
  <c r="AH38" i="8" s="1"/>
  <c r="P37" i="8"/>
  <c r="P38" i="8" s="1"/>
  <c r="P39" i="8" s="1"/>
  <c r="AB37" i="8"/>
  <c r="AB38" i="8" s="1"/>
  <c r="AB39" i="8" s="1"/>
  <c r="D37" i="8"/>
  <c r="D38" i="8" s="1"/>
  <c r="V37" i="8"/>
  <c r="V38" i="8" s="1"/>
  <c r="J37" i="8"/>
  <c r="J38" i="8" s="1"/>
  <c r="J39" i="8" s="1"/>
  <c r="AL47" i="8"/>
  <c r="AL44" i="8"/>
  <c r="AL45" i="8"/>
  <c r="AL48" i="8"/>
  <c r="AL46" i="8"/>
  <c r="AL43" i="8"/>
  <c r="AL4" i="8" s="1"/>
  <c r="AM2" i="8"/>
  <c r="AM51" i="8" s="1"/>
  <c r="V39" i="8" l="1"/>
  <c r="AH39" i="8"/>
  <c r="X39" i="8"/>
  <c r="M39" i="8"/>
  <c r="AK39" i="8"/>
  <c r="Z39" i="8"/>
  <c r="O39" i="8"/>
  <c r="E39" i="8"/>
  <c r="AC39" i="8"/>
  <c r="D39" i="8"/>
  <c r="F39" i="8"/>
  <c r="AD39" i="8"/>
  <c r="S39" i="8"/>
  <c r="H39" i="8"/>
  <c r="AF39" i="8"/>
  <c r="U39" i="8"/>
  <c r="K39" i="8"/>
  <c r="AI39" i="8"/>
  <c r="AK6" i="8"/>
  <c r="B30" i="10"/>
  <c r="B45" i="10" s="1"/>
  <c r="B60" i="10" s="1"/>
  <c r="F65" i="9"/>
  <c r="G65" i="9" s="1"/>
  <c r="H65" i="9" s="1"/>
  <c r="I65" i="9" s="1"/>
  <c r="K65" i="9" s="1"/>
  <c r="M65" i="9" s="1"/>
  <c r="N65" i="9" s="1"/>
  <c r="AM49" i="8"/>
  <c r="AM50" i="8"/>
  <c r="AM18" i="8"/>
  <c r="AM19" i="8" s="1"/>
  <c r="AM20" i="8" s="1"/>
  <c r="AM21" i="8" s="1"/>
  <c r="AM22" i="8" s="1"/>
  <c r="AM23" i="8" s="1"/>
  <c r="AM24" i="8" s="1"/>
  <c r="AM25" i="8" s="1"/>
  <c r="AM26" i="8" s="1"/>
  <c r="AM27" i="8" s="1"/>
  <c r="AM28" i="8" s="1"/>
  <c r="AM29" i="8" s="1"/>
  <c r="AM32" i="8"/>
  <c r="AM33" i="8" s="1"/>
  <c r="AM34" i="8" s="1"/>
  <c r="AM35" i="8" s="1"/>
  <c r="AM36" i="8" s="1"/>
  <c r="AM37" i="8" s="1"/>
  <c r="AM38" i="8" s="1"/>
  <c r="AM39" i="8" s="1"/>
  <c r="Q39" i="8"/>
  <c r="AL5" i="8"/>
  <c r="AM46" i="8"/>
  <c r="AM45" i="8"/>
  <c r="AM47" i="8"/>
  <c r="AM48" i="8"/>
  <c r="AM44" i="8"/>
  <c r="AM43" i="8"/>
  <c r="AM4" i="8" s="1"/>
  <c r="AN2" i="8"/>
  <c r="AN51" i="8" s="1"/>
  <c r="AK7" i="8" l="1"/>
  <c r="B31" i="10"/>
  <c r="B46" i="10" s="1"/>
  <c r="B61" i="10" s="1"/>
  <c r="AL6" i="8"/>
  <c r="AN49" i="8"/>
  <c r="AN50" i="8"/>
  <c r="AN18" i="8"/>
  <c r="AN19" i="8" s="1"/>
  <c r="AN20" i="8" s="1"/>
  <c r="AN21" i="8" s="1"/>
  <c r="AN22" i="8" s="1"/>
  <c r="AN23" i="8" s="1"/>
  <c r="AN24" i="8" s="1"/>
  <c r="AN25" i="8" s="1"/>
  <c r="AN26" i="8" s="1"/>
  <c r="AN27" i="8" s="1"/>
  <c r="AN28" i="8" s="1"/>
  <c r="AN29" i="8" s="1"/>
  <c r="AN32" i="8"/>
  <c r="AN33" i="8" s="1"/>
  <c r="AN34" i="8" s="1"/>
  <c r="AN35" i="8" s="1"/>
  <c r="AN36" i="8" s="1"/>
  <c r="AN37" i="8" s="1"/>
  <c r="AN38" i="8" s="1"/>
  <c r="AN39" i="8" s="1"/>
  <c r="AM5" i="8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N45" i="8"/>
  <c r="AN47" i="8"/>
  <c r="AN44" i="8"/>
  <c r="AN48" i="8"/>
  <c r="AN46" i="8"/>
  <c r="AN43" i="8"/>
  <c r="AN4" i="8" s="1"/>
  <c r="C29" i="10" s="1"/>
  <c r="C44" i="10" s="1"/>
  <c r="C59" i="10" s="1"/>
  <c r="AO2" i="8"/>
  <c r="AO51" i="8" s="1"/>
  <c r="AL7" i="8" l="1"/>
  <c r="AK8" i="8"/>
  <c r="B32" i="10"/>
  <c r="B47" i="10" s="1"/>
  <c r="B62" i="10" s="1"/>
  <c r="F66" i="9"/>
  <c r="G66" i="9" s="1"/>
  <c r="H66" i="9" s="1"/>
  <c r="I66" i="9" s="1"/>
  <c r="K66" i="9" s="1"/>
  <c r="M66" i="9" s="1"/>
  <c r="N66" i="9" s="1"/>
  <c r="AN5" i="8"/>
  <c r="C30" i="10" s="1"/>
  <c r="C45" i="10" s="1"/>
  <c r="C60" i="10" s="1"/>
  <c r="AO49" i="8"/>
  <c r="AO50" i="8"/>
  <c r="AO18" i="8"/>
  <c r="AO19" i="8" s="1"/>
  <c r="AO20" i="8" s="1"/>
  <c r="AO21" i="8" s="1"/>
  <c r="AO22" i="8" s="1"/>
  <c r="AO23" i="8" s="1"/>
  <c r="AO24" i="8" s="1"/>
  <c r="AO25" i="8" s="1"/>
  <c r="AO26" i="8" s="1"/>
  <c r="AO27" i="8" s="1"/>
  <c r="AO28" i="8" s="1"/>
  <c r="AO29" i="8" s="1"/>
  <c r="AO32" i="8"/>
  <c r="AO33" i="8" s="1"/>
  <c r="AO34" i="8" s="1"/>
  <c r="AO35" i="8" s="1"/>
  <c r="AO36" i="8" s="1"/>
  <c r="AO37" i="8" s="1"/>
  <c r="AO38" i="8" s="1"/>
  <c r="AO39" i="8" s="1"/>
  <c r="AO44" i="8"/>
  <c r="AO47" i="8"/>
  <c r="AO45" i="8"/>
  <c r="AO48" i="8"/>
  <c r="AO46" i="8"/>
  <c r="AO43" i="8"/>
  <c r="AO4" i="8" s="1"/>
  <c r="AP2" i="8"/>
  <c r="AP51" i="8" s="1"/>
  <c r="AN6" i="8" l="1"/>
  <c r="AN7" i="8" s="1"/>
  <c r="AN8" i="8" s="1"/>
  <c r="AN9" i="8" s="1"/>
  <c r="AN10" i="8" s="1"/>
  <c r="AN11" i="8" s="1"/>
  <c r="AN12" i="8" s="1"/>
  <c r="AN13" i="8" s="1"/>
  <c r="AN14" i="8" s="1"/>
  <c r="AN15" i="8" s="1"/>
  <c r="AK9" i="8"/>
  <c r="B33" i="10"/>
  <c r="B48" i="10" s="1"/>
  <c r="B63" i="10" s="1"/>
  <c r="AL8" i="8"/>
  <c r="AO5" i="8"/>
  <c r="F67" i="9"/>
  <c r="G67" i="9" s="1"/>
  <c r="H67" i="9" s="1"/>
  <c r="I67" i="9" s="1"/>
  <c r="K67" i="9" s="1"/>
  <c r="M67" i="9" s="1"/>
  <c r="N67" i="9" s="1"/>
  <c r="AP49" i="8"/>
  <c r="AP50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2" i="8"/>
  <c r="AP33" i="8" s="1"/>
  <c r="AP34" i="8" s="1"/>
  <c r="AP35" i="8" s="1"/>
  <c r="AP36" i="8" s="1"/>
  <c r="AP37" i="8" s="1"/>
  <c r="AP38" i="8" s="1"/>
  <c r="AP39" i="8" s="1"/>
  <c r="AP47" i="8"/>
  <c r="AP44" i="8"/>
  <c r="AP45" i="8"/>
  <c r="AP46" i="8"/>
  <c r="AP48" i="8"/>
  <c r="AP43" i="8"/>
  <c r="AP4" i="8" s="1"/>
  <c r="AP5" i="8" s="1"/>
  <c r="AQ2" i="8"/>
  <c r="AQ51" i="8" s="1"/>
  <c r="C31" i="10" l="1"/>
  <c r="C46" i="10" s="1"/>
  <c r="C61" i="10" s="1"/>
  <c r="C32" i="10"/>
  <c r="C47" i="10" s="1"/>
  <c r="C62" i="10" s="1"/>
  <c r="AO6" i="8"/>
  <c r="AL9" i="8"/>
  <c r="C33" i="10"/>
  <c r="C48" i="10" s="1"/>
  <c r="C63" i="10" s="1"/>
  <c r="AK10" i="8"/>
  <c r="B34" i="10"/>
  <c r="B49" i="10" s="1"/>
  <c r="B64" i="10" s="1"/>
  <c r="F68" i="9"/>
  <c r="G68" i="9" s="1"/>
  <c r="H68" i="9" s="1"/>
  <c r="I68" i="9" s="1"/>
  <c r="K68" i="9" s="1"/>
  <c r="M68" i="9" s="1"/>
  <c r="N68" i="9" s="1"/>
  <c r="AQ49" i="8"/>
  <c r="AQ50" i="8"/>
  <c r="AQ18" i="8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2" i="8"/>
  <c r="AQ33" i="8" s="1"/>
  <c r="AQ34" i="8" s="1"/>
  <c r="AQ35" i="8" s="1"/>
  <c r="AQ36" i="8" s="1"/>
  <c r="AQ37" i="8" s="1"/>
  <c r="AQ38" i="8" s="1"/>
  <c r="AQ39" i="8" s="1"/>
  <c r="AP6" i="8"/>
  <c r="AP7" i="8" s="1"/>
  <c r="AP8" i="8" s="1"/>
  <c r="AP9" i="8" s="1"/>
  <c r="AP10" i="8" s="1"/>
  <c r="AP11" i="8" s="1"/>
  <c r="AP12" i="8" s="1"/>
  <c r="AP13" i="8" s="1"/>
  <c r="AP14" i="8" s="1"/>
  <c r="AP15" i="8" s="1"/>
  <c r="AQ45" i="8"/>
  <c r="AQ47" i="8"/>
  <c r="AQ44" i="8"/>
  <c r="AQ46" i="8"/>
  <c r="AQ48" i="8"/>
  <c r="AQ43" i="8"/>
  <c r="AQ4" i="8" s="1"/>
  <c r="AR2" i="8"/>
  <c r="AR51" i="8" s="1"/>
  <c r="AL10" i="8" l="1"/>
  <c r="C34" i="10"/>
  <c r="C49" i="10" s="1"/>
  <c r="C64" i="10" s="1"/>
  <c r="AK11" i="8"/>
  <c r="B35" i="10"/>
  <c r="B50" i="10" s="1"/>
  <c r="B65" i="10" s="1"/>
  <c r="AO7" i="8"/>
  <c r="F69" i="9"/>
  <c r="G69" i="9" s="1"/>
  <c r="H69" i="9" s="1"/>
  <c r="I69" i="9" s="1"/>
  <c r="K69" i="9" s="1"/>
  <c r="M69" i="9" s="1"/>
  <c r="N69" i="9" s="1"/>
  <c r="AR49" i="8"/>
  <c r="AR50" i="8"/>
  <c r="AR18" i="8"/>
  <c r="AR19" i="8" s="1"/>
  <c r="AR20" i="8" s="1"/>
  <c r="AR21" i="8" s="1"/>
  <c r="AR22" i="8" s="1"/>
  <c r="AR23" i="8" s="1"/>
  <c r="AR24" i="8" s="1"/>
  <c r="AR25" i="8" s="1"/>
  <c r="AR26" i="8" s="1"/>
  <c r="AR27" i="8" s="1"/>
  <c r="AR28" i="8" s="1"/>
  <c r="AR29" i="8" s="1"/>
  <c r="AR32" i="8"/>
  <c r="AR33" i="8" s="1"/>
  <c r="AR34" i="8" s="1"/>
  <c r="AR35" i="8" s="1"/>
  <c r="AR36" i="8" s="1"/>
  <c r="AR37" i="8" s="1"/>
  <c r="AR38" i="8" s="1"/>
  <c r="AR39" i="8" s="1"/>
  <c r="AQ5" i="8"/>
  <c r="AR47" i="8"/>
  <c r="AR44" i="8"/>
  <c r="AR46" i="8"/>
  <c r="AR45" i="8"/>
  <c r="AR48" i="8"/>
  <c r="AR43" i="8"/>
  <c r="AR4" i="8" s="1"/>
  <c r="AS2" i="8"/>
  <c r="AS51" i="8" s="1"/>
  <c r="B36" i="10" l="1"/>
  <c r="B51" i="10" s="1"/>
  <c r="B66" i="10" s="1"/>
  <c r="AK12" i="8"/>
  <c r="AO8" i="8"/>
  <c r="AQ6" i="8"/>
  <c r="AL11" i="8"/>
  <c r="C35" i="10"/>
  <c r="C50" i="10" s="1"/>
  <c r="C65" i="10" s="1"/>
  <c r="AS49" i="8"/>
  <c r="AS50" i="8"/>
  <c r="AS18" i="8"/>
  <c r="AS19" i="8" s="1"/>
  <c r="AS20" i="8" s="1"/>
  <c r="AS21" i="8" s="1"/>
  <c r="AS22" i="8" s="1"/>
  <c r="AS23" i="8" s="1"/>
  <c r="AS24" i="8" s="1"/>
  <c r="AS25" i="8" s="1"/>
  <c r="AS26" i="8" s="1"/>
  <c r="AS27" i="8" s="1"/>
  <c r="AS28" i="8" s="1"/>
  <c r="AS29" i="8" s="1"/>
  <c r="AS32" i="8"/>
  <c r="AS33" i="8" s="1"/>
  <c r="AS34" i="8" s="1"/>
  <c r="AS35" i="8" s="1"/>
  <c r="AS36" i="8" s="1"/>
  <c r="AS37" i="8" s="1"/>
  <c r="AS38" i="8" s="1"/>
  <c r="AS39" i="8" s="1"/>
  <c r="AR5" i="8"/>
  <c r="AR6" i="8" s="1"/>
  <c r="AR7" i="8" s="1"/>
  <c r="AR8" i="8" s="1"/>
  <c r="AR9" i="8" s="1"/>
  <c r="AR10" i="8" s="1"/>
  <c r="AR11" i="8" s="1"/>
  <c r="AS44" i="8"/>
  <c r="AS45" i="8"/>
  <c r="AS47" i="8"/>
  <c r="AS46" i="8"/>
  <c r="AS48" i="8"/>
  <c r="AS43" i="8"/>
  <c r="AS4" i="8" s="1"/>
  <c r="AT2" i="8"/>
  <c r="AT51" i="8" s="1"/>
  <c r="AL12" i="8" l="1"/>
  <c r="C36" i="10"/>
  <c r="C51" i="10" s="1"/>
  <c r="C66" i="10" s="1"/>
  <c r="AO9" i="8"/>
  <c r="AK13" i="8"/>
  <c r="B37" i="10"/>
  <c r="B52" i="10" s="1"/>
  <c r="B67" i="10" s="1"/>
  <c r="AQ7" i="8"/>
  <c r="F70" i="9"/>
  <c r="G70" i="9" s="1"/>
  <c r="H70" i="9" s="1"/>
  <c r="I70" i="9" s="1"/>
  <c r="K70" i="9" s="1"/>
  <c r="M70" i="9" s="1"/>
  <c r="N70" i="9" s="1"/>
  <c r="AR12" i="8"/>
  <c r="AS5" i="8"/>
  <c r="AS6" i="8" s="1"/>
  <c r="AS7" i="8" s="1"/>
  <c r="AS8" i="8" s="1"/>
  <c r="AS9" i="8" s="1"/>
  <c r="AS10" i="8" s="1"/>
  <c r="AS11" i="8" s="1"/>
  <c r="AS12" i="8" s="1"/>
  <c r="AS13" i="8" s="1"/>
  <c r="AS14" i="8" s="1"/>
  <c r="AS15" i="8" s="1"/>
  <c r="AT49" i="8"/>
  <c r="AT50" i="8"/>
  <c r="AT18" i="8"/>
  <c r="AT19" i="8" s="1"/>
  <c r="AT20" i="8" s="1"/>
  <c r="AT21" i="8" s="1"/>
  <c r="AT22" i="8" s="1"/>
  <c r="AT23" i="8" s="1"/>
  <c r="AT24" i="8" s="1"/>
  <c r="AT25" i="8" s="1"/>
  <c r="AT26" i="8" s="1"/>
  <c r="AT27" i="8" s="1"/>
  <c r="AT28" i="8" s="1"/>
  <c r="AT29" i="8" s="1"/>
  <c r="AT32" i="8"/>
  <c r="AT33" i="8" s="1"/>
  <c r="AT34" i="8" s="1"/>
  <c r="AT35" i="8" s="1"/>
  <c r="AT36" i="8" s="1"/>
  <c r="AT37" i="8" s="1"/>
  <c r="AT38" i="8" s="1"/>
  <c r="AT39" i="8" s="1"/>
  <c r="AT45" i="8"/>
  <c r="AT47" i="8"/>
  <c r="AT44" i="8"/>
  <c r="AT48" i="8"/>
  <c r="AT46" i="8"/>
  <c r="AT43" i="8"/>
  <c r="AT4" i="8" s="1"/>
  <c r="D29" i="10" s="1"/>
  <c r="D44" i="10" s="1"/>
  <c r="D59" i="10" s="1"/>
  <c r="AU2" i="8"/>
  <c r="AU51" i="8" s="1"/>
  <c r="AQ8" i="8" l="1"/>
  <c r="AO10" i="8"/>
  <c r="AK14" i="8"/>
  <c r="B38" i="10"/>
  <c r="B53" i="10" s="1"/>
  <c r="B68" i="10" s="1"/>
  <c r="AL13" i="8"/>
  <c r="C37" i="10"/>
  <c r="C52" i="10" s="1"/>
  <c r="C67" i="10" s="1"/>
  <c r="F71" i="9"/>
  <c r="G71" i="9" s="1"/>
  <c r="H71" i="9" s="1"/>
  <c r="I71" i="9" s="1"/>
  <c r="K71" i="9" s="1"/>
  <c r="M71" i="9" s="1"/>
  <c r="N71" i="9" s="1"/>
  <c r="AR13" i="8"/>
  <c r="AU49" i="8"/>
  <c r="AU50" i="8"/>
  <c r="AU18" i="8"/>
  <c r="AU19" i="8" s="1"/>
  <c r="AU20" i="8" s="1"/>
  <c r="AU21" i="8" s="1"/>
  <c r="AU22" i="8" s="1"/>
  <c r="AU23" i="8" s="1"/>
  <c r="AU24" i="8" s="1"/>
  <c r="AU25" i="8" s="1"/>
  <c r="AU26" i="8" s="1"/>
  <c r="AU27" i="8" s="1"/>
  <c r="AU28" i="8" s="1"/>
  <c r="AU29" i="8" s="1"/>
  <c r="AU32" i="8"/>
  <c r="AU33" i="8" s="1"/>
  <c r="AU34" i="8" s="1"/>
  <c r="AU35" i="8" s="1"/>
  <c r="AU36" i="8" s="1"/>
  <c r="AU37" i="8" s="1"/>
  <c r="AU38" i="8" s="1"/>
  <c r="AU39" i="8" s="1"/>
  <c r="AT5" i="8"/>
  <c r="AT6" i="8" s="1"/>
  <c r="AT7" i="8" s="1"/>
  <c r="AT8" i="8" s="1"/>
  <c r="AT9" i="8" s="1"/>
  <c r="AT10" i="8" s="1"/>
  <c r="AT11" i="8" s="1"/>
  <c r="AT12" i="8" s="1"/>
  <c r="AT13" i="8" s="1"/>
  <c r="AT14" i="8" s="1"/>
  <c r="AT15" i="8" s="1"/>
  <c r="AU44" i="8"/>
  <c r="AU45" i="8"/>
  <c r="AU47" i="8"/>
  <c r="AU46" i="8"/>
  <c r="AU48" i="8"/>
  <c r="AU43" i="8"/>
  <c r="AU4" i="8" s="1"/>
  <c r="AV2" i="8"/>
  <c r="AV51" i="8" s="1"/>
  <c r="D30" i="10" l="1"/>
  <c r="D45" i="10" s="1"/>
  <c r="D60" i="10" s="1"/>
  <c r="AU5" i="8"/>
  <c r="D31" i="10"/>
  <c r="D46" i="10" s="1"/>
  <c r="D61" i="10" s="1"/>
  <c r="AO11" i="8"/>
  <c r="AO12" i="8" s="1"/>
  <c r="AO13" i="8" s="1"/>
  <c r="AO14" i="8" s="1"/>
  <c r="AO15" i="8" s="1"/>
  <c r="D32" i="10"/>
  <c r="D47" i="10" s="1"/>
  <c r="D62" i="10" s="1"/>
  <c r="C38" i="10"/>
  <c r="C53" i="10" s="1"/>
  <c r="C68" i="10" s="1"/>
  <c r="AL14" i="8"/>
  <c r="AK15" i="8"/>
  <c r="B40" i="10" s="1"/>
  <c r="B55" i="10" s="1"/>
  <c r="B70" i="10" s="1"/>
  <c r="B39" i="10"/>
  <c r="B54" i="10" s="1"/>
  <c r="B69" i="10" s="1"/>
  <c r="AQ9" i="8"/>
  <c r="D33" i="10"/>
  <c r="D48" i="10" s="1"/>
  <c r="D63" i="10" s="1"/>
  <c r="AR14" i="8"/>
  <c r="AV49" i="8"/>
  <c r="AV50" i="8"/>
  <c r="AV18" i="8"/>
  <c r="AV19" i="8" s="1"/>
  <c r="AV20" i="8" s="1"/>
  <c r="AV21" i="8" s="1"/>
  <c r="AV22" i="8" s="1"/>
  <c r="AV23" i="8" s="1"/>
  <c r="AV24" i="8" s="1"/>
  <c r="AV25" i="8" s="1"/>
  <c r="AV26" i="8" s="1"/>
  <c r="AV27" i="8" s="1"/>
  <c r="AV28" i="8" s="1"/>
  <c r="AV29" i="8" s="1"/>
  <c r="AV32" i="8"/>
  <c r="AV33" i="8" s="1"/>
  <c r="AV34" i="8" s="1"/>
  <c r="AV35" i="8" s="1"/>
  <c r="AV36" i="8" s="1"/>
  <c r="AV37" i="8" s="1"/>
  <c r="AV38" i="8" s="1"/>
  <c r="AV39" i="8" s="1"/>
  <c r="AV44" i="8"/>
  <c r="AV47" i="8"/>
  <c r="AV45" i="8"/>
  <c r="AV48" i="8"/>
  <c r="AV46" i="8"/>
  <c r="AV43" i="8"/>
  <c r="AV4" i="8" s="1"/>
  <c r="AV5" i="8" s="1"/>
  <c r="AW2" i="8"/>
  <c r="AW51" i="8" s="1"/>
  <c r="AQ10" i="8" l="1"/>
  <c r="D34" i="10"/>
  <c r="D49" i="10" s="1"/>
  <c r="D64" i="10" s="1"/>
  <c r="E29" i="10"/>
  <c r="E44" i="10" s="1"/>
  <c r="E59" i="10" s="1"/>
  <c r="AU6" i="8"/>
  <c r="E30" i="10"/>
  <c r="E45" i="10" s="1"/>
  <c r="E60" i="10" s="1"/>
  <c r="AL15" i="8"/>
  <c r="C40" i="10" s="1"/>
  <c r="C55" i="10" s="1"/>
  <c r="C70" i="10" s="1"/>
  <c r="C39" i="10"/>
  <c r="C54" i="10" s="1"/>
  <c r="C69" i="10" s="1"/>
  <c r="F72" i="9"/>
  <c r="G72" i="9" s="1"/>
  <c r="H72" i="9" s="1"/>
  <c r="I72" i="9" s="1"/>
  <c r="K72" i="9" s="1"/>
  <c r="M72" i="9" s="1"/>
  <c r="N72" i="9" s="1"/>
  <c r="AR15" i="8"/>
  <c r="AW49" i="8"/>
  <c r="AW50" i="8"/>
  <c r="AW18" i="8"/>
  <c r="AW19" i="8" s="1"/>
  <c r="AW20" i="8" s="1"/>
  <c r="AW21" i="8" s="1"/>
  <c r="AW22" i="8" s="1"/>
  <c r="AW23" i="8" s="1"/>
  <c r="AW24" i="8" s="1"/>
  <c r="AW25" i="8" s="1"/>
  <c r="AW26" i="8" s="1"/>
  <c r="AW27" i="8" s="1"/>
  <c r="AW28" i="8" s="1"/>
  <c r="AW29" i="8" s="1"/>
  <c r="AW32" i="8"/>
  <c r="AW33" i="8" s="1"/>
  <c r="AW34" i="8" s="1"/>
  <c r="AW35" i="8" s="1"/>
  <c r="AW36" i="8" s="1"/>
  <c r="AW37" i="8" s="1"/>
  <c r="AW38" i="8" s="1"/>
  <c r="AW39" i="8" s="1"/>
  <c r="AV6" i="8"/>
  <c r="AV7" i="8" s="1"/>
  <c r="AV8" i="8" s="1"/>
  <c r="AV9" i="8" s="1"/>
  <c r="AV10" i="8" s="1"/>
  <c r="AV11" i="8" s="1"/>
  <c r="AV12" i="8" s="1"/>
  <c r="AV13" i="8" s="1"/>
  <c r="AV14" i="8" s="1"/>
  <c r="AV15" i="8" s="1"/>
  <c r="AW45" i="8"/>
  <c r="AW48" i="8"/>
  <c r="AW44" i="8"/>
  <c r="AW47" i="8"/>
  <c r="AW46" i="8"/>
  <c r="AW43" i="8"/>
  <c r="AW4" i="8" s="1"/>
  <c r="AX2" i="8"/>
  <c r="AX51" i="8" s="1"/>
  <c r="E31" i="10" l="1"/>
  <c r="E46" i="10" s="1"/>
  <c r="E61" i="10" s="1"/>
  <c r="AU7" i="8"/>
  <c r="AW5" i="8"/>
  <c r="AQ11" i="8"/>
  <c r="D35" i="10"/>
  <c r="D50" i="10" s="1"/>
  <c r="D65" i="10" s="1"/>
  <c r="F73" i="9"/>
  <c r="G73" i="9" s="1"/>
  <c r="H73" i="9" s="1"/>
  <c r="I73" i="9" s="1"/>
  <c r="K73" i="9" s="1"/>
  <c r="M73" i="9" s="1"/>
  <c r="N73" i="9" s="1"/>
  <c r="AX49" i="8"/>
  <c r="AX50" i="8"/>
  <c r="AX32" i="8"/>
  <c r="AX33" i="8" s="1"/>
  <c r="AX34" i="8" s="1"/>
  <c r="AX35" i="8" s="1"/>
  <c r="AX36" i="8" s="1"/>
  <c r="AX37" i="8" s="1"/>
  <c r="AX38" i="8" s="1"/>
  <c r="AX39" i="8" s="1"/>
  <c r="AX45" i="8"/>
  <c r="AX44" i="8"/>
  <c r="AX47" i="8"/>
  <c r="AX48" i="8"/>
  <c r="AX46" i="8"/>
  <c r="AX43" i="8"/>
  <c r="AY2" i="8"/>
  <c r="AY51" i="8" s="1"/>
  <c r="AX4" i="8" l="1"/>
  <c r="AX5" i="8" s="1"/>
  <c r="N4" i="9"/>
  <c r="N5" i="9" s="1"/>
  <c r="N6" i="9" s="1"/>
  <c r="N7" i="9" s="1"/>
  <c r="N8" i="9" s="1"/>
  <c r="N9" i="9" s="1"/>
  <c r="N10" i="9" s="1"/>
  <c r="N11" i="9" s="1"/>
  <c r="AW6" i="8"/>
  <c r="AQ12" i="8"/>
  <c r="D36" i="10"/>
  <c r="D51" i="10" s="1"/>
  <c r="D66" i="10" s="1"/>
  <c r="AU8" i="8"/>
  <c r="E32" i="10"/>
  <c r="E47" i="10" s="1"/>
  <c r="E62" i="10" s="1"/>
  <c r="F74" i="9"/>
  <c r="G74" i="9" s="1"/>
  <c r="H74" i="9" s="1"/>
  <c r="I74" i="9" s="1"/>
  <c r="K74" i="9" s="1"/>
  <c r="M74" i="9" s="1"/>
  <c r="N74" i="9" s="1"/>
  <c r="AY49" i="8"/>
  <c r="AY50" i="8"/>
  <c r="AY18" i="8"/>
  <c r="AY19" i="8" s="1"/>
  <c r="AY20" i="8" s="1"/>
  <c r="AY21" i="8" s="1"/>
  <c r="AY22" i="8" s="1"/>
  <c r="AY23" i="8" s="1"/>
  <c r="AY24" i="8" s="1"/>
  <c r="AY25" i="8" s="1"/>
  <c r="AY26" i="8" s="1"/>
  <c r="AY27" i="8" s="1"/>
  <c r="AY28" i="8" s="1"/>
  <c r="AY29" i="8" s="1"/>
  <c r="AY32" i="8"/>
  <c r="AY33" i="8" s="1"/>
  <c r="AY34" i="8" s="1"/>
  <c r="AY35" i="8" s="1"/>
  <c r="AY36" i="8" s="1"/>
  <c r="AY37" i="8" s="1"/>
  <c r="AY38" i="8" s="1"/>
  <c r="AY39" i="8" s="1"/>
  <c r="AX6" i="8"/>
  <c r="AX7" i="8" s="1"/>
  <c r="AX8" i="8" s="1"/>
  <c r="AX9" i="8" s="1"/>
  <c r="AY44" i="8"/>
  <c r="AY46" i="8"/>
  <c r="AY47" i="8"/>
  <c r="AY48" i="8"/>
  <c r="AY45" i="8"/>
  <c r="AY43" i="8"/>
  <c r="AY4" i="8" s="1"/>
  <c r="AY5" i="8" s="1"/>
  <c r="AZ2" i="8"/>
  <c r="AZ51" i="8" s="1"/>
  <c r="AY6" i="8" l="1"/>
  <c r="AX10" i="8"/>
  <c r="AX11" i="8" s="1"/>
  <c r="AQ13" i="8"/>
  <c r="D37" i="10"/>
  <c r="D52" i="10" s="1"/>
  <c r="D67" i="10" s="1"/>
  <c r="AU9" i="8"/>
  <c r="E33" i="10"/>
  <c r="E48" i="10" s="1"/>
  <c r="E63" i="10" s="1"/>
  <c r="AW7" i="8"/>
  <c r="F75" i="9"/>
  <c r="G75" i="9" s="1"/>
  <c r="H75" i="9" s="1"/>
  <c r="I75" i="9" s="1"/>
  <c r="K75" i="9" s="1"/>
  <c r="M75" i="9" s="1"/>
  <c r="N75" i="9" s="1"/>
  <c r="AZ49" i="8"/>
  <c r="AZ50" i="8"/>
  <c r="AZ18" i="8"/>
  <c r="AZ19" i="8" s="1"/>
  <c r="AZ20" i="8" s="1"/>
  <c r="AZ21" i="8" s="1"/>
  <c r="AZ22" i="8" s="1"/>
  <c r="AZ23" i="8" s="1"/>
  <c r="AZ24" i="8" s="1"/>
  <c r="AZ25" i="8" s="1"/>
  <c r="AZ26" i="8" s="1"/>
  <c r="AZ27" i="8" s="1"/>
  <c r="AZ28" i="8" s="1"/>
  <c r="AZ29" i="8" s="1"/>
  <c r="AZ32" i="8"/>
  <c r="AZ33" i="8" s="1"/>
  <c r="AZ34" i="8" s="1"/>
  <c r="AZ35" i="8" s="1"/>
  <c r="AZ36" i="8" s="1"/>
  <c r="AZ37" i="8" s="1"/>
  <c r="AZ38" i="8" s="1"/>
  <c r="AZ39" i="8" s="1"/>
  <c r="AY7" i="8"/>
  <c r="AY8" i="8" s="1"/>
  <c r="AY9" i="8" s="1"/>
  <c r="AY10" i="8" s="1"/>
  <c r="AY11" i="8" s="1"/>
  <c r="AY12" i="8" s="1"/>
  <c r="AY13" i="8" s="1"/>
  <c r="AY14" i="8" s="1"/>
  <c r="AY15" i="8" s="1"/>
  <c r="AZ47" i="8"/>
  <c r="AZ44" i="8"/>
  <c r="AZ46" i="8"/>
  <c r="AZ45" i="8"/>
  <c r="AZ48" i="8"/>
  <c r="AZ43" i="8"/>
  <c r="AZ4" i="8" s="1"/>
  <c r="AZ5" i="8" s="1"/>
  <c r="AZ6" i="8" s="1"/>
  <c r="BA2" i="8"/>
  <c r="BA51" i="8" s="1"/>
  <c r="AQ14" i="8" l="1"/>
  <c r="D38" i="10"/>
  <c r="D53" i="10" s="1"/>
  <c r="D68" i="10" s="1"/>
  <c r="AU10" i="8"/>
  <c r="E34" i="10"/>
  <c r="E49" i="10" s="1"/>
  <c r="E64" i="10" s="1"/>
  <c r="AW8" i="8"/>
  <c r="BA49" i="8"/>
  <c r="BA50" i="8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2" i="8"/>
  <c r="BA33" i="8" s="1"/>
  <c r="BA34" i="8" s="1"/>
  <c r="BA35" i="8" s="1"/>
  <c r="BA36" i="8" s="1"/>
  <c r="BA37" i="8" s="1"/>
  <c r="BA38" i="8" s="1"/>
  <c r="BA39" i="8" s="1"/>
  <c r="AZ7" i="8"/>
  <c r="AZ8" i="8" s="1"/>
  <c r="AZ9" i="8" s="1"/>
  <c r="AZ10" i="8" s="1"/>
  <c r="AZ11" i="8" s="1"/>
  <c r="AZ12" i="8" s="1"/>
  <c r="BA45" i="8"/>
  <c r="BA44" i="8"/>
  <c r="BA47" i="8"/>
  <c r="BA48" i="8"/>
  <c r="BA46" i="8"/>
  <c r="BA43" i="8"/>
  <c r="BA4" i="8" s="1"/>
  <c r="BB2" i="8"/>
  <c r="BB51" i="8" s="1"/>
  <c r="BA5" i="8" l="1"/>
  <c r="BA6" i="8" s="1"/>
  <c r="AW9" i="8"/>
  <c r="AQ15" i="8"/>
  <c r="D40" i="10" s="1"/>
  <c r="D55" i="10" s="1"/>
  <c r="D70" i="10" s="1"/>
  <c r="D39" i="10"/>
  <c r="D54" i="10" s="1"/>
  <c r="D69" i="10" s="1"/>
  <c r="AU11" i="8"/>
  <c r="E35" i="10"/>
  <c r="E50" i="10" s="1"/>
  <c r="E65" i="10" s="1"/>
  <c r="F76" i="9"/>
  <c r="G76" i="9" s="1"/>
  <c r="H76" i="9" s="1"/>
  <c r="I76" i="9" s="1"/>
  <c r="K76" i="9" s="1"/>
  <c r="M76" i="9" s="1"/>
  <c r="N76" i="9" s="1"/>
  <c r="AZ13" i="8"/>
  <c r="BB49" i="8"/>
  <c r="BB50" i="8"/>
  <c r="BB18" i="8"/>
  <c r="BB19" i="8" s="1"/>
  <c r="BB20" i="8" s="1"/>
  <c r="BB21" i="8" s="1"/>
  <c r="BB22" i="8" s="1"/>
  <c r="BB23" i="8" s="1"/>
  <c r="BB24" i="8" s="1"/>
  <c r="BB25" i="8" s="1"/>
  <c r="BB26" i="8" s="1"/>
  <c r="BB27" i="8" s="1"/>
  <c r="BB28" i="8" s="1"/>
  <c r="BB29" i="8" s="1"/>
  <c r="BB32" i="8"/>
  <c r="BB33" i="8" s="1"/>
  <c r="BB34" i="8" s="1"/>
  <c r="BB35" i="8" s="1"/>
  <c r="BB36" i="8" s="1"/>
  <c r="BB37" i="8" s="1"/>
  <c r="BB38" i="8" s="1"/>
  <c r="BB39" i="8" s="1"/>
  <c r="BB47" i="8"/>
  <c r="BB45" i="8"/>
  <c r="BB44" i="8"/>
  <c r="BB46" i="8"/>
  <c r="BB48" i="8"/>
  <c r="BB43" i="8"/>
  <c r="BB4" i="8" s="1"/>
  <c r="BB5" i="8" s="1"/>
  <c r="BB6" i="8" s="1"/>
  <c r="BC2" i="8"/>
  <c r="BC51" i="8" s="1"/>
  <c r="AU12" i="8" l="1"/>
  <c r="E36" i="10"/>
  <c r="E51" i="10" s="1"/>
  <c r="E66" i="10" s="1"/>
  <c r="AW10" i="8"/>
  <c r="BA7" i="8"/>
  <c r="F77" i="9"/>
  <c r="G77" i="9" s="1"/>
  <c r="H77" i="9" s="1"/>
  <c r="I77" i="9" s="1"/>
  <c r="K77" i="9" s="1"/>
  <c r="M77" i="9" s="1"/>
  <c r="N77" i="9" s="1"/>
  <c r="AZ14" i="8"/>
  <c r="BC49" i="8"/>
  <c r="BC50" i="8"/>
  <c r="BC18" i="8"/>
  <c r="BC19" i="8" s="1"/>
  <c r="BC20" i="8" s="1"/>
  <c r="BC21" i="8" s="1"/>
  <c r="BC22" i="8" s="1"/>
  <c r="BC23" i="8" s="1"/>
  <c r="BC24" i="8" s="1"/>
  <c r="BC25" i="8" s="1"/>
  <c r="BC26" i="8" s="1"/>
  <c r="BC27" i="8" s="1"/>
  <c r="BC28" i="8" s="1"/>
  <c r="BC29" i="8" s="1"/>
  <c r="BC32" i="8"/>
  <c r="BC33" i="8" s="1"/>
  <c r="BC34" i="8" s="1"/>
  <c r="BC35" i="8" s="1"/>
  <c r="BC36" i="8" s="1"/>
  <c r="BC37" i="8" s="1"/>
  <c r="BC38" i="8" s="1"/>
  <c r="BC39" i="8" s="1"/>
  <c r="BB7" i="8"/>
  <c r="BB8" i="8" s="1"/>
  <c r="BB9" i="8" s="1"/>
  <c r="BB10" i="8" s="1"/>
  <c r="BB11" i="8" s="1"/>
  <c r="BB12" i="8" s="1"/>
  <c r="BB13" i="8" s="1"/>
  <c r="BB14" i="8" s="1"/>
  <c r="BB15" i="8" s="1"/>
  <c r="BC47" i="8"/>
  <c r="BC46" i="8"/>
  <c r="BC48" i="8"/>
  <c r="BC45" i="8"/>
  <c r="BC44" i="8"/>
  <c r="BC43" i="8"/>
  <c r="BC4" i="8" s="1"/>
  <c r="BD2" i="8"/>
  <c r="BD51" i="8" s="1"/>
  <c r="BA8" i="8" l="1"/>
  <c r="AW11" i="8"/>
  <c r="AW12" i="8" s="1"/>
  <c r="AW13" i="8" s="1"/>
  <c r="AW14" i="8" s="1"/>
  <c r="AW15" i="8" s="1"/>
  <c r="AU13" i="8"/>
  <c r="E37" i="10"/>
  <c r="E52" i="10" s="1"/>
  <c r="E67" i="10" s="1"/>
  <c r="F78" i="9"/>
  <c r="G78" i="9" s="1"/>
  <c r="H78" i="9" s="1"/>
  <c r="I78" i="9" s="1"/>
  <c r="K78" i="9" s="1"/>
  <c r="M78" i="9" s="1"/>
  <c r="N78" i="9" s="1"/>
  <c r="AZ15" i="8"/>
  <c r="BD49" i="8"/>
  <c r="BD50" i="8"/>
  <c r="BD18" i="8"/>
  <c r="BD19" i="8" s="1"/>
  <c r="BD20" i="8" s="1"/>
  <c r="BD21" i="8" s="1"/>
  <c r="BD22" i="8" s="1"/>
  <c r="BD23" i="8" s="1"/>
  <c r="BD24" i="8" s="1"/>
  <c r="BD25" i="8" s="1"/>
  <c r="BD26" i="8" s="1"/>
  <c r="BD27" i="8" s="1"/>
  <c r="BD28" i="8" s="1"/>
  <c r="BD29" i="8" s="1"/>
  <c r="BD32" i="8"/>
  <c r="BD33" i="8" s="1"/>
  <c r="BD34" i="8" s="1"/>
  <c r="BD35" i="8" s="1"/>
  <c r="BD36" i="8" s="1"/>
  <c r="BD37" i="8" s="1"/>
  <c r="BD38" i="8" s="1"/>
  <c r="BD39" i="8" s="1"/>
  <c r="BC5" i="8"/>
  <c r="BC6" i="8" s="1"/>
  <c r="BD44" i="8"/>
  <c r="BD45" i="8"/>
  <c r="BD48" i="8"/>
  <c r="BD47" i="8"/>
  <c r="BD46" i="8"/>
  <c r="BD43" i="8"/>
  <c r="BD4" i="8" s="1"/>
  <c r="BE2" i="8"/>
  <c r="BE51" i="8" s="1"/>
  <c r="BD5" i="8" l="1"/>
  <c r="F30" i="10" s="1"/>
  <c r="F45" i="10" s="1"/>
  <c r="F60" i="10" s="1"/>
  <c r="F29" i="10"/>
  <c r="F44" i="10" s="1"/>
  <c r="F59" i="10" s="1"/>
  <c r="BC7" i="8"/>
  <c r="E38" i="10"/>
  <c r="E53" i="10" s="1"/>
  <c r="E68" i="10" s="1"/>
  <c r="AU14" i="8"/>
  <c r="BA9" i="8"/>
  <c r="F79" i="9"/>
  <c r="G79" i="9" s="1"/>
  <c r="H79" i="9" s="1"/>
  <c r="I79" i="9" s="1"/>
  <c r="K79" i="9" s="1"/>
  <c r="M79" i="9" s="1"/>
  <c r="N79" i="9" s="1"/>
  <c r="BE49" i="8"/>
  <c r="BE50" i="8"/>
  <c r="BE18" i="8"/>
  <c r="BE19" i="8" s="1"/>
  <c r="BE20" i="8" s="1"/>
  <c r="BE21" i="8" s="1"/>
  <c r="BE22" i="8" s="1"/>
  <c r="BE23" i="8" s="1"/>
  <c r="BE24" i="8" s="1"/>
  <c r="BE25" i="8" s="1"/>
  <c r="BE26" i="8" s="1"/>
  <c r="BE27" i="8" s="1"/>
  <c r="BE28" i="8" s="1"/>
  <c r="BE29" i="8" s="1"/>
  <c r="BE32" i="8"/>
  <c r="BE33" i="8" s="1"/>
  <c r="BE34" i="8" s="1"/>
  <c r="BE35" i="8" s="1"/>
  <c r="BE36" i="8" s="1"/>
  <c r="BE37" i="8" s="1"/>
  <c r="BE38" i="8" s="1"/>
  <c r="BE39" i="8" s="1"/>
  <c r="BE45" i="8"/>
  <c r="BE47" i="8"/>
  <c r="BE44" i="8"/>
  <c r="BE46" i="8"/>
  <c r="BE48" i="8"/>
  <c r="BE43" i="8"/>
  <c r="BE4" i="8" s="1"/>
  <c r="BF2" i="8"/>
  <c r="BF51" i="8" s="1"/>
  <c r="BD6" i="8" l="1"/>
  <c r="BD7" i="8" s="1"/>
  <c r="BD8" i="8" s="1"/>
  <c r="BD9" i="8" s="1"/>
  <c r="BD10" i="8" s="1"/>
  <c r="BD11" i="8" s="1"/>
  <c r="BD12" i="8" s="1"/>
  <c r="BE5" i="8"/>
  <c r="BE6" i="8" s="1"/>
  <c r="BA10" i="8"/>
  <c r="BC8" i="8"/>
  <c r="E39" i="10"/>
  <c r="E54" i="10" s="1"/>
  <c r="E69" i="10" s="1"/>
  <c r="AU15" i="8"/>
  <c r="E40" i="10" s="1"/>
  <c r="E55" i="10" s="1"/>
  <c r="E70" i="10" s="1"/>
  <c r="F80" i="9"/>
  <c r="G80" i="9" s="1"/>
  <c r="H80" i="9" s="1"/>
  <c r="I80" i="9" s="1"/>
  <c r="K80" i="9" s="1"/>
  <c r="M80" i="9" s="1"/>
  <c r="N80" i="9" s="1"/>
  <c r="BF49" i="8"/>
  <c r="BF50" i="8"/>
  <c r="BF18" i="8"/>
  <c r="BF19" i="8" s="1"/>
  <c r="BF20" i="8" s="1"/>
  <c r="BF21" i="8" s="1"/>
  <c r="BF22" i="8" s="1"/>
  <c r="BF23" i="8" s="1"/>
  <c r="BF24" i="8" s="1"/>
  <c r="BF25" i="8" s="1"/>
  <c r="BF26" i="8" s="1"/>
  <c r="BF27" i="8" s="1"/>
  <c r="BF28" i="8" s="1"/>
  <c r="BF29" i="8" s="1"/>
  <c r="BF32" i="8"/>
  <c r="BF33" i="8" s="1"/>
  <c r="BF34" i="8" s="1"/>
  <c r="BF35" i="8" s="1"/>
  <c r="BF36" i="8" s="1"/>
  <c r="BF37" i="8" s="1"/>
  <c r="BF38" i="8" s="1"/>
  <c r="BF39" i="8" s="1"/>
  <c r="BF44" i="8"/>
  <c r="BF48" i="8"/>
  <c r="BF47" i="8"/>
  <c r="BF45" i="8"/>
  <c r="BF46" i="8"/>
  <c r="BF43" i="8"/>
  <c r="BF4" i="8" s="1"/>
  <c r="BF5" i="8" s="1"/>
  <c r="BG2" i="8"/>
  <c r="BG51" i="8" s="1"/>
  <c r="F31" i="10" l="1"/>
  <c r="F46" i="10" s="1"/>
  <c r="F61" i="10" s="1"/>
  <c r="F32" i="10"/>
  <c r="F47" i="10" s="1"/>
  <c r="F62" i="10" s="1"/>
  <c r="BA11" i="8"/>
  <c r="BE7" i="8"/>
  <c r="BC9" i="8"/>
  <c r="F33" i="10"/>
  <c r="F48" i="10" s="1"/>
  <c r="F63" i="10" s="1"/>
  <c r="BD13" i="8"/>
  <c r="BG49" i="8"/>
  <c r="BG50" i="8"/>
  <c r="BG18" i="8"/>
  <c r="BG19" i="8" s="1"/>
  <c r="BG20" i="8" s="1"/>
  <c r="BG21" i="8" s="1"/>
  <c r="BG22" i="8" s="1"/>
  <c r="BG23" i="8" s="1"/>
  <c r="BG24" i="8" s="1"/>
  <c r="BG25" i="8" s="1"/>
  <c r="BG26" i="8" s="1"/>
  <c r="BG27" i="8" s="1"/>
  <c r="BG28" i="8" s="1"/>
  <c r="BG29" i="8" s="1"/>
  <c r="BG32" i="8"/>
  <c r="BG33" i="8" s="1"/>
  <c r="BG34" i="8" s="1"/>
  <c r="BG35" i="8" s="1"/>
  <c r="BG36" i="8" s="1"/>
  <c r="BG37" i="8" s="1"/>
  <c r="BG38" i="8" s="1"/>
  <c r="BG39" i="8" s="1"/>
  <c r="BF6" i="8"/>
  <c r="BF7" i="8" s="1"/>
  <c r="BF8" i="8" s="1"/>
  <c r="BF9" i="8" s="1"/>
  <c r="BF10" i="8" s="1"/>
  <c r="BF11" i="8" s="1"/>
  <c r="BF12" i="8" s="1"/>
  <c r="BF13" i="8" s="1"/>
  <c r="BF14" i="8" s="1"/>
  <c r="BF15" i="8" s="1"/>
  <c r="BG47" i="8"/>
  <c r="BG44" i="8"/>
  <c r="BG46" i="8"/>
  <c r="BG45" i="8"/>
  <c r="BG48" i="8"/>
  <c r="BG43" i="8"/>
  <c r="BG4" i="8" s="1"/>
  <c r="BG5" i="8" s="1"/>
  <c r="BG6" i="8" s="1"/>
  <c r="BH2" i="8"/>
  <c r="BH51" i="8" s="1"/>
  <c r="BE8" i="8" l="1"/>
  <c r="BC10" i="8"/>
  <c r="F34" i="10"/>
  <c r="F49" i="10" s="1"/>
  <c r="F64" i="10" s="1"/>
  <c r="BA12" i="8"/>
  <c r="F81" i="9"/>
  <c r="G81" i="9" s="1"/>
  <c r="H81" i="9" s="1"/>
  <c r="I81" i="9" s="1"/>
  <c r="K81" i="9" s="1"/>
  <c r="M81" i="9" s="1"/>
  <c r="N81" i="9" s="1"/>
  <c r="BD14" i="8"/>
  <c r="BH49" i="8"/>
  <c r="BH50" i="8"/>
  <c r="BH18" i="8"/>
  <c r="BH19" i="8" s="1"/>
  <c r="BH20" i="8" s="1"/>
  <c r="BH21" i="8" s="1"/>
  <c r="BH22" i="8" s="1"/>
  <c r="BH23" i="8" s="1"/>
  <c r="BH24" i="8" s="1"/>
  <c r="BH25" i="8" s="1"/>
  <c r="BH26" i="8" s="1"/>
  <c r="BH27" i="8" s="1"/>
  <c r="BH28" i="8" s="1"/>
  <c r="BH29" i="8" s="1"/>
  <c r="BH32" i="8"/>
  <c r="BH33" i="8" s="1"/>
  <c r="BH34" i="8" s="1"/>
  <c r="BH35" i="8" s="1"/>
  <c r="BH36" i="8" s="1"/>
  <c r="BH37" i="8" s="1"/>
  <c r="BH38" i="8" s="1"/>
  <c r="BH39" i="8" s="1"/>
  <c r="BG7" i="8"/>
  <c r="BG8" i="8" s="1"/>
  <c r="BG9" i="8" s="1"/>
  <c r="BG10" i="8" s="1"/>
  <c r="BG11" i="8" s="1"/>
  <c r="BG12" i="8" s="1"/>
  <c r="BG13" i="8" s="1"/>
  <c r="BG14" i="8" s="1"/>
  <c r="BG15" i="8" s="1"/>
  <c r="BH47" i="8"/>
  <c r="BH45" i="8"/>
  <c r="BH44" i="8"/>
  <c r="BH46" i="8"/>
  <c r="BH48" i="8"/>
  <c r="BH43" i="8"/>
  <c r="BH4" i="8" s="1"/>
  <c r="G29" i="10" s="1"/>
  <c r="G44" i="10" s="1"/>
  <c r="G59" i="10" s="1"/>
  <c r="BI2" i="8"/>
  <c r="BI51" i="8" s="1"/>
  <c r="BA13" i="8" l="1"/>
  <c r="BE9" i="8"/>
  <c r="BC11" i="8"/>
  <c r="F35" i="10"/>
  <c r="F50" i="10" s="1"/>
  <c r="F65" i="10" s="1"/>
  <c r="BD15" i="8"/>
  <c r="BI49" i="8"/>
  <c r="BI50" i="8"/>
  <c r="BI18" i="8"/>
  <c r="BI19" i="8" s="1"/>
  <c r="BI20" i="8" s="1"/>
  <c r="BI21" i="8" s="1"/>
  <c r="BI22" i="8" s="1"/>
  <c r="BI23" i="8" s="1"/>
  <c r="BI24" i="8" s="1"/>
  <c r="BI25" i="8" s="1"/>
  <c r="BI26" i="8" s="1"/>
  <c r="BI27" i="8" s="1"/>
  <c r="BI28" i="8" s="1"/>
  <c r="BI29" i="8" s="1"/>
  <c r="BI32" i="8"/>
  <c r="BI33" i="8" s="1"/>
  <c r="BI34" i="8" s="1"/>
  <c r="BI35" i="8" s="1"/>
  <c r="BI36" i="8" s="1"/>
  <c r="BI37" i="8" s="1"/>
  <c r="BI38" i="8" s="1"/>
  <c r="BI39" i="8" s="1"/>
  <c r="BH5" i="8"/>
  <c r="BI44" i="8"/>
  <c r="BI47" i="8"/>
  <c r="BI48" i="8"/>
  <c r="BI45" i="8"/>
  <c r="BI46" i="8"/>
  <c r="BI43" i="8"/>
  <c r="BI4" i="8" s="1"/>
  <c r="BJ2" i="8"/>
  <c r="BJ51" i="8" s="1"/>
  <c r="BC12" i="8" l="1"/>
  <c r="F36" i="10"/>
  <c r="F51" i="10" s="1"/>
  <c r="F66" i="10" s="1"/>
  <c r="BE10" i="8"/>
  <c r="BI5" i="8"/>
  <c r="BI6" i="8" s="1"/>
  <c r="BH6" i="8"/>
  <c r="G30" i="10"/>
  <c r="G45" i="10" s="1"/>
  <c r="G60" i="10" s="1"/>
  <c r="BA14" i="8"/>
  <c r="F82" i="9"/>
  <c r="G82" i="9" s="1"/>
  <c r="H82" i="9" s="1"/>
  <c r="I82" i="9" s="1"/>
  <c r="K82" i="9" s="1"/>
  <c r="M82" i="9" s="1"/>
  <c r="N82" i="9" s="1"/>
  <c r="BJ49" i="8"/>
  <c r="BJ50" i="8"/>
  <c r="BJ18" i="8"/>
  <c r="BJ19" i="8" s="1"/>
  <c r="BJ20" i="8" s="1"/>
  <c r="BJ21" i="8" s="1"/>
  <c r="BJ22" i="8" s="1"/>
  <c r="BJ23" i="8" s="1"/>
  <c r="BJ24" i="8" s="1"/>
  <c r="BJ25" i="8" s="1"/>
  <c r="BJ26" i="8" s="1"/>
  <c r="BJ27" i="8" s="1"/>
  <c r="BJ28" i="8" s="1"/>
  <c r="BJ29" i="8" s="1"/>
  <c r="BJ32" i="8"/>
  <c r="BJ33" i="8" s="1"/>
  <c r="BJ34" i="8" s="1"/>
  <c r="BJ35" i="8" s="1"/>
  <c r="BJ36" i="8" s="1"/>
  <c r="BJ37" i="8" s="1"/>
  <c r="BJ38" i="8" s="1"/>
  <c r="BJ39" i="8" s="1"/>
  <c r="BJ44" i="8"/>
  <c r="BJ45" i="8"/>
  <c r="BJ46" i="8"/>
  <c r="BJ47" i="8"/>
  <c r="BJ48" i="8"/>
  <c r="BJ43" i="8"/>
  <c r="BJ4" i="8" s="1"/>
  <c r="BK2" i="8"/>
  <c r="BK51" i="8" s="1"/>
  <c r="BH7" i="8" l="1"/>
  <c r="G31" i="10"/>
  <c r="G46" i="10" s="1"/>
  <c r="G61" i="10" s="1"/>
  <c r="BE11" i="8"/>
  <c r="BI7" i="8"/>
  <c r="BA15" i="8"/>
  <c r="BC13" i="8"/>
  <c r="BK49" i="8"/>
  <c r="BK50" i="8"/>
  <c r="BK18" i="8"/>
  <c r="BK19" i="8" s="1"/>
  <c r="BK20" i="8" s="1"/>
  <c r="BK21" i="8" s="1"/>
  <c r="BK22" i="8" s="1"/>
  <c r="BK23" i="8" s="1"/>
  <c r="BK24" i="8" s="1"/>
  <c r="BK25" i="8" s="1"/>
  <c r="BK26" i="8" s="1"/>
  <c r="BK27" i="8" s="1"/>
  <c r="BK28" i="8" s="1"/>
  <c r="BK29" i="8" s="1"/>
  <c r="BK32" i="8"/>
  <c r="BK33" i="8" s="1"/>
  <c r="BK34" i="8" s="1"/>
  <c r="BK35" i="8" s="1"/>
  <c r="BK36" i="8" s="1"/>
  <c r="BK37" i="8" s="1"/>
  <c r="BK38" i="8" s="1"/>
  <c r="BK39" i="8" s="1"/>
  <c r="BJ5" i="8"/>
  <c r="BJ6" i="8" s="1"/>
  <c r="BJ7" i="8" s="1"/>
  <c r="BJ8" i="8" s="1"/>
  <c r="BJ9" i="8" s="1"/>
  <c r="BJ10" i="8" s="1"/>
  <c r="BJ11" i="8" s="1"/>
  <c r="BJ12" i="8" s="1"/>
  <c r="BJ13" i="8" s="1"/>
  <c r="BJ14" i="8" s="1"/>
  <c r="BJ15" i="8" s="1"/>
  <c r="BK45" i="8"/>
  <c r="BK47" i="8"/>
  <c r="BK44" i="8"/>
  <c r="BK46" i="8"/>
  <c r="BK48" i="8"/>
  <c r="BK43" i="8"/>
  <c r="BK4" i="8" s="1"/>
  <c r="BL2" i="8"/>
  <c r="BL51" i="8" s="1"/>
  <c r="BE12" i="8" l="1"/>
  <c r="BC14" i="8"/>
  <c r="BI8" i="8"/>
  <c r="BH8" i="8"/>
  <c r="G32" i="10"/>
  <c r="G47" i="10" s="1"/>
  <c r="G62" i="10" s="1"/>
  <c r="F83" i="9"/>
  <c r="G83" i="9" s="1"/>
  <c r="H83" i="9" s="1"/>
  <c r="I83" i="9" s="1"/>
  <c r="K83" i="9" s="1"/>
  <c r="M83" i="9" s="1"/>
  <c r="N83" i="9" s="1"/>
  <c r="BL49" i="8"/>
  <c r="BL50" i="8"/>
  <c r="BL18" i="8"/>
  <c r="BL19" i="8" s="1"/>
  <c r="BL20" i="8" s="1"/>
  <c r="BL21" i="8" s="1"/>
  <c r="BL22" i="8" s="1"/>
  <c r="BL23" i="8" s="1"/>
  <c r="BL24" i="8" s="1"/>
  <c r="BL25" i="8" s="1"/>
  <c r="BL26" i="8" s="1"/>
  <c r="BL27" i="8" s="1"/>
  <c r="BL28" i="8" s="1"/>
  <c r="BL29" i="8" s="1"/>
  <c r="BL32" i="8"/>
  <c r="BL33" i="8" s="1"/>
  <c r="BL34" i="8" s="1"/>
  <c r="BL35" i="8" s="1"/>
  <c r="BL36" i="8" s="1"/>
  <c r="BL37" i="8" s="1"/>
  <c r="BL38" i="8" s="1"/>
  <c r="BL39" i="8" s="1"/>
  <c r="BK5" i="8"/>
  <c r="BK6" i="8" s="1"/>
  <c r="BL48" i="8"/>
  <c r="BL47" i="8"/>
  <c r="BL44" i="8"/>
  <c r="BL45" i="8"/>
  <c r="BL46" i="8"/>
  <c r="BL43" i="8"/>
  <c r="BL4" i="8" s="1"/>
  <c r="BM2" i="8"/>
  <c r="BM51" i="8" s="1"/>
  <c r="BI9" i="8" l="1"/>
  <c r="BC15" i="8"/>
  <c r="BE13" i="8"/>
  <c r="BK7" i="8"/>
  <c r="BH9" i="8"/>
  <c r="G33" i="10"/>
  <c r="G48" i="10" s="1"/>
  <c r="G63" i="10" s="1"/>
  <c r="F84" i="9"/>
  <c r="G84" i="9" s="1"/>
  <c r="H84" i="9" s="1"/>
  <c r="I84" i="9" s="1"/>
  <c r="K84" i="9" s="1"/>
  <c r="M84" i="9" s="1"/>
  <c r="N84" i="9" s="1"/>
  <c r="BL5" i="8"/>
  <c r="BL6" i="8" s="1"/>
  <c r="BL7" i="8" s="1"/>
  <c r="BL8" i="8" s="1"/>
  <c r="BL9" i="8" s="1"/>
  <c r="BL10" i="8" s="1"/>
  <c r="BL11" i="8" s="1"/>
  <c r="BL12" i="8" s="1"/>
  <c r="BL13" i="8" s="1"/>
  <c r="BL14" i="8" s="1"/>
  <c r="BL15" i="8" s="1"/>
  <c r="BM49" i="8"/>
  <c r="BM50" i="8"/>
  <c r="BM18" i="8"/>
  <c r="BM19" i="8" s="1"/>
  <c r="BM20" i="8" s="1"/>
  <c r="BM21" i="8" s="1"/>
  <c r="BM22" i="8" s="1"/>
  <c r="BM23" i="8" s="1"/>
  <c r="BM24" i="8" s="1"/>
  <c r="BM25" i="8" s="1"/>
  <c r="BM26" i="8" s="1"/>
  <c r="BM27" i="8" s="1"/>
  <c r="BM28" i="8" s="1"/>
  <c r="BM29" i="8" s="1"/>
  <c r="BM32" i="8"/>
  <c r="BM33" i="8" s="1"/>
  <c r="BM34" i="8" s="1"/>
  <c r="BM35" i="8" s="1"/>
  <c r="BM36" i="8" s="1"/>
  <c r="BM37" i="8" s="1"/>
  <c r="BM38" i="8" s="1"/>
  <c r="BM39" i="8" s="1"/>
  <c r="BM45" i="8"/>
  <c r="BM47" i="8"/>
  <c r="BM46" i="8"/>
  <c r="BM44" i="8"/>
  <c r="BM48" i="8"/>
  <c r="BM43" i="8"/>
  <c r="BM4" i="8" s="1"/>
  <c r="BN2" i="8"/>
  <c r="BN51" i="8" s="1"/>
  <c r="BK8" i="8" l="1"/>
  <c r="BH10" i="8"/>
  <c r="G34" i="10"/>
  <c r="G49" i="10" s="1"/>
  <c r="G64" i="10" s="1"/>
  <c r="BE14" i="8"/>
  <c r="BI10" i="8"/>
  <c r="BN49" i="8"/>
  <c r="BN50" i="8"/>
  <c r="BN18" i="8"/>
  <c r="BN19" i="8" s="1"/>
  <c r="BN20" i="8" s="1"/>
  <c r="BN21" i="8" s="1"/>
  <c r="BN22" i="8" s="1"/>
  <c r="BN23" i="8" s="1"/>
  <c r="BN24" i="8" s="1"/>
  <c r="BN25" i="8" s="1"/>
  <c r="BN26" i="8" s="1"/>
  <c r="BN27" i="8" s="1"/>
  <c r="BN28" i="8" s="1"/>
  <c r="BN29" i="8" s="1"/>
  <c r="BN32" i="8"/>
  <c r="BN33" i="8" s="1"/>
  <c r="BN34" i="8" s="1"/>
  <c r="BN35" i="8" s="1"/>
  <c r="BN36" i="8" s="1"/>
  <c r="BN37" i="8" s="1"/>
  <c r="BN38" i="8" s="1"/>
  <c r="BN39" i="8" s="1"/>
  <c r="BM5" i="8"/>
  <c r="BM6" i="8" s="1"/>
  <c r="BM7" i="8" s="1"/>
  <c r="BM8" i="8" s="1"/>
  <c r="BM9" i="8" s="1"/>
  <c r="BM10" i="8" s="1"/>
  <c r="BM11" i="8" s="1"/>
  <c r="BM12" i="8" s="1"/>
  <c r="BM13" i="8" s="1"/>
  <c r="BM14" i="8" s="1"/>
  <c r="BM15" i="8" s="1"/>
  <c r="BN47" i="8"/>
  <c r="BN48" i="8"/>
  <c r="BN44" i="8"/>
  <c r="BN45" i="8"/>
  <c r="BN46" i="8"/>
  <c r="BN43" i="8"/>
  <c r="BN4" i="8" s="1"/>
  <c r="H29" i="10" s="1"/>
  <c r="H44" i="10" s="1"/>
  <c r="H59" i="10" s="1"/>
  <c r="BO2" i="8"/>
  <c r="BO51" i="8" s="1"/>
  <c r="BE15" i="8" l="1"/>
  <c r="BK9" i="8"/>
  <c r="BI11" i="8"/>
  <c r="BI12" i="8" s="1"/>
  <c r="BI13" i="8" s="1"/>
  <c r="BI14" i="8" s="1"/>
  <c r="BI15" i="8" s="1"/>
  <c r="BH11" i="8"/>
  <c r="G35" i="10"/>
  <c r="G50" i="10" s="1"/>
  <c r="G65" i="10" s="1"/>
  <c r="F85" i="9"/>
  <c r="G85" i="9" s="1"/>
  <c r="H85" i="9" s="1"/>
  <c r="I85" i="9" s="1"/>
  <c r="K85" i="9" s="1"/>
  <c r="M85" i="9" s="1"/>
  <c r="N85" i="9" s="1"/>
  <c r="BO49" i="8"/>
  <c r="BO50" i="8"/>
  <c r="BO18" i="8"/>
  <c r="BO19" i="8" s="1"/>
  <c r="BO20" i="8" s="1"/>
  <c r="BO21" i="8" s="1"/>
  <c r="BO22" i="8" s="1"/>
  <c r="BO23" i="8" s="1"/>
  <c r="BO24" i="8" s="1"/>
  <c r="BO25" i="8" s="1"/>
  <c r="BO26" i="8" s="1"/>
  <c r="BO27" i="8" s="1"/>
  <c r="BO28" i="8" s="1"/>
  <c r="BO29" i="8" s="1"/>
  <c r="BO32" i="8"/>
  <c r="BO33" i="8" s="1"/>
  <c r="BO34" i="8" s="1"/>
  <c r="BO35" i="8" s="1"/>
  <c r="BO36" i="8" s="1"/>
  <c r="BO37" i="8" s="1"/>
  <c r="BO38" i="8" s="1"/>
  <c r="BO39" i="8" s="1"/>
  <c r="BN5" i="8"/>
  <c r="H30" i="10" s="1"/>
  <c r="H45" i="10" s="1"/>
  <c r="H60" i="10" s="1"/>
  <c r="BO45" i="8"/>
  <c r="BO44" i="8"/>
  <c r="BO46" i="8"/>
  <c r="BO47" i="8"/>
  <c r="BO48" i="8"/>
  <c r="BO43" i="8"/>
  <c r="BO4" i="8" s="1"/>
  <c r="BP2" i="8"/>
  <c r="BP51" i="8" s="1"/>
  <c r="BO5" i="8" l="1"/>
  <c r="BN6" i="8"/>
  <c r="BH12" i="8"/>
  <c r="G36" i="10"/>
  <c r="G51" i="10" s="1"/>
  <c r="G66" i="10" s="1"/>
  <c r="BK10" i="8"/>
  <c r="F86" i="9"/>
  <c r="G86" i="9" s="1"/>
  <c r="H86" i="9" s="1"/>
  <c r="I86" i="9" s="1"/>
  <c r="K86" i="9" s="1"/>
  <c r="M86" i="9" s="1"/>
  <c r="N86" i="9" s="1"/>
  <c r="BP49" i="8"/>
  <c r="BP50" i="8"/>
  <c r="BP18" i="8"/>
  <c r="BP19" i="8" s="1"/>
  <c r="BP20" i="8" s="1"/>
  <c r="BP21" i="8" s="1"/>
  <c r="BP22" i="8" s="1"/>
  <c r="BP23" i="8" s="1"/>
  <c r="BP24" i="8" s="1"/>
  <c r="BP25" i="8" s="1"/>
  <c r="BP26" i="8" s="1"/>
  <c r="BP27" i="8" s="1"/>
  <c r="BP28" i="8" s="1"/>
  <c r="BP29" i="8" s="1"/>
  <c r="BP32" i="8"/>
  <c r="BP33" i="8" s="1"/>
  <c r="BP34" i="8" s="1"/>
  <c r="BP35" i="8" s="1"/>
  <c r="BP36" i="8" s="1"/>
  <c r="BP37" i="8" s="1"/>
  <c r="BP38" i="8" s="1"/>
  <c r="BP39" i="8" s="1"/>
  <c r="BP44" i="8"/>
  <c r="BP45" i="8"/>
  <c r="BP46" i="8"/>
  <c r="BP48" i="8"/>
  <c r="BP47" i="8"/>
  <c r="BP43" i="8"/>
  <c r="BP4" i="8" s="1"/>
  <c r="BP5" i="8" s="1"/>
  <c r="BP6" i="8" s="1"/>
  <c r="BP7" i="8" s="1"/>
  <c r="BQ2" i="8"/>
  <c r="BQ51" i="8" s="1"/>
  <c r="BH13" i="8" l="1"/>
  <c r="G37" i="10"/>
  <c r="G52" i="10" s="1"/>
  <c r="G67" i="10" s="1"/>
  <c r="BN7" i="8"/>
  <c r="H31" i="10"/>
  <c r="H46" i="10" s="1"/>
  <c r="H61" i="10" s="1"/>
  <c r="BK11" i="8"/>
  <c r="BO6" i="8"/>
  <c r="F87" i="9"/>
  <c r="G87" i="9" s="1"/>
  <c r="H87" i="9" s="1"/>
  <c r="I87" i="9" s="1"/>
  <c r="K87" i="9" s="1"/>
  <c r="M87" i="9" s="1"/>
  <c r="N87" i="9" s="1"/>
  <c r="BQ49" i="8"/>
  <c r="BQ50" i="8"/>
  <c r="BQ18" i="8"/>
  <c r="BQ19" i="8" s="1"/>
  <c r="BQ20" i="8" s="1"/>
  <c r="BQ21" i="8" s="1"/>
  <c r="BQ22" i="8" s="1"/>
  <c r="BQ23" i="8" s="1"/>
  <c r="BQ24" i="8" s="1"/>
  <c r="BQ25" i="8" s="1"/>
  <c r="BQ26" i="8" s="1"/>
  <c r="BQ27" i="8" s="1"/>
  <c r="BQ28" i="8" s="1"/>
  <c r="BQ29" i="8" s="1"/>
  <c r="BQ32" i="8"/>
  <c r="BQ33" i="8" s="1"/>
  <c r="BQ34" i="8" s="1"/>
  <c r="BQ35" i="8" s="1"/>
  <c r="BQ36" i="8" s="1"/>
  <c r="BQ37" i="8" s="1"/>
  <c r="BQ38" i="8" s="1"/>
  <c r="BQ39" i="8" s="1"/>
  <c r="BP8" i="8"/>
  <c r="BP9" i="8" s="1"/>
  <c r="BP10" i="8" s="1"/>
  <c r="BP11" i="8" s="1"/>
  <c r="BP12" i="8" s="1"/>
  <c r="BP13" i="8" s="1"/>
  <c r="BP14" i="8" s="1"/>
  <c r="BP15" i="8" s="1"/>
  <c r="BQ45" i="8"/>
  <c r="BQ47" i="8"/>
  <c r="BQ48" i="8"/>
  <c r="BQ46" i="8"/>
  <c r="BQ44" i="8"/>
  <c r="BQ43" i="8"/>
  <c r="BQ4" i="8" s="1"/>
  <c r="BR2" i="8"/>
  <c r="BR51" i="8" s="1"/>
  <c r="BO7" i="8" l="1"/>
  <c r="BN8" i="8"/>
  <c r="H32" i="10"/>
  <c r="H47" i="10" s="1"/>
  <c r="H62" i="10" s="1"/>
  <c r="BK12" i="8"/>
  <c r="BH14" i="8"/>
  <c r="G38" i="10"/>
  <c r="G53" i="10" s="1"/>
  <c r="G68" i="10" s="1"/>
  <c r="F88" i="9"/>
  <c r="G88" i="9" s="1"/>
  <c r="H88" i="9" s="1"/>
  <c r="I88" i="9" s="1"/>
  <c r="K88" i="9" s="1"/>
  <c r="M88" i="9" s="1"/>
  <c r="N88" i="9" s="1"/>
  <c r="BR49" i="8"/>
  <c r="BR50" i="8"/>
  <c r="BR18" i="8"/>
  <c r="BR19" i="8" s="1"/>
  <c r="BR20" i="8" s="1"/>
  <c r="BR21" i="8" s="1"/>
  <c r="BR22" i="8" s="1"/>
  <c r="BR23" i="8" s="1"/>
  <c r="BR24" i="8" s="1"/>
  <c r="BR25" i="8" s="1"/>
  <c r="BR26" i="8" s="1"/>
  <c r="BR27" i="8" s="1"/>
  <c r="BR28" i="8" s="1"/>
  <c r="BR29" i="8" s="1"/>
  <c r="BR32" i="8"/>
  <c r="BR33" i="8" s="1"/>
  <c r="BR34" i="8" s="1"/>
  <c r="BR35" i="8" s="1"/>
  <c r="BR36" i="8" s="1"/>
  <c r="BR37" i="8" s="1"/>
  <c r="BR38" i="8" s="1"/>
  <c r="BR39" i="8" s="1"/>
  <c r="BQ5" i="8"/>
  <c r="BR45" i="8"/>
  <c r="BR44" i="8"/>
  <c r="BR47" i="8"/>
  <c r="BR46" i="8"/>
  <c r="BR48" i="8"/>
  <c r="BR43" i="8"/>
  <c r="BR4" i="8" s="1"/>
  <c r="I29" i="10" s="1"/>
  <c r="I44" i="10" s="1"/>
  <c r="I59" i="10" s="1"/>
  <c r="BS2" i="8"/>
  <c r="BS51" i="8" s="1"/>
  <c r="BQ6" i="8" l="1"/>
  <c r="BH15" i="8"/>
  <c r="G40" i="10" s="1"/>
  <c r="G55" i="10" s="1"/>
  <c r="G70" i="10" s="1"/>
  <c r="G39" i="10"/>
  <c r="G54" i="10" s="1"/>
  <c r="G69" i="10" s="1"/>
  <c r="BN9" i="8"/>
  <c r="H33" i="10"/>
  <c r="H48" i="10" s="1"/>
  <c r="H63" i="10" s="1"/>
  <c r="BO8" i="8"/>
  <c r="BK13" i="8"/>
  <c r="F89" i="9"/>
  <c r="G89" i="9" s="1"/>
  <c r="H89" i="9" s="1"/>
  <c r="I89" i="9" s="1"/>
  <c r="K89" i="9" s="1"/>
  <c r="M89" i="9" s="1"/>
  <c r="N89" i="9" s="1"/>
  <c r="BS49" i="8"/>
  <c r="BS50" i="8"/>
  <c r="BS18" i="8"/>
  <c r="BS19" i="8" s="1"/>
  <c r="BS20" i="8" s="1"/>
  <c r="BS21" i="8" s="1"/>
  <c r="BS22" i="8" s="1"/>
  <c r="BS23" i="8" s="1"/>
  <c r="BS24" i="8" s="1"/>
  <c r="BS25" i="8" s="1"/>
  <c r="BS26" i="8" s="1"/>
  <c r="BS27" i="8" s="1"/>
  <c r="BS28" i="8" s="1"/>
  <c r="BS29" i="8" s="1"/>
  <c r="BS32" i="8"/>
  <c r="BS33" i="8" s="1"/>
  <c r="BS34" i="8" s="1"/>
  <c r="BS35" i="8" s="1"/>
  <c r="BS36" i="8" s="1"/>
  <c r="BS37" i="8" s="1"/>
  <c r="BS38" i="8" s="1"/>
  <c r="BS39" i="8" s="1"/>
  <c r="BR5" i="8"/>
  <c r="BR6" i="8" s="1"/>
  <c r="BR7" i="8" s="1"/>
  <c r="BR8" i="8" s="1"/>
  <c r="BR9" i="8" s="1"/>
  <c r="BR10" i="8" s="1"/>
  <c r="BR11" i="8" s="1"/>
  <c r="BR12" i="8" s="1"/>
  <c r="BS44" i="8"/>
  <c r="BS45" i="8"/>
  <c r="BS46" i="8"/>
  <c r="BS47" i="8"/>
  <c r="BS48" i="8"/>
  <c r="BS43" i="8"/>
  <c r="BS4" i="8" s="1"/>
  <c r="BT2" i="8"/>
  <c r="BT51" i="8" s="1"/>
  <c r="BO9" i="8" l="1"/>
  <c r="BS5" i="8"/>
  <c r="I30" i="10"/>
  <c r="I45" i="10" s="1"/>
  <c r="I60" i="10" s="1"/>
  <c r="BK14" i="8"/>
  <c r="BN10" i="8"/>
  <c r="H34" i="10"/>
  <c r="H49" i="10" s="1"/>
  <c r="H64" i="10" s="1"/>
  <c r="BQ7" i="8"/>
  <c r="I31" i="10"/>
  <c r="I46" i="10" s="1"/>
  <c r="I61" i="10" s="1"/>
  <c r="BR13" i="8"/>
  <c r="BT49" i="8"/>
  <c r="BT50" i="8"/>
  <c r="BT18" i="8"/>
  <c r="BT19" i="8" s="1"/>
  <c r="BT20" i="8" s="1"/>
  <c r="BT21" i="8" s="1"/>
  <c r="BT22" i="8" s="1"/>
  <c r="BT23" i="8" s="1"/>
  <c r="BT24" i="8" s="1"/>
  <c r="BT25" i="8" s="1"/>
  <c r="BT26" i="8" s="1"/>
  <c r="BT27" i="8" s="1"/>
  <c r="BT28" i="8" s="1"/>
  <c r="BT29" i="8" s="1"/>
  <c r="BT32" i="8"/>
  <c r="BT33" i="8" s="1"/>
  <c r="BT34" i="8" s="1"/>
  <c r="BT35" i="8" s="1"/>
  <c r="BT36" i="8" s="1"/>
  <c r="BT37" i="8" s="1"/>
  <c r="BT38" i="8" s="1"/>
  <c r="BT39" i="8" s="1"/>
  <c r="BU2" i="8"/>
  <c r="BU51" i="8" s="1"/>
  <c r="BT45" i="8"/>
  <c r="BT44" i="8"/>
  <c r="BT48" i="8"/>
  <c r="BT47" i="8"/>
  <c r="BT46" i="8"/>
  <c r="BT43" i="8"/>
  <c r="BT4" i="8" s="1"/>
  <c r="BN11" i="8" l="1"/>
  <c r="H35" i="10"/>
  <c r="H50" i="10" s="1"/>
  <c r="H65" i="10" s="1"/>
  <c r="BS6" i="8"/>
  <c r="BQ8" i="8"/>
  <c r="I32" i="10"/>
  <c r="I47" i="10" s="1"/>
  <c r="I62" i="10" s="1"/>
  <c r="BK15" i="8"/>
  <c r="BO10" i="8"/>
  <c r="F90" i="9"/>
  <c r="G90" i="9" s="1"/>
  <c r="H90" i="9" s="1"/>
  <c r="I90" i="9" s="1"/>
  <c r="K90" i="9" s="1"/>
  <c r="M90" i="9" s="1"/>
  <c r="N90" i="9" s="1"/>
  <c r="BR14" i="8"/>
  <c r="BU49" i="8"/>
  <c r="BU50" i="8"/>
  <c r="BU18" i="8"/>
  <c r="BU19" i="8" s="1"/>
  <c r="BU20" i="8" s="1"/>
  <c r="BU21" i="8" s="1"/>
  <c r="BU22" i="8" s="1"/>
  <c r="BU23" i="8" s="1"/>
  <c r="BU24" i="8" s="1"/>
  <c r="BU25" i="8" s="1"/>
  <c r="BU26" i="8" s="1"/>
  <c r="BU27" i="8" s="1"/>
  <c r="BU28" i="8" s="1"/>
  <c r="BU29" i="8" s="1"/>
  <c r="BU32" i="8"/>
  <c r="BU33" i="8" s="1"/>
  <c r="BU34" i="8" s="1"/>
  <c r="BU35" i="8" s="1"/>
  <c r="BU36" i="8" s="1"/>
  <c r="BU37" i="8" s="1"/>
  <c r="BU38" i="8" s="1"/>
  <c r="BU39" i="8" s="1"/>
  <c r="BT5" i="8"/>
  <c r="BT6" i="8" s="1"/>
  <c r="BT7" i="8" s="1"/>
  <c r="BT8" i="8" s="1"/>
  <c r="BT9" i="8" s="1"/>
  <c r="BT10" i="8" s="1"/>
  <c r="BT11" i="8" s="1"/>
  <c r="BT12" i="8" s="1"/>
  <c r="BT13" i="8" s="1"/>
  <c r="BT14" i="8" s="1"/>
  <c r="BT15" i="8" s="1"/>
  <c r="BV2" i="8"/>
  <c r="BV51" i="8" s="1"/>
  <c r="BU44" i="8"/>
  <c r="BU46" i="8"/>
  <c r="BU48" i="8"/>
  <c r="BU47" i="8"/>
  <c r="BU45" i="8"/>
  <c r="BU43" i="8"/>
  <c r="BU4" i="8" s="1"/>
  <c r="BS7" i="8" l="1"/>
  <c r="BO11" i="8"/>
  <c r="BQ9" i="8"/>
  <c r="I33" i="10"/>
  <c r="I48" i="10" s="1"/>
  <c r="I63" i="10" s="1"/>
  <c r="BN12" i="8"/>
  <c r="H36" i="10"/>
  <c r="H51" i="10" s="1"/>
  <c r="H66" i="10" s="1"/>
  <c r="BR15" i="8"/>
  <c r="BV49" i="8"/>
  <c r="BV50" i="8"/>
  <c r="BV18" i="8"/>
  <c r="BV19" i="8" s="1"/>
  <c r="BV20" i="8" s="1"/>
  <c r="BV21" i="8" s="1"/>
  <c r="BV22" i="8" s="1"/>
  <c r="BV23" i="8" s="1"/>
  <c r="BV24" i="8" s="1"/>
  <c r="BV25" i="8" s="1"/>
  <c r="BV26" i="8" s="1"/>
  <c r="BV27" i="8" s="1"/>
  <c r="BV28" i="8" s="1"/>
  <c r="BV29" i="8" s="1"/>
  <c r="BV32" i="8"/>
  <c r="BV33" i="8" s="1"/>
  <c r="BV34" i="8" s="1"/>
  <c r="BV35" i="8" s="1"/>
  <c r="BV36" i="8" s="1"/>
  <c r="BV37" i="8" s="1"/>
  <c r="BV38" i="8" s="1"/>
  <c r="BV39" i="8" s="1"/>
  <c r="BU5" i="8"/>
  <c r="BU6" i="8" s="1"/>
  <c r="BU7" i="8" s="1"/>
  <c r="BU8" i="8" s="1"/>
  <c r="BU9" i="8" s="1"/>
  <c r="BU10" i="8" s="1"/>
  <c r="BU11" i="8" s="1"/>
  <c r="BU12" i="8" s="1"/>
  <c r="BU13" i="8" s="1"/>
  <c r="BU14" i="8" s="1"/>
  <c r="BU15" i="8" s="1"/>
  <c r="BV46" i="8"/>
  <c r="BV45" i="8"/>
  <c r="BW2" i="8"/>
  <c r="BW51" i="8" s="1"/>
  <c r="BV48" i="8"/>
  <c r="BV44" i="8"/>
  <c r="BV47" i="8"/>
  <c r="BV43" i="8"/>
  <c r="BV4" i="8" s="1"/>
  <c r="BN13" i="8" l="1"/>
  <c r="H37" i="10"/>
  <c r="H52" i="10" s="1"/>
  <c r="H67" i="10" s="1"/>
  <c r="BO12" i="8"/>
  <c r="BS8" i="8"/>
  <c r="BQ10" i="8"/>
  <c r="I34" i="10"/>
  <c r="I49" i="10" s="1"/>
  <c r="I64" i="10" s="1"/>
  <c r="F91" i="9"/>
  <c r="G91" i="9" s="1"/>
  <c r="H91" i="9" s="1"/>
  <c r="I91" i="9" s="1"/>
  <c r="K91" i="9" s="1"/>
  <c r="M91" i="9" s="1"/>
  <c r="N91" i="9" s="1"/>
  <c r="BV5" i="8"/>
  <c r="BV6" i="8" s="1"/>
  <c r="BV7" i="8" s="1"/>
  <c r="BV8" i="8" s="1"/>
  <c r="BV9" i="8" s="1"/>
  <c r="BV10" i="8" s="1"/>
  <c r="BV11" i="8" s="1"/>
  <c r="BV12" i="8" s="1"/>
  <c r="BV13" i="8" s="1"/>
  <c r="BV14" i="8" s="1"/>
  <c r="BV15" i="8" s="1"/>
  <c r="BW49" i="8"/>
  <c r="BW50" i="8"/>
  <c r="BW18" i="8"/>
  <c r="BW19" i="8" s="1"/>
  <c r="BW20" i="8" s="1"/>
  <c r="BW21" i="8" s="1"/>
  <c r="BW22" i="8" s="1"/>
  <c r="BW23" i="8" s="1"/>
  <c r="BW24" i="8" s="1"/>
  <c r="BW25" i="8" s="1"/>
  <c r="BW26" i="8" s="1"/>
  <c r="BW27" i="8" s="1"/>
  <c r="BW28" i="8" s="1"/>
  <c r="BW29" i="8" s="1"/>
  <c r="BW32" i="8"/>
  <c r="BW33" i="8" s="1"/>
  <c r="BW34" i="8" s="1"/>
  <c r="BW35" i="8" s="1"/>
  <c r="BW36" i="8" s="1"/>
  <c r="BW37" i="8" s="1"/>
  <c r="BW38" i="8" s="1"/>
  <c r="BW39" i="8" s="1"/>
  <c r="BX2" i="8"/>
  <c r="BX51" i="8" s="1"/>
  <c r="BW45" i="8"/>
  <c r="BW48" i="8"/>
  <c r="BW47" i="8"/>
  <c r="BW44" i="8"/>
  <c r="BW46" i="8"/>
  <c r="BW43" i="8"/>
  <c r="BW4" i="8" s="1"/>
  <c r="J29" i="10" s="1"/>
  <c r="J44" i="10" s="1"/>
  <c r="J59" i="10" s="1"/>
  <c r="BQ11" i="8" l="1"/>
  <c r="I35" i="10"/>
  <c r="I50" i="10" s="1"/>
  <c r="I65" i="10" s="1"/>
  <c r="BO13" i="8"/>
  <c r="BS9" i="8"/>
  <c r="BN14" i="8"/>
  <c r="H38" i="10"/>
  <c r="H53" i="10" s="1"/>
  <c r="H68" i="10" s="1"/>
  <c r="F92" i="9"/>
  <c r="G92" i="9" s="1"/>
  <c r="H92" i="9" s="1"/>
  <c r="I92" i="9" s="1"/>
  <c r="K92" i="9" s="1"/>
  <c r="M92" i="9" s="1"/>
  <c r="N92" i="9" s="1"/>
  <c r="BX49" i="8"/>
  <c r="BX50" i="8"/>
  <c r="BX18" i="8"/>
  <c r="BX19" i="8" s="1"/>
  <c r="BX20" i="8" s="1"/>
  <c r="BX21" i="8" s="1"/>
  <c r="BX22" i="8" s="1"/>
  <c r="BX23" i="8" s="1"/>
  <c r="BX24" i="8" s="1"/>
  <c r="BX25" i="8" s="1"/>
  <c r="BX26" i="8" s="1"/>
  <c r="BX27" i="8" s="1"/>
  <c r="BX28" i="8" s="1"/>
  <c r="BX29" i="8" s="1"/>
  <c r="BX32" i="8"/>
  <c r="BX33" i="8" s="1"/>
  <c r="BX34" i="8" s="1"/>
  <c r="BX35" i="8" s="1"/>
  <c r="BX36" i="8" s="1"/>
  <c r="BX37" i="8" s="1"/>
  <c r="BX38" i="8" s="1"/>
  <c r="BX39" i="8" s="1"/>
  <c r="BW5" i="8"/>
  <c r="BW6" i="8" s="1"/>
  <c r="BW7" i="8" s="1"/>
  <c r="BW8" i="8" s="1"/>
  <c r="BW9" i="8" s="1"/>
  <c r="BW10" i="8" s="1"/>
  <c r="BW11" i="8" s="1"/>
  <c r="BX44" i="8"/>
  <c r="BX45" i="8"/>
  <c r="BY2" i="8"/>
  <c r="BY51" i="8" s="1"/>
  <c r="BX48" i="8"/>
  <c r="BX43" i="8"/>
  <c r="BX4" i="8" s="1"/>
  <c r="BX46" i="8"/>
  <c r="BX47" i="8"/>
  <c r="BS10" i="8" l="1"/>
  <c r="J34" i="10"/>
  <c r="J49" i="10" s="1"/>
  <c r="J64" i="10" s="1"/>
  <c r="J31" i="10"/>
  <c r="J46" i="10" s="1"/>
  <c r="J61" i="10" s="1"/>
  <c r="BX5" i="8"/>
  <c r="BX6" i="8" s="1"/>
  <c r="BX7" i="8" s="1"/>
  <c r="J30" i="10"/>
  <c r="J45" i="10" s="1"/>
  <c r="J60" i="10" s="1"/>
  <c r="BN15" i="8"/>
  <c r="H40" i="10" s="1"/>
  <c r="H55" i="10" s="1"/>
  <c r="H70" i="10" s="1"/>
  <c r="H39" i="10"/>
  <c r="H54" i="10" s="1"/>
  <c r="H69" i="10" s="1"/>
  <c r="BO14" i="8"/>
  <c r="J33" i="10"/>
  <c r="J48" i="10" s="1"/>
  <c r="J63" i="10" s="1"/>
  <c r="J32" i="10"/>
  <c r="J47" i="10" s="1"/>
  <c r="J62" i="10" s="1"/>
  <c r="BQ12" i="8"/>
  <c r="I36" i="10"/>
  <c r="I51" i="10" s="1"/>
  <c r="I66" i="10" s="1"/>
  <c r="F93" i="9"/>
  <c r="G93" i="9" s="1"/>
  <c r="H93" i="9" s="1"/>
  <c r="I93" i="9" s="1"/>
  <c r="K93" i="9" s="1"/>
  <c r="M93" i="9" s="1"/>
  <c r="N93" i="9" s="1"/>
  <c r="BW12" i="8"/>
  <c r="BY49" i="8"/>
  <c r="BY50" i="8"/>
  <c r="BY18" i="8"/>
  <c r="BY19" i="8" s="1"/>
  <c r="BY20" i="8" s="1"/>
  <c r="BY21" i="8" s="1"/>
  <c r="BY22" i="8" s="1"/>
  <c r="BY23" i="8" s="1"/>
  <c r="BY24" i="8" s="1"/>
  <c r="BY25" i="8" s="1"/>
  <c r="BY26" i="8" s="1"/>
  <c r="BY27" i="8" s="1"/>
  <c r="BY28" i="8" s="1"/>
  <c r="BY29" i="8" s="1"/>
  <c r="BY32" i="8"/>
  <c r="BY33" i="8" s="1"/>
  <c r="BY34" i="8" s="1"/>
  <c r="BY35" i="8" s="1"/>
  <c r="BY36" i="8" s="1"/>
  <c r="BY37" i="8" s="1"/>
  <c r="BY38" i="8" s="1"/>
  <c r="BY39" i="8" s="1"/>
  <c r="BZ2" i="8"/>
  <c r="BZ51" i="8" s="1"/>
  <c r="BY48" i="8"/>
  <c r="BY44" i="8"/>
  <c r="BY45" i="8"/>
  <c r="BY46" i="8"/>
  <c r="BY47" i="8"/>
  <c r="BY43" i="8"/>
  <c r="BY4" i="8" s="1"/>
  <c r="BX8" i="8" l="1"/>
  <c r="BQ13" i="8"/>
  <c r="I37" i="10"/>
  <c r="I52" i="10" s="1"/>
  <c r="I67" i="10" s="1"/>
  <c r="BO15" i="8"/>
  <c r="BS11" i="8"/>
  <c r="J35" i="10"/>
  <c r="J50" i="10" s="1"/>
  <c r="J65" i="10" s="1"/>
  <c r="BW13" i="8"/>
  <c r="BZ49" i="8"/>
  <c r="BZ50" i="8"/>
  <c r="BZ18" i="8"/>
  <c r="BZ19" i="8" s="1"/>
  <c r="BZ20" i="8" s="1"/>
  <c r="BZ21" i="8" s="1"/>
  <c r="BZ22" i="8" s="1"/>
  <c r="BZ23" i="8" s="1"/>
  <c r="BZ24" i="8" s="1"/>
  <c r="BZ25" i="8" s="1"/>
  <c r="BZ26" i="8" s="1"/>
  <c r="BZ27" i="8" s="1"/>
  <c r="BZ28" i="8" s="1"/>
  <c r="BZ29" i="8" s="1"/>
  <c r="BZ32" i="8"/>
  <c r="BZ33" i="8" s="1"/>
  <c r="BZ34" i="8" s="1"/>
  <c r="BZ35" i="8" s="1"/>
  <c r="BZ36" i="8" s="1"/>
  <c r="BZ37" i="8" s="1"/>
  <c r="BZ38" i="8" s="1"/>
  <c r="BZ39" i="8" s="1"/>
  <c r="BY5" i="8"/>
  <c r="BY6" i="8" s="1"/>
  <c r="BY7" i="8" s="1"/>
  <c r="BY8" i="8" s="1"/>
  <c r="BY9" i="8" s="1"/>
  <c r="BY10" i="8" s="1"/>
  <c r="BY11" i="8" s="1"/>
  <c r="BY12" i="8" s="1"/>
  <c r="BY13" i="8" s="1"/>
  <c r="BY14" i="8" s="1"/>
  <c r="BY15" i="8" s="1"/>
  <c r="BZ44" i="8"/>
  <c r="BZ45" i="8"/>
  <c r="BZ46" i="8"/>
  <c r="CA2" i="8"/>
  <c r="CA51" i="8" s="1"/>
  <c r="BZ47" i="8"/>
  <c r="BZ48" i="8"/>
  <c r="BZ43" i="8"/>
  <c r="BZ4" i="8" s="1"/>
  <c r="BZ5" i="8" s="1"/>
  <c r="BX9" i="8" l="1"/>
  <c r="BS12" i="8"/>
  <c r="J36" i="10"/>
  <c r="J51" i="10" s="1"/>
  <c r="J66" i="10" s="1"/>
  <c r="BQ14" i="8"/>
  <c r="I38" i="10"/>
  <c r="I53" i="10" s="1"/>
  <c r="I68" i="10" s="1"/>
  <c r="K30" i="10"/>
  <c r="K45" i="10" s="1"/>
  <c r="K60" i="10" s="1"/>
  <c r="K29" i="10"/>
  <c r="K44" i="10" s="1"/>
  <c r="K59" i="10" s="1"/>
  <c r="F94" i="9"/>
  <c r="G94" i="9" s="1"/>
  <c r="H94" i="9" s="1"/>
  <c r="I94" i="9" s="1"/>
  <c r="K94" i="9" s="1"/>
  <c r="M94" i="9" s="1"/>
  <c r="N94" i="9" s="1"/>
  <c r="BW14" i="8"/>
  <c r="CA49" i="8"/>
  <c r="CA50" i="8"/>
  <c r="CA18" i="8"/>
  <c r="CA19" i="8" s="1"/>
  <c r="CA20" i="8" s="1"/>
  <c r="CA21" i="8" s="1"/>
  <c r="CA22" i="8" s="1"/>
  <c r="CA23" i="8" s="1"/>
  <c r="CA24" i="8" s="1"/>
  <c r="CA25" i="8" s="1"/>
  <c r="CA26" i="8" s="1"/>
  <c r="CA27" i="8" s="1"/>
  <c r="CA28" i="8" s="1"/>
  <c r="CA29" i="8" s="1"/>
  <c r="CA32" i="8"/>
  <c r="CA33" i="8" s="1"/>
  <c r="CA34" i="8" s="1"/>
  <c r="CA35" i="8" s="1"/>
  <c r="CA36" i="8" s="1"/>
  <c r="CA37" i="8" s="1"/>
  <c r="CA38" i="8" s="1"/>
  <c r="CA39" i="8" s="1"/>
  <c r="BZ6" i="8"/>
  <c r="BZ7" i="8" s="1"/>
  <c r="BZ8" i="8" s="1"/>
  <c r="BZ9" i="8" s="1"/>
  <c r="BZ10" i="8" s="1"/>
  <c r="BZ11" i="8" s="1"/>
  <c r="CB2" i="8"/>
  <c r="CB51" i="8" s="1"/>
  <c r="CA48" i="8"/>
  <c r="CA47" i="8"/>
  <c r="CA43" i="8"/>
  <c r="CA4" i="8" s="1"/>
  <c r="CA44" i="8"/>
  <c r="CA46" i="8"/>
  <c r="CA45" i="8"/>
  <c r="K31" i="10" l="1"/>
  <c r="K46" i="10" s="1"/>
  <c r="K61" i="10" s="1"/>
  <c r="K33" i="10"/>
  <c r="K48" i="10" s="1"/>
  <c r="K63" i="10" s="1"/>
  <c r="BQ15" i="8"/>
  <c r="I40" i="10" s="1"/>
  <c r="I55" i="10" s="1"/>
  <c r="I70" i="10" s="1"/>
  <c r="I39" i="10"/>
  <c r="I54" i="10" s="1"/>
  <c r="I69" i="10" s="1"/>
  <c r="BX10" i="8"/>
  <c r="K34" i="10"/>
  <c r="K49" i="10" s="1"/>
  <c r="K64" i="10" s="1"/>
  <c r="K32" i="10"/>
  <c r="K47" i="10" s="1"/>
  <c r="K62" i="10" s="1"/>
  <c r="BS13" i="8"/>
  <c r="J37" i="10"/>
  <c r="J52" i="10" s="1"/>
  <c r="J67" i="10" s="1"/>
  <c r="F95" i="9"/>
  <c r="G95" i="9" s="1"/>
  <c r="H95" i="9" s="1"/>
  <c r="I95" i="9" s="1"/>
  <c r="K95" i="9" s="1"/>
  <c r="M95" i="9" s="1"/>
  <c r="N95" i="9" s="1"/>
  <c r="BZ12" i="8"/>
  <c r="BW15" i="8"/>
  <c r="CB49" i="8"/>
  <c r="CB50" i="8"/>
  <c r="CB18" i="8"/>
  <c r="CB19" i="8" s="1"/>
  <c r="CB20" i="8" s="1"/>
  <c r="CB21" i="8" s="1"/>
  <c r="CB22" i="8" s="1"/>
  <c r="CB23" i="8" s="1"/>
  <c r="CB24" i="8" s="1"/>
  <c r="CB25" i="8" s="1"/>
  <c r="CB26" i="8" s="1"/>
  <c r="CB27" i="8" s="1"/>
  <c r="CB28" i="8" s="1"/>
  <c r="CB29" i="8" s="1"/>
  <c r="CB32" i="8"/>
  <c r="CB33" i="8" s="1"/>
  <c r="CB34" i="8" s="1"/>
  <c r="CB35" i="8" s="1"/>
  <c r="CB36" i="8" s="1"/>
  <c r="CB37" i="8" s="1"/>
  <c r="CB38" i="8" s="1"/>
  <c r="CB39" i="8" s="1"/>
  <c r="CA5" i="8"/>
  <c r="CA6" i="8" s="1"/>
  <c r="CC2" i="8"/>
  <c r="CC51" i="8" s="1"/>
  <c r="CB48" i="8"/>
  <c r="CB43" i="8"/>
  <c r="CB4" i="8" s="1"/>
  <c r="CB47" i="8"/>
  <c r="CB44" i="8"/>
  <c r="CB45" i="8"/>
  <c r="CB46" i="8"/>
  <c r="CA7" i="8" l="1"/>
  <c r="BS14" i="8"/>
  <c r="J38" i="10"/>
  <c r="J53" i="10" s="1"/>
  <c r="J68" i="10" s="1"/>
  <c r="BX11" i="8"/>
  <c r="K35" i="10"/>
  <c r="K50" i="10" s="1"/>
  <c r="K65" i="10" s="1"/>
  <c r="F96" i="9"/>
  <c r="G96" i="9" s="1"/>
  <c r="H96" i="9" s="1"/>
  <c r="I96" i="9" s="1"/>
  <c r="K96" i="9" s="1"/>
  <c r="M96" i="9" s="1"/>
  <c r="N96" i="9" s="1"/>
  <c r="BZ13" i="8"/>
  <c r="CC49" i="8"/>
  <c r="CC50" i="8"/>
  <c r="CC18" i="8"/>
  <c r="CC19" i="8" s="1"/>
  <c r="CC20" i="8" s="1"/>
  <c r="CC21" i="8" s="1"/>
  <c r="CC22" i="8" s="1"/>
  <c r="CC23" i="8" s="1"/>
  <c r="CC24" i="8" s="1"/>
  <c r="CC25" i="8" s="1"/>
  <c r="CC26" i="8" s="1"/>
  <c r="CC27" i="8" s="1"/>
  <c r="CC28" i="8" s="1"/>
  <c r="CC29" i="8" s="1"/>
  <c r="CC32" i="8"/>
  <c r="CC33" i="8" s="1"/>
  <c r="CC34" i="8" s="1"/>
  <c r="CC35" i="8" s="1"/>
  <c r="CC36" i="8" s="1"/>
  <c r="CC37" i="8" s="1"/>
  <c r="CC38" i="8" s="1"/>
  <c r="CC39" i="8" s="1"/>
  <c r="CB5" i="8"/>
  <c r="CB6" i="8" s="1"/>
  <c r="CB7" i="8" s="1"/>
  <c r="CB8" i="8" s="1"/>
  <c r="CB9" i="8" s="1"/>
  <c r="CB10" i="8" s="1"/>
  <c r="CB11" i="8" s="1"/>
  <c r="CB12" i="8" s="1"/>
  <c r="CB13" i="8" s="1"/>
  <c r="CB14" i="8" s="1"/>
  <c r="CB15" i="8" s="1"/>
  <c r="CC43" i="8"/>
  <c r="CC4" i="8" s="1"/>
  <c r="CC44" i="8"/>
  <c r="CC47" i="8"/>
  <c r="CD2" i="8"/>
  <c r="CD51" i="8" s="1"/>
  <c r="CC45" i="8"/>
  <c r="CC46" i="8"/>
  <c r="CC48" i="8"/>
  <c r="BX12" i="8" l="1"/>
  <c r="K36" i="10"/>
  <c r="K51" i="10" s="1"/>
  <c r="K66" i="10" s="1"/>
  <c r="CA8" i="8"/>
  <c r="BS15" i="8"/>
  <c r="J40" i="10" s="1"/>
  <c r="J55" i="10" s="1"/>
  <c r="J70" i="10" s="1"/>
  <c r="J39" i="10"/>
  <c r="J54" i="10" s="1"/>
  <c r="J69" i="10" s="1"/>
  <c r="F97" i="9"/>
  <c r="G97" i="9" s="1"/>
  <c r="H97" i="9" s="1"/>
  <c r="I97" i="9" s="1"/>
  <c r="K97" i="9" s="1"/>
  <c r="M97" i="9" s="1"/>
  <c r="N97" i="9" s="1"/>
  <c r="BZ14" i="8"/>
  <c r="CD49" i="8"/>
  <c r="CD50" i="8"/>
  <c r="CD18" i="8"/>
  <c r="CD19" i="8" s="1"/>
  <c r="CD20" i="8" s="1"/>
  <c r="CD21" i="8" s="1"/>
  <c r="CD22" i="8" s="1"/>
  <c r="CD23" i="8" s="1"/>
  <c r="CD24" i="8" s="1"/>
  <c r="CD25" i="8" s="1"/>
  <c r="CD26" i="8" s="1"/>
  <c r="CD27" i="8" s="1"/>
  <c r="CD28" i="8" s="1"/>
  <c r="CD29" i="8" s="1"/>
  <c r="CD32" i="8"/>
  <c r="CD33" i="8" s="1"/>
  <c r="CD34" i="8" s="1"/>
  <c r="CD35" i="8" s="1"/>
  <c r="CD36" i="8" s="1"/>
  <c r="CD37" i="8" s="1"/>
  <c r="CD38" i="8" s="1"/>
  <c r="CD39" i="8" s="1"/>
  <c r="CC5" i="8"/>
  <c r="CC6" i="8" s="1"/>
  <c r="CC7" i="8" s="1"/>
  <c r="CC8" i="8" s="1"/>
  <c r="CC9" i="8" s="1"/>
  <c r="CC10" i="8" s="1"/>
  <c r="CC11" i="8" s="1"/>
  <c r="CC12" i="8" s="1"/>
  <c r="CC13" i="8" s="1"/>
  <c r="CC14" i="8" s="1"/>
  <c r="CC15" i="8" s="1"/>
  <c r="CD45" i="8"/>
  <c r="CD46" i="8"/>
  <c r="CD44" i="8"/>
  <c r="CD47" i="8"/>
  <c r="CD43" i="8"/>
  <c r="CD4" i="8" s="1"/>
  <c r="L29" i="10" s="1"/>
  <c r="L44" i="10" s="1"/>
  <c r="L59" i="10" s="1"/>
  <c r="CE2" i="8"/>
  <c r="CE51" i="8" s="1"/>
  <c r="CD48" i="8"/>
  <c r="BX13" i="8" l="1"/>
  <c r="K37" i="10"/>
  <c r="K52" i="10" s="1"/>
  <c r="K67" i="10" s="1"/>
  <c r="CA9" i="8"/>
  <c r="F98" i="9"/>
  <c r="G98" i="9" s="1"/>
  <c r="H98" i="9" s="1"/>
  <c r="I98" i="9" s="1"/>
  <c r="K98" i="9" s="1"/>
  <c r="M98" i="9" s="1"/>
  <c r="N98" i="9" s="1"/>
  <c r="BZ15" i="8"/>
  <c r="CD5" i="8"/>
  <c r="CD6" i="8" s="1"/>
  <c r="CD7" i="8" s="1"/>
  <c r="L32" i="10" s="1"/>
  <c r="L47" i="10" s="1"/>
  <c r="L62" i="10" s="1"/>
  <c r="CE49" i="8"/>
  <c r="CE50" i="8"/>
  <c r="CE18" i="8"/>
  <c r="CE19" i="8" s="1"/>
  <c r="CE20" i="8" s="1"/>
  <c r="CE21" i="8" s="1"/>
  <c r="CE22" i="8" s="1"/>
  <c r="CE23" i="8" s="1"/>
  <c r="CE24" i="8" s="1"/>
  <c r="CE25" i="8" s="1"/>
  <c r="CE26" i="8" s="1"/>
  <c r="CE27" i="8" s="1"/>
  <c r="CE28" i="8" s="1"/>
  <c r="CE29" i="8" s="1"/>
  <c r="CE32" i="8"/>
  <c r="CE33" i="8" s="1"/>
  <c r="CE34" i="8" s="1"/>
  <c r="CE35" i="8" s="1"/>
  <c r="CE36" i="8" s="1"/>
  <c r="CE37" i="8" s="1"/>
  <c r="CE38" i="8" s="1"/>
  <c r="CE39" i="8" s="1"/>
  <c r="CE44" i="8"/>
  <c r="CF2" i="8"/>
  <c r="CF51" i="8" s="1"/>
  <c r="CE48" i="8"/>
  <c r="CE43" i="8"/>
  <c r="CE4" i="8" s="1"/>
  <c r="CE45" i="8"/>
  <c r="CE46" i="8"/>
  <c r="CE47" i="8"/>
  <c r="CD8" i="8" l="1"/>
  <c r="CA10" i="8"/>
  <c r="L31" i="10"/>
  <c r="L46" i="10" s="1"/>
  <c r="L61" i="10" s="1"/>
  <c r="BX14" i="8"/>
  <c r="K38" i="10"/>
  <c r="K53" i="10" s="1"/>
  <c r="K68" i="10" s="1"/>
  <c r="L30" i="10"/>
  <c r="L45" i="10" s="1"/>
  <c r="L60" i="10" s="1"/>
  <c r="F99" i="9"/>
  <c r="G99" i="9" s="1"/>
  <c r="H99" i="9" s="1"/>
  <c r="I99" i="9" s="1"/>
  <c r="K99" i="9" s="1"/>
  <c r="M99" i="9" s="1"/>
  <c r="N99" i="9" s="1"/>
  <c r="CE5" i="8"/>
  <c r="CE6" i="8" s="1"/>
  <c r="CF49" i="8"/>
  <c r="CF50" i="8"/>
  <c r="CF18" i="8"/>
  <c r="CF19" i="8" s="1"/>
  <c r="CF20" i="8" s="1"/>
  <c r="CF21" i="8" s="1"/>
  <c r="CF22" i="8" s="1"/>
  <c r="CF23" i="8" s="1"/>
  <c r="CF24" i="8" s="1"/>
  <c r="CF25" i="8" s="1"/>
  <c r="CF26" i="8" s="1"/>
  <c r="CF27" i="8" s="1"/>
  <c r="CF28" i="8" s="1"/>
  <c r="CF29" i="8" s="1"/>
  <c r="CF32" i="8"/>
  <c r="CF33" i="8" s="1"/>
  <c r="CF34" i="8" s="1"/>
  <c r="CF35" i="8" s="1"/>
  <c r="CF36" i="8" s="1"/>
  <c r="CF37" i="8" s="1"/>
  <c r="CF38" i="8" s="1"/>
  <c r="CF39" i="8" s="1"/>
  <c r="CF45" i="8"/>
  <c r="CF48" i="8"/>
  <c r="CF46" i="8"/>
  <c r="CG2" i="8"/>
  <c r="CG51" i="8" s="1"/>
  <c r="CF47" i="8"/>
  <c r="CF44" i="8"/>
  <c r="CF43" i="8"/>
  <c r="CF4" i="8" s="1"/>
  <c r="CE7" i="8" l="1"/>
  <c r="CA11" i="8"/>
  <c r="BX15" i="8"/>
  <c r="K40" i="10" s="1"/>
  <c r="K55" i="10" s="1"/>
  <c r="K70" i="10" s="1"/>
  <c r="K39" i="10"/>
  <c r="K54" i="10" s="1"/>
  <c r="K69" i="10" s="1"/>
  <c r="CD9" i="8"/>
  <c r="L33" i="10"/>
  <c r="L48" i="10" s="1"/>
  <c r="L63" i="10" s="1"/>
  <c r="F100" i="9"/>
  <c r="G100" i="9" s="1"/>
  <c r="H100" i="9" s="1"/>
  <c r="I100" i="9" s="1"/>
  <c r="K100" i="9" s="1"/>
  <c r="M100" i="9" s="1"/>
  <c r="N100" i="9" s="1"/>
  <c r="CG49" i="8"/>
  <c r="CG50" i="8"/>
  <c r="CG18" i="8"/>
  <c r="CG19" i="8" s="1"/>
  <c r="CG20" i="8" s="1"/>
  <c r="CG21" i="8" s="1"/>
  <c r="CG22" i="8" s="1"/>
  <c r="CG23" i="8" s="1"/>
  <c r="CG24" i="8" s="1"/>
  <c r="CG25" i="8" s="1"/>
  <c r="CG26" i="8" s="1"/>
  <c r="CG27" i="8" s="1"/>
  <c r="CG28" i="8" s="1"/>
  <c r="CG29" i="8" s="1"/>
  <c r="CG32" i="8"/>
  <c r="CG33" i="8" s="1"/>
  <c r="CG34" i="8" s="1"/>
  <c r="CG35" i="8" s="1"/>
  <c r="CG36" i="8" s="1"/>
  <c r="CG37" i="8" s="1"/>
  <c r="CG38" i="8" s="1"/>
  <c r="CG39" i="8" s="1"/>
  <c r="CF5" i="8"/>
  <c r="CF6" i="8" s="1"/>
  <c r="CF7" i="8" s="1"/>
  <c r="CF8" i="8" s="1"/>
  <c r="CF9" i="8" s="1"/>
  <c r="CF10" i="8" s="1"/>
  <c r="CF11" i="8" s="1"/>
  <c r="CF12" i="8" s="1"/>
  <c r="CF13" i="8" s="1"/>
  <c r="CF14" i="8" s="1"/>
  <c r="CF15" i="8" s="1"/>
  <c r="CG43" i="8"/>
  <c r="CG4" i="8" s="1"/>
  <c r="M29" i="10" s="1"/>
  <c r="M44" i="10" s="1"/>
  <c r="M59" i="10" s="1"/>
  <c r="CG44" i="8"/>
  <c r="CH2" i="8"/>
  <c r="CH51" i="8" s="1"/>
  <c r="CG48" i="8"/>
  <c r="CG45" i="8"/>
  <c r="CG46" i="8"/>
  <c r="CG47" i="8"/>
  <c r="CE8" i="8" l="1"/>
  <c r="CD10" i="8"/>
  <c r="L34" i="10"/>
  <c r="L49" i="10" s="1"/>
  <c r="L64" i="10" s="1"/>
  <c r="CA12" i="8"/>
  <c r="CH49" i="8"/>
  <c r="CH50" i="8"/>
  <c r="CH18" i="8"/>
  <c r="CH19" i="8" s="1"/>
  <c r="CH20" i="8" s="1"/>
  <c r="CH21" i="8" s="1"/>
  <c r="CH22" i="8" s="1"/>
  <c r="CH23" i="8" s="1"/>
  <c r="CH24" i="8" s="1"/>
  <c r="CH25" i="8" s="1"/>
  <c r="CH26" i="8" s="1"/>
  <c r="CH27" i="8" s="1"/>
  <c r="CH28" i="8" s="1"/>
  <c r="CH29" i="8" s="1"/>
  <c r="CH32" i="8"/>
  <c r="CH33" i="8" s="1"/>
  <c r="CH34" i="8" s="1"/>
  <c r="CH35" i="8" s="1"/>
  <c r="CH36" i="8" s="1"/>
  <c r="CH37" i="8" s="1"/>
  <c r="CH38" i="8" s="1"/>
  <c r="CH39" i="8" s="1"/>
  <c r="CG5" i="8"/>
  <c r="CG6" i="8" s="1"/>
  <c r="CG7" i="8" s="1"/>
  <c r="CG8" i="8" s="1"/>
  <c r="CG9" i="8" s="1"/>
  <c r="CG10" i="8" s="1"/>
  <c r="CG11" i="8" s="1"/>
  <c r="CG12" i="8" s="1"/>
  <c r="CG13" i="8" s="1"/>
  <c r="CG14" i="8" s="1"/>
  <c r="CG15" i="8" s="1"/>
  <c r="CH45" i="8"/>
  <c r="CI2" i="8"/>
  <c r="CI51" i="8" s="1"/>
  <c r="CH48" i="8"/>
  <c r="CH46" i="8"/>
  <c r="CH43" i="8"/>
  <c r="CH4" i="8" s="1"/>
  <c r="CH44" i="8"/>
  <c r="CH47" i="8"/>
  <c r="M32" i="10" l="1"/>
  <c r="M47" i="10" s="1"/>
  <c r="M62" i="10" s="1"/>
  <c r="CA13" i="8"/>
  <c r="CE9" i="8"/>
  <c r="M33" i="10"/>
  <c r="M48" i="10" s="1"/>
  <c r="M63" i="10" s="1"/>
  <c r="M31" i="10"/>
  <c r="M46" i="10" s="1"/>
  <c r="M61" i="10" s="1"/>
  <c r="CD11" i="8"/>
  <c r="L35" i="10"/>
  <c r="L50" i="10" s="1"/>
  <c r="L65" i="10" s="1"/>
  <c r="M30" i="10"/>
  <c r="M45" i="10" s="1"/>
  <c r="M60" i="10" s="1"/>
  <c r="F101" i="9"/>
  <c r="G101" i="9" s="1"/>
  <c r="H101" i="9" s="1"/>
  <c r="I101" i="9" s="1"/>
  <c r="K101" i="9" s="1"/>
  <c r="M101" i="9" s="1"/>
  <c r="N101" i="9" s="1"/>
  <c r="CI49" i="8"/>
  <c r="CI50" i="8"/>
  <c r="CI18" i="8"/>
  <c r="CI19" i="8" s="1"/>
  <c r="CI20" i="8" s="1"/>
  <c r="CI21" i="8" s="1"/>
  <c r="CI22" i="8" s="1"/>
  <c r="CI23" i="8" s="1"/>
  <c r="CI24" i="8" s="1"/>
  <c r="CI25" i="8" s="1"/>
  <c r="CI26" i="8" s="1"/>
  <c r="CI27" i="8" s="1"/>
  <c r="CI28" i="8" s="1"/>
  <c r="CI29" i="8" s="1"/>
  <c r="CI32" i="8"/>
  <c r="CI33" i="8" s="1"/>
  <c r="CI34" i="8" s="1"/>
  <c r="CI35" i="8" s="1"/>
  <c r="CI36" i="8" s="1"/>
  <c r="CI37" i="8" s="1"/>
  <c r="CI38" i="8" s="1"/>
  <c r="CI39" i="8" s="1"/>
  <c r="CH5" i="8"/>
  <c r="CI47" i="8"/>
  <c r="CI45" i="8"/>
  <c r="CJ2" i="8"/>
  <c r="CJ51" i="8" s="1"/>
  <c r="CI43" i="8"/>
  <c r="CI4" i="8" s="1"/>
  <c r="CI44" i="8"/>
  <c r="CI46" i="8"/>
  <c r="CI48" i="8"/>
  <c r="CH6" i="8" l="1"/>
  <c r="CD12" i="8"/>
  <c r="L36" i="10"/>
  <c r="L51" i="10" s="1"/>
  <c r="L66" i="10" s="1"/>
  <c r="CA14" i="8"/>
  <c r="CE10" i="8"/>
  <c r="M34" i="10"/>
  <c r="M49" i="10" s="1"/>
  <c r="M64" i="10" s="1"/>
  <c r="F102" i="9"/>
  <c r="G102" i="9" s="1"/>
  <c r="H102" i="9" s="1"/>
  <c r="I102" i="9" s="1"/>
  <c r="K102" i="9" s="1"/>
  <c r="M102" i="9" s="1"/>
  <c r="N102" i="9" s="1"/>
  <c r="CJ49" i="8"/>
  <c r="CJ50" i="8"/>
  <c r="CJ18" i="8"/>
  <c r="CJ19" i="8" s="1"/>
  <c r="CJ20" i="8" s="1"/>
  <c r="CJ21" i="8" s="1"/>
  <c r="CJ22" i="8" s="1"/>
  <c r="CJ23" i="8" s="1"/>
  <c r="CJ24" i="8" s="1"/>
  <c r="CJ25" i="8" s="1"/>
  <c r="CJ26" i="8" s="1"/>
  <c r="CJ27" i="8" s="1"/>
  <c r="CJ28" i="8" s="1"/>
  <c r="CJ29" i="8" s="1"/>
  <c r="CJ32" i="8"/>
  <c r="CJ33" i="8" s="1"/>
  <c r="CJ34" i="8" s="1"/>
  <c r="CJ35" i="8" s="1"/>
  <c r="CJ36" i="8" s="1"/>
  <c r="CJ37" i="8" s="1"/>
  <c r="CJ38" i="8" s="1"/>
  <c r="CJ39" i="8" s="1"/>
  <c r="CI5" i="8"/>
  <c r="CI6" i="8" s="1"/>
  <c r="CI7" i="8" s="1"/>
  <c r="CI8" i="8" s="1"/>
  <c r="CI9" i="8" s="1"/>
  <c r="CI10" i="8" s="1"/>
  <c r="CI11" i="8" s="1"/>
  <c r="CI12" i="8" s="1"/>
  <c r="CI13" i="8" s="1"/>
  <c r="CI14" i="8" s="1"/>
  <c r="CI15" i="8" s="1"/>
  <c r="CJ43" i="8"/>
  <c r="CJ4" i="8" s="1"/>
  <c r="CJ44" i="8"/>
  <c r="CJ45" i="8"/>
  <c r="CJ47" i="8"/>
  <c r="CJ46" i="8"/>
  <c r="CK2" i="8"/>
  <c r="CK51" i="8" s="1"/>
  <c r="CJ48" i="8"/>
  <c r="CE11" i="8" l="1"/>
  <c r="M35" i="10"/>
  <c r="M50" i="10" s="1"/>
  <c r="M65" i="10" s="1"/>
  <c r="CD13" i="8"/>
  <c r="L37" i="10"/>
  <c r="L52" i="10" s="1"/>
  <c r="L67" i="10" s="1"/>
  <c r="CA15" i="8"/>
  <c r="CH7" i="8"/>
  <c r="CK49" i="8"/>
  <c r="CK50" i="8"/>
  <c r="CK18" i="8"/>
  <c r="CK19" i="8" s="1"/>
  <c r="CK20" i="8" s="1"/>
  <c r="CK21" i="8" s="1"/>
  <c r="CK22" i="8" s="1"/>
  <c r="CK23" i="8" s="1"/>
  <c r="CK24" i="8" s="1"/>
  <c r="CK25" i="8" s="1"/>
  <c r="CK26" i="8" s="1"/>
  <c r="CK27" i="8" s="1"/>
  <c r="CK28" i="8" s="1"/>
  <c r="CK29" i="8" s="1"/>
  <c r="CK32" i="8"/>
  <c r="CK33" i="8" s="1"/>
  <c r="CK34" i="8" s="1"/>
  <c r="CK35" i="8" s="1"/>
  <c r="CK36" i="8" s="1"/>
  <c r="CK37" i="8" s="1"/>
  <c r="CK38" i="8" s="1"/>
  <c r="CK39" i="8" s="1"/>
  <c r="CJ5" i="8"/>
  <c r="CK44" i="8"/>
  <c r="CK45" i="8"/>
  <c r="CL2" i="8"/>
  <c r="CL51" i="8" s="1"/>
  <c r="CK43" i="8"/>
  <c r="CK4" i="8" s="1"/>
  <c r="CK46" i="8"/>
  <c r="CK48" i="8"/>
  <c r="CK47" i="8"/>
  <c r="CH8" i="8" l="1"/>
  <c r="CD14" i="8"/>
  <c r="L38" i="10"/>
  <c r="L53" i="10" s="1"/>
  <c r="L68" i="10" s="1"/>
  <c r="CE12" i="8"/>
  <c r="M36" i="10"/>
  <c r="M51" i="10" s="1"/>
  <c r="M66" i="10" s="1"/>
  <c r="CJ6" i="8"/>
  <c r="F103" i="9"/>
  <c r="G103" i="9" s="1"/>
  <c r="H103" i="9" s="1"/>
  <c r="I103" i="9" s="1"/>
  <c r="K103" i="9" s="1"/>
  <c r="M103" i="9" s="1"/>
  <c r="N103" i="9" s="1"/>
  <c r="CK5" i="8"/>
  <c r="CK6" i="8" s="1"/>
  <c r="CK7" i="8" s="1"/>
  <c r="CK8" i="8" s="1"/>
  <c r="CK9" i="8" s="1"/>
  <c r="CK10" i="8" s="1"/>
  <c r="CK11" i="8" s="1"/>
  <c r="CK12" i="8" s="1"/>
  <c r="CK13" i="8" s="1"/>
  <c r="CK14" i="8" s="1"/>
  <c r="CK15" i="8" s="1"/>
  <c r="CL49" i="8"/>
  <c r="CL50" i="8"/>
  <c r="CL18" i="8"/>
  <c r="CL19" i="8" s="1"/>
  <c r="CL20" i="8" s="1"/>
  <c r="CL21" i="8" s="1"/>
  <c r="CL22" i="8" s="1"/>
  <c r="CL23" i="8" s="1"/>
  <c r="CL24" i="8" s="1"/>
  <c r="CL25" i="8" s="1"/>
  <c r="CL26" i="8" s="1"/>
  <c r="CL27" i="8" s="1"/>
  <c r="CL28" i="8" s="1"/>
  <c r="CL29" i="8" s="1"/>
  <c r="CL32" i="8"/>
  <c r="CL33" i="8" s="1"/>
  <c r="CL34" i="8" s="1"/>
  <c r="CL35" i="8" s="1"/>
  <c r="CL36" i="8" s="1"/>
  <c r="CL37" i="8" s="1"/>
  <c r="CL38" i="8" s="1"/>
  <c r="CL39" i="8" s="1"/>
  <c r="CM2" i="8"/>
  <c r="CM51" i="8" s="1"/>
  <c r="CL48" i="8"/>
  <c r="CL45" i="8"/>
  <c r="CL43" i="8"/>
  <c r="CL4" i="8" s="1"/>
  <c r="N29" i="10" s="1"/>
  <c r="N44" i="10" s="1"/>
  <c r="N59" i="10" s="1"/>
  <c r="CL44" i="8"/>
  <c r="CL46" i="8"/>
  <c r="CL47" i="8"/>
  <c r="CJ7" i="8" l="1"/>
  <c r="CD15" i="8"/>
  <c r="L40" i="10" s="1"/>
  <c r="L55" i="10" s="1"/>
  <c r="L70" i="10" s="1"/>
  <c r="L39" i="10"/>
  <c r="L54" i="10" s="1"/>
  <c r="L69" i="10" s="1"/>
  <c r="CE13" i="8"/>
  <c r="M37" i="10"/>
  <c r="M52" i="10" s="1"/>
  <c r="M67" i="10" s="1"/>
  <c r="CH9" i="8"/>
  <c r="F104" i="9"/>
  <c r="G104" i="9" s="1"/>
  <c r="H104" i="9" s="1"/>
  <c r="I104" i="9" s="1"/>
  <c r="K104" i="9" s="1"/>
  <c r="M104" i="9" s="1"/>
  <c r="N104" i="9" s="1"/>
  <c r="CM49" i="8"/>
  <c r="CM50" i="8"/>
  <c r="CM18" i="8"/>
  <c r="CM19" i="8" s="1"/>
  <c r="CM20" i="8" s="1"/>
  <c r="CM21" i="8" s="1"/>
  <c r="CM22" i="8" s="1"/>
  <c r="CM23" i="8" s="1"/>
  <c r="CM24" i="8" s="1"/>
  <c r="CM25" i="8" s="1"/>
  <c r="CM26" i="8" s="1"/>
  <c r="CM27" i="8" s="1"/>
  <c r="CM28" i="8" s="1"/>
  <c r="CM29" i="8" s="1"/>
  <c r="CM32" i="8"/>
  <c r="CM33" i="8" s="1"/>
  <c r="CM34" i="8" s="1"/>
  <c r="CM35" i="8" s="1"/>
  <c r="CM36" i="8" s="1"/>
  <c r="CM37" i="8" s="1"/>
  <c r="CM38" i="8" s="1"/>
  <c r="CM39" i="8" s="1"/>
  <c r="CL5" i="8"/>
  <c r="CL6" i="8" s="1"/>
  <c r="CL7" i="8" s="1"/>
  <c r="CL8" i="8" s="1"/>
  <c r="CL9" i="8" s="1"/>
  <c r="CL10" i="8" s="1"/>
  <c r="CL11" i="8" s="1"/>
  <c r="CN2" i="8"/>
  <c r="CN51" i="8" s="1"/>
  <c r="CM45" i="8"/>
  <c r="CM44" i="8"/>
  <c r="CM46" i="8"/>
  <c r="CM47" i="8"/>
  <c r="CM48" i="8"/>
  <c r="CM43" i="8"/>
  <c r="CM4" i="8" s="1"/>
  <c r="CH10" i="8" l="1"/>
  <c r="N31" i="10"/>
  <c r="N46" i="10" s="1"/>
  <c r="N61" i="10" s="1"/>
  <c r="M38" i="10"/>
  <c r="M53" i="10" s="1"/>
  <c r="M68" i="10" s="1"/>
  <c r="CE14" i="8"/>
  <c r="CJ8" i="8"/>
  <c r="N32" i="10"/>
  <c r="N47" i="10" s="1"/>
  <c r="N62" i="10" s="1"/>
  <c r="N30" i="10"/>
  <c r="N45" i="10" s="1"/>
  <c r="N60" i="10" s="1"/>
  <c r="CL12" i="8"/>
  <c r="CN49" i="8"/>
  <c r="CN50" i="8"/>
  <c r="CN18" i="8"/>
  <c r="CN19" i="8" s="1"/>
  <c r="CN20" i="8" s="1"/>
  <c r="CN21" i="8" s="1"/>
  <c r="CN22" i="8" s="1"/>
  <c r="CN23" i="8" s="1"/>
  <c r="CN24" i="8" s="1"/>
  <c r="CN25" i="8" s="1"/>
  <c r="CN26" i="8" s="1"/>
  <c r="CN27" i="8" s="1"/>
  <c r="CN28" i="8" s="1"/>
  <c r="CN29" i="8" s="1"/>
  <c r="CN32" i="8"/>
  <c r="CN33" i="8" s="1"/>
  <c r="CN34" i="8" s="1"/>
  <c r="CN35" i="8" s="1"/>
  <c r="CN36" i="8" s="1"/>
  <c r="CN37" i="8" s="1"/>
  <c r="CN38" i="8" s="1"/>
  <c r="CN39" i="8" s="1"/>
  <c r="CM5" i="8"/>
  <c r="CN48" i="8"/>
  <c r="CN45" i="8"/>
  <c r="CO2" i="8"/>
  <c r="CO51" i="8" s="1"/>
  <c r="CN44" i="8"/>
  <c r="CN47" i="8"/>
  <c r="CN46" i="8"/>
  <c r="CN43" i="8"/>
  <c r="CN4" i="8" s="1"/>
  <c r="CJ9" i="8" l="1"/>
  <c r="N33" i="10"/>
  <c r="N48" i="10" s="1"/>
  <c r="N63" i="10" s="1"/>
  <c r="CM6" i="8"/>
  <c r="CH11" i="8"/>
  <c r="CE15" i="8"/>
  <c r="M40" i="10" s="1"/>
  <c r="M55" i="10" s="1"/>
  <c r="M70" i="10" s="1"/>
  <c r="M39" i="10"/>
  <c r="M54" i="10" s="1"/>
  <c r="M69" i="10" s="1"/>
  <c r="F105" i="9"/>
  <c r="G105" i="9" s="1"/>
  <c r="H105" i="9" s="1"/>
  <c r="I105" i="9" s="1"/>
  <c r="K105" i="9" s="1"/>
  <c r="M105" i="9" s="1"/>
  <c r="N105" i="9" s="1"/>
  <c r="CL13" i="8"/>
  <c r="CN5" i="8"/>
  <c r="CN6" i="8" s="1"/>
  <c r="CN7" i="8" s="1"/>
  <c r="CN8" i="8" s="1"/>
  <c r="CN9" i="8" s="1"/>
  <c r="CN10" i="8" s="1"/>
  <c r="CN11" i="8" s="1"/>
  <c r="CN12" i="8" s="1"/>
  <c r="CN13" i="8" s="1"/>
  <c r="CN14" i="8" s="1"/>
  <c r="CN15" i="8" s="1"/>
  <c r="CO49" i="8"/>
  <c r="CO50" i="8"/>
  <c r="CO18" i="8"/>
  <c r="CO19" i="8" s="1"/>
  <c r="CO20" i="8" s="1"/>
  <c r="CO21" i="8" s="1"/>
  <c r="CO22" i="8" s="1"/>
  <c r="CO23" i="8" s="1"/>
  <c r="CO24" i="8" s="1"/>
  <c r="CO25" i="8" s="1"/>
  <c r="CO26" i="8" s="1"/>
  <c r="CO27" i="8" s="1"/>
  <c r="CO28" i="8" s="1"/>
  <c r="CO29" i="8" s="1"/>
  <c r="CO32" i="8"/>
  <c r="CO33" i="8" s="1"/>
  <c r="CO34" i="8" s="1"/>
  <c r="CO35" i="8" s="1"/>
  <c r="CO36" i="8" s="1"/>
  <c r="CO37" i="8" s="1"/>
  <c r="CO38" i="8" s="1"/>
  <c r="CO39" i="8" s="1"/>
  <c r="CO47" i="8"/>
  <c r="CO43" i="8"/>
  <c r="CO4" i="8" s="1"/>
  <c r="CO48" i="8"/>
  <c r="CO45" i="8"/>
  <c r="CO44" i="8"/>
  <c r="CO46" i="8"/>
  <c r="CP2" i="8"/>
  <c r="CP51" i="8" s="1"/>
  <c r="CM7" i="8" l="1"/>
  <c r="CH12" i="8"/>
  <c r="CJ10" i="8"/>
  <c r="N34" i="10"/>
  <c r="N49" i="10" s="1"/>
  <c r="N64" i="10" s="1"/>
  <c r="CL14" i="8"/>
  <c r="CP49" i="8"/>
  <c r="CP50" i="8"/>
  <c r="CP18" i="8"/>
  <c r="CP19" i="8" s="1"/>
  <c r="CP20" i="8" s="1"/>
  <c r="CP21" i="8" s="1"/>
  <c r="CP22" i="8" s="1"/>
  <c r="CP23" i="8" s="1"/>
  <c r="CP24" i="8" s="1"/>
  <c r="CP25" i="8" s="1"/>
  <c r="CP26" i="8" s="1"/>
  <c r="CP27" i="8" s="1"/>
  <c r="CP28" i="8" s="1"/>
  <c r="CP29" i="8" s="1"/>
  <c r="CP32" i="8"/>
  <c r="CP33" i="8" s="1"/>
  <c r="CP34" i="8" s="1"/>
  <c r="CP35" i="8" s="1"/>
  <c r="CP36" i="8" s="1"/>
  <c r="CP37" i="8" s="1"/>
  <c r="CP38" i="8" s="1"/>
  <c r="CP39" i="8" s="1"/>
  <c r="CO5" i="8"/>
  <c r="CO6" i="8" s="1"/>
  <c r="CO7" i="8" s="1"/>
  <c r="CO8" i="8" s="1"/>
  <c r="CO9" i="8" s="1"/>
  <c r="CO10" i="8" s="1"/>
  <c r="CO11" i="8" s="1"/>
  <c r="CP43" i="8"/>
  <c r="CP44" i="8"/>
  <c r="CP48" i="8"/>
  <c r="CP47" i="8"/>
  <c r="CP45" i="8"/>
  <c r="CP46" i="8"/>
  <c r="CJ11" i="8" l="1"/>
  <c r="N35" i="10"/>
  <c r="N50" i="10" s="1"/>
  <c r="N65" i="10" s="1"/>
  <c r="CM8" i="8"/>
  <c r="CH13" i="8"/>
  <c r="F106" i="9"/>
  <c r="G106" i="9" s="1"/>
  <c r="H106" i="9" s="1"/>
  <c r="I106" i="9" s="1"/>
  <c r="K106" i="9" s="1"/>
  <c r="M106" i="9" s="1"/>
  <c r="N106" i="9" s="1"/>
  <c r="CO12" i="8"/>
  <c r="CL15" i="8"/>
  <c r="CP4" i="8"/>
  <c r="CM9" i="8" l="1"/>
  <c r="CH14" i="8"/>
  <c r="CP5" i="8"/>
  <c r="D120" i="8" s="1"/>
  <c r="F120" i="8" s="1"/>
  <c r="D75" i="8"/>
  <c r="I83" i="8" s="1"/>
  <c r="O29" i="10"/>
  <c r="O44" i="10" s="1"/>
  <c r="O59" i="10" s="1"/>
  <c r="CJ12" i="8"/>
  <c r="N36" i="10"/>
  <c r="N51" i="10" s="1"/>
  <c r="N66" i="10" s="1"/>
  <c r="CO13" i="8"/>
  <c r="D119" i="8"/>
  <c r="F119" i="8" s="1"/>
  <c r="CH15" i="8" l="1"/>
  <c r="CP6" i="8"/>
  <c r="D121" i="8" s="1"/>
  <c r="D76" i="8"/>
  <c r="I84" i="8" s="1"/>
  <c r="O30" i="10"/>
  <c r="O45" i="10" s="1"/>
  <c r="O60" i="10" s="1"/>
  <c r="CM10" i="8"/>
  <c r="CJ13" i="8"/>
  <c r="N37" i="10"/>
  <c r="N52" i="10" s="1"/>
  <c r="N67" i="10" s="1"/>
  <c r="F107" i="9"/>
  <c r="G107" i="9" s="1"/>
  <c r="H107" i="9" s="1"/>
  <c r="I107" i="9" s="1"/>
  <c r="K107" i="9" s="1"/>
  <c r="M107" i="9" s="1"/>
  <c r="N107" i="9" s="1"/>
  <c r="CO14" i="8"/>
  <c r="CJ14" i="8" l="1"/>
  <c r="N38" i="10"/>
  <c r="N53" i="10" s="1"/>
  <c r="N68" i="10" s="1"/>
  <c r="CP7" i="8"/>
  <c r="D122" i="8" s="1"/>
  <c r="F122" i="8" s="1"/>
  <c r="D77" i="8"/>
  <c r="O31" i="10"/>
  <c r="O46" i="10" s="1"/>
  <c r="O61" i="10" s="1"/>
  <c r="CM11" i="8"/>
  <c r="CO15" i="8"/>
  <c r="F121" i="8"/>
  <c r="I85" i="8" l="1"/>
  <c r="CP8" i="8"/>
  <c r="D123" i="8" s="1"/>
  <c r="F123" i="8" s="1"/>
  <c r="D78" i="8"/>
  <c r="O32" i="10"/>
  <c r="O47" i="10" s="1"/>
  <c r="O62" i="10" s="1"/>
  <c r="CM12" i="8"/>
  <c r="CJ15" i="8"/>
  <c r="N40" i="10" s="1"/>
  <c r="N55" i="10" s="1"/>
  <c r="N70" i="10" s="1"/>
  <c r="N39" i="10"/>
  <c r="N54" i="10" s="1"/>
  <c r="N69" i="10" s="1"/>
  <c r="F108" i="9"/>
  <c r="G108" i="9" s="1"/>
  <c r="H108" i="9" s="1"/>
  <c r="I108" i="9" s="1"/>
  <c r="K108" i="9" s="1"/>
  <c r="M108" i="9" s="1"/>
  <c r="N108" i="9" s="1"/>
  <c r="I86" i="8" l="1"/>
  <c r="CM13" i="8"/>
  <c r="CP9" i="8"/>
  <c r="D124" i="8" s="1"/>
  <c r="F124" i="8" s="1"/>
  <c r="D79" i="8"/>
  <c r="I87" i="8" s="1"/>
  <c r="O33" i="10"/>
  <c r="O48" i="10" s="1"/>
  <c r="O63" i="10" s="1"/>
  <c r="CP10" i="8" l="1"/>
  <c r="D125" i="8" s="1"/>
  <c r="F125" i="8" s="1"/>
  <c r="D80" i="8"/>
  <c r="I88" i="8" s="1"/>
  <c r="O34" i="10"/>
  <c r="O49" i="10" s="1"/>
  <c r="O64" i="10" s="1"/>
  <c r="CM14" i="8"/>
  <c r="F109" i="9"/>
  <c r="G109" i="9" s="1"/>
  <c r="H109" i="9" s="1"/>
  <c r="I109" i="9" s="1"/>
  <c r="K109" i="9" s="1"/>
  <c r="M109" i="9" s="1"/>
  <c r="N109" i="9" s="1"/>
  <c r="CM15" i="8" l="1"/>
  <c r="CP11" i="8"/>
  <c r="D126" i="8" s="1"/>
  <c r="F126" i="8" s="1"/>
  <c r="D81" i="8"/>
  <c r="I89" i="8" s="1"/>
  <c r="K89" i="8" s="1"/>
  <c r="Q89" i="8" s="1"/>
  <c r="O35" i="10"/>
  <c r="O50" i="10" s="1"/>
  <c r="O65" i="10" s="1"/>
  <c r="O36" i="10" l="1"/>
  <c r="O51" i="10" s="1"/>
  <c r="O66" i="10" s="1"/>
  <c r="CP12" i="8"/>
  <c r="D82" i="8"/>
  <c r="I90" i="8" s="1"/>
  <c r="K90" i="8" s="1"/>
  <c r="Q90" i="8" s="1"/>
  <c r="F110" i="9"/>
  <c r="G110" i="9" s="1"/>
  <c r="H110" i="9" s="1"/>
  <c r="I110" i="9" s="1"/>
  <c r="K110" i="9" s="1"/>
  <c r="M110" i="9" s="1"/>
  <c r="N110" i="9" s="1"/>
  <c r="O37" i="10" l="1"/>
  <c r="O52" i="10" s="1"/>
  <c r="O67" i="10" s="1"/>
  <c r="CP13" i="8"/>
  <c r="F111" i="9"/>
  <c r="G111" i="9" s="1"/>
  <c r="H111" i="9" s="1"/>
  <c r="I111" i="9" s="1"/>
  <c r="K111" i="9" s="1"/>
  <c r="M111" i="9" s="1"/>
  <c r="N111" i="9" s="1"/>
  <c r="O38" i="10" l="1"/>
  <c r="O53" i="10" s="1"/>
  <c r="O68" i="10" s="1"/>
  <c r="CP14" i="8"/>
  <c r="F112" i="9"/>
  <c r="G112" i="9" s="1"/>
  <c r="H112" i="9" s="1"/>
  <c r="I112" i="9" s="1"/>
  <c r="K112" i="9" s="1"/>
  <c r="M112" i="9" s="1"/>
  <c r="N112" i="9" s="1"/>
  <c r="O39" i="10" l="1"/>
  <c r="O54" i="10" s="1"/>
  <c r="O69" i="10" s="1"/>
  <c r="CP15" i="8"/>
  <c r="F113" i="9"/>
  <c r="G113" i="9" s="1"/>
  <c r="H113" i="9" s="1"/>
  <c r="I113" i="9" s="1"/>
  <c r="K113" i="9" s="1"/>
  <c r="M113" i="9" s="1"/>
  <c r="N113" i="9" s="1"/>
  <c r="O40" i="10" l="1"/>
  <c r="O55" i="10" s="1"/>
  <c r="O70" i="10" s="1"/>
  <c r="F114" i="9"/>
  <c r="G114" i="9" s="1"/>
  <c r="H114" i="9" s="1"/>
  <c r="I114" i="9" s="1"/>
  <c r="K114" i="9" s="1"/>
  <c r="M114" i="9" s="1"/>
  <c r="N114" i="9" s="1"/>
  <c r="F115" i="9" l="1"/>
  <c r="G115" i="9" s="1"/>
  <c r="H115" i="9" s="1"/>
  <c r="I115" i="9" s="1"/>
  <c r="K115" i="9" s="1"/>
  <c r="M115" i="9" s="1"/>
  <c r="N115" i="9" s="1"/>
  <c r="F116" i="9" l="1"/>
  <c r="G116" i="9" s="1"/>
  <c r="H116" i="9" s="1"/>
  <c r="I116" i="9" s="1"/>
  <c r="K116" i="9" s="1"/>
  <c r="M116" i="9" s="1"/>
  <c r="N116" i="9" s="1"/>
  <c r="F117" i="9" l="1"/>
  <c r="G117" i="9" s="1"/>
  <c r="H117" i="9" s="1"/>
  <c r="I117" i="9" s="1"/>
  <c r="K117" i="9" s="1"/>
  <c r="M117" i="9" s="1"/>
  <c r="N117" i="9" s="1"/>
  <c r="F118" i="9" l="1"/>
  <c r="G118" i="9" s="1"/>
  <c r="H118" i="9" s="1"/>
  <c r="I118" i="9" s="1"/>
  <c r="K118" i="9" s="1"/>
  <c r="M118" i="9" s="1"/>
  <c r="N118" i="9" s="1"/>
  <c r="F119" i="9" l="1"/>
  <c r="G119" i="9" s="1"/>
  <c r="H119" i="9" s="1"/>
  <c r="I119" i="9" s="1"/>
  <c r="K119" i="9" s="1"/>
  <c r="M119" i="9" s="1"/>
  <c r="N119" i="9" s="1"/>
  <c r="F120" i="9" l="1"/>
  <c r="G120" i="9" s="1"/>
  <c r="H120" i="9" s="1"/>
  <c r="I120" i="9" s="1"/>
  <c r="K120" i="9" s="1"/>
  <c r="M120" i="9" s="1"/>
  <c r="N120" i="9" s="1"/>
  <c r="F121" i="9" l="1"/>
  <c r="G121" i="9" s="1"/>
  <c r="H121" i="9" s="1"/>
  <c r="I121" i="9" s="1"/>
  <c r="K121" i="9" s="1"/>
  <c r="M121" i="9" s="1"/>
  <c r="N121" i="9" s="1"/>
  <c r="F122" i="9" l="1"/>
  <c r="G122" i="9" s="1"/>
  <c r="H122" i="9" s="1"/>
  <c r="I122" i="9" s="1"/>
  <c r="K122" i="9" s="1"/>
  <c r="M122" i="9" s="1"/>
  <c r="N122" i="9" s="1"/>
  <c r="F123" i="9" l="1"/>
  <c r="G123" i="9" s="1"/>
  <c r="H123" i="9" s="1"/>
  <c r="I123" i="9" s="1"/>
  <c r="K123" i="9" s="1"/>
  <c r="M123" i="9" s="1"/>
  <c r="N123" i="9" s="1"/>
  <c r="F124" i="9" l="1"/>
  <c r="G124" i="9" s="1"/>
  <c r="H124" i="9" s="1"/>
  <c r="I124" i="9" s="1"/>
  <c r="K124" i="9" s="1"/>
  <c r="M124" i="9" s="1"/>
  <c r="N124" i="9" s="1"/>
  <c r="F125" i="9" l="1"/>
  <c r="G125" i="9" s="1"/>
  <c r="H125" i="9" s="1"/>
  <c r="I125" i="9" s="1"/>
  <c r="K125" i="9" s="1"/>
  <c r="M125" i="9" s="1"/>
  <c r="N125" i="9" s="1"/>
  <c r="F126" i="9" l="1"/>
  <c r="G126" i="9" s="1"/>
  <c r="H126" i="9" s="1"/>
  <c r="I126" i="9" s="1"/>
  <c r="K126" i="9" s="1"/>
  <c r="M126" i="9" s="1"/>
  <c r="N126" i="9" s="1"/>
  <c r="F127" i="9" l="1"/>
  <c r="G127" i="9" s="1"/>
  <c r="H127" i="9" s="1"/>
  <c r="I127" i="9" s="1"/>
  <c r="K127" i="9" s="1"/>
  <c r="M127" i="9" s="1"/>
  <c r="N127" i="9" s="1"/>
  <c r="F128" i="9" l="1"/>
  <c r="G128" i="9" s="1"/>
  <c r="H128" i="9" s="1"/>
  <c r="I128" i="9" s="1"/>
  <c r="K128" i="9" s="1"/>
  <c r="M128" i="9" s="1"/>
  <c r="N128" i="9" s="1"/>
  <c r="F129" i="9" l="1"/>
  <c r="G129" i="9" s="1"/>
  <c r="H129" i="9" s="1"/>
  <c r="I129" i="9" s="1"/>
  <c r="K129" i="9" s="1"/>
  <c r="M129" i="9" s="1"/>
  <c r="N129" i="9" s="1"/>
  <c r="F130" i="9" l="1"/>
  <c r="G130" i="9" s="1"/>
  <c r="H130" i="9" s="1"/>
  <c r="I130" i="9" s="1"/>
  <c r="K130" i="9" s="1"/>
  <c r="M130" i="9" s="1"/>
  <c r="N130" i="9" s="1"/>
  <c r="F131" i="9" l="1"/>
  <c r="G131" i="9" s="1"/>
  <c r="H131" i="9" s="1"/>
  <c r="I131" i="9" s="1"/>
  <c r="K131" i="9" s="1"/>
  <c r="M131" i="9" s="1"/>
  <c r="N131" i="9" s="1"/>
  <c r="F132" i="9" l="1"/>
  <c r="G132" i="9" s="1"/>
  <c r="H132" i="9" s="1"/>
  <c r="I132" i="9" s="1"/>
  <c r="K132" i="9" s="1"/>
  <c r="M132" i="9" s="1"/>
  <c r="N132" i="9" s="1"/>
  <c r="F133" i="9" l="1"/>
  <c r="G133" i="9" s="1"/>
  <c r="H133" i="9" s="1"/>
  <c r="I133" i="9" s="1"/>
  <c r="K133" i="9" s="1"/>
  <c r="M133" i="9" s="1"/>
  <c r="N133" i="9" s="1"/>
  <c r="F134" i="9" l="1"/>
  <c r="G134" i="9" s="1"/>
  <c r="H134" i="9" s="1"/>
  <c r="I134" i="9" s="1"/>
  <c r="K134" i="9" s="1"/>
  <c r="M134" i="9" s="1"/>
  <c r="N134" i="9" s="1"/>
  <c r="F135" i="9" l="1"/>
  <c r="G135" i="9" s="1"/>
  <c r="H135" i="9" s="1"/>
  <c r="I135" i="9" s="1"/>
  <c r="K135" i="9" s="1"/>
  <c r="M135" i="9" s="1"/>
  <c r="N135" i="9" s="1"/>
  <c r="F136" i="9" l="1"/>
  <c r="G136" i="9" s="1"/>
  <c r="H136" i="9" s="1"/>
  <c r="I136" i="9" s="1"/>
  <c r="K136" i="9" s="1"/>
  <c r="M136" i="9" s="1"/>
  <c r="N136" i="9" s="1"/>
  <c r="F137" i="9" l="1"/>
  <c r="G137" i="9" s="1"/>
  <c r="H137" i="9" s="1"/>
  <c r="I137" i="9" s="1"/>
  <c r="K137" i="9" s="1"/>
  <c r="M137" i="9" s="1"/>
  <c r="N137" i="9" s="1"/>
  <c r="F138" i="9" l="1"/>
  <c r="G138" i="9" s="1"/>
  <c r="H138" i="9" s="1"/>
  <c r="I138" i="9" s="1"/>
  <c r="K138" i="9" s="1"/>
  <c r="M138" i="9" s="1"/>
  <c r="N138" i="9" s="1"/>
  <c r="F139" i="9" l="1"/>
  <c r="G139" i="9" s="1"/>
  <c r="H139" i="9" s="1"/>
  <c r="I139" i="9" s="1"/>
  <c r="K139" i="9" s="1"/>
  <c r="M139" i="9" s="1"/>
  <c r="N139" i="9" s="1"/>
  <c r="F140" i="9" l="1"/>
  <c r="G140" i="9" s="1"/>
  <c r="H140" i="9" s="1"/>
  <c r="I140" i="9" s="1"/>
  <c r="K140" i="9" s="1"/>
  <c r="M140" i="9" s="1"/>
  <c r="N140" i="9" s="1"/>
  <c r="F141" i="9" l="1"/>
  <c r="G141" i="9" s="1"/>
  <c r="H141" i="9" s="1"/>
  <c r="I141" i="9" s="1"/>
  <c r="K141" i="9" s="1"/>
  <c r="M141" i="9" s="1"/>
  <c r="N141" i="9" s="1"/>
  <c r="F142" i="9" l="1"/>
  <c r="G142" i="9" s="1"/>
  <c r="H142" i="9" s="1"/>
  <c r="I142" i="9" s="1"/>
  <c r="K142" i="9" s="1"/>
  <c r="M142" i="9" s="1"/>
  <c r="N142" i="9" s="1"/>
  <c r="F143" i="9" l="1"/>
  <c r="G143" i="9" s="1"/>
  <c r="H143" i="9" s="1"/>
  <c r="I143" i="9" s="1"/>
  <c r="K143" i="9" s="1"/>
  <c r="M143" i="9" s="1"/>
  <c r="N143" i="9" s="1"/>
  <c r="F144" i="9" l="1"/>
  <c r="G144" i="9" s="1"/>
  <c r="H144" i="9" s="1"/>
  <c r="I144" i="9" s="1"/>
  <c r="K144" i="9" s="1"/>
  <c r="M144" i="9" s="1"/>
  <c r="N144" i="9" s="1"/>
  <c r="F145" i="9" l="1"/>
  <c r="G145" i="9" s="1"/>
  <c r="H145" i="9" s="1"/>
  <c r="I145" i="9" s="1"/>
  <c r="K145" i="9" s="1"/>
  <c r="M145" i="9" s="1"/>
  <c r="N145" i="9" s="1"/>
  <c r="F146" i="9" l="1"/>
  <c r="G146" i="9" s="1"/>
  <c r="H146" i="9" s="1"/>
  <c r="I146" i="9" s="1"/>
  <c r="K146" i="9" s="1"/>
  <c r="M146" i="9" s="1"/>
  <c r="N146" i="9" s="1"/>
  <c r="F147" i="9" l="1"/>
  <c r="G147" i="9" s="1"/>
  <c r="H147" i="9" s="1"/>
  <c r="I147" i="9" s="1"/>
  <c r="K147" i="9" s="1"/>
  <c r="M147" i="9" s="1"/>
  <c r="N147" i="9" s="1"/>
  <c r="F148" i="9" l="1"/>
  <c r="G148" i="9" s="1"/>
  <c r="H148" i="9" s="1"/>
  <c r="I148" i="9" s="1"/>
  <c r="K148" i="9" s="1"/>
  <c r="M148" i="9" s="1"/>
  <c r="N148" i="9" s="1"/>
  <c r="F149" i="9" l="1"/>
  <c r="G149" i="9" s="1"/>
  <c r="H149" i="9" s="1"/>
  <c r="I149" i="9" s="1"/>
  <c r="K149" i="9" s="1"/>
  <c r="M149" i="9" s="1"/>
  <c r="N149" i="9" s="1"/>
  <c r="F150" i="9" l="1"/>
  <c r="G150" i="9" s="1"/>
  <c r="H150" i="9" s="1"/>
  <c r="I150" i="9" s="1"/>
  <c r="K150" i="9" s="1"/>
  <c r="M150" i="9" s="1"/>
  <c r="N150" i="9" s="1"/>
  <c r="F151" i="9" l="1"/>
  <c r="G151" i="9" s="1"/>
  <c r="H151" i="9" s="1"/>
  <c r="I151" i="9" s="1"/>
  <c r="K151" i="9" s="1"/>
  <c r="M151" i="9" s="1"/>
  <c r="N151" i="9" s="1"/>
  <c r="F152" i="9" l="1"/>
  <c r="G152" i="9" s="1"/>
  <c r="H152" i="9" s="1"/>
  <c r="I152" i="9" s="1"/>
  <c r="K152" i="9" s="1"/>
  <c r="M152" i="9" s="1"/>
  <c r="N152" i="9" s="1"/>
  <c r="F153" i="9" l="1"/>
  <c r="G153" i="9" s="1"/>
  <c r="H153" i="9" s="1"/>
  <c r="I153" i="9" s="1"/>
  <c r="K153" i="9" s="1"/>
  <c r="M153" i="9" s="1"/>
  <c r="N153" i="9" s="1"/>
  <c r="F154" i="9" l="1"/>
  <c r="G154" i="9" s="1"/>
  <c r="H154" i="9" s="1"/>
  <c r="I154" i="9" s="1"/>
  <c r="K154" i="9" s="1"/>
  <c r="M154" i="9" s="1"/>
  <c r="N154" i="9" s="1"/>
  <c r="F155" i="9" l="1"/>
  <c r="G155" i="9" s="1"/>
  <c r="H155" i="9" s="1"/>
  <c r="I155" i="9" s="1"/>
  <c r="K155" i="9" s="1"/>
  <c r="M155" i="9" s="1"/>
  <c r="N155" i="9" s="1"/>
  <c r="F156" i="9" l="1"/>
  <c r="G156" i="9" s="1"/>
  <c r="H156" i="9" s="1"/>
  <c r="I156" i="9" s="1"/>
  <c r="K156" i="9" s="1"/>
  <c r="M156" i="9" s="1"/>
  <c r="N156" i="9" s="1"/>
  <c r="F157" i="9" l="1"/>
  <c r="G157" i="9" s="1"/>
  <c r="H157" i="9" s="1"/>
  <c r="I157" i="9" s="1"/>
  <c r="K157" i="9" s="1"/>
  <c r="M157" i="9" s="1"/>
  <c r="N157" i="9" s="1"/>
  <c r="F158" i="9" l="1"/>
  <c r="G158" i="9" s="1"/>
  <c r="H158" i="9" s="1"/>
  <c r="I158" i="9" s="1"/>
  <c r="K158" i="9" s="1"/>
  <c r="M158" i="9" s="1"/>
  <c r="N158" i="9" s="1"/>
  <c r="F159" i="9" l="1"/>
  <c r="G159" i="9" s="1"/>
  <c r="H159" i="9" s="1"/>
  <c r="I159" i="9" s="1"/>
  <c r="K159" i="9" s="1"/>
  <c r="M159" i="9" s="1"/>
  <c r="N159" i="9" s="1"/>
  <c r="F160" i="9" l="1"/>
  <c r="G160" i="9" s="1"/>
  <c r="H160" i="9" s="1"/>
  <c r="I160" i="9" s="1"/>
  <c r="K160" i="9" s="1"/>
  <c r="M160" i="9" s="1"/>
  <c r="N160" i="9" s="1"/>
  <c r="F161" i="9" l="1"/>
  <c r="G161" i="9" s="1"/>
  <c r="H161" i="9" s="1"/>
  <c r="I161" i="9" s="1"/>
  <c r="K161" i="9" s="1"/>
  <c r="M161" i="9" s="1"/>
  <c r="N161" i="9" s="1"/>
  <c r="F162" i="9" l="1"/>
  <c r="G162" i="9" s="1"/>
  <c r="H162" i="9" s="1"/>
  <c r="I162" i="9" s="1"/>
  <c r="K162" i="9" s="1"/>
  <c r="M162" i="9" s="1"/>
  <c r="N162" i="9" s="1"/>
  <c r="F163" i="9" l="1"/>
  <c r="G163" i="9" s="1"/>
  <c r="H163" i="9" s="1"/>
  <c r="I163" i="9" s="1"/>
  <c r="K163" i="9" s="1"/>
  <c r="M163" i="9" s="1"/>
  <c r="N163" i="9" s="1"/>
  <c r="F164" i="9" l="1"/>
  <c r="G164" i="9" s="1"/>
  <c r="H164" i="9" s="1"/>
  <c r="I164" i="9" s="1"/>
  <c r="K164" i="9" s="1"/>
  <c r="M164" i="9" s="1"/>
  <c r="N164" i="9" s="1"/>
  <c r="F165" i="9" l="1"/>
  <c r="G165" i="9" s="1"/>
  <c r="H165" i="9" s="1"/>
  <c r="I165" i="9" s="1"/>
  <c r="K165" i="9" s="1"/>
  <c r="M165" i="9" s="1"/>
  <c r="N165" i="9" s="1"/>
  <c r="F166" i="9" l="1"/>
  <c r="G166" i="9" s="1"/>
  <c r="H166" i="9" s="1"/>
  <c r="I166" i="9" s="1"/>
  <c r="K166" i="9" s="1"/>
  <c r="M166" i="9" s="1"/>
  <c r="N166" i="9" s="1"/>
  <c r="F167" i="9" l="1"/>
  <c r="G167" i="9" s="1"/>
  <c r="H167" i="9" s="1"/>
  <c r="I167" i="9" s="1"/>
  <c r="K167" i="9" s="1"/>
  <c r="M167" i="9" s="1"/>
  <c r="N167" i="9" s="1"/>
  <c r="F168" i="9" l="1"/>
  <c r="G168" i="9" s="1"/>
  <c r="H168" i="9" s="1"/>
  <c r="I168" i="9" s="1"/>
  <c r="K168" i="9" s="1"/>
  <c r="M168" i="9" s="1"/>
  <c r="N168" i="9" s="1"/>
  <c r="F169" i="9" l="1"/>
  <c r="G169" i="9" s="1"/>
  <c r="H169" i="9" s="1"/>
  <c r="I169" i="9" s="1"/>
  <c r="K169" i="9" s="1"/>
  <c r="M169" i="9" s="1"/>
  <c r="N169" i="9" s="1"/>
  <c r="F170" i="9" l="1"/>
  <c r="G170" i="9" s="1"/>
  <c r="H170" i="9" s="1"/>
  <c r="I170" i="9" s="1"/>
  <c r="K170" i="9" s="1"/>
  <c r="M170" i="9" s="1"/>
  <c r="N170" i="9" s="1"/>
  <c r="F171" i="9" l="1"/>
  <c r="G171" i="9" s="1"/>
  <c r="H171" i="9" s="1"/>
  <c r="I171" i="9" s="1"/>
  <c r="K171" i="9" s="1"/>
  <c r="M171" i="9" s="1"/>
  <c r="N171" i="9" s="1"/>
  <c r="F172" i="9" l="1"/>
  <c r="G172" i="9" s="1"/>
  <c r="H172" i="9" s="1"/>
  <c r="I172" i="9" s="1"/>
  <c r="K172" i="9" s="1"/>
  <c r="M172" i="9" s="1"/>
  <c r="N172" i="9" s="1"/>
  <c r="F173" i="9" l="1"/>
  <c r="G173" i="9" s="1"/>
  <c r="H173" i="9" s="1"/>
  <c r="I173" i="9" s="1"/>
  <c r="K173" i="9" s="1"/>
  <c r="M173" i="9" s="1"/>
  <c r="N173" i="9" s="1"/>
  <c r="F174" i="9" l="1"/>
  <c r="G174" i="9" s="1"/>
  <c r="H174" i="9" s="1"/>
  <c r="I174" i="9" s="1"/>
  <c r="K174" i="9" s="1"/>
  <c r="M174" i="9" s="1"/>
  <c r="N174" i="9" s="1"/>
  <c r="F175" i="9" l="1"/>
  <c r="G175" i="9" s="1"/>
  <c r="H175" i="9" s="1"/>
  <c r="I175" i="9" s="1"/>
  <c r="K175" i="9" s="1"/>
  <c r="M175" i="9" s="1"/>
  <c r="N175" i="9" s="1"/>
  <c r="F176" i="9" l="1"/>
  <c r="G176" i="9" s="1"/>
  <c r="H176" i="9" s="1"/>
  <c r="I176" i="9" s="1"/>
  <c r="K176" i="9" s="1"/>
  <c r="M176" i="9" s="1"/>
  <c r="N176" i="9" s="1"/>
  <c r="F177" i="9" l="1"/>
  <c r="G177" i="9" s="1"/>
  <c r="H177" i="9" s="1"/>
  <c r="I177" i="9" s="1"/>
  <c r="K177" i="9" s="1"/>
  <c r="M177" i="9" s="1"/>
  <c r="N177" i="9" s="1"/>
  <c r="F178" i="9" l="1"/>
  <c r="G178" i="9" s="1"/>
  <c r="H178" i="9" s="1"/>
  <c r="I178" i="9" s="1"/>
  <c r="K178" i="9" s="1"/>
  <c r="M178" i="9" s="1"/>
  <c r="N178" i="9" s="1"/>
  <c r="F179" i="9" l="1"/>
  <c r="G179" i="9" s="1"/>
  <c r="H179" i="9" s="1"/>
  <c r="I179" i="9" s="1"/>
  <c r="K179" i="9" s="1"/>
  <c r="M179" i="9" s="1"/>
  <c r="N179" i="9" s="1"/>
  <c r="F180" i="9" l="1"/>
  <c r="G180" i="9" s="1"/>
  <c r="H180" i="9" s="1"/>
  <c r="I180" i="9" s="1"/>
  <c r="K180" i="9" s="1"/>
  <c r="M180" i="9" s="1"/>
  <c r="N180" i="9" s="1"/>
  <c r="F181" i="9" l="1"/>
  <c r="G181" i="9" s="1"/>
  <c r="H181" i="9" s="1"/>
  <c r="I181" i="9" s="1"/>
  <c r="K181" i="9" s="1"/>
  <c r="M181" i="9" s="1"/>
  <c r="N181" i="9" s="1"/>
  <c r="F182" i="9" l="1"/>
  <c r="G182" i="9" s="1"/>
  <c r="H182" i="9" s="1"/>
  <c r="I182" i="9" s="1"/>
  <c r="K182" i="9" s="1"/>
  <c r="M182" i="9" s="1"/>
  <c r="N182" i="9" s="1"/>
  <c r="F183" i="9" l="1"/>
  <c r="G183" i="9" s="1"/>
  <c r="H183" i="9" s="1"/>
  <c r="I183" i="9" s="1"/>
  <c r="K183" i="9" s="1"/>
  <c r="M183" i="9" s="1"/>
  <c r="N183" i="9" s="1"/>
  <c r="F184" i="9" l="1"/>
  <c r="G184" i="9" s="1"/>
  <c r="H184" i="9" s="1"/>
  <c r="I184" i="9" s="1"/>
  <c r="K184" i="9" s="1"/>
  <c r="M184" i="9" s="1"/>
  <c r="N184" i="9" s="1"/>
  <c r="F185" i="9" l="1"/>
  <c r="G185" i="9" s="1"/>
  <c r="H185" i="9" s="1"/>
  <c r="I185" i="9" s="1"/>
  <c r="K185" i="9" s="1"/>
  <c r="M185" i="9" s="1"/>
  <c r="N185" i="9" s="1"/>
  <c r="F186" i="9" l="1"/>
  <c r="G186" i="9" s="1"/>
  <c r="H186" i="9" s="1"/>
  <c r="I186" i="9" s="1"/>
  <c r="K186" i="9" s="1"/>
  <c r="M186" i="9" s="1"/>
  <c r="N186" i="9" s="1"/>
  <c r="F187" i="9" l="1"/>
  <c r="G187" i="9" s="1"/>
  <c r="H187" i="9" s="1"/>
  <c r="I187" i="9" s="1"/>
  <c r="K187" i="9" s="1"/>
  <c r="M187" i="9" s="1"/>
  <c r="N187" i="9" s="1"/>
  <c r="F188" i="9" l="1"/>
  <c r="G188" i="9" s="1"/>
  <c r="H188" i="9" s="1"/>
  <c r="I188" i="9" s="1"/>
  <c r="K188" i="9" s="1"/>
  <c r="M188" i="9" s="1"/>
  <c r="N188" i="9" s="1"/>
  <c r="F189" i="9" l="1"/>
  <c r="G189" i="9" s="1"/>
  <c r="H189" i="9" s="1"/>
  <c r="I189" i="9" s="1"/>
  <c r="K189" i="9" s="1"/>
  <c r="M189" i="9" s="1"/>
  <c r="N189" i="9" s="1"/>
  <c r="F190" i="9" l="1"/>
  <c r="G190" i="9" s="1"/>
  <c r="H190" i="9" s="1"/>
  <c r="I190" i="9" s="1"/>
  <c r="K190" i="9" s="1"/>
  <c r="M190" i="9" s="1"/>
  <c r="N190" i="9" s="1"/>
  <c r="F191" i="9" l="1"/>
  <c r="G191" i="9" s="1"/>
  <c r="H191" i="9" s="1"/>
  <c r="I191" i="9" s="1"/>
  <c r="K191" i="9" s="1"/>
  <c r="M191" i="9" s="1"/>
  <c r="N191" i="9" s="1"/>
  <c r="F192" i="9" l="1"/>
  <c r="G192" i="9" s="1"/>
  <c r="H192" i="9" s="1"/>
  <c r="I192" i="9" s="1"/>
  <c r="K192" i="9" s="1"/>
  <c r="M192" i="9" s="1"/>
  <c r="N192" i="9" s="1"/>
  <c r="F193" i="9" l="1"/>
  <c r="G193" i="9" s="1"/>
  <c r="H193" i="9" s="1"/>
  <c r="I193" i="9" s="1"/>
  <c r="K193" i="9" s="1"/>
  <c r="M193" i="9" s="1"/>
  <c r="N193" i="9" s="1"/>
  <c r="F194" i="9" l="1"/>
  <c r="G194" i="9" s="1"/>
  <c r="H194" i="9" s="1"/>
  <c r="I194" i="9" s="1"/>
  <c r="K194" i="9" s="1"/>
  <c r="M194" i="9" s="1"/>
  <c r="N194" i="9" s="1"/>
  <c r="F195" i="9" l="1"/>
  <c r="G195" i="9" s="1"/>
  <c r="H195" i="9" s="1"/>
  <c r="I195" i="9" s="1"/>
  <c r="K195" i="9" s="1"/>
  <c r="M195" i="9" s="1"/>
  <c r="N195" i="9" s="1"/>
  <c r="F196" i="9" l="1"/>
  <c r="G196" i="9" s="1"/>
  <c r="H196" i="9" s="1"/>
  <c r="I196" i="9" s="1"/>
  <c r="K196" i="9" s="1"/>
  <c r="M196" i="9" s="1"/>
  <c r="N196" i="9" s="1"/>
  <c r="F197" i="9" l="1"/>
  <c r="G197" i="9" s="1"/>
  <c r="H197" i="9" s="1"/>
  <c r="I197" i="9" s="1"/>
  <c r="K197" i="9" s="1"/>
  <c r="M197" i="9" s="1"/>
  <c r="N197" i="9" s="1"/>
  <c r="F198" i="9" l="1"/>
  <c r="G198" i="9" s="1"/>
  <c r="H198" i="9" s="1"/>
  <c r="I198" i="9" s="1"/>
  <c r="K198" i="9" s="1"/>
  <c r="M198" i="9" s="1"/>
  <c r="N198" i="9" s="1"/>
  <c r="F199" i="9" l="1"/>
  <c r="G199" i="9" s="1"/>
  <c r="H199" i="9" s="1"/>
  <c r="I199" i="9" s="1"/>
  <c r="K199" i="9" s="1"/>
  <c r="M199" i="9" s="1"/>
  <c r="N199" i="9" s="1"/>
  <c r="F200" i="9" l="1"/>
  <c r="G200" i="9" s="1"/>
  <c r="H200" i="9" s="1"/>
  <c r="I200" i="9" s="1"/>
  <c r="K200" i="9" s="1"/>
  <c r="M200" i="9" s="1"/>
  <c r="N200" i="9" s="1"/>
  <c r="F201" i="9" l="1"/>
  <c r="G201" i="9" s="1"/>
  <c r="H201" i="9" s="1"/>
  <c r="I201" i="9" s="1"/>
  <c r="K201" i="9" s="1"/>
  <c r="M201" i="9" s="1"/>
  <c r="N201" i="9" s="1"/>
  <c r="F202" i="9" l="1"/>
  <c r="G202" i="9" s="1"/>
  <c r="H202" i="9" s="1"/>
  <c r="I202" i="9" s="1"/>
  <c r="K202" i="9" s="1"/>
  <c r="M202" i="9" s="1"/>
  <c r="N202" i="9" s="1"/>
  <c r="F203" i="9" l="1"/>
  <c r="G203" i="9" s="1"/>
  <c r="H203" i="9" s="1"/>
  <c r="I203" i="9" s="1"/>
  <c r="K203" i="9" s="1"/>
  <c r="M203" i="9" s="1"/>
  <c r="N203" i="9" s="1"/>
  <c r="F204" i="9" l="1"/>
  <c r="G204" i="9" s="1"/>
  <c r="H204" i="9" s="1"/>
  <c r="I204" i="9" s="1"/>
  <c r="K204" i="9" s="1"/>
  <c r="M204" i="9" s="1"/>
  <c r="N204" i="9" s="1"/>
  <c r="F205" i="9" l="1"/>
  <c r="G205" i="9" s="1"/>
  <c r="H205" i="9" s="1"/>
  <c r="I205" i="9" s="1"/>
  <c r="K205" i="9" s="1"/>
  <c r="M205" i="9" s="1"/>
  <c r="N205" i="9" s="1"/>
  <c r="F206" i="9" l="1"/>
  <c r="G206" i="9" s="1"/>
  <c r="H206" i="9" s="1"/>
  <c r="I206" i="9" s="1"/>
  <c r="K206" i="9" s="1"/>
  <c r="M206" i="9" s="1"/>
  <c r="N206" i="9" s="1"/>
  <c r="F207" i="9" l="1"/>
  <c r="G207" i="9" s="1"/>
  <c r="H207" i="9" s="1"/>
  <c r="I207" i="9" s="1"/>
  <c r="K207" i="9" s="1"/>
  <c r="M207" i="9" s="1"/>
  <c r="N207" i="9" s="1"/>
  <c r="F208" i="9" l="1"/>
  <c r="G208" i="9" s="1"/>
  <c r="H208" i="9" s="1"/>
  <c r="I208" i="9" s="1"/>
  <c r="K208" i="9" s="1"/>
  <c r="M208" i="9" s="1"/>
  <c r="N208" i="9" s="1"/>
  <c r="F209" i="9" l="1"/>
  <c r="G209" i="9" s="1"/>
  <c r="H209" i="9" s="1"/>
  <c r="I209" i="9" s="1"/>
  <c r="K209" i="9" s="1"/>
  <c r="M209" i="9" s="1"/>
  <c r="N209" i="9" s="1"/>
  <c r="F210" i="9" l="1"/>
  <c r="G210" i="9" s="1"/>
  <c r="H210" i="9" s="1"/>
  <c r="I210" i="9" s="1"/>
  <c r="K210" i="9" s="1"/>
  <c r="M210" i="9" s="1"/>
  <c r="N210" i="9" s="1"/>
  <c r="F211" i="9" l="1"/>
  <c r="G211" i="9" s="1"/>
  <c r="H211" i="9" s="1"/>
  <c r="I211" i="9" s="1"/>
  <c r="K211" i="9" s="1"/>
  <c r="M211" i="9" s="1"/>
  <c r="N211" i="9" s="1"/>
  <c r="F212" i="9" l="1"/>
  <c r="G212" i="9" s="1"/>
  <c r="H212" i="9" s="1"/>
  <c r="I212" i="9" s="1"/>
  <c r="K212" i="9" s="1"/>
  <c r="M212" i="9" s="1"/>
  <c r="N212" i="9" s="1"/>
  <c r="F213" i="9" l="1"/>
  <c r="G213" i="9" s="1"/>
  <c r="H213" i="9" s="1"/>
  <c r="I213" i="9" s="1"/>
  <c r="K213" i="9" s="1"/>
  <c r="M213" i="9" s="1"/>
  <c r="N213" i="9" s="1"/>
  <c r="F214" i="9" l="1"/>
  <c r="G214" i="9" s="1"/>
  <c r="H214" i="9" s="1"/>
  <c r="I214" i="9" s="1"/>
  <c r="K214" i="9" s="1"/>
  <c r="M214" i="9" s="1"/>
  <c r="N214" i="9" s="1"/>
  <c r="F215" i="9" l="1"/>
  <c r="G215" i="9" s="1"/>
  <c r="H215" i="9" s="1"/>
  <c r="I215" i="9" s="1"/>
  <c r="K215" i="9" s="1"/>
  <c r="M215" i="9" s="1"/>
  <c r="N215" i="9" s="1"/>
  <c r="F216" i="9" l="1"/>
  <c r="G216" i="9" s="1"/>
  <c r="H216" i="9" s="1"/>
  <c r="I216" i="9" s="1"/>
  <c r="K216" i="9" s="1"/>
  <c r="M216" i="9" s="1"/>
  <c r="N216" i="9" s="1"/>
  <c r="F217" i="9" l="1"/>
  <c r="G217" i="9" s="1"/>
  <c r="H217" i="9" s="1"/>
  <c r="I217" i="9" s="1"/>
  <c r="K217" i="9" s="1"/>
  <c r="M217" i="9" s="1"/>
  <c r="N217" i="9" s="1"/>
  <c r="F218" i="9" l="1"/>
  <c r="G218" i="9" s="1"/>
  <c r="H218" i="9" s="1"/>
  <c r="I218" i="9" s="1"/>
  <c r="K218" i="9" s="1"/>
  <c r="M218" i="9" s="1"/>
  <c r="N218" i="9" s="1"/>
  <c r="F219" i="9" l="1"/>
  <c r="G219" i="9" s="1"/>
  <c r="H219" i="9" s="1"/>
  <c r="I219" i="9" s="1"/>
  <c r="K219" i="9" s="1"/>
  <c r="M219" i="9" s="1"/>
  <c r="N219" i="9" s="1"/>
  <c r="F220" i="9" l="1"/>
  <c r="G220" i="9" s="1"/>
  <c r="H220" i="9" s="1"/>
  <c r="I220" i="9" s="1"/>
  <c r="K220" i="9" s="1"/>
  <c r="M220" i="9" s="1"/>
  <c r="N220" i="9" s="1"/>
  <c r="F221" i="9" l="1"/>
  <c r="G221" i="9" s="1"/>
  <c r="H221" i="9" s="1"/>
  <c r="I221" i="9" s="1"/>
  <c r="K221" i="9" s="1"/>
  <c r="M221" i="9" s="1"/>
  <c r="N221" i="9" s="1"/>
  <c r="F222" i="9" l="1"/>
  <c r="G222" i="9" s="1"/>
  <c r="H222" i="9" s="1"/>
  <c r="I222" i="9" s="1"/>
  <c r="K222" i="9" s="1"/>
  <c r="M222" i="9" s="1"/>
  <c r="N222" i="9" s="1"/>
  <c r="F223" i="9" l="1"/>
  <c r="G223" i="9" s="1"/>
  <c r="H223" i="9" s="1"/>
  <c r="I223" i="9" s="1"/>
  <c r="K223" i="9" s="1"/>
  <c r="M223" i="9" s="1"/>
  <c r="N223" i="9" s="1"/>
  <c r="F224" i="9" l="1"/>
  <c r="G224" i="9" s="1"/>
  <c r="H224" i="9" s="1"/>
  <c r="I224" i="9" s="1"/>
  <c r="K224" i="9" s="1"/>
  <c r="M224" i="9" s="1"/>
  <c r="N224" i="9" s="1"/>
  <c r="F225" i="9" l="1"/>
  <c r="G225" i="9" s="1"/>
  <c r="H225" i="9" s="1"/>
  <c r="I225" i="9" s="1"/>
  <c r="K225" i="9" s="1"/>
  <c r="M225" i="9" s="1"/>
  <c r="N225" i="9" s="1"/>
  <c r="F226" i="9" l="1"/>
  <c r="G226" i="9" s="1"/>
  <c r="H226" i="9" s="1"/>
  <c r="I226" i="9" s="1"/>
  <c r="K226" i="9" s="1"/>
  <c r="M226" i="9" s="1"/>
  <c r="N226" i="9" s="1"/>
  <c r="F227" i="9" l="1"/>
  <c r="G227" i="9" s="1"/>
  <c r="H227" i="9" s="1"/>
  <c r="I227" i="9" s="1"/>
  <c r="K227" i="9" s="1"/>
  <c r="M227" i="9" s="1"/>
  <c r="N227" i="9" s="1"/>
  <c r="F228" i="9" l="1"/>
  <c r="G228" i="9" s="1"/>
  <c r="H228" i="9" s="1"/>
  <c r="I228" i="9" s="1"/>
  <c r="K228" i="9" s="1"/>
  <c r="M228" i="9" s="1"/>
  <c r="N228" i="9" s="1"/>
  <c r="F229" i="9" l="1"/>
  <c r="G229" i="9" s="1"/>
  <c r="H229" i="9" s="1"/>
  <c r="I229" i="9" s="1"/>
  <c r="K229" i="9" s="1"/>
  <c r="M229" i="9" s="1"/>
  <c r="N229" i="9" s="1"/>
  <c r="F230" i="9" l="1"/>
  <c r="G230" i="9" s="1"/>
  <c r="H230" i="9" s="1"/>
  <c r="I230" i="9" s="1"/>
  <c r="K230" i="9" s="1"/>
  <c r="M230" i="9" s="1"/>
  <c r="N230" i="9" s="1"/>
  <c r="F231" i="9" l="1"/>
  <c r="G231" i="9" s="1"/>
  <c r="H231" i="9" s="1"/>
  <c r="I231" i="9" s="1"/>
  <c r="K231" i="9" s="1"/>
  <c r="M231" i="9" s="1"/>
  <c r="N231" i="9" s="1"/>
  <c r="F232" i="9" l="1"/>
  <c r="G232" i="9" s="1"/>
  <c r="H232" i="9" s="1"/>
  <c r="I232" i="9" s="1"/>
  <c r="K232" i="9" s="1"/>
  <c r="M232" i="9" s="1"/>
  <c r="N232" i="9" s="1"/>
  <c r="F233" i="9" l="1"/>
  <c r="G233" i="9" s="1"/>
  <c r="H233" i="9" s="1"/>
  <c r="I233" i="9" s="1"/>
  <c r="K233" i="9" s="1"/>
  <c r="M233" i="9" s="1"/>
  <c r="N233" i="9" s="1"/>
  <c r="F234" i="9" l="1"/>
  <c r="G234" i="9" s="1"/>
  <c r="H234" i="9" s="1"/>
  <c r="I234" i="9" s="1"/>
  <c r="K234" i="9" s="1"/>
  <c r="M234" i="9" s="1"/>
  <c r="N234" i="9" s="1"/>
  <c r="F235" i="9" l="1"/>
  <c r="G235" i="9" s="1"/>
  <c r="H235" i="9" s="1"/>
  <c r="I235" i="9" s="1"/>
  <c r="K235" i="9" s="1"/>
  <c r="M235" i="9" s="1"/>
  <c r="N235" i="9" s="1"/>
  <c r="F236" i="9" l="1"/>
  <c r="G236" i="9" s="1"/>
  <c r="H236" i="9" s="1"/>
  <c r="I236" i="9" s="1"/>
  <c r="K236" i="9" s="1"/>
  <c r="M236" i="9" s="1"/>
  <c r="N236" i="9" s="1"/>
  <c r="F237" i="9" l="1"/>
  <c r="G237" i="9" s="1"/>
  <c r="H237" i="9" s="1"/>
  <c r="I237" i="9" s="1"/>
  <c r="K237" i="9" s="1"/>
  <c r="M237" i="9" s="1"/>
  <c r="N237" i="9" s="1"/>
  <c r="F238" i="9" l="1"/>
  <c r="G238" i="9" s="1"/>
  <c r="H238" i="9" s="1"/>
  <c r="I238" i="9" s="1"/>
  <c r="K238" i="9" s="1"/>
  <c r="M238" i="9" s="1"/>
  <c r="N238" i="9" s="1"/>
  <c r="F239" i="9" l="1"/>
  <c r="G239" i="9" s="1"/>
  <c r="H239" i="9" s="1"/>
  <c r="I239" i="9" s="1"/>
  <c r="K239" i="9" s="1"/>
  <c r="M239" i="9" s="1"/>
  <c r="N239" i="9" s="1"/>
  <c r="F240" i="9" l="1"/>
  <c r="G240" i="9" s="1"/>
  <c r="H240" i="9" s="1"/>
  <c r="I240" i="9" s="1"/>
  <c r="K240" i="9" s="1"/>
  <c r="M240" i="9" s="1"/>
  <c r="N240" i="9" s="1"/>
  <c r="F241" i="9" l="1"/>
  <c r="G241" i="9" s="1"/>
  <c r="H241" i="9" s="1"/>
  <c r="I241" i="9" s="1"/>
  <c r="K241" i="9" s="1"/>
  <c r="M241" i="9" s="1"/>
  <c r="N241" i="9" s="1"/>
  <c r="F242" i="9" l="1"/>
  <c r="G242" i="9" s="1"/>
  <c r="H242" i="9" s="1"/>
  <c r="I242" i="9" s="1"/>
  <c r="K242" i="9" s="1"/>
  <c r="M242" i="9" s="1"/>
  <c r="N242" i="9" s="1"/>
  <c r="F243" i="9" l="1"/>
  <c r="G243" i="9" s="1"/>
  <c r="H243" i="9" s="1"/>
  <c r="I243" i="9" s="1"/>
  <c r="K243" i="9" s="1"/>
  <c r="M243" i="9" s="1"/>
  <c r="N243" i="9" s="1"/>
  <c r="F244" i="9" l="1"/>
  <c r="G244" i="9" s="1"/>
  <c r="H244" i="9" s="1"/>
  <c r="I244" i="9" s="1"/>
  <c r="K244" i="9" s="1"/>
  <c r="M244" i="9" s="1"/>
  <c r="N244" i="9" s="1"/>
  <c r="F245" i="9" l="1"/>
  <c r="G245" i="9" s="1"/>
  <c r="H245" i="9" s="1"/>
  <c r="I245" i="9" s="1"/>
  <c r="K245" i="9" s="1"/>
  <c r="M245" i="9" s="1"/>
  <c r="N245" i="9" s="1"/>
  <c r="F246" i="9" l="1"/>
  <c r="G246" i="9" s="1"/>
  <c r="H246" i="9" s="1"/>
  <c r="I246" i="9" s="1"/>
  <c r="K246" i="9" s="1"/>
  <c r="M246" i="9" s="1"/>
  <c r="N246" i="9" s="1"/>
  <c r="F247" i="9" l="1"/>
  <c r="G247" i="9" s="1"/>
  <c r="H247" i="9" s="1"/>
  <c r="I247" i="9" s="1"/>
  <c r="K247" i="9" s="1"/>
  <c r="M247" i="9" s="1"/>
  <c r="N247" i="9" s="1"/>
  <c r="F248" i="9" l="1"/>
  <c r="G248" i="9" s="1"/>
  <c r="H248" i="9" s="1"/>
  <c r="I248" i="9" s="1"/>
  <c r="K248" i="9" s="1"/>
  <c r="M248" i="9" s="1"/>
  <c r="N248" i="9" s="1"/>
  <c r="F249" i="9" l="1"/>
  <c r="G249" i="9" s="1"/>
  <c r="H249" i="9" s="1"/>
  <c r="I249" i="9" s="1"/>
  <c r="K249" i="9" s="1"/>
  <c r="M249" i="9" s="1"/>
  <c r="N249" i="9" s="1"/>
  <c r="F250" i="9" l="1"/>
  <c r="G250" i="9" s="1"/>
  <c r="H250" i="9" s="1"/>
  <c r="I250" i="9" s="1"/>
  <c r="K250" i="9" s="1"/>
  <c r="M250" i="9" s="1"/>
  <c r="N250" i="9" s="1"/>
  <c r="F251" i="9" l="1"/>
  <c r="G251" i="9" s="1"/>
  <c r="H251" i="9" s="1"/>
  <c r="I251" i="9" s="1"/>
  <c r="K251" i="9" s="1"/>
  <c r="M251" i="9" s="1"/>
  <c r="N251" i="9" s="1"/>
  <c r="F252" i="9" l="1"/>
  <c r="G252" i="9" s="1"/>
  <c r="H252" i="9" s="1"/>
  <c r="I252" i="9" s="1"/>
  <c r="K252" i="9" s="1"/>
  <c r="M252" i="9" s="1"/>
  <c r="N252" i="9" s="1"/>
  <c r="F253" i="9" l="1"/>
  <c r="G253" i="9" s="1"/>
  <c r="H253" i="9" s="1"/>
  <c r="I253" i="9" s="1"/>
  <c r="K253" i="9" s="1"/>
  <c r="M253" i="9" s="1"/>
  <c r="N253" i="9" s="1"/>
  <c r="F254" i="9" l="1"/>
  <c r="G254" i="9" s="1"/>
  <c r="H254" i="9" s="1"/>
  <c r="I254" i="9" s="1"/>
  <c r="K254" i="9" s="1"/>
  <c r="M254" i="9" s="1"/>
  <c r="N254" i="9" s="1"/>
  <c r="F255" i="9" l="1"/>
  <c r="G255" i="9" s="1"/>
  <c r="H255" i="9" s="1"/>
  <c r="I255" i="9" s="1"/>
  <c r="K255" i="9" s="1"/>
  <c r="M255" i="9" s="1"/>
  <c r="N255" i="9" s="1"/>
  <c r="F256" i="9" l="1"/>
  <c r="G256" i="9" s="1"/>
  <c r="H256" i="9" s="1"/>
  <c r="I256" i="9" s="1"/>
  <c r="K256" i="9" s="1"/>
  <c r="M256" i="9" s="1"/>
  <c r="N256" i="9" s="1"/>
  <c r="F257" i="9" l="1"/>
  <c r="G257" i="9" s="1"/>
  <c r="H257" i="9" s="1"/>
  <c r="I257" i="9" s="1"/>
  <c r="K257" i="9" s="1"/>
  <c r="M257" i="9" s="1"/>
  <c r="N257" i="9" s="1"/>
  <c r="F258" i="9" l="1"/>
  <c r="G258" i="9" s="1"/>
  <c r="H258" i="9" s="1"/>
  <c r="I258" i="9" s="1"/>
  <c r="K258" i="9" s="1"/>
  <c r="M258" i="9" s="1"/>
  <c r="N258" i="9" s="1"/>
  <c r="F259" i="9" l="1"/>
  <c r="G259" i="9" s="1"/>
  <c r="H259" i="9" s="1"/>
  <c r="I259" i="9" s="1"/>
  <c r="K259" i="9" s="1"/>
  <c r="M259" i="9" s="1"/>
  <c r="N259" i="9" s="1"/>
  <c r="F260" i="9" l="1"/>
  <c r="G260" i="9" s="1"/>
  <c r="H260" i="9" s="1"/>
  <c r="I260" i="9" s="1"/>
  <c r="K260" i="9" s="1"/>
  <c r="M260" i="9" s="1"/>
  <c r="N260" i="9" s="1"/>
  <c r="F261" i="9" l="1"/>
  <c r="G261" i="9" s="1"/>
  <c r="H261" i="9" s="1"/>
  <c r="I261" i="9" s="1"/>
  <c r="K261" i="9" s="1"/>
  <c r="M261" i="9" s="1"/>
  <c r="N261" i="9" s="1"/>
  <c r="F262" i="9" l="1"/>
  <c r="G262" i="9" s="1"/>
  <c r="H262" i="9" s="1"/>
  <c r="I262" i="9" s="1"/>
  <c r="K262" i="9" s="1"/>
  <c r="M262" i="9" s="1"/>
  <c r="N262" i="9" s="1"/>
  <c r="F263" i="9" l="1"/>
  <c r="G263" i="9" s="1"/>
  <c r="H263" i="9" s="1"/>
  <c r="I263" i="9" s="1"/>
  <c r="K263" i="9" s="1"/>
  <c r="M263" i="9" s="1"/>
  <c r="N263" i="9" s="1"/>
  <c r="F264" i="9" l="1"/>
  <c r="G264" i="9" s="1"/>
  <c r="H264" i="9" s="1"/>
  <c r="I264" i="9" s="1"/>
  <c r="K264" i="9" s="1"/>
  <c r="M264" i="9" s="1"/>
  <c r="N264" i="9" s="1"/>
  <c r="F265" i="9" l="1"/>
  <c r="G265" i="9" s="1"/>
  <c r="H265" i="9" s="1"/>
  <c r="I265" i="9" s="1"/>
  <c r="K265" i="9" s="1"/>
  <c r="M265" i="9" s="1"/>
  <c r="N265" i="9" s="1"/>
  <c r="F266" i="9" l="1"/>
  <c r="G266" i="9" s="1"/>
  <c r="H266" i="9" s="1"/>
  <c r="I266" i="9" s="1"/>
  <c r="K266" i="9" s="1"/>
  <c r="M266" i="9" s="1"/>
  <c r="N266" i="9" s="1"/>
  <c r="F267" i="9" l="1"/>
  <c r="G267" i="9" s="1"/>
  <c r="H267" i="9" s="1"/>
  <c r="I267" i="9" s="1"/>
  <c r="K267" i="9" s="1"/>
  <c r="M267" i="9" s="1"/>
  <c r="N267" i="9" s="1"/>
  <c r="F268" i="9" l="1"/>
  <c r="G268" i="9" s="1"/>
  <c r="H268" i="9" s="1"/>
  <c r="I268" i="9" s="1"/>
  <c r="K268" i="9" s="1"/>
  <c r="M268" i="9" s="1"/>
  <c r="N268" i="9" s="1"/>
  <c r="F269" i="9" l="1"/>
  <c r="G269" i="9" s="1"/>
  <c r="H269" i="9" s="1"/>
  <c r="I269" i="9" s="1"/>
  <c r="K269" i="9" s="1"/>
  <c r="M269" i="9" s="1"/>
  <c r="N269" i="9" s="1"/>
  <c r="F270" i="9" l="1"/>
  <c r="G270" i="9" s="1"/>
  <c r="H270" i="9" s="1"/>
  <c r="I270" i="9" s="1"/>
  <c r="K270" i="9" s="1"/>
  <c r="M270" i="9" s="1"/>
  <c r="N270" i="9" s="1"/>
  <c r="F271" i="9" l="1"/>
  <c r="G271" i="9" s="1"/>
  <c r="H271" i="9" s="1"/>
  <c r="I271" i="9" s="1"/>
  <c r="K271" i="9" s="1"/>
  <c r="M271" i="9" s="1"/>
  <c r="N271" i="9" s="1"/>
  <c r="F272" i="9" l="1"/>
  <c r="G272" i="9" s="1"/>
  <c r="H272" i="9" s="1"/>
  <c r="I272" i="9" s="1"/>
  <c r="K272" i="9" s="1"/>
  <c r="M272" i="9" s="1"/>
  <c r="N272" i="9" s="1"/>
  <c r="F273" i="9" l="1"/>
  <c r="G273" i="9" s="1"/>
  <c r="H273" i="9" s="1"/>
  <c r="I273" i="9" s="1"/>
  <c r="K273" i="9" s="1"/>
  <c r="M273" i="9" s="1"/>
  <c r="N273" i="9" s="1"/>
  <c r="F274" i="9" l="1"/>
  <c r="G274" i="9" s="1"/>
  <c r="H274" i="9" s="1"/>
  <c r="I274" i="9" s="1"/>
  <c r="K274" i="9" s="1"/>
  <c r="M274" i="9" s="1"/>
  <c r="N274" i="9" s="1"/>
  <c r="F275" i="9" l="1"/>
  <c r="G275" i="9" s="1"/>
  <c r="H275" i="9" s="1"/>
  <c r="I275" i="9" s="1"/>
  <c r="K275" i="9" s="1"/>
  <c r="M275" i="9" s="1"/>
  <c r="N275" i="9" s="1"/>
  <c r="F276" i="9" l="1"/>
  <c r="G276" i="9" s="1"/>
  <c r="H276" i="9" s="1"/>
  <c r="I276" i="9" s="1"/>
  <c r="K276" i="9" s="1"/>
  <c r="M276" i="9" s="1"/>
  <c r="N276" i="9" s="1"/>
  <c r="F277" i="9" l="1"/>
  <c r="G277" i="9" s="1"/>
  <c r="H277" i="9" s="1"/>
  <c r="I277" i="9" s="1"/>
  <c r="K277" i="9" s="1"/>
  <c r="M277" i="9" s="1"/>
  <c r="N277" i="9" s="1"/>
  <c r="F278" i="9" l="1"/>
  <c r="G278" i="9" s="1"/>
  <c r="H278" i="9" s="1"/>
  <c r="I278" i="9" s="1"/>
  <c r="K278" i="9" s="1"/>
  <c r="M278" i="9" s="1"/>
  <c r="N278" i="9" s="1"/>
  <c r="F279" i="9" l="1"/>
  <c r="G279" i="9" s="1"/>
  <c r="H279" i="9" s="1"/>
  <c r="I279" i="9" s="1"/>
  <c r="K279" i="9" s="1"/>
  <c r="M279" i="9" s="1"/>
  <c r="N279" i="9" s="1"/>
  <c r="F280" i="9" l="1"/>
  <c r="G280" i="9" s="1"/>
  <c r="H280" i="9" s="1"/>
  <c r="I280" i="9" s="1"/>
  <c r="K280" i="9" s="1"/>
  <c r="M280" i="9" s="1"/>
  <c r="N280" i="9" s="1"/>
  <c r="F281" i="9" l="1"/>
  <c r="G281" i="9" s="1"/>
  <c r="H281" i="9" s="1"/>
  <c r="I281" i="9" s="1"/>
  <c r="K281" i="9" s="1"/>
  <c r="M281" i="9" s="1"/>
  <c r="N281" i="9" s="1"/>
  <c r="F282" i="9" l="1"/>
  <c r="G282" i="9" s="1"/>
  <c r="H282" i="9" s="1"/>
  <c r="I282" i="9" s="1"/>
  <c r="K282" i="9" s="1"/>
  <c r="M282" i="9" s="1"/>
  <c r="N282" i="9" s="1"/>
  <c r="F283" i="9" l="1"/>
  <c r="G283" i="9" s="1"/>
  <c r="H283" i="9" s="1"/>
  <c r="I283" i="9" s="1"/>
  <c r="K283" i="9" s="1"/>
  <c r="M283" i="9" s="1"/>
  <c r="N283" i="9" s="1"/>
  <c r="F284" i="9" l="1"/>
  <c r="G284" i="9" s="1"/>
  <c r="H284" i="9" s="1"/>
  <c r="I284" i="9" s="1"/>
  <c r="K284" i="9" s="1"/>
  <c r="M284" i="9" s="1"/>
  <c r="N284" i="9" s="1"/>
  <c r="F285" i="9" l="1"/>
  <c r="G285" i="9" s="1"/>
  <c r="H285" i="9" s="1"/>
  <c r="I285" i="9" s="1"/>
  <c r="K285" i="9" s="1"/>
  <c r="M285" i="9" s="1"/>
  <c r="N285" i="9" s="1"/>
  <c r="F286" i="9" l="1"/>
  <c r="G286" i="9" s="1"/>
  <c r="H286" i="9" s="1"/>
  <c r="I286" i="9" s="1"/>
  <c r="K286" i="9" s="1"/>
  <c r="M286" i="9" s="1"/>
  <c r="N286" i="9" s="1"/>
  <c r="F287" i="9" l="1"/>
  <c r="G287" i="9" s="1"/>
  <c r="H287" i="9" s="1"/>
  <c r="I287" i="9" s="1"/>
  <c r="K287" i="9" s="1"/>
  <c r="M287" i="9" s="1"/>
  <c r="N287" i="9" s="1"/>
  <c r="F288" i="9" l="1"/>
  <c r="G288" i="9" s="1"/>
  <c r="H288" i="9" s="1"/>
  <c r="I288" i="9" s="1"/>
  <c r="K288" i="9" s="1"/>
  <c r="M288" i="9" s="1"/>
  <c r="N288" i="9" s="1"/>
  <c r="F289" i="9" l="1"/>
  <c r="G289" i="9" s="1"/>
  <c r="H289" i="9" s="1"/>
  <c r="I289" i="9" s="1"/>
  <c r="K289" i="9" s="1"/>
  <c r="M289" i="9" s="1"/>
  <c r="N289" i="9" s="1"/>
  <c r="F290" i="9" l="1"/>
  <c r="G290" i="9" s="1"/>
  <c r="H290" i="9" s="1"/>
  <c r="I290" i="9" s="1"/>
  <c r="K290" i="9" s="1"/>
  <c r="M290" i="9" s="1"/>
  <c r="N290" i="9" s="1"/>
  <c r="F291" i="9" l="1"/>
  <c r="G291" i="9" s="1"/>
  <c r="H291" i="9" s="1"/>
  <c r="I291" i="9" s="1"/>
  <c r="K291" i="9" s="1"/>
  <c r="M291" i="9" s="1"/>
  <c r="N291" i="9" s="1"/>
  <c r="F292" i="9" l="1"/>
  <c r="G292" i="9" s="1"/>
  <c r="H292" i="9" s="1"/>
  <c r="I292" i="9" s="1"/>
  <c r="K292" i="9" s="1"/>
  <c r="M292" i="9" s="1"/>
  <c r="N292" i="9" s="1"/>
  <c r="F293" i="9" l="1"/>
  <c r="G293" i="9" s="1"/>
  <c r="H293" i="9" s="1"/>
  <c r="I293" i="9" s="1"/>
  <c r="K293" i="9" s="1"/>
  <c r="M293" i="9" s="1"/>
  <c r="N293" i="9" s="1"/>
  <c r="F294" i="9" l="1"/>
  <c r="G294" i="9" s="1"/>
  <c r="H294" i="9" s="1"/>
  <c r="I294" i="9" s="1"/>
  <c r="K294" i="9" s="1"/>
  <c r="M294" i="9" s="1"/>
  <c r="N294" i="9" s="1"/>
  <c r="F295" i="9" l="1"/>
  <c r="G295" i="9" s="1"/>
  <c r="H295" i="9" s="1"/>
  <c r="I295" i="9" s="1"/>
  <c r="K295" i="9" s="1"/>
  <c r="M295" i="9" s="1"/>
  <c r="N295" i="9" s="1"/>
  <c r="F296" i="9" l="1"/>
  <c r="G296" i="9" s="1"/>
  <c r="H296" i="9" s="1"/>
  <c r="I296" i="9" s="1"/>
  <c r="K296" i="9" s="1"/>
  <c r="M296" i="9" s="1"/>
  <c r="N296" i="9" s="1"/>
  <c r="F297" i="9" l="1"/>
  <c r="G297" i="9" s="1"/>
  <c r="H297" i="9" s="1"/>
  <c r="I297" i="9" s="1"/>
  <c r="K297" i="9" s="1"/>
  <c r="M297" i="9" s="1"/>
  <c r="N297" i="9" s="1"/>
  <c r="F298" i="9" l="1"/>
  <c r="G298" i="9" s="1"/>
  <c r="H298" i="9" s="1"/>
  <c r="I298" i="9" s="1"/>
  <c r="K298" i="9" s="1"/>
  <c r="M298" i="9" s="1"/>
  <c r="N298" i="9" s="1"/>
  <c r="F299" i="9" l="1"/>
  <c r="G299" i="9" s="1"/>
  <c r="H299" i="9" s="1"/>
  <c r="I299" i="9" s="1"/>
  <c r="K299" i="9" s="1"/>
  <c r="M299" i="9" s="1"/>
  <c r="N299" i="9" s="1"/>
  <c r="F300" i="9" l="1"/>
  <c r="G300" i="9" s="1"/>
  <c r="H300" i="9" s="1"/>
  <c r="I300" i="9" s="1"/>
  <c r="K300" i="9" s="1"/>
  <c r="M300" i="9" s="1"/>
  <c r="N300" i="9" s="1"/>
  <c r="F301" i="9" l="1"/>
  <c r="G301" i="9" s="1"/>
  <c r="H301" i="9" s="1"/>
  <c r="I301" i="9" s="1"/>
  <c r="K301" i="9" s="1"/>
  <c r="M301" i="9" s="1"/>
  <c r="N301" i="9" s="1"/>
  <c r="F302" i="9" l="1"/>
  <c r="G302" i="9" s="1"/>
  <c r="H302" i="9" s="1"/>
  <c r="I302" i="9" s="1"/>
  <c r="K302" i="9" s="1"/>
  <c r="M302" i="9" s="1"/>
  <c r="N302" i="9" s="1"/>
  <c r="F303" i="9" l="1"/>
  <c r="G303" i="9" s="1"/>
  <c r="H303" i="9" s="1"/>
  <c r="I303" i="9" s="1"/>
  <c r="K303" i="9" s="1"/>
  <c r="M303" i="9" s="1"/>
  <c r="N303" i="9" s="1"/>
  <c r="F304" i="9" l="1"/>
  <c r="G304" i="9" s="1"/>
  <c r="H304" i="9" s="1"/>
  <c r="I304" i="9" s="1"/>
  <c r="K304" i="9" s="1"/>
  <c r="M304" i="9" s="1"/>
  <c r="N304" i="9" s="1"/>
  <c r="F305" i="9" l="1"/>
  <c r="G305" i="9" s="1"/>
  <c r="H305" i="9" s="1"/>
  <c r="I305" i="9" s="1"/>
  <c r="K305" i="9" s="1"/>
  <c r="M305" i="9" s="1"/>
  <c r="N305" i="9" s="1"/>
  <c r="F306" i="9" l="1"/>
  <c r="G306" i="9" s="1"/>
  <c r="H306" i="9" s="1"/>
  <c r="I306" i="9" s="1"/>
  <c r="K306" i="9" s="1"/>
  <c r="M306" i="9" s="1"/>
  <c r="N306" i="9" s="1"/>
  <c r="F307" i="9" l="1"/>
  <c r="G307" i="9" s="1"/>
  <c r="H307" i="9" s="1"/>
  <c r="I307" i="9" s="1"/>
  <c r="K307" i="9" s="1"/>
  <c r="M307" i="9" s="1"/>
  <c r="N307" i="9" s="1"/>
  <c r="F308" i="9" l="1"/>
  <c r="G308" i="9" s="1"/>
  <c r="H308" i="9" s="1"/>
  <c r="I308" i="9" s="1"/>
  <c r="K308" i="9" s="1"/>
  <c r="M308" i="9" s="1"/>
  <c r="N308" i="9" s="1"/>
  <c r="F309" i="9" l="1"/>
  <c r="G309" i="9" s="1"/>
  <c r="H309" i="9" s="1"/>
  <c r="I309" i="9" s="1"/>
  <c r="K309" i="9" s="1"/>
  <c r="M309" i="9" s="1"/>
  <c r="N309" i="9" s="1"/>
  <c r="F310" i="9" l="1"/>
  <c r="G310" i="9" s="1"/>
  <c r="H310" i="9" s="1"/>
  <c r="I310" i="9" s="1"/>
  <c r="K310" i="9" s="1"/>
  <c r="M310" i="9" s="1"/>
  <c r="N310" i="9" s="1"/>
  <c r="F311" i="9" l="1"/>
  <c r="G311" i="9" s="1"/>
  <c r="H311" i="9" s="1"/>
  <c r="I311" i="9" s="1"/>
  <c r="K311" i="9" s="1"/>
  <c r="M311" i="9" s="1"/>
  <c r="N311" i="9" s="1"/>
  <c r="F312" i="9" l="1"/>
  <c r="G312" i="9" s="1"/>
  <c r="H312" i="9" s="1"/>
  <c r="I312" i="9" s="1"/>
  <c r="K312" i="9" s="1"/>
  <c r="M312" i="9" s="1"/>
  <c r="N312" i="9" s="1"/>
  <c r="F313" i="9" l="1"/>
  <c r="G313" i="9" s="1"/>
  <c r="H313" i="9" s="1"/>
  <c r="I313" i="9" s="1"/>
  <c r="K313" i="9" s="1"/>
  <c r="M313" i="9" s="1"/>
  <c r="N313" i="9" s="1"/>
  <c r="F314" i="9" l="1"/>
  <c r="G314" i="9" s="1"/>
  <c r="H314" i="9" s="1"/>
  <c r="I314" i="9" s="1"/>
  <c r="K314" i="9" s="1"/>
  <c r="M314" i="9" s="1"/>
  <c r="N314" i="9" l="1"/>
  <c r="N36" i="9" s="1"/>
  <c r="N35" i="9" l="1"/>
  <c r="N34" i="9" s="1"/>
  <c r="N33" i="9" s="1"/>
  <c r="Q38" i="9" s="1"/>
  <c r="Q34" i="9" s="1"/>
  <c r="K11" i="9" s="1"/>
  <c r="L11" i="9" s="1"/>
  <c r="M11" i="9" s="1"/>
  <c r="K3" i="9"/>
  <c r="K4" i="9"/>
  <c r="L4" i="9" s="1"/>
  <c r="M4" i="9" s="1"/>
  <c r="K5" i="9"/>
  <c r="L5" i="9" s="1"/>
  <c r="M5" i="9" s="1"/>
  <c r="K13" i="9"/>
  <c r="K7" i="9"/>
  <c r="K12" i="9"/>
  <c r="K6" i="9"/>
  <c r="K14" i="9"/>
  <c r="K10" i="9"/>
  <c r="L10" i="9" s="1"/>
  <c r="M10" i="9" s="1"/>
  <c r="K15" i="9"/>
  <c r="K9" i="9"/>
  <c r="K8" i="9"/>
  <c r="O5" i="9" l="1"/>
  <c r="O11" i="9"/>
  <c r="L9" i="9"/>
  <c r="M9" i="9" s="1"/>
  <c r="L6" i="9"/>
  <c r="M6" i="9" s="1"/>
  <c r="O6" i="9" s="1"/>
  <c r="L12" i="9"/>
  <c r="L13" i="9" s="1"/>
  <c r="L14" i="9" s="1"/>
  <c r="L15" i="9" s="1"/>
  <c r="K18" i="9" s="1"/>
  <c r="L7" i="9"/>
  <c r="M7" i="9" s="1"/>
  <c r="L3" i="9"/>
  <c r="M3" i="9" s="1"/>
  <c r="O4" i="9" s="1"/>
  <c r="L8" i="9"/>
  <c r="M8" i="9" s="1"/>
  <c r="AV4" i="12" l="1"/>
  <c r="O7" i="9"/>
  <c r="O8" i="9"/>
  <c r="O9" i="9"/>
  <c r="O10" i="9"/>
  <c r="M15" i="9"/>
  <c r="M14" i="9"/>
  <c r="M13" i="9"/>
  <c r="M12" i="9"/>
  <c r="O12" i="9" s="1"/>
  <c r="AV3" i="12" l="1"/>
  <c r="O15" i="9"/>
  <c r="AV8" i="12" s="1"/>
  <c r="N12" i="9"/>
  <c r="N13" i="9" s="1"/>
  <c r="N14" i="9" s="1"/>
  <c r="N15" i="9" s="1"/>
  <c r="O14" i="9"/>
  <c r="AV7" i="12" s="1"/>
  <c r="O13" i="9"/>
  <c r="AV6" i="12" s="1"/>
  <c r="L18" i="9"/>
  <c r="M18" i="9" s="1"/>
  <c r="O18" i="9" s="1"/>
  <c r="AV3" i="15" l="1"/>
  <c r="AV4" i="15" s="1"/>
  <c r="AV5" i="12"/>
  <c r="AV35" i="12" s="1"/>
  <c r="L19" i="9"/>
  <c r="L20" i="9" s="1"/>
  <c r="AX12" i="8" l="1"/>
  <c r="D127" i="8" s="1"/>
  <c r="F127" i="8" s="1"/>
  <c r="AV5" i="15"/>
  <c r="AV6" i="15" s="1"/>
  <c r="AV7" i="15" s="1"/>
  <c r="M19" i="9"/>
  <c r="O19" i="9" s="1"/>
  <c r="M20" i="9"/>
  <c r="L21" i="9"/>
  <c r="AV8" i="15" l="1"/>
  <c r="F37" i="10"/>
  <c r="F52" i="10" s="1"/>
  <c r="F67" i="10" s="1"/>
  <c r="AX13" i="8"/>
  <c r="D128" i="8" s="1"/>
  <c r="F128" i="8" s="1"/>
  <c r="D83" i="8"/>
  <c r="I91" i="8" s="1"/>
  <c r="K91" i="8" s="1"/>
  <c r="Q91" i="8" s="1"/>
  <c r="AV9" i="12"/>
  <c r="AX18" i="8" s="1"/>
  <c r="O20" i="9"/>
  <c r="N19" i="9"/>
  <c r="N20" i="9" s="1"/>
  <c r="M21" i="9"/>
  <c r="O21" i="9" s="1"/>
  <c r="AV11" i="12" s="1"/>
  <c r="L22" i="9"/>
  <c r="B6" i="3" l="1"/>
  <c r="D6" i="3" s="1"/>
  <c r="D84" i="8"/>
  <c r="I92" i="8" s="1"/>
  <c r="K92" i="8" s="1"/>
  <c r="Q92" i="8" s="1"/>
  <c r="F38" i="10"/>
  <c r="F53" i="10" s="1"/>
  <c r="F68" i="10" s="1"/>
  <c r="AX14" i="8"/>
  <c r="AV9" i="15"/>
  <c r="AV10" i="12"/>
  <c r="AX19" i="8" s="1"/>
  <c r="AX20" i="8" s="1"/>
  <c r="N21" i="9"/>
  <c r="M22" i="9"/>
  <c r="O22" i="9" s="1"/>
  <c r="L23" i="9"/>
  <c r="B7" i="3" l="1"/>
  <c r="D7" i="3" s="1"/>
  <c r="AX15" i="8"/>
  <c r="F39" i="10"/>
  <c r="F54" i="10" s="1"/>
  <c r="F69" i="10" s="1"/>
  <c r="D129" i="8"/>
  <c r="F129" i="8" s="1"/>
  <c r="D85" i="8"/>
  <c r="I93" i="8" s="1"/>
  <c r="K93" i="8" s="1"/>
  <c r="AV10" i="15"/>
  <c r="AV11" i="15" s="1"/>
  <c r="AV12" i="12"/>
  <c r="AX21" i="8" s="1"/>
  <c r="N22" i="9"/>
  <c r="M23" i="9"/>
  <c r="O23" i="9" s="1"/>
  <c r="L24" i="9"/>
  <c r="AV12" i="15" l="1"/>
  <c r="B8" i="3"/>
  <c r="D8" i="3" s="1"/>
  <c r="Q93" i="8"/>
  <c r="F40" i="10"/>
  <c r="F55" i="10" s="1"/>
  <c r="F70" i="10" s="1"/>
  <c r="D86" i="8"/>
  <c r="AV13" i="12"/>
  <c r="AX22" i="8" s="1"/>
  <c r="N23" i="9"/>
  <c r="M24" i="9"/>
  <c r="O24" i="9" s="1"/>
  <c r="L25" i="9"/>
  <c r="AX71" i="8" l="1"/>
  <c r="BS71" i="8"/>
  <c r="J71" i="8"/>
  <c r="CB71" i="8"/>
  <c r="BT71" i="8"/>
  <c r="AV71" i="8"/>
  <c r="BB71" i="8"/>
  <c r="AB71" i="8"/>
  <c r="CD71" i="8"/>
  <c r="BH71" i="8"/>
  <c r="BM71" i="8"/>
  <c r="AC71" i="8"/>
  <c r="L71" i="8"/>
  <c r="AM71" i="8"/>
  <c r="CL71" i="8"/>
  <c r="BG71" i="8"/>
  <c r="CC71" i="8"/>
  <c r="AH71" i="8"/>
  <c r="BQ71" i="8"/>
  <c r="CH71" i="8"/>
  <c r="BZ71" i="8"/>
  <c r="I71" i="8"/>
  <c r="Y71" i="8"/>
  <c r="AS71" i="8"/>
  <c r="AG71" i="8"/>
  <c r="AK71" i="8"/>
  <c r="AI71" i="8"/>
  <c r="P71" i="8"/>
  <c r="CO71" i="8"/>
  <c r="AR71" i="8"/>
  <c r="AO71" i="8"/>
  <c r="T71" i="8"/>
  <c r="AW71" i="8"/>
  <c r="AU71" i="8"/>
  <c r="W71" i="8"/>
  <c r="AE71" i="8"/>
  <c r="BW71" i="8"/>
  <c r="AF71" i="8"/>
  <c r="BF71" i="8"/>
  <c r="R71" i="8"/>
  <c r="E71" i="8"/>
  <c r="CN71" i="8"/>
  <c r="X71" i="8"/>
  <c r="CA71" i="8"/>
  <c r="BC71" i="8"/>
  <c r="BE71" i="8"/>
  <c r="AT71" i="8"/>
  <c r="Z71" i="8"/>
  <c r="AA71" i="8"/>
  <c r="BV71" i="8"/>
  <c r="Q71" i="8"/>
  <c r="BR71" i="8"/>
  <c r="CK71" i="8"/>
  <c r="CI71" i="8"/>
  <c r="H71" i="8"/>
  <c r="BY71" i="8"/>
  <c r="BL71" i="8"/>
  <c r="BO71" i="8"/>
  <c r="BX71" i="8"/>
  <c r="N71" i="8"/>
  <c r="AQ71" i="8"/>
  <c r="CF71" i="8"/>
  <c r="K71" i="8"/>
  <c r="F71" i="8"/>
  <c r="BN71" i="8"/>
  <c r="AP71" i="8"/>
  <c r="BK71" i="8"/>
  <c r="I94" i="8"/>
  <c r="K94" i="8" s="1"/>
  <c r="B9" i="3" s="1"/>
  <c r="D9" i="3" s="1"/>
  <c r="BJ71" i="8"/>
  <c r="CM71" i="8"/>
  <c r="CJ71" i="8"/>
  <c r="CE71" i="8"/>
  <c r="V71" i="8"/>
  <c r="CP71" i="8"/>
  <c r="BA71" i="8"/>
  <c r="CG71" i="8"/>
  <c r="S71" i="8"/>
  <c r="U71" i="8"/>
  <c r="BD71" i="8"/>
  <c r="BP71" i="8"/>
  <c r="AJ71" i="8"/>
  <c r="AD71" i="8"/>
  <c r="O71" i="8"/>
  <c r="D71" i="8"/>
  <c r="B25" i="15" s="1"/>
  <c r="AZ71" i="8"/>
  <c r="BI71" i="8"/>
  <c r="BU71" i="8"/>
  <c r="AN71" i="8"/>
  <c r="AL71" i="8"/>
  <c r="G71" i="8"/>
  <c r="AY71" i="8"/>
  <c r="M71" i="8"/>
  <c r="AV13" i="15"/>
  <c r="AV14" i="12"/>
  <c r="AX23" i="8" s="1"/>
  <c r="N24" i="9"/>
  <c r="M25" i="9"/>
  <c r="O25" i="9" s="1"/>
  <c r="L26" i="9"/>
  <c r="B28" i="15" l="1" a="1"/>
  <c r="B28" i="15" s="1"/>
  <c r="K25" i="15"/>
  <c r="K28" i="15" s="1" a="1"/>
  <c r="K28" i="15" s="1"/>
  <c r="D28" i="15" a="1"/>
  <c r="D28" i="15" s="1"/>
  <c r="D25" i="15"/>
  <c r="L25" i="15"/>
  <c r="L28" i="15" s="1" a="1"/>
  <c r="L28" i="15" s="1"/>
  <c r="BW28" i="15" a="1"/>
  <c r="BW28" i="15" s="1"/>
  <c r="BW25" i="15"/>
  <c r="BP25" i="15"/>
  <c r="BP28" i="15" s="1" a="1"/>
  <c r="BP28" i="15" s="1"/>
  <c r="X25" i="15"/>
  <c r="X28" i="15" s="1" a="1"/>
  <c r="X28" i="15" s="1"/>
  <c r="BY28" i="15" a="1"/>
  <c r="BY28" i="15" s="1"/>
  <c r="BY25" i="15"/>
  <c r="P25" i="15"/>
  <c r="P28" i="15" s="1" a="1"/>
  <c r="P28" i="15" s="1"/>
  <c r="AC25" i="15"/>
  <c r="AC28" i="15" s="1" a="1"/>
  <c r="AC28" i="15" s="1"/>
  <c r="R25" i="15"/>
  <c r="R28" i="15" s="1" a="1"/>
  <c r="R28" i="15" s="1"/>
  <c r="N25" i="15"/>
  <c r="N28" i="15" s="1" a="1"/>
  <c r="N28" i="15" s="1"/>
  <c r="AQ25" i="15"/>
  <c r="AQ28" i="15" s="1" a="1"/>
  <c r="AQ28" i="15" s="1"/>
  <c r="CF25" i="15"/>
  <c r="CF28" i="15" s="1" a="1"/>
  <c r="CF28" i="15" s="1"/>
  <c r="BE25" i="15"/>
  <c r="BE28" i="15" s="1" a="1"/>
  <c r="BE28" i="15" s="1"/>
  <c r="AA25" i="15"/>
  <c r="AA28" i="15" s="1" a="1"/>
  <c r="AA28" i="15" s="1"/>
  <c r="Z28" i="15" a="1"/>
  <c r="Z28" i="15" s="1"/>
  <c r="Z25" i="15"/>
  <c r="BZ28" i="15" a="1"/>
  <c r="BZ28" i="15" s="1"/>
  <c r="BZ25" i="15"/>
  <c r="BN28" i="15" a="1"/>
  <c r="BN28" i="15" s="1"/>
  <c r="BN25" i="15"/>
  <c r="CC28" i="15" a="1"/>
  <c r="CC28" i="15" s="1"/>
  <c r="CC25" i="15"/>
  <c r="AW28" i="15" a="1"/>
  <c r="AW28" i="15" s="1"/>
  <c r="AW25" i="15"/>
  <c r="BS28" i="15" a="1"/>
  <c r="BS28" i="15" s="1"/>
  <c r="BS25" i="15"/>
  <c r="M28" i="15" a="1"/>
  <c r="M28" i="15" s="1"/>
  <c r="M25" i="15"/>
  <c r="BB28" i="15" a="1"/>
  <c r="BB28" i="15" s="1"/>
  <c r="BB25" i="15"/>
  <c r="AY28" i="15" a="1"/>
  <c r="AY28" i="15" s="1"/>
  <c r="AY25" i="15"/>
  <c r="CH28" i="15" a="1"/>
  <c r="CH28" i="15" s="1"/>
  <c r="CH25" i="15"/>
  <c r="BI28" i="15" a="1"/>
  <c r="BI28" i="15" s="1"/>
  <c r="BI25" i="15"/>
  <c r="I28" i="15" a="1"/>
  <c r="I28" i="15" s="1"/>
  <c r="I25" i="15"/>
  <c r="BV28" i="15" a="1"/>
  <c r="BV28" i="15" s="1"/>
  <c r="BV25" i="15"/>
  <c r="F28" i="15" a="1"/>
  <c r="F28" i="15" s="1"/>
  <c r="F25" i="15"/>
  <c r="O28" i="15" a="1"/>
  <c r="O28" i="15" s="1"/>
  <c r="O25" i="15"/>
  <c r="AR28" i="15" a="1"/>
  <c r="AR28" i="15" s="1"/>
  <c r="AR25" i="15"/>
  <c r="V28" i="15" a="1"/>
  <c r="V28" i="15" s="1"/>
  <c r="V25" i="15"/>
  <c r="BD28" i="15" a="1"/>
  <c r="BD28" i="15" s="1"/>
  <c r="BD25" i="15"/>
  <c r="U28" i="15" a="1"/>
  <c r="U28" i="15" s="1"/>
  <c r="U25" i="15"/>
  <c r="AM28" i="15" a="1"/>
  <c r="AM28" i="15" s="1"/>
  <c r="AM25" i="15"/>
  <c r="AG28" i="15" a="1"/>
  <c r="AG28" i="15" s="1"/>
  <c r="AG25" i="15"/>
  <c r="W28" i="15" a="1"/>
  <c r="W28" i="15" s="1"/>
  <c r="W25" i="15"/>
  <c r="BO28" i="15" a="1"/>
  <c r="BO28" i="15" s="1"/>
  <c r="BO25" i="15"/>
  <c r="CJ28" i="15" a="1"/>
  <c r="CJ28" i="15" s="1"/>
  <c r="CJ25" i="15"/>
  <c r="BK28" i="15" a="1"/>
  <c r="BK28" i="15" s="1"/>
  <c r="BK25" i="15"/>
  <c r="AZ28" i="15" a="1"/>
  <c r="AZ28" i="15" s="1"/>
  <c r="AZ25" i="15"/>
  <c r="H28" i="15" a="1"/>
  <c r="H28" i="15" s="1"/>
  <c r="H25" i="15"/>
  <c r="E28" i="15" a="1"/>
  <c r="E28" i="15" s="1"/>
  <c r="E25" i="15"/>
  <c r="BG28" i="15" a="1"/>
  <c r="BG28" i="15" s="1"/>
  <c r="BG25" i="15"/>
  <c r="AB28" i="15" a="1"/>
  <c r="AB28" i="15" s="1"/>
  <c r="AB25" i="15"/>
  <c r="S28" i="15" a="1"/>
  <c r="S28" i="15" s="1"/>
  <c r="S25" i="15"/>
  <c r="CN28" i="15" a="1"/>
  <c r="CN28" i="15" s="1"/>
  <c r="CN25" i="15"/>
  <c r="CK28" i="15" a="1"/>
  <c r="CK28" i="15" s="1"/>
  <c r="CK25" i="15"/>
  <c r="AN28" i="15" a="1"/>
  <c r="AN28" i="15" s="1"/>
  <c r="AN25" i="15"/>
  <c r="CD28" i="15" a="1"/>
  <c r="CD28" i="15" s="1"/>
  <c r="CD25" i="15"/>
  <c r="BM28" i="15" a="1"/>
  <c r="BM28" i="15" s="1"/>
  <c r="BM25" i="15"/>
  <c r="CG28" i="15" a="1"/>
  <c r="CG28" i="15" s="1"/>
  <c r="CG25" i="15"/>
  <c r="BT28" i="15" a="1"/>
  <c r="BT28" i="15" s="1"/>
  <c r="BT25" i="15"/>
  <c r="BC28" i="15" a="1"/>
  <c r="BC28" i="15" s="1"/>
  <c r="BC25" i="15"/>
  <c r="CL28" i="15" a="1"/>
  <c r="CL28" i="15" s="1"/>
  <c r="CL25" i="15"/>
  <c r="AD28" i="15" a="1"/>
  <c r="AD28" i="15" s="1"/>
  <c r="AD25" i="15"/>
  <c r="AS28" i="15" a="1"/>
  <c r="AS28" i="15" s="1"/>
  <c r="AS25" i="15"/>
  <c r="AP28" i="15" a="1"/>
  <c r="AP28" i="15" s="1"/>
  <c r="AP25" i="15"/>
  <c r="AI28" i="15" a="1"/>
  <c r="AI28" i="15" s="1"/>
  <c r="AI25" i="15"/>
  <c r="G28" i="15" a="1"/>
  <c r="G28" i="15" s="1"/>
  <c r="G25" i="15"/>
  <c r="AF28" i="15" a="1"/>
  <c r="AF28" i="15" s="1"/>
  <c r="AF25" i="15"/>
  <c r="AK28" i="15" a="1"/>
  <c r="AK28" i="15" s="1"/>
  <c r="AK25" i="15"/>
  <c r="BF28" i="15" a="1"/>
  <c r="BF28" i="15" s="1"/>
  <c r="BF25" i="15"/>
  <c r="AT28" i="15" a="1"/>
  <c r="AT28" i="15" s="1"/>
  <c r="AT25" i="15"/>
  <c r="BQ28" i="15" a="1"/>
  <c r="BQ28" i="15" s="1"/>
  <c r="BQ25" i="15"/>
  <c r="AL28" i="15" a="1"/>
  <c r="AL28" i="15" s="1"/>
  <c r="AL25" i="15"/>
  <c r="CE28" i="15" a="1"/>
  <c r="CE28" i="15" s="1"/>
  <c r="CE25" i="15"/>
  <c r="AJ28" i="15" a="1"/>
  <c r="AJ28" i="15" s="1"/>
  <c r="AJ25" i="15"/>
  <c r="AX28" i="15" a="1"/>
  <c r="AX28" i="15" s="1"/>
  <c r="AX25" i="15"/>
  <c r="AH28" i="15" a="1"/>
  <c r="AH28" i="15" s="1"/>
  <c r="AH25" i="15"/>
  <c r="Q28" i="15" a="1"/>
  <c r="Q28" i="15" s="1"/>
  <c r="Q25" i="15"/>
  <c r="T28" i="15" a="1"/>
  <c r="T28" i="15" s="1"/>
  <c r="T25" i="15"/>
  <c r="BH28" i="15" a="1"/>
  <c r="BH28" i="15" s="1"/>
  <c r="BH25" i="15"/>
  <c r="BL28" i="15" a="1"/>
  <c r="BL28" i="15" s="1"/>
  <c r="BL25" i="15"/>
  <c r="AO28" i="15" a="1"/>
  <c r="AO28" i="15" s="1"/>
  <c r="AO25" i="15"/>
  <c r="BJ28" i="15" a="1"/>
  <c r="BJ28" i="15" s="1"/>
  <c r="BJ25" i="15"/>
  <c r="CI28" i="15" a="1"/>
  <c r="CI28" i="15" s="1"/>
  <c r="CI25" i="15"/>
  <c r="Y28" i="15" a="1"/>
  <c r="Y28" i="15" s="1"/>
  <c r="Y25" i="15"/>
  <c r="BA28" i="15" a="1"/>
  <c r="BA28" i="15" s="1"/>
  <c r="BA25" i="15"/>
  <c r="C28" i="15" a="1"/>
  <c r="C28" i="15" s="1"/>
  <c r="C25" i="15"/>
  <c r="BU28" i="15" a="1"/>
  <c r="BU28" i="15" s="1"/>
  <c r="BU25" i="15"/>
  <c r="AU28" i="15" a="1"/>
  <c r="AU28" i="15" s="1"/>
  <c r="AU25" i="15"/>
  <c r="CM28" i="15" a="1"/>
  <c r="CM28" i="15" s="1"/>
  <c r="CM25" i="15"/>
  <c r="AE28" i="15" a="1"/>
  <c r="AE28" i="15" s="1"/>
  <c r="AE25" i="15"/>
  <c r="BX28" i="15" a="1"/>
  <c r="BX28" i="15" s="1"/>
  <c r="BX25" i="15"/>
  <c r="CA28" i="15" a="1"/>
  <c r="CA28" i="15" s="1"/>
  <c r="CA25" i="15"/>
  <c r="J28" i="15" a="1"/>
  <c r="J28" i="15" s="1"/>
  <c r="J25" i="15"/>
  <c r="CB28" i="15" a="1"/>
  <c r="CB28" i="15" s="1"/>
  <c r="CB25" i="15"/>
  <c r="BR28" i="15" a="1"/>
  <c r="BR28" i="15" s="1"/>
  <c r="BR25" i="15"/>
  <c r="AV28" i="15" a="1"/>
  <c r="AV28" i="15" s="1"/>
  <c r="AV25" i="15"/>
  <c r="Q94" i="8"/>
  <c r="D135" i="8"/>
  <c r="D93" i="8"/>
  <c r="I99" i="8" s="1"/>
  <c r="K99" i="8" s="1"/>
  <c r="B14" i="3" s="1"/>
  <c r="D14" i="3" s="1"/>
  <c r="B71" i="8"/>
  <c r="D130" i="8"/>
  <c r="F130" i="8" s="1"/>
  <c r="D131" i="8"/>
  <c r="F131" i="8" s="1"/>
  <c r="D134" i="8"/>
  <c r="D132" i="8"/>
  <c r="F132" i="8" s="1"/>
  <c r="D133" i="8"/>
  <c r="D92" i="8"/>
  <c r="I98" i="8" s="1"/>
  <c r="K98" i="8" s="1"/>
  <c r="D89" i="8"/>
  <c r="I95" i="8" s="1"/>
  <c r="D90" i="8"/>
  <c r="D91" i="8"/>
  <c r="I97" i="8" s="1"/>
  <c r="K97" i="8" s="1"/>
  <c r="AV14" i="15"/>
  <c r="D136" i="8"/>
  <c r="D94" i="8"/>
  <c r="I100" i="8" s="1"/>
  <c r="K100" i="8" s="1"/>
  <c r="B15" i="3" s="1"/>
  <c r="D15" i="3" s="1"/>
  <c r="AV15" i="12"/>
  <c r="AX24" i="8" s="1"/>
  <c r="N25" i="9"/>
  <c r="M26" i="9"/>
  <c r="O26" i="9" s="1"/>
  <c r="L27" i="9"/>
  <c r="I96" i="8" l="1"/>
  <c r="K96" i="8" s="1"/>
  <c r="Q96" i="8" s="1"/>
  <c r="E90" i="8"/>
  <c r="K95" i="8"/>
  <c r="B10" i="3" s="1"/>
  <c r="D10" i="3" s="1"/>
  <c r="Q99" i="8"/>
  <c r="B13" i="3"/>
  <c r="D13" i="3" s="1"/>
  <c r="Q98" i="8"/>
  <c r="B12" i="3"/>
  <c r="D12" i="3" s="1"/>
  <c r="Q97" i="8"/>
  <c r="B11" i="3"/>
  <c r="D11" i="3" s="1"/>
  <c r="AV15" i="15"/>
  <c r="Q100" i="8"/>
  <c r="D137" i="8"/>
  <c r="D95" i="8"/>
  <c r="I101" i="8" s="1"/>
  <c r="L101" i="8" s="1"/>
  <c r="Q101" i="8" s="1"/>
  <c r="AV16" i="12"/>
  <c r="AX25" i="8" s="1"/>
  <c r="N26" i="9"/>
  <c r="L28" i="9"/>
  <c r="M27" i="9"/>
  <c r="O27" i="9" s="1"/>
  <c r="Q95" i="8" l="1"/>
  <c r="AV16" i="15"/>
  <c r="D138" i="8"/>
  <c r="D96" i="8"/>
  <c r="I102" i="8" s="1"/>
  <c r="L102" i="8" s="1"/>
  <c r="Q102" i="8" s="1"/>
  <c r="K101" i="8"/>
  <c r="B16" i="3" s="1"/>
  <c r="D16" i="3" s="1"/>
  <c r="AV17" i="12"/>
  <c r="AX26" i="8" s="1"/>
  <c r="N27" i="9"/>
  <c r="M28" i="9"/>
  <c r="O28" i="9" s="1"/>
  <c r="L29" i="9"/>
  <c r="AV17" i="15" l="1"/>
  <c r="K102" i="8"/>
  <c r="Y11" i="3" s="1" a="1"/>
  <c r="D97" i="8"/>
  <c r="I103" i="8" s="1"/>
  <c r="K103" i="8" s="1"/>
  <c r="D139" i="8"/>
  <c r="AV18" i="12"/>
  <c r="AX27" i="8" s="1"/>
  <c r="B17" i="3"/>
  <c r="D17" i="3" s="1"/>
  <c r="N28" i="9"/>
  <c r="L30" i="9"/>
  <c r="M30" i="9" s="1"/>
  <c r="M29" i="9"/>
  <c r="O29" i="9" s="1"/>
  <c r="AF18" i="3" l="1"/>
  <c r="R18" i="3" s="1"/>
  <c r="AE17" i="3" a="1"/>
  <c r="AF17" i="3" s="1"/>
  <c r="R17" i="3" s="1"/>
  <c r="X10" i="3" a="1"/>
  <c r="Z10" i="3" s="1"/>
  <c r="L10" i="3" s="1"/>
  <c r="V8" i="3" a="1"/>
  <c r="AC11" i="3"/>
  <c r="O11" i="3" s="1"/>
  <c r="AA11" i="3"/>
  <c r="M11" i="3" s="1"/>
  <c r="Z11" i="3"/>
  <c r="L11" i="3" s="1"/>
  <c r="AV18" i="15"/>
  <c r="L103" i="8"/>
  <c r="Q103" i="8" s="1"/>
  <c r="AE11" i="3"/>
  <c r="Q11" i="3" s="1"/>
  <c r="AD11" i="3"/>
  <c r="P11" i="3" s="1"/>
  <c r="AF11" i="3"/>
  <c r="R11" i="3" s="1"/>
  <c r="AB11" i="3"/>
  <c r="N11" i="3" s="1"/>
  <c r="Y11" i="3"/>
  <c r="K11" i="3" s="1"/>
  <c r="AC15" i="3" a="1"/>
  <c r="Z12" i="3" a="1"/>
  <c r="AD16" i="3" a="1"/>
  <c r="AA13" i="3" a="1"/>
  <c r="AB14" i="3" a="1"/>
  <c r="W9" i="3" a="1"/>
  <c r="U7" i="3" a="1"/>
  <c r="D98" i="8"/>
  <c r="I104" i="8" s="1"/>
  <c r="K104" i="8" s="1"/>
  <c r="D140" i="8"/>
  <c r="AV19" i="12"/>
  <c r="AX28" i="8" s="1"/>
  <c r="O30" i="9"/>
  <c r="N29" i="9"/>
  <c r="N30" i="9" s="1"/>
  <c r="AE17" i="3" l="1"/>
  <c r="Q17" i="3" s="1"/>
  <c r="B19" i="3"/>
  <c r="D19" i="3" s="1"/>
  <c r="AD10" i="3"/>
  <c r="P10" i="3" s="1"/>
  <c r="Y10" i="3"/>
  <c r="K10" i="3" s="1"/>
  <c r="AF10" i="3"/>
  <c r="R10" i="3" s="1"/>
  <c r="AE10" i="3"/>
  <c r="Q10" i="3" s="1"/>
  <c r="AC10" i="3"/>
  <c r="O10" i="3" s="1"/>
  <c r="AA10" i="3"/>
  <c r="M10" i="3" s="1"/>
  <c r="AB10" i="3"/>
  <c r="N10" i="3" s="1"/>
  <c r="X10" i="3"/>
  <c r="J10" i="3" s="1"/>
  <c r="V8" i="3"/>
  <c r="H8" i="3" s="1"/>
  <c r="AF8" i="3"/>
  <c r="R8" i="3" s="1"/>
  <c r="AA8" i="3"/>
  <c r="M8" i="3" s="1"/>
  <c r="AC8" i="3"/>
  <c r="O8" i="3" s="1"/>
  <c r="AE8" i="3"/>
  <c r="Q8" i="3" s="1"/>
  <c r="Y8" i="3"/>
  <c r="K8" i="3" s="1"/>
  <c r="AB8" i="3"/>
  <c r="N8" i="3" s="1"/>
  <c r="X8" i="3"/>
  <c r="J8" i="3" s="1"/>
  <c r="Z8" i="3"/>
  <c r="L8" i="3" s="1"/>
  <c r="AD8" i="3"/>
  <c r="P8" i="3" s="1"/>
  <c r="W8" i="3"/>
  <c r="I8" i="3" s="1"/>
  <c r="AV19" i="15"/>
  <c r="L104" i="8"/>
  <c r="B20" i="3" s="1"/>
  <c r="AF9" i="3"/>
  <c r="R9" i="3" s="1"/>
  <c r="X9" i="3"/>
  <c r="J9" i="3" s="1"/>
  <c r="AB9" i="3"/>
  <c r="N9" i="3" s="1"/>
  <c r="AD9" i="3"/>
  <c r="P9" i="3" s="1"/>
  <c r="AA9" i="3"/>
  <c r="M9" i="3" s="1"/>
  <c r="W9" i="3"/>
  <c r="I9" i="3" s="1"/>
  <c r="AE9" i="3"/>
  <c r="Q9" i="3" s="1"/>
  <c r="Y9" i="3"/>
  <c r="K9" i="3" s="1"/>
  <c r="AC9" i="3"/>
  <c r="O9" i="3" s="1"/>
  <c r="Z9" i="3"/>
  <c r="L9" i="3" s="1"/>
  <c r="AA12" i="3"/>
  <c r="M12" i="3" s="1"/>
  <c r="AE12" i="3"/>
  <c r="Q12" i="3" s="1"/>
  <c r="AF12" i="3"/>
  <c r="R12" i="3" s="1"/>
  <c r="AC12" i="3"/>
  <c r="O12" i="3" s="1"/>
  <c r="AD12" i="3"/>
  <c r="P12" i="3" s="1"/>
  <c r="AB12" i="3"/>
  <c r="N12" i="3" s="1"/>
  <c r="Z12" i="3"/>
  <c r="L12" i="3" s="1"/>
  <c r="AB14" i="3"/>
  <c r="N14" i="3" s="1"/>
  <c r="AF14" i="3"/>
  <c r="R14" i="3" s="1"/>
  <c r="AD14" i="3"/>
  <c r="P14" i="3" s="1"/>
  <c r="AC14" i="3"/>
  <c r="O14" i="3" s="1"/>
  <c r="AE14" i="3"/>
  <c r="Q14" i="3" s="1"/>
  <c r="AC15" i="3"/>
  <c r="O15" i="3" s="1"/>
  <c r="AF15" i="3"/>
  <c r="R15" i="3" s="1"/>
  <c r="AD15" i="3"/>
  <c r="P15" i="3" s="1"/>
  <c r="AE15" i="3"/>
  <c r="Q15" i="3" s="1"/>
  <c r="AA13" i="3"/>
  <c r="M13" i="3" s="1"/>
  <c r="AC13" i="3"/>
  <c r="O13" i="3" s="1"/>
  <c r="AB13" i="3"/>
  <c r="N13" i="3" s="1"/>
  <c r="AD13" i="3"/>
  <c r="P13" i="3" s="1"/>
  <c r="AE13" i="3"/>
  <c r="Q13" i="3" s="1"/>
  <c r="AF13" i="3"/>
  <c r="R13" i="3" s="1"/>
  <c r="X7" i="3"/>
  <c r="J7" i="3" s="1"/>
  <c r="V7" i="3"/>
  <c r="H7" i="3" s="1"/>
  <c r="AE7" i="3"/>
  <c r="Q7" i="3" s="1"/>
  <c r="Y7" i="3"/>
  <c r="K7" i="3" s="1"/>
  <c r="AD7" i="3"/>
  <c r="P7" i="3" s="1"/>
  <c r="AC7" i="3"/>
  <c r="O7" i="3" s="1"/>
  <c r="AA7" i="3"/>
  <c r="M7" i="3" s="1"/>
  <c r="Z7" i="3"/>
  <c r="L7" i="3" s="1"/>
  <c r="AB7" i="3"/>
  <c r="N7" i="3" s="1"/>
  <c r="W7" i="3"/>
  <c r="I7" i="3" s="1"/>
  <c r="AF7" i="3"/>
  <c r="R7" i="3" s="1"/>
  <c r="U7" i="3"/>
  <c r="G7" i="3" s="1"/>
  <c r="AE16" i="3"/>
  <c r="Q16" i="3" s="1"/>
  <c r="AF16" i="3"/>
  <c r="R16" i="3" s="1"/>
  <c r="AD16" i="3"/>
  <c r="P16" i="3" s="1"/>
  <c r="D141" i="8"/>
  <c r="D99" i="8"/>
  <c r="I105" i="8" s="1"/>
  <c r="K105" i="8" s="1"/>
  <c r="AV20" i="12"/>
  <c r="AX29" i="8" s="1"/>
  <c r="D100" i="8" s="1"/>
  <c r="B33" i="3" l="1"/>
  <c r="D33" i="3" s="1"/>
  <c r="Q104" i="8"/>
  <c r="AV20" i="15"/>
  <c r="AV21" i="15" s="1"/>
  <c r="AV22" i="15" s="1"/>
  <c r="AV23" i="15" s="1"/>
  <c r="L105" i="8"/>
  <c r="B21" i="3" s="1"/>
  <c r="D20" i="3"/>
  <c r="B34" i="3"/>
  <c r="D34" i="3" s="1"/>
  <c r="CF72" i="8"/>
  <c r="CD26" i="15" s="1"/>
  <c r="BO72" i="8"/>
  <c r="BM26" i="15" s="1"/>
  <c r="CI72" i="8"/>
  <c r="CG26" i="15" s="1"/>
  <c r="BV72" i="8"/>
  <c r="BT26" i="15" s="1"/>
  <c r="AL72" i="8"/>
  <c r="AJ26" i="15" s="1"/>
  <c r="Z72" i="8"/>
  <c r="X26" i="15" s="1"/>
  <c r="CA72" i="8"/>
  <c r="BY26" i="15" s="1"/>
  <c r="R72" i="8"/>
  <c r="P26" i="15" s="1"/>
  <c r="BP72" i="8"/>
  <c r="BN26" i="15" s="1"/>
  <c r="CG72" i="8"/>
  <c r="CE26" i="15" s="1"/>
  <c r="AE72" i="8"/>
  <c r="AC26" i="15" s="1"/>
  <c r="T72" i="8"/>
  <c r="R26" i="15" s="1"/>
  <c r="P72" i="8"/>
  <c r="N26" i="15" s="1"/>
  <c r="AS72" i="8"/>
  <c r="AQ26" i="15" s="1"/>
  <c r="CH72" i="8"/>
  <c r="CF26" i="15" s="1"/>
  <c r="BF72" i="8"/>
  <c r="BD26" i="15" s="1"/>
  <c r="CJ72" i="8"/>
  <c r="CH26" i="15" s="1"/>
  <c r="I106" i="8"/>
  <c r="CL72" i="8"/>
  <c r="CJ26" i="15" s="1"/>
  <c r="BM72" i="8"/>
  <c r="BK26" i="15" s="1"/>
  <c r="BB72" i="8"/>
  <c r="AZ26" i="15" s="1"/>
  <c r="J72" i="8"/>
  <c r="H26" i="15" s="1"/>
  <c r="N72" i="8"/>
  <c r="L26" i="15" s="1"/>
  <c r="BR72" i="8"/>
  <c r="BP26" i="15" s="1"/>
  <c r="BU72" i="8"/>
  <c r="BS26" i="15" s="1"/>
  <c r="CN72" i="8"/>
  <c r="CL26" i="15" s="1"/>
  <c r="AD72" i="8"/>
  <c r="AB26" i="15" s="1"/>
  <c r="U72" i="8"/>
  <c r="S26" i="15" s="1"/>
  <c r="CP72" i="8"/>
  <c r="CN26" i="15" s="1"/>
  <c r="AU72" i="8"/>
  <c r="AS26" i="15" s="1"/>
  <c r="AK72" i="8"/>
  <c r="AI26" i="15" s="1"/>
  <c r="AH72" i="8"/>
  <c r="AF26" i="15" s="1"/>
  <c r="BJ72" i="8"/>
  <c r="BH26" i="15" s="1"/>
  <c r="L72" i="8"/>
  <c r="J26" i="15" s="1"/>
  <c r="BT72" i="8"/>
  <c r="BR26" i="15" s="1"/>
  <c r="AP72" i="8"/>
  <c r="AN26" i="15" s="1"/>
  <c r="AQ72" i="8"/>
  <c r="AO26" i="15" s="1"/>
  <c r="BL72" i="8"/>
  <c r="BJ26" i="15" s="1"/>
  <c r="CK72" i="8"/>
  <c r="CI26" i="15" s="1"/>
  <c r="M72" i="8"/>
  <c r="K26" i="15" s="1"/>
  <c r="AN72" i="8"/>
  <c r="AL26" i="15" s="1"/>
  <c r="AT72" i="8"/>
  <c r="AR26" i="15" s="1"/>
  <c r="X72" i="8"/>
  <c r="V26" i="15" s="1"/>
  <c r="BI72" i="8"/>
  <c r="BG26" i="15" s="1"/>
  <c r="D72" i="8"/>
  <c r="B26" i="15" s="1"/>
  <c r="O72" i="8"/>
  <c r="M26" i="15" s="1"/>
  <c r="BD72" i="8"/>
  <c r="BB26" i="15" s="1"/>
  <c r="BA72" i="8"/>
  <c r="AY26" i="15" s="1"/>
  <c r="W72" i="8"/>
  <c r="U26" i="15" s="1"/>
  <c r="AO72" i="8"/>
  <c r="AM26" i="15" s="1"/>
  <c r="AI72" i="8"/>
  <c r="AG26" i="15" s="1"/>
  <c r="Y72" i="8"/>
  <c r="W26" i="15" s="1"/>
  <c r="BQ72" i="8"/>
  <c r="BO26" i="15" s="1"/>
  <c r="BW72" i="8"/>
  <c r="BU26" i="15" s="1"/>
  <c r="CM72" i="8"/>
  <c r="CK26" i="15" s="1"/>
  <c r="BK72" i="8"/>
  <c r="BI26" i="15" s="1"/>
  <c r="AM72" i="8"/>
  <c r="AK26" i="15" s="1"/>
  <c r="BH72" i="8"/>
  <c r="BF26" i="15" s="1"/>
  <c r="AV72" i="8"/>
  <c r="AT26" i="15" s="1"/>
  <c r="BS72" i="8"/>
  <c r="BQ26" i="15" s="1"/>
  <c r="F72" i="8"/>
  <c r="D26" i="15" s="1"/>
  <c r="BY72" i="8"/>
  <c r="BW26" i="15" s="1"/>
  <c r="AY72" i="8"/>
  <c r="AW26" i="15" s="1"/>
  <c r="BE72" i="8"/>
  <c r="BC26" i="15" s="1"/>
  <c r="AZ72" i="8"/>
  <c r="AX26" i="15" s="1"/>
  <c r="AR72" i="8"/>
  <c r="AP26" i="15" s="1"/>
  <c r="I72" i="8"/>
  <c r="G26" i="15" s="1"/>
  <c r="V72" i="8"/>
  <c r="T26" i="15" s="1"/>
  <c r="CC72" i="8"/>
  <c r="CA26" i="15" s="1"/>
  <c r="CD72" i="8"/>
  <c r="CB26" i="15" s="1"/>
  <c r="K72" i="8"/>
  <c r="I26" i="15" s="1"/>
  <c r="BX72" i="8"/>
  <c r="BV26" i="15" s="1"/>
  <c r="H72" i="8"/>
  <c r="F26" i="15" s="1"/>
  <c r="Q72" i="8"/>
  <c r="O26" i="15" s="1"/>
  <c r="G72" i="8"/>
  <c r="E26" i="15" s="1"/>
  <c r="AA72" i="8"/>
  <c r="Y26" i="15" s="1"/>
  <c r="BC72" i="8"/>
  <c r="BA26" i="15" s="1"/>
  <c r="E72" i="8"/>
  <c r="C26" i="15" s="1"/>
  <c r="AJ72" i="8"/>
  <c r="AH26" i="15" s="1"/>
  <c r="S72" i="8"/>
  <c r="Q26" i="15" s="1"/>
  <c r="AF72" i="8"/>
  <c r="AD26" i="15" s="1"/>
  <c r="AW72" i="8"/>
  <c r="AU26" i="15" s="1"/>
  <c r="CO72" i="8"/>
  <c r="CM26" i="15" s="1"/>
  <c r="AG72" i="8"/>
  <c r="AE26" i="15" s="1"/>
  <c r="BZ72" i="8"/>
  <c r="BX26" i="15" s="1"/>
  <c r="BN72" i="8"/>
  <c r="BL26" i="15" s="1"/>
  <c r="CE72" i="8"/>
  <c r="CC26" i="15" s="1"/>
  <c r="BG72" i="8"/>
  <c r="BE26" i="15" s="1"/>
  <c r="AC72" i="8"/>
  <c r="AA26" i="15" s="1"/>
  <c r="AB72" i="8"/>
  <c r="Z26" i="15" s="1"/>
  <c r="CB72" i="8"/>
  <c r="BZ26" i="15" s="1"/>
  <c r="AX72" i="8"/>
  <c r="AV26" i="15" s="1"/>
  <c r="Q105" i="8" l="1"/>
  <c r="L106" i="8"/>
  <c r="K106" i="8"/>
  <c r="D102" i="8"/>
  <c r="D108" i="8"/>
  <c r="I112" i="8" s="1"/>
  <c r="D148" i="8"/>
  <c r="D109" i="8"/>
  <c r="I113" i="8" s="1"/>
  <c r="D144" i="8"/>
  <c r="D103" i="8"/>
  <c r="I107" i="8" s="1"/>
  <c r="D143" i="8"/>
  <c r="D142" i="8"/>
  <c r="D146" i="8"/>
  <c r="D145" i="8"/>
  <c r="D105" i="8"/>
  <c r="I109" i="8" s="1"/>
  <c r="D104" i="8"/>
  <c r="I108" i="8" s="1"/>
  <c r="B72" i="8"/>
  <c r="D110" i="8"/>
  <c r="I114" i="8" s="1"/>
  <c r="D107" i="8"/>
  <c r="I111" i="8" s="1"/>
  <c r="D147" i="8"/>
  <c r="D106" i="8"/>
  <c r="I110" i="8" s="1"/>
  <c r="D21" i="3"/>
  <c r="B35" i="3"/>
  <c r="D35" i="3" s="1"/>
  <c r="K114" i="8" l="1"/>
  <c r="L114" i="8"/>
  <c r="K107" i="8"/>
  <c r="L107" i="8"/>
  <c r="L112" i="8"/>
  <c r="K112" i="8"/>
  <c r="L110" i="8"/>
  <c r="K110" i="8"/>
  <c r="L108" i="8"/>
  <c r="K108" i="8"/>
  <c r="L113" i="8"/>
  <c r="K113" i="8"/>
  <c r="K111" i="8"/>
  <c r="L111" i="8"/>
  <c r="L109" i="8"/>
  <c r="K109" i="8"/>
  <c r="B22" i="3"/>
  <c r="Q106" i="8"/>
  <c r="W23" i="3" l="1" a="1"/>
  <c r="AE23" i="3" s="1"/>
  <c r="Q23" i="3" s="1"/>
  <c r="X24" i="3" a="1"/>
  <c r="AB24" i="3" s="1"/>
  <c r="N24" i="3" s="1"/>
  <c r="U21" i="3" a="1"/>
  <c r="U21" i="3" s="1"/>
  <c r="G21" i="3" s="1"/>
  <c r="V22" i="3" a="1"/>
  <c r="X22" i="3" s="1"/>
  <c r="J22" i="3" s="1"/>
  <c r="B23" i="3"/>
  <c r="Y25" i="3" a="1"/>
  <c r="Q107" i="8"/>
  <c r="B25" i="3"/>
  <c r="AA27" i="3" a="1"/>
  <c r="Q109" i="8"/>
  <c r="B29" i="3"/>
  <c r="Q113" i="8"/>
  <c r="AE31" i="3" a="1"/>
  <c r="B26" i="3"/>
  <c r="AB28" i="3" a="1"/>
  <c r="Q110" i="8"/>
  <c r="B27" i="3"/>
  <c r="Q111" i="8"/>
  <c r="AC29" i="3" a="1"/>
  <c r="B30" i="3"/>
  <c r="Q114" i="8"/>
  <c r="AF32" i="3"/>
  <c r="R32" i="3" s="1"/>
  <c r="D22" i="3"/>
  <c r="B36" i="3"/>
  <c r="D36" i="3" s="1"/>
  <c r="B24" i="3"/>
  <c r="Q108" i="8"/>
  <c r="Z26" i="3" a="1"/>
  <c r="B28" i="3"/>
  <c r="Q112" i="8"/>
  <c r="AD30" i="3" a="1"/>
  <c r="AB23" i="3" l="1"/>
  <c r="N23" i="3" s="1"/>
  <c r="Z23" i="3"/>
  <c r="L23" i="3" s="1"/>
  <c r="AF23" i="3"/>
  <c r="R23" i="3" s="1"/>
  <c r="Z24" i="3"/>
  <c r="L24" i="3" s="1"/>
  <c r="AA24" i="3"/>
  <c r="M24" i="3" s="1"/>
  <c r="V22" i="3"/>
  <c r="H22" i="3" s="1"/>
  <c r="AF21" i="3"/>
  <c r="R21" i="3" s="1"/>
  <c r="Y21" i="3"/>
  <c r="K21" i="3" s="1"/>
  <c r="X21" i="3"/>
  <c r="J21" i="3" s="1"/>
  <c r="Z21" i="3"/>
  <c r="L21" i="3" s="1"/>
  <c r="AC21" i="3"/>
  <c r="O21" i="3" s="1"/>
  <c r="Y22" i="3"/>
  <c r="K22" i="3" s="1"/>
  <c r="AF24" i="3"/>
  <c r="R24" i="3" s="1"/>
  <c r="AD23" i="3"/>
  <c r="P23" i="3" s="1"/>
  <c r="AD24" i="3"/>
  <c r="P24" i="3" s="1"/>
  <c r="W23" i="3"/>
  <c r="I23" i="3" s="1"/>
  <c r="AC24" i="3"/>
  <c r="O24" i="3" s="1"/>
  <c r="Y24" i="3"/>
  <c r="K24" i="3" s="1"/>
  <c r="AE24" i="3"/>
  <c r="Q24" i="3" s="1"/>
  <c r="X24" i="3"/>
  <c r="J24" i="3" s="1"/>
  <c r="AF22" i="3"/>
  <c r="R22" i="3" s="1"/>
  <c r="X23" i="3"/>
  <c r="J23" i="3" s="1"/>
  <c r="AA23" i="3"/>
  <c r="M23" i="3" s="1"/>
  <c r="AC23" i="3"/>
  <c r="O23" i="3" s="1"/>
  <c r="Y23" i="3"/>
  <c r="K23" i="3" s="1"/>
  <c r="AB21" i="3"/>
  <c r="N21" i="3" s="1"/>
  <c r="AA21" i="3"/>
  <c r="M21" i="3" s="1"/>
  <c r="AB22" i="3"/>
  <c r="N22" i="3" s="1"/>
  <c r="AA22" i="3"/>
  <c r="M22" i="3" s="1"/>
  <c r="AE21" i="3"/>
  <c r="Q21" i="3" s="1"/>
  <c r="AD21" i="3"/>
  <c r="P21" i="3" s="1"/>
  <c r="Z22" i="3"/>
  <c r="L22" i="3" s="1"/>
  <c r="V21" i="3"/>
  <c r="H21" i="3" s="1"/>
  <c r="W21" i="3"/>
  <c r="I21" i="3" s="1"/>
  <c r="AE22" i="3"/>
  <c r="Q22" i="3" s="1"/>
  <c r="AC22" i="3"/>
  <c r="O22" i="3" s="1"/>
  <c r="W22" i="3"/>
  <c r="I22" i="3" s="1"/>
  <c r="AD22" i="3"/>
  <c r="P22" i="3" s="1"/>
  <c r="AF30" i="3"/>
  <c r="R30" i="3" s="1"/>
  <c r="AD30" i="3"/>
  <c r="P30" i="3" s="1"/>
  <c r="AE30" i="3"/>
  <c r="Q30" i="3" s="1"/>
  <c r="AE31" i="3"/>
  <c r="Q31" i="3" s="1"/>
  <c r="AF31" i="3"/>
  <c r="R31" i="3" s="1"/>
  <c r="AF27" i="3"/>
  <c r="R27" i="3" s="1"/>
  <c r="AA27" i="3"/>
  <c r="M27" i="3" s="1"/>
  <c r="AC27" i="3"/>
  <c r="O27" i="3" s="1"/>
  <c r="AB27" i="3"/>
  <c r="N27" i="3" s="1"/>
  <c r="AD27" i="3"/>
  <c r="P27" i="3" s="1"/>
  <c r="AE27" i="3"/>
  <c r="Q27" i="3" s="1"/>
  <c r="AB25" i="3"/>
  <c r="N25" i="3" s="1"/>
  <c r="AA25" i="3"/>
  <c r="M25" i="3" s="1"/>
  <c r="Y25" i="3"/>
  <c r="K25" i="3" s="1"/>
  <c r="AE25" i="3"/>
  <c r="Q25" i="3" s="1"/>
  <c r="AF25" i="3"/>
  <c r="R25" i="3" s="1"/>
  <c r="Z25" i="3"/>
  <c r="L25" i="3" s="1"/>
  <c r="AD25" i="3"/>
  <c r="P25" i="3" s="1"/>
  <c r="AC25" i="3"/>
  <c r="O25" i="3" s="1"/>
  <c r="D24" i="3"/>
  <c r="B38" i="3"/>
  <c r="D38" i="3" s="1"/>
  <c r="D27" i="3"/>
  <c r="B41" i="3"/>
  <c r="D41" i="3" s="1"/>
  <c r="D25" i="3"/>
  <c r="B39" i="3"/>
  <c r="D39" i="3" s="1"/>
  <c r="D23" i="3"/>
  <c r="B37" i="3"/>
  <c r="D37" i="3" s="1"/>
  <c r="D28" i="3"/>
  <c r="B42" i="3"/>
  <c r="D42" i="3" s="1"/>
  <c r="D30" i="3"/>
  <c r="B44" i="3"/>
  <c r="D44" i="3" s="1"/>
  <c r="AB28" i="3"/>
  <c r="N28" i="3" s="1"/>
  <c r="AF28" i="3"/>
  <c r="R28" i="3" s="1"/>
  <c r="AD28" i="3"/>
  <c r="P28" i="3" s="1"/>
  <c r="AC28" i="3"/>
  <c r="O28" i="3" s="1"/>
  <c r="AE28" i="3"/>
  <c r="Q28" i="3" s="1"/>
  <c r="D29" i="3"/>
  <c r="B43" i="3"/>
  <c r="D43" i="3" s="1"/>
  <c r="AC26" i="3"/>
  <c r="O26" i="3" s="1"/>
  <c r="AE26" i="3"/>
  <c r="Q26" i="3" s="1"/>
  <c r="AF26" i="3"/>
  <c r="R26" i="3" s="1"/>
  <c r="AB26" i="3"/>
  <c r="N26" i="3" s="1"/>
  <c r="AD26" i="3"/>
  <c r="P26" i="3" s="1"/>
  <c r="Z26" i="3"/>
  <c r="L26" i="3" s="1"/>
  <c r="AA26" i="3"/>
  <c r="M26" i="3" s="1"/>
  <c r="AF29" i="3"/>
  <c r="R29" i="3" s="1"/>
  <c r="AE29" i="3"/>
  <c r="Q29" i="3" s="1"/>
  <c r="AC29" i="3"/>
  <c r="O29" i="3" s="1"/>
  <c r="AD29" i="3"/>
  <c r="P29" i="3" s="1"/>
  <c r="D26" i="3"/>
  <c r="B40" i="3"/>
  <c r="D4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<sst xmlns="http://schemas.openxmlformats.org/spreadsheetml/2006/main" count="1337" uniqueCount="515">
  <si>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</si>
  <si>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</si>
  <si>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</si>
  <si>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</si>
  <si>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</si>
  <si>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</si>
  <si>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</si>
  <si>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</si>
  <si>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</si>
  <si>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</si>
  <si>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</si>
  <si>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</si>
  <si>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</si>
  <si>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</si>
  <si>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</si>
  <si>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</si>
  <si>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 xml:space="preserve"> Bread</t>
  </si>
  <si>
    <t xml:space="preserve"> Cereals</t>
  </si>
  <si>
    <t xml:space="preserve"> Biscuits and cakes</t>
  </si>
  <si>
    <t xml:space="preserve"> Beef</t>
  </si>
  <si>
    <t xml:space="preserve"> Lamb </t>
  </si>
  <si>
    <t xml:space="preserve"> of which home-killed lamb</t>
  </si>
  <si>
    <t xml:space="preserve"> Pork</t>
  </si>
  <si>
    <t xml:space="preserve"> Bacon</t>
  </si>
  <si>
    <t xml:space="preserve"> Poultry</t>
  </si>
  <si>
    <t xml:space="preserve"> Other meat</t>
  </si>
  <si>
    <t xml:space="preserve"> Fish</t>
  </si>
  <si>
    <t xml:space="preserve"> of which fresh fish</t>
  </si>
  <si>
    <t xml:space="preserve"> processed fish</t>
  </si>
  <si>
    <t xml:space="preserve"> Butter</t>
  </si>
  <si>
    <t xml:space="preserve"> Oil and fats</t>
  </si>
  <si>
    <t xml:space="preserve"> Cheese</t>
  </si>
  <si>
    <t xml:space="preserve"> Eggs </t>
  </si>
  <si>
    <t xml:space="preserve"> Milk, fresh</t>
  </si>
  <si>
    <t xml:space="preserve"> Milk products</t>
  </si>
  <si>
    <t xml:space="preserve"> Tea</t>
  </si>
  <si>
    <t xml:space="preserve"> Coffee and other hot drinks</t>
  </si>
  <si>
    <t xml:space="preserve"> Soft drinks</t>
  </si>
  <si>
    <t xml:space="preserve"> Sugar and preserves</t>
  </si>
  <si>
    <t xml:space="preserve"> Sweets and chocolates</t>
  </si>
  <si>
    <t xml:space="preserve"> Potatoes</t>
  </si>
  <si>
    <t xml:space="preserve"> of which unprocessed potatoes</t>
  </si>
  <si>
    <t xml:space="preserve"> potato products</t>
  </si>
  <si>
    <t xml:space="preserve"> Vegetables other than potatoes</t>
  </si>
  <si>
    <t xml:space="preserve"> of which fresh vegetables</t>
  </si>
  <si>
    <t xml:space="preserve"> processed vegetables</t>
  </si>
  <si>
    <t xml:space="preserve"> Fruit</t>
  </si>
  <si>
    <t xml:space="preserve"> of which fresh fruit</t>
  </si>
  <si>
    <t xml:space="preserve"> processed fruit</t>
  </si>
  <si>
    <t xml:space="preserve"> Other foods</t>
  </si>
  <si>
    <t xml:space="preserve"> Restaurant meals</t>
  </si>
  <si>
    <t xml:space="preserve"> Canteen meals</t>
  </si>
  <si>
    <t xml:space="preserve"> Take-away meals and snacks</t>
  </si>
  <si>
    <t xml:space="preserve"> Beer</t>
  </si>
  <si>
    <t xml:space="preserve"> Beer on sales</t>
  </si>
  <si>
    <t xml:space="preserve"> Beer off sales</t>
  </si>
  <si>
    <t xml:space="preserve"> Wines and spirits</t>
  </si>
  <si>
    <t xml:space="preserve"> Wine on sales</t>
  </si>
  <si>
    <t xml:space="preserve"> Wine off sales</t>
  </si>
  <si>
    <t xml:space="preserve"> Cigarettes</t>
  </si>
  <si>
    <t xml:space="preserve"> Tobacco</t>
  </si>
  <si>
    <t xml:space="preserve"> Rent</t>
  </si>
  <si>
    <t xml:space="preserve"> Mortgage interest payments</t>
  </si>
  <si>
    <t xml:space="preserve"> Depreciation (Jan 1995 = 100)</t>
  </si>
  <si>
    <t xml:space="preserve"> Council tax and Rates</t>
  </si>
  <si>
    <t xml:space="preserve"> Water and other charges</t>
  </si>
  <si>
    <t xml:space="preserve"> Repairs and maintenance charges</t>
  </si>
  <si>
    <t xml:space="preserve"> Do-it-yourself materials</t>
  </si>
  <si>
    <t xml:space="preserve"> Dwelling insurance and ground rent</t>
  </si>
  <si>
    <t xml:space="preserve"> Coal and solid fuels</t>
  </si>
  <si>
    <t xml:space="preserve"> Electricity</t>
  </si>
  <si>
    <t xml:space="preserve"> Gas</t>
  </si>
  <si>
    <t xml:space="preserve"> Oil and other fuels</t>
  </si>
  <si>
    <t xml:space="preserve"> Furniture</t>
  </si>
  <si>
    <t xml:space="preserve"> Furnishings</t>
  </si>
  <si>
    <t xml:space="preserve"> Electrical appliances</t>
  </si>
  <si>
    <t xml:space="preserve"> Other household equipment</t>
  </si>
  <si>
    <t xml:space="preserve"> Household consumables</t>
  </si>
  <si>
    <t xml:space="preserve"> Pet care</t>
  </si>
  <si>
    <t xml:space="preserve"> Postage</t>
  </si>
  <si>
    <t xml:space="preserve"> Telephones, telemessages, etc</t>
  </si>
  <si>
    <t xml:space="preserve"> Domestic services</t>
  </si>
  <si>
    <t xml:space="preserve"> Fees and subscriptions</t>
  </si>
  <si>
    <t xml:space="preserve"> Men's outerwear</t>
  </si>
  <si>
    <t xml:space="preserve"> Women's outerwear</t>
  </si>
  <si>
    <t xml:space="preserve"> Children's outerwear</t>
  </si>
  <si>
    <t xml:space="preserve"> Other clothing</t>
  </si>
  <si>
    <t xml:space="preserve"> Footwear</t>
  </si>
  <si>
    <t xml:space="preserve"> Personal articles</t>
  </si>
  <si>
    <t xml:space="preserve"> Chemists goods</t>
  </si>
  <si>
    <t xml:space="preserve"> Personal services</t>
  </si>
  <si>
    <t xml:space="preserve"> Purchase of motor vehicles</t>
  </si>
  <si>
    <t xml:space="preserve"> Maintenance of motor vehicles</t>
  </si>
  <si>
    <t xml:space="preserve"> Petrol and oil</t>
  </si>
  <si>
    <t xml:space="preserve"> Vehicle tax and insurance</t>
  </si>
  <si>
    <t xml:space="preserve"> Rail fares</t>
  </si>
  <si>
    <t xml:space="preserve"> Bus and coach fares</t>
  </si>
  <si>
    <t xml:space="preserve"> Other travel costs</t>
  </si>
  <si>
    <t xml:space="preserve"> Audio-visual equipment</t>
  </si>
  <si>
    <t xml:space="preserve"> CDs and tapes</t>
  </si>
  <si>
    <t xml:space="preserve"> Toys, photographic and sports goods</t>
  </si>
  <si>
    <t xml:space="preserve"> Books and newspapers</t>
  </si>
  <si>
    <t xml:space="preserve"> Gardening products</t>
  </si>
  <si>
    <t xml:space="preserve"> Television licences and rentals</t>
  </si>
  <si>
    <t xml:space="preserve"> Entertainment and other recreation</t>
  </si>
  <si>
    <t xml:space="preserve"> Foreign holidays (Jan 1993 = 100)</t>
  </si>
  <si>
    <t xml:space="preserve"> UK holidays (Jan 1994=100)</t>
  </si>
  <si>
    <t xml:space="preserve"> of which  home-killed lamb</t>
  </si>
  <si>
    <t xml:space="preserve"> of which  fresh fish</t>
  </si>
  <si>
    <t xml:space="preserve"> Oils and fats</t>
  </si>
  <si>
    <t xml:space="preserve"> Eggs</t>
  </si>
  <si>
    <t xml:space="preserve"> of which  unprocessed potatoes</t>
  </si>
  <si>
    <t xml:space="preserve"> of which  fresh vegetables</t>
  </si>
  <si>
    <t xml:space="preserve"> of which  fresh fruit</t>
  </si>
  <si>
    <t xml:space="preserve"> Take-aways and snacks</t>
  </si>
  <si>
    <t xml:space="preserve"> Other tobacco</t>
  </si>
  <si>
    <t xml:space="preserve"> Council tax and rates</t>
  </si>
  <si>
    <t xml:space="preserve"> Childrens' outerwear</t>
  </si>
  <si>
    <t xml:space="preserve"> UK holidays (Jan 1994 = 100)</t>
  </si>
  <si>
    <t>Hist MoM</t>
  </si>
  <si>
    <t>RPI print</t>
  </si>
  <si>
    <t>Weighted Aggregates</t>
  </si>
  <si>
    <t>Weights</t>
  </si>
  <si>
    <t>All items unchained</t>
  </si>
  <si>
    <t>All items chained</t>
  </si>
  <si>
    <t>Jan 2020 index</t>
  </si>
  <si>
    <t>YoY</t>
  </si>
  <si>
    <t>Sum</t>
  </si>
  <si>
    <t>AutoArima</t>
  </si>
  <si>
    <t>Exponential Smoothing</t>
  </si>
  <si>
    <t>Market</t>
  </si>
  <si>
    <t>NBEATS</t>
  </si>
  <si>
    <t>Forecast - Market</t>
  </si>
  <si>
    <t>Forecast</t>
  </si>
  <si>
    <t>2y rates</t>
  </si>
  <si>
    <t>Index</t>
  </si>
  <si>
    <t>Diff to market</t>
  </si>
  <si>
    <t>YoY Market</t>
  </si>
  <si>
    <t>2y Market</t>
  </si>
  <si>
    <t>Old</t>
  </si>
  <si>
    <t>New</t>
  </si>
  <si>
    <t>Diff</t>
  </si>
  <si>
    <t>Date</t>
  </si>
  <si>
    <t>Auto-ARIMA</t>
  </si>
  <si>
    <t>Bread</t>
  </si>
  <si>
    <t>Cereals</t>
  </si>
  <si>
    <t>Biscuits</t>
  </si>
  <si>
    <t>and</t>
  </si>
  <si>
    <t>cakes</t>
  </si>
  <si>
    <t>Beef</t>
  </si>
  <si>
    <t>Lamb</t>
  </si>
  <si>
    <t>ExponentialSmoothing(trend=ModelMode.ADDITIVE,</t>
  </si>
  <si>
    <t>damped=False,</t>
  </si>
  <si>
    <t>seasonal=SeasonalityMode.ADDITIVE,</t>
  </si>
  <si>
    <t>seasonal_periods=12</t>
  </si>
  <si>
    <t>of</t>
  </si>
  <si>
    <t>which</t>
  </si>
  <si>
    <t>home-killed</t>
  </si>
  <si>
    <t>lamb</t>
  </si>
  <si>
    <t>Pork</t>
  </si>
  <si>
    <t>Bacon</t>
  </si>
  <si>
    <t>Poultry</t>
  </si>
  <si>
    <t>Other</t>
  </si>
  <si>
    <t>meat</t>
  </si>
  <si>
    <t>Fish</t>
  </si>
  <si>
    <t>fresh</t>
  </si>
  <si>
    <t>fish</t>
  </si>
  <si>
    <t>processed</t>
  </si>
  <si>
    <t>Butter</t>
  </si>
  <si>
    <t>Oil</t>
  </si>
  <si>
    <t>fats</t>
  </si>
  <si>
    <t>Cheese</t>
  </si>
  <si>
    <t>Eggs</t>
  </si>
  <si>
    <t>Milk,</t>
  </si>
  <si>
    <t>Milk</t>
  </si>
  <si>
    <t>products</t>
  </si>
  <si>
    <t>Tea</t>
  </si>
  <si>
    <t>Coffee</t>
  </si>
  <si>
    <t>other</t>
  </si>
  <si>
    <t>hot</t>
  </si>
  <si>
    <t>drinks</t>
  </si>
  <si>
    <t>Soft</t>
  </si>
  <si>
    <t>Sugar</t>
  </si>
  <si>
    <t>preserves</t>
  </si>
  <si>
    <t>Sweets</t>
  </si>
  <si>
    <t>chocolates</t>
  </si>
  <si>
    <t>Potatoes</t>
  </si>
  <si>
    <t>unprocessed</t>
  </si>
  <si>
    <t>potatoes</t>
  </si>
  <si>
    <t>potato</t>
  </si>
  <si>
    <t>Vegetables</t>
  </si>
  <si>
    <t>than</t>
  </si>
  <si>
    <t>vegetables</t>
  </si>
  <si>
    <t>Fruit</t>
  </si>
  <si>
    <t>fruit</t>
  </si>
  <si>
    <t>foods</t>
  </si>
  <si>
    <t>Restaurant</t>
  </si>
  <si>
    <t>meals</t>
  </si>
  <si>
    <t>Canteen</t>
  </si>
  <si>
    <t>Take-away</t>
  </si>
  <si>
    <t>snacks</t>
  </si>
  <si>
    <t>Beer</t>
  </si>
  <si>
    <t>on</t>
  </si>
  <si>
    <t>sales</t>
  </si>
  <si>
    <t>off</t>
  </si>
  <si>
    <t>Wines</t>
  </si>
  <si>
    <t>spirits</t>
  </si>
  <si>
    <t>Wine</t>
  </si>
  <si>
    <t>Cigarettes</t>
  </si>
  <si>
    <t>Tobacco</t>
  </si>
  <si>
    <t>Rent</t>
  </si>
  <si>
    <t>Mortgage</t>
  </si>
  <si>
    <t>interest</t>
  </si>
  <si>
    <t>payments</t>
  </si>
  <si>
    <t>Depreciation</t>
  </si>
  <si>
    <t>(Jan</t>
  </si>
  <si>
    <t>=</t>
  </si>
  <si>
    <t>100)</t>
  </si>
  <si>
    <t>Council</t>
  </si>
  <si>
    <t>tax</t>
  </si>
  <si>
    <t>Rates</t>
  </si>
  <si>
    <t>Water</t>
  </si>
  <si>
    <t>charges</t>
  </si>
  <si>
    <t>Repairs</t>
  </si>
  <si>
    <t>maintenance</t>
  </si>
  <si>
    <t>Do-it-yourself</t>
  </si>
  <si>
    <t>materials</t>
  </si>
  <si>
    <t>Dwelling</t>
  </si>
  <si>
    <t>insurance</t>
  </si>
  <si>
    <t>ground</t>
  </si>
  <si>
    <t>rent</t>
  </si>
  <si>
    <t>Coal</t>
  </si>
  <si>
    <t>solid</t>
  </si>
  <si>
    <t>fuels</t>
  </si>
  <si>
    <t>Electricity</t>
  </si>
  <si>
    <t>Gas</t>
  </si>
  <si>
    <t>Furniture</t>
  </si>
  <si>
    <t>Furnishings</t>
  </si>
  <si>
    <t>Electrical</t>
  </si>
  <si>
    <t>appliances</t>
  </si>
  <si>
    <t>household</t>
  </si>
  <si>
    <t>equipment</t>
  </si>
  <si>
    <t>Household</t>
  </si>
  <si>
    <t>consumables</t>
  </si>
  <si>
    <t>Pet</t>
  </si>
  <si>
    <t>care</t>
  </si>
  <si>
    <t>Postage</t>
  </si>
  <si>
    <t>Telephones,</t>
  </si>
  <si>
    <t>telemessages,</t>
  </si>
  <si>
    <t>etc</t>
  </si>
  <si>
    <t>Domestic</t>
  </si>
  <si>
    <t>services</t>
  </si>
  <si>
    <t>Fees</t>
  </si>
  <si>
    <t>subscriptions</t>
  </si>
  <si>
    <t>Men's</t>
  </si>
  <si>
    <t>outerwear</t>
  </si>
  <si>
    <t>Women's</t>
  </si>
  <si>
    <t>Children's</t>
  </si>
  <si>
    <t>clothing</t>
  </si>
  <si>
    <t>Footwear</t>
  </si>
  <si>
    <t>Personal</t>
  </si>
  <si>
    <t>articles</t>
  </si>
  <si>
    <t>Chemists</t>
  </si>
  <si>
    <t>goods</t>
  </si>
  <si>
    <t>Purchase</t>
  </si>
  <si>
    <t>motor</t>
  </si>
  <si>
    <t>vehicles</t>
  </si>
  <si>
    <t>Maintenance</t>
  </si>
  <si>
    <t>Petrol</t>
  </si>
  <si>
    <t>oil</t>
  </si>
  <si>
    <t>Vehicle</t>
  </si>
  <si>
    <t>Rail</t>
  </si>
  <si>
    <t>fares</t>
  </si>
  <si>
    <t>Bus</t>
  </si>
  <si>
    <t>coach</t>
  </si>
  <si>
    <t>travel</t>
  </si>
  <si>
    <t>costs</t>
  </si>
  <si>
    <t>Audio-visual</t>
  </si>
  <si>
    <t>CDs</t>
  </si>
  <si>
    <t>tapes</t>
  </si>
  <si>
    <t>Toys,</t>
  </si>
  <si>
    <t>photographic</t>
  </si>
  <si>
    <t>sports</t>
  </si>
  <si>
    <t>Books</t>
  </si>
  <si>
    <t>newspapers</t>
  </si>
  <si>
    <t>Gardening</t>
  </si>
  <si>
    <t>Television</t>
  </si>
  <si>
    <t>licences</t>
  </si>
  <si>
    <t>rentals</t>
  </si>
  <si>
    <t>Entertainment</t>
  </si>
  <si>
    <t>recreation</t>
  </si>
  <si>
    <t>Foreign</t>
  </si>
  <si>
    <t>holidays</t>
  </si>
  <si>
    <t>UK</t>
  </si>
  <si>
    <t>1994=100)</t>
  </si>
  <si>
    <t>Biscuits and cakes</t>
  </si>
  <si>
    <t xml:space="preserve">Lamb </t>
  </si>
  <si>
    <t>of which  home-killed lamb</t>
  </si>
  <si>
    <t>Other meat</t>
  </si>
  <si>
    <t>of which  fresh fish</t>
  </si>
  <si>
    <t>processed fish</t>
  </si>
  <si>
    <t>Oils and fats</t>
  </si>
  <si>
    <t>Milk, fresh</t>
  </si>
  <si>
    <t>Milk products</t>
  </si>
  <si>
    <t>Coffee and other hot drinks</t>
  </si>
  <si>
    <t>Soft drinks</t>
  </si>
  <si>
    <t>Sugar and preserves</t>
  </si>
  <si>
    <t>Sweets and chocolates</t>
  </si>
  <si>
    <t>of which  unprocessed potatoes</t>
  </si>
  <si>
    <t>potato products</t>
  </si>
  <si>
    <t>Vegetables other than potatoes</t>
  </si>
  <si>
    <t>of which  fresh vegetables</t>
  </si>
  <si>
    <t>processed vegetables</t>
  </si>
  <si>
    <t>of which  fresh fruit</t>
  </si>
  <si>
    <t>processed fruit</t>
  </si>
  <si>
    <t>Other foods</t>
  </si>
  <si>
    <t>Restaurant meals</t>
  </si>
  <si>
    <t>Canteen meals</t>
  </si>
  <si>
    <t>Take-aways and snacks</t>
  </si>
  <si>
    <t>Beer on sales</t>
  </si>
  <si>
    <t>Wines and spirits</t>
  </si>
  <si>
    <t>Wine on sales</t>
  </si>
  <si>
    <t>Wine off sales</t>
  </si>
  <si>
    <t>Other tobacco</t>
  </si>
  <si>
    <t>Mortgage interest payments</t>
  </si>
  <si>
    <t>Depreciation (Jan 1995 = 100)</t>
  </si>
  <si>
    <t>Council tax and rates</t>
  </si>
  <si>
    <t>Water and other charges</t>
  </si>
  <si>
    <t>Repairs and maintenance charges</t>
  </si>
  <si>
    <t>Do-it-yourself materials</t>
  </si>
  <si>
    <t>Dwelling insurance and ground rent</t>
  </si>
  <si>
    <t>Coal and solid fuels</t>
  </si>
  <si>
    <t>Oil and other fuels</t>
  </si>
  <si>
    <t>Electrical appliances</t>
  </si>
  <si>
    <t>Other household equipment</t>
  </si>
  <si>
    <t>Household consumables</t>
  </si>
  <si>
    <t>Pet care</t>
  </si>
  <si>
    <t>Telephones, telemessages, etc</t>
  </si>
  <si>
    <t>Domestic services</t>
  </si>
  <si>
    <t>Fees and subscriptions</t>
  </si>
  <si>
    <t>Men's outerwear</t>
  </si>
  <si>
    <t>Women's outerwear</t>
  </si>
  <si>
    <t>Childrens' outerwear</t>
  </si>
  <si>
    <t>Other clothing</t>
  </si>
  <si>
    <t>Personal articles</t>
  </si>
  <si>
    <t>Chemists goods</t>
  </si>
  <si>
    <t>Personal services</t>
  </si>
  <si>
    <t>Purchase of motor vehicles</t>
  </si>
  <si>
    <t>Maintenance of motor vehicles</t>
  </si>
  <si>
    <t>Petrol and oil</t>
  </si>
  <si>
    <t>Vehicle tax and insurance</t>
  </si>
  <si>
    <t>Rail fares</t>
  </si>
  <si>
    <t>Bus and coach fares</t>
  </si>
  <si>
    <t>Other travel costs</t>
  </si>
  <si>
    <t>Audio-visual equipment</t>
  </si>
  <si>
    <t>CDs and tapes</t>
  </si>
  <si>
    <t>Toys, photographic and sports goods</t>
  </si>
  <si>
    <t>Books and newspapers</t>
  </si>
  <si>
    <t>Gardening products</t>
  </si>
  <si>
    <t>Television licences and rentals</t>
  </si>
  <si>
    <t>Entertainment and other recreation</t>
  </si>
  <si>
    <t>Foreign holidays (Jan 1993 = 100)</t>
  </si>
  <si>
    <t>UK holidays (Jan 1994 = 100)</t>
  </si>
  <si>
    <t>Beer off sale</t>
  </si>
  <si>
    <t>AutoARIMA</t>
  </si>
  <si>
    <t>ExponentialSmoothing</t>
  </si>
  <si>
    <t>Unleaded</t>
  </si>
  <si>
    <t>Super unleaded</t>
  </si>
  <si>
    <t>Diesel</t>
  </si>
  <si>
    <t>LPG</t>
  </si>
  <si>
    <t>pence per litre</t>
  </si>
  <si>
    <t>Super Unleaded</t>
  </si>
  <si>
    <t>As of</t>
  </si>
  <si>
    <t>ONEDRIVE_CONSUMER_MAC</t>
  </si>
  <si>
    <t>/Users/Josh/OneDrive</t>
  </si>
  <si>
    <t>XB1 comdty</t>
  </si>
  <si>
    <t>XB2 comdty</t>
  </si>
  <si>
    <t>XB3 comdty</t>
  </si>
  <si>
    <t>XB4 comdty</t>
  </si>
  <si>
    <t>XB5 comdty</t>
  </si>
  <si>
    <t>XB6 comdty</t>
  </si>
  <si>
    <t>XB7 comdty</t>
  </si>
  <si>
    <t>XB8 comdty</t>
  </si>
  <si>
    <t>Settle</t>
  </si>
  <si>
    <t>Cable</t>
  </si>
  <si>
    <t>GBPUSD1M curncy</t>
  </si>
  <si>
    <t>GBPUSD2M curncy</t>
  </si>
  <si>
    <t>GBPUSD3M curncy</t>
  </si>
  <si>
    <t>GBPUSD4M curncy</t>
  </si>
  <si>
    <t>GBPUSD5M curncy</t>
  </si>
  <si>
    <t>GBPUSD6M curncy</t>
  </si>
  <si>
    <t>GBPUSD7M curncy</t>
  </si>
  <si>
    <t>GBPUSD8M curncy</t>
  </si>
  <si>
    <t>Spot cable</t>
  </si>
  <si>
    <t>GBPUSD12M curncy</t>
  </si>
  <si>
    <t>$ Gasol. fut</t>
  </si>
  <si>
    <t>£ Gasol fut</t>
  </si>
  <si>
    <t>Fuel Duty</t>
  </si>
  <si>
    <t>Regression</t>
  </si>
  <si>
    <t>Coef</t>
  </si>
  <si>
    <t>Intercept</t>
  </si>
  <si>
    <t>Regressed gasoline</t>
  </si>
  <si>
    <t>Unleaded prediction</t>
  </si>
  <si>
    <t>Unleaded hist prices</t>
  </si>
  <si>
    <t>MoM Petrol</t>
  </si>
  <si>
    <t>Petrol value last fix</t>
  </si>
  <si>
    <t>Catering</t>
  </si>
  <si>
    <t xml:space="preserve"> Food</t>
  </si>
  <si>
    <t xml:space="preserve"> Alcoholic drink</t>
  </si>
  <si>
    <t xml:space="preserve"> Housing</t>
  </si>
  <si>
    <t xml:space="preserve"> Fuel and light</t>
  </si>
  <si>
    <t xml:space="preserve"> Household goods</t>
  </si>
  <si>
    <t xml:space="preserve"> Household services</t>
  </si>
  <si>
    <t xml:space="preserve"> Clothing and footwear</t>
  </si>
  <si>
    <t xml:space="preserve"> Personal goods and services</t>
  </si>
  <si>
    <t xml:space="preserve"> Motoring expenditure</t>
  </si>
  <si>
    <t xml:space="preserve"> Fares and other travel costs</t>
  </si>
  <si>
    <t xml:space="preserve"> Leisure goods</t>
  </si>
  <si>
    <t xml:space="preserve"> Leisure services</t>
  </si>
  <si>
    <t>CHBA</t>
  </si>
  <si>
    <t>CHBC</t>
  </si>
  <si>
    <t>CHBD</t>
  </si>
  <si>
    <t>CHBE</t>
  </si>
  <si>
    <t>CHBF</t>
  </si>
  <si>
    <t>CHBG</t>
  </si>
  <si>
    <t>CHBH</t>
  </si>
  <si>
    <t>CHBI</t>
  </si>
  <si>
    <t>CHBJ</t>
  </si>
  <si>
    <t>CHBQ</t>
  </si>
  <si>
    <t>CHBK</t>
  </si>
  <si>
    <t>CHBR</t>
  </si>
  <si>
    <t>CHBL</t>
  </si>
  <si>
    <t>CHBM</t>
  </si>
  <si>
    <t>Unchained</t>
  </si>
  <si>
    <t>Chained</t>
  </si>
  <si>
    <t>Actual</t>
  </si>
  <si>
    <t>RPI contribution</t>
  </si>
  <si>
    <t>Latest HPI</t>
  </si>
  <si>
    <t>2022-08</t>
  </si>
  <si>
    <t>Average_Price</t>
  </si>
  <si>
    <t>→ No change forecast</t>
  </si>
  <si>
    <t>↗ Likely to rise</t>
  </si>
  <si>
    <t>Unleaded pump (inc VAT)</t>
  </si>
  <si>
    <t>Unleaded pump (exc VAT)</t>
  </si>
  <si>
    <t>Unleaded delivered wholesale</t>
  </si>
  <si>
    <t>Last fix day</t>
  </si>
  <si>
    <t>Proportion of Repayment mortgages</t>
  </si>
  <si>
    <t>Proportion of endowment mortgages</t>
  </si>
  <si>
    <t>Years</t>
  </si>
  <si>
    <t>Months</t>
  </si>
  <si>
    <t>Average rate</t>
  </si>
  <si>
    <t>Tracker</t>
  </si>
  <si>
    <t>2y</t>
  </si>
  <si>
    <t>5y</t>
  </si>
  <si>
    <t>Payment due</t>
  </si>
  <si>
    <t>Interest due</t>
  </si>
  <si>
    <t>Principal due</t>
  </si>
  <si>
    <t>Principal outstanding</t>
  </si>
  <si>
    <t>Proportion of repaym. debt outstanding</t>
  </si>
  <si>
    <t>Proportion of mortgage holders</t>
  </si>
  <si>
    <t>Current debt for repayment mortgages</t>
  </si>
  <si>
    <t>Current debt for endowment mortgages</t>
  </si>
  <si>
    <t>Avg LTV</t>
  </si>
  <si>
    <t>Current total debt</t>
  </si>
  <si>
    <t>Interp array for col J</t>
  </si>
  <si>
    <t>Scaled down for avg. household</t>
  </si>
  <si>
    <t>Example scaling factor</t>
  </si>
  <si>
    <t>Weight in AER</t>
  </si>
  <si>
    <t>BPSWS2 curncy</t>
  </si>
  <si>
    <t>UKBRBASE index</t>
  </si>
  <si>
    <t>BPSWS5 curncy</t>
  </si>
  <si>
    <t>SVR</t>
  </si>
  <si>
    <t>AER</t>
  </si>
  <si>
    <t>should be current total debt scaled by house growth projection</t>
  </si>
  <si>
    <t>Avg household debt</t>
  </si>
  <si>
    <t>2y rate (24m rolling avg.)</t>
  </si>
  <si>
    <t>5y rate (60m rolling avg.)</t>
  </si>
  <si>
    <t>Average mortgage debt weighted by vintage</t>
  </si>
  <si>
    <t>Nationwide m0</t>
  </si>
  <si>
    <t>Nationwide m-1</t>
  </si>
  <si>
    <t>Adjust for m0 Nwide</t>
  </si>
  <si>
    <t>RPI Print?</t>
  </si>
  <si>
    <t>Mortgage cost</t>
  </si>
  <si>
    <t>Sum over 276 month period</t>
  </si>
  <si>
    <t>x 76% for those owner-occupiers under 23 years (revised annually)</t>
  </si>
  <si>
    <t>x 73% for those under 23 year owner occupiers with mortgage</t>
  </si>
  <si>
    <t>x  72% for those index households which are owner occupiers</t>
  </si>
  <si>
    <t>HPI projection</t>
  </si>
  <si>
    <t>Projected mortgage debt</t>
  </si>
  <si>
    <t>IQB1 comdty</t>
  </si>
  <si>
    <t>#N/A N/A</t>
  </si>
  <si>
    <t>IQB2 comdty</t>
  </si>
  <si>
    <t>IQB3 comdty</t>
  </si>
  <si>
    <t>IQB4 comdty</t>
  </si>
  <si>
    <t>IQB5 comdty</t>
  </si>
  <si>
    <t>IQB6 comdty</t>
  </si>
  <si>
    <t>QR9 comdty</t>
  </si>
  <si>
    <t>QR1 comdty</t>
  </si>
  <si>
    <t>QR2 comdty</t>
  </si>
  <si>
    <t>QR3 comdty</t>
  </si>
  <si>
    <t>QR4 comdty</t>
  </si>
  <si>
    <t>QR5 comdty</t>
  </si>
  <si>
    <t>QR6 comdty</t>
  </si>
  <si>
    <t>QR7 comdty</t>
  </si>
  <si>
    <t>QR8 comdty</t>
  </si>
  <si>
    <t>QR10 comdty</t>
  </si>
  <si>
    <t>Elec MoM</t>
  </si>
  <si>
    <t>Gas MoM</t>
  </si>
  <si>
    <t>Live energy?</t>
  </si>
  <si>
    <t xml:space="preserve">Trading days </t>
  </si>
  <si>
    <t>MoM</t>
  </si>
  <si>
    <t>23 Weights</t>
  </si>
  <si>
    <t>24 Weights</t>
  </si>
  <si>
    <t>Override</t>
  </si>
  <si>
    <t>Apr OFGEM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</si>
</sst>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.00_-;\-* #,##0.00_-;_-* &quot;-&quot;??_-;_-@_-"/>
    <numFmt numFmtId="165" formatCode="_-* #,##0.0_-;\-* #,##0.0_-;_-* &quot;-&quot;??_-;_-@_-"/>
    <numFmt numFmtId="166" formatCode="0.000"/>
    <numFmt numFmtId="167" formatCode="0.000%"/>
    <numFmt numFmtId="168" formatCode="_-* #,##0.0000_-;\-* #,##0.0000_-;_-* &quot;-&quot;??_-;_-@_-"/>
    <numFmt numFmtId="169" formatCode="_(* #,##0.0000_);_(* \(#,##0.0000\);_(* &quot;-&quot;??_);_(@_)"/>
    <numFmt numFmtId="170" formatCode="_-* #,##0_-;\-* #,##0_-;_-* &quot;-&quot;??_-;_-@_-"/>
    <numFmt numFmtId="174" formatCode="0.00000%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1"/>
    <xf numFmtId="14" fontId="2" fillId="0" borderId="0" xfId="1" applyNumberFormat="1"/>
    <xf numFmtId="14" fontId="0" fillId="0" borderId="0" xfId="0" applyNumberFormat="1"/>
    <xf numFmtId="15" fontId="0" fillId="0" borderId="0" xfId="0" applyNumberFormat="1"/>
    <xf numFmtId="15" fontId="4" fillId="0" borderId="0" xfId="0" applyNumberFormat="1" applyFont="1"/>
    <xf numFmtId="164" fontId="0" fillId="0" borderId="0" xfId="2" applyFont="1"/>
    <xf numFmtId="165" fontId="0" fillId="0" borderId="0" xfId="2" applyNumberFormat="1" applyFont="1"/>
    <xf numFmtId="10" fontId="0" fillId="0" borderId="0" xfId="3" applyNumberFormat="1" applyFont="1"/>
    <xf numFmtId="166" fontId="0" fillId="0" borderId="0" xfId="0" applyNumberFormat="1"/>
    <xf numFmtId="166" fontId="0" fillId="2" borderId="0" xfId="0" applyNumberFormat="1" applyFill="1"/>
    <xf numFmtId="15" fontId="2" fillId="0" borderId="0" xfId="1" applyNumberFormat="1"/>
    <xf numFmtId="167" fontId="0" fillId="0" borderId="0" xfId="3" applyNumberFormat="1" applyFont="1"/>
    <xf numFmtId="0" fontId="7" fillId="0" borderId="0" xfId="1" applyFont="1"/>
    <xf numFmtId="164" fontId="2" fillId="0" borderId="0" xfId="2" applyFont="1"/>
    <xf numFmtId="10" fontId="2" fillId="0" borderId="0" xfId="3" applyNumberFormat="1" applyFont="1"/>
    <xf numFmtId="167" fontId="2" fillId="0" borderId="0" xfId="3" applyNumberFormat="1" applyFont="1"/>
    <xf numFmtId="10" fontId="2" fillId="0" borderId="0" xfId="1" applyNumberFormat="1"/>
    <xf numFmtId="0" fontId="2" fillId="3" borderId="0" xfId="1" applyFill="1"/>
    <xf numFmtId="0" fontId="4" fillId="0" borderId="0" xfId="0" applyFont="1"/>
    <xf numFmtId="10" fontId="0" fillId="0" borderId="0" xfId="0" applyNumberFormat="1"/>
    <xf numFmtId="10" fontId="0" fillId="3" borderId="0" xfId="3" applyNumberFormat="1" applyFont="1" applyFill="1"/>
    <xf numFmtId="15" fontId="2" fillId="0" borderId="4" xfId="1" applyNumberFormat="1" applyBorder="1"/>
    <xf numFmtId="15" fontId="2" fillId="0" borderId="5" xfId="1" applyNumberFormat="1" applyBorder="1"/>
    <xf numFmtId="15" fontId="2" fillId="0" borderId="6" xfId="1" applyNumberFormat="1" applyBorder="1"/>
    <xf numFmtId="15" fontId="2" fillId="0" borderId="1" xfId="1" applyNumberFormat="1" applyBorder="1"/>
    <xf numFmtId="15" fontId="2" fillId="0" borderId="3" xfId="1" applyNumberFormat="1" applyBorder="1"/>
    <xf numFmtId="15" fontId="2" fillId="0" borderId="2" xfId="1" applyNumberFormat="1" applyBorder="1"/>
    <xf numFmtId="167" fontId="2" fillId="0" borderId="7" xfId="1" applyNumberFormat="1" applyBorder="1"/>
    <xf numFmtId="167" fontId="2" fillId="0" borderId="8" xfId="1" applyNumberFormat="1" applyBorder="1"/>
    <xf numFmtId="167" fontId="2" fillId="0" borderId="9" xfId="1" applyNumberFormat="1" applyBorder="1"/>
    <xf numFmtId="0" fontId="2" fillId="0" borderId="10" xfId="1" applyBorder="1"/>
    <xf numFmtId="167" fontId="2" fillId="0" borderId="0" xfId="1" applyNumberFormat="1"/>
    <xf numFmtId="167" fontId="2" fillId="0" borderId="11" xfId="1" applyNumberFormat="1" applyBorder="1"/>
    <xf numFmtId="0" fontId="2" fillId="0" borderId="12" xfId="1" applyBorder="1"/>
    <xf numFmtId="0" fontId="2" fillId="0" borderId="13" xfId="1" applyBorder="1"/>
    <xf numFmtId="167" fontId="2" fillId="0" borderId="14" xfId="1" applyNumberFormat="1" applyBorder="1"/>
    <xf numFmtId="167" fontId="2" fillId="0" borderId="7" xfId="3" applyNumberFormat="1" applyFont="1" applyBorder="1"/>
    <xf numFmtId="167" fontId="2" fillId="0" borderId="8" xfId="3" applyNumberFormat="1" applyFont="1" applyBorder="1"/>
    <xf numFmtId="167" fontId="2" fillId="0" borderId="9" xfId="3" applyNumberFormat="1" applyFont="1" applyBorder="1"/>
    <xf numFmtId="167" fontId="2" fillId="0" borderId="10" xfId="3" applyNumberFormat="1" applyFont="1" applyBorder="1"/>
    <xf numFmtId="167" fontId="2" fillId="0" borderId="0" xfId="3" applyNumberFormat="1" applyFont="1" applyBorder="1"/>
    <xf numFmtId="167" fontId="2" fillId="0" borderId="11" xfId="3" applyNumberFormat="1" applyFont="1" applyBorder="1"/>
    <xf numFmtId="167" fontId="2" fillId="0" borderId="12" xfId="3" applyNumberFormat="1" applyFont="1" applyBorder="1"/>
    <xf numFmtId="167" fontId="2" fillId="0" borderId="13" xfId="3" applyNumberFormat="1" applyFont="1" applyBorder="1"/>
    <xf numFmtId="167" fontId="2" fillId="0" borderId="14" xfId="3" applyNumberFormat="1" applyFont="1" applyBorder="1"/>
    <xf numFmtId="15" fontId="2" fillId="0" borderId="10" xfId="1" applyNumberFormat="1" applyBorder="1"/>
    <xf numFmtId="10" fontId="2" fillId="0" borderId="0" xfId="3" applyNumberFormat="1" applyFont="1" applyBorder="1"/>
    <xf numFmtId="0" fontId="2" fillId="0" borderId="11" xfId="1" applyBorder="1"/>
    <xf numFmtId="10" fontId="2" fillId="0" borderId="13" xfId="1" applyNumberFormat="1" applyBorder="1"/>
    <xf numFmtId="10" fontId="2" fillId="0" borderId="13" xfId="3" applyNumberFormat="1" applyFont="1" applyBorder="1"/>
    <xf numFmtId="10" fontId="2" fillId="0" borderId="11" xfId="1" applyNumberFormat="1" applyBorder="1"/>
    <xf numFmtId="10" fontId="2" fillId="0" borderId="14" xfId="1" applyNumberFormat="1" applyBorder="1"/>
    <xf numFmtId="0" fontId="1" fillId="0" borderId="0" xfId="1" applyFont="1" applyAlignment="1">
      <alignment wrapText="1"/>
    </xf>
    <xf numFmtId="168" fontId="0" fillId="0" borderId="0" xfId="2" applyNumberFormat="1" applyFont="1"/>
    <xf numFmtId="168" fontId="0" fillId="0" borderId="0" xfId="0" applyNumberFormat="1"/>
    <xf numFmtId="43" fontId="0" fillId="0" borderId="0" xfId="0" applyNumberFormat="1"/>
    <xf numFmtId="0" fontId="0" fillId="0" borderId="0" xfId="0" applyNumberFormat="1"/>
    <xf numFmtId="0" fontId="9" fillId="0" borderId="0" xfId="0" applyFont="1"/>
    <xf numFmtId="0" fontId="0" fillId="4" borderId="0" xfId="0" applyFill="1"/>
    <xf numFmtId="0" fontId="10" fillId="0" borderId="0" xfId="0" applyFont="1"/>
    <xf numFmtId="0" fontId="3" fillId="0" borderId="0" xfId="0" applyFont="1"/>
    <xf numFmtId="164" fontId="0" fillId="0" borderId="0" xfId="2" applyFont="1" applyAlignment="1">
      <alignment horizontal="left"/>
    </xf>
    <xf numFmtId="14" fontId="10" fillId="0" borderId="0" xfId="0" applyNumberFormat="1" applyFont="1"/>
    <xf numFmtId="0" fontId="1" fillId="0" borderId="0" xfId="1" applyFont="1"/>
    <xf numFmtId="0" fontId="1" fillId="0" borderId="0" xfId="1" applyFont="1" applyAlignment="1">
      <alignment horizontal="right"/>
    </xf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9" fontId="0" fillId="0" borderId="0" xfId="0" applyNumberFormat="1"/>
    <xf numFmtId="164" fontId="0" fillId="0" borderId="0" xfId="0" applyNumberFormat="1"/>
    <xf numFmtId="169" fontId="0" fillId="0" borderId="0" xfId="0" applyNumberFormat="1"/>
    <xf numFmtId="170" fontId="0" fillId="0" borderId="0" xfId="2" applyNumberFormat="1" applyFont="1"/>
    <xf numFmtId="170" fontId="0" fillId="0" borderId="0" xfId="0" applyNumberForma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7" fontId="0" fillId="0" borderId="0" xfId="0" applyNumberFormat="1"/>
    <xf numFmtId="0" fontId="3" fillId="0" borderId="1" xfId="0" applyFont="1" applyBorder="1" applyAlignment="1">
      <alignment wrapText="1"/>
    </xf>
    <xf numFmtId="164" fontId="3" fillId="0" borderId="2" xfId="2" applyFont="1" applyBorder="1"/>
    <xf numFmtId="0" fontId="2" fillId="0" borderId="0" xfId="1" applyNumberFormat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8" fillId="0" borderId="7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1" fillId="0" borderId="0" xfId="1" applyFont="1" applyAlignment="1">
      <alignment horizontal="center"/>
    </xf>
    <xf numFmtId="164" fontId="2" fillId="3" borderId="0" xfId="2" applyFont="1" applyFill="1"/>
    <xf numFmtId="0" fontId="2" fillId="0" borderId="0" xfId="1" applyBorder="1"/>
    <xf numFmtId="10" fontId="2" fillId="0" borderId="0" xfId="1" applyNumberFormat="1" applyBorder="1"/>
    <xf numFmtId="15" fontId="2" fillId="0" borderId="12" xfId="1" applyNumberFormat="1" applyBorder="1"/>
    <xf numFmtId="0" fontId="2" fillId="0" borderId="7" xfId="1" applyNumberFormat="1" applyBorder="1"/>
    <xf numFmtId="10" fontId="2" fillId="0" borderId="8" xfId="3" applyNumberFormat="1" applyFont="1" applyBorder="1"/>
    <xf numFmtId="10" fontId="2" fillId="0" borderId="9" xfId="1" applyNumberFormat="1" applyBorder="1"/>
    <xf numFmtId="0" fontId="2" fillId="0" borderId="10" xfId="1" applyNumberFormat="1" applyBorder="1"/>
    <xf numFmtId="0" fontId="2" fillId="0" borderId="12" xfId="1" applyNumberFormat="1" applyBorder="1"/>
    <xf numFmtId="174" fontId="0" fillId="0" borderId="0" xfId="3" applyNumberFormat="1" applyFont="1"/>
    <xf numFmtId="174" fontId="0" fillId="0" borderId="0" xfId="0" applyNumberFormat="1"/>
  </cellXfs>
  <cellStyles count="4">
    <cellStyle name="Comma" xfId="2" builtinId="3"/>
    <cellStyle name="Normal" xfId="0" builtinId="0"/>
    <cellStyle name="Normal 2" xfId="1" xr:uid="{00000000-0005-0000-0000-000002000000}"/>
    <cellStyle name="Per 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0</xdr:rowOff>
        </xdr:from>
        <xdr:to>
          <xdr:col>2</xdr:col>
          <xdr:colOff>139700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Hist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0</xdr:row>
          <xdr:rowOff>0</xdr:rowOff>
        </xdr:from>
        <xdr:to>
          <xdr:col>4</xdr:col>
          <xdr:colOff>508000</xdr:colOff>
          <xdr:row>1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Hist RPI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0</xdr:row>
          <xdr:rowOff>0</xdr:rowOff>
        </xdr:from>
        <xdr:to>
          <xdr:col>7</xdr:col>
          <xdr:colOff>127000</xdr:colOff>
          <xdr:row>1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Petrol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0</xdr:row>
          <xdr:rowOff>0</xdr:rowOff>
        </xdr:from>
        <xdr:to>
          <xdr:col>9</xdr:col>
          <xdr:colOff>520700</xdr:colOff>
          <xdr:row>1</xdr:row>
          <xdr:rowOff>203200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Subgroup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0</xdr:rowOff>
        </xdr:from>
        <xdr:to>
          <xdr:col>12</xdr:col>
          <xdr:colOff>228600</xdr:colOff>
          <xdr:row>1</xdr:row>
          <xdr:rowOff>203200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0</xdr:rowOff>
        </xdr:from>
        <xdr:to>
          <xdr:col>14</xdr:col>
          <xdr:colOff>635000</xdr:colOff>
          <xdr:row>1</xdr:row>
          <xdr:rowOff>203200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OFGEM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Y468"/>
  <sheetViews>
    <sheetView tabSelected="1" zoomScale="80" zoomScaleNormal="80" workbookViewId="0">
      <selection activeCell="D15" sqref="D15:D17"/>
    </sheetView>
  </sheetViews>
  <sheetFormatPr baseColWidth="10" defaultColWidth="9" defaultRowHeight="15" x14ac:dyDescent="0.2"/>
  <cols>
    <col min="1" max="1" width="11.6640625" style="3" customWidth="1"/>
    <col min="2" max="2" width="9.33203125" style="3" customWidth="1"/>
    <col min="3" max="5" width="9" style="3"/>
    <col min="6" max="6" width="9.83203125" style="3" customWidth="1"/>
    <col min="7" max="8" width="9.6640625" style="3" customWidth="1"/>
    <col min="9" max="9" width="10.33203125" style="3" customWidth="1"/>
    <col min="10" max="18" width="9.6640625" style="3" customWidth="1"/>
    <col min="19" max="19" width="9" style="3"/>
    <col min="20" max="20" width="11" style="3" customWidth="1"/>
    <col min="21" max="32" width="12.5" style="3" customWidth="1"/>
    <col min="33" max="36" width="9" style="3"/>
    <col min="37" max="37" width="21.1640625" style="3" customWidth="1"/>
    <col min="38" max="16384" width="9" style="3"/>
  </cols>
  <sheetData>
    <row r="1" spans="1:129" ht="16" x14ac:dyDescent="0.2">
      <c r="AJ1" t="s">
        <v>144</v>
      </c>
      <c r="AK1" s="55" t="s">
        <v>364</v>
      </c>
    </row>
    <row r="2" spans="1:129" ht="16" x14ac:dyDescent="0.2">
      <c r="AJ2" t="s">
        <v>145</v>
      </c>
      <c r="AK2" s="3" t="s">
        <v>364</v>
      </c>
    </row>
    <row r="3" spans="1:129" ht="17" thickBot="1" x14ac:dyDescent="0.25">
      <c r="K3" s="66"/>
      <c r="L3" s="67"/>
      <c r="AJ3" t="s">
        <v>295</v>
      </c>
      <c r="AK3" s="3" t="s">
        <v>364</v>
      </c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</row>
    <row r="4" spans="1:129" ht="16.5" customHeight="1" thickBot="1" x14ac:dyDescent="0.25">
      <c r="A4" s="88" t="s">
        <v>142</v>
      </c>
      <c r="B4" s="90" t="s">
        <v>133</v>
      </c>
      <c r="C4" s="90" t="s">
        <v>130</v>
      </c>
      <c r="D4" s="92" t="s">
        <v>141</v>
      </c>
      <c r="F4" s="86" t="s">
        <v>132</v>
      </c>
      <c r="G4" s="87"/>
      <c r="I4" s="66" t="s">
        <v>514</v>
      </c>
      <c r="J4" s="3">
        <f>OFGEM!I13</f>
        <v>0</v>
      </c>
      <c r="K4" s="66" t="s">
        <v>437</v>
      </c>
      <c r="L4" s="67" t="s">
        <v>438</v>
      </c>
      <c r="N4" s="94" t="s">
        <v>508</v>
      </c>
      <c r="O4" s="94"/>
      <c r="P4" s="3" t="b">
        <v>1</v>
      </c>
      <c r="T4" s="86" t="s">
        <v>133</v>
      </c>
      <c r="U4" s="87"/>
      <c r="AJ4" t="s">
        <v>149</v>
      </c>
      <c r="AK4" s="3" t="s">
        <v>364</v>
      </c>
    </row>
    <row r="5" spans="1:129" ht="16.5" customHeight="1" thickBot="1" x14ac:dyDescent="0.25">
      <c r="A5" s="89"/>
      <c r="B5" s="91"/>
      <c r="C5" s="91"/>
      <c r="D5" s="93"/>
      <c r="F5" s="15"/>
      <c r="I5" s="66" t="s">
        <v>513</v>
      </c>
      <c r="J5" s="3">
        <v>3250</v>
      </c>
      <c r="AJ5" t="s">
        <v>296</v>
      </c>
      <c r="AK5" s="3" t="s">
        <v>365</v>
      </c>
    </row>
    <row r="6" spans="1:129" ht="17" thickBot="1" x14ac:dyDescent="0.25">
      <c r="A6" s="48">
        <f ca="1">OFFSET('Unchained Indices'!H82,COUNTIF('Unchained Indices'!$B$3:$B$15,TRUE),0)</f>
        <v>44835</v>
      </c>
      <c r="B6" s="49">
        <f ca="1">OFFSET('Unchained Indices'!K82,COUNTIF('Unchained Indices'!$B$3:$B$15,TRUE),0)</f>
        <v>0.14147980769230761</v>
      </c>
      <c r="C6" s="49">
        <f ca="1">OFFSET('Unchained Indices'!N82,COUNTIF('Unchained Indices'!$B$3:$B$15,TRUE),0)</f>
        <v>0.1394</v>
      </c>
      <c r="D6" s="53">
        <f ca="1">B6-C6</f>
        <v>2.079807692307617E-3</v>
      </c>
      <c r="G6" s="27">
        <f t="array" ref="G6:R6">TRANSPOSE('Unchained Indices'!H91:H102)</f>
        <v>44835</v>
      </c>
      <c r="H6" s="28">
        <v>44866</v>
      </c>
      <c r="I6" s="28">
        <v>44896</v>
      </c>
      <c r="J6" s="28">
        <v>44927</v>
      </c>
      <c r="K6" s="28">
        <v>44958</v>
      </c>
      <c r="L6" s="28">
        <v>44986</v>
      </c>
      <c r="M6" s="28">
        <v>45017</v>
      </c>
      <c r="N6" s="28">
        <v>45047</v>
      </c>
      <c r="O6" s="28">
        <v>45078</v>
      </c>
      <c r="P6" s="28">
        <v>45108</v>
      </c>
      <c r="Q6" s="28">
        <v>45139</v>
      </c>
      <c r="R6" s="29">
        <v>45170</v>
      </c>
      <c r="U6" s="27">
        <f t="array" ref="U6:AF6">TRANSPOSE('Unchained Indices'!H91:H102)</f>
        <v>44835</v>
      </c>
      <c r="V6" s="28">
        <v>44866</v>
      </c>
      <c r="W6" s="28">
        <v>44896</v>
      </c>
      <c r="X6" s="28">
        <v>44927</v>
      </c>
      <c r="Y6" s="28">
        <v>44958</v>
      </c>
      <c r="Z6" s="28">
        <v>44986</v>
      </c>
      <c r="AA6" s="28">
        <v>45017</v>
      </c>
      <c r="AB6" s="28">
        <v>45047</v>
      </c>
      <c r="AC6" s="28">
        <v>45078</v>
      </c>
      <c r="AD6" s="28">
        <v>45108</v>
      </c>
      <c r="AE6" s="28">
        <v>45139</v>
      </c>
      <c r="AF6" s="29">
        <v>45170</v>
      </c>
      <c r="AJ6" t="s">
        <v>297</v>
      </c>
      <c r="AK6" s="3" t="s">
        <v>364</v>
      </c>
    </row>
    <row r="7" spans="1:129" ht="16" x14ac:dyDescent="0.2">
      <c r="A7" s="48">
        <f ca="1">OFFSET('Unchained Indices'!H83,COUNTIF('Unchained Indices'!$B$3:$B$15,TRUE),0)</f>
        <v>44866</v>
      </c>
      <c r="B7" s="49">
        <f ca="1">OFFSET('Unchained Indices'!K83,COUNTIF('Unchained Indices'!$B$3:$B$15,TRUE),0)</f>
        <v>0.13312663060769947</v>
      </c>
      <c r="C7" s="49">
        <f ca="1">OFFSET('Unchained Indices'!N83,COUNTIF('Unchained Indices'!$B$3:$B$15,TRUE),0)</f>
        <v>0.13780000000000001</v>
      </c>
      <c r="D7" s="53">
        <f t="shared" ref="D7:D17" ca="1" si="0">B7-C7</f>
        <v>-4.6733693923005359E-3</v>
      </c>
      <c r="F7" s="24">
        <f>'Unchained Indices'!H90</f>
        <v>44805</v>
      </c>
      <c r="G7" s="30">
        <f ca="1">U7-U37</f>
        <v>-1.0800756518270088E-3</v>
      </c>
      <c r="H7" s="31">
        <f t="shared" ref="G7:R7" ca="1" si="1">V7-V37</f>
        <v>-7.8332527364351617E-3</v>
      </c>
      <c r="I7" s="31">
        <f t="shared" ca="1" si="1"/>
        <v>-1.2259883344134512E-2</v>
      </c>
      <c r="J7" s="31">
        <f t="shared" ca="1" si="1"/>
        <v>-7.0598833441343906E-3</v>
      </c>
      <c r="K7" s="31">
        <f t="shared" ca="1" si="1"/>
        <v>-1.3605596630439989E-2</v>
      </c>
      <c r="L7" s="31">
        <f t="shared" ca="1" si="1"/>
        <v>-1.5442386722097204E-2</v>
      </c>
      <c r="M7" s="31">
        <f t="shared" ca="1" si="1"/>
        <v>2.8067734811506456E-3</v>
      </c>
      <c r="N7" s="31">
        <f t="shared" ca="1" si="1"/>
        <v>-1.6867958799025862E-4</v>
      </c>
      <c r="O7" s="31">
        <f t="shared" ca="1" si="1"/>
        <v>2.7482438114728031E-3</v>
      </c>
      <c r="P7" s="31">
        <f t="shared" ca="1" si="1"/>
        <v>-1.8454027506038737E-2</v>
      </c>
      <c r="Q7" s="31">
        <f t="shared" ca="1" si="1"/>
        <v>-2.3067030916722381E-2</v>
      </c>
      <c r="R7" s="32">
        <f t="shared" ca="1" si="1"/>
        <v>-1.8746047599328297E-2</v>
      </c>
      <c r="T7" s="24">
        <f>F7</f>
        <v>44805</v>
      </c>
      <c r="U7" s="39">
        <f t="array" aca="1" ref="U7:AF7" ca="1">TRANSPOSE('Unchained Indices'!K91:K102-'Unchained Indices'!K90)</f>
        <v>1.5219924348172986E-2</v>
      </c>
      <c r="V7" s="40">
        <f ca="1"/>
        <v>6.866747263564843E-3</v>
      </c>
      <c r="W7" s="40">
        <f ca="1"/>
        <v>-2.2598833441345167E-3</v>
      </c>
      <c r="X7" s="40">
        <f ca="1"/>
        <v>2.7401166558655987E-3</v>
      </c>
      <c r="Y7" s="40">
        <f ca="1"/>
        <v>-3.8055966304400002E-3</v>
      </c>
      <c r="Z7" s="40">
        <f ca="1"/>
        <v>-1.1242386722097208E-2</v>
      </c>
      <c r="AA7" s="40">
        <f ca="1"/>
        <v>1.9067734811506476E-3</v>
      </c>
      <c r="AB7" s="40">
        <f ca="1"/>
        <v>-4.368679587990254E-3</v>
      </c>
      <c r="AC7" s="40">
        <f ca="1"/>
        <v>-9.7517561885271942E-3</v>
      </c>
      <c r="AD7" s="40">
        <f ca="1"/>
        <v>-4.475402750603874E-2</v>
      </c>
      <c r="AE7" s="40">
        <f ca="1"/>
        <v>-4.7967030916722386E-2</v>
      </c>
      <c r="AF7" s="41">
        <f ca="1"/>
        <v>-5.1946047599328304E-2</v>
      </c>
      <c r="AJ7" t="s">
        <v>159</v>
      </c>
      <c r="AK7" s="3" t="s">
        <v>365</v>
      </c>
    </row>
    <row r="8" spans="1:129" ht="16" x14ac:dyDescent="0.2">
      <c r="A8" s="48">
        <f ca="1">OFFSET('Unchained Indices'!H84,COUNTIF('Unchained Indices'!$B$3:$B$15,TRUE),0)</f>
        <v>44896</v>
      </c>
      <c r="B8" s="49">
        <f ca="1">OFFSET('Unchained Indices'!K84,COUNTIF('Unchained Indices'!$B$3:$B$15,TRUE),0)</f>
        <v>0.12400000000000011</v>
      </c>
      <c r="C8" s="49">
        <f ca="1">OFFSET('Unchained Indices'!N84,COUNTIF('Unchained Indices'!$B$3:$B$15,TRUE),0)</f>
        <v>0.1331</v>
      </c>
      <c r="D8" s="53">
        <f t="shared" ca="1" si="0"/>
        <v>-9.099999999999886E-3</v>
      </c>
      <c r="F8" s="25">
        <f>'Unchained Indices'!H91</f>
        <v>44835</v>
      </c>
      <c r="G8" s="33"/>
      <c r="H8" s="34">
        <f t="shared" ref="H8:R8" ca="1" si="2">V8-V38</f>
        <v>-6.7531770846081529E-3</v>
      </c>
      <c r="I8" s="34">
        <f t="shared" ca="1" si="2"/>
        <v>-1.1179807692307503E-2</v>
      </c>
      <c r="J8" s="34">
        <f t="shared" ca="1" si="2"/>
        <v>-5.9798076923073817E-3</v>
      </c>
      <c r="K8" s="34">
        <f t="shared" ca="1" si="2"/>
        <v>-1.2525520978612981E-2</v>
      </c>
      <c r="L8" s="34">
        <f t="shared" ca="1" si="2"/>
        <v>-1.4362311070270195E-2</v>
      </c>
      <c r="M8" s="34">
        <f t="shared" ca="1" si="2"/>
        <v>3.8868491329776544E-3</v>
      </c>
      <c r="N8" s="34">
        <f t="shared" ca="1" si="2"/>
        <v>9.113960638367502E-4</v>
      </c>
      <c r="O8" s="34">
        <f t="shared" ca="1" si="2"/>
        <v>3.8283194632998119E-3</v>
      </c>
      <c r="P8" s="34">
        <f t="shared" ca="1" si="2"/>
        <v>-1.7373951854211728E-2</v>
      </c>
      <c r="Q8" s="34">
        <f t="shared" ca="1" si="2"/>
        <v>-2.1986955264895372E-2</v>
      </c>
      <c r="R8" s="35">
        <f t="shared" ca="1" si="2"/>
        <v>-1.7665971947501288E-2</v>
      </c>
      <c r="T8" s="25">
        <f t="shared" ref="T8:T18" si="3">F8</f>
        <v>44835</v>
      </c>
      <c r="U8" s="42"/>
      <c r="V8" s="43">
        <f t="array" aca="1" ref="V8:AF8" ca="1">TRANSPOSE('Unchained Indices'!K92:K102-'Unchained Indices'!K91)</f>
        <v>-8.3531770846081432E-3</v>
      </c>
      <c r="W8" s="43">
        <f ca="1"/>
        <v>-1.7479807692307503E-2</v>
      </c>
      <c r="X8" s="43">
        <f ca="1"/>
        <v>-1.2479807692307388E-2</v>
      </c>
      <c r="Y8" s="43">
        <f ca="1"/>
        <v>-1.9025520978612986E-2</v>
      </c>
      <c r="Z8" s="43">
        <f ca="1"/>
        <v>-2.6462311070270195E-2</v>
      </c>
      <c r="AA8" s="43">
        <f ca="1"/>
        <v>-1.3313150867022339E-2</v>
      </c>
      <c r="AB8" s="43">
        <f ca="1"/>
        <v>-1.958860393616324E-2</v>
      </c>
      <c r="AC8" s="43">
        <f ca="1"/>
        <v>-2.497168053670018E-2</v>
      </c>
      <c r="AD8" s="43">
        <f ca="1"/>
        <v>-5.9973951854211727E-2</v>
      </c>
      <c r="AE8" s="43">
        <f ca="1"/>
        <v>-6.3186955264895373E-2</v>
      </c>
      <c r="AF8" s="44">
        <f ca="1"/>
        <v>-6.7165971947501291E-2</v>
      </c>
      <c r="AJ8" t="s">
        <v>160</v>
      </c>
      <c r="AK8" s="3" t="s">
        <v>364</v>
      </c>
    </row>
    <row r="9" spans="1:129" ht="16" x14ac:dyDescent="0.2">
      <c r="A9" s="48">
        <f ca="1">OFFSET('Unchained Indices'!H85,COUNTIF('Unchained Indices'!$B$3:$B$15,TRUE),0)</f>
        <v>44927</v>
      </c>
      <c r="B9" s="49">
        <f ca="1">OFFSET('Unchained Indices'!K85,COUNTIF('Unchained Indices'!$B$3:$B$15,TRUE),0)</f>
        <v>0.12900000000000023</v>
      </c>
      <c r="C9" s="49">
        <f ca="1">OFFSET('Unchained Indices'!N85,COUNTIF('Unchained Indices'!$B$3:$B$15,TRUE),0)</f>
        <v>0.13289999999999999</v>
      </c>
      <c r="D9" s="53">
        <f t="shared" ca="1" si="0"/>
        <v>-3.8999999999997648E-3</v>
      </c>
      <c r="F9" s="25">
        <f>'Unchained Indices'!H92</f>
        <v>44866</v>
      </c>
      <c r="G9" s="33"/>
      <c r="I9" s="34">
        <f t="shared" ref="I9:R9" ca="1" si="4">W9-W39</f>
        <v>-4.42663060769935E-3</v>
      </c>
      <c r="J9" s="34">
        <f t="shared" ca="1" si="4"/>
        <v>7.7336939230077117E-4</v>
      </c>
      <c r="K9" s="34">
        <f t="shared" ca="1" si="4"/>
        <v>-5.7723438940048277E-3</v>
      </c>
      <c r="L9" s="34">
        <f t="shared" ca="1" si="4"/>
        <v>-7.6091339856620421E-3</v>
      </c>
      <c r="M9" s="34">
        <f t="shared" ca="1" si="4"/>
        <v>1.0640026217585807E-2</v>
      </c>
      <c r="N9" s="34">
        <f t="shared" ca="1" si="4"/>
        <v>7.6645731484449031E-3</v>
      </c>
      <c r="O9" s="34">
        <f t="shared" ca="1" si="4"/>
        <v>1.0581496547907965E-2</v>
      </c>
      <c r="P9" s="34">
        <f t="shared" ca="1" si="4"/>
        <v>-1.0620774769603575E-2</v>
      </c>
      <c r="Q9" s="34">
        <f t="shared" ca="1" si="4"/>
        <v>-1.5233778180287219E-2</v>
      </c>
      <c r="R9" s="35">
        <f t="shared" ca="1" si="4"/>
        <v>-1.0912794862893135E-2</v>
      </c>
      <c r="T9" s="25">
        <f t="shared" si="3"/>
        <v>44866</v>
      </c>
      <c r="U9" s="42"/>
      <c r="V9" s="43"/>
      <c r="W9" s="43">
        <f t="array" aca="1" ref="W9:AF9" ca="1">TRANSPOSE('Unchained Indices'!K93:K102-'Unchained Indices'!K92)</f>
        <v>-9.1266306076993597E-3</v>
      </c>
      <c r="X9" s="43">
        <f ca="1"/>
        <v>-4.1266306076992443E-3</v>
      </c>
      <c r="Y9" s="43">
        <f ca="1"/>
        <v>-1.0672343894004843E-2</v>
      </c>
      <c r="Z9" s="43">
        <f ca="1"/>
        <v>-1.8109133985662051E-2</v>
      </c>
      <c r="AA9" s="43">
        <f ca="1"/>
        <v>-4.9599737824141954E-3</v>
      </c>
      <c r="AB9" s="43">
        <f ca="1"/>
        <v>-1.1235426851555097E-2</v>
      </c>
      <c r="AC9" s="43">
        <f ca="1"/>
        <v>-1.6618503452092037E-2</v>
      </c>
      <c r="AD9" s="43">
        <f ca="1"/>
        <v>-5.1620774769603583E-2</v>
      </c>
      <c r="AE9" s="43">
        <f ca="1"/>
        <v>-5.4833778180287229E-2</v>
      </c>
      <c r="AF9" s="44">
        <f ca="1"/>
        <v>-5.8812794862893147E-2</v>
      </c>
      <c r="AJ9" t="s">
        <v>161</v>
      </c>
      <c r="AK9" s="3" t="s">
        <v>364</v>
      </c>
    </row>
    <row r="10" spans="1:129" ht="16" x14ac:dyDescent="0.2">
      <c r="A10" s="48">
        <f ca="1">OFFSET('Unchained Indices'!H86,COUNTIF('Unchained Indices'!$B$3:$B$15,TRUE),0)</f>
        <v>44958</v>
      </c>
      <c r="B10" s="49">
        <f ca="1">OFFSET('Unchained Indices'!K86,COUNTIF('Unchained Indices'!$B$3:$B$15,TRUE),0)</f>
        <v>0.12245428671369463</v>
      </c>
      <c r="C10" s="49">
        <f ca="1">OFFSET('Unchained Indices'!N86,COUNTIF('Unchained Indices'!$B$3:$B$15,TRUE),0)</f>
        <v>0.13289999999999999</v>
      </c>
      <c r="D10" s="53">
        <f t="shared" ca="1" si="0"/>
        <v>-1.0445713286305364E-2</v>
      </c>
      <c r="F10" s="25">
        <f>'Unchained Indices'!H93</f>
        <v>44896</v>
      </c>
      <c r="G10" s="33"/>
      <c r="J10" s="34">
        <f t="shared" ref="J10:R10" ca="1" si="5">X10-X40</f>
        <v>5.2000000000001212E-3</v>
      </c>
      <c r="K10" s="34">
        <f t="shared" ca="1" si="5"/>
        <v>-1.3457132863054777E-3</v>
      </c>
      <c r="L10" s="34">
        <f t="shared" ca="1" si="5"/>
        <v>-3.1825033779626921E-3</v>
      </c>
      <c r="M10" s="34">
        <f t="shared" ca="1" si="5"/>
        <v>1.5066656825285157E-2</v>
      </c>
      <c r="N10" s="34">
        <f t="shared" ca="1" si="5"/>
        <v>1.2091203756144253E-2</v>
      </c>
      <c r="O10" s="34">
        <f t="shared" ca="1" si="5"/>
        <v>1.5008127155607315E-2</v>
      </c>
      <c r="P10" s="34">
        <f t="shared" ca="1" si="5"/>
        <v>-6.1941441619042248E-3</v>
      </c>
      <c r="Q10" s="34">
        <f t="shared" ca="1" si="5"/>
        <v>-1.0807147572587869E-2</v>
      </c>
      <c r="R10" s="35">
        <f t="shared" ca="1" si="5"/>
        <v>-6.4861642551937854E-3</v>
      </c>
      <c r="T10" s="25">
        <f t="shared" si="3"/>
        <v>44896</v>
      </c>
      <c r="U10" s="42"/>
      <c r="V10" s="43"/>
      <c r="W10" s="43"/>
      <c r="X10" s="43">
        <f t="array" aca="1" ref="X10:AF10" ca="1">TRANSPOSE('Unchained Indices'!K94:K102-'Unchained Indices'!K93)</f>
        <v>5.0000000000001155E-3</v>
      </c>
      <c r="Y10" s="43">
        <f ca="1"/>
        <v>-1.5457132863054834E-3</v>
      </c>
      <c r="Z10" s="43">
        <f ca="1"/>
        <v>-8.9825033779626917E-3</v>
      </c>
      <c r="AA10" s="43">
        <f ca="1"/>
        <v>4.1666568252851643E-3</v>
      </c>
      <c r="AB10" s="43">
        <f ca="1"/>
        <v>-2.1087962438557373E-3</v>
      </c>
      <c r="AC10" s="43">
        <f ca="1"/>
        <v>-7.4918728443926774E-3</v>
      </c>
      <c r="AD10" s="43">
        <f ca="1"/>
        <v>-4.2494144161904224E-2</v>
      </c>
      <c r="AE10" s="43">
        <f ca="1"/>
        <v>-4.570714757258787E-2</v>
      </c>
      <c r="AF10" s="44">
        <f ca="1"/>
        <v>-4.9686164255193788E-2</v>
      </c>
      <c r="AJ10" t="s">
        <v>298</v>
      </c>
      <c r="AK10" s="3" t="s">
        <v>364</v>
      </c>
    </row>
    <row r="11" spans="1:129" ht="16" x14ac:dyDescent="0.2">
      <c r="A11" s="48">
        <f ca="1">OFFSET('Unchained Indices'!H87,COUNTIF('Unchained Indices'!$B$3:$B$15,TRUE),0)</f>
        <v>44986</v>
      </c>
      <c r="B11" s="49">
        <f ca="1">OFFSET('Unchained Indices'!K87,COUNTIF('Unchained Indices'!$B$3:$B$15,TRUE),0)</f>
        <v>0.11501749662203742</v>
      </c>
      <c r="C11" s="49">
        <f ca="1">OFFSET('Unchained Indices'!N87,COUNTIF('Unchained Indices'!$B$3:$B$15,TRUE),0)</f>
        <v>0.1273</v>
      </c>
      <c r="D11" s="53">
        <f t="shared" ca="1" si="0"/>
        <v>-1.2282503377962578E-2</v>
      </c>
      <c r="F11" s="25">
        <f>'Unchained Indices'!H94</f>
        <v>44927</v>
      </c>
      <c r="G11" s="33"/>
      <c r="K11" s="34">
        <f t="shared" ref="K11:R11" ca="1" si="6">Y11-Y41</f>
        <v>-6.5457132863055989E-3</v>
      </c>
      <c r="L11" s="34">
        <f t="shared" ca="1" si="6"/>
        <v>-8.3825033779628133E-3</v>
      </c>
      <c r="M11" s="34">
        <f t="shared" ca="1" si="6"/>
        <v>9.8666568252850362E-3</v>
      </c>
      <c r="N11" s="34">
        <f t="shared" ca="1" si="6"/>
        <v>6.8912037561441319E-3</v>
      </c>
      <c r="O11" s="34">
        <f t="shared" ca="1" si="6"/>
        <v>9.8081271556071936E-3</v>
      </c>
      <c r="P11" s="34">
        <f t="shared" ca="1" si="6"/>
        <v>-1.1394144161904346E-2</v>
      </c>
      <c r="Q11" s="34">
        <f t="shared" ca="1" si="6"/>
        <v>-1.600714757258799E-2</v>
      </c>
      <c r="R11" s="35">
        <f t="shared" ca="1" si="6"/>
        <v>-1.1686164255193907E-2</v>
      </c>
      <c r="T11" s="25">
        <f t="shared" si="3"/>
        <v>44927</v>
      </c>
      <c r="U11" s="42"/>
      <c r="V11" s="43"/>
      <c r="W11" s="43"/>
      <c r="X11" s="43"/>
      <c r="Y11" s="43">
        <f t="array" aca="1" ref="Y11:AF11" ca="1">TRANSPOSE('Unchained Indices'!K95:K102-'Unchained Indices'!K94)</f>
        <v>-6.5457132863055989E-3</v>
      </c>
      <c r="Z11" s="43">
        <f ca="1"/>
        <v>-1.3982503377962807E-2</v>
      </c>
      <c r="AA11" s="43">
        <f ca="1"/>
        <v>-8.3334317471495112E-4</v>
      </c>
      <c r="AB11" s="43">
        <f ca="1"/>
        <v>-7.1087962438558527E-3</v>
      </c>
      <c r="AC11" s="43">
        <f ca="1"/>
        <v>-1.2491872844392793E-2</v>
      </c>
      <c r="AD11" s="43">
        <f ca="1"/>
        <v>-4.7494144161904339E-2</v>
      </c>
      <c r="AE11" s="43">
        <f ca="1"/>
        <v>-5.0707147572587985E-2</v>
      </c>
      <c r="AF11" s="44">
        <f ca="1"/>
        <v>-5.4686164255193903E-2</v>
      </c>
      <c r="AJ11" t="s">
        <v>164</v>
      </c>
      <c r="AK11" s="3" t="s">
        <v>364</v>
      </c>
    </row>
    <row r="12" spans="1:129" ht="16" x14ac:dyDescent="0.2">
      <c r="A12" s="48">
        <f ca="1">OFFSET('Unchained Indices'!H88,COUNTIF('Unchained Indices'!$B$3:$B$15,TRUE),0)</f>
        <v>45017</v>
      </c>
      <c r="B12" s="49">
        <f ca="1">OFFSET('Unchained Indices'!K88,COUNTIF('Unchained Indices'!$B$3:$B$15,TRUE),0)</f>
        <v>0.12816665682528527</v>
      </c>
      <c r="C12" s="49">
        <f ca="1">OFFSET('Unchained Indices'!N88,COUNTIF('Unchained Indices'!$B$3:$B$15,TRUE),0)</f>
        <v>0.1222</v>
      </c>
      <c r="D12" s="53">
        <f t="shared" ca="1" si="0"/>
        <v>5.9666568252852714E-3</v>
      </c>
      <c r="F12" s="25">
        <f>'Unchained Indices'!H95</f>
        <v>44958</v>
      </c>
      <c r="G12" s="33"/>
      <c r="L12" s="34">
        <f t="shared" ref="L12:R12" ca="1" si="7">Z12-Z42</f>
        <v>-1.8367900916572144E-3</v>
      </c>
      <c r="M12" s="34">
        <f t="shared" ca="1" si="7"/>
        <v>1.6412370111590635E-2</v>
      </c>
      <c r="N12" s="34">
        <f t="shared" ca="1" si="7"/>
        <v>1.3436917042449731E-2</v>
      </c>
      <c r="O12" s="34">
        <f t="shared" ca="1" si="7"/>
        <v>1.6353840441912793E-2</v>
      </c>
      <c r="P12" s="34">
        <f t="shared" ca="1" si="7"/>
        <v>-4.8484308755987471E-3</v>
      </c>
      <c r="Q12" s="34">
        <f t="shared" ca="1" si="7"/>
        <v>-9.4614342862823914E-3</v>
      </c>
      <c r="R12" s="35">
        <f t="shared" ca="1" si="7"/>
        <v>-5.1404509688883077E-3</v>
      </c>
      <c r="T12" s="25">
        <f t="shared" si="3"/>
        <v>44958</v>
      </c>
      <c r="U12" s="42"/>
      <c r="V12" s="43"/>
      <c r="W12" s="43"/>
      <c r="X12" s="43"/>
      <c r="Y12" s="43"/>
      <c r="Z12" s="43">
        <f t="array" aca="1" ref="Z12:AF12" ca="1">TRANSPOSE('Unchained Indices'!K96:K102-'Unchained Indices'!K95)</f>
        <v>-7.4367900916572083E-3</v>
      </c>
      <c r="AA12" s="43">
        <f ca="1"/>
        <v>5.7123701115906478E-3</v>
      </c>
      <c r="AB12" s="43">
        <f ca="1"/>
        <v>-5.6308295755025384E-4</v>
      </c>
      <c r="AC12" s="43">
        <f ca="1"/>
        <v>-5.946159558087194E-3</v>
      </c>
      <c r="AD12" s="43">
        <f ca="1"/>
        <v>-4.094843087559874E-2</v>
      </c>
      <c r="AE12" s="43">
        <f ca="1"/>
        <v>-4.4161434286282386E-2</v>
      </c>
      <c r="AF12" s="44">
        <f ca="1"/>
        <v>-4.8140450968888304E-2</v>
      </c>
      <c r="AJ12" t="s">
        <v>299</v>
      </c>
      <c r="AK12" s="3" t="s">
        <v>364</v>
      </c>
    </row>
    <row r="13" spans="1:129" ht="16" x14ac:dyDescent="0.2">
      <c r="A13" s="48">
        <f ca="1">OFFSET('Unchained Indices'!H89,COUNTIF('Unchained Indices'!$B$3:$B$15,TRUE),0)</f>
        <v>45047</v>
      </c>
      <c r="B13" s="49">
        <f ca="1">OFFSET('Unchained Indices'!K89,COUNTIF('Unchained Indices'!$B$3:$B$15,TRUE),0)</f>
        <v>0.12189120375614437</v>
      </c>
      <c r="C13" s="49">
        <f ca="1">OFFSET('Unchained Indices'!N89,COUNTIF('Unchained Indices'!$B$3:$B$15,TRUE),0)</f>
        <v>0.11890000000000001</v>
      </c>
      <c r="D13" s="53">
        <f t="shared" ca="1" si="0"/>
        <v>2.9912037561443672E-3</v>
      </c>
      <c r="F13" s="25">
        <f>'Unchained Indices'!H96</f>
        <v>44986</v>
      </c>
      <c r="G13" s="33"/>
      <c r="M13" s="34">
        <f t="shared" ref="M13:R13" ca="1" si="8">AA13-AA43</f>
        <v>1.8249160203247849E-2</v>
      </c>
      <c r="N13" s="34">
        <f t="shared" ca="1" si="8"/>
        <v>1.5273707134106945E-2</v>
      </c>
      <c r="O13" s="34">
        <f t="shared" ca="1" si="8"/>
        <v>1.8190630533570007E-2</v>
      </c>
      <c r="P13" s="34">
        <f t="shared" ca="1" si="8"/>
        <v>-3.0116407839415327E-3</v>
      </c>
      <c r="Q13" s="34">
        <f t="shared" ca="1" si="8"/>
        <v>-7.624644194625177E-3</v>
      </c>
      <c r="R13" s="35">
        <f t="shared" ca="1" si="8"/>
        <v>-3.3036608772310933E-3</v>
      </c>
      <c r="T13" s="25">
        <f t="shared" si="3"/>
        <v>44986</v>
      </c>
      <c r="U13" s="42"/>
      <c r="V13" s="43"/>
      <c r="W13" s="43"/>
      <c r="X13" s="43"/>
      <c r="Y13" s="43"/>
      <c r="Z13" s="43"/>
      <c r="AA13" s="43">
        <f t="array" aca="1" ref="AA13:AF13" ca="1">TRANSPOSE('Unchained Indices'!K97:K102-'Unchained Indices'!K96)</f>
        <v>1.3149160203247856E-2</v>
      </c>
      <c r="AB13" s="43">
        <f ca="1"/>
        <v>6.8737071341069544E-3</v>
      </c>
      <c r="AC13" s="43">
        <f ca="1"/>
        <v>1.4906305335700143E-3</v>
      </c>
      <c r="AD13" s="43">
        <f ca="1"/>
        <v>-3.3511640783941532E-2</v>
      </c>
      <c r="AE13" s="43">
        <f ca="1"/>
        <v>-3.6724644194625178E-2</v>
      </c>
      <c r="AF13" s="44">
        <f ca="1"/>
        <v>-4.0703660877231096E-2</v>
      </c>
      <c r="AJ13" t="s">
        <v>300</v>
      </c>
      <c r="AK13" s="3" t="s">
        <v>364</v>
      </c>
    </row>
    <row r="14" spans="1:129" ht="16" x14ac:dyDescent="0.2">
      <c r="A14" s="48">
        <f ca="1">OFFSET('Unchained Indices'!H90,COUNTIF('Unchained Indices'!$B$3:$B$15,TRUE),0)</f>
        <v>45078</v>
      </c>
      <c r="B14" s="49">
        <f ca="1">OFFSET('Unchained Indices'!K90,COUNTIF('Unchained Indices'!$B$3:$B$15,TRUE),0)</f>
        <v>0.11650812715560743</v>
      </c>
      <c r="C14" s="49">
        <f ca="1">OFFSET('Unchained Indices'!N90,COUNTIF('Unchained Indices'!$B$3:$B$15,TRUE),0)</f>
        <v>0.1106</v>
      </c>
      <c r="D14" s="53">
        <f t="shared" ca="1" si="0"/>
        <v>5.9081271556074288E-3</v>
      </c>
      <c r="F14" s="25">
        <f>'Unchained Indices'!H97</f>
        <v>45017</v>
      </c>
      <c r="G14" s="33"/>
      <c r="N14" s="34">
        <f ca="1">AB14-AB44</f>
        <v>-2.9754530691409042E-3</v>
      </c>
      <c r="O14" s="34">
        <f ca="1">AC14-AC44</f>
        <v>-5.8529669677842566E-5</v>
      </c>
      <c r="P14" s="34">
        <f ca="1">AD14-AD44</f>
        <v>-2.1260800987189382E-2</v>
      </c>
      <c r="Q14" s="34">
        <f ca="1">AE14-AE44</f>
        <v>-2.5873804397873026E-2</v>
      </c>
      <c r="R14" s="35">
        <f ca="1">AF14-AF44</f>
        <v>-2.1552821080478943E-2</v>
      </c>
      <c r="T14" s="25">
        <f t="shared" si="3"/>
        <v>45017</v>
      </c>
      <c r="U14" s="42"/>
      <c r="V14" s="43"/>
      <c r="W14" s="43"/>
      <c r="X14" s="43"/>
      <c r="Y14" s="43"/>
      <c r="Z14" s="43"/>
      <c r="AA14" s="43"/>
      <c r="AB14" s="43">
        <f t="array" aca="1" ref="AB14:AF14" ca="1">TRANSPOSE('Unchained Indices'!K98:K102-'Unchained Indices'!K97)</f>
        <v>-6.2754530691409016E-3</v>
      </c>
      <c r="AC14" s="43">
        <f ca="1"/>
        <v>-1.1658529669677842E-2</v>
      </c>
      <c r="AD14" s="43">
        <f ca="1"/>
        <v>-4.6660800987189388E-2</v>
      </c>
      <c r="AE14" s="43">
        <f ca="1"/>
        <v>-4.9873804397873034E-2</v>
      </c>
      <c r="AF14" s="44">
        <f ca="1"/>
        <v>-5.3852821080478952E-2</v>
      </c>
      <c r="AJ14" t="s">
        <v>168</v>
      </c>
      <c r="AK14" s="3" t="s">
        <v>364</v>
      </c>
    </row>
    <row r="15" spans="1:129" ht="16" x14ac:dyDescent="0.2">
      <c r="A15" s="48">
        <f ca="1">OFFSET('Unchained Indices'!H91,COUNTIF('Unchained Indices'!$B$3:$B$15,TRUE),0)</f>
        <v>45108</v>
      </c>
      <c r="B15" s="49">
        <f ca="1">OFFSET('Unchained Indices'!K91,COUNTIF('Unchained Indices'!$B$3:$B$15,TRUE),0)</f>
        <v>8.1505855838095886E-2</v>
      </c>
      <c r="C15" s="49">
        <f ca="1">OFFSET('Unchained Indices'!N91,COUNTIF('Unchained Indices'!$B$3:$B$15,TRUE),0)</f>
        <v>9.6799999999999997E-2</v>
      </c>
      <c r="D15" s="53">
        <f t="shared" ca="1" si="0"/>
        <v>-1.5294144161904111E-2</v>
      </c>
      <c r="F15" s="25">
        <f>'Unchained Indices'!H98</f>
        <v>45047</v>
      </c>
      <c r="G15" s="33"/>
      <c r="O15" s="34">
        <f ca="1">AC15-AC45</f>
        <v>2.9169233994630617E-3</v>
      </c>
      <c r="P15" s="34">
        <f ca="1">AD15-AD45</f>
        <v>-1.8285347918048478E-2</v>
      </c>
      <c r="Q15" s="34">
        <f ca="1">AE15-AE45</f>
        <v>-2.2898351328732122E-2</v>
      </c>
      <c r="R15" s="35">
        <f ca="1">AF15-AF45</f>
        <v>-1.8577368011338039E-2</v>
      </c>
      <c r="T15" s="25">
        <f t="shared" si="3"/>
        <v>45047</v>
      </c>
      <c r="U15" s="42"/>
      <c r="V15" s="43"/>
      <c r="W15" s="43"/>
      <c r="X15" s="43"/>
      <c r="Y15" s="43"/>
      <c r="Z15" s="43"/>
      <c r="AA15" s="43"/>
      <c r="AB15" s="43"/>
      <c r="AC15" s="43">
        <f t="array" aca="1" ref="AC15:AF15" ca="1">TRANSPOSE('Unchained Indices'!K99:K102-'Unchained Indices'!K98)</f>
        <v>-5.3830766005369401E-3</v>
      </c>
      <c r="AD15" s="43">
        <f ca="1"/>
        <v>-4.0385347918048486E-2</v>
      </c>
      <c r="AE15" s="43">
        <f ca="1"/>
        <v>-4.3598351328732132E-2</v>
      </c>
      <c r="AF15" s="44">
        <f ca="1"/>
        <v>-4.757736801133805E-2</v>
      </c>
      <c r="AJ15" t="s">
        <v>301</v>
      </c>
      <c r="AK15" s="3" t="s">
        <v>364</v>
      </c>
    </row>
    <row r="16" spans="1:129" ht="16" x14ac:dyDescent="0.2">
      <c r="A16" s="48">
        <f ca="1">OFFSET('Unchained Indices'!H92,COUNTIF('Unchained Indices'!$B$3:$B$15,TRUE),0)</f>
        <v>45139</v>
      </c>
      <c r="B16" s="49">
        <f ca="1">OFFSET('Unchained Indices'!K92,COUNTIF('Unchained Indices'!$B$3:$B$15,TRUE),0)</f>
        <v>7.8292852427412241E-2</v>
      </c>
      <c r="C16" s="49">
        <f ca="1">OFFSET('Unchained Indices'!N92,COUNTIF('Unchained Indices'!$B$3:$B$15,TRUE),0)</f>
        <v>9.8199999999999996E-2</v>
      </c>
      <c r="D16" s="53">
        <f t="shared" ca="1" si="0"/>
        <v>-1.9907147572587755E-2</v>
      </c>
      <c r="F16" s="25">
        <f>'Unchained Indices'!H99</f>
        <v>45078</v>
      </c>
      <c r="G16" s="33"/>
      <c r="P16" s="34">
        <f ca="1">AD16-AD46</f>
        <v>-2.120227131751154E-2</v>
      </c>
      <c r="Q16" s="34">
        <f ca="1">AE16-AE46</f>
        <v>-2.5815274728195184E-2</v>
      </c>
      <c r="R16" s="35">
        <f ca="1">AF16-AF46</f>
        <v>-2.14942914108011E-2</v>
      </c>
      <c r="T16" s="25">
        <f t="shared" si="3"/>
        <v>45078</v>
      </c>
      <c r="U16" s="42"/>
      <c r="V16" s="43"/>
      <c r="W16" s="43"/>
      <c r="X16" s="43"/>
      <c r="Y16" s="43"/>
      <c r="Z16" s="43"/>
      <c r="AA16" s="43"/>
      <c r="AB16" s="43"/>
      <c r="AC16" s="43"/>
      <c r="AD16" s="43">
        <f t="array" aca="1" ref="AD16:AF16" ca="1">TRANSPOSE('Unchained Indices'!K100:K102-'Unchained Indices'!K99)</f>
        <v>-3.5002271317511546E-2</v>
      </c>
      <c r="AE16" s="43">
        <f ca="1"/>
        <v>-3.8215274728195192E-2</v>
      </c>
      <c r="AF16" s="44">
        <f ca="1"/>
        <v>-4.219429141080111E-2</v>
      </c>
      <c r="AJ16" t="s">
        <v>171</v>
      </c>
      <c r="AK16" s="3" t="s">
        <v>364</v>
      </c>
    </row>
    <row r="17" spans="1:37" ht="16" x14ac:dyDescent="0.2">
      <c r="A17" s="48">
        <f ca="1">OFFSET('Unchained Indices'!H93,COUNTIF('Unchained Indices'!$B$3:$B$15,TRUE),0)</f>
        <v>45170</v>
      </c>
      <c r="B17" s="49">
        <f ca="1">OFFSET('Unchained Indices'!K93,COUNTIF('Unchained Indices'!$B$3:$B$15,TRUE),0)</f>
        <v>7.4313835744806322E-2</v>
      </c>
      <c r="C17" s="49">
        <f ca="1">OFFSET('Unchained Indices'!N93,COUNTIF('Unchained Indices'!$B$3:$B$15,TRUE),0)</f>
        <v>8.9899999999999994E-2</v>
      </c>
      <c r="D17" s="53">
        <f t="shared" ca="1" si="0"/>
        <v>-1.5586164255193671E-2</v>
      </c>
      <c r="F17" s="25">
        <f>'Unchained Indices'!H100</f>
        <v>45108</v>
      </c>
      <c r="G17" s="33"/>
      <c r="Q17" s="34">
        <f ca="1">AE17-AE47</f>
        <v>-4.6130034106836443E-3</v>
      </c>
      <c r="R17" s="35">
        <f ca="1">AF17-AF47</f>
        <v>-2.9202009328956058E-4</v>
      </c>
      <c r="T17" s="25">
        <f t="shared" si="3"/>
        <v>45108</v>
      </c>
      <c r="U17" s="42"/>
      <c r="V17" s="43"/>
      <c r="W17" s="43"/>
      <c r="X17" s="43"/>
      <c r="Y17" s="43"/>
      <c r="Z17" s="43"/>
      <c r="AA17" s="43"/>
      <c r="AB17" s="43"/>
      <c r="AC17" s="43"/>
      <c r="AD17" s="43"/>
      <c r="AE17" s="43">
        <f t="array" aca="1" ref="AE17:AF17" ca="1">TRANSPOSE('Unchained Indices'!K101:K102-'Unchained Indices'!K100)</f>
        <v>-3.2130034106836458E-3</v>
      </c>
      <c r="AF17" s="44">
        <f ca="1"/>
        <v>-7.1920200932895639E-3</v>
      </c>
      <c r="AJ17" t="s">
        <v>172</v>
      </c>
      <c r="AK17" s="3" t="s">
        <v>365</v>
      </c>
    </row>
    <row r="18" spans="1:37" ht="17" thickBot="1" x14ac:dyDescent="0.25">
      <c r="A18" s="33"/>
      <c r="B18" s="96"/>
      <c r="C18" s="96"/>
      <c r="D18" s="50"/>
      <c r="F18" s="26">
        <f>'Unchained Indices'!H101</f>
        <v>45139</v>
      </c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8">
        <f ca="1">AF18-AF48</f>
        <v>4.3209833173940837E-3</v>
      </c>
      <c r="T18" s="26">
        <f t="shared" si="3"/>
        <v>45139</v>
      </c>
      <c r="U18" s="45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7">
        <f ca="1">'Unchained Indices'!K102-'Unchained Indices'!K101</f>
        <v>-3.9790166826059181E-3</v>
      </c>
      <c r="AJ18" t="s">
        <v>302</v>
      </c>
      <c r="AK18" s="3" t="s">
        <v>364</v>
      </c>
    </row>
    <row r="19" spans="1:37" ht="17" thickBot="1" x14ac:dyDescent="0.25">
      <c r="A19" s="48">
        <f ca="1">OFFSET('Unchained Indices'!H94,COUNTIF('Unchained Indices'!$B$3:$B$15,TRUE),0)</f>
        <v>45200</v>
      </c>
      <c r="B19" s="97">
        <f ca="1">OFFSET('Unchained Indices'!L94,COUNTIF('Unchained Indices'!$B$3:$B$15,TRUE),0)</f>
        <v>9.82796674982227E-2</v>
      </c>
      <c r="C19" s="49">
        <f ca="1">OFFSET('Unchained Indices'!O94,COUNTIF('Unchained Indices'!$B$3:$B$15,TRUE),0)</f>
        <v>0.1041</v>
      </c>
      <c r="D19" s="53">
        <f ca="1">B19-C19</f>
        <v>-5.8203325017772978E-3</v>
      </c>
      <c r="F19" s="13"/>
      <c r="T19" s="13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J19" t="s">
        <v>303</v>
      </c>
      <c r="AK19" s="3" t="s">
        <v>364</v>
      </c>
    </row>
    <row r="20" spans="1:37" ht="17" thickBot="1" x14ac:dyDescent="0.25">
      <c r="A20" s="48">
        <f ca="1">OFFSET('Unchained Indices'!H95,COUNTIF('Unchained Indices'!$B$3:$B$15,TRUE),0)</f>
        <v>45231</v>
      </c>
      <c r="B20" s="97">
        <f ca="1">OFFSET('Unchained Indices'!L95,COUNTIF('Unchained Indices'!$B$3:$B$15,TRUE),0)</f>
        <v>9.3714832613418286E-2</v>
      </c>
      <c r="C20" s="49">
        <f ca="1">OFFSET('Unchained Indices'!O95,COUNTIF('Unchained Indices'!$B$3:$B$15,TRUE),0)</f>
        <v>0.1</v>
      </c>
      <c r="D20" s="53">
        <f t="shared" ref="D20:D30" ca="1" si="9">B20-C20</f>
        <v>-6.2851673865817193E-3</v>
      </c>
      <c r="G20" s="27">
        <f t="array" ref="G20:R20">TRANSPOSE('Unchained Indices'!H103:H114)</f>
        <v>45200</v>
      </c>
      <c r="H20" s="28">
        <v>45231</v>
      </c>
      <c r="I20" s="28">
        <v>45261</v>
      </c>
      <c r="J20" s="28">
        <v>45292</v>
      </c>
      <c r="K20" s="28">
        <v>45323</v>
      </c>
      <c r="L20" s="28">
        <v>45352</v>
      </c>
      <c r="M20" s="28">
        <v>45383</v>
      </c>
      <c r="N20" s="28">
        <v>45413</v>
      </c>
      <c r="O20" s="28">
        <v>45444</v>
      </c>
      <c r="P20" s="28">
        <v>45474</v>
      </c>
      <c r="Q20" s="28">
        <v>45505</v>
      </c>
      <c r="R20" s="29">
        <v>45536</v>
      </c>
      <c r="U20" s="27">
        <f t="array" ref="U20:AF20">TRANSPOSE('Unchained Indices'!H103:H114)</f>
        <v>45200</v>
      </c>
      <c r="V20" s="28">
        <v>45231</v>
      </c>
      <c r="W20" s="28">
        <v>45261</v>
      </c>
      <c r="X20" s="28">
        <v>45292</v>
      </c>
      <c r="Y20" s="28">
        <v>45323</v>
      </c>
      <c r="Z20" s="28">
        <v>45352</v>
      </c>
      <c r="AA20" s="28">
        <v>45383</v>
      </c>
      <c r="AB20" s="28">
        <v>45413</v>
      </c>
      <c r="AC20" s="28">
        <v>45444</v>
      </c>
      <c r="AD20" s="28">
        <v>45474</v>
      </c>
      <c r="AE20" s="28">
        <v>45505</v>
      </c>
      <c r="AF20" s="29">
        <v>45536</v>
      </c>
      <c r="AJ20" t="s">
        <v>176</v>
      </c>
      <c r="AK20" s="3" t="s">
        <v>364</v>
      </c>
    </row>
    <row r="21" spans="1:37" ht="16" x14ac:dyDescent="0.2">
      <c r="A21" s="48">
        <f ca="1">OFFSET('Unchained Indices'!H96,COUNTIF('Unchained Indices'!$B$3:$B$15,TRUE),0)</f>
        <v>45261</v>
      </c>
      <c r="B21" s="97">
        <f ca="1">OFFSET('Unchained Indices'!L96,COUNTIF('Unchained Indices'!$B$3:$B$15,TRUE),0)</f>
        <v>9.0417981846860007E-2</v>
      </c>
      <c r="C21" s="49">
        <f ca="1">OFFSET('Unchained Indices'!O96,COUNTIF('Unchained Indices'!$B$3:$B$15,TRUE),0)</f>
        <v>9.6500000000000002E-2</v>
      </c>
      <c r="D21" s="53">
        <f t="shared" ca="1" si="9"/>
        <v>-6.0820181531399953E-3</v>
      </c>
      <c r="F21" s="24">
        <f>'Unchained Indices'!H102</f>
        <v>45170</v>
      </c>
      <c r="G21" s="30">
        <f ca="1">U21-U51</f>
        <v>-0.10580059383419563</v>
      </c>
      <c r="H21" s="31">
        <f t="shared" ref="H21:R21" ca="1" si="10">V21-V51</f>
        <v>-0.10626542871900005</v>
      </c>
      <c r="I21" s="31">
        <f t="shared" ca="1" si="10"/>
        <v>-0.10606227948555833</v>
      </c>
      <c r="J21" s="31">
        <f t="shared" ca="1" si="10"/>
        <v>-0.10257269050030396</v>
      </c>
      <c r="K21" s="31">
        <f t="shared" ca="1" si="10"/>
        <v>-0.10367584616823623</v>
      </c>
      <c r="L21" s="31">
        <f t="shared" ca="1" si="10"/>
        <v>-0.10248472993208305</v>
      </c>
      <c r="M21" s="31">
        <f t="shared" ca="1" si="10"/>
        <v>-0.10499545659268274</v>
      </c>
      <c r="N21" s="31">
        <f t="shared" ca="1" si="10"/>
        <v>-0.10664258709769689</v>
      </c>
      <c r="O21" s="31">
        <f t="shared" ca="1" si="10"/>
        <v>-0.1068871325675254</v>
      </c>
      <c r="P21" s="31">
        <f t="shared" ca="1" si="10"/>
        <v>-0.10664545328178733</v>
      </c>
      <c r="Q21" s="31">
        <f t="shared" ca="1" si="10"/>
        <v>-0.10750424147864948</v>
      </c>
      <c r="R21" s="32">
        <f t="shared" ca="1" si="10"/>
        <v>-0.10667020892914807</v>
      </c>
      <c r="T21" s="24">
        <f>F21</f>
        <v>45170</v>
      </c>
      <c r="U21" s="39">
        <f t="array" aca="1" ref="U21:AF21" ca="1">TRANSPOSE('Unchained Indices'!L103:L114-'Unchained Indices'!L102)</f>
        <v>-1.7005938341956295E-3</v>
      </c>
      <c r="V21" s="40">
        <f ca="1"/>
        <v>-6.2654287190000435E-3</v>
      </c>
      <c r="W21" s="40">
        <f ca="1"/>
        <v>-9.5622794855583226E-3</v>
      </c>
      <c r="X21" s="40">
        <f ca="1"/>
        <v>-7.572690500303958E-3</v>
      </c>
      <c r="Y21" s="40">
        <f ca="1"/>
        <v>-9.7758461682362352E-3</v>
      </c>
      <c r="Z21" s="40">
        <f ca="1"/>
        <v>-1.3584729932083039E-2</v>
      </c>
      <c r="AA21" s="40">
        <f ca="1"/>
        <v>-3.0295456592682735E-2</v>
      </c>
      <c r="AB21" s="40">
        <f ca="1"/>
        <v>-3.3342587097696885E-2</v>
      </c>
      <c r="AC21" s="40">
        <f ca="1"/>
        <v>-3.5987132567525393E-2</v>
      </c>
      <c r="AD21" s="40">
        <f ca="1"/>
        <v>-4.0045453281787324E-2</v>
      </c>
      <c r="AE21" s="40">
        <f ca="1"/>
        <v>-4.1704241478649484E-2</v>
      </c>
      <c r="AF21" s="41">
        <f ca="1"/>
        <v>-4.3770208929148069E-2</v>
      </c>
      <c r="AJ21" t="s">
        <v>304</v>
      </c>
      <c r="AK21" s="3" t="s">
        <v>364</v>
      </c>
    </row>
    <row r="22" spans="1:37" ht="16" x14ac:dyDescent="0.2">
      <c r="A22" s="48">
        <f ca="1">OFFSET('Unchained Indices'!H97,COUNTIF('Unchained Indices'!$B$3:$B$15,TRUE),0)</f>
        <v>45292</v>
      </c>
      <c r="B22" s="97">
        <f ca="1">OFFSET('Unchained Indices'!L97,COUNTIF('Unchained Indices'!$B$3:$B$15,TRUE),0)</f>
        <v>9.2407570832114372E-2</v>
      </c>
      <c r="C22" s="49">
        <f ca="1">OFFSET('Unchained Indices'!O97,COUNTIF('Unchained Indices'!$B$3:$B$15,TRUE),0)</f>
        <v>9.5000000000000001E-2</v>
      </c>
      <c r="D22" s="53">
        <f t="shared" ca="1" si="9"/>
        <v>-2.5924291678856293E-3</v>
      </c>
      <c r="F22" s="25">
        <f>'Unchained Indices'!H103</f>
        <v>45200</v>
      </c>
      <c r="G22" s="33"/>
      <c r="H22" s="34">
        <f ca="1">V22-V52</f>
        <v>-4.6483488480442148E-4</v>
      </c>
      <c r="I22" s="34">
        <f t="shared" ref="I22:R22" ca="1" si="11">W22-W52</f>
        <v>-2.616856513626975E-4</v>
      </c>
      <c r="J22" s="34">
        <f t="shared" ca="1" si="11"/>
        <v>3.2279033338916685E-3</v>
      </c>
      <c r="K22" s="34">
        <f t="shared" ca="1" si="11"/>
        <v>2.124747665959395E-3</v>
      </c>
      <c r="L22" s="34">
        <f t="shared" ca="1" si="11"/>
        <v>3.3158639021125813E-3</v>
      </c>
      <c r="M22" s="34">
        <f t="shared" ca="1" si="11"/>
        <v>8.0513724151289046E-4</v>
      </c>
      <c r="N22" s="34">
        <f t="shared" ca="1" si="11"/>
        <v>-8.4199326350126169E-4</v>
      </c>
      <c r="O22" s="34">
        <f t="shared" ca="1" si="11"/>
        <v>-1.0865387333297699E-3</v>
      </c>
      <c r="P22" s="34">
        <f t="shared" ca="1" si="11"/>
        <v>-8.4485944759170317E-4</v>
      </c>
      <c r="Q22" s="34">
        <f t="shared" ca="1" si="11"/>
        <v>-1.703647644453854E-3</v>
      </c>
      <c r="R22" s="35">
        <f t="shared" ca="1" si="11"/>
        <v>-8.6961509495243894E-4</v>
      </c>
      <c r="T22" s="25">
        <f t="shared" ref="T22:T32" si="12">F22</f>
        <v>45200</v>
      </c>
      <c r="U22" s="42"/>
      <c r="V22" s="43">
        <f t="array" aca="1" ref="V22:AF22" ca="1">TRANSPOSE('Unchained Indices'!L104:L114-'Unchained Indices'!L103)</f>
        <v>-4.564834884804414E-3</v>
      </c>
      <c r="W22" s="43">
        <f ca="1"/>
        <v>-7.8616856513626932E-3</v>
      </c>
      <c r="X22" s="43">
        <f ca="1"/>
        <v>-5.8720966661083285E-3</v>
      </c>
      <c r="Y22" s="43">
        <f ca="1"/>
        <v>-8.0752523340406057E-3</v>
      </c>
      <c r="Z22" s="43">
        <f ca="1"/>
        <v>-1.188413609788741E-2</v>
      </c>
      <c r="AA22" s="43">
        <f ca="1"/>
        <v>-2.8594862758487105E-2</v>
      </c>
      <c r="AB22" s="43">
        <f ca="1"/>
        <v>-3.1641993263501256E-2</v>
      </c>
      <c r="AC22" s="43">
        <f ca="1"/>
        <v>-3.4286538733329763E-2</v>
      </c>
      <c r="AD22" s="43">
        <f ca="1"/>
        <v>-3.8344859447591695E-2</v>
      </c>
      <c r="AE22" s="43">
        <f ca="1"/>
        <v>-4.0003647644453855E-2</v>
      </c>
      <c r="AF22" s="44">
        <f ca="1"/>
        <v>-4.2069615094952439E-2</v>
      </c>
      <c r="AJ22" t="s">
        <v>305</v>
      </c>
      <c r="AK22" s="3" t="s">
        <v>364</v>
      </c>
    </row>
    <row r="23" spans="1:37" ht="16" x14ac:dyDescent="0.2">
      <c r="A23" s="48">
        <f ca="1">OFFSET('Unchained Indices'!H98,COUNTIF('Unchained Indices'!$B$3:$B$15,TRUE),0)</f>
        <v>45323</v>
      </c>
      <c r="B23" s="97">
        <f ca="1">OFFSET('Unchained Indices'!L98,COUNTIF('Unchained Indices'!$B$3:$B$15,TRUE),0)</f>
        <v>9.0204415164182095E-2</v>
      </c>
      <c r="C23" s="49">
        <f ca="1">OFFSET('Unchained Indices'!O98,COUNTIF('Unchained Indices'!$B$3:$B$15,TRUE),0)</f>
        <v>9.3899999999999997E-2</v>
      </c>
      <c r="D23" s="53">
        <f t="shared" ca="1" si="9"/>
        <v>-3.6955848358179028E-3</v>
      </c>
      <c r="F23" s="25">
        <f>'Unchained Indices'!H104</f>
        <v>45231</v>
      </c>
      <c r="G23" s="33"/>
      <c r="I23" s="34">
        <f ca="1">W23-W53</f>
        <v>2.0314923344172398E-4</v>
      </c>
      <c r="J23" s="34">
        <f t="shared" ref="J23:R23" ca="1" si="13">X23-X53</f>
        <v>3.69273821869609E-3</v>
      </c>
      <c r="K23" s="34">
        <f t="shared" ca="1" si="13"/>
        <v>2.5895825507638165E-3</v>
      </c>
      <c r="L23" s="34">
        <f t="shared" ca="1" si="13"/>
        <v>3.7806987869170028E-3</v>
      </c>
      <c r="M23" s="34">
        <f t="shared" ca="1" si="13"/>
        <v>1.2699721263173119E-3</v>
      </c>
      <c r="N23" s="34">
        <f t="shared" ca="1" si="13"/>
        <v>-3.7715837869684021E-4</v>
      </c>
      <c r="O23" s="34">
        <f t="shared" ca="1" si="13"/>
        <v>-6.2170384852534843E-4</v>
      </c>
      <c r="P23" s="34">
        <f t="shared" ca="1" si="13"/>
        <v>-3.8002456278728169E-4</v>
      </c>
      <c r="Q23" s="34">
        <f t="shared" ca="1" si="13"/>
        <v>-1.2388127596494325E-3</v>
      </c>
      <c r="R23" s="35">
        <f t="shared" ca="1" si="13"/>
        <v>-4.0478021014801746E-4</v>
      </c>
      <c r="T23" s="25">
        <f t="shared" si="12"/>
        <v>45231</v>
      </c>
      <c r="U23" s="42"/>
      <c r="V23" s="43"/>
      <c r="W23" s="43">
        <f t="array" aca="1" ref="W23:AF23" ca="1">TRANSPOSE('Unchained Indices'!L105:L114-'Unchained Indices'!L104)</f>
        <v>-3.2968507665582791E-3</v>
      </c>
      <c r="X23" s="43">
        <f ca="1"/>
        <v>-1.3072617813039145E-3</v>
      </c>
      <c r="Y23" s="43">
        <f ca="1"/>
        <v>-3.5104174492361917E-3</v>
      </c>
      <c r="Z23" s="43">
        <f ca="1"/>
        <v>-7.319301213082996E-3</v>
      </c>
      <c r="AA23" s="43">
        <f ca="1"/>
        <v>-2.4030027873682691E-2</v>
      </c>
      <c r="AB23" s="43">
        <f ca="1"/>
        <v>-2.7077158378696842E-2</v>
      </c>
      <c r="AC23" s="43">
        <f ca="1"/>
        <v>-2.9721703848525349E-2</v>
      </c>
      <c r="AD23" s="43">
        <f ca="1"/>
        <v>-3.3780024562787281E-2</v>
      </c>
      <c r="AE23" s="43">
        <f ca="1"/>
        <v>-3.5438812759649441E-2</v>
      </c>
      <c r="AF23" s="44">
        <f ca="1"/>
        <v>-3.7504780210148025E-2</v>
      </c>
      <c r="AJ23" t="s">
        <v>306</v>
      </c>
      <c r="AK23" s="3" t="s">
        <v>364</v>
      </c>
    </row>
    <row r="24" spans="1:37" ht="16" x14ac:dyDescent="0.2">
      <c r="A24" s="48">
        <f ca="1">OFFSET('Unchained Indices'!H99,COUNTIF('Unchained Indices'!$B$3:$B$15,TRUE),0)</f>
        <v>45352</v>
      </c>
      <c r="B24" s="97">
        <f ca="1">OFFSET('Unchained Indices'!L99,COUNTIF('Unchained Indices'!$B$3:$B$15,TRUE),0)</f>
        <v>8.639553140033529E-2</v>
      </c>
      <c r="C24" s="49">
        <f ca="1">OFFSET('Unchained Indices'!O99,COUNTIF('Unchained Indices'!$B$3:$B$15,TRUE),0)</f>
        <v>8.8900000000000007E-2</v>
      </c>
      <c r="D24" s="53">
        <f t="shared" ca="1" si="9"/>
        <v>-2.5044685996647165E-3</v>
      </c>
      <c r="F24" s="25">
        <f>'Unchained Indices'!H105</f>
        <v>45261</v>
      </c>
      <c r="G24" s="33"/>
      <c r="J24" s="34">
        <f ca="1">X24-X54</f>
        <v>3.489588985254366E-3</v>
      </c>
      <c r="K24" s="34">
        <f t="shared" ref="K24:R24" ca="1" si="14">Y24-Y54</f>
        <v>2.3864333173220925E-3</v>
      </c>
      <c r="L24" s="34">
        <f t="shared" ca="1" si="14"/>
        <v>3.5775495534752788E-3</v>
      </c>
      <c r="M24" s="34">
        <f t="shared" ca="1" si="14"/>
        <v>1.066822892875588E-3</v>
      </c>
      <c r="N24" s="34">
        <f t="shared" ca="1" si="14"/>
        <v>-5.8030761213856419E-4</v>
      </c>
      <c r="O24" s="34">
        <f t="shared" ca="1" si="14"/>
        <v>-8.2485308196707241E-4</v>
      </c>
      <c r="P24" s="34">
        <f t="shared" ca="1" si="14"/>
        <v>-5.8317379622900567E-4</v>
      </c>
      <c r="Q24" s="34">
        <f t="shared" ca="1" si="14"/>
        <v>-1.4419619930911565E-3</v>
      </c>
      <c r="R24" s="35">
        <f t="shared" ca="1" si="14"/>
        <v>-6.0792944358974144E-4</v>
      </c>
      <c r="T24" s="25">
        <f t="shared" si="12"/>
        <v>45261</v>
      </c>
      <c r="U24" s="42"/>
      <c r="V24" s="43"/>
      <c r="W24" s="43"/>
      <c r="X24" s="43">
        <f t="array" aca="1" ref="X24:AF24" ca="1">TRANSPOSE('Unchained Indices'!L106:L114-'Unchained Indices'!L105)</f>
        <v>1.9895889852543647E-3</v>
      </c>
      <c r="Y24" s="43">
        <f ca="1"/>
        <v>-2.1356668267791257E-4</v>
      </c>
      <c r="Z24" s="43">
        <f ca="1"/>
        <v>-4.0224504465247168E-3</v>
      </c>
      <c r="AA24" s="43">
        <f ca="1"/>
        <v>-2.0733177107124412E-2</v>
      </c>
      <c r="AB24" s="43">
        <f ca="1"/>
        <v>-2.3780307612138563E-2</v>
      </c>
      <c r="AC24" s="43">
        <f ca="1"/>
        <v>-2.642485308196707E-2</v>
      </c>
      <c r="AD24" s="43">
        <f ca="1"/>
        <v>-3.0483173796229002E-2</v>
      </c>
      <c r="AE24" s="43">
        <f ca="1"/>
        <v>-3.2141961993091162E-2</v>
      </c>
      <c r="AF24" s="44">
        <f ca="1"/>
        <v>-3.4207929443589746E-2</v>
      </c>
      <c r="AJ24" t="s">
        <v>307</v>
      </c>
      <c r="AK24" s="3" t="s">
        <v>364</v>
      </c>
    </row>
    <row r="25" spans="1:37" ht="16" x14ac:dyDescent="0.2">
      <c r="A25" s="48">
        <f ca="1">OFFSET('Unchained Indices'!H100,COUNTIF('Unchained Indices'!$B$3:$B$15,TRUE),0)</f>
        <v>45383</v>
      </c>
      <c r="B25" s="97">
        <f ca="1">OFFSET('Unchained Indices'!L100,COUNTIF('Unchained Indices'!$B$3:$B$15,TRUE),0)</f>
        <v>6.9684804739735595E-2</v>
      </c>
      <c r="C25" s="49">
        <f ca="1">OFFSET('Unchained Indices'!O100,COUNTIF('Unchained Indices'!$B$3:$B$15,TRUE),0)</f>
        <v>7.4700000000000003E-2</v>
      </c>
      <c r="D25" s="53">
        <f t="shared" ca="1" si="9"/>
        <v>-5.0151952602644073E-3</v>
      </c>
      <c r="F25" s="25">
        <f>'Unchained Indices'!H106</f>
        <v>45292</v>
      </c>
      <c r="G25" s="33"/>
      <c r="K25" s="34">
        <f ca="1">Y25-Y55</f>
        <v>-1.1031556679322735E-3</v>
      </c>
      <c r="L25" s="34">
        <f t="shared" ref="L25:R25" ca="1" si="15">Z25-Z55</f>
        <v>8.7960568220912805E-5</v>
      </c>
      <c r="M25" s="34">
        <f t="shared" ca="1" si="15"/>
        <v>-2.422766092378778E-3</v>
      </c>
      <c r="N25" s="34">
        <f t="shared" ca="1" si="15"/>
        <v>-4.0698965973929302E-3</v>
      </c>
      <c r="O25" s="34">
        <f t="shared" ca="1" si="15"/>
        <v>-4.3144420672214384E-3</v>
      </c>
      <c r="P25" s="34">
        <f t="shared" ca="1" si="15"/>
        <v>-4.0727627814833717E-3</v>
      </c>
      <c r="Q25" s="34">
        <f t="shared" ca="1" si="15"/>
        <v>-4.9315509783455225E-3</v>
      </c>
      <c r="R25" s="35">
        <f t="shared" ca="1" si="15"/>
        <v>-4.0975184288441074E-3</v>
      </c>
      <c r="T25" s="25">
        <f t="shared" si="12"/>
        <v>45292</v>
      </c>
      <c r="U25" s="42"/>
      <c r="V25" s="43"/>
      <c r="W25" s="43"/>
      <c r="X25" s="43"/>
      <c r="Y25" s="43">
        <f t="array" aca="1" ref="Y25:AF25" ca="1">TRANSPOSE('Unchained Indices'!L107:L114-'Unchained Indices'!L106)</f>
        <v>-2.2031556679322772E-3</v>
      </c>
      <c r="Z25" s="43">
        <f ca="1"/>
        <v>-6.0120394317790815E-3</v>
      </c>
      <c r="AA25" s="43">
        <f ca="1"/>
        <v>-2.2722766092378777E-2</v>
      </c>
      <c r="AB25" s="43">
        <f ca="1"/>
        <v>-2.5769896597392927E-2</v>
      </c>
      <c r="AC25" s="43">
        <f ca="1"/>
        <v>-2.8414442067221435E-2</v>
      </c>
      <c r="AD25" s="43">
        <f ca="1"/>
        <v>-3.2472762781483366E-2</v>
      </c>
      <c r="AE25" s="43">
        <f ca="1"/>
        <v>-3.4131550978345526E-2</v>
      </c>
      <c r="AF25" s="44">
        <f ca="1"/>
        <v>-3.6197518428844111E-2</v>
      </c>
      <c r="AJ25" t="s">
        <v>186</v>
      </c>
      <c r="AK25" s="3" t="s">
        <v>365</v>
      </c>
    </row>
    <row r="26" spans="1:37" ht="16" x14ac:dyDescent="0.2">
      <c r="A26" s="48">
        <f ca="1">OFFSET('Unchained Indices'!H101,COUNTIF('Unchained Indices'!$B$3:$B$15,TRUE),0)</f>
        <v>45413</v>
      </c>
      <c r="B26" s="97">
        <f ca="1">OFFSET('Unchained Indices'!L101,COUNTIF('Unchained Indices'!$B$3:$B$15,TRUE),0)</f>
        <v>6.6637674234721445E-2</v>
      </c>
      <c r="C26" s="49">
        <f ca="1">OFFSET('Unchained Indices'!O101,COUNTIF('Unchained Indices'!$B$3:$B$15,TRUE),0)</f>
        <v>7.3300000000000004E-2</v>
      </c>
      <c r="D26" s="53">
        <f t="shared" ca="1" si="9"/>
        <v>-6.6623257652785595E-3</v>
      </c>
      <c r="F26" s="25">
        <f>'Unchained Indices'!H107</f>
        <v>45323</v>
      </c>
      <c r="G26" s="33"/>
      <c r="L26" s="34">
        <f ca="1">Z26-Z56</f>
        <v>1.1911162361531863E-3</v>
      </c>
      <c r="M26" s="34">
        <f t="shared" ref="M26:R26" ca="1" si="16">AA26-AA56</f>
        <v>-1.3196104244465046E-3</v>
      </c>
      <c r="N26" s="34">
        <f t="shared" ca="1" si="16"/>
        <v>-2.9667409294606567E-3</v>
      </c>
      <c r="O26" s="34">
        <f t="shared" ca="1" si="16"/>
        <v>-3.2112863992891649E-3</v>
      </c>
      <c r="P26" s="34">
        <f t="shared" ca="1" si="16"/>
        <v>-2.9696071135510982E-3</v>
      </c>
      <c r="Q26" s="34">
        <f t="shared" ca="1" si="16"/>
        <v>-3.828395310413249E-3</v>
      </c>
      <c r="R26" s="35">
        <f t="shared" ca="1" si="16"/>
        <v>-2.994362760911834E-3</v>
      </c>
      <c r="T26" s="25">
        <f t="shared" si="12"/>
        <v>45323</v>
      </c>
      <c r="U26" s="42"/>
      <c r="V26" s="43"/>
      <c r="W26" s="43"/>
      <c r="X26" s="43"/>
      <c r="Y26" s="43"/>
      <c r="Z26" s="43">
        <f t="array" aca="1" ref="Z26:AF26" ca="1">TRANSPOSE('Unchained Indices'!L108:L114-'Unchained Indices'!L107)</f>
        <v>-3.8088837638468043E-3</v>
      </c>
      <c r="AA26" s="43">
        <f ca="1"/>
        <v>-2.0519610424446499E-2</v>
      </c>
      <c r="AB26" s="43">
        <f ca="1"/>
        <v>-2.356674092946065E-2</v>
      </c>
      <c r="AC26" s="43">
        <f ca="1"/>
        <v>-2.6211286399289158E-2</v>
      </c>
      <c r="AD26" s="43">
        <f ca="1"/>
        <v>-3.0269607113551089E-2</v>
      </c>
      <c r="AE26" s="43">
        <f ca="1"/>
        <v>-3.1928395310413249E-2</v>
      </c>
      <c r="AF26" s="44">
        <f ca="1"/>
        <v>-3.3994362760911834E-2</v>
      </c>
      <c r="AJ26" t="s">
        <v>308</v>
      </c>
      <c r="AK26" s="3" t="s">
        <v>364</v>
      </c>
    </row>
    <row r="27" spans="1:37" ht="16" x14ac:dyDescent="0.2">
      <c r="A27" s="48">
        <f ca="1">OFFSET('Unchained Indices'!H102,COUNTIF('Unchained Indices'!$B$3:$B$15,TRUE),0)</f>
        <v>45444</v>
      </c>
      <c r="B27" s="97">
        <f ca="1">OFFSET('Unchained Indices'!L102,COUNTIF('Unchained Indices'!$B$3:$B$15,TRUE),0)</f>
        <v>6.3993128764892937E-2</v>
      </c>
      <c r="C27" s="49">
        <f ca="1">OFFSET('Unchained Indices'!O102,COUNTIF('Unchained Indices'!$B$3:$B$15,TRUE),0)</f>
        <v>7.0900000000000005E-2</v>
      </c>
      <c r="D27" s="53">
        <f t="shared" ca="1" si="9"/>
        <v>-6.9068712351070677E-3</v>
      </c>
      <c r="F27" s="25">
        <f>'Unchained Indices'!H108</f>
        <v>45352</v>
      </c>
      <c r="G27" s="33"/>
      <c r="M27" s="34">
        <f t="shared" ref="M27:R27" ca="1" si="17">AA27-AA57</f>
        <v>-2.5107266605996909E-3</v>
      </c>
      <c r="N27" s="34">
        <f t="shared" ca="1" si="17"/>
        <v>-4.157857165613843E-3</v>
      </c>
      <c r="O27" s="34">
        <f t="shared" ca="1" si="17"/>
        <v>-4.4024026354423512E-3</v>
      </c>
      <c r="P27" s="34">
        <f t="shared" ca="1" si="17"/>
        <v>-4.1607233497042845E-3</v>
      </c>
      <c r="Q27" s="34">
        <f t="shared" ca="1" si="17"/>
        <v>-5.0195115465664353E-3</v>
      </c>
      <c r="R27" s="35">
        <f t="shared" ca="1" si="17"/>
        <v>-4.1854789970650202E-3</v>
      </c>
      <c r="T27" s="25">
        <f t="shared" si="12"/>
        <v>45352</v>
      </c>
      <c r="U27" s="42"/>
      <c r="V27" s="43"/>
      <c r="W27" s="43"/>
      <c r="X27" s="43"/>
      <c r="Y27" s="43"/>
      <c r="Z27" s="43"/>
      <c r="AA27" s="43">
        <f t="array" aca="1" ref="AA27:AF27" ca="1">TRANSPOSE('Unchained Indices'!L109:L114-'Unchained Indices'!L108)</f>
        <v>-1.6710726660599695E-2</v>
      </c>
      <c r="AB27" s="43">
        <f ca="1"/>
        <v>-1.9757857165613846E-2</v>
      </c>
      <c r="AC27" s="43">
        <f ca="1"/>
        <v>-2.2402402635442353E-2</v>
      </c>
      <c r="AD27" s="43">
        <f ca="1"/>
        <v>-2.6460723349704285E-2</v>
      </c>
      <c r="AE27" s="43">
        <f ca="1"/>
        <v>-2.8119511546566445E-2</v>
      </c>
      <c r="AF27" s="44">
        <f ca="1"/>
        <v>-3.0185478997065029E-2</v>
      </c>
      <c r="AJ27" t="s">
        <v>309</v>
      </c>
      <c r="AK27" s="3" t="s">
        <v>364</v>
      </c>
    </row>
    <row r="28" spans="1:37" ht="16" x14ac:dyDescent="0.2">
      <c r="A28" s="48">
        <f ca="1">OFFSET('Unchained Indices'!H103,COUNTIF('Unchained Indices'!$B$3:$B$15,TRUE),0)</f>
        <v>45474</v>
      </c>
      <c r="B28" s="97">
        <f ca="1">OFFSET('Unchained Indices'!L103,COUNTIF('Unchained Indices'!$B$3:$B$15,TRUE),0)</f>
        <v>5.9934808050631005E-2</v>
      </c>
      <c r="C28" s="49">
        <f ca="1">OFFSET('Unchained Indices'!O103,COUNTIF('Unchained Indices'!$B$3:$B$15,TRUE),0)</f>
        <v>6.6600000000000006E-2</v>
      </c>
      <c r="D28" s="53">
        <f t="shared" ca="1" si="9"/>
        <v>-6.6651919493690009E-3</v>
      </c>
      <c r="F28" s="25">
        <f>'Unchained Indices'!H109</f>
        <v>45383</v>
      </c>
      <c r="G28" s="33"/>
      <c r="N28" s="34">
        <f t="shared" ref="N28:R28" ca="1" si="18">AB28-AB58</f>
        <v>-1.6471305050141521E-3</v>
      </c>
      <c r="O28" s="34">
        <f t="shared" ca="1" si="18"/>
        <v>-1.8916759748426604E-3</v>
      </c>
      <c r="P28" s="34">
        <f t="shared" ca="1" si="18"/>
        <v>-1.6499966891045936E-3</v>
      </c>
      <c r="Q28" s="34">
        <f t="shared" ca="1" si="18"/>
        <v>-2.5087848859667444E-3</v>
      </c>
      <c r="R28" s="35">
        <f t="shared" ca="1" si="18"/>
        <v>-1.6747523364653294E-3</v>
      </c>
      <c r="T28" s="25">
        <f t="shared" si="12"/>
        <v>45383</v>
      </c>
      <c r="U28" s="42"/>
      <c r="V28" s="43"/>
      <c r="W28" s="43"/>
      <c r="X28" s="43"/>
      <c r="Y28" s="43"/>
      <c r="Z28" s="43"/>
      <c r="AA28" s="43"/>
      <c r="AB28" s="43">
        <f t="array" aca="1" ref="AB28:AF28" ca="1">TRANSPOSE('Unchained Indices'!L110:L114-'Unchained Indices'!L109)</f>
        <v>-3.0471305050141506E-3</v>
      </c>
      <c r="AC28" s="43">
        <f ca="1"/>
        <v>-5.6916759748426582E-3</v>
      </c>
      <c r="AD28" s="43">
        <f ca="1"/>
        <v>-9.7499966891045897E-3</v>
      </c>
      <c r="AE28" s="43">
        <f ca="1"/>
        <v>-1.140878488596675E-2</v>
      </c>
      <c r="AF28" s="44">
        <f ca="1"/>
        <v>-1.3474752336465334E-2</v>
      </c>
      <c r="AJ28" t="s">
        <v>310</v>
      </c>
      <c r="AK28" s="3" t="s">
        <v>364</v>
      </c>
    </row>
    <row r="29" spans="1:37" ht="16" x14ac:dyDescent="0.2">
      <c r="A29" s="48">
        <f ca="1">OFFSET('Unchained Indices'!H104,COUNTIF('Unchained Indices'!$B$3:$B$15,TRUE),0)</f>
        <v>45505</v>
      </c>
      <c r="B29" s="97">
        <f ca="1">OFFSET('Unchained Indices'!L104,COUNTIF('Unchained Indices'!$B$3:$B$15,TRUE),0)</f>
        <v>5.8276019853768846E-2</v>
      </c>
      <c r="C29" s="49">
        <f ca="1">OFFSET('Unchained Indices'!O104,COUNTIF('Unchained Indices'!$B$3:$B$15,TRUE),0)</f>
        <v>6.5799999999999997E-2</v>
      </c>
      <c r="D29" s="53">
        <f t="shared" ca="1" si="9"/>
        <v>-7.5239801462311517E-3</v>
      </c>
      <c r="F29" s="25">
        <f>'Unchained Indices'!H110</f>
        <v>45413</v>
      </c>
      <c r="G29" s="33"/>
      <c r="O29" s="34">
        <f t="shared" ref="O29:R29" ca="1" si="19">AC29-AC59</f>
        <v>-2.4454546982850822E-4</v>
      </c>
      <c r="P29" s="34">
        <f t="shared" ca="1" si="19"/>
        <v>-2.8661840904414815E-6</v>
      </c>
      <c r="Q29" s="34">
        <f t="shared" ca="1" si="19"/>
        <v>-8.6165438095259228E-4</v>
      </c>
      <c r="R29" s="35">
        <f t="shared" ca="1" si="19"/>
        <v>-2.7621831451177248E-5</v>
      </c>
      <c r="T29" s="25">
        <f t="shared" si="12"/>
        <v>45413</v>
      </c>
      <c r="U29" s="42"/>
      <c r="V29" s="43"/>
      <c r="W29" s="43"/>
      <c r="X29" s="43"/>
      <c r="Y29" s="43"/>
      <c r="Z29" s="43"/>
      <c r="AA29" s="43"/>
      <c r="AB29" s="43"/>
      <c r="AC29" s="43">
        <f t="array" aca="1" ref="AC29:AF29" ca="1">TRANSPOSE('Unchained Indices'!L111:L114-'Unchained Indices'!L110)</f>
        <v>-2.6445454698285076E-3</v>
      </c>
      <c r="AD29" s="43">
        <f ca="1"/>
        <v>-6.7028661840904391E-3</v>
      </c>
      <c r="AE29" s="43">
        <f ca="1"/>
        <v>-8.3616543809525989E-3</v>
      </c>
      <c r="AF29" s="44">
        <f ca="1"/>
        <v>-1.0427621831451184E-2</v>
      </c>
      <c r="AJ29" t="s">
        <v>311</v>
      </c>
      <c r="AK29" s="3" t="s">
        <v>364</v>
      </c>
    </row>
    <row r="30" spans="1:37" ht="17" thickBot="1" x14ac:dyDescent="0.25">
      <c r="A30" s="98">
        <f ca="1">OFFSET('Unchained Indices'!H105,COUNTIF('Unchained Indices'!$B$3:$B$15,TRUE),0)</f>
        <v>45536</v>
      </c>
      <c r="B30" s="51">
        <f ca="1">OFFSET('Unchained Indices'!L105,COUNTIF('Unchained Indices'!$B$3:$B$15,TRUE),0)</f>
        <v>5.6210052403270261E-2</v>
      </c>
      <c r="C30" s="52">
        <f ca="1">OFFSET('Unchained Indices'!O105,COUNTIF('Unchained Indices'!$B$3:$B$15,TRUE),0)</f>
        <v>6.2899999999999998E-2</v>
      </c>
      <c r="D30" s="54">
        <f t="shared" ca="1" si="9"/>
        <v>-6.6899475967297367E-3</v>
      </c>
      <c r="F30" s="25">
        <f>'Unchained Indices'!H111</f>
        <v>45444</v>
      </c>
      <c r="G30" s="33"/>
      <c r="P30" s="34">
        <f t="shared" ref="P30:R30" ca="1" si="20">AD30-AD60</f>
        <v>2.4167928573806674E-4</v>
      </c>
      <c r="Q30" s="34">
        <f t="shared" ca="1" si="20"/>
        <v>-6.1710891112408406E-4</v>
      </c>
      <c r="R30" s="35">
        <f t="shared" ca="1" si="20"/>
        <v>2.1692363837733097E-4</v>
      </c>
      <c r="T30" s="25">
        <f t="shared" si="12"/>
        <v>45444</v>
      </c>
      <c r="U30" s="42"/>
      <c r="V30" s="43"/>
      <c r="W30" s="43"/>
      <c r="X30" s="43"/>
      <c r="Y30" s="43"/>
      <c r="Z30" s="43"/>
      <c r="AA30" s="43"/>
      <c r="AB30" s="43"/>
      <c r="AC30" s="43"/>
      <c r="AD30" s="43">
        <f t="array" aca="1" ref="AD30:AF30" ca="1">TRANSPOSE('Unchained Indices'!L112:L114-'Unchained Indices'!L111)</f>
        <v>-4.0583207142619315E-3</v>
      </c>
      <c r="AE30" s="43">
        <f ca="1"/>
        <v>-5.7171089111240914E-3</v>
      </c>
      <c r="AF30" s="44">
        <f ca="1"/>
        <v>-7.7830763616226761E-3</v>
      </c>
      <c r="AJ30" t="s">
        <v>312</v>
      </c>
      <c r="AK30" s="3" t="s">
        <v>364</v>
      </c>
    </row>
    <row r="31" spans="1:37" ht="16" x14ac:dyDescent="0.2">
      <c r="A31" s="13"/>
      <c r="B31" s="19"/>
      <c r="C31" s="17"/>
      <c r="D31" s="19"/>
      <c r="F31" s="25">
        <f>'Unchained Indices'!H112</f>
        <v>45474</v>
      </c>
      <c r="G31" s="33"/>
      <c r="Q31" s="34">
        <f t="shared" ref="Q31:R31" ca="1" si="21">AE31-AE61</f>
        <v>-8.587881968621508E-4</v>
      </c>
      <c r="R31" s="35">
        <f t="shared" ca="1" si="21"/>
        <v>-2.4755647360735766E-5</v>
      </c>
      <c r="T31" s="25">
        <f t="shared" si="12"/>
        <v>45474</v>
      </c>
      <c r="U31" s="42"/>
      <c r="V31" s="43"/>
      <c r="W31" s="43"/>
      <c r="X31" s="43"/>
      <c r="Y31" s="43"/>
      <c r="Z31" s="43"/>
      <c r="AA31" s="43"/>
      <c r="AB31" s="43"/>
      <c r="AC31" s="43"/>
      <c r="AD31" s="43"/>
      <c r="AE31" s="43">
        <f t="array" aca="1" ref="AE31:AF31" ca="1">TRANSPOSE('Unchained Indices'!L113:L114-'Unchained Indices'!L112)</f>
        <v>-1.6587881968621598E-3</v>
      </c>
      <c r="AF31" s="44">
        <f ca="1"/>
        <v>-3.7247556473607446E-3</v>
      </c>
      <c r="AJ31" t="s">
        <v>193</v>
      </c>
      <c r="AK31" s="3" t="s">
        <v>365</v>
      </c>
    </row>
    <row r="32" spans="1:37" ht="17" thickBot="1" x14ac:dyDescent="0.25">
      <c r="F32" s="26">
        <f>'Unchained Indices'!H113</f>
        <v>45505</v>
      </c>
      <c r="G32" s="36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8">
        <f ca="1">AF32-AF62</f>
        <v>8.3403254950141503E-4</v>
      </c>
      <c r="T32" s="26">
        <f t="shared" si="12"/>
        <v>45505</v>
      </c>
      <c r="U32" s="45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7">
        <f ca="1">'Unchained Indices'!L114-'Unchained Indices'!L113</f>
        <v>-2.0659674504985848E-3</v>
      </c>
      <c r="AJ32" t="s">
        <v>313</v>
      </c>
      <c r="AK32" s="3" t="s">
        <v>365</v>
      </c>
    </row>
    <row r="33" spans="1:37" ht="17" thickBot="1" x14ac:dyDescent="0.25">
      <c r="A33" s="99" t="str">
        <f ca="1">"1y1y "&amp;TEXT(RIGHT(A19,6),"mmm-yy")</f>
        <v>1y1y Oct-23</v>
      </c>
      <c r="B33" s="100">
        <f ca="1">((1+B19)^2/(1+B6))^(1/2)-1</f>
        <v>2.7966180514619854E-2</v>
      </c>
      <c r="C33" s="100">
        <f ca="1">((1+C19)^2/(1+C6))^(1/2)-1</f>
        <v>3.4356629505477132E-2</v>
      </c>
      <c r="D33" s="101">
        <f ca="1">B33-C33</f>
        <v>-6.3904489908572781E-3</v>
      </c>
      <c r="F33" s="13"/>
      <c r="AJ33" t="s">
        <v>314</v>
      </c>
      <c r="AK33" s="3" t="s">
        <v>364</v>
      </c>
    </row>
    <row r="34" spans="1:37" ht="16.5" customHeight="1" thickBot="1" x14ac:dyDescent="0.25">
      <c r="A34" s="102" t="str">
        <f t="shared" ref="A34:A44" ca="1" si="22">"1y1y "&amp;TEXT(RIGHT(A20,6),"mmm-yy")</f>
        <v>1y1y Nov-23</v>
      </c>
      <c r="B34" s="49">
        <f t="shared" ref="B34:C44" ca="1" si="23">((1+B20)^2/(1+B7))^(1/2)-1</f>
        <v>2.7459894338616397E-2</v>
      </c>
      <c r="C34" s="49">
        <f t="shared" ca="1" si="23"/>
        <v>3.1239929346738027E-2</v>
      </c>
      <c r="D34" s="53">
        <f t="shared" ref="D34:D44" ca="1" si="24">B34-C34</f>
        <v>-3.7800350081216294E-3</v>
      </c>
      <c r="F34" s="13"/>
      <c r="T34" s="86" t="s">
        <v>130</v>
      </c>
      <c r="U34" s="87"/>
      <c r="AJ34" t="s">
        <v>315</v>
      </c>
      <c r="AK34" s="3" t="s">
        <v>364</v>
      </c>
    </row>
    <row r="35" spans="1:37" ht="17" thickBot="1" x14ac:dyDescent="0.25">
      <c r="A35" s="102" t="str">
        <f t="shared" ca="1" si="22"/>
        <v>1y1y Dec-23</v>
      </c>
      <c r="B35" s="49">
        <f t="shared" ca="1" si="23"/>
        <v>2.8513150971591461E-2</v>
      </c>
      <c r="C35" s="49">
        <f t="shared" ca="1" si="23"/>
        <v>3.0088446737302155E-2</v>
      </c>
      <c r="D35" s="53">
        <f t="shared" ca="1" si="24"/>
        <v>-1.5752957657106936E-3</v>
      </c>
      <c r="F35" s="13"/>
      <c r="AJ35" t="s">
        <v>316</v>
      </c>
      <c r="AK35" s="3" t="s">
        <v>365</v>
      </c>
    </row>
    <row r="36" spans="1:37" ht="17" thickBot="1" x14ac:dyDescent="0.25">
      <c r="A36" s="102" t="str">
        <f t="shared" ca="1" si="22"/>
        <v>1y1y Jan-24</v>
      </c>
      <c r="B36" s="49">
        <f t="shared" ca="1" si="23"/>
        <v>2.8105613339451274E-2</v>
      </c>
      <c r="C36" s="49">
        <f t="shared" ca="1" si="23"/>
        <v>2.8770093546456543E-2</v>
      </c>
      <c r="D36" s="53">
        <f t="shared" ca="1" si="24"/>
        <v>-6.6448020700526911E-4</v>
      </c>
      <c r="F36" s="13"/>
      <c r="U36" s="27">
        <f t="shared" ref="U36:AF36" si="25">U6</f>
        <v>44835</v>
      </c>
      <c r="V36" s="28">
        <f t="shared" si="25"/>
        <v>44866</v>
      </c>
      <c r="W36" s="28">
        <f t="shared" si="25"/>
        <v>44896</v>
      </c>
      <c r="X36" s="28">
        <f t="shared" si="25"/>
        <v>44927</v>
      </c>
      <c r="Y36" s="28">
        <f t="shared" si="25"/>
        <v>44958</v>
      </c>
      <c r="Z36" s="28">
        <f t="shared" si="25"/>
        <v>44986</v>
      </c>
      <c r="AA36" s="28">
        <f t="shared" si="25"/>
        <v>45017</v>
      </c>
      <c r="AB36" s="28">
        <f t="shared" si="25"/>
        <v>45047</v>
      </c>
      <c r="AC36" s="28">
        <f t="shared" si="25"/>
        <v>45078</v>
      </c>
      <c r="AD36" s="28">
        <f t="shared" si="25"/>
        <v>45108</v>
      </c>
      <c r="AE36" s="28">
        <f t="shared" si="25"/>
        <v>45139</v>
      </c>
      <c r="AF36" s="29">
        <f t="shared" si="25"/>
        <v>45170</v>
      </c>
      <c r="AJ36" t="s">
        <v>317</v>
      </c>
      <c r="AK36" s="3" t="s">
        <v>365</v>
      </c>
    </row>
    <row r="37" spans="1:37" ht="16" x14ac:dyDescent="0.2">
      <c r="A37" s="102" t="str">
        <f t="shared" ca="1" si="22"/>
        <v>1y1y Feb-24</v>
      </c>
      <c r="B37" s="49">
        <f t="shared" ca="1" si="23"/>
        <v>2.9019500781569452E-2</v>
      </c>
      <c r="C37" s="49">
        <f t="shared" ca="1" si="23"/>
        <v>2.7736625872574194E-2</v>
      </c>
      <c r="D37" s="53">
        <f t="shared" ca="1" si="24"/>
        <v>1.2828749089952574E-3</v>
      </c>
      <c r="F37" s="13"/>
      <c r="T37" s="24">
        <f>T7</f>
        <v>44805</v>
      </c>
      <c r="U37" s="39">
        <f t="array" ref="U37:AF37">TRANSPOSE('Unchained Indices'!N91:N102-'Unchained Indices'!N90)</f>
        <v>1.6299999999999995E-2</v>
      </c>
      <c r="V37" s="40">
        <v>1.4700000000000005E-2</v>
      </c>
      <c r="W37" s="40">
        <v>9.999999999999995E-3</v>
      </c>
      <c r="X37" s="40">
        <v>9.7999999999999893E-3</v>
      </c>
      <c r="Y37" s="40">
        <v>9.7999999999999893E-3</v>
      </c>
      <c r="Z37" s="40">
        <v>4.1999999999999954E-3</v>
      </c>
      <c r="AA37" s="40">
        <v>-8.9999999999999802E-4</v>
      </c>
      <c r="AB37" s="40">
        <v>-4.1999999999999954E-3</v>
      </c>
      <c r="AC37" s="40">
        <v>-1.2499999999999997E-2</v>
      </c>
      <c r="AD37" s="40">
        <v>-2.6300000000000004E-2</v>
      </c>
      <c r="AE37" s="40">
        <v>-2.4900000000000005E-2</v>
      </c>
      <c r="AF37" s="41">
        <v>-3.3200000000000007E-2</v>
      </c>
      <c r="AJ37" t="s">
        <v>318</v>
      </c>
      <c r="AK37" s="3" t="s">
        <v>365</v>
      </c>
    </row>
    <row r="38" spans="1:37" ht="16" x14ac:dyDescent="0.2">
      <c r="A38" s="102" t="str">
        <f t="shared" ca="1" si="22"/>
        <v>1y1y Mar-24</v>
      </c>
      <c r="B38" s="49">
        <f t="shared" ca="1" si="23"/>
        <v>2.8838314955508926E-2</v>
      </c>
      <c r="C38" s="49">
        <f t="shared" ca="1" si="23"/>
        <v>2.557693313231546E-2</v>
      </c>
      <c r="D38" s="53">
        <f t="shared" ca="1" si="24"/>
        <v>3.2613818231934655E-3</v>
      </c>
      <c r="F38" s="13"/>
      <c r="T38" s="25">
        <f>T8</f>
        <v>44835</v>
      </c>
      <c r="U38" s="42"/>
      <c r="V38" s="43">
        <f t="array" ref="V38:AF38">TRANSPOSE('Unchained Indices'!N92:N102-'Unchained Indices'!N91)</f>
        <v>-1.5999999999999903E-3</v>
      </c>
      <c r="W38" s="43">
        <v>-6.3E-3</v>
      </c>
      <c r="X38" s="43">
        <v>-6.5000000000000058E-3</v>
      </c>
      <c r="Y38" s="43">
        <v>-6.5000000000000058E-3</v>
      </c>
      <c r="Z38" s="43">
        <v>-1.21E-2</v>
      </c>
      <c r="AA38" s="43">
        <v>-1.7199999999999993E-2</v>
      </c>
      <c r="AB38" s="43">
        <v>-2.049999999999999E-2</v>
      </c>
      <c r="AC38" s="43">
        <v>-2.8799999999999992E-2</v>
      </c>
      <c r="AD38" s="43">
        <v>-4.2599999999999999E-2</v>
      </c>
      <c r="AE38" s="43">
        <v>-4.1200000000000001E-2</v>
      </c>
      <c r="AF38" s="44">
        <v>-4.9500000000000002E-2</v>
      </c>
      <c r="AJ38" t="s">
        <v>201</v>
      </c>
      <c r="AK38" s="3" t="s">
        <v>364</v>
      </c>
    </row>
    <row r="39" spans="1:37" ht="16" x14ac:dyDescent="0.2">
      <c r="A39" s="102" t="str">
        <f t="shared" ca="1" si="22"/>
        <v>1y1y Apr-24</v>
      </c>
      <c r="B39" s="49">
        <f t="shared" ca="1" si="23"/>
        <v>7.0921170653568399E-3</v>
      </c>
      <c r="C39" s="49">
        <f t="shared" ca="1" si="23"/>
        <v>1.4500152594883353E-2</v>
      </c>
      <c r="D39" s="53">
        <f t="shared" ca="1" si="24"/>
        <v>-7.4080355295265132E-3</v>
      </c>
      <c r="T39" s="25">
        <f t="shared" ref="T39:T40" si="26">T9</f>
        <v>44866</v>
      </c>
      <c r="U39" s="42"/>
      <c r="V39" s="43"/>
      <c r="W39" s="43">
        <f t="array" ref="W39:AF39">TRANSPOSE('Unchained Indices'!N93:N102-'Unchained Indices'!N92)</f>
        <v>-4.7000000000000097E-3</v>
      </c>
      <c r="X39" s="43">
        <v>-4.9000000000000155E-3</v>
      </c>
      <c r="Y39" s="43">
        <v>-4.9000000000000155E-3</v>
      </c>
      <c r="Z39" s="43">
        <v>-1.0500000000000009E-2</v>
      </c>
      <c r="AA39" s="43">
        <v>-1.5600000000000003E-2</v>
      </c>
      <c r="AB39" s="43">
        <v>-1.89E-2</v>
      </c>
      <c r="AC39" s="43">
        <v>-2.7200000000000002E-2</v>
      </c>
      <c r="AD39" s="43">
        <v>-4.1000000000000009E-2</v>
      </c>
      <c r="AE39" s="43">
        <v>-3.960000000000001E-2</v>
      </c>
      <c r="AF39" s="44">
        <v>-4.7900000000000012E-2</v>
      </c>
      <c r="AJ39" t="s">
        <v>319</v>
      </c>
      <c r="AK39" s="3" t="s">
        <v>364</v>
      </c>
    </row>
    <row r="40" spans="1:37" ht="16" x14ac:dyDescent="0.2">
      <c r="A40" s="102" t="str">
        <f t="shared" ca="1" si="22"/>
        <v>1y1y May-24</v>
      </c>
      <c r="B40" s="49">
        <f t="shared" ca="1" si="23"/>
        <v>7.0280036515280031E-3</v>
      </c>
      <c r="C40" s="49">
        <f t="shared" ca="1" si="23"/>
        <v>1.4671570824548397E-2</v>
      </c>
      <c r="D40" s="53">
        <f t="shared" ca="1" si="24"/>
        <v>-7.6435671730203936E-3</v>
      </c>
      <c r="T40" s="25">
        <f t="shared" si="26"/>
        <v>44896</v>
      </c>
      <c r="U40" s="42"/>
      <c r="V40" s="43"/>
      <c r="W40" s="43"/>
      <c r="X40" s="43">
        <f t="array" ref="X40:AF40">TRANSPOSE('Unchained Indices'!N94:N102-'Unchained Indices'!N93)</f>
        <v>-2.0000000000000573E-4</v>
      </c>
      <c r="Y40" s="43">
        <v>-2.0000000000000573E-4</v>
      </c>
      <c r="Z40" s="43">
        <v>-5.7999999999999996E-3</v>
      </c>
      <c r="AA40" s="43">
        <v>-1.0899999999999993E-2</v>
      </c>
      <c r="AB40" s="43">
        <v>-1.419999999999999E-2</v>
      </c>
      <c r="AC40" s="43">
        <v>-2.2499999999999992E-2</v>
      </c>
      <c r="AD40" s="43">
        <v>-3.6299999999999999E-2</v>
      </c>
      <c r="AE40" s="43">
        <v>-3.49E-2</v>
      </c>
      <c r="AF40" s="44">
        <v>-4.3200000000000002E-2</v>
      </c>
      <c r="AJ40" t="s">
        <v>363</v>
      </c>
      <c r="AK40" s="3" t="s">
        <v>364</v>
      </c>
    </row>
    <row r="41" spans="1:37" ht="16" x14ac:dyDescent="0.2">
      <c r="A41" s="102" t="str">
        <f t="shared" ca="1" si="22"/>
        <v>1y1y Jun-24</v>
      </c>
      <c r="B41" s="49">
        <f t="shared" ca="1" si="23"/>
        <v>6.9499367597412043E-3</v>
      </c>
      <c r="C41" s="49">
        <f t="shared" ca="1" si="23"/>
        <v>1.6178691865534223E-2</v>
      </c>
      <c r="D41" s="53">
        <f t="shared" ca="1" si="24"/>
        <v>-9.2287551057930184E-3</v>
      </c>
      <c r="N41" s="4"/>
      <c r="T41" s="25">
        <f t="shared" ref="T41:T48" si="27">T11</f>
        <v>44927</v>
      </c>
      <c r="U41" s="42"/>
      <c r="V41" s="43"/>
      <c r="W41" s="43"/>
      <c r="X41" s="43"/>
      <c r="Y41" s="43">
        <f t="array" ref="Y41:AF41">TRANSPOSE('Unchained Indices'!N95:N102-'Unchained Indices'!N94)</f>
        <v>0</v>
      </c>
      <c r="Z41" s="43">
        <v>-5.5999999999999939E-3</v>
      </c>
      <c r="AA41" s="43">
        <v>-1.0699999999999987E-2</v>
      </c>
      <c r="AB41" s="43">
        <v>-1.3999999999999985E-2</v>
      </c>
      <c r="AC41" s="43">
        <v>-2.2299999999999986E-2</v>
      </c>
      <c r="AD41" s="43">
        <v>-3.6099999999999993E-2</v>
      </c>
      <c r="AE41" s="43">
        <v>-3.4699999999999995E-2</v>
      </c>
      <c r="AF41" s="44">
        <v>-4.2999999999999997E-2</v>
      </c>
      <c r="AJ41" t="s">
        <v>320</v>
      </c>
      <c r="AK41" s="3" t="s">
        <v>364</v>
      </c>
    </row>
    <row r="42" spans="1:37" ht="16" x14ac:dyDescent="0.2">
      <c r="A42" s="102" t="str">
        <f t="shared" ca="1" si="22"/>
        <v>1y1y Jul-24</v>
      </c>
      <c r="B42" s="49">
        <f t="shared" ca="1" si="23"/>
        <v>1.9212442554818132E-2</v>
      </c>
      <c r="C42" s="49">
        <f t="shared" ca="1" si="23"/>
        <v>1.8445652117263123E-2</v>
      </c>
      <c r="D42" s="53">
        <f t="shared" ca="1" si="24"/>
        <v>7.6679043755500942E-4</v>
      </c>
      <c r="N42" s="4"/>
      <c r="T42" s="25">
        <f t="shared" si="27"/>
        <v>44958</v>
      </c>
      <c r="U42" s="42"/>
      <c r="V42" s="43"/>
      <c r="W42" s="43"/>
      <c r="X42" s="43"/>
      <c r="Y42" s="43"/>
      <c r="Z42" s="43">
        <f t="array" ref="Z42:AF42">TRANSPOSE('Unchained Indices'!N96:N102-'Unchained Indices'!N95)</f>
        <v>-5.5999999999999939E-3</v>
      </c>
      <c r="AA42" s="43">
        <v>-1.0699999999999987E-2</v>
      </c>
      <c r="AB42" s="43">
        <v>-1.3999999999999985E-2</v>
      </c>
      <c r="AC42" s="43">
        <v>-2.2299999999999986E-2</v>
      </c>
      <c r="AD42" s="43">
        <v>-3.6099999999999993E-2</v>
      </c>
      <c r="AE42" s="43">
        <v>-3.4699999999999995E-2</v>
      </c>
      <c r="AF42" s="44">
        <v>-4.2999999999999997E-2</v>
      </c>
      <c r="AJ42" t="s">
        <v>321</v>
      </c>
      <c r="AK42" s="3" t="s">
        <v>364</v>
      </c>
    </row>
    <row r="43" spans="1:37" ht="16" x14ac:dyDescent="0.2">
      <c r="A43" s="102" t="str">
        <f t="shared" ca="1" si="22"/>
        <v>1y1y Aug-24</v>
      </c>
      <c r="B43" s="49">
        <f t="shared" ca="1" si="23"/>
        <v>1.9132360735024223E-2</v>
      </c>
      <c r="C43" s="49">
        <f t="shared" ca="1" si="23"/>
        <v>1.7032886124510149E-2</v>
      </c>
      <c r="D43" s="53">
        <f t="shared" ca="1" si="24"/>
        <v>2.0994746105140738E-3</v>
      </c>
      <c r="N43" s="4"/>
      <c r="T43" s="25">
        <f t="shared" si="27"/>
        <v>44986</v>
      </c>
      <c r="U43" s="42"/>
      <c r="V43" s="43"/>
      <c r="W43" s="43"/>
      <c r="X43" s="43"/>
      <c r="Y43" s="43"/>
      <c r="Z43" s="43"/>
      <c r="AA43" s="43">
        <f t="array" ref="AA43:AF43">TRANSPOSE('Unchained Indices'!N97:N102-'Unchained Indices'!N96)</f>
        <v>-5.0999999999999934E-3</v>
      </c>
      <c r="AB43" s="43">
        <v>-8.3999999999999908E-3</v>
      </c>
      <c r="AC43" s="43">
        <v>-1.6699999999999993E-2</v>
      </c>
      <c r="AD43" s="43">
        <v>-3.0499999999999999E-2</v>
      </c>
      <c r="AE43" s="43">
        <v>-2.9100000000000001E-2</v>
      </c>
      <c r="AF43" s="44">
        <v>-3.7400000000000003E-2</v>
      </c>
      <c r="AJ43" t="s">
        <v>322</v>
      </c>
      <c r="AK43" s="3" t="s">
        <v>364</v>
      </c>
    </row>
    <row r="44" spans="1:37" ht="17" thickBot="1" x14ac:dyDescent="0.25">
      <c r="A44" s="103" t="str">
        <f t="shared" ca="1" si="22"/>
        <v>1y1y Sep-24</v>
      </c>
      <c r="B44" s="52">
        <f t="shared" ca="1" si="23"/>
        <v>1.9024702690118023E-2</v>
      </c>
      <c r="C44" s="52">
        <f t="shared" ca="1" si="23"/>
        <v>1.8120262397105291E-2</v>
      </c>
      <c r="D44" s="54">
        <f t="shared" ca="1" si="24"/>
        <v>9.0444029301273154E-4</v>
      </c>
      <c r="N44" s="4"/>
      <c r="T44" s="25">
        <f t="shared" si="27"/>
        <v>45017</v>
      </c>
      <c r="U44" s="42"/>
      <c r="V44" s="43"/>
      <c r="W44" s="43"/>
      <c r="X44" s="43"/>
      <c r="Y44" s="43"/>
      <c r="Z44" s="43"/>
      <c r="AA44" s="43"/>
      <c r="AB44" s="43">
        <f t="array" ref="AB44:AF44">TRANSPOSE('Unchained Indices'!N98:N102-'Unchained Indices'!N97)</f>
        <v>-3.2999999999999974E-3</v>
      </c>
      <c r="AC44" s="43">
        <v>-1.1599999999999999E-2</v>
      </c>
      <c r="AD44" s="43">
        <v>-2.5400000000000006E-2</v>
      </c>
      <c r="AE44" s="43">
        <v>-2.4000000000000007E-2</v>
      </c>
      <c r="AF44" s="44">
        <v>-3.2300000000000009E-2</v>
      </c>
      <c r="AJ44" t="s">
        <v>208</v>
      </c>
      <c r="AK44" s="3" t="s">
        <v>365</v>
      </c>
    </row>
    <row r="45" spans="1:37" ht="16" x14ac:dyDescent="0.2">
      <c r="A45" s="85"/>
      <c r="B45" s="17"/>
      <c r="N45" s="4"/>
      <c r="T45" s="25">
        <f t="shared" si="27"/>
        <v>45047</v>
      </c>
      <c r="U45" s="42"/>
      <c r="V45" s="43"/>
      <c r="W45" s="43"/>
      <c r="X45" s="43"/>
      <c r="Y45" s="43"/>
      <c r="Z45" s="43"/>
      <c r="AA45" s="43"/>
      <c r="AB45" s="43"/>
      <c r="AC45" s="43">
        <f t="array" ref="AC45:AF45">TRANSPOSE('Unchained Indices'!N99:N102-'Unchained Indices'!N98)</f>
        <v>-8.3000000000000018E-3</v>
      </c>
      <c r="AD45" s="43">
        <v>-2.2100000000000009E-2</v>
      </c>
      <c r="AE45" s="43">
        <v>-2.070000000000001E-2</v>
      </c>
      <c r="AF45" s="44">
        <v>-2.9000000000000012E-2</v>
      </c>
      <c r="AJ45" t="s">
        <v>323</v>
      </c>
      <c r="AK45" s="3" t="s">
        <v>364</v>
      </c>
    </row>
    <row r="46" spans="1:37" ht="16" x14ac:dyDescent="0.2">
      <c r="A46" s="85"/>
      <c r="N46" s="4"/>
      <c r="T46" s="25">
        <f t="shared" si="27"/>
        <v>45078</v>
      </c>
      <c r="U46" s="42"/>
      <c r="V46" s="43"/>
      <c r="W46" s="43"/>
      <c r="X46" s="43"/>
      <c r="Y46" s="43"/>
      <c r="Z46" s="43"/>
      <c r="AA46" s="43"/>
      <c r="AB46" s="43"/>
      <c r="AC46" s="43"/>
      <c r="AD46" s="43">
        <f t="array" ref="AD46:AF46">TRANSPOSE('Unchained Indices'!N100:N102-'Unchained Indices'!N99)</f>
        <v>-1.3800000000000007E-2</v>
      </c>
      <c r="AE46" s="43">
        <v>-1.2400000000000008E-2</v>
      </c>
      <c r="AF46" s="44">
        <v>-2.070000000000001E-2</v>
      </c>
      <c r="AJ46" t="s">
        <v>210</v>
      </c>
      <c r="AK46" s="3" t="s">
        <v>365</v>
      </c>
    </row>
    <row r="47" spans="1:37" ht="16" x14ac:dyDescent="0.2">
      <c r="A47" s="85"/>
      <c r="N47" s="4"/>
      <c r="T47" s="25">
        <f t="shared" si="27"/>
        <v>45108</v>
      </c>
      <c r="U47" s="42"/>
      <c r="V47" s="43"/>
      <c r="W47" s="43"/>
      <c r="X47" s="43"/>
      <c r="Y47" s="43"/>
      <c r="Z47" s="43"/>
      <c r="AA47" s="43"/>
      <c r="AB47" s="43"/>
      <c r="AC47" s="43"/>
      <c r="AD47" s="43"/>
      <c r="AE47" s="43">
        <f t="array" ref="AE47:AF47">TRANSPOSE('Unchained Indices'!N101:N102-'Unchained Indices'!N100)</f>
        <v>1.3999999999999985E-3</v>
      </c>
      <c r="AF47" s="44">
        <v>-6.9000000000000034E-3</v>
      </c>
      <c r="AJ47" t="s">
        <v>324</v>
      </c>
      <c r="AK47" s="3" t="s">
        <v>364</v>
      </c>
    </row>
    <row r="48" spans="1:37" ht="17" thickBot="1" x14ac:dyDescent="0.25">
      <c r="A48" s="85"/>
      <c r="N48" s="4"/>
      <c r="T48" s="26">
        <f t="shared" si="27"/>
        <v>45139</v>
      </c>
      <c r="U48" s="45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7" cm="1">
        <f t="array" ref="AF48">TRANSPOSE('Unchained Indices'!N102-'Unchained Indices'!N101)</f>
        <v>-8.3000000000000018E-3</v>
      </c>
      <c r="AJ48" t="s">
        <v>325</v>
      </c>
      <c r="AK48" s="3" t="s">
        <v>364</v>
      </c>
    </row>
    <row r="49" spans="1:37" ht="17" thickBot="1" x14ac:dyDescent="0.25">
      <c r="A49" s="85"/>
      <c r="N49" s="4"/>
      <c r="T49" s="13"/>
      <c r="AJ49" t="s">
        <v>326</v>
      </c>
      <c r="AK49" s="3" t="s">
        <v>364</v>
      </c>
    </row>
    <row r="50" spans="1:37" ht="17" thickBot="1" x14ac:dyDescent="0.25">
      <c r="B50" s="4"/>
      <c r="N50" s="4"/>
      <c r="U50" s="27">
        <f>U20</f>
        <v>45200</v>
      </c>
      <c r="V50" s="28">
        <f t="shared" ref="V50:AF50" si="28">V20</f>
        <v>45231</v>
      </c>
      <c r="W50" s="28">
        <f t="shared" si="28"/>
        <v>45261</v>
      </c>
      <c r="X50" s="28">
        <f t="shared" si="28"/>
        <v>45292</v>
      </c>
      <c r="Y50" s="28">
        <f t="shared" si="28"/>
        <v>45323</v>
      </c>
      <c r="Z50" s="28">
        <f t="shared" si="28"/>
        <v>45352</v>
      </c>
      <c r="AA50" s="28">
        <f t="shared" si="28"/>
        <v>45383</v>
      </c>
      <c r="AB50" s="28">
        <f t="shared" si="28"/>
        <v>45413</v>
      </c>
      <c r="AC50" s="28">
        <f t="shared" si="28"/>
        <v>45444</v>
      </c>
      <c r="AD50" s="28">
        <f t="shared" si="28"/>
        <v>45474</v>
      </c>
      <c r="AE50" s="28">
        <f t="shared" si="28"/>
        <v>45505</v>
      </c>
      <c r="AF50" s="29">
        <f t="shared" si="28"/>
        <v>45536</v>
      </c>
      <c r="AJ50" t="s">
        <v>327</v>
      </c>
      <c r="AK50" s="3" t="s">
        <v>365</v>
      </c>
    </row>
    <row r="51" spans="1:37" ht="16" x14ac:dyDescent="0.2">
      <c r="B51" s="4"/>
      <c r="N51" s="4"/>
      <c r="T51" s="24">
        <f t="shared" ref="T51:T62" si="29">T21</f>
        <v>45170</v>
      </c>
      <c r="U51" s="39">
        <f t="array" ref="U51:AF51">TRANSPOSE('Unchained Indices'!O103:O114-'Unchained Indices'!O102)</f>
        <v>0.1041</v>
      </c>
      <c r="V51" s="40">
        <v>0.1</v>
      </c>
      <c r="W51" s="40">
        <v>9.6500000000000002E-2</v>
      </c>
      <c r="X51" s="40">
        <v>9.5000000000000001E-2</v>
      </c>
      <c r="Y51" s="40">
        <v>9.3899999999999997E-2</v>
      </c>
      <c r="Z51" s="40">
        <v>8.8900000000000007E-2</v>
      </c>
      <c r="AA51" s="40">
        <v>7.4700000000000003E-2</v>
      </c>
      <c r="AB51" s="40">
        <v>7.3300000000000004E-2</v>
      </c>
      <c r="AC51" s="40">
        <v>7.0900000000000005E-2</v>
      </c>
      <c r="AD51" s="40">
        <v>6.6600000000000006E-2</v>
      </c>
      <c r="AE51" s="40">
        <v>6.5799999999999997E-2</v>
      </c>
      <c r="AF51" s="41">
        <v>6.2899999999999998E-2</v>
      </c>
      <c r="AJ51" t="s">
        <v>328</v>
      </c>
      <c r="AK51" s="3" t="s">
        <v>364</v>
      </c>
    </row>
    <row r="52" spans="1:37" ht="16" x14ac:dyDescent="0.2">
      <c r="B52" s="4"/>
      <c r="N52" s="4"/>
      <c r="T52" s="25">
        <f t="shared" si="29"/>
        <v>45200</v>
      </c>
      <c r="U52" s="42"/>
      <c r="V52" s="43">
        <f t="array" ref="V52:AF52">TRANSPOSE('Unchained Indices'!O104:O114-'Unchained Indices'!O103)</f>
        <v>-4.0999999999999925E-3</v>
      </c>
      <c r="W52" s="43">
        <v>-7.5999999999999956E-3</v>
      </c>
      <c r="X52" s="43">
        <v>-9.099999999999997E-3</v>
      </c>
      <c r="Y52" s="43">
        <v>-1.0200000000000001E-2</v>
      </c>
      <c r="Z52" s="43">
        <v>-1.5199999999999991E-2</v>
      </c>
      <c r="AA52" s="43">
        <v>-2.9399999999999996E-2</v>
      </c>
      <c r="AB52" s="43">
        <v>-3.0799999999999994E-2</v>
      </c>
      <c r="AC52" s="43">
        <v>-3.3199999999999993E-2</v>
      </c>
      <c r="AD52" s="43">
        <v>-3.7499999999999992E-2</v>
      </c>
      <c r="AE52" s="43">
        <v>-3.8300000000000001E-2</v>
      </c>
      <c r="AF52" s="44">
        <v>-4.1200000000000001E-2</v>
      </c>
      <c r="AJ52" t="s">
        <v>329</v>
      </c>
      <c r="AK52" s="3" t="s">
        <v>365</v>
      </c>
    </row>
    <row r="53" spans="1:37" ht="16" x14ac:dyDescent="0.2">
      <c r="B53" s="4"/>
      <c r="N53" s="4"/>
      <c r="T53" s="25">
        <f t="shared" si="29"/>
        <v>45231</v>
      </c>
      <c r="U53" s="42"/>
      <c r="V53" s="43"/>
      <c r="W53" s="43">
        <f t="array" ref="W53:AF53">TRANSPOSE('Unchained Indices'!O105:O114-'Unchained Indices'!O104)</f>
        <v>-3.5000000000000031E-3</v>
      </c>
      <c r="X53" s="43">
        <v>-5.0000000000000044E-3</v>
      </c>
      <c r="Y53" s="43">
        <v>-6.1000000000000082E-3</v>
      </c>
      <c r="Z53" s="43">
        <v>-1.1099999999999999E-2</v>
      </c>
      <c r="AA53" s="43">
        <v>-2.5300000000000003E-2</v>
      </c>
      <c r="AB53" s="43">
        <v>-2.6700000000000002E-2</v>
      </c>
      <c r="AC53" s="43">
        <v>-2.9100000000000001E-2</v>
      </c>
      <c r="AD53" s="43">
        <v>-3.3399999999999999E-2</v>
      </c>
      <c r="AE53" s="43">
        <v>-3.4200000000000008E-2</v>
      </c>
      <c r="AF53" s="44">
        <v>-3.7100000000000008E-2</v>
      </c>
      <c r="AJ53" t="s">
        <v>330</v>
      </c>
      <c r="AK53" s="3" t="s">
        <v>364</v>
      </c>
    </row>
    <row r="54" spans="1:37" ht="16" x14ac:dyDescent="0.2">
      <c r="B54" s="4"/>
      <c r="N54" s="4"/>
      <c r="T54" s="25">
        <f t="shared" si="29"/>
        <v>45261</v>
      </c>
      <c r="U54" s="42"/>
      <c r="V54" s="43"/>
      <c r="W54" s="43"/>
      <c r="X54" s="43">
        <f t="array" ref="X54:AF54">TRANSPOSE('Unchained Indices'!O106:O114-'Unchained Indices'!O105)</f>
        <v>-1.5000000000000013E-3</v>
      </c>
      <c r="Y54" s="43">
        <v>-2.6000000000000051E-3</v>
      </c>
      <c r="Z54" s="43">
        <v>-7.5999999999999956E-3</v>
      </c>
      <c r="AA54" s="43">
        <v>-2.18E-2</v>
      </c>
      <c r="AB54" s="43">
        <v>-2.3199999999999998E-2</v>
      </c>
      <c r="AC54" s="43">
        <v>-2.5599999999999998E-2</v>
      </c>
      <c r="AD54" s="43">
        <v>-2.9899999999999996E-2</v>
      </c>
      <c r="AE54" s="43">
        <v>-3.0700000000000005E-2</v>
      </c>
      <c r="AF54" s="44">
        <v>-3.3600000000000005E-2</v>
      </c>
      <c r="AJ54" t="s">
        <v>331</v>
      </c>
      <c r="AK54" s="3" t="s">
        <v>365</v>
      </c>
    </row>
    <row r="55" spans="1:37" ht="16" x14ac:dyDescent="0.2">
      <c r="B55" s="4"/>
      <c r="N55" s="4"/>
      <c r="T55" s="25">
        <f t="shared" si="29"/>
        <v>45292</v>
      </c>
      <c r="U55" s="42"/>
      <c r="V55" s="43"/>
      <c r="W55" s="43"/>
      <c r="X55" s="43"/>
      <c r="Y55" s="43">
        <f t="array" ref="Y55:AF55">TRANSPOSE('Unchained Indices'!O107:O114-'Unchained Indices'!O106)</f>
        <v>-1.1000000000000038E-3</v>
      </c>
      <c r="Z55" s="43">
        <v>-6.0999999999999943E-3</v>
      </c>
      <c r="AA55" s="43">
        <v>-2.0299999999999999E-2</v>
      </c>
      <c r="AB55" s="43">
        <v>-2.1699999999999997E-2</v>
      </c>
      <c r="AC55" s="43">
        <v>-2.4099999999999996E-2</v>
      </c>
      <c r="AD55" s="43">
        <v>-2.8399999999999995E-2</v>
      </c>
      <c r="AE55" s="43">
        <v>-2.9200000000000004E-2</v>
      </c>
      <c r="AF55" s="44">
        <v>-3.2100000000000004E-2</v>
      </c>
      <c r="AJ55" t="s">
        <v>234</v>
      </c>
      <c r="AK55" s="3" t="s">
        <v>365</v>
      </c>
    </row>
    <row r="56" spans="1:37" ht="16" x14ac:dyDescent="0.2">
      <c r="B56" s="4"/>
      <c r="N56" s="4"/>
      <c r="T56" s="25">
        <f t="shared" si="29"/>
        <v>45323</v>
      </c>
      <c r="U56" s="42"/>
      <c r="V56" s="43"/>
      <c r="W56" s="43"/>
      <c r="X56" s="43"/>
      <c r="Y56" s="43"/>
      <c r="Z56" s="43">
        <f t="array" ref="Z56:AF56">TRANSPOSE('Unchained Indices'!O108:O114-'Unchained Indices'!O107)</f>
        <v>-4.9999999999999906E-3</v>
      </c>
      <c r="AA56" s="43">
        <v>-1.9199999999999995E-2</v>
      </c>
      <c r="AB56" s="43">
        <v>-2.0599999999999993E-2</v>
      </c>
      <c r="AC56" s="43">
        <v>-2.2999999999999993E-2</v>
      </c>
      <c r="AD56" s="43">
        <v>-2.7299999999999991E-2</v>
      </c>
      <c r="AE56" s="43">
        <v>-2.81E-2</v>
      </c>
      <c r="AF56" s="44">
        <v>-3.1E-2</v>
      </c>
      <c r="AJ56" t="s">
        <v>235</v>
      </c>
      <c r="AK56" s="3" t="s">
        <v>364</v>
      </c>
    </row>
    <row r="57" spans="1:37" ht="16" x14ac:dyDescent="0.2">
      <c r="B57" s="4"/>
      <c r="N57" s="4"/>
      <c r="T57" s="25">
        <f t="shared" si="29"/>
        <v>45352</v>
      </c>
      <c r="U57" s="42"/>
      <c r="V57" s="43"/>
      <c r="W57" s="43"/>
      <c r="X57" s="43"/>
      <c r="Y57" s="43"/>
      <c r="Z57" s="43"/>
      <c r="AA57" s="43">
        <f t="array" ref="AA57:AF57">TRANSPOSE('Unchained Indices'!O109:O114-'Unchained Indices'!O108)</f>
        <v>-1.4200000000000004E-2</v>
      </c>
      <c r="AB57" s="43">
        <v>-1.5600000000000003E-2</v>
      </c>
      <c r="AC57" s="43">
        <v>-1.8000000000000002E-2</v>
      </c>
      <c r="AD57" s="43">
        <v>-2.23E-2</v>
      </c>
      <c r="AE57" s="43">
        <v>-2.3100000000000009E-2</v>
      </c>
      <c r="AF57" s="44">
        <v>-2.6000000000000009E-2</v>
      </c>
      <c r="AJ57" t="s">
        <v>332</v>
      </c>
      <c r="AK57" s="3" t="s">
        <v>365</v>
      </c>
    </row>
    <row r="58" spans="1:37" ht="16" x14ac:dyDescent="0.2">
      <c r="B58" s="4"/>
      <c r="N58" s="4"/>
      <c r="T58" s="25">
        <f t="shared" si="29"/>
        <v>45383</v>
      </c>
      <c r="U58" s="42"/>
      <c r="V58" s="43"/>
      <c r="W58" s="43"/>
      <c r="X58" s="43"/>
      <c r="Y58" s="43"/>
      <c r="Z58" s="43"/>
      <c r="AA58" s="43"/>
      <c r="AB58" s="43">
        <f t="array" ref="AB58:AF58">TRANSPOSE('Unchained Indices'!O110:O114-'Unchained Indices'!O109)</f>
        <v>-1.3999999999999985E-3</v>
      </c>
      <c r="AC58" s="43">
        <v>-3.7999999999999978E-3</v>
      </c>
      <c r="AD58" s="43">
        <v>-8.0999999999999961E-3</v>
      </c>
      <c r="AE58" s="43">
        <v>-8.9000000000000051E-3</v>
      </c>
      <c r="AF58" s="44">
        <v>-1.1800000000000005E-2</v>
      </c>
      <c r="AJ58" t="s">
        <v>236</v>
      </c>
      <c r="AK58" s="3" t="s">
        <v>365</v>
      </c>
    </row>
    <row r="59" spans="1:37" ht="16" x14ac:dyDescent="0.2">
      <c r="B59" s="4"/>
      <c r="N59" s="4"/>
      <c r="T59" s="25">
        <f t="shared" si="29"/>
        <v>45413</v>
      </c>
      <c r="U59" s="42"/>
      <c r="V59" s="43"/>
      <c r="W59" s="43"/>
      <c r="X59" s="43"/>
      <c r="Y59" s="43"/>
      <c r="Z59" s="43"/>
      <c r="AA59" s="43"/>
      <c r="AB59" s="43"/>
      <c r="AC59" s="43">
        <f t="array" ref="AC59:AF59">TRANSPOSE('Unchained Indices'!O111:O114-'Unchained Indices'!O110)</f>
        <v>-2.3999999999999994E-3</v>
      </c>
      <c r="AD59" s="43">
        <v>-6.6999999999999976E-3</v>
      </c>
      <c r="AE59" s="43">
        <v>-7.5000000000000067E-3</v>
      </c>
      <c r="AF59" s="44">
        <v>-1.0400000000000006E-2</v>
      </c>
      <c r="AJ59" t="s">
        <v>237</v>
      </c>
      <c r="AK59" s="3" t="s">
        <v>364</v>
      </c>
    </row>
    <row r="60" spans="1:37" ht="16" x14ac:dyDescent="0.2">
      <c r="B60" s="4"/>
      <c r="N60" s="4"/>
      <c r="T60" s="25">
        <f t="shared" si="29"/>
        <v>45444</v>
      </c>
      <c r="U60" s="42"/>
      <c r="V60" s="43"/>
      <c r="W60" s="43"/>
      <c r="X60" s="43"/>
      <c r="Y60" s="43"/>
      <c r="Z60" s="43"/>
      <c r="AA60" s="43"/>
      <c r="AB60" s="43"/>
      <c r="AC60" s="43"/>
      <c r="AD60" s="43">
        <f t="array" ref="AD60:AF60">TRANSPOSE('Unchained Indices'!O112:O114-'Unchained Indices'!O111)</f>
        <v>-4.2999999999999983E-3</v>
      </c>
      <c r="AE60" s="43">
        <v>-5.1000000000000073E-3</v>
      </c>
      <c r="AF60" s="44">
        <v>-8.0000000000000071E-3</v>
      </c>
      <c r="AJ60" t="s">
        <v>333</v>
      </c>
      <c r="AK60" s="3" t="s">
        <v>365</v>
      </c>
    </row>
    <row r="61" spans="1:37" ht="16" x14ac:dyDescent="0.2">
      <c r="B61" s="4"/>
      <c r="N61" s="4"/>
      <c r="T61" s="25">
        <f t="shared" si="29"/>
        <v>45474</v>
      </c>
      <c r="U61" s="42"/>
      <c r="V61" s="43"/>
      <c r="W61" s="43"/>
      <c r="X61" s="43"/>
      <c r="Y61" s="43"/>
      <c r="Z61" s="43"/>
      <c r="AA61" s="43"/>
      <c r="AB61" s="43"/>
      <c r="AC61" s="43"/>
      <c r="AD61" s="43"/>
      <c r="AE61" s="43">
        <f t="array" ref="AE61:AF61">TRANSPOSE('Unchained Indices'!O113:O114-'Unchained Indices'!O112)</f>
        <v>-8.0000000000000904E-4</v>
      </c>
      <c r="AF61" s="44">
        <v>-3.7000000000000088E-3</v>
      </c>
      <c r="AJ61" t="s">
        <v>334</v>
      </c>
      <c r="AK61" s="3" t="s">
        <v>365</v>
      </c>
    </row>
    <row r="62" spans="1:37" ht="17" thickBot="1" x14ac:dyDescent="0.25">
      <c r="B62" s="4"/>
      <c r="N62" s="4"/>
      <c r="T62" s="26">
        <f t="shared" si="29"/>
        <v>45505</v>
      </c>
      <c r="U62" s="45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7">
        <f>'Unchained Indices'!O114-'Unchained Indices'!O113</f>
        <v>-2.8999999999999998E-3</v>
      </c>
      <c r="AJ62" t="s">
        <v>335</v>
      </c>
      <c r="AK62" s="3" t="s">
        <v>364</v>
      </c>
    </row>
    <row r="63" spans="1:37" ht="16" x14ac:dyDescent="0.2">
      <c r="B63" s="4"/>
      <c r="N63" s="4"/>
      <c r="AJ63" t="s">
        <v>336</v>
      </c>
      <c r="AK63" s="3" t="s">
        <v>364</v>
      </c>
    </row>
    <row r="64" spans="1:37" ht="16" x14ac:dyDescent="0.2">
      <c r="B64" s="4"/>
      <c r="N64" s="4"/>
      <c r="AJ64" t="s">
        <v>246</v>
      </c>
      <c r="AK64" s="3" t="s">
        <v>364</v>
      </c>
    </row>
    <row r="65" spans="2:37" ht="16" x14ac:dyDescent="0.2">
      <c r="B65" s="4"/>
      <c r="N65" s="4"/>
      <c r="AJ65" t="s">
        <v>337</v>
      </c>
      <c r="AK65" s="3" t="s">
        <v>365</v>
      </c>
    </row>
    <row r="66" spans="2:37" ht="16" x14ac:dyDescent="0.2">
      <c r="B66" s="4"/>
      <c r="N66" s="4"/>
      <c r="AJ66" t="s">
        <v>338</v>
      </c>
      <c r="AK66" s="3" t="s">
        <v>365</v>
      </c>
    </row>
    <row r="67" spans="2:37" ht="16" x14ac:dyDescent="0.2">
      <c r="B67" s="4"/>
      <c r="N67" s="4"/>
      <c r="AJ67" t="s">
        <v>339</v>
      </c>
      <c r="AK67" s="3" t="s">
        <v>364</v>
      </c>
    </row>
    <row r="68" spans="2:37" ht="16" x14ac:dyDescent="0.2">
      <c r="B68" s="4"/>
      <c r="N68" s="4"/>
      <c r="AJ68" t="s">
        <v>340</v>
      </c>
      <c r="AK68" s="3" t="s">
        <v>365</v>
      </c>
    </row>
    <row r="69" spans="2:37" ht="16" x14ac:dyDescent="0.2">
      <c r="B69" s="4"/>
      <c r="N69" s="4"/>
      <c r="AJ69" t="s">
        <v>341</v>
      </c>
      <c r="AK69" s="3" t="s">
        <v>365</v>
      </c>
    </row>
    <row r="70" spans="2:37" ht="16" x14ac:dyDescent="0.2">
      <c r="B70" s="4"/>
      <c r="N70" s="4"/>
      <c r="AJ70" t="s">
        <v>342</v>
      </c>
      <c r="AK70" s="3" t="s">
        <v>365</v>
      </c>
    </row>
    <row r="71" spans="2:37" ht="16" x14ac:dyDescent="0.2">
      <c r="B71" s="4"/>
      <c r="N71" s="4"/>
      <c r="AJ71" t="s">
        <v>343</v>
      </c>
      <c r="AK71" s="3" t="s">
        <v>365</v>
      </c>
    </row>
    <row r="72" spans="2:37" ht="16" x14ac:dyDescent="0.2">
      <c r="B72" s="4"/>
      <c r="N72" s="4"/>
      <c r="AJ72" t="s">
        <v>259</v>
      </c>
      <c r="AK72" s="3" t="s">
        <v>365</v>
      </c>
    </row>
    <row r="73" spans="2:37" ht="16" x14ac:dyDescent="0.2">
      <c r="B73" s="4"/>
      <c r="N73" s="4"/>
      <c r="AJ73" t="s">
        <v>344</v>
      </c>
      <c r="AK73" s="3" t="s">
        <v>365</v>
      </c>
    </row>
    <row r="74" spans="2:37" ht="16" x14ac:dyDescent="0.2">
      <c r="B74" s="4"/>
      <c r="N74" s="4"/>
      <c r="AJ74" t="s">
        <v>345</v>
      </c>
      <c r="AK74" s="3" t="s">
        <v>365</v>
      </c>
    </row>
    <row r="75" spans="2:37" ht="16" x14ac:dyDescent="0.2">
      <c r="B75" s="4"/>
      <c r="N75" s="4"/>
      <c r="AJ75" t="s">
        <v>346</v>
      </c>
      <c r="AK75" s="3" t="s">
        <v>365</v>
      </c>
    </row>
    <row r="76" spans="2:37" ht="16" x14ac:dyDescent="0.2">
      <c r="B76" s="4"/>
      <c r="N76" s="4"/>
      <c r="AJ76" t="s">
        <v>347</v>
      </c>
      <c r="AK76" s="3" t="s">
        <v>364</v>
      </c>
    </row>
    <row r="77" spans="2:37" ht="16" x14ac:dyDescent="0.2">
      <c r="B77" s="4"/>
      <c r="N77" s="4"/>
      <c r="AJ77" t="s">
        <v>348</v>
      </c>
      <c r="AK77" s="3" t="s">
        <v>364</v>
      </c>
    </row>
    <row r="78" spans="2:37" ht="16" x14ac:dyDescent="0.2">
      <c r="B78" s="4"/>
      <c r="N78" s="4"/>
      <c r="AJ78" t="s">
        <v>349</v>
      </c>
      <c r="AK78" s="3" t="s">
        <v>364</v>
      </c>
    </row>
    <row r="79" spans="2:37" ht="16" x14ac:dyDescent="0.2">
      <c r="B79" s="4"/>
      <c r="N79" s="4"/>
      <c r="AJ79" t="s">
        <v>350</v>
      </c>
      <c r="AK79" s="3" t="s">
        <v>365</v>
      </c>
    </row>
    <row r="80" spans="2:37" ht="16" x14ac:dyDescent="0.2">
      <c r="B80" s="4"/>
      <c r="N80" s="4"/>
      <c r="AJ80" t="s">
        <v>351</v>
      </c>
      <c r="AK80" s="3" t="s">
        <v>364</v>
      </c>
    </row>
    <row r="81" spans="2:37" ht="16" x14ac:dyDescent="0.2">
      <c r="B81" s="4"/>
      <c r="N81" s="4"/>
      <c r="AJ81" t="s">
        <v>352</v>
      </c>
      <c r="AK81" s="3" t="s">
        <v>365</v>
      </c>
    </row>
    <row r="82" spans="2:37" ht="16" x14ac:dyDescent="0.2">
      <c r="B82" s="4"/>
      <c r="N82" s="4"/>
      <c r="AJ82" t="s">
        <v>353</v>
      </c>
      <c r="AK82" s="3" t="s">
        <v>365</v>
      </c>
    </row>
    <row r="83" spans="2:37" ht="16" x14ac:dyDescent="0.2">
      <c r="B83" s="4"/>
      <c r="N83" s="4"/>
      <c r="AJ83" t="s">
        <v>354</v>
      </c>
      <c r="AK83" s="3" t="s">
        <v>365</v>
      </c>
    </row>
    <row r="84" spans="2:37" ht="16" x14ac:dyDescent="0.2">
      <c r="B84" s="4"/>
      <c r="N84" s="4"/>
      <c r="AJ84" t="s">
        <v>355</v>
      </c>
      <c r="AK84" s="3" t="s">
        <v>365</v>
      </c>
    </row>
    <row r="85" spans="2:37" ht="16" x14ac:dyDescent="0.2">
      <c r="B85" s="4"/>
      <c r="N85" s="4"/>
      <c r="AJ85" t="s">
        <v>356</v>
      </c>
      <c r="AK85" s="3" t="s">
        <v>364</v>
      </c>
    </row>
    <row r="86" spans="2:37" ht="16" x14ac:dyDescent="0.2">
      <c r="B86" s="4"/>
      <c r="N86" s="4"/>
      <c r="AJ86" t="s">
        <v>357</v>
      </c>
      <c r="AK86" s="3" t="s">
        <v>364</v>
      </c>
    </row>
    <row r="87" spans="2:37" ht="16" x14ac:dyDescent="0.2">
      <c r="B87" s="4"/>
      <c r="N87" s="4"/>
      <c r="AJ87" t="s">
        <v>358</v>
      </c>
      <c r="AK87" s="3" t="s">
        <v>365</v>
      </c>
    </row>
    <row r="88" spans="2:37" ht="16" x14ac:dyDescent="0.2">
      <c r="B88" s="4"/>
      <c r="N88" s="4"/>
      <c r="AJ88" t="s">
        <v>359</v>
      </c>
      <c r="AK88" s="3" t="s">
        <v>364</v>
      </c>
    </row>
    <row r="89" spans="2:37" ht="16" x14ac:dyDescent="0.2">
      <c r="B89" s="4"/>
      <c r="N89" s="4"/>
      <c r="AJ89" t="s">
        <v>360</v>
      </c>
      <c r="AK89" s="3" t="s">
        <v>365</v>
      </c>
    </row>
    <row r="90" spans="2:37" ht="16" x14ac:dyDescent="0.2">
      <c r="B90" s="4"/>
      <c r="N90" s="4"/>
      <c r="AJ90" t="s">
        <v>361</v>
      </c>
      <c r="AK90" s="3" t="s">
        <v>364</v>
      </c>
    </row>
    <row r="91" spans="2:37" ht="16" x14ac:dyDescent="0.2">
      <c r="B91" s="4"/>
      <c r="N91" s="4"/>
      <c r="AJ91" t="s">
        <v>362</v>
      </c>
      <c r="AK91" s="3" t="s">
        <v>364</v>
      </c>
    </row>
    <row r="92" spans="2:37" x14ac:dyDescent="0.2">
      <c r="B92" s="4"/>
      <c r="N92" s="4"/>
    </row>
    <row r="93" spans="2:37" x14ac:dyDescent="0.2">
      <c r="B93" s="4"/>
      <c r="N93" s="4"/>
    </row>
    <row r="94" spans="2:37" x14ac:dyDescent="0.2">
      <c r="B94" s="4"/>
      <c r="N94" s="4"/>
    </row>
    <row r="95" spans="2:37" x14ac:dyDescent="0.2">
      <c r="B95" s="4"/>
      <c r="N95" s="4"/>
    </row>
    <row r="96" spans="2:37" x14ac:dyDescent="0.2">
      <c r="B96" s="4"/>
      <c r="N96" s="4"/>
    </row>
    <row r="97" spans="2:14" x14ac:dyDescent="0.2">
      <c r="B97" s="4"/>
      <c r="N97" s="4"/>
    </row>
    <row r="98" spans="2:14" x14ac:dyDescent="0.2">
      <c r="B98" s="4"/>
      <c r="N98" s="4"/>
    </row>
    <row r="99" spans="2:14" x14ac:dyDescent="0.2">
      <c r="B99" s="4"/>
      <c r="N99" s="4"/>
    </row>
    <row r="100" spans="2:14" x14ac:dyDescent="0.2">
      <c r="B100" s="4"/>
      <c r="N100" s="4"/>
    </row>
    <row r="101" spans="2:14" x14ac:dyDescent="0.2">
      <c r="B101" s="4"/>
      <c r="N101" s="4"/>
    </row>
    <row r="102" spans="2:14" x14ac:dyDescent="0.2">
      <c r="B102" s="4"/>
      <c r="N102" s="4"/>
    </row>
    <row r="103" spans="2:14" x14ac:dyDescent="0.2">
      <c r="B103" s="4"/>
      <c r="N103" s="4"/>
    </row>
    <row r="104" spans="2:14" x14ac:dyDescent="0.2">
      <c r="B104" s="4"/>
      <c r="N104" s="4"/>
    </row>
    <row r="105" spans="2:14" x14ac:dyDescent="0.2">
      <c r="B105" s="4"/>
      <c r="N105" s="4"/>
    </row>
    <row r="106" spans="2:14" x14ac:dyDescent="0.2">
      <c r="B106" s="4"/>
      <c r="N106" s="4"/>
    </row>
    <row r="107" spans="2:14" x14ac:dyDescent="0.2">
      <c r="B107" s="4"/>
      <c r="N107" s="4"/>
    </row>
    <row r="108" spans="2:14" x14ac:dyDescent="0.2">
      <c r="B108" s="4"/>
      <c r="N108" s="4"/>
    </row>
    <row r="109" spans="2:14" x14ac:dyDescent="0.2">
      <c r="B109" s="4"/>
      <c r="N109" s="4"/>
    </row>
    <row r="110" spans="2:14" x14ac:dyDescent="0.2">
      <c r="B110" s="4"/>
      <c r="N110" s="4"/>
    </row>
    <row r="111" spans="2:14" x14ac:dyDescent="0.2">
      <c r="B111" s="4"/>
      <c r="N111" s="4"/>
    </row>
    <row r="112" spans="2:14" x14ac:dyDescent="0.2">
      <c r="B112" s="4"/>
      <c r="N112" s="4"/>
    </row>
    <row r="113" spans="2:14" x14ac:dyDescent="0.2">
      <c r="B113" s="4"/>
      <c r="N113" s="4"/>
    </row>
    <row r="114" spans="2:14" x14ac:dyDescent="0.2">
      <c r="B114" s="4"/>
      <c r="N114" s="4"/>
    </row>
    <row r="115" spans="2:14" x14ac:dyDescent="0.2">
      <c r="B115" s="4"/>
      <c r="N115" s="4"/>
    </row>
    <row r="116" spans="2:14" x14ac:dyDescent="0.2">
      <c r="B116" s="4"/>
      <c r="N116" s="4"/>
    </row>
    <row r="117" spans="2:14" x14ac:dyDescent="0.2">
      <c r="B117" s="4"/>
      <c r="N117" s="4"/>
    </row>
    <row r="118" spans="2:14" x14ac:dyDescent="0.2">
      <c r="B118" s="4"/>
      <c r="N118" s="4"/>
    </row>
    <row r="119" spans="2:14" x14ac:dyDescent="0.2">
      <c r="B119" s="4"/>
      <c r="N119" s="4"/>
    </row>
    <row r="120" spans="2:14" x14ac:dyDescent="0.2">
      <c r="B120" s="4"/>
      <c r="N120" s="4"/>
    </row>
    <row r="121" spans="2:14" x14ac:dyDescent="0.2">
      <c r="B121" s="4"/>
      <c r="N121" s="4"/>
    </row>
    <row r="122" spans="2:14" x14ac:dyDescent="0.2">
      <c r="B122" s="4"/>
      <c r="N122" s="4"/>
    </row>
    <row r="123" spans="2:14" x14ac:dyDescent="0.2">
      <c r="B123" s="4"/>
      <c r="N123" s="4"/>
    </row>
    <row r="124" spans="2:14" x14ac:dyDescent="0.2">
      <c r="B124" s="4"/>
      <c r="N124" s="4"/>
    </row>
    <row r="125" spans="2:14" x14ac:dyDescent="0.2">
      <c r="B125" s="4"/>
      <c r="N125" s="4"/>
    </row>
    <row r="126" spans="2:14" x14ac:dyDescent="0.2">
      <c r="B126" s="4"/>
      <c r="N126" s="4"/>
    </row>
    <row r="127" spans="2:14" x14ac:dyDescent="0.2">
      <c r="B127" s="4"/>
      <c r="N127" s="4"/>
    </row>
    <row r="128" spans="2:14" x14ac:dyDescent="0.2">
      <c r="B128" s="4"/>
      <c r="N128" s="4"/>
    </row>
    <row r="129" spans="2:14" x14ac:dyDescent="0.2">
      <c r="B129" s="4"/>
      <c r="N129" s="4"/>
    </row>
    <row r="130" spans="2:14" x14ac:dyDescent="0.2">
      <c r="B130" s="4"/>
      <c r="N130" s="4"/>
    </row>
    <row r="131" spans="2:14" x14ac:dyDescent="0.2">
      <c r="B131" s="4"/>
      <c r="N131" s="4"/>
    </row>
    <row r="132" spans="2:14" x14ac:dyDescent="0.2">
      <c r="B132" s="4"/>
      <c r="N132" s="4"/>
    </row>
    <row r="133" spans="2:14" x14ac:dyDescent="0.2">
      <c r="B133" s="4"/>
      <c r="N133" s="4"/>
    </row>
    <row r="134" spans="2:14" x14ac:dyDescent="0.2">
      <c r="B134" s="4"/>
      <c r="N134" s="4"/>
    </row>
    <row r="135" spans="2:14" x14ac:dyDescent="0.2">
      <c r="B135" s="4"/>
      <c r="N135" s="4"/>
    </row>
    <row r="136" spans="2:14" x14ac:dyDescent="0.2">
      <c r="B136" s="4"/>
      <c r="N136" s="4"/>
    </row>
    <row r="137" spans="2:14" x14ac:dyDescent="0.2">
      <c r="B137" s="4"/>
      <c r="N137" s="4"/>
    </row>
    <row r="138" spans="2:14" x14ac:dyDescent="0.2">
      <c r="B138" s="4"/>
      <c r="N138" s="4"/>
    </row>
    <row r="139" spans="2:14" x14ac:dyDescent="0.2">
      <c r="B139" s="4"/>
      <c r="N139" s="4"/>
    </row>
    <row r="140" spans="2:14" x14ac:dyDescent="0.2">
      <c r="B140" s="4"/>
      <c r="N140" s="4"/>
    </row>
    <row r="141" spans="2:14" x14ac:dyDescent="0.2">
      <c r="B141" s="4"/>
      <c r="N141" s="4"/>
    </row>
    <row r="142" spans="2:14" x14ac:dyDescent="0.2">
      <c r="B142" s="4"/>
      <c r="N142" s="4"/>
    </row>
    <row r="143" spans="2:14" x14ac:dyDescent="0.2">
      <c r="B143" s="4"/>
      <c r="N143" s="4"/>
    </row>
    <row r="144" spans="2:14" x14ac:dyDescent="0.2">
      <c r="B144" s="4"/>
      <c r="N144" s="4"/>
    </row>
    <row r="145" spans="2:14" x14ac:dyDescent="0.2">
      <c r="B145" s="4"/>
      <c r="N145" s="4"/>
    </row>
    <row r="146" spans="2:14" x14ac:dyDescent="0.2">
      <c r="B146" s="4"/>
      <c r="N146" s="4"/>
    </row>
    <row r="147" spans="2:14" x14ac:dyDescent="0.2">
      <c r="B147" s="4"/>
      <c r="N147" s="4"/>
    </row>
    <row r="148" spans="2:14" x14ac:dyDescent="0.2">
      <c r="B148" s="4"/>
      <c r="N148" s="4"/>
    </row>
    <row r="149" spans="2:14" x14ac:dyDescent="0.2">
      <c r="B149" s="4"/>
      <c r="N149" s="4"/>
    </row>
    <row r="150" spans="2:14" x14ac:dyDescent="0.2">
      <c r="B150" s="4"/>
      <c r="N150" s="4"/>
    </row>
    <row r="151" spans="2:14" x14ac:dyDescent="0.2">
      <c r="B151" s="4"/>
      <c r="N151" s="4"/>
    </row>
    <row r="152" spans="2:14" x14ac:dyDescent="0.2">
      <c r="B152" s="4"/>
      <c r="N152" s="4"/>
    </row>
    <row r="153" spans="2:14" x14ac:dyDescent="0.2">
      <c r="B153" s="4"/>
      <c r="N153" s="4"/>
    </row>
    <row r="154" spans="2:14" x14ac:dyDescent="0.2">
      <c r="B154" s="4"/>
      <c r="N154" s="4"/>
    </row>
    <row r="155" spans="2:14" x14ac:dyDescent="0.2">
      <c r="B155" s="4"/>
      <c r="N155" s="4"/>
    </row>
    <row r="156" spans="2:14" x14ac:dyDescent="0.2">
      <c r="B156" s="4"/>
      <c r="N156" s="4"/>
    </row>
    <row r="157" spans="2:14" x14ac:dyDescent="0.2">
      <c r="B157" s="4"/>
      <c r="N157" s="4"/>
    </row>
    <row r="158" spans="2:14" x14ac:dyDescent="0.2">
      <c r="B158" s="4"/>
      <c r="N158" s="4"/>
    </row>
    <row r="159" spans="2:14" x14ac:dyDescent="0.2">
      <c r="B159" s="4"/>
      <c r="N159" s="4"/>
    </row>
    <row r="160" spans="2:14" x14ac:dyDescent="0.2">
      <c r="B160" s="4"/>
      <c r="N160" s="4"/>
    </row>
    <row r="161" spans="2:14" x14ac:dyDescent="0.2">
      <c r="B161" s="4"/>
      <c r="N161" s="4"/>
    </row>
    <row r="162" spans="2:14" x14ac:dyDescent="0.2">
      <c r="B162" s="4"/>
      <c r="N162" s="4"/>
    </row>
    <row r="163" spans="2:14" x14ac:dyDescent="0.2">
      <c r="B163" s="4"/>
      <c r="N163" s="4"/>
    </row>
    <row r="164" spans="2:14" x14ac:dyDescent="0.2">
      <c r="B164" s="4"/>
      <c r="N164" s="4"/>
    </row>
    <row r="165" spans="2:14" x14ac:dyDescent="0.2">
      <c r="B165" s="4"/>
      <c r="N165" s="4"/>
    </row>
    <row r="166" spans="2:14" x14ac:dyDescent="0.2">
      <c r="B166" s="4"/>
      <c r="N166" s="4"/>
    </row>
    <row r="167" spans="2:14" x14ac:dyDescent="0.2">
      <c r="B167" s="4"/>
      <c r="N167" s="4"/>
    </row>
    <row r="168" spans="2:14" x14ac:dyDescent="0.2">
      <c r="B168" s="4"/>
      <c r="N168" s="4"/>
    </row>
    <row r="169" spans="2:14" x14ac:dyDescent="0.2">
      <c r="B169" s="4"/>
      <c r="N169" s="4"/>
    </row>
    <row r="170" spans="2:14" x14ac:dyDescent="0.2">
      <c r="B170" s="4"/>
      <c r="N170" s="4"/>
    </row>
    <row r="171" spans="2:14" x14ac:dyDescent="0.2">
      <c r="B171" s="4"/>
      <c r="N171" s="4"/>
    </row>
    <row r="172" spans="2:14" x14ac:dyDescent="0.2">
      <c r="B172" s="4"/>
      <c r="N172" s="4"/>
    </row>
    <row r="173" spans="2:14" x14ac:dyDescent="0.2">
      <c r="B173" s="4"/>
      <c r="N173" s="4"/>
    </row>
    <row r="174" spans="2:14" x14ac:dyDescent="0.2">
      <c r="B174" s="4"/>
      <c r="N174" s="4"/>
    </row>
    <row r="175" spans="2:14" x14ac:dyDescent="0.2">
      <c r="B175" s="4"/>
      <c r="N175" s="4"/>
    </row>
    <row r="176" spans="2:14" x14ac:dyDescent="0.2">
      <c r="B176" s="4"/>
      <c r="N176" s="4"/>
    </row>
    <row r="177" spans="2:14" x14ac:dyDescent="0.2">
      <c r="B177" s="4"/>
      <c r="N177" s="4"/>
    </row>
    <row r="178" spans="2:14" x14ac:dyDescent="0.2">
      <c r="B178" s="4"/>
      <c r="N178" s="4"/>
    </row>
    <row r="179" spans="2:14" x14ac:dyDescent="0.2">
      <c r="B179" s="4"/>
      <c r="N179" s="4"/>
    </row>
    <row r="180" spans="2:14" x14ac:dyDescent="0.2">
      <c r="B180" s="4"/>
      <c r="N180" s="4"/>
    </row>
    <row r="181" spans="2:14" x14ac:dyDescent="0.2">
      <c r="B181" s="4"/>
      <c r="N181" s="4"/>
    </row>
    <row r="182" spans="2:14" x14ac:dyDescent="0.2">
      <c r="B182" s="4"/>
      <c r="N182" s="4"/>
    </row>
    <row r="183" spans="2:14" x14ac:dyDescent="0.2">
      <c r="B183" s="4"/>
      <c r="N183" s="4"/>
    </row>
    <row r="184" spans="2:14" x14ac:dyDescent="0.2">
      <c r="B184" s="4"/>
      <c r="N184" s="4"/>
    </row>
    <row r="185" spans="2:14" x14ac:dyDescent="0.2">
      <c r="B185" s="4"/>
      <c r="N185" s="4"/>
    </row>
    <row r="186" spans="2:14" x14ac:dyDescent="0.2">
      <c r="B186" s="4"/>
      <c r="N186" s="4"/>
    </row>
    <row r="187" spans="2:14" x14ac:dyDescent="0.2">
      <c r="B187" s="4"/>
      <c r="N187" s="4"/>
    </row>
    <row r="188" spans="2:14" x14ac:dyDescent="0.2">
      <c r="B188" s="4"/>
      <c r="N188" s="4"/>
    </row>
    <row r="189" spans="2:14" x14ac:dyDescent="0.2">
      <c r="B189" s="4"/>
      <c r="N189" s="4"/>
    </row>
    <row r="190" spans="2:14" x14ac:dyDescent="0.2">
      <c r="B190" s="4"/>
      <c r="N190" s="4"/>
    </row>
    <row r="191" spans="2:14" x14ac:dyDescent="0.2">
      <c r="B191" s="4"/>
      <c r="N191" s="4"/>
    </row>
    <row r="192" spans="2:14" x14ac:dyDescent="0.2">
      <c r="B192" s="4"/>
      <c r="N192" s="4"/>
    </row>
    <row r="193" spans="2:14" x14ac:dyDescent="0.2">
      <c r="B193" s="4"/>
      <c r="N193" s="4"/>
    </row>
    <row r="194" spans="2:14" x14ac:dyDescent="0.2">
      <c r="B194" s="4"/>
      <c r="N194" s="4"/>
    </row>
    <row r="195" spans="2:14" x14ac:dyDescent="0.2">
      <c r="B195" s="4"/>
      <c r="N195" s="4"/>
    </row>
    <row r="196" spans="2:14" x14ac:dyDescent="0.2">
      <c r="B196" s="4"/>
      <c r="N196" s="4"/>
    </row>
    <row r="197" spans="2:14" x14ac:dyDescent="0.2">
      <c r="B197" s="4"/>
      <c r="N197" s="4"/>
    </row>
    <row r="198" spans="2:14" x14ac:dyDescent="0.2">
      <c r="B198" s="4"/>
      <c r="N198" s="4"/>
    </row>
    <row r="199" spans="2:14" x14ac:dyDescent="0.2">
      <c r="B199" s="4"/>
      <c r="N199" s="4"/>
    </row>
    <row r="200" spans="2:14" x14ac:dyDescent="0.2">
      <c r="B200" s="4"/>
      <c r="N200" s="4"/>
    </row>
    <row r="201" spans="2:14" x14ac:dyDescent="0.2">
      <c r="B201" s="4"/>
      <c r="N201" s="4"/>
    </row>
    <row r="202" spans="2:14" x14ac:dyDescent="0.2">
      <c r="B202" s="4"/>
      <c r="N202" s="4"/>
    </row>
    <row r="203" spans="2:14" x14ac:dyDescent="0.2">
      <c r="B203" s="4"/>
      <c r="N203" s="4"/>
    </row>
    <row r="204" spans="2:14" x14ac:dyDescent="0.2">
      <c r="B204" s="4"/>
      <c r="N204" s="4"/>
    </row>
    <row r="205" spans="2:14" x14ac:dyDescent="0.2">
      <c r="B205" s="4"/>
      <c r="N205" s="4"/>
    </row>
    <row r="206" spans="2:14" x14ac:dyDescent="0.2">
      <c r="B206" s="4"/>
      <c r="N206" s="4"/>
    </row>
    <row r="207" spans="2:14" x14ac:dyDescent="0.2">
      <c r="B207" s="4"/>
      <c r="N207" s="4"/>
    </row>
    <row r="208" spans="2:14" x14ac:dyDescent="0.2">
      <c r="B208" s="4"/>
      <c r="N208" s="4"/>
    </row>
    <row r="209" spans="2:14" x14ac:dyDescent="0.2">
      <c r="B209" s="4"/>
      <c r="N209" s="4"/>
    </row>
    <row r="210" spans="2:14" x14ac:dyDescent="0.2">
      <c r="B210" s="4"/>
      <c r="N210" s="4"/>
    </row>
    <row r="211" spans="2:14" x14ac:dyDescent="0.2">
      <c r="B211" s="4"/>
      <c r="N211" s="4"/>
    </row>
    <row r="212" spans="2:14" x14ac:dyDescent="0.2">
      <c r="B212" s="4"/>
      <c r="N212" s="4"/>
    </row>
    <row r="213" spans="2:14" x14ac:dyDescent="0.2">
      <c r="B213" s="4"/>
      <c r="N213" s="4"/>
    </row>
    <row r="214" spans="2:14" x14ac:dyDescent="0.2">
      <c r="B214" s="4"/>
      <c r="N214" s="4"/>
    </row>
    <row r="215" spans="2:14" x14ac:dyDescent="0.2">
      <c r="B215" s="4"/>
      <c r="N215" s="4"/>
    </row>
    <row r="216" spans="2:14" x14ac:dyDescent="0.2">
      <c r="B216" s="4"/>
      <c r="N216" s="4"/>
    </row>
    <row r="217" spans="2:14" x14ac:dyDescent="0.2">
      <c r="B217" s="4"/>
      <c r="N217" s="4"/>
    </row>
    <row r="218" spans="2:14" x14ac:dyDescent="0.2">
      <c r="B218" s="4"/>
      <c r="N218" s="4"/>
    </row>
    <row r="219" spans="2:14" x14ac:dyDescent="0.2">
      <c r="B219" s="4"/>
      <c r="N219" s="4"/>
    </row>
    <row r="220" spans="2:14" x14ac:dyDescent="0.2">
      <c r="B220" s="4"/>
      <c r="N220" s="4"/>
    </row>
    <row r="221" spans="2:14" x14ac:dyDescent="0.2">
      <c r="B221" s="4"/>
      <c r="N221" s="4"/>
    </row>
    <row r="222" spans="2:14" x14ac:dyDescent="0.2">
      <c r="B222" s="4"/>
      <c r="N222" s="4"/>
    </row>
    <row r="223" spans="2:14" x14ac:dyDescent="0.2">
      <c r="B223" s="4"/>
      <c r="N223" s="4"/>
    </row>
    <row r="224" spans="2:14" x14ac:dyDescent="0.2">
      <c r="B224" s="4"/>
      <c r="N224" s="4"/>
    </row>
    <row r="225" spans="2:14" x14ac:dyDescent="0.2">
      <c r="B225" s="4"/>
      <c r="N225" s="4"/>
    </row>
    <row r="226" spans="2:14" x14ac:dyDescent="0.2">
      <c r="B226" s="4"/>
      <c r="N226" s="4"/>
    </row>
    <row r="227" spans="2:14" x14ac:dyDescent="0.2">
      <c r="B227" s="4"/>
      <c r="N227" s="4"/>
    </row>
    <row r="228" spans="2:14" x14ac:dyDescent="0.2">
      <c r="B228" s="4"/>
      <c r="N228" s="4"/>
    </row>
    <row r="229" spans="2:14" x14ac:dyDescent="0.2">
      <c r="B229" s="4"/>
      <c r="N229" s="4"/>
    </row>
    <row r="230" spans="2:14" x14ac:dyDescent="0.2">
      <c r="B230" s="4"/>
      <c r="N230" s="4"/>
    </row>
    <row r="231" spans="2:14" x14ac:dyDescent="0.2">
      <c r="B231" s="4"/>
      <c r="N231" s="4"/>
    </row>
    <row r="232" spans="2:14" x14ac:dyDescent="0.2">
      <c r="B232" s="4"/>
      <c r="N232" s="4"/>
    </row>
    <row r="233" spans="2:14" x14ac:dyDescent="0.2">
      <c r="B233" s="4"/>
      <c r="N233" s="4"/>
    </row>
    <row r="234" spans="2:14" x14ac:dyDescent="0.2">
      <c r="B234" s="4"/>
      <c r="N234" s="4"/>
    </row>
    <row r="235" spans="2:14" x14ac:dyDescent="0.2">
      <c r="B235" s="4"/>
      <c r="N235" s="4"/>
    </row>
    <row r="236" spans="2:14" x14ac:dyDescent="0.2">
      <c r="B236" s="4"/>
      <c r="N236" s="4"/>
    </row>
    <row r="237" spans="2:14" x14ac:dyDescent="0.2">
      <c r="B237" s="4"/>
      <c r="N237" s="4"/>
    </row>
    <row r="238" spans="2:14" x14ac:dyDescent="0.2">
      <c r="B238" s="4"/>
      <c r="N238" s="4"/>
    </row>
    <row r="239" spans="2:14" x14ac:dyDescent="0.2">
      <c r="B239" s="4"/>
      <c r="N239" s="4"/>
    </row>
    <row r="240" spans="2:14" x14ac:dyDescent="0.2">
      <c r="B240" s="4"/>
      <c r="N240" s="4"/>
    </row>
    <row r="241" spans="2:14" x14ac:dyDescent="0.2">
      <c r="B241" s="4"/>
      <c r="N241" s="4"/>
    </row>
    <row r="242" spans="2:14" x14ac:dyDescent="0.2">
      <c r="B242" s="4"/>
      <c r="N242" s="4"/>
    </row>
    <row r="243" spans="2:14" x14ac:dyDescent="0.2">
      <c r="B243" s="4"/>
      <c r="N243" s="4"/>
    </row>
    <row r="244" spans="2:14" x14ac:dyDescent="0.2">
      <c r="B244" s="4"/>
      <c r="N244" s="4"/>
    </row>
    <row r="245" spans="2:14" x14ac:dyDescent="0.2">
      <c r="B245" s="4"/>
      <c r="N245" s="4"/>
    </row>
    <row r="246" spans="2:14" x14ac:dyDescent="0.2">
      <c r="B246" s="4"/>
      <c r="N246" s="4"/>
    </row>
    <row r="247" spans="2:14" x14ac:dyDescent="0.2">
      <c r="B247" s="4"/>
      <c r="N247" s="4"/>
    </row>
    <row r="248" spans="2:14" x14ac:dyDescent="0.2">
      <c r="B248" s="4"/>
      <c r="N248" s="4"/>
    </row>
    <row r="249" spans="2:14" x14ac:dyDescent="0.2">
      <c r="B249" s="4"/>
      <c r="N249" s="4"/>
    </row>
    <row r="250" spans="2:14" x14ac:dyDescent="0.2">
      <c r="B250" s="4"/>
      <c r="N250" s="4"/>
    </row>
    <row r="251" spans="2:14" x14ac:dyDescent="0.2">
      <c r="B251" s="4"/>
      <c r="N251" s="4"/>
    </row>
    <row r="252" spans="2:14" x14ac:dyDescent="0.2">
      <c r="B252" s="4"/>
      <c r="N252" s="4"/>
    </row>
    <row r="253" spans="2:14" x14ac:dyDescent="0.2">
      <c r="B253" s="4"/>
      <c r="N253" s="4"/>
    </row>
    <row r="254" spans="2:14" x14ac:dyDescent="0.2">
      <c r="B254" s="4"/>
      <c r="N254" s="4"/>
    </row>
    <row r="255" spans="2:14" x14ac:dyDescent="0.2">
      <c r="B255" s="4"/>
      <c r="N255" s="4"/>
    </row>
    <row r="256" spans="2:14" x14ac:dyDescent="0.2">
      <c r="B256" s="4"/>
      <c r="N256" s="4"/>
    </row>
    <row r="257" spans="2:14" x14ac:dyDescent="0.2">
      <c r="B257" s="4"/>
      <c r="N257" s="4"/>
    </row>
    <row r="258" spans="2:14" x14ac:dyDescent="0.2">
      <c r="B258" s="4"/>
      <c r="N258" s="4"/>
    </row>
    <row r="259" spans="2:14" x14ac:dyDescent="0.2">
      <c r="B259" s="4"/>
      <c r="N259" s="4"/>
    </row>
    <row r="260" spans="2:14" x14ac:dyDescent="0.2">
      <c r="B260" s="4"/>
      <c r="N260" s="4"/>
    </row>
    <row r="261" spans="2:14" x14ac:dyDescent="0.2">
      <c r="B261" s="4"/>
      <c r="N261" s="4"/>
    </row>
    <row r="262" spans="2:14" x14ac:dyDescent="0.2">
      <c r="B262" s="4"/>
      <c r="N262" s="4"/>
    </row>
    <row r="263" spans="2:14" x14ac:dyDescent="0.2">
      <c r="B263" s="4"/>
      <c r="N263" s="4"/>
    </row>
    <row r="264" spans="2:14" x14ac:dyDescent="0.2">
      <c r="B264" s="4"/>
      <c r="N264" s="4"/>
    </row>
    <row r="265" spans="2:14" x14ac:dyDescent="0.2">
      <c r="B265" s="4"/>
      <c r="N265" s="4"/>
    </row>
    <row r="266" spans="2:14" x14ac:dyDescent="0.2">
      <c r="B266" s="4"/>
      <c r="N266" s="4"/>
    </row>
    <row r="267" spans="2:14" x14ac:dyDescent="0.2">
      <c r="B267" s="4"/>
      <c r="N267" s="4"/>
    </row>
    <row r="268" spans="2:14" x14ac:dyDescent="0.2">
      <c r="B268" s="4"/>
      <c r="N268" s="4"/>
    </row>
    <row r="269" spans="2:14" x14ac:dyDescent="0.2">
      <c r="B269" s="4"/>
      <c r="N269" s="4"/>
    </row>
    <row r="270" spans="2:14" x14ac:dyDescent="0.2">
      <c r="B270" s="4"/>
      <c r="N270" s="4"/>
    </row>
    <row r="271" spans="2:14" x14ac:dyDescent="0.2">
      <c r="B271" s="4"/>
      <c r="N271" s="4"/>
    </row>
    <row r="272" spans="2:14" x14ac:dyDescent="0.2">
      <c r="B272" s="4"/>
      <c r="N272" s="4"/>
    </row>
    <row r="273" spans="2:14" x14ac:dyDescent="0.2">
      <c r="B273" s="4"/>
      <c r="N273" s="4"/>
    </row>
    <row r="274" spans="2:14" x14ac:dyDescent="0.2">
      <c r="B274" s="4"/>
      <c r="N274" s="4"/>
    </row>
    <row r="275" spans="2:14" x14ac:dyDescent="0.2">
      <c r="B275" s="4"/>
      <c r="N275" s="4"/>
    </row>
    <row r="276" spans="2:14" x14ac:dyDescent="0.2">
      <c r="B276" s="4"/>
      <c r="N276" s="4"/>
    </row>
    <row r="277" spans="2:14" x14ac:dyDescent="0.2">
      <c r="B277" s="4"/>
      <c r="N277" s="4"/>
    </row>
    <row r="278" spans="2:14" x14ac:dyDescent="0.2">
      <c r="B278" s="4"/>
      <c r="N278" s="4"/>
    </row>
    <row r="279" spans="2:14" x14ac:dyDescent="0.2">
      <c r="B279" s="4"/>
      <c r="N279" s="4"/>
    </row>
    <row r="280" spans="2:14" x14ac:dyDescent="0.2">
      <c r="B280" s="4"/>
      <c r="N280" s="4"/>
    </row>
    <row r="281" spans="2:14" x14ac:dyDescent="0.2">
      <c r="B281" s="4"/>
      <c r="N281" s="4"/>
    </row>
    <row r="282" spans="2:14" x14ac:dyDescent="0.2">
      <c r="B282" s="4"/>
      <c r="N282" s="4"/>
    </row>
    <row r="283" spans="2:14" x14ac:dyDescent="0.2">
      <c r="B283" s="4"/>
      <c r="N283" s="4"/>
    </row>
    <row r="284" spans="2:14" x14ac:dyDescent="0.2">
      <c r="B284" s="4"/>
      <c r="N284" s="4"/>
    </row>
    <row r="285" spans="2:14" x14ac:dyDescent="0.2">
      <c r="B285" s="4"/>
      <c r="N285" s="4"/>
    </row>
    <row r="286" spans="2:14" x14ac:dyDescent="0.2">
      <c r="B286" s="4"/>
      <c r="N286" s="4"/>
    </row>
    <row r="287" spans="2:14" x14ac:dyDescent="0.2">
      <c r="B287" s="4"/>
      <c r="N287" s="4"/>
    </row>
    <row r="288" spans="2:14" x14ac:dyDescent="0.2">
      <c r="B288" s="4"/>
      <c r="N288" s="4"/>
    </row>
    <row r="289" spans="2:14" x14ac:dyDescent="0.2">
      <c r="B289" s="4"/>
      <c r="N289" s="4"/>
    </row>
    <row r="290" spans="2:14" x14ac:dyDescent="0.2">
      <c r="B290" s="4"/>
      <c r="N290" s="4"/>
    </row>
    <row r="291" spans="2:14" x14ac:dyDescent="0.2">
      <c r="B291" s="4"/>
      <c r="N291" s="4"/>
    </row>
    <row r="292" spans="2:14" x14ac:dyDescent="0.2">
      <c r="B292" s="4"/>
      <c r="N292" s="4"/>
    </row>
    <row r="293" spans="2:14" x14ac:dyDescent="0.2">
      <c r="B293" s="4"/>
      <c r="N293" s="4"/>
    </row>
    <row r="294" spans="2:14" x14ac:dyDescent="0.2">
      <c r="B294" s="4"/>
      <c r="N294" s="4"/>
    </row>
    <row r="295" spans="2:14" x14ac:dyDescent="0.2">
      <c r="B295" s="4"/>
      <c r="N295" s="4"/>
    </row>
    <row r="296" spans="2:14" x14ac:dyDescent="0.2">
      <c r="B296" s="4"/>
      <c r="N296" s="4"/>
    </row>
    <row r="297" spans="2:14" x14ac:dyDescent="0.2">
      <c r="B297" s="4"/>
      <c r="N297" s="4"/>
    </row>
    <row r="298" spans="2:14" x14ac:dyDescent="0.2">
      <c r="B298" s="4"/>
      <c r="N298" s="4"/>
    </row>
    <row r="299" spans="2:14" x14ac:dyDescent="0.2">
      <c r="B299" s="4"/>
      <c r="N299" s="4"/>
    </row>
    <row r="300" spans="2:14" x14ac:dyDescent="0.2">
      <c r="B300" s="4"/>
      <c r="N300" s="4"/>
    </row>
    <row r="301" spans="2:14" x14ac:dyDescent="0.2">
      <c r="B301" s="4"/>
      <c r="N301" s="4"/>
    </row>
    <row r="302" spans="2:14" x14ac:dyDescent="0.2">
      <c r="B302" s="4"/>
      <c r="N302" s="4"/>
    </row>
    <row r="303" spans="2:14" x14ac:dyDescent="0.2">
      <c r="B303" s="4"/>
      <c r="N303" s="4"/>
    </row>
    <row r="304" spans="2:14" x14ac:dyDescent="0.2">
      <c r="B304" s="4"/>
      <c r="N304" s="4"/>
    </row>
    <row r="305" spans="2:14" x14ac:dyDescent="0.2">
      <c r="B305" s="4"/>
      <c r="N305" s="4"/>
    </row>
    <row r="306" spans="2:14" x14ac:dyDescent="0.2">
      <c r="B306" s="4"/>
      <c r="N306" s="4"/>
    </row>
    <row r="307" spans="2:14" x14ac:dyDescent="0.2">
      <c r="B307" s="4"/>
      <c r="N307" s="4"/>
    </row>
    <row r="308" spans="2:14" x14ac:dyDescent="0.2">
      <c r="B308" s="4"/>
      <c r="N308" s="4"/>
    </row>
    <row r="309" spans="2:14" x14ac:dyDescent="0.2">
      <c r="B309" s="4"/>
      <c r="N309" s="4"/>
    </row>
    <row r="310" spans="2:14" x14ac:dyDescent="0.2">
      <c r="B310" s="4"/>
      <c r="N310" s="4"/>
    </row>
    <row r="311" spans="2:14" x14ac:dyDescent="0.2">
      <c r="B311" s="4"/>
      <c r="N311" s="4"/>
    </row>
    <row r="312" spans="2:14" x14ac:dyDescent="0.2">
      <c r="B312" s="4"/>
      <c r="N312" s="4"/>
    </row>
    <row r="313" spans="2:14" x14ac:dyDescent="0.2">
      <c r="B313" s="4"/>
      <c r="N313" s="4"/>
    </row>
    <row r="314" spans="2:14" x14ac:dyDescent="0.2">
      <c r="B314" s="4"/>
      <c r="N314" s="4"/>
    </row>
    <row r="315" spans="2:14" x14ac:dyDescent="0.2">
      <c r="B315" s="4"/>
      <c r="N315" s="4"/>
    </row>
    <row r="316" spans="2:14" x14ac:dyDescent="0.2">
      <c r="B316" s="4"/>
      <c r="N316" s="4"/>
    </row>
    <row r="317" spans="2:14" x14ac:dyDescent="0.2">
      <c r="B317" s="4"/>
      <c r="N317" s="4"/>
    </row>
    <row r="318" spans="2:14" x14ac:dyDescent="0.2">
      <c r="B318" s="4"/>
      <c r="N318" s="4"/>
    </row>
    <row r="319" spans="2:14" x14ac:dyDescent="0.2">
      <c r="B319" s="4"/>
      <c r="N319" s="4"/>
    </row>
    <row r="320" spans="2:14" x14ac:dyDescent="0.2">
      <c r="B320" s="4"/>
      <c r="N320" s="4"/>
    </row>
    <row r="321" spans="2:14" x14ac:dyDescent="0.2">
      <c r="B321" s="4"/>
      <c r="N321" s="4"/>
    </row>
    <row r="322" spans="2:14" x14ac:dyDescent="0.2">
      <c r="B322" s="4"/>
      <c r="N322" s="4"/>
    </row>
    <row r="323" spans="2:14" x14ac:dyDescent="0.2">
      <c r="B323" s="4"/>
      <c r="N323" s="4"/>
    </row>
    <row r="324" spans="2:14" x14ac:dyDescent="0.2">
      <c r="B324" s="4"/>
      <c r="N324" s="4"/>
    </row>
    <row r="325" spans="2:14" x14ac:dyDescent="0.2">
      <c r="B325" s="4"/>
      <c r="N325" s="4"/>
    </row>
    <row r="326" spans="2:14" x14ac:dyDescent="0.2">
      <c r="B326" s="4"/>
      <c r="N326" s="4"/>
    </row>
    <row r="327" spans="2:14" x14ac:dyDescent="0.2">
      <c r="B327" s="4"/>
      <c r="N327" s="4"/>
    </row>
    <row r="328" spans="2:14" x14ac:dyDescent="0.2">
      <c r="B328" s="4"/>
      <c r="N328" s="4"/>
    </row>
    <row r="329" spans="2:14" x14ac:dyDescent="0.2">
      <c r="B329" s="4"/>
      <c r="N329" s="4"/>
    </row>
    <row r="330" spans="2:14" x14ac:dyDescent="0.2">
      <c r="B330" s="4"/>
      <c r="N330" s="4"/>
    </row>
    <row r="331" spans="2:14" x14ac:dyDescent="0.2">
      <c r="B331" s="4"/>
      <c r="N331" s="4"/>
    </row>
    <row r="332" spans="2:14" x14ac:dyDescent="0.2">
      <c r="B332" s="4"/>
      <c r="N332" s="4"/>
    </row>
    <row r="333" spans="2:14" x14ac:dyDescent="0.2">
      <c r="B333" s="4"/>
      <c r="N333" s="4"/>
    </row>
    <row r="334" spans="2:14" x14ac:dyDescent="0.2">
      <c r="B334" s="4"/>
      <c r="N334" s="4"/>
    </row>
    <row r="335" spans="2:14" x14ac:dyDescent="0.2">
      <c r="B335" s="4"/>
      <c r="N335" s="4"/>
    </row>
    <row r="336" spans="2:14" x14ac:dyDescent="0.2">
      <c r="B336" s="4"/>
      <c r="N336" s="4"/>
    </row>
    <row r="337" spans="2:14" x14ac:dyDescent="0.2">
      <c r="B337" s="4"/>
      <c r="N337" s="4"/>
    </row>
    <row r="338" spans="2:14" x14ac:dyDescent="0.2">
      <c r="B338" s="4"/>
      <c r="N338" s="4"/>
    </row>
    <row r="339" spans="2:14" x14ac:dyDescent="0.2">
      <c r="B339" s="4"/>
      <c r="N339" s="4"/>
    </row>
    <row r="340" spans="2:14" x14ac:dyDescent="0.2">
      <c r="B340" s="4"/>
      <c r="N340" s="4"/>
    </row>
    <row r="341" spans="2:14" x14ac:dyDescent="0.2">
      <c r="B341" s="4"/>
      <c r="N341" s="4"/>
    </row>
    <row r="342" spans="2:14" x14ac:dyDescent="0.2">
      <c r="B342" s="4"/>
      <c r="N342" s="4"/>
    </row>
    <row r="343" spans="2:14" x14ac:dyDescent="0.2">
      <c r="B343" s="4"/>
      <c r="N343" s="4"/>
    </row>
    <row r="344" spans="2:14" x14ac:dyDescent="0.2">
      <c r="B344" s="4"/>
      <c r="N344" s="4"/>
    </row>
    <row r="345" spans="2:14" x14ac:dyDescent="0.2">
      <c r="B345" s="4"/>
      <c r="N345" s="4"/>
    </row>
    <row r="346" spans="2:14" x14ac:dyDescent="0.2">
      <c r="B346" s="4"/>
      <c r="N346" s="4"/>
    </row>
    <row r="347" spans="2:14" x14ac:dyDescent="0.2">
      <c r="B347" s="4"/>
      <c r="N347" s="4"/>
    </row>
    <row r="348" spans="2:14" x14ac:dyDescent="0.2">
      <c r="B348" s="4"/>
      <c r="N348" s="4"/>
    </row>
    <row r="349" spans="2:14" x14ac:dyDescent="0.2">
      <c r="B349" s="4"/>
      <c r="N349" s="4"/>
    </row>
    <row r="350" spans="2:14" x14ac:dyDescent="0.2">
      <c r="B350" s="4"/>
      <c r="N350" s="4"/>
    </row>
    <row r="351" spans="2:14" x14ac:dyDescent="0.2">
      <c r="B351" s="4"/>
      <c r="N351" s="4"/>
    </row>
    <row r="352" spans="2:14" x14ac:dyDescent="0.2">
      <c r="B352" s="4"/>
      <c r="N352" s="4"/>
    </row>
    <row r="353" spans="2:14" x14ac:dyDescent="0.2">
      <c r="B353" s="4"/>
      <c r="N353" s="4"/>
    </row>
    <row r="354" spans="2:14" x14ac:dyDescent="0.2">
      <c r="B354" s="4"/>
      <c r="N354" s="4"/>
    </row>
    <row r="355" spans="2:14" x14ac:dyDescent="0.2">
      <c r="B355" s="4"/>
      <c r="N355" s="4"/>
    </row>
    <row r="356" spans="2:14" x14ac:dyDescent="0.2">
      <c r="B356" s="4"/>
      <c r="N356" s="4"/>
    </row>
    <row r="357" spans="2:14" x14ac:dyDescent="0.2">
      <c r="B357" s="4"/>
      <c r="N357" s="4"/>
    </row>
    <row r="358" spans="2:14" x14ac:dyDescent="0.2">
      <c r="B358" s="4"/>
      <c r="N358" s="4"/>
    </row>
    <row r="359" spans="2:14" x14ac:dyDescent="0.2">
      <c r="B359" s="4"/>
      <c r="N359" s="4"/>
    </row>
    <row r="360" spans="2:14" x14ac:dyDescent="0.2">
      <c r="B360" s="4"/>
      <c r="N360" s="4"/>
    </row>
    <row r="361" spans="2:14" x14ac:dyDescent="0.2">
      <c r="B361" s="4"/>
      <c r="N361" s="4"/>
    </row>
    <row r="362" spans="2:14" x14ac:dyDescent="0.2">
      <c r="B362" s="4"/>
      <c r="N362" s="4"/>
    </row>
    <row r="363" spans="2:14" x14ac:dyDescent="0.2">
      <c r="B363" s="4"/>
      <c r="N363" s="4"/>
    </row>
    <row r="364" spans="2:14" x14ac:dyDescent="0.2">
      <c r="B364" s="4"/>
      <c r="N364" s="4"/>
    </row>
    <row r="365" spans="2:14" x14ac:dyDescent="0.2">
      <c r="B365" s="4"/>
      <c r="N365" s="4"/>
    </row>
    <row r="366" spans="2:14" x14ac:dyDescent="0.2">
      <c r="B366" s="4"/>
      <c r="N366" s="4"/>
    </row>
    <row r="367" spans="2:14" x14ac:dyDescent="0.2">
      <c r="B367" s="4"/>
      <c r="N367" s="4"/>
    </row>
    <row r="368" spans="2:14" x14ac:dyDescent="0.2">
      <c r="B368" s="4"/>
      <c r="N368" s="4"/>
    </row>
    <row r="369" spans="2:14" x14ac:dyDescent="0.2">
      <c r="B369" s="4"/>
      <c r="N369" s="4"/>
    </row>
    <row r="370" spans="2:14" x14ac:dyDescent="0.2">
      <c r="B370" s="4"/>
      <c r="N370" s="4"/>
    </row>
    <row r="371" spans="2:14" x14ac:dyDescent="0.2">
      <c r="B371" s="4"/>
      <c r="N371" s="4"/>
    </row>
    <row r="372" spans="2:14" x14ac:dyDescent="0.2">
      <c r="B372" s="4"/>
      <c r="N372" s="4"/>
    </row>
    <row r="373" spans="2:14" x14ac:dyDescent="0.2">
      <c r="B373" s="4"/>
      <c r="N373" s="4"/>
    </row>
    <row r="374" spans="2:14" x14ac:dyDescent="0.2">
      <c r="B374" s="4"/>
      <c r="N374" s="4"/>
    </row>
    <row r="375" spans="2:14" x14ac:dyDescent="0.2">
      <c r="B375" s="4"/>
      <c r="N375" s="4"/>
    </row>
    <row r="376" spans="2:14" x14ac:dyDescent="0.2">
      <c r="B376" s="4"/>
      <c r="N376" s="4"/>
    </row>
    <row r="377" spans="2:14" x14ac:dyDescent="0.2">
      <c r="B377" s="4"/>
      <c r="N377" s="4"/>
    </row>
    <row r="378" spans="2:14" x14ac:dyDescent="0.2">
      <c r="B378" s="4"/>
      <c r="N378" s="4"/>
    </row>
    <row r="379" spans="2:14" x14ac:dyDescent="0.2">
      <c r="B379" s="4"/>
      <c r="N379" s="4"/>
    </row>
    <row r="380" spans="2:14" x14ac:dyDescent="0.2">
      <c r="B380" s="4"/>
      <c r="N380" s="4"/>
    </row>
    <row r="381" spans="2:14" x14ac:dyDescent="0.2">
      <c r="B381" s="4"/>
      <c r="N381" s="4"/>
    </row>
    <row r="382" spans="2:14" x14ac:dyDescent="0.2">
      <c r="B382" s="4"/>
      <c r="N382" s="4"/>
    </row>
    <row r="383" spans="2:14" x14ac:dyDescent="0.2">
      <c r="B383" s="4"/>
      <c r="N383" s="4"/>
    </row>
    <row r="384" spans="2:14" x14ac:dyDescent="0.2">
      <c r="B384" s="4"/>
      <c r="N384" s="4"/>
    </row>
    <row r="385" spans="2:14" x14ac:dyDescent="0.2">
      <c r="B385" s="4"/>
      <c r="N385" s="4"/>
    </row>
    <row r="386" spans="2:14" x14ac:dyDescent="0.2">
      <c r="B386" s="4"/>
      <c r="N386" s="4"/>
    </row>
    <row r="387" spans="2:14" x14ac:dyDescent="0.2">
      <c r="B387" s="4"/>
      <c r="N387" s="4"/>
    </row>
    <row r="388" spans="2:14" x14ac:dyDescent="0.2">
      <c r="B388" s="4"/>
      <c r="N388" s="4"/>
    </row>
    <row r="389" spans="2:14" x14ac:dyDescent="0.2">
      <c r="B389" s="4"/>
      <c r="N389" s="4"/>
    </row>
    <row r="390" spans="2:14" x14ac:dyDescent="0.2">
      <c r="B390" s="4"/>
      <c r="N390" s="4"/>
    </row>
    <row r="391" spans="2:14" x14ac:dyDescent="0.2">
      <c r="B391" s="4"/>
      <c r="N391" s="4"/>
    </row>
    <row r="392" spans="2:14" x14ac:dyDescent="0.2">
      <c r="B392" s="4"/>
      <c r="N392" s="4"/>
    </row>
    <row r="393" spans="2:14" x14ac:dyDescent="0.2">
      <c r="B393" s="4"/>
      <c r="N393" s="4"/>
    </row>
    <row r="394" spans="2:14" x14ac:dyDescent="0.2">
      <c r="B394" s="4"/>
      <c r="N394" s="4"/>
    </row>
    <row r="395" spans="2:14" x14ac:dyDescent="0.2">
      <c r="B395" s="4"/>
      <c r="N395" s="4"/>
    </row>
    <row r="396" spans="2:14" x14ac:dyDescent="0.2">
      <c r="B396" s="4"/>
      <c r="N396" s="4"/>
    </row>
    <row r="397" spans="2:14" x14ac:dyDescent="0.2">
      <c r="B397" s="4"/>
      <c r="N397" s="4"/>
    </row>
    <row r="398" spans="2:14" x14ac:dyDescent="0.2">
      <c r="B398" s="4"/>
      <c r="N398" s="4"/>
    </row>
    <row r="399" spans="2:14" x14ac:dyDescent="0.2">
      <c r="B399" s="4"/>
      <c r="N399" s="4"/>
    </row>
    <row r="400" spans="2:14" x14ac:dyDescent="0.2">
      <c r="B400" s="4"/>
      <c r="N400" s="4"/>
    </row>
    <row r="401" spans="2:14" x14ac:dyDescent="0.2">
      <c r="B401" s="4"/>
      <c r="N401" s="4"/>
    </row>
    <row r="402" spans="2:14" x14ac:dyDescent="0.2">
      <c r="B402" s="4"/>
      <c r="N402" s="4"/>
    </row>
    <row r="403" spans="2:14" x14ac:dyDescent="0.2">
      <c r="B403" s="4"/>
      <c r="N403" s="4"/>
    </row>
    <row r="404" spans="2:14" x14ac:dyDescent="0.2">
      <c r="B404" s="4"/>
      <c r="N404" s="4"/>
    </row>
    <row r="405" spans="2:14" x14ac:dyDescent="0.2">
      <c r="B405" s="4"/>
      <c r="N405" s="4"/>
    </row>
    <row r="406" spans="2:14" x14ac:dyDescent="0.2">
      <c r="B406" s="4"/>
      <c r="N406" s="4"/>
    </row>
    <row r="407" spans="2:14" x14ac:dyDescent="0.2">
      <c r="B407" s="4"/>
      <c r="N407" s="4"/>
    </row>
    <row r="408" spans="2:14" x14ac:dyDescent="0.2">
      <c r="B408" s="4"/>
      <c r="N408" s="4"/>
    </row>
    <row r="409" spans="2:14" x14ac:dyDescent="0.2">
      <c r="B409" s="4"/>
      <c r="N409" s="4"/>
    </row>
    <row r="410" spans="2:14" x14ac:dyDescent="0.2">
      <c r="B410" s="4"/>
      <c r="N410" s="4"/>
    </row>
    <row r="411" spans="2:14" x14ac:dyDescent="0.2">
      <c r="B411" s="4"/>
      <c r="N411" s="4"/>
    </row>
    <row r="412" spans="2:14" x14ac:dyDescent="0.2">
      <c r="B412" s="4"/>
      <c r="N412" s="4"/>
    </row>
    <row r="413" spans="2:14" x14ac:dyDescent="0.2">
      <c r="B413" s="4"/>
      <c r="N413" s="4"/>
    </row>
    <row r="414" spans="2:14" x14ac:dyDescent="0.2">
      <c r="B414" s="4"/>
      <c r="N414" s="4"/>
    </row>
    <row r="415" spans="2:14" x14ac:dyDescent="0.2">
      <c r="B415" s="4"/>
      <c r="N415" s="4"/>
    </row>
    <row r="416" spans="2:14" x14ac:dyDescent="0.2">
      <c r="B416" s="4"/>
      <c r="N416" s="4"/>
    </row>
    <row r="417" spans="2:14" x14ac:dyDescent="0.2">
      <c r="B417" s="4"/>
      <c r="N417" s="4"/>
    </row>
    <row r="418" spans="2:14" x14ac:dyDescent="0.2">
      <c r="B418" s="4"/>
      <c r="N418" s="4"/>
    </row>
    <row r="419" spans="2:14" x14ac:dyDescent="0.2">
      <c r="B419" s="4"/>
      <c r="N419" s="4"/>
    </row>
    <row r="420" spans="2:14" x14ac:dyDescent="0.2">
      <c r="B420" s="4"/>
      <c r="N420" s="4"/>
    </row>
    <row r="421" spans="2:14" x14ac:dyDescent="0.2">
      <c r="B421" s="4"/>
      <c r="N421" s="4"/>
    </row>
    <row r="422" spans="2:14" x14ac:dyDescent="0.2">
      <c r="B422" s="4"/>
      <c r="N422" s="4"/>
    </row>
    <row r="423" spans="2:14" x14ac:dyDescent="0.2">
      <c r="B423" s="4"/>
      <c r="N423" s="4"/>
    </row>
    <row r="424" spans="2:14" x14ac:dyDescent="0.2">
      <c r="B424" s="4"/>
      <c r="N424" s="4"/>
    </row>
    <row r="425" spans="2:14" x14ac:dyDescent="0.2">
      <c r="B425" s="4"/>
      <c r="N425" s="4"/>
    </row>
    <row r="426" spans="2:14" x14ac:dyDescent="0.2">
      <c r="B426" s="4"/>
      <c r="N426" s="4"/>
    </row>
    <row r="427" spans="2:14" x14ac:dyDescent="0.2">
      <c r="B427" s="4"/>
      <c r="N427" s="4"/>
    </row>
    <row r="428" spans="2:14" x14ac:dyDescent="0.2">
      <c r="B428" s="4"/>
      <c r="N428" s="4"/>
    </row>
    <row r="429" spans="2:14" x14ac:dyDescent="0.2">
      <c r="B429" s="4"/>
      <c r="N429" s="4"/>
    </row>
    <row r="430" spans="2:14" x14ac:dyDescent="0.2">
      <c r="B430" s="4"/>
      <c r="N430" s="4"/>
    </row>
    <row r="431" spans="2:14" x14ac:dyDescent="0.2">
      <c r="B431" s="4"/>
      <c r="N431" s="4"/>
    </row>
    <row r="432" spans="2:14" x14ac:dyDescent="0.2">
      <c r="B432" s="4"/>
      <c r="N432" s="4"/>
    </row>
    <row r="433" spans="2:14" x14ac:dyDescent="0.2">
      <c r="B433" s="4"/>
      <c r="N433" s="4"/>
    </row>
    <row r="434" spans="2:14" x14ac:dyDescent="0.2">
      <c r="B434" s="4"/>
      <c r="N434" s="4"/>
    </row>
    <row r="435" spans="2:14" x14ac:dyDescent="0.2">
      <c r="B435" s="4"/>
      <c r="N435" s="4"/>
    </row>
    <row r="436" spans="2:14" x14ac:dyDescent="0.2">
      <c r="B436" s="4"/>
      <c r="N436" s="4"/>
    </row>
    <row r="437" spans="2:14" x14ac:dyDescent="0.2">
      <c r="B437" s="4"/>
      <c r="N437" s="4"/>
    </row>
    <row r="438" spans="2:14" x14ac:dyDescent="0.2">
      <c r="B438" s="4"/>
      <c r="N438" s="4"/>
    </row>
    <row r="439" spans="2:14" x14ac:dyDescent="0.2">
      <c r="B439" s="4"/>
      <c r="N439" s="4"/>
    </row>
    <row r="440" spans="2:14" x14ac:dyDescent="0.2">
      <c r="B440" s="4"/>
      <c r="N440" s="4"/>
    </row>
    <row r="441" spans="2:14" x14ac:dyDescent="0.2">
      <c r="B441" s="4"/>
      <c r="N441" s="4"/>
    </row>
    <row r="442" spans="2:14" x14ac:dyDescent="0.2">
      <c r="B442" s="4"/>
      <c r="N442" s="4"/>
    </row>
    <row r="443" spans="2:14" x14ac:dyDescent="0.2">
      <c r="B443" s="4"/>
      <c r="N443" s="4"/>
    </row>
    <row r="444" spans="2:14" x14ac:dyDescent="0.2">
      <c r="B444" s="4"/>
      <c r="N444" s="4"/>
    </row>
    <row r="445" spans="2:14" x14ac:dyDescent="0.2">
      <c r="B445" s="4"/>
      <c r="N445" s="4"/>
    </row>
    <row r="446" spans="2:14" x14ac:dyDescent="0.2">
      <c r="B446" s="4"/>
      <c r="N446" s="4"/>
    </row>
    <row r="447" spans="2:14" x14ac:dyDescent="0.2">
      <c r="B447" s="4"/>
      <c r="N447" s="4"/>
    </row>
    <row r="448" spans="2:14" x14ac:dyDescent="0.2">
      <c r="B448" s="4"/>
      <c r="N448" s="4"/>
    </row>
    <row r="449" spans="2:14" x14ac:dyDescent="0.2">
      <c r="B449" s="4"/>
      <c r="N449" s="4"/>
    </row>
    <row r="450" spans="2:14" x14ac:dyDescent="0.2">
      <c r="B450" s="4"/>
      <c r="N450" s="4"/>
    </row>
    <row r="451" spans="2:14" x14ac:dyDescent="0.2">
      <c r="B451" s="4"/>
      <c r="N451" s="4"/>
    </row>
    <row r="452" spans="2:14" x14ac:dyDescent="0.2">
      <c r="B452" s="4"/>
      <c r="N452" s="4"/>
    </row>
    <row r="453" spans="2:14" x14ac:dyDescent="0.2">
      <c r="B453" s="4"/>
      <c r="N453" s="4"/>
    </row>
    <row r="454" spans="2:14" x14ac:dyDescent="0.2">
      <c r="B454" s="4"/>
      <c r="N454" s="4"/>
    </row>
    <row r="455" spans="2:14" x14ac:dyDescent="0.2">
      <c r="B455" s="4"/>
      <c r="N455" s="4"/>
    </row>
    <row r="456" spans="2:14" x14ac:dyDescent="0.2">
      <c r="B456" s="4"/>
      <c r="N456" s="4"/>
    </row>
    <row r="457" spans="2:14" x14ac:dyDescent="0.2">
      <c r="B457" s="4"/>
      <c r="N457" s="4"/>
    </row>
    <row r="458" spans="2:14" x14ac:dyDescent="0.2">
      <c r="B458" s="4"/>
      <c r="N458" s="4"/>
    </row>
    <row r="459" spans="2:14" x14ac:dyDescent="0.2">
      <c r="B459" s="4"/>
      <c r="N459" s="4"/>
    </row>
    <row r="460" spans="2:14" x14ac:dyDescent="0.2">
      <c r="B460" s="4"/>
      <c r="N460" s="4"/>
    </row>
    <row r="461" spans="2:14" x14ac:dyDescent="0.2">
      <c r="B461" s="4"/>
      <c r="N461" s="4"/>
    </row>
    <row r="462" spans="2:14" x14ac:dyDescent="0.2">
      <c r="B462" s="4"/>
      <c r="N462" s="4"/>
    </row>
    <row r="463" spans="2:14" x14ac:dyDescent="0.2">
      <c r="B463" s="4"/>
      <c r="N463" s="4"/>
    </row>
    <row r="464" spans="2:14" x14ac:dyDescent="0.2">
      <c r="B464" s="4"/>
      <c r="N464" s="4"/>
    </row>
    <row r="465" spans="2:14" x14ac:dyDescent="0.2">
      <c r="B465" s="4"/>
      <c r="N465" s="4"/>
    </row>
    <row r="466" spans="2:14" x14ac:dyDescent="0.2">
      <c r="B466" s="4"/>
      <c r="N466" s="4"/>
    </row>
    <row r="467" spans="2:14" x14ac:dyDescent="0.2">
      <c r="B467" s="4"/>
      <c r="N467" s="4"/>
    </row>
    <row r="468" spans="2:14" x14ac:dyDescent="0.2">
      <c r="B468" s="4"/>
      <c r="N468" s="4"/>
    </row>
  </sheetData>
  <mergeCells count="8">
    <mergeCell ref="F4:G4"/>
    <mergeCell ref="T4:U4"/>
    <mergeCell ref="T34:U34"/>
    <mergeCell ref="A4:A5"/>
    <mergeCell ref="B4:B5"/>
    <mergeCell ref="C4:C5"/>
    <mergeCell ref="D4:D5"/>
    <mergeCell ref="N4:O4"/>
  </mergeCells>
  <conditionalFormatting sqref="G7:R7 H8:R8 I9:R9 J10:R10 K11:R11 L12:R12 M13:R13 N14:R14 O15:R15 P16:R16 Q17:R17 R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7 D19:D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:R21 H22:R22 I23:R23 J24:R24 K25:R25 L26:R26 M27:R27 N28:R28 O29:R29 P30:R30 Q31:R31 R3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HistWeights">
                <anchor moveWithCells="1" sizeWithCells="1">
                  <from>
                    <xdr:col>0</xdr:col>
                    <xdr:colOff>152400</xdr:colOff>
                    <xdr:row>0</xdr:row>
                    <xdr:rowOff>0</xdr:rowOff>
                  </from>
                  <to>
                    <xdr:col>2</xdr:col>
                    <xdr:colOff>139700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RPIData">
                <anchor moveWithCells="1" sizeWithCells="1">
                  <from>
                    <xdr:col>2</xdr:col>
                    <xdr:colOff>520700</xdr:colOff>
                    <xdr:row>0</xdr:row>
                    <xdr:rowOff>0</xdr:rowOff>
                  </from>
                  <to>
                    <xdr:col>4</xdr:col>
                    <xdr:colOff>508000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GetPetrolData">
                <anchor moveWithCells="1" sizeWithCells="1">
                  <from>
                    <xdr:col>5</xdr:col>
                    <xdr:colOff>139700</xdr:colOff>
                    <xdr:row>0</xdr:row>
                    <xdr:rowOff>0</xdr:rowOff>
                  </from>
                  <to>
                    <xdr:col>7</xdr:col>
                    <xdr:colOff>127000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SubgroupData">
                <anchor moveWithCells="1" sizeWithCells="1">
                  <from>
                    <xdr:col>7</xdr:col>
                    <xdr:colOff>469900</xdr:colOff>
                    <xdr:row>0</xdr:row>
                    <xdr:rowOff>0</xdr:rowOff>
                  </from>
                  <to>
                    <xdr:col>9</xdr:col>
                    <xdr:colOff>520700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HpiData">
                <anchor moveWithCells="1" sizeWithCells="1">
                  <from>
                    <xdr:col>10</xdr:col>
                    <xdr:colOff>177800</xdr:colOff>
                    <xdr:row>0</xdr:row>
                    <xdr:rowOff>0</xdr:rowOff>
                  </from>
                  <to>
                    <xdr:col>12</xdr:col>
                    <xdr:colOff>228600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OFGEMData">
                <anchor moveWithCells="1" sizeWithCells="1">
                  <from>
                    <xdr:col>12</xdr:col>
                    <xdr:colOff>571500</xdr:colOff>
                    <xdr:row>0</xdr:row>
                    <xdr:rowOff>0</xdr:rowOff>
                  </from>
                  <to>
                    <xdr:col>14</xdr:col>
                    <xdr:colOff>635000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181"/>
  <sheetViews>
    <sheetView workbookViewId="0">
      <selection activeCell="E23" sqref="E23"/>
    </sheetView>
  </sheetViews>
  <sheetFormatPr baseColWidth="10" defaultColWidth="8.83203125" defaultRowHeight="16" x14ac:dyDescent="0.2"/>
  <sheetData>
    <row r="1" spans="1:8" x14ac:dyDescent="0.2">
      <c r="B1" t="s">
        <v>144</v>
      </c>
      <c r="H1" t="s">
        <v>143</v>
      </c>
    </row>
    <row r="2" spans="1:8" x14ac:dyDescent="0.2">
      <c r="A2" t="s">
        <v>143</v>
      </c>
      <c r="H2" t="s">
        <v>143</v>
      </c>
    </row>
    <row r="3" spans="1:8" x14ac:dyDescent="0.2">
      <c r="B3" t="s">
        <v>145</v>
      </c>
      <c r="H3" t="s">
        <v>143</v>
      </c>
    </row>
    <row r="4" spans="1:8" x14ac:dyDescent="0.2">
      <c r="A4" t="s">
        <v>143</v>
      </c>
      <c r="H4" t="s">
        <v>143</v>
      </c>
    </row>
    <row r="5" spans="1:8" x14ac:dyDescent="0.2">
      <c r="B5" t="s">
        <v>146</v>
      </c>
      <c r="C5" t="s">
        <v>147</v>
      </c>
      <c r="D5" t="s">
        <v>148</v>
      </c>
      <c r="H5" t="s">
        <v>151</v>
      </c>
    </row>
    <row r="6" spans="1:8" x14ac:dyDescent="0.2">
      <c r="A6" t="s">
        <v>143</v>
      </c>
      <c r="H6" t="s">
        <v>143</v>
      </c>
    </row>
    <row r="7" spans="1:8" x14ac:dyDescent="0.2">
      <c r="B7" t="s">
        <v>149</v>
      </c>
      <c r="H7" t="s">
        <v>151</v>
      </c>
    </row>
    <row r="8" spans="1:8" x14ac:dyDescent="0.2">
      <c r="A8" t="s">
        <v>143</v>
      </c>
      <c r="H8" t="s">
        <v>143</v>
      </c>
    </row>
    <row r="9" spans="1:8" x14ac:dyDescent="0.2">
      <c r="B9" t="s">
        <v>150</v>
      </c>
      <c r="H9" t="s">
        <v>143</v>
      </c>
    </row>
    <row r="10" spans="1:8" x14ac:dyDescent="0.2">
      <c r="A10" t="s">
        <v>151</v>
      </c>
      <c r="B10" t="s">
        <v>152</v>
      </c>
      <c r="C10" t="s">
        <v>153</v>
      </c>
      <c r="D10" t="s">
        <v>154</v>
      </c>
      <c r="H10" t="s">
        <v>143</v>
      </c>
    </row>
    <row r="11" spans="1:8" x14ac:dyDescent="0.2">
      <c r="B11" t="s">
        <v>155</v>
      </c>
      <c r="C11" t="s">
        <v>156</v>
      </c>
      <c r="D11" t="s">
        <v>157</v>
      </c>
      <c r="E11" t="s">
        <v>158</v>
      </c>
      <c r="H11" t="s">
        <v>143</v>
      </c>
    </row>
    <row r="12" spans="1:8" x14ac:dyDescent="0.2">
      <c r="A12" t="s">
        <v>143</v>
      </c>
      <c r="H12" t="s">
        <v>143</v>
      </c>
    </row>
    <row r="13" spans="1:8" x14ac:dyDescent="0.2">
      <c r="B13" t="s">
        <v>159</v>
      </c>
      <c r="H13" t="s">
        <v>143</v>
      </c>
    </row>
    <row r="14" spans="1:8" x14ac:dyDescent="0.2">
      <c r="A14" t="s">
        <v>151</v>
      </c>
      <c r="B14" t="s">
        <v>152</v>
      </c>
      <c r="C14" t="s">
        <v>153</v>
      </c>
      <c r="D14" t="s">
        <v>154</v>
      </c>
      <c r="H14" t="s">
        <v>143</v>
      </c>
    </row>
    <row r="15" spans="1:8" x14ac:dyDescent="0.2">
      <c r="B15" t="s">
        <v>160</v>
      </c>
      <c r="H15" t="s">
        <v>143</v>
      </c>
    </row>
    <row r="16" spans="1:8" x14ac:dyDescent="0.2">
      <c r="A16" t="s">
        <v>143</v>
      </c>
      <c r="H16" t="s">
        <v>143</v>
      </c>
    </row>
    <row r="17" spans="1:8" x14ac:dyDescent="0.2">
      <c r="B17" t="s">
        <v>161</v>
      </c>
      <c r="H17" t="s">
        <v>151</v>
      </c>
    </row>
    <row r="18" spans="1:8" x14ac:dyDescent="0.2">
      <c r="A18" t="s">
        <v>143</v>
      </c>
      <c r="H18" t="s">
        <v>143</v>
      </c>
    </row>
    <row r="19" spans="1:8" x14ac:dyDescent="0.2">
      <c r="B19" t="s">
        <v>162</v>
      </c>
      <c r="C19" t="s">
        <v>163</v>
      </c>
      <c r="H19" t="s">
        <v>143</v>
      </c>
    </row>
    <row r="20" spans="1:8" x14ac:dyDescent="0.2">
      <c r="A20" t="s">
        <v>143</v>
      </c>
      <c r="H20" t="s">
        <v>143</v>
      </c>
    </row>
    <row r="21" spans="1:8" x14ac:dyDescent="0.2">
      <c r="B21" t="s">
        <v>164</v>
      </c>
      <c r="H21" t="s">
        <v>143</v>
      </c>
    </row>
    <row r="22" spans="1:8" x14ac:dyDescent="0.2">
      <c r="A22" t="s">
        <v>143</v>
      </c>
      <c r="H22" t="s">
        <v>143</v>
      </c>
    </row>
    <row r="23" spans="1:8" x14ac:dyDescent="0.2">
      <c r="B23" t="s">
        <v>155</v>
      </c>
      <c r="C23" t="s">
        <v>156</v>
      </c>
      <c r="D23" t="s">
        <v>165</v>
      </c>
      <c r="E23" t="s">
        <v>166</v>
      </c>
      <c r="H23" t="s">
        <v>143</v>
      </c>
    </row>
    <row r="24" spans="1:8" x14ac:dyDescent="0.2">
      <c r="A24" t="s">
        <v>143</v>
      </c>
      <c r="H24" t="s">
        <v>143</v>
      </c>
    </row>
    <row r="25" spans="1:8" x14ac:dyDescent="0.2">
      <c r="B25" t="s">
        <v>167</v>
      </c>
      <c r="C25" t="s">
        <v>166</v>
      </c>
      <c r="H25" t="s">
        <v>151</v>
      </c>
    </row>
    <row r="26" spans="1:8" x14ac:dyDescent="0.2">
      <c r="A26" t="s">
        <v>143</v>
      </c>
      <c r="H26" t="s">
        <v>143</v>
      </c>
    </row>
    <row r="27" spans="1:8" x14ac:dyDescent="0.2">
      <c r="B27" t="s">
        <v>168</v>
      </c>
      <c r="H27" t="s">
        <v>143</v>
      </c>
    </row>
    <row r="28" spans="1:8" x14ac:dyDescent="0.2">
      <c r="A28" t="s">
        <v>143</v>
      </c>
      <c r="H28" t="s">
        <v>143</v>
      </c>
    </row>
    <row r="29" spans="1:8" x14ac:dyDescent="0.2">
      <c r="B29" t="s">
        <v>169</v>
      </c>
      <c r="C29" t="s">
        <v>147</v>
      </c>
      <c r="D29" t="s">
        <v>170</v>
      </c>
      <c r="H29" t="s">
        <v>143</v>
      </c>
    </row>
    <row r="30" spans="1:8" x14ac:dyDescent="0.2">
      <c r="A30" t="s">
        <v>143</v>
      </c>
      <c r="H30" t="s">
        <v>143</v>
      </c>
    </row>
    <row r="31" spans="1:8" x14ac:dyDescent="0.2">
      <c r="B31" t="s">
        <v>171</v>
      </c>
      <c r="H31" t="s">
        <v>151</v>
      </c>
    </row>
    <row r="32" spans="1:8" x14ac:dyDescent="0.2">
      <c r="A32" t="s">
        <v>143</v>
      </c>
      <c r="H32" t="s">
        <v>151</v>
      </c>
    </row>
    <row r="33" spans="1:8" x14ac:dyDescent="0.2">
      <c r="B33" t="s">
        <v>172</v>
      </c>
      <c r="H33" t="s">
        <v>143</v>
      </c>
    </row>
    <row r="34" spans="1:8" x14ac:dyDescent="0.2">
      <c r="A34" t="s">
        <v>151</v>
      </c>
      <c r="B34" t="s">
        <v>152</v>
      </c>
      <c r="C34" t="s">
        <v>153</v>
      </c>
      <c r="D34" t="s">
        <v>154</v>
      </c>
      <c r="H34" t="s">
        <v>143</v>
      </c>
    </row>
    <row r="35" spans="1:8" x14ac:dyDescent="0.2">
      <c r="B35" t="s">
        <v>173</v>
      </c>
      <c r="C35" t="s">
        <v>165</v>
      </c>
      <c r="H35" t="s">
        <v>151</v>
      </c>
    </row>
    <row r="36" spans="1:8" x14ac:dyDescent="0.2">
      <c r="A36" t="s">
        <v>143</v>
      </c>
      <c r="H36" t="s">
        <v>151</v>
      </c>
    </row>
    <row r="37" spans="1:8" x14ac:dyDescent="0.2">
      <c r="B37" t="s">
        <v>174</v>
      </c>
      <c r="C37" t="s">
        <v>175</v>
      </c>
      <c r="H37" t="s">
        <v>151</v>
      </c>
    </row>
    <row r="38" spans="1:8" x14ac:dyDescent="0.2">
      <c r="A38" t="s">
        <v>143</v>
      </c>
      <c r="H38" t="s">
        <v>143</v>
      </c>
    </row>
    <row r="39" spans="1:8" x14ac:dyDescent="0.2">
      <c r="B39" t="s">
        <v>176</v>
      </c>
      <c r="H39" t="s">
        <v>143</v>
      </c>
    </row>
    <row r="40" spans="1:8" x14ac:dyDescent="0.2">
      <c r="A40" t="s">
        <v>143</v>
      </c>
      <c r="H40" t="s">
        <v>151</v>
      </c>
    </row>
    <row r="41" spans="1:8" x14ac:dyDescent="0.2">
      <c r="B41" t="s">
        <v>177</v>
      </c>
      <c r="C41" t="s">
        <v>147</v>
      </c>
      <c r="D41" t="s">
        <v>178</v>
      </c>
      <c r="E41" t="s">
        <v>179</v>
      </c>
      <c r="F41" t="s">
        <v>180</v>
      </c>
      <c r="H41" t="s">
        <v>143</v>
      </c>
    </row>
    <row r="42" spans="1:8" x14ac:dyDescent="0.2">
      <c r="A42" t="s">
        <v>143</v>
      </c>
      <c r="H42" t="s">
        <v>143</v>
      </c>
    </row>
    <row r="43" spans="1:8" x14ac:dyDescent="0.2">
      <c r="B43" t="s">
        <v>181</v>
      </c>
      <c r="C43" t="s">
        <v>180</v>
      </c>
      <c r="H43" t="s">
        <v>143</v>
      </c>
    </row>
    <row r="44" spans="1:8" x14ac:dyDescent="0.2">
      <c r="A44" t="s">
        <v>143</v>
      </c>
      <c r="H44" t="s">
        <v>151</v>
      </c>
    </row>
    <row r="45" spans="1:8" x14ac:dyDescent="0.2">
      <c r="B45" t="s">
        <v>182</v>
      </c>
      <c r="C45" t="s">
        <v>147</v>
      </c>
      <c r="D45" t="s">
        <v>183</v>
      </c>
      <c r="H45" t="s">
        <v>143</v>
      </c>
    </row>
    <row r="46" spans="1:8" x14ac:dyDescent="0.2">
      <c r="A46" t="s">
        <v>143</v>
      </c>
      <c r="H46" t="s">
        <v>151</v>
      </c>
    </row>
    <row r="47" spans="1:8" x14ac:dyDescent="0.2">
      <c r="B47" t="s">
        <v>184</v>
      </c>
      <c r="C47" t="s">
        <v>147</v>
      </c>
      <c r="D47" t="s">
        <v>185</v>
      </c>
      <c r="H47" t="s">
        <v>143</v>
      </c>
    </row>
    <row r="48" spans="1:8" x14ac:dyDescent="0.2">
      <c r="A48" t="s">
        <v>143</v>
      </c>
      <c r="H48" t="s">
        <v>143</v>
      </c>
    </row>
    <row r="49" spans="1:8" x14ac:dyDescent="0.2">
      <c r="B49" t="s">
        <v>186</v>
      </c>
      <c r="H49" t="s">
        <v>143</v>
      </c>
    </row>
    <row r="50" spans="1:8" x14ac:dyDescent="0.2">
      <c r="A50" t="s">
        <v>151</v>
      </c>
      <c r="B50" t="s">
        <v>152</v>
      </c>
      <c r="C50" t="s">
        <v>153</v>
      </c>
      <c r="D50" t="s">
        <v>154</v>
      </c>
      <c r="H50" t="s">
        <v>151</v>
      </c>
    </row>
    <row r="51" spans="1:8" x14ac:dyDescent="0.2">
      <c r="B51" t="s">
        <v>155</v>
      </c>
      <c r="C51" t="s">
        <v>156</v>
      </c>
      <c r="D51" t="s">
        <v>187</v>
      </c>
      <c r="E51" t="s">
        <v>188</v>
      </c>
      <c r="H51" t="s">
        <v>143</v>
      </c>
    </row>
    <row r="52" spans="1:8" x14ac:dyDescent="0.2">
      <c r="A52" t="s">
        <v>143</v>
      </c>
      <c r="H52" t="s">
        <v>151</v>
      </c>
    </row>
    <row r="53" spans="1:8" x14ac:dyDescent="0.2">
      <c r="B53" t="s">
        <v>189</v>
      </c>
      <c r="C53" t="s">
        <v>175</v>
      </c>
      <c r="H53" t="s">
        <v>143</v>
      </c>
    </row>
    <row r="54" spans="1:8" x14ac:dyDescent="0.2">
      <c r="A54" t="s">
        <v>143</v>
      </c>
      <c r="H54" t="s">
        <v>151</v>
      </c>
    </row>
    <row r="55" spans="1:8" x14ac:dyDescent="0.2">
      <c r="B55" t="s">
        <v>190</v>
      </c>
      <c r="C55" t="s">
        <v>178</v>
      </c>
      <c r="D55" t="s">
        <v>191</v>
      </c>
      <c r="E55" t="s">
        <v>188</v>
      </c>
      <c r="H55" t="s">
        <v>151</v>
      </c>
    </row>
    <row r="56" spans="1:8" x14ac:dyDescent="0.2">
      <c r="A56" t="s">
        <v>143</v>
      </c>
      <c r="H56" t="s">
        <v>143</v>
      </c>
    </row>
    <row r="57" spans="1:8" x14ac:dyDescent="0.2">
      <c r="B57" t="s">
        <v>155</v>
      </c>
      <c r="C57" t="s">
        <v>156</v>
      </c>
      <c r="D57" t="s">
        <v>165</v>
      </c>
      <c r="E57" t="s">
        <v>192</v>
      </c>
      <c r="H57" t="s">
        <v>151</v>
      </c>
    </row>
    <row r="58" spans="1:8" x14ac:dyDescent="0.2">
      <c r="A58" t="s">
        <v>143</v>
      </c>
      <c r="H58" t="s">
        <v>151</v>
      </c>
    </row>
    <row r="59" spans="1:8" x14ac:dyDescent="0.2">
      <c r="B59" t="s">
        <v>167</v>
      </c>
      <c r="C59" t="s">
        <v>192</v>
      </c>
      <c r="H59" t="s">
        <v>143</v>
      </c>
    </row>
    <row r="60" spans="1:8" x14ac:dyDescent="0.2">
      <c r="A60" t="s">
        <v>143</v>
      </c>
      <c r="H60" t="s">
        <v>151</v>
      </c>
    </row>
    <row r="61" spans="1:8" x14ac:dyDescent="0.2">
      <c r="B61" t="s">
        <v>193</v>
      </c>
      <c r="H61" t="s">
        <v>151</v>
      </c>
    </row>
    <row r="62" spans="1:8" x14ac:dyDescent="0.2">
      <c r="A62" t="s">
        <v>151</v>
      </c>
      <c r="B62" t="s">
        <v>152</v>
      </c>
      <c r="C62" t="s">
        <v>153</v>
      </c>
      <c r="D62" t="s">
        <v>154</v>
      </c>
      <c r="H62" t="s">
        <v>143</v>
      </c>
    </row>
    <row r="63" spans="1:8" x14ac:dyDescent="0.2">
      <c r="B63" t="s">
        <v>155</v>
      </c>
      <c r="C63" t="s">
        <v>156</v>
      </c>
      <c r="D63" t="s">
        <v>165</v>
      </c>
      <c r="E63" t="s">
        <v>194</v>
      </c>
      <c r="H63" t="s">
        <v>143</v>
      </c>
    </row>
    <row r="64" spans="1:8" x14ac:dyDescent="0.2">
      <c r="A64" t="s">
        <v>151</v>
      </c>
      <c r="B64" t="s">
        <v>152</v>
      </c>
      <c r="C64" t="s">
        <v>153</v>
      </c>
      <c r="D64" t="s">
        <v>154</v>
      </c>
      <c r="H64" t="s">
        <v>143</v>
      </c>
    </row>
    <row r="65" spans="1:8" x14ac:dyDescent="0.2">
      <c r="B65" t="s">
        <v>167</v>
      </c>
      <c r="C65" t="s">
        <v>194</v>
      </c>
      <c r="H65" t="s">
        <v>151</v>
      </c>
    </row>
    <row r="66" spans="1:8" x14ac:dyDescent="0.2">
      <c r="A66" t="s">
        <v>143</v>
      </c>
      <c r="H66" t="s">
        <v>151</v>
      </c>
    </row>
    <row r="67" spans="1:8" x14ac:dyDescent="0.2">
      <c r="B67" t="s">
        <v>162</v>
      </c>
      <c r="C67" t="s">
        <v>195</v>
      </c>
      <c r="H67" t="s">
        <v>143</v>
      </c>
    </row>
    <row r="68" spans="1:8" x14ac:dyDescent="0.2">
      <c r="A68" t="s">
        <v>143</v>
      </c>
      <c r="H68" t="s">
        <v>151</v>
      </c>
    </row>
    <row r="69" spans="1:8" x14ac:dyDescent="0.2">
      <c r="B69" t="s">
        <v>196</v>
      </c>
      <c r="C69" t="s">
        <v>197</v>
      </c>
      <c r="H69" t="s">
        <v>151</v>
      </c>
    </row>
    <row r="70" spans="1:8" x14ac:dyDescent="0.2">
      <c r="A70" t="s">
        <v>151</v>
      </c>
      <c r="B70" t="s">
        <v>152</v>
      </c>
      <c r="C70" t="s">
        <v>153</v>
      </c>
      <c r="D70" t="s">
        <v>154</v>
      </c>
      <c r="H70" t="s">
        <v>151</v>
      </c>
    </row>
    <row r="71" spans="1:8" x14ac:dyDescent="0.2">
      <c r="B71" t="s">
        <v>198</v>
      </c>
      <c r="C71" t="s">
        <v>197</v>
      </c>
      <c r="H71" t="s">
        <v>151</v>
      </c>
    </row>
    <row r="72" spans="1:8" x14ac:dyDescent="0.2">
      <c r="A72" t="s">
        <v>151</v>
      </c>
      <c r="B72" t="s">
        <v>152</v>
      </c>
      <c r="C72" t="s">
        <v>153</v>
      </c>
      <c r="D72" t="s">
        <v>154</v>
      </c>
      <c r="H72" t="s">
        <v>151</v>
      </c>
    </row>
    <row r="73" spans="1:8" x14ac:dyDescent="0.2">
      <c r="B73" t="s">
        <v>199</v>
      </c>
      <c r="C73" t="s">
        <v>197</v>
      </c>
      <c r="D73" t="s">
        <v>147</v>
      </c>
      <c r="E73" t="s">
        <v>200</v>
      </c>
      <c r="H73" t="s">
        <v>151</v>
      </c>
    </row>
    <row r="74" spans="1:8" x14ac:dyDescent="0.2">
      <c r="A74" t="s">
        <v>151</v>
      </c>
      <c r="B74" t="s">
        <v>152</v>
      </c>
      <c r="C74" t="s">
        <v>153</v>
      </c>
      <c r="D74" t="s">
        <v>154</v>
      </c>
      <c r="H74" t="s">
        <v>151</v>
      </c>
    </row>
    <row r="75" spans="1:8" x14ac:dyDescent="0.2">
      <c r="B75" t="s">
        <v>201</v>
      </c>
      <c r="H75" t="s">
        <v>151</v>
      </c>
    </row>
    <row r="76" spans="1:8" x14ac:dyDescent="0.2">
      <c r="A76" t="s">
        <v>143</v>
      </c>
      <c r="H76" t="s">
        <v>143</v>
      </c>
    </row>
    <row r="77" spans="1:8" x14ac:dyDescent="0.2">
      <c r="B77" t="s">
        <v>201</v>
      </c>
      <c r="C77" t="s">
        <v>202</v>
      </c>
      <c r="D77" t="s">
        <v>203</v>
      </c>
      <c r="H77" t="s">
        <v>143</v>
      </c>
    </row>
    <row r="78" spans="1:8" x14ac:dyDescent="0.2">
      <c r="A78" t="s">
        <v>143</v>
      </c>
      <c r="H78" t="s">
        <v>143</v>
      </c>
    </row>
    <row r="79" spans="1:8" x14ac:dyDescent="0.2">
      <c r="B79" t="s">
        <v>201</v>
      </c>
      <c r="C79" t="s">
        <v>204</v>
      </c>
      <c r="D79" t="s">
        <v>203</v>
      </c>
      <c r="H79" t="s">
        <v>151</v>
      </c>
    </row>
    <row r="80" spans="1:8" x14ac:dyDescent="0.2">
      <c r="A80" t="s">
        <v>151</v>
      </c>
      <c r="B80" t="s">
        <v>152</v>
      </c>
      <c r="C80" t="s">
        <v>153</v>
      </c>
      <c r="D80" t="s">
        <v>154</v>
      </c>
      <c r="H80" t="s">
        <v>143</v>
      </c>
    </row>
    <row r="81" spans="1:8" x14ac:dyDescent="0.2">
      <c r="B81" t="s">
        <v>205</v>
      </c>
      <c r="C81" t="s">
        <v>147</v>
      </c>
      <c r="D81" t="s">
        <v>206</v>
      </c>
      <c r="H81" t="s">
        <v>151</v>
      </c>
    </row>
    <row r="82" spans="1:8" x14ac:dyDescent="0.2">
      <c r="A82" t="s">
        <v>143</v>
      </c>
      <c r="H82" t="s">
        <v>151</v>
      </c>
    </row>
    <row r="83" spans="1:8" x14ac:dyDescent="0.2">
      <c r="B83" t="s">
        <v>207</v>
      </c>
      <c r="C83" t="s">
        <v>202</v>
      </c>
      <c r="D83" t="s">
        <v>203</v>
      </c>
      <c r="H83" t="s">
        <v>151</v>
      </c>
    </row>
    <row r="84" spans="1:8" x14ac:dyDescent="0.2">
      <c r="A84" t="s">
        <v>143</v>
      </c>
      <c r="H84" t="s">
        <v>151</v>
      </c>
    </row>
    <row r="85" spans="1:8" x14ac:dyDescent="0.2">
      <c r="B85" t="s">
        <v>207</v>
      </c>
      <c r="C85" t="s">
        <v>204</v>
      </c>
      <c r="D85" t="s">
        <v>203</v>
      </c>
      <c r="H85" t="s">
        <v>143</v>
      </c>
    </row>
    <row r="86" spans="1:8" x14ac:dyDescent="0.2">
      <c r="A86" t="s">
        <v>143</v>
      </c>
      <c r="H86" t="s">
        <v>143</v>
      </c>
    </row>
    <row r="87" spans="1:8" x14ac:dyDescent="0.2">
      <c r="B87" t="s">
        <v>208</v>
      </c>
      <c r="H87" t="s">
        <v>151</v>
      </c>
    </row>
    <row r="88" spans="1:8" x14ac:dyDescent="0.2">
      <c r="A88" t="s">
        <v>151</v>
      </c>
      <c r="B88" t="s">
        <v>152</v>
      </c>
      <c r="C88" t="s">
        <v>153</v>
      </c>
      <c r="D88" t="s">
        <v>154</v>
      </c>
      <c r="H88" t="s">
        <v>143</v>
      </c>
    </row>
    <row r="89" spans="1:8" x14ac:dyDescent="0.2">
      <c r="B89" t="s">
        <v>209</v>
      </c>
      <c r="H89" t="s">
        <v>151</v>
      </c>
    </row>
    <row r="90" spans="1:8" x14ac:dyDescent="0.2">
      <c r="A90" t="s">
        <v>143</v>
      </c>
      <c r="H90" t="s">
        <v>143</v>
      </c>
    </row>
    <row r="91" spans="1:8" x14ac:dyDescent="0.2">
      <c r="B91" t="s">
        <v>210</v>
      </c>
    </row>
    <row r="92" spans="1:8" x14ac:dyDescent="0.2">
      <c r="A92" t="s">
        <v>151</v>
      </c>
      <c r="B92" t="s">
        <v>152</v>
      </c>
      <c r="C92" t="s">
        <v>153</v>
      </c>
      <c r="D92" t="s">
        <v>154</v>
      </c>
    </row>
    <row r="93" spans="1:8" x14ac:dyDescent="0.2">
      <c r="B93" t="s">
        <v>211</v>
      </c>
      <c r="C93" t="s">
        <v>212</v>
      </c>
      <c r="D93" t="s">
        <v>213</v>
      </c>
    </row>
    <row r="94" spans="1:8" x14ac:dyDescent="0.2">
      <c r="A94" t="s">
        <v>143</v>
      </c>
    </row>
    <row r="95" spans="1:8" x14ac:dyDescent="0.2">
      <c r="B95" t="s">
        <v>214</v>
      </c>
      <c r="C95" t="s">
        <v>215</v>
      </c>
      <c r="D95">
        <v>1995</v>
      </c>
      <c r="E95" t="s">
        <v>216</v>
      </c>
      <c r="F95" t="s">
        <v>217</v>
      </c>
    </row>
    <row r="96" spans="1:8" x14ac:dyDescent="0.2">
      <c r="A96" t="s">
        <v>143</v>
      </c>
    </row>
    <row r="97" spans="1:6" x14ac:dyDescent="0.2">
      <c r="B97" t="s">
        <v>218</v>
      </c>
      <c r="C97" t="s">
        <v>219</v>
      </c>
      <c r="D97" t="s">
        <v>147</v>
      </c>
      <c r="E97" t="s">
        <v>220</v>
      </c>
    </row>
    <row r="98" spans="1:6" x14ac:dyDescent="0.2">
      <c r="A98" t="s">
        <v>143</v>
      </c>
    </row>
    <row r="99" spans="1:6" x14ac:dyDescent="0.2">
      <c r="B99" t="s">
        <v>221</v>
      </c>
      <c r="C99" t="s">
        <v>147</v>
      </c>
      <c r="D99" t="s">
        <v>178</v>
      </c>
      <c r="E99" t="s">
        <v>222</v>
      </c>
    </row>
    <row r="100" spans="1:6" x14ac:dyDescent="0.2">
      <c r="A100" t="s">
        <v>151</v>
      </c>
      <c r="B100" t="s">
        <v>152</v>
      </c>
      <c r="C100" t="s">
        <v>153</v>
      </c>
      <c r="D100" t="s">
        <v>154</v>
      </c>
    </row>
    <row r="101" spans="1:6" x14ac:dyDescent="0.2">
      <c r="B101" t="s">
        <v>223</v>
      </c>
      <c r="C101" t="s">
        <v>147</v>
      </c>
      <c r="D101" t="s">
        <v>224</v>
      </c>
      <c r="E101" t="s">
        <v>222</v>
      </c>
    </row>
    <row r="102" spans="1:6" x14ac:dyDescent="0.2">
      <c r="A102" t="s">
        <v>143</v>
      </c>
    </row>
    <row r="103" spans="1:6" x14ac:dyDescent="0.2">
      <c r="B103" t="s">
        <v>225</v>
      </c>
      <c r="C103" t="s">
        <v>226</v>
      </c>
    </row>
    <row r="104" spans="1:6" x14ac:dyDescent="0.2">
      <c r="A104" t="s">
        <v>151</v>
      </c>
      <c r="B104" t="s">
        <v>152</v>
      </c>
      <c r="C104" t="s">
        <v>153</v>
      </c>
      <c r="D104" t="s">
        <v>154</v>
      </c>
    </row>
    <row r="105" spans="1:6" x14ac:dyDescent="0.2">
      <c r="B105" t="s">
        <v>227</v>
      </c>
      <c r="C105" t="s">
        <v>228</v>
      </c>
      <c r="D105" t="s">
        <v>147</v>
      </c>
      <c r="E105" t="s">
        <v>229</v>
      </c>
      <c r="F105" t="s">
        <v>230</v>
      </c>
    </row>
    <row r="106" spans="1:6" x14ac:dyDescent="0.2">
      <c r="A106" t="s">
        <v>143</v>
      </c>
    </row>
    <row r="107" spans="1:6" x14ac:dyDescent="0.2">
      <c r="B107" t="s">
        <v>231</v>
      </c>
      <c r="C107" t="s">
        <v>147</v>
      </c>
      <c r="D107" t="s">
        <v>232</v>
      </c>
      <c r="E107" t="s">
        <v>233</v>
      </c>
    </row>
    <row r="108" spans="1:6" x14ac:dyDescent="0.2">
      <c r="A108" t="s">
        <v>151</v>
      </c>
      <c r="B108" t="s">
        <v>152</v>
      </c>
      <c r="C108" t="s">
        <v>153</v>
      </c>
      <c r="D108" t="s">
        <v>154</v>
      </c>
    </row>
    <row r="109" spans="1:6" x14ac:dyDescent="0.2">
      <c r="B109" t="s">
        <v>234</v>
      </c>
    </row>
    <row r="110" spans="1:6" x14ac:dyDescent="0.2">
      <c r="A110" t="s">
        <v>151</v>
      </c>
      <c r="B110" t="s">
        <v>152</v>
      </c>
      <c r="C110" t="s">
        <v>153</v>
      </c>
      <c r="D110" t="s">
        <v>154</v>
      </c>
    </row>
    <row r="111" spans="1:6" x14ac:dyDescent="0.2">
      <c r="B111" t="s">
        <v>235</v>
      </c>
    </row>
    <row r="112" spans="1:6" x14ac:dyDescent="0.2">
      <c r="A112" t="s">
        <v>143</v>
      </c>
    </row>
    <row r="113" spans="1:5" x14ac:dyDescent="0.2">
      <c r="B113" t="s">
        <v>169</v>
      </c>
      <c r="C113" t="s">
        <v>147</v>
      </c>
      <c r="D113" t="s">
        <v>178</v>
      </c>
      <c r="E113" t="s">
        <v>233</v>
      </c>
    </row>
    <row r="114" spans="1:5" x14ac:dyDescent="0.2">
      <c r="A114" t="s">
        <v>151</v>
      </c>
      <c r="B114" t="s">
        <v>152</v>
      </c>
      <c r="C114" t="s">
        <v>153</v>
      </c>
      <c r="D114" t="s">
        <v>154</v>
      </c>
    </row>
    <row r="115" spans="1:5" x14ac:dyDescent="0.2">
      <c r="B115" t="s">
        <v>236</v>
      </c>
    </row>
    <row r="116" spans="1:5" x14ac:dyDescent="0.2">
      <c r="A116" t="s">
        <v>151</v>
      </c>
      <c r="B116" t="s">
        <v>152</v>
      </c>
      <c r="C116" t="s">
        <v>153</v>
      </c>
      <c r="D116" t="s">
        <v>154</v>
      </c>
    </row>
    <row r="117" spans="1:5" x14ac:dyDescent="0.2">
      <c r="B117" t="s">
        <v>237</v>
      </c>
    </row>
    <row r="118" spans="1:5" x14ac:dyDescent="0.2">
      <c r="A118" t="s">
        <v>143</v>
      </c>
    </row>
    <row r="119" spans="1:5" x14ac:dyDescent="0.2">
      <c r="B119" t="s">
        <v>238</v>
      </c>
      <c r="C119" t="s">
        <v>239</v>
      </c>
    </row>
    <row r="120" spans="1:5" x14ac:dyDescent="0.2">
      <c r="A120" t="s">
        <v>151</v>
      </c>
      <c r="B120" t="s">
        <v>152</v>
      </c>
      <c r="C120" t="s">
        <v>153</v>
      </c>
      <c r="D120" t="s">
        <v>154</v>
      </c>
    </row>
    <row r="121" spans="1:5" x14ac:dyDescent="0.2">
      <c r="B121" t="s">
        <v>162</v>
      </c>
      <c r="C121" t="s">
        <v>240</v>
      </c>
      <c r="D121" t="s">
        <v>241</v>
      </c>
    </row>
    <row r="122" spans="1:5" x14ac:dyDescent="0.2">
      <c r="A122" t="s">
        <v>151</v>
      </c>
      <c r="B122" t="s">
        <v>152</v>
      </c>
      <c r="C122" t="s">
        <v>153</v>
      </c>
      <c r="D122" t="s">
        <v>154</v>
      </c>
    </row>
    <row r="123" spans="1:5" x14ac:dyDescent="0.2">
      <c r="B123" t="s">
        <v>242</v>
      </c>
      <c r="C123" t="s">
        <v>243</v>
      </c>
    </row>
    <row r="124" spans="1:5" x14ac:dyDescent="0.2">
      <c r="A124" t="s">
        <v>143</v>
      </c>
    </row>
    <row r="125" spans="1:5" x14ac:dyDescent="0.2">
      <c r="B125" t="s">
        <v>244</v>
      </c>
      <c r="C125" t="s">
        <v>245</v>
      </c>
    </row>
    <row r="126" spans="1:5" x14ac:dyDescent="0.2">
      <c r="A126" t="s">
        <v>143</v>
      </c>
    </row>
    <row r="127" spans="1:5" x14ac:dyDescent="0.2">
      <c r="B127" t="s">
        <v>246</v>
      </c>
    </row>
    <row r="128" spans="1:5" x14ac:dyDescent="0.2">
      <c r="A128" t="s">
        <v>143</v>
      </c>
    </row>
    <row r="129" spans="1:4" x14ac:dyDescent="0.2">
      <c r="B129" t="s">
        <v>247</v>
      </c>
      <c r="C129" t="s">
        <v>248</v>
      </c>
      <c r="D129" t="s">
        <v>249</v>
      </c>
    </row>
    <row r="130" spans="1:4" x14ac:dyDescent="0.2">
      <c r="A130" t="s">
        <v>151</v>
      </c>
      <c r="B130" t="s">
        <v>152</v>
      </c>
      <c r="C130" t="s">
        <v>153</v>
      </c>
      <c r="D130" t="s">
        <v>154</v>
      </c>
    </row>
    <row r="131" spans="1:4" x14ac:dyDescent="0.2">
      <c r="B131" t="s">
        <v>250</v>
      </c>
      <c r="C131" t="s">
        <v>251</v>
      </c>
    </row>
    <row r="132" spans="1:4" x14ac:dyDescent="0.2">
      <c r="A132" t="s">
        <v>151</v>
      </c>
      <c r="B132" t="s">
        <v>152</v>
      </c>
      <c r="C132" t="s">
        <v>153</v>
      </c>
      <c r="D132" t="s">
        <v>154</v>
      </c>
    </row>
    <row r="133" spans="1:4" x14ac:dyDescent="0.2">
      <c r="B133" t="s">
        <v>252</v>
      </c>
      <c r="C133" t="s">
        <v>147</v>
      </c>
      <c r="D133" t="s">
        <v>253</v>
      </c>
    </row>
    <row r="134" spans="1:4" x14ac:dyDescent="0.2">
      <c r="A134" t="s">
        <v>143</v>
      </c>
    </row>
    <row r="135" spans="1:4" x14ac:dyDescent="0.2">
      <c r="B135" t="s">
        <v>254</v>
      </c>
      <c r="C135" t="s">
        <v>255</v>
      </c>
    </row>
    <row r="136" spans="1:4" x14ac:dyDescent="0.2">
      <c r="A136" t="s">
        <v>151</v>
      </c>
      <c r="B136" t="s">
        <v>152</v>
      </c>
      <c r="C136" t="s">
        <v>153</v>
      </c>
      <c r="D136" t="s">
        <v>154</v>
      </c>
    </row>
    <row r="137" spans="1:4" x14ac:dyDescent="0.2">
      <c r="B137" t="s">
        <v>256</v>
      </c>
      <c r="C137" t="s">
        <v>255</v>
      </c>
    </row>
    <row r="138" spans="1:4" x14ac:dyDescent="0.2">
      <c r="A138" t="s">
        <v>151</v>
      </c>
      <c r="B138" t="s">
        <v>152</v>
      </c>
      <c r="C138" t="s">
        <v>153</v>
      </c>
      <c r="D138" t="s">
        <v>154</v>
      </c>
    </row>
    <row r="139" spans="1:4" x14ac:dyDescent="0.2">
      <c r="B139" t="s">
        <v>257</v>
      </c>
      <c r="C139" t="s">
        <v>255</v>
      </c>
    </row>
    <row r="140" spans="1:4" x14ac:dyDescent="0.2">
      <c r="A140" t="s">
        <v>151</v>
      </c>
      <c r="B140" t="s">
        <v>152</v>
      </c>
      <c r="C140" t="s">
        <v>153</v>
      </c>
      <c r="D140" t="s">
        <v>154</v>
      </c>
    </row>
    <row r="141" spans="1:4" x14ac:dyDescent="0.2">
      <c r="B141" t="s">
        <v>162</v>
      </c>
      <c r="C141" t="s">
        <v>258</v>
      </c>
    </row>
    <row r="142" spans="1:4" x14ac:dyDescent="0.2">
      <c r="A142" t="s">
        <v>151</v>
      </c>
      <c r="B142" t="s">
        <v>152</v>
      </c>
      <c r="C142" t="s">
        <v>153</v>
      </c>
      <c r="D142" t="s">
        <v>154</v>
      </c>
    </row>
    <row r="143" spans="1:4" x14ac:dyDescent="0.2">
      <c r="B143" t="s">
        <v>259</v>
      </c>
    </row>
    <row r="144" spans="1:4" x14ac:dyDescent="0.2">
      <c r="A144" t="s">
        <v>151</v>
      </c>
      <c r="B144" t="s">
        <v>152</v>
      </c>
      <c r="C144" t="s">
        <v>153</v>
      </c>
      <c r="D144" t="s">
        <v>154</v>
      </c>
    </row>
    <row r="145" spans="1:5" x14ac:dyDescent="0.2">
      <c r="B145" t="s">
        <v>260</v>
      </c>
      <c r="C145" t="s">
        <v>261</v>
      </c>
    </row>
    <row r="146" spans="1:5" x14ac:dyDescent="0.2">
      <c r="A146" t="s">
        <v>151</v>
      </c>
      <c r="B146" t="s">
        <v>152</v>
      </c>
      <c r="C146" t="s">
        <v>153</v>
      </c>
      <c r="D146" t="s">
        <v>154</v>
      </c>
    </row>
    <row r="147" spans="1:5" x14ac:dyDescent="0.2">
      <c r="B147" t="s">
        <v>262</v>
      </c>
      <c r="C147" t="s">
        <v>263</v>
      </c>
    </row>
    <row r="148" spans="1:5" x14ac:dyDescent="0.2">
      <c r="A148" t="s">
        <v>151</v>
      </c>
      <c r="B148" t="s">
        <v>152</v>
      </c>
      <c r="C148" t="s">
        <v>153</v>
      </c>
      <c r="D148" t="s">
        <v>154</v>
      </c>
    </row>
    <row r="149" spans="1:5" x14ac:dyDescent="0.2">
      <c r="B149" t="s">
        <v>260</v>
      </c>
      <c r="C149" t="s">
        <v>251</v>
      </c>
    </row>
    <row r="150" spans="1:5" x14ac:dyDescent="0.2">
      <c r="A150" t="s">
        <v>151</v>
      </c>
      <c r="B150" t="s">
        <v>152</v>
      </c>
      <c r="C150" t="s">
        <v>153</v>
      </c>
      <c r="D150" t="s">
        <v>154</v>
      </c>
    </row>
    <row r="151" spans="1:5" x14ac:dyDescent="0.2">
      <c r="B151" t="s">
        <v>264</v>
      </c>
      <c r="C151" t="s">
        <v>155</v>
      </c>
      <c r="D151" t="s">
        <v>265</v>
      </c>
      <c r="E151" t="s">
        <v>266</v>
      </c>
    </row>
    <row r="152" spans="1:5" x14ac:dyDescent="0.2">
      <c r="A152" t="s">
        <v>143</v>
      </c>
    </row>
    <row r="153" spans="1:5" x14ac:dyDescent="0.2">
      <c r="B153" t="s">
        <v>267</v>
      </c>
      <c r="C153" t="s">
        <v>155</v>
      </c>
      <c r="D153" t="s">
        <v>265</v>
      </c>
      <c r="E153" t="s">
        <v>266</v>
      </c>
    </row>
    <row r="154" spans="1:5" x14ac:dyDescent="0.2">
      <c r="A154" t="s">
        <v>143</v>
      </c>
    </row>
    <row r="155" spans="1:5" x14ac:dyDescent="0.2">
      <c r="B155" t="s">
        <v>268</v>
      </c>
      <c r="C155" t="s">
        <v>147</v>
      </c>
      <c r="D155" t="s">
        <v>269</v>
      </c>
    </row>
    <row r="156" spans="1:5" x14ac:dyDescent="0.2">
      <c r="A156" t="s">
        <v>143</v>
      </c>
    </row>
    <row r="157" spans="1:5" x14ac:dyDescent="0.2">
      <c r="B157" t="s">
        <v>270</v>
      </c>
      <c r="C157" t="s">
        <v>219</v>
      </c>
      <c r="D157" t="s">
        <v>147</v>
      </c>
      <c r="E157" t="s">
        <v>228</v>
      </c>
    </row>
    <row r="158" spans="1:5" x14ac:dyDescent="0.2">
      <c r="A158" t="s">
        <v>151</v>
      </c>
      <c r="B158" t="s">
        <v>152</v>
      </c>
      <c r="C158" t="s">
        <v>153</v>
      </c>
      <c r="D158" t="s">
        <v>154</v>
      </c>
    </row>
    <row r="159" spans="1:5" x14ac:dyDescent="0.2">
      <c r="B159" t="s">
        <v>271</v>
      </c>
      <c r="C159" t="s">
        <v>272</v>
      </c>
    </row>
    <row r="160" spans="1:5" x14ac:dyDescent="0.2">
      <c r="A160" t="s">
        <v>143</v>
      </c>
    </row>
    <row r="161" spans="1:6" x14ac:dyDescent="0.2">
      <c r="B161" t="s">
        <v>273</v>
      </c>
      <c r="C161" t="s">
        <v>147</v>
      </c>
      <c r="D161" t="s">
        <v>274</v>
      </c>
      <c r="E161" t="s">
        <v>272</v>
      </c>
    </row>
    <row r="162" spans="1:6" x14ac:dyDescent="0.2">
      <c r="A162" t="s">
        <v>151</v>
      </c>
      <c r="B162" t="s">
        <v>152</v>
      </c>
      <c r="C162" t="s">
        <v>153</v>
      </c>
      <c r="D162" t="s">
        <v>154</v>
      </c>
    </row>
    <row r="163" spans="1:6" x14ac:dyDescent="0.2">
      <c r="B163" t="s">
        <v>162</v>
      </c>
      <c r="C163" t="s">
        <v>275</v>
      </c>
      <c r="D163" t="s">
        <v>276</v>
      </c>
    </row>
    <row r="164" spans="1:6" x14ac:dyDescent="0.2">
      <c r="A164" t="s">
        <v>151</v>
      </c>
      <c r="B164" t="s">
        <v>152</v>
      </c>
      <c r="C164" t="s">
        <v>153</v>
      </c>
      <c r="D164" t="s">
        <v>154</v>
      </c>
    </row>
    <row r="165" spans="1:6" x14ac:dyDescent="0.2">
      <c r="B165" t="s">
        <v>277</v>
      </c>
      <c r="C165" t="s">
        <v>241</v>
      </c>
    </row>
    <row r="166" spans="1:6" x14ac:dyDescent="0.2">
      <c r="A166" t="s">
        <v>151</v>
      </c>
      <c r="B166" t="s">
        <v>152</v>
      </c>
      <c r="C166" t="s">
        <v>153</v>
      </c>
      <c r="D166" t="s">
        <v>154</v>
      </c>
    </row>
    <row r="167" spans="1:6" x14ac:dyDescent="0.2">
      <c r="B167" t="s">
        <v>278</v>
      </c>
      <c r="C167" t="s">
        <v>147</v>
      </c>
      <c r="D167" t="s">
        <v>279</v>
      </c>
    </row>
    <row r="168" spans="1:6" x14ac:dyDescent="0.2">
      <c r="A168" t="s">
        <v>151</v>
      </c>
      <c r="B168" t="s">
        <v>152</v>
      </c>
      <c r="C168" t="s">
        <v>153</v>
      </c>
      <c r="D168" t="s">
        <v>154</v>
      </c>
    </row>
    <row r="169" spans="1:6" x14ac:dyDescent="0.2">
      <c r="B169" t="s">
        <v>280</v>
      </c>
      <c r="C169" t="s">
        <v>281</v>
      </c>
      <c r="D169" t="s">
        <v>147</v>
      </c>
      <c r="E169" t="s">
        <v>282</v>
      </c>
      <c r="F169" t="s">
        <v>263</v>
      </c>
    </row>
    <row r="170" spans="1:6" x14ac:dyDescent="0.2">
      <c r="A170" t="s">
        <v>143</v>
      </c>
    </row>
    <row r="171" spans="1:6" x14ac:dyDescent="0.2">
      <c r="B171" t="s">
        <v>283</v>
      </c>
      <c r="C171" t="s">
        <v>147</v>
      </c>
      <c r="D171" t="s">
        <v>284</v>
      </c>
    </row>
    <row r="172" spans="1:6" x14ac:dyDescent="0.2">
      <c r="A172" t="s">
        <v>143</v>
      </c>
    </row>
    <row r="173" spans="1:6" x14ac:dyDescent="0.2">
      <c r="B173" t="s">
        <v>285</v>
      </c>
      <c r="C173" t="s">
        <v>175</v>
      </c>
    </row>
    <row r="174" spans="1:6" x14ac:dyDescent="0.2">
      <c r="A174" t="s">
        <v>151</v>
      </c>
      <c r="B174" t="s">
        <v>152</v>
      </c>
      <c r="C174" t="s">
        <v>153</v>
      </c>
      <c r="D174" t="s">
        <v>154</v>
      </c>
    </row>
    <row r="175" spans="1:6" x14ac:dyDescent="0.2">
      <c r="B175" t="s">
        <v>286</v>
      </c>
      <c r="C175" t="s">
        <v>287</v>
      </c>
      <c r="D175" t="s">
        <v>147</v>
      </c>
      <c r="E175" t="s">
        <v>288</v>
      </c>
    </row>
    <row r="176" spans="1:6" x14ac:dyDescent="0.2">
      <c r="A176" t="s">
        <v>143</v>
      </c>
    </row>
    <row r="177" spans="1:7" x14ac:dyDescent="0.2">
      <c r="B177" t="s">
        <v>289</v>
      </c>
      <c r="C177" t="s">
        <v>147</v>
      </c>
      <c r="D177" t="s">
        <v>178</v>
      </c>
      <c r="E177" t="s">
        <v>290</v>
      </c>
    </row>
    <row r="178" spans="1:7" x14ac:dyDescent="0.2">
      <c r="A178" t="s">
        <v>151</v>
      </c>
      <c r="B178" t="s">
        <v>152</v>
      </c>
      <c r="C178" t="s">
        <v>153</v>
      </c>
      <c r="D178" t="s">
        <v>154</v>
      </c>
    </row>
    <row r="179" spans="1:7" x14ac:dyDescent="0.2">
      <c r="B179" t="s">
        <v>291</v>
      </c>
      <c r="C179" t="s">
        <v>292</v>
      </c>
      <c r="D179" t="s">
        <v>215</v>
      </c>
      <c r="E179">
        <v>1993</v>
      </c>
      <c r="F179" t="s">
        <v>216</v>
      </c>
      <c r="G179" t="s">
        <v>217</v>
      </c>
    </row>
    <row r="180" spans="1:7" x14ac:dyDescent="0.2">
      <c r="A180" t="s">
        <v>143</v>
      </c>
    </row>
    <row r="181" spans="1:7" x14ac:dyDescent="0.2">
      <c r="B181" t="s">
        <v>293</v>
      </c>
      <c r="C181" t="s">
        <v>292</v>
      </c>
      <c r="D181" t="s">
        <v>215</v>
      </c>
      <c r="E181" t="s">
        <v>294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H21" sqref="H21"/>
    </sheetView>
  </sheetViews>
  <sheetFormatPr baseColWidth="10" defaultColWidth="8.83203125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O79"/>
  <sheetViews>
    <sheetView topLeftCell="A53" workbookViewId="0">
      <selection activeCell="I82" sqref="I82"/>
    </sheetView>
  </sheetViews>
  <sheetFormatPr baseColWidth="10" defaultColWidth="8.83203125" defaultRowHeight="16" x14ac:dyDescent="0.2"/>
  <cols>
    <col min="1" max="1" width="14.6640625" customWidth="1"/>
    <col min="2" max="2" width="10.6640625" customWidth="1"/>
    <col min="3" max="3" width="9.83203125" customWidth="1"/>
    <col min="4" max="4" width="12.1640625" customWidth="1"/>
    <col min="5" max="5" width="11.5" customWidth="1"/>
    <col min="6" max="6" width="12.1640625" bestFit="1" customWidth="1"/>
    <col min="7" max="7" width="10.5" bestFit="1" customWidth="1"/>
    <col min="8" max="8" width="13" bestFit="1" customWidth="1"/>
    <col min="9" max="9" width="18.1640625" bestFit="1" customWidth="1"/>
    <col min="10" max="10" width="17.33203125" customWidth="1"/>
    <col min="11" max="11" width="13.1640625" bestFit="1" customWidth="1"/>
    <col min="12" max="12" width="20.5" customWidth="1"/>
    <col min="13" max="13" width="19.33203125" customWidth="1"/>
  </cols>
  <sheetData>
    <row r="1" spans="1:15" x14ac:dyDescent="0.2">
      <c r="B1" t="s">
        <v>419</v>
      </c>
      <c r="C1" t="s">
        <v>420</v>
      </c>
      <c r="D1" t="s">
        <v>421</v>
      </c>
      <c r="E1" t="s">
        <v>422</v>
      </c>
      <c r="F1" t="s">
        <v>423</v>
      </c>
      <c r="G1" t="s">
        <v>424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</row>
    <row r="2" spans="1:15" x14ac:dyDescent="0.2">
      <c r="A2" t="s">
        <v>15</v>
      </c>
      <c r="B2" s="62" t="s">
        <v>407</v>
      </c>
      <c r="C2" s="63" t="s">
        <v>406</v>
      </c>
      <c r="D2" s="62" t="s">
        <v>408</v>
      </c>
      <c r="E2" s="62" t="s">
        <v>60</v>
      </c>
      <c r="F2" s="62" t="s">
        <v>409</v>
      </c>
      <c r="G2" s="62" t="s">
        <v>410</v>
      </c>
      <c r="H2" s="62" t="s">
        <v>411</v>
      </c>
      <c r="I2" s="62" t="s">
        <v>412</v>
      </c>
      <c r="J2" s="62" t="s">
        <v>413</v>
      </c>
      <c r="K2" s="62" t="s">
        <v>414</v>
      </c>
      <c r="L2" s="62" t="s">
        <v>415</v>
      </c>
      <c r="M2" s="62" t="s">
        <v>416</v>
      </c>
      <c r="N2" s="62" t="s">
        <v>417</v>
      </c>
      <c r="O2" s="62" t="s">
        <v>418</v>
      </c>
    </row>
    <row r="3" spans="1:15" x14ac:dyDescent="0.2">
      <c r="A3" s="6">
        <v>44197</v>
      </c>
      <c r="B3" s="62">
        <v>223.5</v>
      </c>
      <c r="C3" s="62">
        <v>368.1</v>
      </c>
      <c r="D3" s="62">
        <v>309.10000000000002</v>
      </c>
      <c r="E3" s="62">
        <v>833.3</v>
      </c>
      <c r="F3" s="62">
        <v>402.5</v>
      </c>
      <c r="G3" s="62">
        <v>336.1</v>
      </c>
      <c r="H3" s="62">
        <v>222.6</v>
      </c>
      <c r="I3" s="62">
        <v>308.60000000000002</v>
      </c>
      <c r="J3" s="62">
        <v>185.9</v>
      </c>
      <c r="K3" s="62">
        <v>298.89999999999998</v>
      </c>
      <c r="L3" s="62">
        <v>261.89999999999998</v>
      </c>
      <c r="M3" s="62">
        <v>403.1</v>
      </c>
      <c r="N3" s="62">
        <v>98.1</v>
      </c>
      <c r="O3" s="62">
        <v>443.2</v>
      </c>
    </row>
    <row r="4" spans="1:15" x14ac:dyDescent="0.2">
      <c r="A4" s="6">
        <v>44228</v>
      </c>
      <c r="B4" s="62">
        <v>224.3</v>
      </c>
      <c r="C4" s="62">
        <v>369.3</v>
      </c>
      <c r="D4" s="62">
        <v>308.7</v>
      </c>
      <c r="E4" s="62">
        <v>832.4</v>
      </c>
      <c r="F4" s="62">
        <v>403.5</v>
      </c>
      <c r="G4" s="62">
        <v>336.6</v>
      </c>
      <c r="H4" s="62">
        <v>226.8</v>
      </c>
      <c r="I4" s="62">
        <v>308.3</v>
      </c>
      <c r="J4" s="62">
        <v>186.8</v>
      </c>
      <c r="K4" s="62">
        <v>300.39999999999998</v>
      </c>
      <c r="L4" s="62">
        <v>262.3</v>
      </c>
      <c r="M4" s="62">
        <v>415.3</v>
      </c>
      <c r="N4" s="62">
        <v>99.3</v>
      </c>
      <c r="O4" s="62">
        <v>445</v>
      </c>
    </row>
    <row r="5" spans="1:15" x14ac:dyDescent="0.2">
      <c r="A5" s="6">
        <v>44256</v>
      </c>
      <c r="B5" s="62">
        <v>222.7</v>
      </c>
      <c r="C5" s="62">
        <v>370</v>
      </c>
      <c r="D5" s="62">
        <v>308.89999999999998</v>
      </c>
      <c r="E5" s="62">
        <v>832</v>
      </c>
      <c r="F5" s="62">
        <v>403.7</v>
      </c>
      <c r="G5" s="62">
        <v>336.9</v>
      </c>
      <c r="H5" s="62">
        <v>228.3</v>
      </c>
      <c r="I5" s="62">
        <v>309.39999999999998</v>
      </c>
      <c r="J5" s="62">
        <v>192.7</v>
      </c>
      <c r="K5" s="62">
        <v>301.39999999999998</v>
      </c>
      <c r="L5" s="62">
        <v>264.10000000000002</v>
      </c>
      <c r="M5" s="62">
        <v>426.1</v>
      </c>
      <c r="N5" s="62">
        <v>99.6</v>
      </c>
      <c r="O5" s="62">
        <v>445.7</v>
      </c>
    </row>
    <row r="6" spans="1:15" x14ac:dyDescent="0.2">
      <c r="A6" s="6">
        <v>44287</v>
      </c>
      <c r="B6" s="62">
        <v>224.9</v>
      </c>
      <c r="C6" s="62">
        <v>372.9</v>
      </c>
      <c r="D6" s="62">
        <v>312.10000000000002</v>
      </c>
      <c r="E6" s="62">
        <v>832.8</v>
      </c>
      <c r="F6" s="62">
        <v>409</v>
      </c>
      <c r="G6" s="62">
        <v>366.1</v>
      </c>
      <c r="H6" s="62">
        <v>228</v>
      </c>
      <c r="I6" s="62">
        <v>312.89999999999998</v>
      </c>
      <c r="J6" s="62">
        <v>199.9</v>
      </c>
      <c r="K6" s="62">
        <v>302.60000000000002</v>
      </c>
      <c r="L6" s="62">
        <v>265.2</v>
      </c>
      <c r="M6" s="62">
        <v>462.5</v>
      </c>
      <c r="N6" s="62">
        <v>98.4</v>
      </c>
      <c r="O6" s="62">
        <v>452.8</v>
      </c>
    </row>
    <row r="7" spans="1:15" x14ac:dyDescent="0.2">
      <c r="A7" s="6">
        <v>44317</v>
      </c>
      <c r="B7" s="62">
        <v>224.2</v>
      </c>
      <c r="C7" s="62">
        <v>374.1</v>
      </c>
      <c r="D7" s="62">
        <v>312.8</v>
      </c>
      <c r="E7" s="62">
        <v>829.1</v>
      </c>
      <c r="F7" s="62">
        <v>408.3</v>
      </c>
      <c r="G7" s="62">
        <v>366.5</v>
      </c>
      <c r="H7" s="62">
        <v>231</v>
      </c>
      <c r="I7" s="62">
        <v>312.10000000000002</v>
      </c>
      <c r="J7" s="62">
        <v>206.3</v>
      </c>
      <c r="K7" s="62">
        <v>305</v>
      </c>
      <c r="L7" s="62">
        <v>267.60000000000002</v>
      </c>
      <c r="M7" s="62">
        <v>446.5</v>
      </c>
      <c r="N7" s="62">
        <v>99.8</v>
      </c>
      <c r="O7" s="62">
        <v>454.8</v>
      </c>
    </row>
    <row r="8" spans="1:15" x14ac:dyDescent="0.2">
      <c r="A8" s="6">
        <v>44348</v>
      </c>
      <c r="B8" s="62">
        <v>224.6</v>
      </c>
      <c r="C8" s="62">
        <v>376.8</v>
      </c>
      <c r="D8" s="62">
        <v>314</v>
      </c>
      <c r="E8" s="62">
        <v>831.4</v>
      </c>
      <c r="F8" s="62">
        <v>410.1</v>
      </c>
      <c r="G8" s="62">
        <v>366.8</v>
      </c>
      <c r="H8" s="62">
        <v>234.2</v>
      </c>
      <c r="I8" s="62">
        <v>314.39999999999998</v>
      </c>
      <c r="J8" s="62">
        <v>207.7</v>
      </c>
      <c r="K8" s="62">
        <v>304.5</v>
      </c>
      <c r="L8" s="62">
        <v>273</v>
      </c>
      <c r="M8" s="62">
        <v>459.3</v>
      </c>
      <c r="N8" s="62">
        <v>100.1</v>
      </c>
      <c r="O8" s="62">
        <v>456.7</v>
      </c>
    </row>
    <row r="9" spans="1:15" x14ac:dyDescent="0.2">
      <c r="A9" s="6">
        <v>44378</v>
      </c>
      <c r="B9" s="62">
        <v>224</v>
      </c>
      <c r="C9" s="62">
        <v>376.6</v>
      </c>
      <c r="D9" s="62">
        <v>313.5</v>
      </c>
      <c r="E9" s="62">
        <v>834.1</v>
      </c>
      <c r="F9" s="62">
        <v>413.3</v>
      </c>
      <c r="G9" s="62">
        <v>367.1</v>
      </c>
      <c r="H9" s="62">
        <v>232</v>
      </c>
      <c r="I9" s="62">
        <v>312.60000000000002</v>
      </c>
      <c r="J9" s="62">
        <v>204.3</v>
      </c>
      <c r="K9" s="62">
        <v>305.2</v>
      </c>
      <c r="L9" s="62">
        <v>279.60000000000002</v>
      </c>
      <c r="M9" s="62">
        <v>478.2</v>
      </c>
      <c r="N9" s="62">
        <v>100</v>
      </c>
      <c r="O9" s="62">
        <v>458</v>
      </c>
    </row>
    <row r="10" spans="1:15" x14ac:dyDescent="0.2">
      <c r="A10" s="6">
        <v>44409</v>
      </c>
      <c r="B10" s="62">
        <v>226.5</v>
      </c>
      <c r="C10" s="62">
        <v>377.3</v>
      </c>
      <c r="D10" s="62">
        <v>315.10000000000002</v>
      </c>
      <c r="E10" s="62">
        <v>834.7</v>
      </c>
      <c r="F10" s="62">
        <v>412.7</v>
      </c>
      <c r="G10" s="62">
        <v>367</v>
      </c>
      <c r="H10" s="62">
        <v>234.9</v>
      </c>
      <c r="I10" s="62">
        <v>312</v>
      </c>
      <c r="J10" s="62">
        <v>205.2</v>
      </c>
      <c r="K10" s="62">
        <v>305.60000000000002</v>
      </c>
      <c r="L10" s="62">
        <v>286</v>
      </c>
      <c r="M10" s="62">
        <v>500</v>
      </c>
      <c r="N10" s="62">
        <v>101.2</v>
      </c>
      <c r="O10" s="62">
        <v>456.2</v>
      </c>
    </row>
    <row r="11" spans="1:15" x14ac:dyDescent="0.2">
      <c r="A11" s="6">
        <v>44440</v>
      </c>
      <c r="B11" s="62">
        <v>225.9</v>
      </c>
      <c r="C11" s="62">
        <v>377.9</v>
      </c>
      <c r="D11" s="62">
        <v>316.60000000000002</v>
      </c>
      <c r="E11" s="62">
        <v>833.8</v>
      </c>
      <c r="F11" s="62">
        <v>416.9</v>
      </c>
      <c r="G11" s="62">
        <v>367.4</v>
      </c>
      <c r="H11" s="62">
        <v>238.5</v>
      </c>
      <c r="I11" s="62">
        <v>315.5</v>
      </c>
      <c r="J11" s="62">
        <v>210.8</v>
      </c>
      <c r="K11" s="62">
        <v>305.39999999999998</v>
      </c>
      <c r="L11" s="62">
        <v>288.3</v>
      </c>
      <c r="M11" s="62">
        <v>443.2</v>
      </c>
      <c r="N11" s="62">
        <v>102</v>
      </c>
      <c r="O11" s="62">
        <v>460.3</v>
      </c>
    </row>
    <row r="12" spans="1:15" x14ac:dyDescent="0.2">
      <c r="A12" s="6">
        <v>44470</v>
      </c>
      <c r="B12" s="62">
        <v>226.9</v>
      </c>
      <c r="C12" s="62">
        <v>382.3</v>
      </c>
      <c r="D12" s="62">
        <v>316.5</v>
      </c>
      <c r="E12" s="62">
        <v>834.1</v>
      </c>
      <c r="F12" s="62">
        <v>419.1</v>
      </c>
      <c r="G12" s="62">
        <v>412.4</v>
      </c>
      <c r="H12" s="62">
        <v>239.1</v>
      </c>
      <c r="I12" s="62">
        <v>316</v>
      </c>
      <c r="J12" s="62">
        <v>214.3</v>
      </c>
      <c r="K12" s="62">
        <v>306.8</v>
      </c>
      <c r="L12" s="62">
        <v>293</v>
      </c>
      <c r="M12" s="62">
        <v>455.3</v>
      </c>
      <c r="N12" s="62">
        <v>101.8</v>
      </c>
      <c r="O12" s="62">
        <v>460.9</v>
      </c>
    </row>
    <row r="13" spans="1:15" x14ac:dyDescent="0.2">
      <c r="A13" s="6">
        <v>44501</v>
      </c>
      <c r="B13" s="62">
        <v>229.2</v>
      </c>
      <c r="C13" s="62">
        <v>384.3</v>
      </c>
      <c r="D13" s="62">
        <v>316.2</v>
      </c>
      <c r="E13" s="62">
        <v>869.1</v>
      </c>
      <c r="F13" s="62">
        <v>421.3</v>
      </c>
      <c r="G13" s="62">
        <v>412.8</v>
      </c>
      <c r="H13" s="62">
        <v>241.5</v>
      </c>
      <c r="I13" s="62">
        <v>316.60000000000002</v>
      </c>
      <c r="J13" s="62">
        <v>216.3</v>
      </c>
      <c r="K13" s="62">
        <v>306.5</v>
      </c>
      <c r="L13" s="62">
        <v>299.3</v>
      </c>
      <c r="M13" s="62">
        <v>444.4</v>
      </c>
      <c r="N13" s="62">
        <v>102.2</v>
      </c>
      <c r="O13" s="62">
        <v>462.6</v>
      </c>
    </row>
    <row r="14" spans="1:15" x14ac:dyDescent="0.2">
      <c r="A14" s="6">
        <v>44531</v>
      </c>
      <c r="B14" s="62">
        <v>232.3</v>
      </c>
      <c r="C14" s="62">
        <v>386.3</v>
      </c>
      <c r="D14" s="62">
        <v>314</v>
      </c>
      <c r="E14" s="62">
        <v>872.8</v>
      </c>
      <c r="F14" s="62">
        <v>423.4</v>
      </c>
      <c r="G14" s="62">
        <v>412.7</v>
      </c>
      <c r="H14" s="62">
        <v>247.2</v>
      </c>
      <c r="I14" s="62">
        <v>318.5</v>
      </c>
      <c r="J14" s="62">
        <v>217.8</v>
      </c>
      <c r="K14" s="62">
        <v>307.60000000000002</v>
      </c>
      <c r="L14" s="62">
        <v>301.5</v>
      </c>
      <c r="M14" s="62">
        <v>521</v>
      </c>
      <c r="N14" s="62">
        <v>103.3</v>
      </c>
      <c r="O14" s="62">
        <v>462.6</v>
      </c>
    </row>
    <row r="15" spans="1:15" x14ac:dyDescent="0.2">
      <c r="A15" s="6">
        <v>44562</v>
      </c>
      <c r="B15" s="62">
        <v>234</v>
      </c>
      <c r="C15" s="62">
        <v>388.6</v>
      </c>
      <c r="D15" s="62">
        <v>317.10000000000002</v>
      </c>
      <c r="E15" s="62">
        <v>875.9</v>
      </c>
      <c r="F15" s="62">
        <v>426.7</v>
      </c>
      <c r="G15" s="62">
        <v>414.1</v>
      </c>
      <c r="H15" s="62">
        <v>245.2</v>
      </c>
      <c r="I15" s="62">
        <v>322.89999999999998</v>
      </c>
      <c r="J15" s="62">
        <v>211.9</v>
      </c>
      <c r="K15" s="62">
        <v>309.10000000000002</v>
      </c>
      <c r="L15" s="62">
        <v>304.7</v>
      </c>
      <c r="M15" s="62">
        <v>441.2</v>
      </c>
      <c r="N15" s="62">
        <v>103.3</v>
      </c>
      <c r="O15" s="62">
        <v>462.2</v>
      </c>
    </row>
    <row r="16" spans="1:15" x14ac:dyDescent="0.2">
      <c r="A16" s="6">
        <v>44593</v>
      </c>
      <c r="B16" s="62">
        <v>236.2</v>
      </c>
      <c r="C16" s="62">
        <v>389.8</v>
      </c>
      <c r="D16" s="62">
        <v>316.3</v>
      </c>
      <c r="E16" s="62">
        <v>880.2</v>
      </c>
      <c r="F16" s="62">
        <v>428.5</v>
      </c>
      <c r="G16" s="62">
        <v>415.8</v>
      </c>
      <c r="H16" s="62">
        <v>252</v>
      </c>
      <c r="I16" s="62">
        <v>323.39999999999998</v>
      </c>
      <c r="J16" s="62">
        <v>219.6</v>
      </c>
      <c r="K16" s="62">
        <v>311.60000000000002</v>
      </c>
      <c r="L16" s="62">
        <v>305.39999999999998</v>
      </c>
      <c r="M16" s="62">
        <v>456.6</v>
      </c>
      <c r="N16" s="62">
        <v>106.2</v>
      </c>
      <c r="O16" s="62">
        <v>464.1</v>
      </c>
    </row>
    <row r="17" spans="1:15" x14ac:dyDescent="0.2">
      <c r="A17" s="6">
        <v>44621</v>
      </c>
      <c r="B17" s="62">
        <v>236.5</v>
      </c>
      <c r="C17" s="62">
        <v>392.3</v>
      </c>
      <c r="D17" s="62">
        <v>320.60000000000002</v>
      </c>
      <c r="E17" s="62">
        <v>892.3</v>
      </c>
      <c r="F17" s="62">
        <v>430.8</v>
      </c>
      <c r="G17" s="62">
        <v>422.7</v>
      </c>
      <c r="H17" s="62">
        <v>256.7</v>
      </c>
      <c r="I17" s="62">
        <v>323.39999999999998</v>
      </c>
      <c r="J17" s="62">
        <v>227.9</v>
      </c>
      <c r="K17" s="62">
        <v>313.5</v>
      </c>
      <c r="L17" s="62">
        <v>312.60000000000002</v>
      </c>
      <c r="M17" s="62">
        <v>461.2</v>
      </c>
      <c r="N17" s="62">
        <v>106.3</v>
      </c>
      <c r="O17" s="62">
        <v>467.1</v>
      </c>
    </row>
    <row r="18" spans="1:15" x14ac:dyDescent="0.2">
      <c r="A18" s="6">
        <v>44652</v>
      </c>
      <c r="B18" s="62">
        <v>240.1</v>
      </c>
      <c r="C18" s="62">
        <v>400.4</v>
      </c>
      <c r="D18" s="62">
        <v>321.5</v>
      </c>
      <c r="E18" s="62">
        <v>900.6</v>
      </c>
      <c r="F18" s="62">
        <v>436.8</v>
      </c>
      <c r="G18" s="62">
        <v>628.1</v>
      </c>
      <c r="H18" s="62">
        <v>258</v>
      </c>
      <c r="I18" s="62">
        <v>330.2</v>
      </c>
      <c r="J18" s="62">
        <v>232.1</v>
      </c>
      <c r="K18" s="62">
        <v>316.89999999999998</v>
      </c>
      <c r="L18" s="62">
        <v>314.2</v>
      </c>
      <c r="M18" s="62">
        <v>492.2</v>
      </c>
      <c r="N18" s="62">
        <v>104.7</v>
      </c>
      <c r="O18" s="62">
        <v>472.3</v>
      </c>
    </row>
    <row r="19" spans="1:15" x14ac:dyDescent="0.2">
      <c r="A19" s="6">
        <v>44682</v>
      </c>
      <c r="B19" s="62">
        <v>243.7</v>
      </c>
      <c r="C19" s="62">
        <v>405.1</v>
      </c>
      <c r="D19" s="62">
        <v>323.3</v>
      </c>
      <c r="E19" s="62">
        <v>902.5</v>
      </c>
      <c r="F19" s="62">
        <v>439.2</v>
      </c>
      <c r="G19" s="62">
        <v>630.20000000000005</v>
      </c>
      <c r="H19" s="62">
        <v>261.10000000000002</v>
      </c>
      <c r="I19" s="62">
        <v>330.7</v>
      </c>
      <c r="J19" s="62">
        <v>234.8</v>
      </c>
      <c r="K19" s="62">
        <v>318</v>
      </c>
      <c r="L19" s="62">
        <v>317.10000000000002</v>
      </c>
      <c r="M19" s="62">
        <v>498.1</v>
      </c>
      <c r="N19" s="62">
        <v>105.4</v>
      </c>
      <c r="O19" s="62">
        <v>474.3</v>
      </c>
    </row>
    <row r="20" spans="1:15" x14ac:dyDescent="0.2">
      <c r="A20" s="6">
        <v>44713</v>
      </c>
      <c r="B20" s="62">
        <v>246.6</v>
      </c>
      <c r="C20" s="62">
        <v>409.3</v>
      </c>
      <c r="D20" s="62">
        <v>323.89999999999998</v>
      </c>
      <c r="E20" s="62">
        <v>903.2</v>
      </c>
      <c r="F20" s="62">
        <v>441.3</v>
      </c>
      <c r="G20" s="62">
        <v>632</v>
      </c>
      <c r="H20" s="62">
        <v>264.7</v>
      </c>
      <c r="I20" s="62">
        <v>332.3</v>
      </c>
      <c r="J20" s="62">
        <v>235.2</v>
      </c>
      <c r="K20" s="62">
        <v>319.39999999999998</v>
      </c>
      <c r="L20" s="62">
        <v>323.60000000000002</v>
      </c>
      <c r="M20" s="62">
        <v>515</v>
      </c>
      <c r="N20" s="62">
        <v>106.2</v>
      </c>
      <c r="O20" s="62">
        <v>479.2</v>
      </c>
    </row>
    <row r="21" spans="1:15" x14ac:dyDescent="0.2">
      <c r="A21" s="6">
        <v>44743</v>
      </c>
      <c r="B21" s="62">
        <v>252.2</v>
      </c>
      <c r="C21" s="62">
        <v>412.4</v>
      </c>
      <c r="D21" s="62">
        <v>324.89999999999998</v>
      </c>
      <c r="E21" s="62">
        <v>904.5</v>
      </c>
      <c r="F21" s="62">
        <v>445.1</v>
      </c>
      <c r="G21" s="62">
        <v>632.6</v>
      </c>
      <c r="H21" s="62">
        <v>262.89999999999998</v>
      </c>
      <c r="I21" s="62">
        <v>333.9</v>
      </c>
      <c r="J21" s="62">
        <v>232.9</v>
      </c>
      <c r="K21" s="62">
        <v>319.39999999999998</v>
      </c>
      <c r="L21" s="62">
        <v>330.4</v>
      </c>
      <c r="M21" s="62">
        <v>569.79999999999995</v>
      </c>
      <c r="N21" s="62">
        <v>105.5</v>
      </c>
      <c r="O21" s="62">
        <v>484.6</v>
      </c>
    </row>
    <row r="22" spans="1:15" x14ac:dyDescent="0.2">
      <c r="A22" s="6">
        <v>44774</v>
      </c>
      <c r="B22" s="62">
        <v>255.6</v>
      </c>
      <c r="C22" s="62">
        <v>416.4</v>
      </c>
      <c r="D22" s="62">
        <v>327.3</v>
      </c>
      <c r="E22" s="62">
        <v>904.5</v>
      </c>
      <c r="F22" s="62">
        <v>448.4</v>
      </c>
      <c r="G22" s="62">
        <v>629.79999999999995</v>
      </c>
      <c r="H22" s="62">
        <v>267</v>
      </c>
      <c r="I22" s="62">
        <v>331.7</v>
      </c>
      <c r="J22" s="62">
        <v>235.9</v>
      </c>
      <c r="K22" s="62">
        <v>322.60000000000002</v>
      </c>
      <c r="L22" s="62">
        <v>326.39999999999998</v>
      </c>
      <c r="M22" s="62">
        <v>609.6</v>
      </c>
      <c r="N22" s="62">
        <v>106.2</v>
      </c>
      <c r="O22" s="62">
        <v>490.3</v>
      </c>
    </row>
    <row r="23" spans="1:15" x14ac:dyDescent="0.2">
      <c r="A23" s="6">
        <v>44805</v>
      </c>
      <c r="B23" s="62">
        <v>258.3</v>
      </c>
      <c r="C23" s="62">
        <v>418.4</v>
      </c>
      <c r="D23" s="62">
        <v>329</v>
      </c>
      <c r="E23" s="62">
        <v>904.8</v>
      </c>
      <c r="F23" s="62">
        <v>453.7</v>
      </c>
      <c r="G23" s="62">
        <v>632.5</v>
      </c>
      <c r="H23" s="62">
        <v>271.3</v>
      </c>
      <c r="I23" s="62">
        <v>334.1</v>
      </c>
      <c r="J23" s="62">
        <v>242.9</v>
      </c>
      <c r="K23" s="62">
        <v>324.60000000000002</v>
      </c>
      <c r="L23" s="62">
        <v>326.89999999999998</v>
      </c>
      <c r="M23" s="62">
        <v>528.29999999999995</v>
      </c>
      <c r="N23" s="62">
        <v>107.6</v>
      </c>
      <c r="O23" s="62">
        <v>494.6</v>
      </c>
    </row>
    <row r="24" spans="1:15" x14ac:dyDescent="0.2">
      <c r="A24" s="6"/>
      <c r="B24" s="65"/>
      <c r="C24" s="63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</row>
    <row r="25" spans="1:15" x14ac:dyDescent="0.2">
      <c r="B25" s="62"/>
      <c r="C25" s="63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</row>
    <row r="26" spans="1:15" x14ac:dyDescent="0.2">
      <c r="B26" s="62"/>
      <c r="C26" s="63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</row>
    <row r="27" spans="1:15" ht="16" customHeight="1" x14ac:dyDescent="0.2">
      <c r="B27" s="62" t="str">
        <f>B2</f>
        <v xml:space="preserve"> Food</v>
      </c>
      <c r="C27" s="62" t="str">
        <f t="shared" ref="C27:O27" si="0">C2</f>
        <v>Catering</v>
      </c>
      <c r="D27" s="62" t="str">
        <f t="shared" si="0"/>
        <v xml:space="preserve"> Alcoholic drink</v>
      </c>
      <c r="E27" s="62" t="str">
        <f t="shared" si="0"/>
        <v xml:space="preserve"> Tobacco</v>
      </c>
      <c r="F27" s="62" t="str">
        <f t="shared" si="0"/>
        <v xml:space="preserve"> Housing</v>
      </c>
      <c r="G27" s="62" t="str">
        <f t="shared" si="0"/>
        <v xml:space="preserve"> Fuel and light</v>
      </c>
      <c r="H27" s="62" t="str">
        <f t="shared" si="0"/>
        <v xml:space="preserve"> Household goods</v>
      </c>
      <c r="I27" s="62" t="str">
        <f t="shared" si="0"/>
        <v xml:space="preserve"> Household services</v>
      </c>
      <c r="J27" s="62" t="str">
        <f t="shared" si="0"/>
        <v xml:space="preserve"> Clothing and footwear</v>
      </c>
      <c r="K27" s="62" t="str">
        <f t="shared" si="0"/>
        <v xml:space="preserve"> Personal goods and services</v>
      </c>
      <c r="L27" s="62" t="str">
        <f t="shared" si="0"/>
        <v xml:space="preserve"> Motoring expenditure</v>
      </c>
      <c r="M27" s="62" t="str">
        <f t="shared" si="0"/>
        <v xml:space="preserve"> Fares and other travel costs</v>
      </c>
      <c r="N27" s="62" t="str">
        <f t="shared" si="0"/>
        <v xml:space="preserve"> Leisure goods</v>
      </c>
      <c r="O27" s="62" t="str">
        <f t="shared" si="0"/>
        <v xml:space="preserve"> Leisure services</v>
      </c>
    </row>
    <row r="28" spans="1:15" x14ac:dyDescent="0.2">
      <c r="A28" s="6">
        <f>'Unchained Indices'!A3</f>
        <v>44562</v>
      </c>
      <c r="B28" s="64">
        <f ca="1">SUMPRODUCT('Unchained Indices'!D3:AK3,'Unchained Indices'!$D$70:$AK$70)/SUM('Unchained Indices'!$D$70:$AK$70)</f>
        <v>99.999999999999986</v>
      </c>
      <c r="C28" s="64">
        <f ca="1">SUMPRODUCT('Unchained Indices'!AL3:AN3,'Unchained Indices'!$AL$70:$AN$70)/SUM('Unchained Indices'!$AL$70:$AN$70)</f>
        <v>100</v>
      </c>
      <c r="D28" s="64">
        <f ca="1">SUMPRODUCT('Unchained Indices'!AO3:AT3,'Unchained Indices'!$AO$70:$AT$70)/SUM('Unchained Indices'!$AO$70:$AT$70)</f>
        <v>100</v>
      </c>
      <c r="E28" s="64">
        <f ca="1">SUMPRODUCT('Unchained Indices'!AU3:AV3,'Unchained Indices'!$AU$70:$AV$70)/SUM('Unchained Indices'!$AU$70:$AV$70)</f>
        <v>100.00000000000001</v>
      </c>
      <c r="F28">
        <f ca="1">SUMPRODUCT('Unchained Indices'!AW3:BD3,'Unchained Indices'!$AW$70:$BD$70)/SUM('Unchained Indices'!$AW$70:$BD$70)</f>
        <v>99.999999999999986</v>
      </c>
      <c r="G28">
        <f ca="1">SUMPRODUCT('Unchained Indices'!BE3:BH3,'Unchained Indices'!$BE$70:$BH$70)/SUM('Unchained Indices'!$BE$70:$BH$70)</f>
        <v>100</v>
      </c>
      <c r="H28">
        <f ca="1">SUMPRODUCT('Unchained Indices'!BI3:BN3,'Unchained Indices'!$BI$70:$BN$70)/SUM('Unchained Indices'!$BI$70:$BN$70)</f>
        <v>100</v>
      </c>
      <c r="I28">
        <f ca="1">SUMPRODUCT('Unchained Indices'!BO3:BR3,'Unchained Indices'!$BO$70:$BR$70)/SUM('Unchained Indices'!$BO$70:$BR$70)</f>
        <v>100</v>
      </c>
      <c r="J28">
        <f ca="1">SUMPRODUCT('Unchained Indices'!BS3:BW3,'Unchained Indices'!$BS$70:$BW$70)/SUM('Unchained Indices'!$BS$70:$BW$70)</f>
        <v>100.00000000000001</v>
      </c>
      <c r="K28">
        <f ca="1">SUMPRODUCT('Unchained Indices'!BX3:BZ3,'Unchained Indices'!$BX$70:$BZ$70)/SUM('Unchained Indices'!$BX$70:$BZ$70)</f>
        <v>99.999999999999986</v>
      </c>
      <c r="L28">
        <f ca="1">SUMPRODUCT('Unchained Indices'!CA3:CD3,'Unchained Indices'!$CA$70:$CD$70)/SUM('Unchained Indices'!$CA$70:$CD$70)</f>
        <v>99.999999999999986</v>
      </c>
      <c r="M28">
        <f ca="1">SUMPRODUCT('Unchained Indices'!CE3:CG3,'Unchained Indices'!$CE$70:$CG$70)/SUM('Unchained Indices'!$CE$70:$CG$70)</f>
        <v>100</v>
      </c>
      <c r="N28">
        <f ca="1">SUMPRODUCT('Unchained Indices'!CH3:CL3,'Unchained Indices'!$CH$70:$CL$70)/SUM('Unchained Indices'!$CH$70:$CL$70)</f>
        <v>99.999999999999986</v>
      </c>
      <c r="O28">
        <f ca="1">SUMPRODUCT('Unchained Indices'!CM3:CP3,'Unchained Indices'!$CM$70:$CP$70)/SUM('Unchained Indices'!$CM$70:$CP$70)</f>
        <v>99.999999999999986</v>
      </c>
    </row>
    <row r="29" spans="1:15" x14ac:dyDescent="0.2">
      <c r="A29" s="6">
        <f>'Unchained Indices'!A4</f>
        <v>44593</v>
      </c>
      <c r="B29" s="64">
        <f ca="1">SUMPRODUCT('Unchained Indices'!D4:AK4,'Unchained Indices'!$D$70:$AK$70)/SUM('Unchained Indices'!$D$70:$AK$70)</f>
        <v>100.94029804183489</v>
      </c>
      <c r="C29" s="64">
        <f ca="1">SUMPRODUCT('Unchained Indices'!AL4:AN4,'Unchained Indices'!$AL$70:$AN$70)/SUM('Unchained Indices'!$AL$70:$AN$70)</f>
        <v>100.30028543357103</v>
      </c>
      <c r="D29" s="64">
        <f ca="1">SUMPRODUCT('Unchained Indices'!AO4:AT4,'Unchained Indices'!$AO$70:$AT$70)/SUM('Unchained Indices'!$AO$70:$AT$70)</f>
        <v>99.750078003337777</v>
      </c>
      <c r="E29" s="64">
        <f ca="1">SUMPRODUCT('Unchained Indices'!AU4:AV4,'Unchained Indices'!$AU$70:$AV$70)/SUM('Unchained Indices'!$AU$70:$AV$70)</f>
        <v>100.48906116510224</v>
      </c>
      <c r="F29">
        <f ca="1">SUMPRODUCT('Unchained Indices'!AW4:BD4,'Unchained Indices'!$AW$70:$BD$70)/SUM('Unchained Indices'!$AW$70:$BD$70)</f>
        <v>100.41935632748383</v>
      </c>
      <c r="G29">
        <f ca="1">SUMPRODUCT('Unchained Indices'!BE4:BH4,'Unchained Indices'!$BE$70:$BH$70)/SUM('Unchained Indices'!$BE$70:$BH$70)</f>
        <v>100.4147548449603</v>
      </c>
      <c r="H29">
        <f ca="1">SUMPRODUCT('Unchained Indices'!BI4:BN4,'Unchained Indices'!$BI$70:$BN$70)/SUM('Unchained Indices'!$BI$70:$BN$70)</f>
        <v>102.76490262438601</v>
      </c>
      <c r="I29">
        <f ca="1">SUMPRODUCT('Unchained Indices'!BO4:BR4,'Unchained Indices'!$BO$70:$BR$70)/SUM('Unchained Indices'!$BO$70:$BR$70)</f>
        <v>100.16406870031652</v>
      </c>
      <c r="J29">
        <f ca="1">SUMPRODUCT('Unchained Indices'!BS4:BW4,'Unchained Indices'!$BS$70:$BW$70)/SUM('Unchained Indices'!$BS$70:$BW$70)</f>
        <v>103.62376004635128</v>
      </c>
      <c r="K29">
        <f ca="1">SUMPRODUCT('Unchained Indices'!BX4:BZ4,'Unchained Indices'!$BX$70:$BZ$70)/SUM('Unchained Indices'!$BX$70:$BZ$70)</f>
        <v>100.82743941308419</v>
      </c>
      <c r="L29">
        <f ca="1">SUMPRODUCT('Unchained Indices'!CA4:CD4,'Unchained Indices'!$CA$70:$CD$70)/SUM('Unchained Indices'!$CA$70:$CD$70)</f>
        <v>100.22471484930537</v>
      </c>
      <c r="M29">
        <f ca="1">SUMPRODUCT('Unchained Indices'!CE4:CG4,'Unchained Indices'!$CE$70:$CG$70)/SUM('Unchained Indices'!$CE$70:$CG$70)</f>
        <v>103.4848062059947</v>
      </c>
      <c r="N29">
        <f ca="1">SUMPRODUCT('Unchained Indices'!CH4:CL4,'Unchained Indices'!$CH$70:$CL$70)/SUM('Unchained Indices'!$CH$70:$CL$70)</f>
        <v>102.76910589694432</v>
      </c>
      <c r="O29">
        <f ca="1">SUMPRODUCT('Unchained Indices'!CM4:CP4,'Unchained Indices'!$CM$70:$CP$70)/SUM('Unchained Indices'!$CM$70:$CP$70)</f>
        <v>100.40905593543293</v>
      </c>
    </row>
    <row r="30" spans="1:15" x14ac:dyDescent="0.2">
      <c r="A30" s="6">
        <f>'Unchained Indices'!A5</f>
        <v>44621</v>
      </c>
      <c r="B30" s="64">
        <f ca="1">SUMPRODUCT('Unchained Indices'!D5:AK5,'Unchained Indices'!$D$70:$AK$70)/SUM('Unchained Indices'!$D$70:$AK$70)</f>
        <v>101.07645592668538</v>
      </c>
      <c r="C30" s="64">
        <f ca="1">SUMPRODUCT('Unchained Indices'!AL5:AN5,'Unchained Indices'!$AL$70:$AN$70)/SUM('Unchained Indices'!$AL$70:$AN$70)</f>
        <v>100.94414224493586</v>
      </c>
      <c r="D30" s="64">
        <f ca="1">SUMPRODUCT('Unchained Indices'!AO5:AT5,'Unchained Indices'!$AO$70:$AT$70)/SUM('Unchained Indices'!$AO$70:$AT$70)</f>
        <v>101.12081387444796</v>
      </c>
      <c r="E30" s="64">
        <f ca="1">SUMPRODUCT('Unchained Indices'!AU5:AV5,'Unchained Indices'!$AU$70:$AV$70)/SUM('Unchained Indices'!$AU$70:$AV$70)</f>
        <v>101.87919867218342</v>
      </c>
      <c r="F30">
        <f ca="1">SUMPRODUCT('Unchained Indices'!AW5:BD5,'Unchained Indices'!$AW$70:$BD$70)/SUM('Unchained Indices'!$AW$70:$BD$70)</f>
        <v>100.96492987933699</v>
      </c>
      <c r="G30">
        <f ca="1">SUMPRODUCT('Unchained Indices'!BE5:BH5,'Unchained Indices'!$BE$70:$BH$70)/SUM('Unchained Indices'!$BE$70:$BH$70)</f>
        <v>102.06958710174408</v>
      </c>
      <c r="H30">
        <f ca="1">SUMPRODUCT('Unchained Indices'!BI5:BN5,'Unchained Indices'!$BI$70:$BN$70)/SUM('Unchained Indices'!$BI$70:$BN$70)</f>
        <v>104.69785571331474</v>
      </c>
      <c r="I30">
        <f ca="1">SUMPRODUCT('Unchained Indices'!BO5:BR5,'Unchained Indices'!$BO$70:$BR$70)/SUM('Unchained Indices'!$BO$70:$BR$70)</f>
        <v>100.19352051832941</v>
      </c>
      <c r="J30">
        <f ca="1">SUMPRODUCT('Unchained Indices'!BS5:BW5,'Unchained Indices'!$BS$70:$BW$70)/SUM('Unchained Indices'!$BS$70:$BW$70)</f>
        <v>107.56813757152939</v>
      </c>
      <c r="K30">
        <f ca="1">SUMPRODUCT('Unchained Indices'!BX5:BZ5,'Unchained Indices'!$BX$70:$BZ$70)/SUM('Unchained Indices'!$BX$70:$BZ$70)</f>
        <v>101.41920821915076</v>
      </c>
      <c r="L30">
        <f ca="1">SUMPRODUCT('Unchained Indices'!CA5:CD5,'Unchained Indices'!$CA$70:$CD$70)/SUM('Unchained Indices'!$CA$70:$CD$70)</f>
        <v>102.58516058095753</v>
      </c>
      <c r="M30">
        <f ca="1">SUMPRODUCT('Unchained Indices'!CE5:CG5,'Unchained Indices'!$CE$70:$CG$70)/SUM('Unchained Indices'!$CE$70:$CG$70)</f>
        <v>104.51713792810231</v>
      </c>
      <c r="N30">
        <f ca="1">SUMPRODUCT('Unchained Indices'!CH5:CL5,'Unchained Indices'!$CH$70:$CL$70)/SUM('Unchained Indices'!$CH$70:$CL$70)</f>
        <v>102.81123894581101</v>
      </c>
      <c r="O30">
        <f ca="1">SUMPRODUCT('Unchained Indices'!CM5:CP5,'Unchained Indices'!$CM$70:$CP$70)/SUM('Unchained Indices'!$CM$70:$CP$70)</f>
        <v>101.06432236248307</v>
      </c>
    </row>
    <row r="31" spans="1:15" x14ac:dyDescent="0.2">
      <c r="A31" s="6">
        <f>'Unchained Indices'!A6</f>
        <v>44652</v>
      </c>
      <c r="B31" s="64">
        <f ca="1">SUMPRODUCT('Unchained Indices'!D6:AK6,'Unchained Indices'!$D$70:$AK$70)/SUM('Unchained Indices'!$D$70:$AK$70)</f>
        <v>102.62273533648533</v>
      </c>
      <c r="C31" s="64">
        <f ca="1">SUMPRODUCT('Unchained Indices'!AL6:AN6,'Unchained Indices'!$AL$70:$AN$70)/SUM('Unchained Indices'!$AL$70:$AN$70)</f>
        <v>103.02722549280266</v>
      </c>
      <c r="D31" s="64">
        <f ca="1">SUMPRODUCT('Unchained Indices'!AO6:AT6,'Unchained Indices'!$AO$70:$AT$70)/SUM('Unchained Indices'!$AO$70:$AT$70)</f>
        <v>101.36998069390678</v>
      </c>
      <c r="E31" s="64">
        <f ca="1">SUMPRODUCT('Unchained Indices'!AU6:AV6,'Unchained Indices'!$AU$70:$AV$70)/SUM('Unchained Indices'!$AU$70:$AV$70)</f>
        <v>102.82102512888153</v>
      </c>
      <c r="F31">
        <f ca="1">SUMPRODUCT('Unchained Indices'!AW6:BD6,'Unchained Indices'!$AW$70:$BD$70)/SUM('Unchained Indices'!$AW$70:$BD$70)</f>
        <v>102.36893614277623</v>
      </c>
      <c r="G31">
        <f ca="1">SUMPRODUCT('Unchained Indices'!BE6:BH6,'Unchained Indices'!$BE$70:$BH$70)/SUM('Unchained Indices'!$BE$70:$BH$70)</f>
        <v>151.66437222409155</v>
      </c>
      <c r="H31">
        <f ca="1">SUMPRODUCT('Unchained Indices'!BI6:BN6,'Unchained Indices'!$BI$70:$BN$70)/SUM('Unchained Indices'!$BI$70:$BN$70)</f>
        <v>105.25046814518497</v>
      </c>
      <c r="I31">
        <f ca="1">SUMPRODUCT('Unchained Indices'!BO6:BR6,'Unchained Indices'!$BO$70:$BR$70)/SUM('Unchained Indices'!$BO$70:$BR$70)</f>
        <v>102.30490755174732</v>
      </c>
      <c r="J31">
        <f ca="1">SUMPRODUCT('Unchained Indices'!BS6:BW6,'Unchained Indices'!$BS$70:$BW$70)/SUM('Unchained Indices'!$BS$70:$BW$70)</f>
        <v>109.53418169060622</v>
      </c>
      <c r="K31">
        <f ca="1">SUMPRODUCT('Unchained Indices'!BX6:BZ6,'Unchained Indices'!$BX$70:$BZ$70)/SUM('Unchained Indices'!$BX$70:$BZ$70)</f>
        <v>102.50183156247003</v>
      </c>
      <c r="L31">
        <f ca="1">SUMPRODUCT('Unchained Indices'!CA6:CD6,'Unchained Indices'!$CA$70:$CD$70)/SUM('Unchained Indices'!$CA$70:$CD$70)</f>
        <v>103.142862025711</v>
      </c>
      <c r="M31">
        <f ca="1">SUMPRODUCT('Unchained Indices'!CE6:CG6,'Unchained Indices'!$CE$70:$CG$70)/SUM('Unchained Indices'!$CE$70:$CG$70)</f>
        <v>111.54184098499987</v>
      </c>
      <c r="N31">
        <f ca="1">SUMPRODUCT('Unchained Indices'!CH6:CL6,'Unchained Indices'!$CH$70:$CL$70)/SUM('Unchained Indices'!$CH$70:$CL$70)</f>
        <v>101.39623220582514</v>
      </c>
      <c r="O31">
        <f ca="1">SUMPRODUCT('Unchained Indices'!CM6:CP6,'Unchained Indices'!$CM$70:$CP$70)/SUM('Unchained Indices'!$CM$70:$CP$70)</f>
        <v>102.19807316783893</v>
      </c>
    </row>
    <row r="32" spans="1:15" x14ac:dyDescent="0.2">
      <c r="A32" s="6">
        <f>'Unchained Indices'!A7</f>
        <v>44682</v>
      </c>
      <c r="B32" s="64">
        <f ca="1">SUMPRODUCT('Unchained Indices'!D7:AK7,'Unchained Indices'!$D$70:$AK$70)/SUM('Unchained Indices'!$D$70:$AK$70)</f>
        <v>104.15619805717478</v>
      </c>
      <c r="C32" s="64">
        <f ca="1">SUMPRODUCT('Unchained Indices'!AL7:AN7,'Unchained Indices'!$AL$70:$AN$70)/SUM('Unchained Indices'!$AL$70:$AN$70)</f>
        <v>104.24832910106824</v>
      </c>
      <c r="D32" s="64">
        <f ca="1">SUMPRODUCT('Unchained Indices'!AO7:AT7,'Unchained Indices'!$AO$70:$AT$70)/SUM('Unchained Indices'!$AO$70:$AT$70)</f>
        <v>101.96777940081397</v>
      </c>
      <c r="E32" s="64">
        <f ca="1">SUMPRODUCT('Unchained Indices'!AU7:AV7,'Unchained Indices'!$AU$70:$AV$70)/SUM('Unchained Indices'!$AU$70:$AV$70)</f>
        <v>103.04135846242839</v>
      </c>
      <c r="F32">
        <f ca="1">SUMPRODUCT('Unchained Indices'!AW7:BD7,'Unchained Indices'!$AW$70:$BD$70)/SUM('Unchained Indices'!$AW$70:$BD$70)</f>
        <v>102.92467816832406</v>
      </c>
      <c r="G32">
        <f ca="1">SUMPRODUCT('Unchained Indices'!BE7:BH7,'Unchained Indices'!$BE$70:$BH$70)/SUM('Unchained Indices'!$BE$70:$BH$70)</f>
        <v>152.15326879411077</v>
      </c>
      <c r="H32">
        <f ca="1">SUMPRODUCT('Unchained Indices'!BI7:BN7,'Unchained Indices'!$BI$70:$BN$70)/SUM('Unchained Indices'!$BI$70:$BN$70)</f>
        <v>106.50113700653584</v>
      </c>
      <c r="I32">
        <f ca="1">SUMPRODUCT('Unchained Indices'!BO7:BR7,'Unchained Indices'!$BO$70:$BR$70)/SUM('Unchained Indices'!$BO$70:$BR$70)</f>
        <v>102.43371959153588</v>
      </c>
      <c r="J32">
        <f ca="1">SUMPRODUCT('Unchained Indices'!BS7:BW7,'Unchained Indices'!$BS$70:$BW$70)/SUM('Unchained Indices'!$BS$70:$BW$70)</f>
        <v>110.80333849825318</v>
      </c>
      <c r="K32">
        <f ca="1">SUMPRODUCT('Unchained Indices'!BX7:BZ7,'Unchained Indices'!$BX$70:$BZ$70)/SUM('Unchained Indices'!$BX$70:$BZ$70)</f>
        <v>102.88152404469064</v>
      </c>
      <c r="L32">
        <f ca="1">SUMPRODUCT('Unchained Indices'!CA7:CD7,'Unchained Indices'!$CA$70:$CD$70)/SUM('Unchained Indices'!$CA$70:$CD$70)</f>
        <v>104.09757498151836</v>
      </c>
      <c r="M32">
        <f ca="1">SUMPRODUCT('Unchained Indices'!CE7:CG7,'Unchained Indices'!$CE$70:$CG$70)/SUM('Unchained Indices'!$CE$70:$CG$70)</f>
        <v>112.87836178373135</v>
      </c>
      <c r="N32">
        <f ca="1">SUMPRODUCT('Unchained Indices'!CH7:CL7,'Unchained Indices'!$CH$70:$CL$70)/SUM('Unchained Indices'!$CH$70:$CL$70)</f>
        <v>101.96138085950956</v>
      </c>
      <c r="O32">
        <f ca="1">SUMPRODUCT('Unchained Indices'!CM7:CP7,'Unchained Indices'!$CM$70:$CP$70)/SUM('Unchained Indices'!$CM$70:$CP$70)</f>
        <v>102.62849589508647</v>
      </c>
    </row>
    <row r="33" spans="1:15" x14ac:dyDescent="0.2">
      <c r="A33" s="6">
        <f>'Unchained Indices'!A8</f>
        <v>44713</v>
      </c>
      <c r="B33" s="64">
        <f ca="1">SUMPRODUCT('Unchained Indices'!D8:AK8,'Unchained Indices'!$D$70:$AK$70)/SUM('Unchained Indices'!$D$70:$AK$70)</f>
        <v>105.41105761906793</v>
      </c>
      <c r="C33" s="64">
        <f ca="1">SUMPRODUCT('Unchained Indices'!AL8:AN8,'Unchained Indices'!$AL$70:$AN$70)/SUM('Unchained Indices'!$AL$70:$AN$70)</f>
        <v>105.31562734021527</v>
      </c>
      <c r="D33" s="64">
        <f ca="1">SUMPRODUCT('Unchained Indices'!AO8:AT8,'Unchained Indices'!$AO$70:$AT$70)/SUM('Unchained Indices'!$AO$70:$AT$70)</f>
        <v>102.15643166530025</v>
      </c>
      <c r="E33" s="64">
        <f ca="1">SUMPRODUCT('Unchained Indices'!AU8:AV8,'Unchained Indices'!$AU$70:$AV$70)/SUM('Unchained Indices'!$AU$70:$AV$70)</f>
        <v>103.11780229532218</v>
      </c>
      <c r="F33">
        <f ca="1">SUMPRODUCT('Unchained Indices'!AW8:BD8,'Unchained Indices'!$AW$70:$BD$70)/SUM('Unchained Indices'!$AW$70:$BD$70)</f>
        <v>103.42914803373037</v>
      </c>
      <c r="G33">
        <f ca="1">SUMPRODUCT('Unchained Indices'!BE8:BH8,'Unchained Indices'!$BE$70:$BH$70)/SUM('Unchained Indices'!$BE$70:$BH$70)</f>
        <v>152.58763468579824</v>
      </c>
      <c r="H33">
        <f ca="1">SUMPRODUCT('Unchained Indices'!BI8:BN8,'Unchained Indices'!$BI$70:$BN$70)/SUM('Unchained Indices'!$BI$70:$BN$70)</f>
        <v>107.97679883559734</v>
      </c>
      <c r="I33">
        <f ca="1">SUMPRODUCT('Unchained Indices'!BO8:BR8,'Unchained Indices'!$BO$70:$BR$70)/SUM('Unchained Indices'!$BO$70:$BR$70)</f>
        <v>102.94403707029153</v>
      </c>
      <c r="J33">
        <f ca="1">SUMPRODUCT('Unchained Indices'!BS8:BW8,'Unchained Indices'!$BS$70:$BW$70)/SUM('Unchained Indices'!$BS$70:$BW$70)</f>
        <v>110.99405102049893</v>
      </c>
      <c r="K33">
        <f ca="1">SUMPRODUCT('Unchained Indices'!BX8:BZ8,'Unchained Indices'!$BX$70:$BZ$70)/SUM('Unchained Indices'!$BX$70:$BZ$70)</f>
        <v>103.33460399652012</v>
      </c>
      <c r="L33">
        <f ca="1">SUMPRODUCT('Unchained Indices'!CA8:CD8,'Unchained Indices'!$CA$70:$CD$70)/SUM('Unchained Indices'!$CA$70:$CD$70)</f>
        <v>106.17852485489936</v>
      </c>
      <c r="M33">
        <f ca="1">SUMPRODUCT('Unchained Indices'!CE8:CG8,'Unchained Indices'!$CE$70:$CG$70)/SUM('Unchained Indices'!$CE$70:$CG$70)</f>
        <v>116.71262730083809</v>
      </c>
      <c r="N33">
        <f ca="1">SUMPRODUCT('Unchained Indices'!CH8:CL8,'Unchained Indices'!$CH$70:$CL$70)/SUM('Unchained Indices'!$CH$70:$CL$70)</f>
        <v>102.82193757024902</v>
      </c>
      <c r="O33">
        <f ca="1">SUMPRODUCT('Unchained Indices'!CM8:CP8,'Unchained Indices'!$CM$70:$CP$70)/SUM('Unchained Indices'!$CM$70:$CP$70)</f>
        <v>103.67045636694566</v>
      </c>
    </row>
    <row r="34" spans="1:15" x14ac:dyDescent="0.2">
      <c r="A34" s="6">
        <f>'Unchained Indices'!A9</f>
        <v>44743</v>
      </c>
      <c r="B34" s="64">
        <f ca="1">SUMPRODUCT('Unchained Indices'!D9:AK9,'Unchained Indices'!$D$70:$AK$70)/SUM('Unchained Indices'!$D$70:$AK$70)</f>
        <v>107.79481925824037</v>
      </c>
      <c r="C34" s="64">
        <f ca="1">SUMPRODUCT('Unchained Indices'!AL9:AN9,'Unchained Indices'!$AL$70:$AN$70)/SUM('Unchained Indices'!$AL$70:$AN$70)</f>
        <v>106.10695818742164</v>
      </c>
      <c r="D34" s="64">
        <f ca="1">SUMPRODUCT('Unchained Indices'!AO9:AT9,'Unchained Indices'!$AO$70:$AT$70)/SUM('Unchained Indices'!$AO$70:$AT$70)</f>
        <v>102.46568890036762</v>
      </c>
      <c r="E34" s="64">
        <f ca="1">SUMPRODUCT('Unchained Indices'!AU9:AV9,'Unchained Indices'!$AU$70:$AV$70)/SUM('Unchained Indices'!$AU$70:$AV$70)</f>
        <v>103.27060027840076</v>
      </c>
      <c r="F34">
        <f ca="1">SUMPRODUCT('Unchained Indices'!AW9:BD9,'Unchained Indices'!$AW$70:$BD$70)/SUM('Unchained Indices'!$AW$70:$BD$70)</f>
        <v>104.31568376171384</v>
      </c>
      <c r="G34">
        <f ca="1">SUMPRODUCT('Unchained Indices'!BE9:BH9,'Unchained Indices'!$BE$70:$BH$70)/SUM('Unchained Indices'!$BE$70:$BH$70)</f>
        <v>152.75364862697617</v>
      </c>
      <c r="H34">
        <f ca="1">SUMPRODUCT('Unchained Indices'!BI9:BN9,'Unchained Indices'!$BI$70:$BN$70)/SUM('Unchained Indices'!$BI$70:$BN$70)</f>
        <v>107.21060524733311</v>
      </c>
      <c r="I34">
        <f ca="1">SUMPRODUCT('Unchained Indices'!BO9:BR9,'Unchained Indices'!$BO$70:$BR$70)/SUM('Unchained Indices'!$BO$70:$BR$70)</f>
        <v>103.40705865041053</v>
      </c>
      <c r="J34">
        <f ca="1">SUMPRODUCT('Unchained Indices'!BS9:BW9,'Unchained Indices'!$BS$70:$BW$70)/SUM('Unchained Indices'!$BS$70:$BW$70)</f>
        <v>109.89722836492149</v>
      </c>
      <c r="K34">
        <f ca="1">SUMPRODUCT('Unchained Indices'!BX9:BZ9,'Unchained Indices'!$BX$70:$BZ$70)/SUM('Unchained Indices'!$BX$70:$BZ$70)</f>
        <v>103.32652434912811</v>
      </c>
      <c r="L34">
        <f ca="1">SUMPRODUCT('Unchained Indices'!CA9:CD9,'Unchained Indices'!$CA$70:$CD$70)/SUM('Unchained Indices'!$CA$70:$CD$70)</f>
        <v>108.45837401517272</v>
      </c>
      <c r="M34">
        <f ca="1">SUMPRODUCT('Unchained Indices'!CE9:CG9,'Unchained Indices'!$CE$70:$CG$70)/SUM('Unchained Indices'!$CE$70:$CG$70)</f>
        <v>129.11858967855545</v>
      </c>
      <c r="N34">
        <f ca="1">SUMPRODUCT('Unchained Indices'!CH9:CL9,'Unchained Indices'!$CH$70:$CL$70)/SUM('Unchained Indices'!$CH$70:$CL$70)</f>
        <v>102.23826179819842</v>
      </c>
      <c r="O34">
        <f ca="1">SUMPRODUCT('Unchained Indices'!CM9:CP9,'Unchained Indices'!$CM$70:$CP$70)/SUM('Unchained Indices'!$CM$70:$CP$70)</f>
        <v>104.85215970314871</v>
      </c>
    </row>
    <row r="35" spans="1:15" x14ac:dyDescent="0.2">
      <c r="A35" s="6">
        <f>'Unchained Indices'!A10</f>
        <v>44774</v>
      </c>
      <c r="B35" s="64">
        <f ca="1">SUMPRODUCT('Unchained Indices'!D10:AK10,'Unchained Indices'!$D$70:$AK$70)/SUM('Unchained Indices'!$D$70:$AK$70)</f>
        <v>109.23970338774629</v>
      </c>
      <c r="C35" s="64">
        <f ca="1">SUMPRODUCT('Unchained Indices'!AL10:AN10,'Unchained Indices'!$AL$70:$AN$70)/SUM('Unchained Indices'!$AL$70:$AN$70)</f>
        <v>107.15247273286985</v>
      </c>
      <c r="D35" s="64">
        <f ca="1">SUMPRODUCT('Unchained Indices'!AO10:AT10,'Unchained Indices'!$AO$70:$AT$70)/SUM('Unchained Indices'!$AO$70:$AT$70)</f>
        <v>103.21176707933174</v>
      </c>
      <c r="E35" s="64">
        <f ca="1">SUMPRODUCT('Unchained Indices'!AU10:AV10,'Unchained Indices'!$AU$70:$AV$70)/SUM('Unchained Indices'!$AU$70:$AV$70)</f>
        <v>103.26166190173892</v>
      </c>
      <c r="F35">
        <f ca="1">SUMPRODUCT('Unchained Indices'!AW10:BD10,'Unchained Indices'!$AW$70:$BD$70)/SUM('Unchained Indices'!$AW$70:$BD$70)</f>
        <v>105.08296048519476</v>
      </c>
      <c r="G35">
        <f ca="1">SUMPRODUCT('Unchained Indices'!BE10:BH10,'Unchained Indices'!$BE$70:$BH$70)/SUM('Unchained Indices'!$BE$70:$BH$70)</f>
        <v>152.06800316510279</v>
      </c>
      <c r="H35">
        <f ca="1">SUMPRODUCT('Unchained Indices'!BI10:BN10,'Unchained Indices'!$BI$70:$BN$70)/SUM('Unchained Indices'!$BI$70:$BN$70)</f>
        <v>108.9060681384163</v>
      </c>
      <c r="I35">
        <f ca="1">SUMPRODUCT('Unchained Indices'!BO10:BR10,'Unchained Indices'!$BO$70:$BR$70)/SUM('Unchained Indices'!$BO$70:$BR$70)</f>
        <v>102.73545822019815</v>
      </c>
      <c r="J35">
        <f ca="1">SUMPRODUCT('Unchained Indices'!BS10:BW10,'Unchained Indices'!$BS$70:$BW$70)/SUM('Unchained Indices'!$BS$70:$BW$70)</f>
        <v>111.31593931956913</v>
      </c>
      <c r="K35">
        <f ca="1">SUMPRODUCT('Unchained Indices'!BX10:BZ10,'Unchained Indices'!$BX$70:$BZ$70)/SUM('Unchained Indices'!$BX$70:$BZ$70)</f>
        <v>104.35414233311111</v>
      </c>
      <c r="L35">
        <f ca="1">SUMPRODUCT('Unchained Indices'!CA10:CD10,'Unchained Indices'!$CA$70:$CD$70)/SUM('Unchained Indices'!$CA$70:$CD$70)</f>
        <v>107.10569884429935</v>
      </c>
      <c r="M35">
        <f ca="1">SUMPRODUCT('Unchained Indices'!CE10:CG10,'Unchained Indices'!$CE$70:$CG$70)/SUM('Unchained Indices'!$CE$70:$CG$70)</f>
        <v>138.15843436531412</v>
      </c>
      <c r="N35">
        <f ca="1">SUMPRODUCT('Unchained Indices'!CH10:CL10,'Unchained Indices'!$CH$70:$CL$70)/SUM('Unchained Indices'!$CH$70:$CL$70)</f>
        <v>102.82364281023878</v>
      </c>
      <c r="O35">
        <f ca="1">SUMPRODUCT('Unchained Indices'!CM10:CP10,'Unchained Indices'!$CM$70:$CP$70)/SUM('Unchained Indices'!$CM$70:$CP$70)</f>
        <v>106.08791019271419</v>
      </c>
    </row>
    <row r="36" spans="1:15" x14ac:dyDescent="0.2">
      <c r="A36" s="6">
        <f>'Unchained Indices'!A11</f>
        <v>44805</v>
      </c>
      <c r="B36" s="64">
        <f ca="1">SUMPRODUCT('Unchained Indices'!D11:AK11,'Unchained Indices'!$D$70:$AK$70)/SUM('Unchained Indices'!$D$70:$AK$70)</f>
        <v>110.38250589133762</v>
      </c>
      <c r="C36" s="64">
        <f ca="1">SUMPRODUCT('Unchained Indices'!AL11:AN11,'Unchained Indices'!$AL$70:$AN$70)/SUM('Unchained Indices'!$AL$70:$AN$70)</f>
        <v>107.65869122344034</v>
      </c>
      <c r="D36" s="64">
        <f ca="1">SUMPRODUCT('Unchained Indices'!AO11:AT11,'Unchained Indices'!$AO$70:$AT$70)/SUM('Unchained Indices'!$AO$70:$AT$70)</f>
        <v>103.7340852786366</v>
      </c>
      <c r="E36" s="64">
        <f ca="1">SUMPRODUCT('Unchained Indices'!AU11:AV11,'Unchained Indices'!$AU$70:$AV$70)/SUM('Unchained Indices'!$AU$70:$AV$70)</f>
        <v>103.30430816516225</v>
      </c>
      <c r="F36">
        <f ca="1">SUMPRODUCT('Unchained Indices'!AW11:BD11,'Unchained Indices'!$AW$70:$BD$70)/SUM('Unchained Indices'!$AW$70:$BD$70)</f>
        <v>106.32821900569161</v>
      </c>
      <c r="G36">
        <f ca="1">SUMPRODUCT('Unchained Indices'!BE11:BH11,'Unchained Indices'!$BE$70:$BH$70)/SUM('Unchained Indices'!$BE$70:$BH$70)</f>
        <v>152.71997376085852</v>
      </c>
      <c r="H36">
        <f ca="1">SUMPRODUCT('Unchained Indices'!BI11:BN11,'Unchained Indices'!$BI$70:$BN$70)/SUM('Unchained Indices'!$BI$70:$BN$70)</f>
        <v>110.6420987259516</v>
      </c>
      <c r="I36">
        <f ca="1">SUMPRODUCT('Unchained Indices'!BO11:BR11,'Unchained Indices'!$BO$70:$BR$70)/SUM('Unchained Indices'!$BO$70:$BR$70)</f>
        <v>103.4869047012228</v>
      </c>
      <c r="J36">
        <f ca="1">SUMPRODUCT('Unchained Indices'!BS11:BW11,'Unchained Indices'!$BS$70:$BW$70)/SUM('Unchained Indices'!$BS$70:$BW$70)</f>
        <v>114.63823376084545</v>
      </c>
      <c r="K36">
        <f ca="1">SUMPRODUCT('Unchained Indices'!BX11:BZ11,'Unchained Indices'!$BX$70:$BZ$70)/SUM('Unchained Indices'!$BX$70:$BZ$70)</f>
        <v>105.02707602034033</v>
      </c>
      <c r="L36">
        <f ca="1">SUMPRODUCT('Unchained Indices'!CA11:CD11,'Unchained Indices'!$CA$70:$CD$70)/SUM('Unchained Indices'!$CA$70:$CD$70)</f>
        <v>107.26115333768891</v>
      </c>
      <c r="M36">
        <f ca="1">SUMPRODUCT('Unchained Indices'!CE11:CG11,'Unchained Indices'!$CE$70:$CG$70)/SUM('Unchained Indices'!$CE$70:$CG$70)</f>
        <v>119.73285449202808</v>
      </c>
      <c r="N36">
        <f ca="1">SUMPRODUCT('Unchained Indices'!CH11:CL11,'Unchained Indices'!$CH$70:$CL$70)/SUM('Unchained Indices'!$CH$70:$CL$70)</f>
        <v>104.32299345732687</v>
      </c>
      <c r="O36">
        <f ca="1">SUMPRODUCT('Unchained Indices'!CM11:CP11,'Unchained Indices'!$CM$70:$CP$70)/SUM('Unchained Indices'!$CM$70:$CP$70)</f>
        <v>107.00620392315899</v>
      </c>
    </row>
    <row r="37" spans="1:15" x14ac:dyDescent="0.2">
      <c r="A37" s="6">
        <f>'Unchained Indices'!A12</f>
        <v>44835</v>
      </c>
      <c r="B37" s="64">
        <f ca="1">SUMPRODUCT('Unchained Indices'!D12:AK12,'Unchained Indices'!$D$70:$AK$70)/SUM('Unchained Indices'!$D$70:$AK$70)</f>
        <v>111.11644425359545</v>
      </c>
      <c r="C37" s="64">
        <f ca="1">SUMPRODUCT('Unchained Indices'!AL12:AN12,'Unchained Indices'!$AL$70:$AN$70)/SUM('Unchained Indices'!$AL$70:$AN$70)</f>
        <v>108.43216288148209</v>
      </c>
      <c r="D37" s="64">
        <f ca="1">SUMPRODUCT('Unchained Indices'!AO12:AT12,'Unchained Indices'!$AO$70:$AT$70)/SUM('Unchained Indices'!$AO$70:$AT$70)</f>
        <v>103.87276326364</v>
      </c>
      <c r="E37" s="64">
        <f ca="1">SUMPRODUCT('Unchained Indices'!AU12:AV12,'Unchained Indices'!$AU$70:$AV$70)/SUM('Unchained Indices'!$AU$70:$AV$70)</f>
        <v>103.70645009894668</v>
      </c>
      <c r="F37">
        <f ca="1">SUMPRODUCT('Unchained Indices'!AW12:BD12,'Unchained Indices'!$AW$70:$BD$70)/SUM('Unchained Indices'!$AW$70:$BD$70)</f>
        <v>106.65378140091406</v>
      </c>
      <c r="G37">
        <f ca="1">SUMPRODUCT('Unchained Indices'!BE12:BH12,'Unchained Indices'!$BE$70:$BH$70)/SUM('Unchained Indices'!$BE$70:$BH$70)</f>
        <v>194.51174670150621</v>
      </c>
      <c r="H37">
        <f ca="1">SUMPRODUCT('Unchained Indices'!BI12:BN12,'Unchained Indices'!$BI$70:$BN$70)/SUM('Unchained Indices'!$BI$70:$BN$70)</f>
        <v>112.63995104948209</v>
      </c>
      <c r="I37">
        <f ca="1">SUMPRODUCT('Unchained Indices'!BO12:BR12,'Unchained Indices'!$BO$70:$BR$70)/SUM('Unchained Indices'!$BO$70:$BR$70)</f>
        <v>103.73180828514604</v>
      </c>
      <c r="J37">
        <f ca="1">SUMPRODUCT('Unchained Indices'!BS12:BW12,'Unchained Indices'!$BS$70:$BW$70)/SUM('Unchained Indices'!$BS$70:$BW$70)</f>
        <v>114.98887965547158</v>
      </c>
      <c r="K37">
        <f ca="1">SUMPRODUCT('Unchained Indices'!BX12:BZ12,'Unchained Indices'!$BX$70:$BZ$70)/SUM('Unchained Indices'!$BX$70:$BZ$70)</f>
        <v>105.30641408884598</v>
      </c>
      <c r="L37">
        <f ca="1">SUMPRODUCT('Unchained Indices'!CA12:CD12,'Unchained Indices'!$CA$70:$CD$70)/SUM('Unchained Indices'!$CA$70:$CD$70)</f>
        <v>107.80116552681648</v>
      </c>
      <c r="M37">
        <f ca="1">SUMPRODUCT('Unchained Indices'!CE12:CG12,'Unchained Indices'!$CE$70:$CG$70)/SUM('Unchained Indices'!$CE$70:$CG$70)</f>
        <v>136.14608682250494</v>
      </c>
      <c r="N37">
        <f ca="1">SUMPRODUCT('Unchained Indices'!CH12:CL12,'Unchained Indices'!$CH$70:$CL$70)/SUM('Unchained Indices'!$CH$70:$CL$70)</f>
        <v>104.3925289097603</v>
      </c>
      <c r="O37">
        <f ca="1">SUMPRODUCT('Unchained Indices'!CM12:CP12,'Unchained Indices'!$CM$70:$CP$70)/SUM('Unchained Indices'!$CM$70:$CP$70)</f>
        <v>107.47360598196167</v>
      </c>
    </row>
    <row r="38" spans="1:15" x14ac:dyDescent="0.2">
      <c r="A38" s="6">
        <f>'Unchained Indices'!A13</f>
        <v>44866</v>
      </c>
      <c r="B38" s="64">
        <f ca="1">SUMPRODUCT('Unchained Indices'!D13:AK13,'Unchained Indices'!$D$70:$AK$70)/SUM('Unchained Indices'!$D$70:$AK$70)</f>
        <v>111.63812266178094</v>
      </c>
      <c r="C38" s="64">
        <f ca="1">SUMPRODUCT('Unchained Indices'!AL13:AN13,'Unchained Indices'!$AL$70:$AN$70)/SUM('Unchained Indices'!$AL$70:$AN$70)</f>
        <v>109.20126106679324</v>
      </c>
      <c r="D38" s="64">
        <f ca="1">SUMPRODUCT('Unchained Indices'!AO13:AT13,'Unchained Indices'!$AO$70:$AT$70)/SUM('Unchained Indices'!$AO$70:$AT$70)</f>
        <v>104.08597795462509</v>
      </c>
      <c r="E38" s="64">
        <f ca="1">SUMPRODUCT('Unchained Indices'!AU13:AV13,'Unchained Indices'!$AU$70:$AV$70)/SUM('Unchained Indices'!$AU$70:$AV$70)</f>
        <v>104.12079580140845</v>
      </c>
      <c r="F38">
        <f ca="1">SUMPRODUCT('Unchained Indices'!AW13:BD13,'Unchained Indices'!$AW$70:$BD$70)/SUM('Unchained Indices'!$AW$70:$BD$70)</f>
        <v>106.83708610125844</v>
      </c>
      <c r="G38">
        <f ca="1">SUMPRODUCT('Unchained Indices'!BE13:BH13,'Unchained Indices'!$BE$70:$BH$70)/SUM('Unchained Indices'!$BE$70:$BH$70)</f>
        <v>194.60498861704045</v>
      </c>
      <c r="H38">
        <f ca="1">SUMPRODUCT('Unchained Indices'!BI13:BN13,'Unchained Indices'!$BI$70:$BN$70)/SUM('Unchained Indices'!$BI$70:$BN$70)</f>
        <v>111.43368811402236</v>
      </c>
      <c r="I38">
        <f ca="1">SUMPRODUCT('Unchained Indices'!BO13:BR13,'Unchained Indices'!$BO$70:$BR$70)/SUM('Unchained Indices'!$BO$70:$BR$70)</f>
        <v>104.00731604549782</v>
      </c>
      <c r="J38">
        <f ca="1">SUMPRODUCT('Unchained Indices'!BS13:BW13,'Unchained Indices'!$BS$70:$BW$70)/SUM('Unchained Indices'!$BS$70:$BW$70)</f>
        <v>112.34715062132663</v>
      </c>
      <c r="K38">
        <f ca="1">SUMPRODUCT('Unchained Indices'!BX13:BZ13,'Unchained Indices'!$BX$70:$BZ$70)/SUM('Unchained Indices'!$BX$70:$BZ$70)</f>
        <v>105.68019919620789</v>
      </c>
      <c r="L38">
        <f ca="1">SUMPRODUCT('Unchained Indices'!CA13:CD13,'Unchained Indices'!$CA$70:$CD$70)/SUM('Unchained Indices'!$CA$70:$CD$70)</f>
        <v>108.35521763835573</v>
      </c>
      <c r="M38">
        <f ca="1">SUMPRODUCT('Unchained Indices'!CE13:CG13,'Unchained Indices'!$CE$70:$CG$70)/SUM('Unchained Indices'!$CE$70:$CG$70)</f>
        <v>117.78066594932174</v>
      </c>
      <c r="N38">
        <f ca="1">SUMPRODUCT('Unchained Indices'!CH13:CL13,'Unchained Indices'!$CH$70:$CL$70)/SUM('Unchained Indices'!$CH$70:$CL$70)</f>
        <v>104.54145161253824</v>
      </c>
      <c r="O38">
        <f ca="1">SUMPRODUCT('Unchained Indices'!CM13:CP13,'Unchained Indices'!$CM$70:$CP$70)/SUM('Unchained Indices'!$CM$70:$CP$70)</f>
        <v>107.75365029245074</v>
      </c>
    </row>
    <row r="39" spans="1:15" x14ac:dyDescent="0.2">
      <c r="A39" s="6">
        <f>'Unchained Indices'!A14</f>
        <v>44896</v>
      </c>
      <c r="B39" s="64">
        <f ca="1">SUMPRODUCT('Unchained Indices'!D14:AK14,'Unchained Indices'!$D$70:$AK$70)/SUM('Unchained Indices'!$D$70:$AK$70)</f>
        <v>112.03445976510463</v>
      </c>
      <c r="C39" s="64">
        <f ca="1">SUMPRODUCT('Unchained Indices'!AL14:AN14,'Unchained Indices'!$AL$70:$AN$70)/SUM('Unchained Indices'!$AL$70:$AN$70)</f>
        <v>109.96445954779669</v>
      </c>
      <c r="D39" s="64">
        <f ca="1">SUMPRODUCT('Unchained Indices'!AO14:AT14,'Unchained Indices'!$AO$70:$AT$70)/SUM('Unchained Indices'!$AO$70:$AT$70)</f>
        <v>104.19693983436538</v>
      </c>
      <c r="E39" s="64">
        <f ca="1">SUMPRODUCT('Unchained Indices'!AU14:AV14,'Unchained Indices'!$AU$70:$AV$70)/SUM('Unchained Indices'!$AU$70:$AV$70)</f>
        <v>104.46777379950231</v>
      </c>
      <c r="F39">
        <f ca="1">SUMPRODUCT('Unchained Indices'!AW14:BD14,'Unchained Indices'!$AW$70:$BD$70)/SUM('Unchained Indices'!$AW$70:$BD$70)</f>
        <v>106.23859176310012</v>
      </c>
      <c r="G39">
        <f ca="1">SUMPRODUCT('Unchained Indices'!BE14:BH14,'Unchained Indices'!$BE$70:$BH$70)/SUM('Unchained Indices'!$BE$70:$BH$70)</f>
        <v>194.6954018713125</v>
      </c>
      <c r="H39">
        <f ca="1">SUMPRODUCT('Unchained Indices'!BI14:BN14,'Unchained Indices'!$BI$70:$BN$70)/SUM('Unchained Indices'!$BI$70:$BN$70)</f>
        <v>113.53863419233018</v>
      </c>
      <c r="I39">
        <f ca="1">SUMPRODUCT('Unchained Indices'!BO14:BR14,'Unchained Indices'!$BO$70:$BR$70)/SUM('Unchained Indices'!$BO$70:$BR$70)</f>
        <v>104.29905905662937</v>
      </c>
      <c r="J39">
        <f ca="1">SUMPRODUCT('Unchained Indices'!BS14:BW14,'Unchained Indices'!$BS$70:$BW$70)/SUM('Unchained Indices'!$BS$70:$BW$70)</f>
        <v>115.49960651346987</v>
      </c>
      <c r="K39">
        <f ca="1">SUMPRODUCT('Unchained Indices'!BX14:BZ14,'Unchained Indices'!$BX$70:$BZ$70)/SUM('Unchained Indices'!$BX$70:$BZ$70)</f>
        <v>106.45244589255883</v>
      </c>
      <c r="L39">
        <f ca="1">SUMPRODUCT('Unchained Indices'!CA14:CD14,'Unchained Indices'!$CA$70:$CD$70)/SUM('Unchained Indices'!$CA$70:$CD$70)</f>
        <v>108.840458667036</v>
      </c>
      <c r="M39">
        <f ca="1">SUMPRODUCT('Unchained Indices'!CE14:CG14,'Unchained Indices'!$CE$70:$CG$70)/SUM('Unchained Indices'!$CE$70:$CG$70)</f>
        <v>121.37860938767739</v>
      </c>
      <c r="N39">
        <f ca="1">SUMPRODUCT('Unchained Indices'!CH14:CL14,'Unchained Indices'!$CH$70:$CL$70)/SUM('Unchained Indices'!$CH$70:$CL$70)</f>
        <v>105.45101191686881</v>
      </c>
      <c r="O39">
        <f ca="1">SUMPRODUCT('Unchained Indices'!CM14:CP14,'Unchained Indices'!$CM$70:$CP$70)/SUM('Unchained Indices'!$CM$70:$CP$70)</f>
        <v>108.22199880236197</v>
      </c>
    </row>
    <row r="40" spans="1:15" x14ac:dyDescent="0.2">
      <c r="A40" s="6">
        <f>'Unchained Indices'!A15</f>
        <v>44927</v>
      </c>
      <c r="B40" s="64">
        <f ca="1">SUMPRODUCT('Unchained Indices'!D15:AK15,'Unchained Indices'!$D$70:$AK$70)/SUM('Unchained Indices'!$D$70:$AK$70)</f>
        <v>112.29699717169336</v>
      </c>
      <c r="C40" s="64">
        <f ca="1">SUMPRODUCT('Unchained Indices'!AL15:AN15,'Unchained Indices'!$AL$70:$AN$70)/SUM('Unchained Indices'!$AL$70:$AN$70)</f>
        <v>110.70771397915874</v>
      </c>
      <c r="D40" s="64">
        <f ca="1">SUMPRODUCT('Unchained Indices'!AO15:AT15,'Unchained Indices'!$AO$70:$AT$70)/SUM('Unchained Indices'!$AO$70:$AT$70)</f>
        <v>104.40337354135849</v>
      </c>
      <c r="E40" s="64">
        <f ca="1">SUMPRODUCT('Unchained Indices'!AU15:AV15,'Unchained Indices'!$AU$70:$AV$70)/SUM('Unchained Indices'!$AU$70:$AV$70)</f>
        <v>104.85493694028477</v>
      </c>
      <c r="F40">
        <f ca="1">SUMPRODUCT('Unchained Indices'!AW15:BD15,'Unchained Indices'!$AW$70:$BD$70)/SUM('Unchained Indices'!$AW$70:$BD$70)</f>
        <v>106.38485481747973</v>
      </c>
      <c r="G40">
        <f ca="1">SUMPRODUCT('Unchained Indices'!BE15:BH15,'Unchained Indices'!$BE$70:$BH$70)/SUM('Unchained Indices'!$BE$70:$BH$70)</f>
        <v>194.84527116853621</v>
      </c>
      <c r="H40">
        <f ca="1">SUMPRODUCT('Unchained Indices'!BI15:BN15,'Unchained Indices'!$BI$70:$BN$70)/SUM('Unchained Indices'!$BI$70:$BN$70)</f>
        <v>114.86024017301784</v>
      </c>
      <c r="I40">
        <f ca="1">SUMPRODUCT('Unchained Indices'!BO15:BR15,'Unchained Indices'!$BO$70:$BR$70)/SUM('Unchained Indices'!$BO$70:$BR$70)</f>
        <v>104.55113573608422</v>
      </c>
      <c r="J40">
        <f ca="1">SUMPRODUCT('Unchained Indices'!BS15:BW15,'Unchained Indices'!$BS$70:$BW$70)/SUM('Unchained Indices'!$BS$70:$BW$70)</f>
        <v>118.44804264768523</v>
      </c>
      <c r="K40">
        <f ca="1">SUMPRODUCT('Unchained Indices'!BX15:BZ15,'Unchained Indices'!$BX$70:$BZ$70)/SUM('Unchained Indices'!$BX$70:$BZ$70)</f>
        <v>106.86393713536791</v>
      </c>
      <c r="L40">
        <f ca="1">SUMPRODUCT('Unchained Indices'!CA15:CD15,'Unchained Indices'!$CA$70:$CD$70)/SUM('Unchained Indices'!$CA$70:$CD$70)</f>
        <v>109.29265692697703</v>
      </c>
      <c r="M40">
        <f ca="1">SUMPRODUCT('Unchained Indices'!CE15:CG15,'Unchained Indices'!$CE$70:$CG$70)/SUM('Unchained Indices'!$CE$70:$CG$70)</f>
        <v>122.75610306062644</v>
      </c>
      <c r="N40">
        <f ca="1">SUMPRODUCT('Unchained Indices'!CH15:CL15,'Unchained Indices'!$CH$70:$CL$70)/SUM('Unchained Indices'!$CH$70:$CL$70)</f>
        <v>106.15475913680132</v>
      </c>
      <c r="O40">
        <f ca="1">SUMPRODUCT('Unchained Indices'!CM15:CP15,'Unchained Indices'!$CM$70:$CP$70)/SUM('Unchained Indices'!$CM$70:$CP$70)</f>
        <v>108.75244338235395</v>
      </c>
    </row>
    <row r="41" spans="1:15" x14ac:dyDescent="0.2">
      <c r="B41" s="8"/>
      <c r="C41" s="8"/>
      <c r="D41" s="8"/>
      <c r="E41" s="8"/>
    </row>
    <row r="42" spans="1:15" x14ac:dyDescent="0.2">
      <c r="A42" t="s">
        <v>434</v>
      </c>
      <c r="B42" t="str">
        <f>B2</f>
        <v xml:space="preserve"> Food</v>
      </c>
      <c r="C42" t="str">
        <f t="shared" ref="C42:O42" si="1">C2</f>
        <v>Catering</v>
      </c>
      <c r="D42" t="str">
        <f t="shared" si="1"/>
        <v xml:space="preserve"> Alcoholic drink</v>
      </c>
      <c r="E42" t="str">
        <f t="shared" si="1"/>
        <v xml:space="preserve"> Tobacco</v>
      </c>
      <c r="F42" t="str">
        <f t="shared" si="1"/>
        <v xml:space="preserve"> Housing</v>
      </c>
      <c r="G42" t="str">
        <f t="shared" si="1"/>
        <v xml:space="preserve"> Fuel and light</v>
      </c>
      <c r="H42" t="str">
        <f t="shared" si="1"/>
        <v xml:space="preserve"> Household goods</v>
      </c>
      <c r="I42" t="str">
        <f t="shared" si="1"/>
        <v xml:space="preserve"> Household services</v>
      </c>
      <c r="J42" t="str">
        <f t="shared" si="1"/>
        <v xml:space="preserve"> Clothing and footwear</v>
      </c>
      <c r="K42" t="str">
        <f t="shared" si="1"/>
        <v xml:space="preserve"> Personal goods and services</v>
      </c>
      <c r="L42" t="str">
        <f t="shared" si="1"/>
        <v xml:space="preserve"> Motoring expenditure</v>
      </c>
      <c r="M42" t="str">
        <f t="shared" si="1"/>
        <v xml:space="preserve"> Fares and other travel costs</v>
      </c>
      <c r="N42" t="str">
        <f t="shared" si="1"/>
        <v xml:space="preserve"> Leisure goods</v>
      </c>
      <c r="O42" t="str">
        <f t="shared" si="1"/>
        <v xml:space="preserve"> Leisure services</v>
      </c>
    </row>
    <row r="43" spans="1:15" x14ac:dyDescent="0.2">
      <c r="A43" s="6">
        <f t="shared" ref="A43:A52" si="2">A28</f>
        <v>44562</v>
      </c>
      <c r="B43" s="9">
        <f>B15</f>
        <v>234</v>
      </c>
      <c r="C43" s="9">
        <f t="shared" ref="C43:O43" si="3">C15</f>
        <v>388.6</v>
      </c>
      <c r="D43" s="9">
        <f t="shared" si="3"/>
        <v>317.10000000000002</v>
      </c>
      <c r="E43" s="9">
        <f t="shared" si="3"/>
        <v>875.9</v>
      </c>
      <c r="F43" s="9">
        <f t="shared" si="3"/>
        <v>426.7</v>
      </c>
      <c r="G43" s="9">
        <f t="shared" si="3"/>
        <v>414.1</v>
      </c>
      <c r="H43" s="9">
        <f t="shared" si="3"/>
        <v>245.2</v>
      </c>
      <c r="I43" s="9">
        <f t="shared" si="3"/>
        <v>322.89999999999998</v>
      </c>
      <c r="J43" s="9">
        <f t="shared" si="3"/>
        <v>211.9</v>
      </c>
      <c r="K43" s="9">
        <f t="shared" si="3"/>
        <v>309.10000000000002</v>
      </c>
      <c r="L43" s="9">
        <f t="shared" si="3"/>
        <v>304.7</v>
      </c>
      <c r="M43" s="9">
        <f t="shared" si="3"/>
        <v>441.2</v>
      </c>
      <c r="N43" s="9">
        <f t="shared" si="3"/>
        <v>103.3</v>
      </c>
      <c r="O43" s="9">
        <f t="shared" si="3"/>
        <v>462.2</v>
      </c>
    </row>
    <row r="44" spans="1:15" x14ac:dyDescent="0.2">
      <c r="A44" s="6">
        <f t="shared" si="2"/>
        <v>44593</v>
      </c>
      <c r="B44" s="9">
        <f t="shared" ref="B44:O55" ca="1" si="4">ROUND(B$43*B29/$B$28,1)</f>
        <v>236.2</v>
      </c>
      <c r="C44" s="9">
        <f t="shared" ca="1" si="4"/>
        <v>389.8</v>
      </c>
      <c r="D44" s="9">
        <f t="shared" ca="1" si="4"/>
        <v>316.3</v>
      </c>
      <c r="E44" s="9">
        <f t="shared" ca="1" si="4"/>
        <v>880.2</v>
      </c>
      <c r="F44" s="9">
        <f t="shared" ca="1" si="4"/>
        <v>428.5</v>
      </c>
      <c r="G44" s="9">
        <f t="shared" ca="1" si="4"/>
        <v>415.8</v>
      </c>
      <c r="H44" s="9">
        <f t="shared" ca="1" si="4"/>
        <v>252</v>
      </c>
      <c r="I44" s="9">
        <f t="shared" ca="1" si="4"/>
        <v>323.39999999999998</v>
      </c>
      <c r="J44" s="9">
        <f t="shared" ca="1" si="4"/>
        <v>219.6</v>
      </c>
      <c r="K44" s="9">
        <f t="shared" ca="1" si="4"/>
        <v>311.7</v>
      </c>
      <c r="L44" s="9">
        <f t="shared" ca="1" si="4"/>
        <v>305.39999999999998</v>
      </c>
      <c r="M44" s="9">
        <f t="shared" ca="1" si="4"/>
        <v>456.6</v>
      </c>
      <c r="N44" s="9">
        <f t="shared" ca="1" si="4"/>
        <v>106.2</v>
      </c>
      <c r="O44" s="9">
        <f t="shared" ca="1" si="4"/>
        <v>464.1</v>
      </c>
    </row>
    <row r="45" spans="1:15" x14ac:dyDescent="0.2">
      <c r="A45" s="6">
        <f t="shared" si="2"/>
        <v>44621</v>
      </c>
      <c r="B45" s="9">
        <f t="shared" ca="1" si="4"/>
        <v>236.5</v>
      </c>
      <c r="C45" s="9">
        <f t="shared" ca="1" si="4"/>
        <v>392.3</v>
      </c>
      <c r="D45" s="9">
        <f t="shared" ca="1" si="4"/>
        <v>320.7</v>
      </c>
      <c r="E45" s="9">
        <f t="shared" ca="1" si="4"/>
        <v>892.4</v>
      </c>
      <c r="F45" s="9">
        <f t="shared" ca="1" si="4"/>
        <v>430.8</v>
      </c>
      <c r="G45" s="9">
        <f t="shared" ca="1" si="4"/>
        <v>422.7</v>
      </c>
      <c r="H45" s="9">
        <f t="shared" ca="1" si="4"/>
        <v>256.7</v>
      </c>
      <c r="I45" s="9">
        <f t="shared" ca="1" si="4"/>
        <v>323.5</v>
      </c>
      <c r="J45" s="9">
        <f t="shared" ca="1" si="4"/>
        <v>227.9</v>
      </c>
      <c r="K45" s="9">
        <f t="shared" ca="1" si="4"/>
        <v>313.5</v>
      </c>
      <c r="L45" s="9">
        <f t="shared" ca="1" si="4"/>
        <v>312.60000000000002</v>
      </c>
      <c r="M45" s="9">
        <f t="shared" ca="1" si="4"/>
        <v>461.1</v>
      </c>
      <c r="N45" s="9">
        <f t="shared" ca="1" si="4"/>
        <v>106.2</v>
      </c>
      <c r="O45" s="9">
        <f t="shared" ca="1" si="4"/>
        <v>467.1</v>
      </c>
    </row>
    <row r="46" spans="1:15" x14ac:dyDescent="0.2">
      <c r="A46" s="6">
        <f t="shared" si="2"/>
        <v>44652</v>
      </c>
      <c r="B46" s="9">
        <f t="shared" ca="1" si="4"/>
        <v>240.1</v>
      </c>
      <c r="C46" s="9">
        <f t="shared" ca="1" si="4"/>
        <v>400.4</v>
      </c>
      <c r="D46" s="9">
        <f t="shared" ca="1" si="4"/>
        <v>321.39999999999998</v>
      </c>
      <c r="E46" s="9">
        <f t="shared" ca="1" si="4"/>
        <v>900.6</v>
      </c>
      <c r="F46" s="9">
        <f t="shared" ca="1" si="4"/>
        <v>436.8</v>
      </c>
      <c r="G46" s="9">
        <f t="shared" ca="1" si="4"/>
        <v>628</v>
      </c>
      <c r="H46" s="9">
        <f t="shared" ca="1" si="4"/>
        <v>258.10000000000002</v>
      </c>
      <c r="I46" s="9">
        <f t="shared" ca="1" si="4"/>
        <v>330.3</v>
      </c>
      <c r="J46" s="9">
        <f t="shared" ca="1" si="4"/>
        <v>232.1</v>
      </c>
      <c r="K46" s="9">
        <f t="shared" ca="1" si="4"/>
        <v>316.8</v>
      </c>
      <c r="L46" s="9">
        <f t="shared" ca="1" si="4"/>
        <v>314.3</v>
      </c>
      <c r="M46" s="9">
        <f t="shared" ca="1" si="4"/>
        <v>492.1</v>
      </c>
      <c r="N46" s="9">
        <f t="shared" ca="1" si="4"/>
        <v>104.7</v>
      </c>
      <c r="O46" s="9">
        <f t="shared" ca="1" si="4"/>
        <v>472.4</v>
      </c>
    </row>
    <row r="47" spans="1:15" x14ac:dyDescent="0.2">
      <c r="A47" s="6">
        <f t="shared" si="2"/>
        <v>44682</v>
      </c>
      <c r="B47" s="9">
        <f t="shared" ca="1" si="4"/>
        <v>243.7</v>
      </c>
      <c r="C47" s="9">
        <f t="shared" ca="1" si="4"/>
        <v>405.1</v>
      </c>
      <c r="D47" s="9">
        <f t="shared" ca="1" si="4"/>
        <v>323.3</v>
      </c>
      <c r="E47" s="9">
        <f t="shared" ca="1" si="4"/>
        <v>902.5</v>
      </c>
      <c r="F47" s="9">
        <f t="shared" ca="1" si="4"/>
        <v>439.2</v>
      </c>
      <c r="G47" s="9">
        <f t="shared" ca="1" si="4"/>
        <v>630.1</v>
      </c>
      <c r="H47" s="9">
        <f t="shared" ca="1" si="4"/>
        <v>261.10000000000002</v>
      </c>
      <c r="I47" s="9">
        <f t="shared" ca="1" si="4"/>
        <v>330.8</v>
      </c>
      <c r="J47" s="9">
        <f t="shared" ca="1" si="4"/>
        <v>234.8</v>
      </c>
      <c r="K47" s="9">
        <f t="shared" ca="1" si="4"/>
        <v>318</v>
      </c>
      <c r="L47" s="9">
        <f t="shared" ca="1" si="4"/>
        <v>317.2</v>
      </c>
      <c r="M47" s="9">
        <f t="shared" ca="1" si="4"/>
        <v>498</v>
      </c>
      <c r="N47" s="9">
        <f t="shared" ca="1" si="4"/>
        <v>105.3</v>
      </c>
      <c r="O47" s="9">
        <f t="shared" ca="1" si="4"/>
        <v>474.3</v>
      </c>
    </row>
    <row r="48" spans="1:15" x14ac:dyDescent="0.2">
      <c r="A48" s="6">
        <f t="shared" si="2"/>
        <v>44713</v>
      </c>
      <c r="B48" s="9">
        <f t="shared" ca="1" si="4"/>
        <v>246.7</v>
      </c>
      <c r="C48" s="9">
        <f t="shared" ca="1" si="4"/>
        <v>409.3</v>
      </c>
      <c r="D48" s="9">
        <f t="shared" ca="1" si="4"/>
        <v>323.89999999999998</v>
      </c>
      <c r="E48" s="9">
        <f t="shared" ca="1" si="4"/>
        <v>903.2</v>
      </c>
      <c r="F48" s="9">
        <f t="shared" ca="1" si="4"/>
        <v>441.3</v>
      </c>
      <c r="G48" s="9">
        <f t="shared" ca="1" si="4"/>
        <v>631.9</v>
      </c>
      <c r="H48" s="9">
        <f t="shared" ca="1" si="4"/>
        <v>264.8</v>
      </c>
      <c r="I48" s="9">
        <f t="shared" ca="1" si="4"/>
        <v>332.4</v>
      </c>
      <c r="J48" s="9">
        <f t="shared" ca="1" si="4"/>
        <v>235.2</v>
      </c>
      <c r="K48" s="9">
        <f t="shared" ca="1" si="4"/>
        <v>319.39999999999998</v>
      </c>
      <c r="L48" s="9">
        <f t="shared" ca="1" si="4"/>
        <v>323.5</v>
      </c>
      <c r="M48" s="9">
        <f t="shared" ca="1" si="4"/>
        <v>514.9</v>
      </c>
      <c r="N48" s="9">
        <f t="shared" ca="1" si="4"/>
        <v>106.2</v>
      </c>
      <c r="O48" s="9">
        <f t="shared" ca="1" si="4"/>
        <v>479.2</v>
      </c>
    </row>
    <row r="49" spans="1:15" x14ac:dyDescent="0.2">
      <c r="A49" s="6">
        <f t="shared" si="2"/>
        <v>44743</v>
      </c>
      <c r="B49" s="9">
        <f t="shared" ca="1" si="4"/>
        <v>252.2</v>
      </c>
      <c r="C49" s="9">
        <f t="shared" ca="1" si="4"/>
        <v>412.3</v>
      </c>
      <c r="D49" s="9">
        <f t="shared" ca="1" si="4"/>
        <v>324.89999999999998</v>
      </c>
      <c r="E49" s="9">
        <f t="shared" ca="1" si="4"/>
        <v>904.5</v>
      </c>
      <c r="F49" s="9">
        <f t="shared" ca="1" si="4"/>
        <v>445.1</v>
      </c>
      <c r="G49" s="9">
        <f t="shared" ca="1" si="4"/>
        <v>632.6</v>
      </c>
      <c r="H49" s="9">
        <f t="shared" ca="1" si="4"/>
        <v>262.89999999999998</v>
      </c>
      <c r="I49" s="9">
        <f t="shared" ca="1" si="4"/>
        <v>333.9</v>
      </c>
      <c r="J49" s="9">
        <f t="shared" ca="1" si="4"/>
        <v>232.9</v>
      </c>
      <c r="K49" s="9">
        <f t="shared" ca="1" si="4"/>
        <v>319.39999999999998</v>
      </c>
      <c r="L49" s="9">
        <f t="shared" ca="1" si="4"/>
        <v>330.5</v>
      </c>
      <c r="M49" s="9">
        <f t="shared" ca="1" si="4"/>
        <v>569.70000000000005</v>
      </c>
      <c r="N49" s="9">
        <f t="shared" ca="1" si="4"/>
        <v>105.6</v>
      </c>
      <c r="O49" s="9">
        <f t="shared" ca="1" si="4"/>
        <v>484.6</v>
      </c>
    </row>
    <row r="50" spans="1:15" x14ac:dyDescent="0.2">
      <c r="A50" s="6">
        <f t="shared" si="2"/>
        <v>44774</v>
      </c>
      <c r="B50" s="9">
        <f t="shared" ca="1" si="4"/>
        <v>255.6</v>
      </c>
      <c r="C50" s="9">
        <f t="shared" ca="1" si="4"/>
        <v>416.4</v>
      </c>
      <c r="D50" s="9">
        <f t="shared" ca="1" si="4"/>
        <v>327.3</v>
      </c>
      <c r="E50" s="9">
        <f t="shared" ca="1" si="4"/>
        <v>904.5</v>
      </c>
      <c r="F50" s="9">
        <f t="shared" ca="1" si="4"/>
        <v>448.4</v>
      </c>
      <c r="G50" s="9">
        <f t="shared" ca="1" si="4"/>
        <v>629.70000000000005</v>
      </c>
      <c r="H50" s="9">
        <f t="shared" ca="1" si="4"/>
        <v>267</v>
      </c>
      <c r="I50" s="9">
        <f t="shared" ca="1" si="4"/>
        <v>331.7</v>
      </c>
      <c r="J50" s="9">
        <f t="shared" ca="1" si="4"/>
        <v>235.9</v>
      </c>
      <c r="K50" s="9">
        <f t="shared" ca="1" si="4"/>
        <v>322.60000000000002</v>
      </c>
      <c r="L50" s="9">
        <f t="shared" ca="1" si="4"/>
        <v>326.39999999999998</v>
      </c>
      <c r="M50" s="9">
        <f t="shared" ca="1" si="4"/>
        <v>609.6</v>
      </c>
      <c r="N50" s="9">
        <f t="shared" ca="1" si="4"/>
        <v>106.2</v>
      </c>
      <c r="O50" s="9">
        <f t="shared" ca="1" si="4"/>
        <v>490.3</v>
      </c>
    </row>
    <row r="51" spans="1:15" x14ac:dyDescent="0.2">
      <c r="A51" s="6">
        <f t="shared" si="2"/>
        <v>44805</v>
      </c>
      <c r="B51" s="9">
        <f t="shared" ca="1" si="4"/>
        <v>258.3</v>
      </c>
      <c r="C51" s="9">
        <f t="shared" ca="1" si="4"/>
        <v>418.4</v>
      </c>
      <c r="D51" s="9">
        <f t="shared" ca="1" si="4"/>
        <v>328.9</v>
      </c>
      <c r="E51" s="9">
        <f t="shared" ca="1" si="4"/>
        <v>904.8</v>
      </c>
      <c r="F51" s="9">
        <f t="shared" ca="1" si="4"/>
        <v>453.7</v>
      </c>
      <c r="G51" s="9">
        <f t="shared" ca="1" si="4"/>
        <v>632.4</v>
      </c>
      <c r="H51" s="9">
        <f t="shared" ca="1" si="4"/>
        <v>271.3</v>
      </c>
      <c r="I51" s="9">
        <f t="shared" ca="1" si="4"/>
        <v>334.2</v>
      </c>
      <c r="J51" s="9">
        <f t="shared" ca="1" si="4"/>
        <v>242.9</v>
      </c>
      <c r="K51" s="9">
        <f t="shared" ca="1" si="4"/>
        <v>324.60000000000002</v>
      </c>
      <c r="L51" s="9">
        <f t="shared" ca="1" si="4"/>
        <v>326.8</v>
      </c>
      <c r="M51" s="9">
        <f t="shared" ca="1" si="4"/>
        <v>528.29999999999995</v>
      </c>
      <c r="N51" s="9">
        <f t="shared" ca="1" si="4"/>
        <v>107.8</v>
      </c>
      <c r="O51" s="9">
        <f t="shared" ca="1" si="4"/>
        <v>494.6</v>
      </c>
    </row>
    <row r="52" spans="1:15" x14ac:dyDescent="0.2">
      <c r="A52" s="6">
        <f t="shared" si="2"/>
        <v>44835</v>
      </c>
      <c r="B52" s="9">
        <f t="shared" ca="1" si="4"/>
        <v>260</v>
      </c>
      <c r="C52" s="9">
        <f t="shared" ca="1" si="4"/>
        <v>421.4</v>
      </c>
      <c r="D52" s="9">
        <f t="shared" ca="1" si="4"/>
        <v>329.4</v>
      </c>
      <c r="E52" s="9">
        <f t="shared" ca="1" si="4"/>
        <v>908.4</v>
      </c>
      <c r="F52" s="9">
        <f t="shared" ca="1" si="4"/>
        <v>455.1</v>
      </c>
      <c r="G52" s="9">
        <f t="shared" ca="1" si="4"/>
        <v>805.5</v>
      </c>
      <c r="H52" s="9">
        <f t="shared" ca="1" si="4"/>
        <v>276.2</v>
      </c>
      <c r="I52" s="9">
        <f t="shared" ca="1" si="4"/>
        <v>335</v>
      </c>
      <c r="J52" s="9">
        <f t="shared" ca="1" si="4"/>
        <v>243.7</v>
      </c>
      <c r="K52" s="9">
        <f t="shared" ca="1" si="4"/>
        <v>325.5</v>
      </c>
      <c r="L52" s="9">
        <f t="shared" ca="1" si="4"/>
        <v>328.5</v>
      </c>
      <c r="M52" s="9">
        <f t="shared" ca="1" si="4"/>
        <v>600.70000000000005</v>
      </c>
      <c r="N52" s="9">
        <f t="shared" ca="1" si="4"/>
        <v>107.8</v>
      </c>
      <c r="O52" s="9">
        <f t="shared" ca="1" si="4"/>
        <v>496.7</v>
      </c>
    </row>
    <row r="53" spans="1:15" x14ac:dyDescent="0.2">
      <c r="A53" s="6">
        <f t="shared" ref="A53:A55" si="5">A38</f>
        <v>44866</v>
      </c>
      <c r="B53" s="9">
        <f t="shared" ca="1" si="4"/>
        <v>261.2</v>
      </c>
      <c r="C53" s="9">
        <f t="shared" ca="1" si="4"/>
        <v>424.4</v>
      </c>
      <c r="D53" s="9">
        <f t="shared" ca="1" si="4"/>
        <v>330.1</v>
      </c>
      <c r="E53" s="9">
        <f t="shared" ca="1" si="4"/>
        <v>912</v>
      </c>
      <c r="F53" s="9">
        <f t="shared" ca="1" si="4"/>
        <v>455.9</v>
      </c>
      <c r="G53" s="9">
        <f t="shared" ca="1" si="4"/>
        <v>805.9</v>
      </c>
      <c r="H53" s="9">
        <f t="shared" ca="1" si="4"/>
        <v>273.2</v>
      </c>
      <c r="I53" s="9">
        <f t="shared" ca="1" si="4"/>
        <v>335.8</v>
      </c>
      <c r="J53" s="9">
        <f t="shared" ca="1" si="4"/>
        <v>238.1</v>
      </c>
      <c r="K53" s="9">
        <f t="shared" ca="1" si="4"/>
        <v>326.7</v>
      </c>
      <c r="L53" s="9">
        <f t="shared" ca="1" si="4"/>
        <v>330.2</v>
      </c>
      <c r="M53" s="9">
        <f t="shared" ca="1" si="4"/>
        <v>519.6</v>
      </c>
      <c r="N53" s="9">
        <f t="shared" ca="1" si="4"/>
        <v>108</v>
      </c>
      <c r="O53" s="9">
        <f t="shared" ca="1" si="4"/>
        <v>498</v>
      </c>
    </row>
    <row r="54" spans="1:15" x14ac:dyDescent="0.2">
      <c r="A54" s="6">
        <f t="shared" si="5"/>
        <v>44896</v>
      </c>
      <c r="B54" s="9">
        <f t="shared" ca="1" si="4"/>
        <v>262.2</v>
      </c>
      <c r="C54" s="9">
        <f t="shared" ca="1" si="4"/>
        <v>427.3</v>
      </c>
      <c r="D54" s="9">
        <f t="shared" ca="1" si="4"/>
        <v>330.4</v>
      </c>
      <c r="E54" s="9">
        <f t="shared" ca="1" si="4"/>
        <v>915</v>
      </c>
      <c r="F54" s="9">
        <f t="shared" ca="1" si="4"/>
        <v>453.3</v>
      </c>
      <c r="G54" s="9">
        <f t="shared" ca="1" si="4"/>
        <v>806.2</v>
      </c>
      <c r="H54" s="9">
        <f t="shared" ca="1" si="4"/>
        <v>278.39999999999998</v>
      </c>
      <c r="I54" s="9">
        <f t="shared" ca="1" si="4"/>
        <v>336.8</v>
      </c>
      <c r="J54" s="9">
        <f t="shared" ca="1" si="4"/>
        <v>244.7</v>
      </c>
      <c r="K54" s="9">
        <f t="shared" ca="1" si="4"/>
        <v>329</v>
      </c>
      <c r="L54" s="9">
        <f t="shared" ca="1" si="4"/>
        <v>331.6</v>
      </c>
      <c r="M54" s="9">
        <f t="shared" ca="1" si="4"/>
        <v>535.5</v>
      </c>
      <c r="N54" s="9">
        <f t="shared" ca="1" si="4"/>
        <v>108.9</v>
      </c>
      <c r="O54" s="9">
        <f t="shared" ca="1" si="4"/>
        <v>500.2</v>
      </c>
    </row>
    <row r="55" spans="1:15" x14ac:dyDescent="0.2">
      <c r="A55" s="6">
        <f t="shared" si="5"/>
        <v>44927</v>
      </c>
      <c r="B55" s="9">
        <f t="shared" ca="1" si="4"/>
        <v>262.8</v>
      </c>
      <c r="C55" s="9">
        <f t="shared" ca="1" si="4"/>
        <v>430.2</v>
      </c>
      <c r="D55" s="9">
        <f t="shared" ca="1" si="4"/>
        <v>331.1</v>
      </c>
      <c r="E55" s="9">
        <f t="shared" ca="1" si="4"/>
        <v>918.4</v>
      </c>
      <c r="F55" s="9">
        <f t="shared" ca="1" si="4"/>
        <v>453.9</v>
      </c>
      <c r="G55" s="9">
        <f t="shared" ca="1" si="4"/>
        <v>806.9</v>
      </c>
      <c r="H55" s="9">
        <f t="shared" ca="1" si="4"/>
        <v>281.60000000000002</v>
      </c>
      <c r="I55" s="9">
        <f t="shared" ca="1" si="4"/>
        <v>337.6</v>
      </c>
      <c r="J55" s="9">
        <f t="shared" ca="1" si="4"/>
        <v>251</v>
      </c>
      <c r="K55" s="9">
        <f t="shared" ca="1" si="4"/>
        <v>330.3</v>
      </c>
      <c r="L55" s="9">
        <f t="shared" ca="1" si="4"/>
        <v>333</v>
      </c>
      <c r="M55" s="9">
        <f t="shared" ca="1" si="4"/>
        <v>541.6</v>
      </c>
      <c r="N55" s="9">
        <f t="shared" ca="1" si="4"/>
        <v>109.7</v>
      </c>
      <c r="O55" s="9">
        <f t="shared" ca="1" si="4"/>
        <v>502.7</v>
      </c>
    </row>
    <row r="57" spans="1:15" x14ac:dyDescent="0.2">
      <c r="A57" t="s">
        <v>126</v>
      </c>
      <c r="B57" s="9" t="str">
        <f>B2</f>
        <v xml:space="preserve"> Food</v>
      </c>
      <c r="C57" s="9" t="str">
        <f t="shared" ref="C57:O57" si="6">C2</f>
        <v>Catering</v>
      </c>
      <c r="D57" s="9" t="str">
        <f t="shared" si="6"/>
        <v xml:space="preserve"> Alcoholic drink</v>
      </c>
      <c r="E57" s="9" t="str">
        <f t="shared" si="6"/>
        <v xml:space="preserve"> Tobacco</v>
      </c>
      <c r="F57" s="9" t="str">
        <f t="shared" si="6"/>
        <v xml:space="preserve"> Housing</v>
      </c>
      <c r="G57" s="9" t="str">
        <f t="shared" si="6"/>
        <v xml:space="preserve"> Fuel and light</v>
      </c>
      <c r="H57" s="9" t="str">
        <f t="shared" si="6"/>
        <v xml:space="preserve"> Household goods</v>
      </c>
      <c r="I57" s="9" t="str">
        <f t="shared" si="6"/>
        <v xml:space="preserve"> Household services</v>
      </c>
      <c r="J57" s="9" t="str">
        <f t="shared" si="6"/>
        <v xml:space="preserve"> Clothing and footwear</v>
      </c>
      <c r="K57" s="9" t="str">
        <f t="shared" si="6"/>
        <v xml:space="preserve"> Personal goods and services</v>
      </c>
      <c r="L57" s="9" t="str">
        <f t="shared" si="6"/>
        <v xml:space="preserve"> Motoring expenditure</v>
      </c>
      <c r="M57" s="9" t="str">
        <f t="shared" si="6"/>
        <v xml:space="preserve"> Fares and other travel costs</v>
      </c>
      <c r="N57" s="9" t="str">
        <f t="shared" si="6"/>
        <v xml:space="preserve"> Leisure goods</v>
      </c>
      <c r="O57" s="9" t="str">
        <f t="shared" si="6"/>
        <v xml:space="preserve"> Leisure services</v>
      </c>
    </row>
    <row r="58" spans="1:15" x14ac:dyDescent="0.2">
      <c r="A58" s="6">
        <f>A43</f>
        <v>44562</v>
      </c>
      <c r="B58" s="10">
        <f>B43/B3-1</f>
        <v>4.6979865771812124E-2</v>
      </c>
      <c r="C58" s="10">
        <f t="shared" ref="C58:O58" si="7">C43/C3-1</f>
        <v>5.5691388209725634E-2</v>
      </c>
      <c r="D58" s="10">
        <f t="shared" si="7"/>
        <v>2.5881591717890728E-2</v>
      </c>
      <c r="E58" s="10">
        <f t="shared" si="7"/>
        <v>5.1122044881795281E-2</v>
      </c>
      <c r="F58" s="10">
        <f t="shared" si="7"/>
        <v>6.0124223602484372E-2</v>
      </c>
      <c r="G58" s="10">
        <f t="shared" si="7"/>
        <v>0.23207378756322528</v>
      </c>
      <c r="H58" s="10">
        <f t="shared" si="7"/>
        <v>0.10152740341419575</v>
      </c>
      <c r="I58" s="10">
        <f t="shared" si="7"/>
        <v>4.6338302009073074E-2</v>
      </c>
      <c r="J58" s="10">
        <f t="shared" si="7"/>
        <v>0.13986013986013979</v>
      </c>
      <c r="K58" s="10">
        <f t="shared" si="7"/>
        <v>3.4125125460020334E-2</v>
      </c>
      <c r="L58" s="10">
        <f t="shared" si="7"/>
        <v>0.16342115311187477</v>
      </c>
      <c r="M58" s="10">
        <f t="shared" si="7"/>
        <v>9.4517489456710457E-2</v>
      </c>
      <c r="N58" s="10">
        <f t="shared" si="7"/>
        <v>5.3007135575942943E-2</v>
      </c>
      <c r="O58" s="10">
        <f t="shared" si="7"/>
        <v>4.2870036101082976E-2</v>
      </c>
    </row>
    <row r="59" spans="1:15" x14ac:dyDescent="0.2">
      <c r="A59" s="6">
        <f t="shared" ref="A59:A70" si="8">A44</f>
        <v>44593</v>
      </c>
      <c r="B59" s="10">
        <f t="shared" ref="B59:O70" ca="1" si="9">B44/B4-1</f>
        <v>5.3053945608559916E-2</v>
      </c>
      <c r="C59" s="10">
        <f t="shared" ca="1" si="9"/>
        <v>5.551042512862181E-2</v>
      </c>
      <c r="D59" s="10">
        <f t="shared" ca="1" si="9"/>
        <v>2.4619371558147085E-2</v>
      </c>
      <c r="E59" s="10">
        <f t="shared" ca="1" si="9"/>
        <v>5.742431523306113E-2</v>
      </c>
      <c r="F59" s="10">
        <f t="shared" ca="1" si="9"/>
        <v>6.1957868649318515E-2</v>
      </c>
      <c r="G59" s="10">
        <f t="shared" ca="1" si="9"/>
        <v>0.23529411764705888</v>
      </c>
      <c r="H59" s="10">
        <f t="shared" ca="1" si="9"/>
        <v>0.11111111111111116</v>
      </c>
      <c r="I59" s="10">
        <f t="shared" ca="1" si="9"/>
        <v>4.8978267920856133E-2</v>
      </c>
      <c r="J59" s="10">
        <f t="shared" ca="1" si="9"/>
        <v>0.17558886509635974</v>
      </c>
      <c r="K59" s="10">
        <f t="shared" ca="1" si="9"/>
        <v>3.7616511318242285E-2</v>
      </c>
      <c r="L59" s="10">
        <f t="shared" ca="1" si="9"/>
        <v>0.16431566908120465</v>
      </c>
      <c r="M59" s="10">
        <f t="shared" ca="1" si="9"/>
        <v>9.9446183481820327E-2</v>
      </c>
      <c r="N59" s="10">
        <f t="shared" ca="1" si="9"/>
        <v>6.9486404833836835E-2</v>
      </c>
      <c r="O59" s="10">
        <f t="shared" ca="1" si="9"/>
        <v>4.29213483146067E-2</v>
      </c>
    </row>
    <row r="60" spans="1:15" x14ac:dyDescent="0.2">
      <c r="A60" s="6">
        <f t="shared" si="8"/>
        <v>44621</v>
      </c>
      <c r="B60" s="10">
        <f t="shared" ca="1" si="9"/>
        <v>6.1966771441400947E-2</v>
      </c>
      <c r="C60" s="10">
        <f t="shared" ca="1" si="9"/>
        <v>6.027027027027021E-2</v>
      </c>
      <c r="D60" s="10">
        <f t="shared" ca="1" si="9"/>
        <v>3.8200064745872453E-2</v>
      </c>
      <c r="E60" s="10">
        <f t="shared" ca="1" si="9"/>
        <v>7.2596153846153921E-2</v>
      </c>
      <c r="F60" s="10">
        <f t="shared" ca="1" si="9"/>
        <v>6.712905622987364E-2</v>
      </c>
      <c r="G60" s="10">
        <f t="shared" ca="1" si="9"/>
        <v>0.25467497773820136</v>
      </c>
      <c r="H60" s="10">
        <f t="shared" ca="1" si="9"/>
        <v>0.1243977222952255</v>
      </c>
      <c r="I60" s="10">
        <f t="shared" ca="1" si="9"/>
        <v>4.557207498383975E-2</v>
      </c>
      <c r="J60" s="10">
        <f t="shared" ca="1" si="9"/>
        <v>0.18266735858847971</v>
      </c>
      <c r="K60" s="10">
        <f t="shared" ca="1" si="9"/>
        <v>4.014598540145986E-2</v>
      </c>
      <c r="L60" s="10">
        <f t="shared" ca="1" si="9"/>
        <v>0.18364255963650122</v>
      </c>
      <c r="M60" s="10">
        <f t="shared" ca="1" si="9"/>
        <v>8.2140342642572195E-2</v>
      </c>
      <c r="N60" s="10">
        <f t="shared" ca="1" si="9"/>
        <v>6.6265060240964013E-2</v>
      </c>
      <c r="O60" s="10">
        <f t="shared" ca="1" si="9"/>
        <v>4.801435943459742E-2</v>
      </c>
    </row>
    <row r="61" spans="1:15" x14ac:dyDescent="0.2">
      <c r="A61" s="6">
        <f t="shared" si="8"/>
        <v>44652</v>
      </c>
      <c r="B61" s="10">
        <f t="shared" ca="1" si="9"/>
        <v>6.7585593597154325E-2</v>
      </c>
      <c r="C61" s="10">
        <f t="shared" ca="1" si="9"/>
        <v>7.3746312684365822E-2</v>
      </c>
      <c r="D61" s="10">
        <f t="shared" ca="1" si="9"/>
        <v>2.9798141621275143E-2</v>
      </c>
      <c r="E61" s="10">
        <f t="shared" ca="1" si="9"/>
        <v>8.1412103746397735E-2</v>
      </c>
      <c r="F61" s="10">
        <f t="shared" ca="1" si="9"/>
        <v>6.7970660146699391E-2</v>
      </c>
      <c r="G61" s="10">
        <f t="shared" ca="1" si="9"/>
        <v>0.71537831193662926</v>
      </c>
      <c r="H61" s="10">
        <f t="shared" ca="1" si="9"/>
        <v>0.13201754385964914</v>
      </c>
      <c r="I61" s="10">
        <f t="shared" ca="1" si="9"/>
        <v>5.5608820709492024E-2</v>
      </c>
      <c r="J61" s="10">
        <f t="shared" ca="1" si="9"/>
        <v>0.16108054027013496</v>
      </c>
      <c r="K61" s="10">
        <f t="shared" ca="1" si="9"/>
        <v>4.6926635822868379E-2</v>
      </c>
      <c r="L61" s="10">
        <f t="shared" ca="1" si="9"/>
        <v>0.18514328808446456</v>
      </c>
      <c r="M61" s="10">
        <f t="shared" ca="1" si="9"/>
        <v>6.4000000000000057E-2</v>
      </c>
      <c r="N61" s="10">
        <f t="shared" ca="1" si="9"/>
        <v>6.4024390243902385E-2</v>
      </c>
      <c r="O61" s="10">
        <f t="shared" ca="1" si="9"/>
        <v>4.3286219081271948E-2</v>
      </c>
    </row>
    <row r="62" spans="1:15" x14ac:dyDescent="0.2">
      <c r="A62" s="6">
        <f t="shared" si="8"/>
        <v>44682</v>
      </c>
      <c r="B62" s="10">
        <f t="shared" ca="1" si="9"/>
        <v>8.6975914362176665E-2</v>
      </c>
      <c r="C62" s="10">
        <f t="shared" ca="1" si="9"/>
        <v>8.2865543972199918E-2</v>
      </c>
      <c r="D62" s="10">
        <f t="shared" ca="1" si="9"/>
        <v>3.3567774936061445E-2</v>
      </c>
      <c r="E62" s="10">
        <f t="shared" ca="1" si="9"/>
        <v>8.8529731033651027E-2</v>
      </c>
      <c r="F62" s="10">
        <f t="shared" ca="1" si="9"/>
        <v>7.5679647318148469E-2</v>
      </c>
      <c r="G62" s="10">
        <f t="shared" ca="1" si="9"/>
        <v>0.71923601637107781</v>
      </c>
      <c r="H62" s="10">
        <f t="shared" ca="1" si="9"/>
        <v>0.13030303030303036</v>
      </c>
      <c r="I62" s="10">
        <f t="shared" ca="1" si="9"/>
        <v>5.9916693367510376E-2</v>
      </c>
      <c r="J62" s="10">
        <f t="shared" ca="1" si="9"/>
        <v>0.13814832767813856</v>
      </c>
      <c r="K62" s="10">
        <f t="shared" ca="1" si="9"/>
        <v>4.2622950819672045E-2</v>
      </c>
      <c r="L62" s="10">
        <f t="shared" ca="1" si="9"/>
        <v>0.18535127055306422</v>
      </c>
      <c r="M62" s="10">
        <f t="shared" ca="1" si="9"/>
        <v>0.11534154535274355</v>
      </c>
      <c r="N62" s="10">
        <f t="shared" ca="1" si="9"/>
        <v>5.5110220440881763E-2</v>
      </c>
      <c r="O62" s="10">
        <f t="shared" ca="1" si="9"/>
        <v>4.2875989445910312E-2</v>
      </c>
    </row>
    <row r="63" spans="1:15" x14ac:dyDescent="0.2">
      <c r="A63" s="6">
        <f t="shared" si="8"/>
        <v>44713</v>
      </c>
      <c r="B63" s="10">
        <f t="shared" ca="1" si="9"/>
        <v>9.8397150489759611E-2</v>
      </c>
      <c r="C63" s="10">
        <f t="shared" ca="1" si="9"/>
        <v>8.6252653927813228E-2</v>
      </c>
      <c r="D63" s="10">
        <f t="shared" ca="1" si="9"/>
        <v>3.1528662420382103E-2</v>
      </c>
      <c r="E63" s="10">
        <f t="shared" ca="1" si="9"/>
        <v>8.6360356025980467E-2</v>
      </c>
      <c r="F63" s="10">
        <f t="shared" ca="1" si="9"/>
        <v>7.6079005120702314E-2</v>
      </c>
      <c r="G63" s="10">
        <f t="shared" ca="1" si="9"/>
        <v>0.7227371864776444</v>
      </c>
      <c r="H63" s="10">
        <f t="shared" ca="1" si="9"/>
        <v>0.13065755764304021</v>
      </c>
      <c r="I63" s="10">
        <f t="shared" ca="1" si="9"/>
        <v>5.7251908396946494E-2</v>
      </c>
      <c r="J63" s="10">
        <f t="shared" ca="1" si="9"/>
        <v>0.13240250361097727</v>
      </c>
      <c r="K63" s="10">
        <f t="shared" ca="1" si="9"/>
        <v>4.8932676518883333E-2</v>
      </c>
      <c r="L63" s="10">
        <f t="shared" ca="1" si="9"/>
        <v>0.18498168498168499</v>
      </c>
      <c r="M63" s="10">
        <f t="shared" ca="1" si="9"/>
        <v>0.12105377748748092</v>
      </c>
      <c r="N63" s="10">
        <f t="shared" ca="1" si="9"/>
        <v>6.0939060939060985E-2</v>
      </c>
      <c r="O63" s="10">
        <f t="shared" ca="1" si="9"/>
        <v>4.926647689949637E-2</v>
      </c>
    </row>
    <row r="64" spans="1:15" x14ac:dyDescent="0.2">
      <c r="A64" s="6">
        <f t="shared" si="8"/>
        <v>44743</v>
      </c>
      <c r="B64" s="10">
        <f t="shared" ca="1" si="9"/>
        <v>0.12589285714285703</v>
      </c>
      <c r="C64" s="10">
        <f t="shared" ca="1" si="9"/>
        <v>9.4795539033457166E-2</v>
      </c>
      <c r="D64" s="10">
        <f t="shared" ca="1" si="9"/>
        <v>3.6363636363636376E-2</v>
      </c>
      <c r="E64" s="10">
        <f t="shared" ca="1" si="9"/>
        <v>8.4402349838148982E-2</v>
      </c>
      <c r="F64" s="10">
        <f t="shared" ca="1" si="9"/>
        <v>7.6941688845874712E-2</v>
      </c>
      <c r="G64" s="10">
        <f t="shared" ca="1" si="9"/>
        <v>0.7232361754290384</v>
      </c>
      <c r="H64" s="10">
        <f t="shared" ca="1" si="9"/>
        <v>0.13318965517241366</v>
      </c>
      <c r="I64" s="10">
        <f t="shared" ca="1" si="9"/>
        <v>6.8138195777351029E-2</v>
      </c>
      <c r="J64" s="10">
        <f t="shared" ca="1" si="9"/>
        <v>0.13999021047479188</v>
      </c>
      <c r="K64" s="10">
        <f t="shared" ca="1" si="9"/>
        <v>4.6526867627785018E-2</v>
      </c>
      <c r="L64" s="10">
        <f t="shared" ca="1" si="9"/>
        <v>0.18204577968526459</v>
      </c>
      <c r="M64" s="10">
        <f t="shared" ca="1" si="9"/>
        <v>0.19134253450439154</v>
      </c>
      <c r="N64" s="10">
        <f t="shared" ca="1" si="9"/>
        <v>5.600000000000005E-2</v>
      </c>
      <c r="O64" s="10">
        <f t="shared" ca="1" si="9"/>
        <v>5.8078602620087461E-2</v>
      </c>
    </row>
    <row r="65" spans="1:15" x14ac:dyDescent="0.2">
      <c r="A65" s="6">
        <f t="shared" si="8"/>
        <v>44774</v>
      </c>
      <c r="B65" s="10">
        <f t="shared" ca="1" si="9"/>
        <v>0.12847682119205306</v>
      </c>
      <c r="C65" s="10">
        <f t="shared" ca="1" si="9"/>
        <v>0.10363106281473611</v>
      </c>
      <c r="D65" s="10">
        <f t="shared" ca="1" si="9"/>
        <v>3.8717867343700307E-2</v>
      </c>
      <c r="E65" s="10">
        <f t="shared" ca="1" si="9"/>
        <v>8.362285851204021E-2</v>
      </c>
      <c r="F65" s="10">
        <f t="shared" ca="1" si="9"/>
        <v>8.6503513448025204E-2</v>
      </c>
      <c r="G65" s="10">
        <f t="shared" ca="1" si="9"/>
        <v>0.71580381471389654</v>
      </c>
      <c r="H65" s="10">
        <f t="shared" ca="1" si="9"/>
        <v>0.13665389527458482</v>
      </c>
      <c r="I65" s="10">
        <f t="shared" ca="1" si="9"/>
        <v>6.3141025641025639E-2</v>
      </c>
      <c r="J65" s="10">
        <f t="shared" ca="1" si="9"/>
        <v>0.14961013645224175</v>
      </c>
      <c r="K65" s="10">
        <f t="shared" ca="1" si="9"/>
        <v>5.5628272251308841E-2</v>
      </c>
      <c r="L65" s="10">
        <f t="shared" ca="1" si="9"/>
        <v>0.14125874125874116</v>
      </c>
      <c r="M65" s="10">
        <f t="shared" ca="1" si="9"/>
        <v>0.21920000000000006</v>
      </c>
      <c r="N65" s="10">
        <f t="shared" ca="1" si="9"/>
        <v>4.9407114624505866E-2</v>
      </c>
      <c r="O65" s="10">
        <f t="shared" ca="1" si="9"/>
        <v>7.474791758000876E-2</v>
      </c>
    </row>
    <row r="66" spans="1:15" x14ac:dyDescent="0.2">
      <c r="A66" s="6">
        <f t="shared" si="8"/>
        <v>44805</v>
      </c>
      <c r="B66" s="10">
        <f t="shared" ca="1" si="9"/>
        <v>0.14342629482071723</v>
      </c>
      <c r="C66" s="10">
        <f t="shared" ca="1" si="9"/>
        <v>0.10717120931463353</v>
      </c>
      <c r="D66" s="10">
        <f t="shared" ca="1" si="9"/>
        <v>3.8850284270372626E-2</v>
      </c>
      <c r="E66" s="10">
        <f t="shared" ca="1" si="9"/>
        <v>8.515231470376583E-2</v>
      </c>
      <c r="F66" s="10">
        <f t="shared" ca="1" si="9"/>
        <v>8.8270568481650269E-2</v>
      </c>
      <c r="G66" s="10">
        <f t="shared" ca="1" si="9"/>
        <v>0.72128470332063155</v>
      </c>
      <c r="H66" s="10">
        <f t="shared" ca="1" si="9"/>
        <v>0.1375262054507338</v>
      </c>
      <c r="I66" s="10">
        <f t="shared" ca="1" si="9"/>
        <v>5.9270998415213993E-2</v>
      </c>
      <c r="J66" s="10">
        <f t="shared" ca="1" si="9"/>
        <v>0.1522770398481974</v>
      </c>
      <c r="K66" s="10">
        <f t="shared" ca="1" si="9"/>
        <v>6.2868369351670061E-2</v>
      </c>
      <c r="L66" s="10">
        <f t="shared" ca="1" si="9"/>
        <v>0.13354144987859873</v>
      </c>
      <c r="M66" s="10">
        <f t="shared" ca="1" si="9"/>
        <v>0.19201263537906121</v>
      </c>
      <c r="N66" s="10">
        <f t="shared" ca="1" si="9"/>
        <v>5.6862745098039236E-2</v>
      </c>
      <c r="O66" s="10">
        <f t="shared" ca="1" si="9"/>
        <v>7.4516619595915712E-2</v>
      </c>
    </row>
    <row r="67" spans="1:15" x14ac:dyDescent="0.2">
      <c r="A67" s="6">
        <f t="shared" si="8"/>
        <v>44835</v>
      </c>
      <c r="B67" s="10">
        <f t="shared" ca="1" si="9"/>
        <v>0.14587924195680912</v>
      </c>
      <c r="C67" s="10">
        <f t="shared" ca="1" si="9"/>
        <v>0.1022756997122678</v>
      </c>
      <c r="D67" s="10">
        <f t="shared" ca="1" si="9"/>
        <v>4.0758293838862425E-2</v>
      </c>
      <c r="E67" s="10">
        <f t="shared" ca="1" si="9"/>
        <v>8.9078048195659898E-2</v>
      </c>
      <c r="F67" s="10">
        <f t="shared" ca="1" si="9"/>
        <v>8.5898353614888956E-2</v>
      </c>
      <c r="G67" s="10">
        <f t="shared" ca="1" si="9"/>
        <v>0.95320077594568398</v>
      </c>
      <c r="H67" s="10">
        <f t="shared" ca="1" si="9"/>
        <v>0.15516520284399826</v>
      </c>
      <c r="I67" s="10">
        <f t="shared" ca="1" si="9"/>
        <v>6.0126582278481111E-2</v>
      </c>
      <c r="J67" s="10">
        <f t="shared" ca="1" si="9"/>
        <v>0.1371908539430704</v>
      </c>
      <c r="K67" s="10">
        <f t="shared" ca="1" si="9"/>
        <v>6.0951760104302366E-2</v>
      </c>
      <c r="L67" s="10">
        <f t="shared" ca="1" si="9"/>
        <v>0.12116040955631391</v>
      </c>
      <c r="M67" s="10">
        <f t="shared" ca="1" si="9"/>
        <v>0.31934987920052715</v>
      </c>
      <c r="N67" s="10">
        <f t="shared" ca="1" si="9"/>
        <v>5.8939096267190516E-2</v>
      </c>
      <c r="O67" s="10">
        <f t="shared" ca="1" si="9"/>
        <v>7.7674115860273396E-2</v>
      </c>
    </row>
    <row r="68" spans="1:15" x14ac:dyDescent="0.2">
      <c r="A68" s="6">
        <f t="shared" si="8"/>
        <v>44866</v>
      </c>
      <c r="B68" s="10">
        <f t="shared" ca="1" si="9"/>
        <v>0.13961605584642234</v>
      </c>
      <c r="C68" s="10">
        <f t="shared" ca="1" si="9"/>
        <v>0.10434556336195677</v>
      </c>
      <c r="D68" s="10">
        <f t="shared" ca="1" si="9"/>
        <v>4.3959519291587812E-2</v>
      </c>
      <c r="E68" s="10">
        <f t="shared" ca="1" si="9"/>
        <v>4.9361408353469027E-2</v>
      </c>
      <c r="F68" s="10">
        <f t="shared" ca="1" si="9"/>
        <v>8.2126750534061266E-2</v>
      </c>
      <c r="G68" s="10">
        <f t="shared" ca="1" si="9"/>
        <v>0.95227713178294571</v>
      </c>
      <c r="H68" s="10">
        <f t="shared" ca="1" si="9"/>
        <v>0.13126293995859206</v>
      </c>
      <c r="I68" s="10">
        <f t="shared" ca="1" si="9"/>
        <v>6.0644346178142738E-2</v>
      </c>
      <c r="J68" s="10">
        <f t="shared" ca="1" si="9"/>
        <v>0.1007859454461395</v>
      </c>
      <c r="K68" s="10">
        <f t="shared" ca="1" si="9"/>
        <v>6.5905383360522096E-2</v>
      </c>
      <c r="L68" s="10">
        <f t="shared" ca="1" si="9"/>
        <v>0.10324089542265269</v>
      </c>
      <c r="M68" s="10">
        <f t="shared" ca="1" si="9"/>
        <v>0.16921692169216929</v>
      </c>
      <c r="N68" s="10">
        <f t="shared" ca="1" si="9"/>
        <v>5.6751467710371761E-2</v>
      </c>
      <c r="O68" s="10">
        <f t="shared" ca="1" si="9"/>
        <v>7.6523994811932505E-2</v>
      </c>
    </row>
    <row r="69" spans="1:15" x14ac:dyDescent="0.2">
      <c r="A69" s="6">
        <f t="shared" si="8"/>
        <v>44896</v>
      </c>
      <c r="B69" s="10">
        <f t="shared" ca="1" si="9"/>
        <v>0.12871287128712861</v>
      </c>
      <c r="C69" s="10">
        <f t="shared" ca="1" si="9"/>
        <v>0.10613512813875237</v>
      </c>
      <c r="D69" s="10">
        <f t="shared" ca="1" si="9"/>
        <v>5.2229299363057313E-2</v>
      </c>
      <c r="E69" s="10">
        <f t="shared" ca="1" si="9"/>
        <v>4.8350137488542666E-2</v>
      </c>
      <c r="F69" s="10">
        <f t="shared" ca="1" si="9"/>
        <v>7.0618800188946729E-2</v>
      </c>
      <c r="G69" s="10">
        <f t="shared" ca="1" si="9"/>
        <v>0.95347710201114633</v>
      </c>
      <c r="H69" s="10">
        <f t="shared" ca="1" si="9"/>
        <v>0.12621359223300965</v>
      </c>
      <c r="I69" s="10">
        <f t="shared" ca="1" si="9"/>
        <v>5.7456828885400268E-2</v>
      </c>
      <c r="J69" s="10">
        <f t="shared" ca="1" si="9"/>
        <v>0.12350780532598704</v>
      </c>
      <c r="K69" s="10">
        <f t="shared" ca="1" si="9"/>
        <v>6.9570871261378286E-2</v>
      </c>
      <c r="L69" s="10">
        <f t="shared" ca="1" si="9"/>
        <v>9.9834162520729741E-2</v>
      </c>
      <c r="M69" s="10">
        <f t="shared" ca="1" si="9"/>
        <v>2.7831094049904026E-2</v>
      </c>
      <c r="N69" s="10">
        <f t="shared" ca="1" si="9"/>
        <v>5.4211035818005904E-2</v>
      </c>
      <c r="O69" s="10">
        <f t="shared" ca="1" si="9"/>
        <v>8.127972330306954E-2</v>
      </c>
    </row>
    <row r="70" spans="1:15" x14ac:dyDescent="0.2">
      <c r="A70" s="6">
        <f t="shared" si="8"/>
        <v>44927</v>
      </c>
      <c r="B70" s="10">
        <f t="shared" ca="1" si="9"/>
        <v>0.12307692307692308</v>
      </c>
      <c r="C70" s="10">
        <f t="shared" ca="1" si="9"/>
        <v>0.10705095213587223</v>
      </c>
      <c r="D70" s="10">
        <f t="shared" ca="1" si="9"/>
        <v>4.4150110375275942E-2</v>
      </c>
      <c r="E70" s="10">
        <f t="shared" ca="1" si="9"/>
        <v>4.8521520721543476E-2</v>
      </c>
      <c r="F70" s="10">
        <f t="shared" ca="1" si="9"/>
        <v>6.3745019920318668E-2</v>
      </c>
      <c r="G70" s="10">
        <f t="shared" ca="1" si="9"/>
        <v>0.94856314899782634</v>
      </c>
      <c r="H70" s="10">
        <f t="shared" ca="1" si="9"/>
        <v>0.14845024469820567</v>
      </c>
      <c r="I70" s="10">
        <f t="shared" ca="1" si="9"/>
        <v>4.5524930318984413E-2</v>
      </c>
      <c r="J70" s="10">
        <f t="shared" ca="1" si="9"/>
        <v>0.18452100047192066</v>
      </c>
      <c r="K70" s="10">
        <f t="shared" ca="1" si="9"/>
        <v>6.8586218052410164E-2</v>
      </c>
      <c r="L70" s="10">
        <f t="shared" ca="1" si="9"/>
        <v>9.2878240892681374E-2</v>
      </c>
      <c r="M70" s="10">
        <f t="shared" ca="1" si="9"/>
        <v>0.22756119673617414</v>
      </c>
      <c r="N70" s="10">
        <f t="shared" ca="1" si="9"/>
        <v>6.1955469506292493E-2</v>
      </c>
      <c r="O70" s="10">
        <f t="shared" ca="1" si="9"/>
        <v>8.7624405019472107E-2</v>
      </c>
    </row>
    <row r="72" spans="1:15" x14ac:dyDescent="0.2">
      <c r="A72" t="s">
        <v>122</v>
      </c>
      <c r="B72" s="10">
        <f ca="1">SUM('Unchained Indices'!$D$70:$AK$70)</f>
        <v>0.12000000000000001</v>
      </c>
      <c r="C72" s="10">
        <f ca="1">SUM('Unchained Indices'!$AL$70:$AN$70)</f>
        <v>2.6000000000000002E-2</v>
      </c>
      <c r="D72" s="10">
        <f ca="1">SUM('Unchained Indices'!$AO$70:$AT$70)</f>
        <v>0.05</v>
      </c>
      <c r="E72" s="10">
        <f ca="1">SUM('Unchained Indices'!$AU$70:$AV$70)</f>
        <v>2.7E-2</v>
      </c>
      <c r="F72" s="10">
        <f ca="1">SUM('Unchained Indices'!$AW$70:$BD$70)</f>
        <v>0.30400000000000005</v>
      </c>
      <c r="G72" s="10">
        <f ca="1">SUM('Unchained Indices'!$BE$70:$BH$70)</f>
        <v>4.8000000000000001E-2</v>
      </c>
      <c r="H72" s="10">
        <f ca="1">SUM('Unchained Indices'!$BI$70:$BN$70)</f>
        <v>7.5999999999999998E-2</v>
      </c>
      <c r="I72" s="10">
        <f ca="1">SUM('Unchained Indices'!$BO$70:$BR$70)</f>
        <v>0.06</v>
      </c>
      <c r="J72" s="10">
        <f ca="1">SUM('Unchained Indices'!$BS$70:$BW$70)</f>
        <v>2.9000000000000001E-2</v>
      </c>
      <c r="K72" s="10">
        <f ca="1">SUM('Unchained Indices'!$BX$70:$BZ$70)</f>
        <v>4.1000000000000002E-2</v>
      </c>
      <c r="L72" s="10">
        <f ca="1">SUM('Unchained Indices'!$CA$70:$CD$70)</f>
        <v>0.13600000000000001</v>
      </c>
      <c r="M72" s="10">
        <f ca="1">SUM('Unchained Indices'!$CE$70:$CG$70)</f>
        <v>1.0999999999999999E-2</v>
      </c>
      <c r="N72" s="10">
        <f ca="1">SUM('Unchained Indices'!$CH$70:$CL$70)</f>
        <v>3.3000000000000002E-2</v>
      </c>
      <c r="O72" s="10">
        <f ca="1">SUM('Unchained Indices'!$CM$70:$CP$70)</f>
        <v>3.9E-2</v>
      </c>
    </row>
    <row r="73" spans="1:15" x14ac:dyDescent="0.2">
      <c r="A73" t="s">
        <v>435</v>
      </c>
    </row>
    <row r="74" spans="1:15" x14ac:dyDescent="0.2">
      <c r="A74" s="6">
        <v>44805</v>
      </c>
      <c r="B74" s="10">
        <v>0.14342629482071723</v>
      </c>
      <c r="C74" s="10">
        <v>0.10717120931463353</v>
      </c>
      <c r="D74" s="10">
        <v>3.8850284270372626E-2</v>
      </c>
      <c r="E74" s="10">
        <v>8.515231470376583E-2</v>
      </c>
      <c r="F74" s="10">
        <v>8.8270568481650269E-2</v>
      </c>
      <c r="G74" s="10">
        <v>0.72128470332063155</v>
      </c>
      <c r="H74" s="10">
        <v>0.1375262054507338</v>
      </c>
      <c r="I74" s="10">
        <v>5.9270998415213993E-2</v>
      </c>
      <c r="J74" s="10">
        <v>0.1522770398481974</v>
      </c>
      <c r="K74" s="10">
        <v>6.2868369351670061E-2</v>
      </c>
      <c r="L74" s="10">
        <v>0.13354144987859873</v>
      </c>
      <c r="M74" s="10">
        <v>0.19201263537906121</v>
      </c>
      <c r="N74" s="10">
        <v>5.6862745098039236E-2</v>
      </c>
      <c r="O74" s="10">
        <v>7.4516619595915712E-2</v>
      </c>
    </row>
    <row r="75" spans="1:15" x14ac:dyDescent="0.2">
      <c r="A75" t="s">
        <v>133</v>
      </c>
    </row>
    <row r="76" spans="1:15" s="10" customFormat="1" x14ac:dyDescent="0.2">
      <c r="A76" s="6">
        <v>44805</v>
      </c>
      <c r="B76" s="10">
        <v>0.13944223107569709</v>
      </c>
      <c r="C76" s="10">
        <v>0.10981741201376027</v>
      </c>
      <c r="D76" s="10">
        <v>3.5375868603916505E-2</v>
      </c>
      <c r="E76" s="10">
        <v>8.9709762532981685E-2</v>
      </c>
      <c r="F76" s="10">
        <v>7.7716478771887809E-2</v>
      </c>
      <c r="G76" s="10">
        <v>0.71502449646162236</v>
      </c>
      <c r="H76" s="10">
        <v>0.12830188679245302</v>
      </c>
      <c r="I76" s="10">
        <v>5.4516640253565729E-2</v>
      </c>
      <c r="J76" s="10">
        <v>0.12239089184060714</v>
      </c>
      <c r="K76" s="10">
        <v>6.09037328094304E-2</v>
      </c>
      <c r="L76" s="10">
        <v>0.13770378078390566</v>
      </c>
      <c r="M76" s="10">
        <v>0.33055054151624552</v>
      </c>
      <c r="N76" s="10">
        <v>4.4117647058823595E-2</v>
      </c>
      <c r="O76" s="10">
        <v>7.169237453834465E-2</v>
      </c>
    </row>
    <row r="77" spans="1:15" x14ac:dyDescent="0.2">
      <c r="A77" s="6"/>
    </row>
    <row r="78" spans="1:15" x14ac:dyDescent="0.2">
      <c r="A78" t="s">
        <v>141</v>
      </c>
      <c r="B78" s="22">
        <f>B74-B76</f>
        <v>3.9840637450201388E-3</v>
      </c>
      <c r="C78" s="22">
        <f t="shared" ref="C78:O78" si="10">C74-C76</f>
        <v>-2.6462026991267429E-3</v>
      </c>
      <c r="D78" s="22">
        <f t="shared" si="10"/>
        <v>3.474415666456121E-3</v>
      </c>
      <c r="E78" s="22">
        <f t="shared" si="10"/>
        <v>-4.5574478292158549E-3</v>
      </c>
      <c r="F78" s="22">
        <f t="shared" si="10"/>
        <v>1.055408970976246E-2</v>
      </c>
      <c r="G78" s="22">
        <f t="shared" si="10"/>
        <v>6.2602068590091875E-3</v>
      </c>
      <c r="H78" s="22">
        <f t="shared" si="10"/>
        <v>9.2243186582807724E-3</v>
      </c>
      <c r="I78" s="22">
        <f t="shared" si="10"/>
        <v>4.7543581616482644E-3</v>
      </c>
      <c r="J78" s="22">
        <f t="shared" si="10"/>
        <v>2.9886148007590263E-2</v>
      </c>
      <c r="K78" s="22">
        <f t="shared" si="10"/>
        <v>1.9646365422396617E-3</v>
      </c>
      <c r="L78" s="22">
        <f t="shared" si="10"/>
        <v>-4.1623309053069324E-3</v>
      </c>
      <c r="M78" s="22">
        <f t="shared" si="10"/>
        <v>-0.13853790613718431</v>
      </c>
      <c r="N78" s="22">
        <f t="shared" si="10"/>
        <v>1.2745098039215641E-2</v>
      </c>
      <c r="O78" s="22">
        <f t="shared" si="10"/>
        <v>2.824245057571062E-3</v>
      </c>
    </row>
    <row r="79" spans="1:15" x14ac:dyDescent="0.2">
      <c r="A79" t="s">
        <v>436</v>
      </c>
      <c r="B79" s="14">
        <f ca="1">B78*B72</f>
        <v>4.7808764940241669E-4</v>
      </c>
      <c r="C79" s="14">
        <f t="shared" ref="C79:O79" ca="1" si="11">C78*C72</f>
        <v>-6.8801270177295325E-5</v>
      </c>
      <c r="D79" s="14">
        <f t="shared" ca="1" si="11"/>
        <v>1.7372078332280607E-4</v>
      </c>
      <c r="E79" s="14">
        <f t="shared" ca="1" si="11"/>
        <v>-1.2305109138882809E-4</v>
      </c>
      <c r="F79" s="14">
        <f t="shared" ca="1" si="11"/>
        <v>3.2084432717677885E-3</v>
      </c>
      <c r="G79" s="14">
        <f t="shared" ca="1" si="11"/>
        <v>3.0048992923244102E-4</v>
      </c>
      <c r="H79" s="14">
        <f t="shared" ca="1" si="11"/>
        <v>7.0104821802933863E-4</v>
      </c>
      <c r="I79" s="14">
        <f t="shared" ca="1" si="11"/>
        <v>2.8526148969889583E-4</v>
      </c>
      <c r="J79" s="14">
        <f t="shared" ca="1" si="11"/>
        <v>8.6669829222011763E-4</v>
      </c>
      <c r="K79" s="14">
        <f t="shared" ca="1" si="11"/>
        <v>8.0550098231826136E-5</v>
      </c>
      <c r="L79" s="14">
        <f t="shared" ca="1" si="11"/>
        <v>-5.6607700312174289E-4</v>
      </c>
      <c r="M79" s="14">
        <f t="shared" ca="1" si="11"/>
        <v>-1.5239169675090273E-3</v>
      </c>
      <c r="N79" s="14">
        <f t="shared" ca="1" si="11"/>
        <v>4.2058823529411617E-4</v>
      </c>
      <c r="O79" s="14">
        <f t="shared" ca="1" si="11"/>
        <v>1.1014555724527142E-4</v>
      </c>
    </row>
  </sheetData>
  <conditionalFormatting sqref="B79:O7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CN30"/>
  <sheetViews>
    <sheetView topLeftCell="A2" zoomScale="98" workbookViewId="0">
      <selection activeCell="C24" sqref="C24"/>
    </sheetView>
  </sheetViews>
  <sheetFormatPr baseColWidth="10" defaultColWidth="8.83203125" defaultRowHeight="16" x14ac:dyDescent="0.2"/>
  <cols>
    <col min="1" max="1" width="11" bestFit="1" customWidth="1"/>
    <col min="2" max="12" width="14" bestFit="1" customWidth="1"/>
    <col min="13" max="13" width="17.1640625" bestFit="1" customWidth="1"/>
    <col min="14" max="91" width="14" bestFit="1" customWidth="1"/>
    <col min="92" max="92" width="25" bestFit="1" customWidth="1"/>
  </cols>
  <sheetData>
    <row r="1" spans="1:92" x14ac:dyDescent="0.2">
      <c r="B1" t="str">
        <f>RIGHT('Hist Data'!B1,LEN('Hist Data'!B1)-1)</f>
        <v>Bread</v>
      </c>
      <c r="C1" t="str">
        <f>RIGHT('Hist Data'!C1,LEN('Hist Data'!C1)-1)</f>
        <v>Cereals</v>
      </c>
      <c r="D1" t="str">
        <f>RIGHT('Hist Data'!D1,LEN('Hist Data'!D1)-1)</f>
        <v>Biscuits and cakes</v>
      </c>
      <c r="E1" t="str">
        <f>RIGHT('Hist Data'!E1,LEN('Hist Data'!E1)-1)</f>
        <v>Beef</v>
      </c>
      <c r="F1" t="str">
        <f>RIGHT('Hist Data'!F1,LEN('Hist Data'!F1)-1)</f>
        <v xml:space="preserve">Lamb </v>
      </c>
      <c r="G1" t="str">
        <f>RIGHT('Hist Data'!G1,LEN('Hist Data'!G1)-1)</f>
        <v>of which home-killed lamb</v>
      </c>
      <c r="H1" t="str">
        <f>RIGHT('Hist Data'!H1,LEN('Hist Data'!H1)-1)</f>
        <v>Pork</v>
      </c>
      <c r="I1" t="str">
        <f>RIGHT('Hist Data'!I1,LEN('Hist Data'!I1)-1)</f>
        <v>Bacon</v>
      </c>
      <c r="J1" t="str">
        <f>RIGHT('Hist Data'!J1,LEN('Hist Data'!J1)-1)</f>
        <v>Poultry</v>
      </c>
      <c r="K1" t="str">
        <f>RIGHT('Hist Data'!K1,LEN('Hist Data'!K1)-1)</f>
        <v>Other meat</v>
      </c>
      <c r="L1" t="str">
        <f>RIGHT('Hist Data'!L1,LEN('Hist Data'!L1)-1)</f>
        <v>Fish</v>
      </c>
      <c r="M1" t="str">
        <f>RIGHT('Hist Data'!M1,LEN('Hist Data'!M1)-1)</f>
        <v>of which fresh fish</v>
      </c>
      <c r="N1" t="str">
        <f>RIGHT('Hist Data'!N1,LEN('Hist Data'!N1)-1)</f>
        <v>processed fish</v>
      </c>
      <c r="O1" t="str">
        <f>RIGHT('Hist Data'!O1,LEN('Hist Data'!O1)-1)</f>
        <v>Butter</v>
      </c>
      <c r="P1" t="str">
        <f>RIGHT('Hist Data'!P1,LEN('Hist Data'!P1)-1)</f>
        <v>Oil and fats</v>
      </c>
      <c r="Q1" t="str">
        <f>RIGHT('Hist Data'!Q1,LEN('Hist Data'!Q1)-1)</f>
        <v>Cheese</v>
      </c>
      <c r="R1" t="str">
        <f>RIGHT('Hist Data'!R1,LEN('Hist Data'!R1)-1)</f>
        <v xml:space="preserve">Eggs </v>
      </c>
      <c r="S1" t="str">
        <f>RIGHT('Hist Data'!S1,LEN('Hist Data'!S1)-1)</f>
        <v>Milk, fresh</v>
      </c>
      <c r="T1" t="str">
        <f>RIGHT('Hist Data'!T1,LEN('Hist Data'!T1)-1)</f>
        <v>Milk products</v>
      </c>
      <c r="U1" t="str">
        <f>RIGHT('Hist Data'!U1,LEN('Hist Data'!U1)-1)</f>
        <v>Tea</v>
      </c>
      <c r="V1" t="str">
        <f>RIGHT('Hist Data'!V1,LEN('Hist Data'!V1)-1)</f>
        <v>Coffee and other hot drinks</v>
      </c>
      <c r="W1" t="str">
        <f>RIGHT('Hist Data'!W1,LEN('Hist Data'!W1)-1)</f>
        <v>Soft drinks</v>
      </c>
      <c r="X1" t="str">
        <f>RIGHT('Hist Data'!X1,LEN('Hist Data'!X1)-1)</f>
        <v>Sugar and preserves</v>
      </c>
      <c r="Y1" t="str">
        <f>RIGHT('Hist Data'!Y1,LEN('Hist Data'!Y1)-1)</f>
        <v>Sweets and chocolates</v>
      </c>
      <c r="Z1" t="str">
        <f>RIGHT('Hist Data'!Z1,LEN('Hist Data'!Z1)-1)</f>
        <v>Potatoes</v>
      </c>
      <c r="AA1" t="str">
        <f>RIGHT('Hist Data'!AA1,LEN('Hist Data'!AA1)-1)</f>
        <v>of which unprocessed potatoes</v>
      </c>
      <c r="AB1" t="str">
        <f>RIGHT('Hist Data'!AB1,LEN('Hist Data'!AB1)-1)</f>
        <v>potato products</v>
      </c>
      <c r="AC1" t="str">
        <f>RIGHT('Hist Data'!AC1,LEN('Hist Data'!AC1)-1)</f>
        <v>Vegetables other than potatoes</v>
      </c>
      <c r="AD1" t="str">
        <f>RIGHT('Hist Data'!AD1,LEN('Hist Data'!AD1)-1)</f>
        <v>of which fresh vegetables</v>
      </c>
      <c r="AE1" t="str">
        <f>RIGHT('Hist Data'!AE1,LEN('Hist Data'!AE1)-1)</f>
        <v>processed vegetables</v>
      </c>
      <c r="AF1" t="str">
        <f>RIGHT('Hist Data'!AF1,LEN('Hist Data'!AF1)-1)</f>
        <v>Fruit</v>
      </c>
      <c r="AG1" t="str">
        <f>RIGHT('Hist Data'!AG1,LEN('Hist Data'!AG1)-1)</f>
        <v>of which fresh fruit</v>
      </c>
      <c r="AH1" t="str">
        <f>RIGHT('Hist Data'!AH1,LEN('Hist Data'!AH1)-1)</f>
        <v>processed fruit</v>
      </c>
      <c r="AI1" t="str">
        <f>RIGHT('Hist Data'!AI1,LEN('Hist Data'!AI1)-1)</f>
        <v>Other foods</v>
      </c>
      <c r="AJ1" t="str">
        <f>RIGHT('Hist Data'!AJ1,LEN('Hist Data'!AJ1)-1)</f>
        <v>Restaurant meals</v>
      </c>
      <c r="AK1" t="str">
        <f>RIGHT('Hist Data'!AK1,LEN('Hist Data'!AK1)-1)</f>
        <v>Canteen meals</v>
      </c>
      <c r="AL1" t="str">
        <f>RIGHT('Hist Data'!AL1,LEN('Hist Data'!AL1)-1)</f>
        <v>Take-away meals and snacks</v>
      </c>
      <c r="AM1" t="str">
        <f>RIGHT('Hist Data'!AM1,LEN('Hist Data'!AM1)-1)</f>
        <v>Beer</v>
      </c>
      <c r="AN1" t="str">
        <f>RIGHT('Hist Data'!AN1,LEN('Hist Data'!AN1)-1)</f>
        <v>Beer on sales</v>
      </c>
      <c r="AO1" t="str">
        <f>RIGHT('Hist Data'!AO1,LEN('Hist Data'!AO1)-1)</f>
        <v>Beer off sales</v>
      </c>
      <c r="AP1" t="str">
        <f>RIGHT('Hist Data'!AP1,LEN('Hist Data'!AP1)-1)</f>
        <v>Wines and spirits</v>
      </c>
      <c r="AQ1" t="str">
        <f>RIGHT('Hist Data'!AQ1,LEN('Hist Data'!AQ1)-1)</f>
        <v>Wine on sales</v>
      </c>
      <c r="AR1" t="str">
        <f>RIGHT('Hist Data'!AR1,LEN('Hist Data'!AR1)-1)</f>
        <v>Wine off sales</v>
      </c>
      <c r="AS1" t="str">
        <f>RIGHT('Hist Data'!AS1,LEN('Hist Data'!AS1)-1)</f>
        <v>Cigarettes</v>
      </c>
      <c r="AT1" t="str">
        <f>RIGHT('Hist Data'!AT1,LEN('Hist Data'!AT1)-1)</f>
        <v>Tobacco</v>
      </c>
      <c r="AU1" t="str">
        <f>RIGHT('Hist Data'!AU1,LEN('Hist Data'!AU1)-1)</f>
        <v>Rent</v>
      </c>
      <c r="AV1" t="str">
        <f>RIGHT('Hist Data'!AV1,LEN('Hist Data'!AV1)-1)</f>
        <v>Mortgage interest payments</v>
      </c>
      <c r="AW1" t="str">
        <f>RIGHT('Hist Data'!AW1,LEN('Hist Data'!AW1)-1)</f>
        <v>Depreciation (Jan 1995 = 100)</v>
      </c>
      <c r="AX1" t="str">
        <f>RIGHT('Hist Data'!AX1,LEN('Hist Data'!AX1)-1)</f>
        <v>Council tax and Rates</v>
      </c>
      <c r="AY1" t="str">
        <f>RIGHT('Hist Data'!AY1,LEN('Hist Data'!AY1)-1)</f>
        <v>Water and other charges</v>
      </c>
      <c r="AZ1" t="str">
        <f>RIGHT('Hist Data'!AZ1,LEN('Hist Data'!AZ1)-1)</f>
        <v>Repairs and maintenance charges</v>
      </c>
      <c r="BA1" t="str">
        <f>RIGHT('Hist Data'!BA1,LEN('Hist Data'!BA1)-1)</f>
        <v>Do-it-yourself materials</v>
      </c>
      <c r="BB1" t="str">
        <f>RIGHT('Hist Data'!BB1,LEN('Hist Data'!BB1)-1)</f>
        <v>Dwelling insurance and ground rent</v>
      </c>
      <c r="BC1" t="str">
        <f>RIGHT('Hist Data'!BC1,LEN('Hist Data'!BC1)-1)</f>
        <v>Coal and solid fuels</v>
      </c>
      <c r="BD1" t="str">
        <f>RIGHT('Hist Data'!BD1,LEN('Hist Data'!BD1)-1)</f>
        <v>Electricity</v>
      </c>
      <c r="BE1" t="str">
        <f>RIGHT('Hist Data'!BE1,LEN('Hist Data'!BE1)-1)</f>
        <v>Gas</v>
      </c>
      <c r="BF1" t="str">
        <f>RIGHT('Hist Data'!BF1,LEN('Hist Data'!BF1)-1)</f>
        <v>Oil and other fuels</v>
      </c>
      <c r="BG1" t="str">
        <f>RIGHT('Hist Data'!BG1,LEN('Hist Data'!BG1)-1)</f>
        <v>Furniture</v>
      </c>
      <c r="BH1" t="str">
        <f>RIGHT('Hist Data'!BH1,LEN('Hist Data'!BH1)-1)</f>
        <v>Furnishings</v>
      </c>
      <c r="BI1" t="str">
        <f>RIGHT('Hist Data'!BI1,LEN('Hist Data'!BI1)-1)</f>
        <v>Electrical appliances</v>
      </c>
      <c r="BJ1" t="str">
        <f>RIGHT('Hist Data'!BJ1,LEN('Hist Data'!BJ1)-1)</f>
        <v>Other household equipment</v>
      </c>
      <c r="BK1" t="str">
        <f>RIGHT('Hist Data'!BK1,LEN('Hist Data'!BK1)-1)</f>
        <v>Household consumables</v>
      </c>
      <c r="BL1" t="str">
        <f>RIGHT('Hist Data'!BL1,LEN('Hist Data'!BL1)-1)</f>
        <v>Pet care</v>
      </c>
      <c r="BM1" t="str">
        <f>RIGHT('Hist Data'!BM1,LEN('Hist Data'!BM1)-1)</f>
        <v>Postage</v>
      </c>
      <c r="BN1" t="str">
        <f>RIGHT('Hist Data'!BN1,LEN('Hist Data'!BN1)-1)</f>
        <v>Telephones, telemessages, etc</v>
      </c>
      <c r="BO1" t="str">
        <f>RIGHT('Hist Data'!BO1,LEN('Hist Data'!BO1)-1)</f>
        <v>Domestic services</v>
      </c>
      <c r="BP1" t="str">
        <f>RIGHT('Hist Data'!BP1,LEN('Hist Data'!BP1)-1)</f>
        <v>Fees and subscriptions</v>
      </c>
      <c r="BQ1" t="str">
        <f>RIGHT('Hist Data'!BQ1,LEN('Hist Data'!BQ1)-1)</f>
        <v>Men's outerwear</v>
      </c>
      <c r="BR1" t="str">
        <f>RIGHT('Hist Data'!BR1,LEN('Hist Data'!BR1)-1)</f>
        <v>Women's outerwear</v>
      </c>
      <c r="BS1" t="str">
        <f>RIGHT('Hist Data'!BS1,LEN('Hist Data'!BS1)-1)</f>
        <v>Children's outerwear</v>
      </c>
      <c r="BT1" t="str">
        <f>RIGHT('Hist Data'!BT1,LEN('Hist Data'!BT1)-1)</f>
        <v>Other clothing</v>
      </c>
      <c r="BU1" t="str">
        <f>RIGHT('Hist Data'!BU1,LEN('Hist Data'!BU1)-1)</f>
        <v>Footwear</v>
      </c>
      <c r="BV1" t="str">
        <f>RIGHT('Hist Data'!BV1,LEN('Hist Data'!BV1)-1)</f>
        <v>Personal articles</v>
      </c>
      <c r="BW1" t="str">
        <f>RIGHT('Hist Data'!BW1,LEN('Hist Data'!BW1)-1)</f>
        <v>Chemists goods</v>
      </c>
      <c r="BX1" t="str">
        <f>RIGHT('Hist Data'!BX1,LEN('Hist Data'!BX1)-1)</f>
        <v>Personal services</v>
      </c>
      <c r="BY1" t="str">
        <f>RIGHT('Hist Data'!BY1,LEN('Hist Data'!BY1)-1)</f>
        <v>Purchase of motor vehicles</v>
      </c>
      <c r="BZ1" t="str">
        <f>RIGHT('Hist Data'!BZ1,LEN('Hist Data'!BZ1)-1)</f>
        <v>Maintenance of motor vehicles</v>
      </c>
      <c r="CA1" t="str">
        <f>RIGHT('Hist Data'!CA1,LEN('Hist Data'!CA1)-1)</f>
        <v>Petrol and oil</v>
      </c>
      <c r="CB1" t="str">
        <f>RIGHT('Hist Data'!CB1,LEN('Hist Data'!CB1)-1)</f>
        <v>Vehicle tax and insurance</v>
      </c>
      <c r="CC1" t="str">
        <f>RIGHT('Hist Data'!CC1,LEN('Hist Data'!CC1)-1)</f>
        <v>Rail fares</v>
      </c>
      <c r="CD1" t="str">
        <f>RIGHT('Hist Data'!CD1,LEN('Hist Data'!CD1)-1)</f>
        <v>Bus and coach fares</v>
      </c>
      <c r="CE1" t="str">
        <f>RIGHT('Hist Data'!CE1,LEN('Hist Data'!CE1)-1)</f>
        <v>Other travel costs</v>
      </c>
      <c r="CF1" t="str">
        <f>RIGHT('Hist Data'!CF1,LEN('Hist Data'!CF1)-1)</f>
        <v>Audio-visual equipment</v>
      </c>
      <c r="CG1" t="str">
        <f>RIGHT('Hist Data'!CG1,LEN('Hist Data'!CG1)-1)</f>
        <v>CDs and tapes</v>
      </c>
      <c r="CH1" t="str">
        <f>RIGHT('Hist Data'!CH1,LEN('Hist Data'!CH1)-1)</f>
        <v>Toys, photographic and sports goods</v>
      </c>
      <c r="CI1" t="str">
        <f>RIGHT('Hist Data'!CI1,LEN('Hist Data'!CI1)-1)</f>
        <v>Books and newspapers</v>
      </c>
      <c r="CJ1" t="str">
        <f>RIGHT('Hist Data'!CJ1,LEN('Hist Data'!CJ1)-1)</f>
        <v>Gardening products</v>
      </c>
      <c r="CK1" t="str">
        <f>RIGHT('Hist Data'!CK1,LEN('Hist Data'!CK1)-1)</f>
        <v>Television licences and rentals</v>
      </c>
      <c r="CL1" t="str">
        <f>RIGHT('Hist Data'!CL1,LEN('Hist Data'!CL1)-1)</f>
        <v>Entertainment and other recreation</v>
      </c>
      <c r="CM1" t="str">
        <f>RIGHT('Hist Data'!CM1,LEN('Hist Data'!CM1)-1)</f>
        <v>Foreign holidays (Jan 1993 = 100)</v>
      </c>
      <c r="CN1" t="str">
        <f>RIGHT('Hist Data'!CN1,LEN('Hist Data'!CN1)-1)</f>
        <v>UK holidays (Jan 1994=100)</v>
      </c>
    </row>
    <row r="2" spans="1:92" x14ac:dyDescent="0.2">
      <c r="A2" s="6">
        <f ca="1">OFFSET('Hist Data'!A$1,COUNTA('Hist Data'!$B:$B)-1,0)</f>
        <v>44805</v>
      </c>
      <c r="B2" s="8">
        <f ca="1">OFFSET('Hist Data'!B$1,COUNTA('Hist Data'!$B:$B)-1,0)</f>
        <v>260.39999999999998</v>
      </c>
      <c r="C2" s="8">
        <f ca="1">OFFSET('Hist Data'!C$1,COUNTA('Hist Data'!$B:$B)-1,0)</f>
        <v>228.7</v>
      </c>
      <c r="D2" s="8">
        <f ca="1">OFFSET('Hist Data'!D$1,COUNTA('Hist Data'!$B:$B)-1,0)</f>
        <v>342</v>
      </c>
      <c r="E2" s="8">
        <f ca="1">OFFSET('Hist Data'!E$1,COUNTA('Hist Data'!$B:$B)-1,0)</f>
        <v>236.7</v>
      </c>
      <c r="F2" s="8">
        <f ca="1">OFFSET('Hist Data'!F$1,COUNTA('Hist Data'!$B:$B)-1,0)</f>
        <v>393.5</v>
      </c>
      <c r="G2" s="8">
        <f ca="1">OFFSET('Hist Data'!G$1,COUNTA('Hist Data'!$B:$B)-1,0)</f>
        <v>431.3</v>
      </c>
      <c r="H2" s="8">
        <f ca="1">OFFSET('Hist Data'!H$1,COUNTA('Hist Data'!$B:$B)-1,0)</f>
        <v>274.7</v>
      </c>
      <c r="I2" s="8">
        <f ca="1">OFFSET('Hist Data'!I$1,COUNTA('Hist Data'!$B:$B)-1,0)</f>
        <v>231.2</v>
      </c>
      <c r="J2" s="8">
        <f ca="1">OFFSET('Hist Data'!J$1,COUNTA('Hist Data'!$B:$B)-1,0)</f>
        <v>139</v>
      </c>
      <c r="K2" s="8">
        <f ca="1">OFFSET('Hist Data'!K$1,COUNTA('Hist Data'!$B:$B)-1,0)</f>
        <v>221.3</v>
      </c>
      <c r="L2" s="8">
        <f ca="1">OFFSET('Hist Data'!L$1,COUNTA('Hist Data'!$B:$B)-1,0)</f>
        <v>303.2</v>
      </c>
      <c r="M2" s="8">
        <f ca="1">OFFSET('Hist Data'!M$1,COUNTA('Hist Data'!$B:$B)-1,0)</f>
        <v>295.89999999999998</v>
      </c>
      <c r="N2" s="8">
        <f ca="1">OFFSET('Hist Data'!N$1,COUNTA('Hist Data'!$B:$B)-1,0)</f>
        <v>306</v>
      </c>
      <c r="O2" s="8">
        <f ca="1">OFFSET('Hist Data'!O$1,COUNTA('Hist Data'!$B:$B)-1,0)</f>
        <v>481.2</v>
      </c>
      <c r="P2" s="8">
        <f ca="1">OFFSET('Hist Data'!P$1,COUNTA('Hist Data'!$B:$B)-1,0)</f>
        <v>283.39999999999998</v>
      </c>
      <c r="Q2" s="8">
        <f ca="1">OFFSET('Hist Data'!Q$1,COUNTA('Hist Data'!$B:$B)-1,0)</f>
        <v>280.2</v>
      </c>
      <c r="R2" s="8">
        <f ca="1">OFFSET('Hist Data'!R$1,COUNTA('Hist Data'!$B:$B)-1,0)</f>
        <v>254.1</v>
      </c>
      <c r="S2" s="8">
        <f ca="1">OFFSET('Hist Data'!S$1,COUNTA('Hist Data'!$B:$B)-1,0)</f>
        <v>324.3</v>
      </c>
      <c r="T2" s="8">
        <f ca="1">OFFSET('Hist Data'!T$1,COUNTA('Hist Data'!$B:$B)-1,0)</f>
        <v>225.3</v>
      </c>
      <c r="U2" s="8">
        <f ca="1">OFFSET('Hist Data'!U$1,COUNTA('Hist Data'!$B:$B)-1,0)</f>
        <v>247.5</v>
      </c>
      <c r="V2" s="8">
        <f ca="1">OFFSET('Hist Data'!V$1,COUNTA('Hist Data'!$B:$B)-1,0)</f>
        <v>199</v>
      </c>
      <c r="W2" s="8">
        <f ca="1">OFFSET('Hist Data'!W$1,COUNTA('Hist Data'!$B:$B)-1,0)</f>
        <v>315.3</v>
      </c>
      <c r="X2" s="8">
        <f ca="1">OFFSET('Hist Data'!X$1,COUNTA('Hist Data'!$B:$B)-1,0)</f>
        <v>223.6</v>
      </c>
      <c r="Y2" s="8">
        <f ca="1">OFFSET('Hist Data'!Y$1,COUNTA('Hist Data'!$B:$B)-1,0)</f>
        <v>315.2</v>
      </c>
      <c r="Z2" s="8">
        <f ca="1">OFFSET('Hist Data'!Z$1,COUNTA('Hist Data'!$B:$B)-1,0)</f>
        <v>265</v>
      </c>
      <c r="AA2" s="8">
        <f ca="1">OFFSET('Hist Data'!AA$1,COUNTA('Hist Data'!$B:$B)-1,0)</f>
        <v>201.2</v>
      </c>
      <c r="AB2" s="8">
        <f ca="1">OFFSET('Hist Data'!AB$1,COUNTA('Hist Data'!$B:$B)-1,0)</f>
        <v>271.8</v>
      </c>
      <c r="AC2" s="8">
        <f ca="1">OFFSET('Hist Data'!AC$1,COUNTA('Hist Data'!$B:$B)-1,0)</f>
        <v>198</v>
      </c>
      <c r="AD2" s="8">
        <f ca="1">OFFSET('Hist Data'!AD$1,COUNTA('Hist Data'!$B:$B)-1,0)</f>
        <v>167.9</v>
      </c>
      <c r="AE2" s="8">
        <f ca="1">OFFSET('Hist Data'!AE$1,COUNTA('Hist Data'!$B:$B)-1,0)</f>
        <v>313.3</v>
      </c>
      <c r="AF2" s="8">
        <f ca="1">OFFSET('Hist Data'!AF$1,COUNTA('Hist Data'!$B:$B)-1,0)</f>
        <v>248.1</v>
      </c>
      <c r="AG2" s="8">
        <f ca="1">OFFSET('Hist Data'!AG$1,COUNTA('Hist Data'!$B:$B)-1,0)</f>
        <v>235.7</v>
      </c>
      <c r="AH2" s="8">
        <f ca="1">OFFSET('Hist Data'!AH$1,COUNTA('Hist Data'!$B:$B)-1,0)</f>
        <v>314.60000000000002</v>
      </c>
      <c r="AI2" s="8">
        <f ca="1">OFFSET('Hist Data'!AI$1,COUNTA('Hist Data'!$B:$B)-1,0)</f>
        <v>236.6</v>
      </c>
      <c r="AJ2" s="8">
        <f ca="1">OFFSET('Hist Data'!AJ$1,COUNTA('Hist Data'!$B:$B)-1,0)</f>
        <v>406.8</v>
      </c>
      <c r="AK2" s="8">
        <f ca="1">OFFSET('Hist Data'!AK$1,COUNTA('Hist Data'!$B:$B)-1,0)</f>
        <v>439.7</v>
      </c>
      <c r="AL2" s="8">
        <f ca="1">OFFSET('Hist Data'!AL$1,COUNTA('Hist Data'!$B:$B)-1,0)</f>
        <v>414.4</v>
      </c>
      <c r="AM2" s="8">
        <f ca="1">OFFSET('Hist Data'!AM$1,COUNTA('Hist Data'!$B:$B)-1,0)</f>
        <v>356.3</v>
      </c>
      <c r="AN2" s="8">
        <f ca="1">OFFSET('Hist Data'!AN$1,COUNTA('Hist Data'!$B:$B)-1,0)</f>
        <v>409.5</v>
      </c>
      <c r="AO2" s="8">
        <f ca="1">OFFSET('Hist Data'!AO$1,COUNTA('Hist Data'!$B:$B)-1,0)</f>
        <v>179.5</v>
      </c>
      <c r="AP2" s="8">
        <f ca="1">OFFSET('Hist Data'!AP$1,COUNTA('Hist Data'!$B:$B)-1,0)</f>
        <v>292.60000000000002</v>
      </c>
      <c r="AQ2" s="8">
        <f ca="1">OFFSET('Hist Data'!AQ$1,COUNTA('Hist Data'!$B:$B)-1,0)</f>
        <v>414</v>
      </c>
      <c r="AR2" s="8">
        <f ca="1">OFFSET('Hist Data'!AR$1,COUNTA('Hist Data'!$B:$B)-1,0)</f>
        <v>213.5</v>
      </c>
      <c r="AS2" s="8">
        <f ca="1">OFFSET('Hist Data'!AS$1,COUNTA('Hist Data'!$B:$B)-1,0)</f>
        <v>920.1</v>
      </c>
      <c r="AT2" s="8">
        <f ca="1">OFFSET('Hist Data'!AT$1,COUNTA('Hist Data'!$B:$B)-1,0)</f>
        <v>710.4</v>
      </c>
      <c r="AU2" s="8">
        <f ca="1">OFFSET('Hist Data'!AU$1,COUNTA('Hist Data'!$B:$B)-1,0)</f>
        <v>404.9</v>
      </c>
      <c r="AV2" s="8">
        <f ca="1">OFFSET('Hist Data'!AV$1,COUNTA('Hist Data'!$B:$B)-1,0)</f>
        <v>266</v>
      </c>
      <c r="AW2" s="8">
        <f ca="1">OFFSET('Hist Data'!AW$1,COUNTA('Hist Data'!$B:$B)-1,0)</f>
        <v>509.4</v>
      </c>
      <c r="AX2" s="8">
        <f ca="1">OFFSET('Hist Data'!AX$1,COUNTA('Hist Data'!$B:$B)-1,0)</f>
        <v>429.4</v>
      </c>
      <c r="AY2" s="8">
        <f ca="1">OFFSET('Hist Data'!AY$1,COUNTA('Hist Data'!$B:$B)-1,0)</f>
        <v>552.29999999999995</v>
      </c>
      <c r="AZ2" s="8">
        <f ca="1">OFFSET('Hist Data'!AZ$1,COUNTA('Hist Data'!$B:$B)-1,0)</f>
        <v>399.6</v>
      </c>
      <c r="BA2" s="8">
        <f ca="1">OFFSET('Hist Data'!BA$1,COUNTA('Hist Data'!$B:$B)-1,0)</f>
        <v>299.8</v>
      </c>
      <c r="BB2" s="8">
        <f ca="1">OFFSET('Hist Data'!BB$1,COUNTA('Hist Data'!$B:$B)-1,0)</f>
        <v>617.70000000000005</v>
      </c>
      <c r="BC2" s="8">
        <f ca="1">OFFSET('Hist Data'!BC$1,COUNTA('Hist Data'!$B:$B)-1,0)</f>
        <v>491.8</v>
      </c>
      <c r="BD2" s="8">
        <f ca="1">OFFSET('Hist Data'!BD$1,COUNTA('Hist Data'!$B:$B)-1,0)</f>
        <v>616.5</v>
      </c>
      <c r="BE2" s="8">
        <f ca="1">OFFSET('Hist Data'!BE$1,COUNTA('Hist Data'!$B:$B)-1,0)</f>
        <v>633.20000000000005</v>
      </c>
      <c r="BF2" s="8">
        <f ca="1">OFFSET('Hist Data'!BF$1,COUNTA('Hist Data'!$B:$B)-1,0)</f>
        <v>786.4</v>
      </c>
      <c r="BG2" s="8">
        <f ca="1">OFFSET('Hist Data'!BG$1,COUNTA('Hist Data'!$B:$B)-1,0)</f>
        <v>380.4</v>
      </c>
      <c r="BH2" s="8">
        <f ca="1">OFFSET('Hist Data'!BH$1,COUNTA('Hist Data'!$B:$B)-1,0)</f>
        <v>302.7</v>
      </c>
      <c r="BI2" s="8">
        <f ca="1">OFFSET('Hist Data'!BI$1,COUNTA('Hist Data'!$B:$B)-1,0)</f>
        <v>92.4</v>
      </c>
      <c r="BJ2" s="8">
        <f ca="1">OFFSET('Hist Data'!BJ$1,COUNTA('Hist Data'!$B:$B)-1,0)</f>
        <v>252.1</v>
      </c>
      <c r="BK2" s="8">
        <f ca="1">OFFSET('Hist Data'!BK$1,COUNTA('Hist Data'!$B:$B)-1,0)</f>
        <v>241.1</v>
      </c>
      <c r="BL2" s="8">
        <f ca="1">OFFSET('Hist Data'!BL$1,COUNTA('Hist Data'!$B:$B)-1,0)</f>
        <v>291.8</v>
      </c>
      <c r="BM2" s="8">
        <f ca="1">OFFSET('Hist Data'!BM$1,COUNTA('Hist Data'!$B:$B)-1,0)</f>
        <v>515.5</v>
      </c>
      <c r="BN2" s="8">
        <f ca="1">OFFSET('Hist Data'!BN$1,COUNTA('Hist Data'!$B:$B)-1,0)</f>
        <v>123.9</v>
      </c>
      <c r="BO2" s="8">
        <f ca="1">OFFSET('Hist Data'!BO$1,COUNTA('Hist Data'!$B:$B)-1,0)</f>
        <v>486.1</v>
      </c>
      <c r="BP2" s="8">
        <f ca="1">OFFSET('Hist Data'!BP$1,COUNTA('Hist Data'!$B:$B)-1,0)</f>
        <v>584.4</v>
      </c>
      <c r="BQ2" s="8">
        <f ca="1">OFFSET('Hist Data'!BQ$1,COUNTA('Hist Data'!$B:$B)-1,0)</f>
        <v>258.10000000000002</v>
      </c>
      <c r="BR2" s="8">
        <f ca="1">OFFSET('Hist Data'!BR$1,COUNTA('Hist Data'!$B:$B)-1,0)</f>
        <v>224.5</v>
      </c>
      <c r="BS2" s="8">
        <f ca="1">OFFSET('Hist Data'!BS$1,COUNTA('Hist Data'!$B:$B)-1,0)</f>
        <v>243.8</v>
      </c>
      <c r="BT2" s="8">
        <f ca="1">OFFSET('Hist Data'!BT$1,COUNTA('Hist Data'!$B:$B)-1,0)</f>
        <v>286.89999999999998</v>
      </c>
      <c r="BU2" s="8">
        <f ca="1">OFFSET('Hist Data'!BU$1,COUNTA('Hist Data'!$B:$B)-1,0)</f>
        <v>186.6</v>
      </c>
      <c r="BV2" s="8">
        <f ca="1">OFFSET('Hist Data'!BV$1,COUNTA('Hist Data'!$B:$B)-1,0)</f>
        <v>232.3</v>
      </c>
      <c r="BW2" s="8">
        <f ca="1">OFFSET('Hist Data'!BW$1,COUNTA('Hist Data'!$B:$B)-1,0)</f>
        <v>244.9</v>
      </c>
      <c r="BX2" s="8">
        <f ca="1">OFFSET('Hist Data'!BX$1,COUNTA('Hist Data'!$B:$B)-1,0)</f>
        <v>625.29999999999995</v>
      </c>
      <c r="BY2" s="8">
        <f ca="1">OFFSET('Hist Data'!BY$1,COUNTA('Hist Data'!$B:$B)-1,0)</f>
        <v>116.9</v>
      </c>
      <c r="BZ2" s="8">
        <f ca="1">OFFSET('Hist Data'!BZ$1,COUNTA('Hist Data'!$B:$B)-1,0)</f>
        <v>521</v>
      </c>
      <c r="CA2" s="8">
        <f ca="1">OFFSET('Hist Data'!CA$1,COUNTA('Hist Data'!$B:$B)-1,0)</f>
        <v>501.7</v>
      </c>
      <c r="CB2" s="8">
        <f ca="1">OFFSET('Hist Data'!CB$1,COUNTA('Hist Data'!$B:$B)-1,0)</f>
        <v>1148.8</v>
      </c>
      <c r="CC2" s="8">
        <f ca="1">OFFSET('Hist Data'!CC$1,COUNTA('Hist Data'!$B:$B)-1,0)</f>
        <v>475.8</v>
      </c>
      <c r="CD2" s="8">
        <f ca="1">OFFSET('Hist Data'!CD$1,COUNTA('Hist Data'!$B:$B)-1,0)</f>
        <v>606.29999999999995</v>
      </c>
      <c r="CE2" s="8">
        <f ca="1">OFFSET('Hist Data'!CE$1,COUNTA('Hist Data'!$B:$B)-1,0)</f>
        <v>472.5</v>
      </c>
      <c r="CF2" s="8">
        <f ca="1">OFFSET('Hist Data'!CF$1,COUNTA('Hist Data'!$B:$B)-1,0)</f>
        <v>6.7</v>
      </c>
      <c r="CG2" s="8">
        <f ca="1">OFFSET('Hist Data'!CG$1,COUNTA('Hist Data'!$B:$B)-1,0)</f>
        <v>134.6</v>
      </c>
      <c r="CH2" s="8">
        <f ca="1">OFFSET('Hist Data'!CH$1,COUNTA('Hist Data'!$B:$B)-1,0)</f>
        <v>106</v>
      </c>
      <c r="CI2" s="8">
        <f ca="1">OFFSET('Hist Data'!CI$1,COUNTA('Hist Data'!$B:$B)-1,0)</f>
        <v>569.4</v>
      </c>
      <c r="CJ2" s="8">
        <f ca="1">OFFSET('Hist Data'!CJ$1,COUNTA('Hist Data'!$B:$B)-1,0)</f>
        <v>234.1</v>
      </c>
      <c r="CK2" s="8">
        <f ca="1">OFFSET('Hist Data'!CK$1,COUNTA('Hist Data'!$B:$B)-1,0)</f>
        <v>237.3</v>
      </c>
      <c r="CL2" s="8">
        <f ca="1">OFFSET('Hist Data'!CL$1,COUNTA('Hist Data'!$B:$B)-1,0)</f>
        <v>678</v>
      </c>
      <c r="CM2" s="8">
        <f ca="1">OFFSET('Hist Data'!CM$1,COUNTA('Hist Data'!$B:$B)-1,0)</f>
        <v>323.60000000000002</v>
      </c>
      <c r="CN2" s="8">
        <f ca="1">OFFSET('Hist Data'!CN$1,COUNTA('Hist Data'!$B:$B)-1,0)</f>
        <v>340.2</v>
      </c>
    </row>
    <row r="3" spans="1:92" x14ac:dyDescent="0.2">
      <c r="A3" s="6">
        <f t="shared" ref="A3:A23" ca="1" si="0">EDATE(A2,1)</f>
        <v>44835</v>
      </c>
      <c r="B3" s="8">
        <f ca="1">B2*(1+'Overriden Forecasts'!B3)</f>
        <v>262.38085528644797</v>
      </c>
      <c r="C3" s="8">
        <f ca="1">C2*(1+'Overriden Forecasts'!C3)</f>
        <v>230.1078049200766</v>
      </c>
      <c r="D3" s="8">
        <f ca="1">D2*(1+'Overriden Forecasts'!D3)</f>
        <v>344.36828147538017</v>
      </c>
      <c r="E3" s="8">
        <f ca="1">E2*(1+'Overriden Forecasts'!E3)</f>
        <v>238.39138915908413</v>
      </c>
      <c r="F3" s="8">
        <f ca="1">F2*(1+'Overriden Forecasts'!F3)</f>
        <v>392.79362701052298</v>
      </c>
      <c r="G3" s="8">
        <f ca="1">G2*(1+'Overriden Forecasts'!G3)</f>
        <v>432.07657612362323</v>
      </c>
      <c r="H3" s="8">
        <f ca="1">H2*(1+'Overriden Forecasts'!H3)</f>
        <v>275.47550304819362</v>
      </c>
      <c r="I3" s="8">
        <f ca="1">I2*(1+'Overriden Forecasts'!I3)</f>
        <v>231.34904695507015</v>
      </c>
      <c r="J3" s="8">
        <f ca="1">J2*(1+'Overriden Forecasts'!J3)</f>
        <v>139</v>
      </c>
      <c r="K3" s="8">
        <f ca="1">K2*(1+'Overriden Forecasts'!K3)</f>
        <v>223.03978688509167</v>
      </c>
      <c r="L3" s="8">
        <f ca="1">L2*(1+'Overriden Forecasts'!L3)</f>
        <v>306.81669644270312</v>
      </c>
      <c r="M3" s="8">
        <f ca="1">M2*(1+'Overriden Forecasts'!M3)</f>
        <v>298.47407846920157</v>
      </c>
      <c r="N3" s="8">
        <f ca="1">N2*(1+'Overriden Forecasts'!N3)</f>
        <v>310.98034458942442</v>
      </c>
      <c r="O3" s="8">
        <f ca="1">O2*(1+'Overriden Forecasts'!O3)</f>
        <v>482.19628089953119</v>
      </c>
      <c r="P3" s="8">
        <f ca="1">P2*(1+'Overriden Forecasts'!P3)</f>
        <v>283.81860746824896</v>
      </c>
      <c r="Q3" s="8">
        <f ca="1">Q2*(1+'Overriden Forecasts'!Q3)</f>
        <v>285.46241073729647</v>
      </c>
      <c r="R3" s="8">
        <f ca="1">R2*(1+'Overriden Forecasts'!R3)</f>
        <v>256.57111203504905</v>
      </c>
      <c r="S3" s="8">
        <f ca="1">S2*(1+'Overriden Forecasts'!S3)</f>
        <v>330.23675014013503</v>
      </c>
      <c r="T3" s="8">
        <f ca="1">T2*(1+'Overriden Forecasts'!T3)</f>
        <v>227.00937484949119</v>
      </c>
      <c r="U3" s="8">
        <f ca="1">U2*(1+'Overriden Forecasts'!U3)</f>
        <v>248.16738539805641</v>
      </c>
      <c r="V3" s="8">
        <f ca="1">V2*(1+'Overriden Forecasts'!V3)</f>
        <v>198.10856128334859</v>
      </c>
      <c r="W3" s="8">
        <f ca="1">W2*(1+'Overriden Forecasts'!W3)</f>
        <v>314.5414912930039</v>
      </c>
      <c r="X3" s="8">
        <f ca="1">X2*(1+'Overriden Forecasts'!X3)</f>
        <v>224.58226080605786</v>
      </c>
      <c r="Y3" s="8">
        <f ca="1">Y2*(1+'Overriden Forecasts'!Y3)</f>
        <v>313.58106424309796</v>
      </c>
      <c r="Z3" s="8">
        <f ca="1">Z2*(1+'Overriden Forecasts'!Z3)</f>
        <v>264.59835619452753</v>
      </c>
      <c r="AA3" s="8">
        <f ca="1">AA2*(1+'Overriden Forecasts'!AA3)</f>
        <v>200.80138160162736</v>
      </c>
      <c r="AB3" s="8">
        <f ca="1">AB2*(1+'Overriden Forecasts'!AB3)</f>
        <v>274.06080386384241</v>
      </c>
      <c r="AC3" s="8">
        <f ca="1">AC2*(1+'Overriden Forecasts'!AC3)</f>
        <v>196.49351681606342</v>
      </c>
      <c r="AD3" s="8">
        <f ca="1">AD2*(1+'Overriden Forecasts'!AD3)</f>
        <v>166.72851577491957</v>
      </c>
      <c r="AE3" s="8">
        <f ca="1">AE2*(1+'Overriden Forecasts'!AE3)</f>
        <v>315.06776404228623</v>
      </c>
      <c r="AF3" s="8">
        <f ca="1">AF2*(1+'Overriden Forecasts'!AF3)</f>
        <v>251.98390682730056</v>
      </c>
      <c r="AG3" s="8">
        <f ca="1">AG2*(1+'Overriden Forecasts'!AG3)</f>
        <v>239.7966382783417</v>
      </c>
      <c r="AH3" s="8">
        <f ca="1">AH2*(1+'Overriden Forecasts'!AH3)</f>
        <v>315.4056086084417</v>
      </c>
      <c r="AI3" s="8">
        <f ca="1">AI2*(1+'Overriden Forecasts'!AI3)</f>
        <v>240.04685485925296</v>
      </c>
      <c r="AJ3" s="8">
        <f ca="1">AJ2*(1+'Overriden Forecasts'!AJ3)</f>
        <v>408.90630806427339</v>
      </c>
      <c r="AK3" s="8">
        <f ca="1">AK2*(1+'Overriden Forecasts'!AK3)</f>
        <v>441.42548335872465</v>
      </c>
      <c r="AL3" s="8">
        <f ca="1">AL2*(1+'Overriden Forecasts'!AL3)</f>
        <v>418.38522339149472</v>
      </c>
      <c r="AM3" s="8">
        <f ca="1">AM2*(1+'Overriden Forecasts'!AM3)</f>
        <v>356.89784088988864</v>
      </c>
      <c r="AN3" s="8">
        <f ca="1">AN2*(1+'Overriden Forecasts'!AN3)</f>
        <v>410.22336014459046</v>
      </c>
      <c r="AO3" s="8">
        <f ca="1">AO2*(1+'Overriden Forecasts'!AO3)</f>
        <v>178.83666810188947</v>
      </c>
      <c r="AP3" s="8">
        <f ca="1">AP2*(1+'Overriden Forecasts'!AP3)</f>
        <v>293.6694502602719</v>
      </c>
      <c r="AQ3" s="8">
        <f ca="1">AQ2*(1+'Overriden Forecasts'!AQ3)</f>
        <v>415.42420473079784</v>
      </c>
      <c r="AR3" s="8">
        <f ca="1">AR2*(1+'Overriden Forecasts'!AR3)</f>
        <v>213.76287263069915</v>
      </c>
      <c r="AS3" s="8">
        <f ca="1">AS2*(1+'Overriden Forecasts'!AS3)</f>
        <v>922.65777110335523</v>
      </c>
      <c r="AT3" s="8">
        <f ca="1">AT2*(1+'Overriden Forecasts'!AT3)</f>
        <v>714.22772295190009</v>
      </c>
      <c r="AU3" s="8">
        <f ca="1">AU2*(1+'Overriden Forecasts'!AU3)</f>
        <v>406.16309317579299</v>
      </c>
      <c r="AV3" s="8">
        <f ca="1">AV2*(1+'Overriden Forecasts'!AV3)</f>
        <v>319.29862631657073</v>
      </c>
      <c r="AW3" s="8">
        <f ca="1">AW2*(1+'Overriden Forecasts'!AW3)</f>
        <v>509.90939999999995</v>
      </c>
      <c r="AX3" s="8">
        <f ca="1">AX2*(1+'Overriden Forecasts'!AX3)</f>
        <v>429.4</v>
      </c>
      <c r="AY3" s="8">
        <f ca="1">AY2*(1+'Overriden Forecasts'!AY3)</f>
        <v>552.30001090462656</v>
      </c>
      <c r="AZ3" s="8">
        <f ca="1">AZ2*(1+'Overriden Forecasts'!AZ3)</f>
        <v>400.27226713585378</v>
      </c>
      <c r="BA3" s="8">
        <f ca="1">BA2*(1+'Overriden Forecasts'!BA3)</f>
        <v>301.68189212598435</v>
      </c>
      <c r="BB3" s="8">
        <f ca="1">BB2*(1+'Overriden Forecasts'!BB3)</f>
        <v>623.23600905985211</v>
      </c>
      <c r="BC3" s="8">
        <f ca="1">BC2*(1+'Overriden Forecasts'!BC3)</f>
        <v>513.69163272268679</v>
      </c>
      <c r="BD3" s="8">
        <f ca="1">BD2*(1+'Overriden Forecasts'!BD3)</f>
        <v>616.5</v>
      </c>
      <c r="BE3" s="8">
        <f ca="1">BE2*(1+'Overriden Forecasts'!BE3)</f>
        <v>633.20000000000005</v>
      </c>
      <c r="BF3" s="8">
        <f ca="1">BF2*(1+'Overriden Forecasts'!BF3)</f>
        <v>795.61696522835393</v>
      </c>
      <c r="BG3" s="8">
        <f ca="1">BG2*(1+'Overriden Forecasts'!BG3)</f>
        <v>376.42256782325626</v>
      </c>
      <c r="BH3" s="8">
        <f ca="1">BH2*(1+'Overriden Forecasts'!BH3)</f>
        <v>301.43315335772513</v>
      </c>
      <c r="BI3" s="8">
        <f ca="1">BI2*(1+'Overriden Forecasts'!BI3)</f>
        <v>93.851663189814417</v>
      </c>
      <c r="BJ3" s="8">
        <f ca="1">BJ2*(1+'Overriden Forecasts'!BJ3)</f>
        <v>254.80523670406015</v>
      </c>
      <c r="BK3" s="8">
        <f ca="1">BK2*(1+'Overriden Forecasts'!BK3)</f>
        <v>242.85621611544039</v>
      </c>
      <c r="BL3" s="8">
        <f ca="1">BL2*(1+'Overriden Forecasts'!BL3)</f>
        <v>294.51958510640662</v>
      </c>
      <c r="BM3" s="8">
        <f ca="1">BM2*(1+'Overriden Forecasts'!BM3)</f>
        <v>517.06833405150905</v>
      </c>
      <c r="BN3" s="8">
        <f ca="1">BN2*(1+'Overriden Forecasts'!BN3)</f>
        <v>124.05620861586178</v>
      </c>
      <c r="BO3" s="8">
        <f ca="1">BO2*(1+'Overriden Forecasts'!BO3)</f>
        <v>488.66104743824928</v>
      </c>
      <c r="BP3" s="8">
        <f ca="1">BP2*(1+'Overriden Forecasts'!BP3)</f>
        <v>586.10941662503194</v>
      </c>
      <c r="BQ3" s="8">
        <f ca="1">BQ2*(1+'Overriden Forecasts'!BQ3)</f>
        <v>262.52977132246565</v>
      </c>
      <c r="BR3" s="8">
        <f ca="1">BR2*(1+'Overriden Forecasts'!BR3)</f>
        <v>229.07409206578646</v>
      </c>
      <c r="BS3" s="8">
        <f ca="1">BS2*(1+'Overriden Forecasts'!BS3)</f>
        <v>248.68883723867421</v>
      </c>
      <c r="BT3" s="8">
        <f ca="1">BT2*(1+'Overriden Forecasts'!BT3)</f>
        <v>292.01109207878847</v>
      </c>
      <c r="BU3" s="8">
        <f ca="1">BU2*(1+'Overriden Forecasts'!BU3)</f>
        <v>187.96314730168095</v>
      </c>
      <c r="BV3" s="8">
        <f ca="1">BV2*(1+'Overriden Forecasts'!BV3)</f>
        <v>231.87873943023794</v>
      </c>
      <c r="BW3" s="8">
        <f ca="1">BW2*(1+'Overriden Forecasts'!BW3)</f>
        <v>246.12793666184115</v>
      </c>
      <c r="BX3" s="8">
        <f ca="1">BX2*(1+'Overriden Forecasts'!BX3)</f>
        <v>623.52877393208371</v>
      </c>
      <c r="BY3" s="8">
        <f ca="1">BY2*(1+'Overriden Forecasts'!BY3)</f>
        <v>116.78793711165937</v>
      </c>
      <c r="BZ3" s="8">
        <f ca="1">BZ2*(1+'Overriden Forecasts'!BZ3)</f>
        <v>522.45736747524506</v>
      </c>
      <c r="CA3" s="8">
        <f ca="1">CA2*(1+'Overriden Forecasts'!CA3)</f>
        <v>502.66623366465871</v>
      </c>
      <c r="CB3" s="8">
        <f ca="1">CB2*(1+'Overriden Forecasts'!CB3)</f>
        <v>1167.0819191270682</v>
      </c>
      <c r="CC3" s="8">
        <f ca="1">CC2*(1+'Overriden Forecasts'!CC3)</f>
        <v>474.87330116282919</v>
      </c>
      <c r="CD3" s="8">
        <f ca="1">CD2*(1+'Overriden Forecasts'!CD3)</f>
        <v>597.77847902479846</v>
      </c>
      <c r="CE3" s="8">
        <f ca="1">CE2*(1+'Overriden Forecasts'!CE3)</f>
        <v>477.44282366651646</v>
      </c>
      <c r="CF3" s="8">
        <f ca="1">CF2*(1+'Overriden Forecasts'!CF3)</f>
        <v>6.6941594429545646</v>
      </c>
      <c r="CG3" s="8">
        <f ca="1">CG2*(1+'Overriden Forecasts'!CG3)</f>
        <v>133.99013760918257</v>
      </c>
      <c r="CH3" s="8">
        <f ca="1">CH2*(1+'Overriden Forecasts'!CH3)</f>
        <v>106.15545445651017</v>
      </c>
      <c r="CI3" s="8">
        <f ca="1">CI2*(1+'Overriden Forecasts'!CI3)</f>
        <v>571.43221712628986</v>
      </c>
      <c r="CJ3" s="8">
        <f ca="1">CJ2*(1+'Overriden Forecasts'!CJ3)</f>
        <v>235.04817035429775</v>
      </c>
      <c r="CK3" s="8">
        <f ca="1">CK2*(1+'Overriden Forecasts'!CK3)</f>
        <v>237.62111055700328</v>
      </c>
      <c r="CL3" s="8">
        <f ca="1">CL2*(1+'Overriden Forecasts'!CL3)</f>
        <v>672.18337244781844</v>
      </c>
      <c r="CM3" s="8">
        <f ca="1">CM2*(1+'Overriden Forecasts'!CM3)</f>
        <v>327.18713063320598</v>
      </c>
      <c r="CN3" s="8">
        <f ca="1">CN2*(1+'Overriden Forecasts'!CN3)</f>
        <v>345.72183553646221</v>
      </c>
    </row>
    <row r="4" spans="1:92" x14ac:dyDescent="0.2">
      <c r="A4" s="6">
        <f t="shared" ca="1" si="0"/>
        <v>44866</v>
      </c>
      <c r="B4" s="8">
        <f ca="1">B3*(1+'Overriden Forecasts'!B4)</f>
        <v>264.12810917453135</v>
      </c>
      <c r="C4" s="8">
        <f ca="1">C3*(1+'Overriden Forecasts'!C4)</f>
        <v>231.37227669039046</v>
      </c>
      <c r="D4" s="8">
        <f ca="1">D3*(1+'Overriden Forecasts'!D4)</f>
        <v>348.40443317189425</v>
      </c>
      <c r="E4" s="8">
        <f ca="1">E3*(1+'Overriden Forecasts'!E4)</f>
        <v>239.66028846730299</v>
      </c>
      <c r="F4" s="8">
        <f ca="1">F3*(1+'Overriden Forecasts'!F4)</f>
        <v>391.76586333803033</v>
      </c>
      <c r="G4" s="8">
        <f ca="1">G3*(1+'Overriden Forecasts'!G4)</f>
        <v>432.8531522472465</v>
      </c>
      <c r="H4" s="8">
        <f ca="1">H3*(1+'Overriden Forecasts'!H4)</f>
        <v>274.65452984714466</v>
      </c>
      <c r="I4" s="8">
        <f ca="1">I3*(1+'Overriden Forecasts'!I4)</f>
        <v>231.76335082736392</v>
      </c>
      <c r="J4" s="8">
        <f ca="1">J3*(1+'Overriden Forecasts'!J4)</f>
        <v>139</v>
      </c>
      <c r="K4" s="8">
        <f ca="1">K3*(1+'Overriden Forecasts'!K4)</f>
        <v>224.58780244346588</v>
      </c>
      <c r="L4" s="8">
        <f ca="1">L3*(1+'Overriden Forecasts'!L4)</f>
        <v>309.98791285681347</v>
      </c>
      <c r="M4" s="8">
        <f ca="1">M3*(1+'Overriden Forecasts'!M4)</f>
        <v>300.72719023430892</v>
      </c>
      <c r="N4" s="8">
        <f ca="1">N3*(1+'Overriden Forecasts'!N4)</f>
        <v>311.36678527380218</v>
      </c>
      <c r="O4" s="8">
        <f ca="1">O3*(1+'Overriden Forecasts'!O4)</f>
        <v>483.08764825614475</v>
      </c>
      <c r="P4" s="8">
        <f ca="1">P3*(1+'Overriden Forecasts'!P4)</f>
        <v>287.29767014501937</v>
      </c>
      <c r="Q4" s="8">
        <f ca="1">Q3*(1+'Overriden Forecasts'!Q4)</f>
        <v>290.0539842707438</v>
      </c>
      <c r="R4" s="8">
        <f ca="1">R3*(1+'Overriden Forecasts'!R4)</f>
        <v>259.81946917262212</v>
      </c>
      <c r="S4" s="8">
        <f ca="1">S3*(1+'Overriden Forecasts'!S4)</f>
        <v>336.07986430833091</v>
      </c>
      <c r="T4" s="8">
        <f ca="1">T3*(1+'Overriden Forecasts'!T4)</f>
        <v>228.19953020190434</v>
      </c>
      <c r="U4" s="8">
        <f ca="1">U3*(1+'Overriden Forecasts'!U4)</f>
        <v>248.52471521772173</v>
      </c>
      <c r="V4" s="8">
        <f ca="1">V3*(1+'Overriden Forecasts'!V4)</f>
        <v>199.17323593434975</v>
      </c>
      <c r="W4" s="8">
        <f ca="1">W3*(1+'Overriden Forecasts'!W4)</f>
        <v>314.96399494248323</v>
      </c>
      <c r="X4" s="8">
        <f ca="1">X3*(1+'Overriden Forecasts'!X4)</f>
        <v>226.84196384429228</v>
      </c>
      <c r="Y4" s="8">
        <f ca="1">Y3*(1+'Overriden Forecasts'!Y4)</f>
        <v>312.94682323964656</v>
      </c>
      <c r="Z4" s="8">
        <f ca="1">Z3*(1+'Overriden Forecasts'!Z4)</f>
        <v>264.65990317657867</v>
      </c>
      <c r="AA4" s="8">
        <f ca="1">AA3*(1+'Overriden Forecasts'!AA4)</f>
        <v>200.80138160162736</v>
      </c>
      <c r="AB4" s="8">
        <f ca="1">AB3*(1+'Overriden Forecasts'!AB4)</f>
        <v>275.83768507499155</v>
      </c>
      <c r="AC4" s="8">
        <f ca="1">AC3*(1+'Overriden Forecasts'!AC4)</f>
        <v>195.25700497736466</v>
      </c>
      <c r="AD4" s="8">
        <f ca="1">AD3*(1+'Overriden Forecasts'!AD4)</f>
        <v>165.7407019442561</v>
      </c>
      <c r="AE4" s="8">
        <f ca="1">AE3*(1+'Overriden Forecasts'!AE4)</f>
        <v>317.37223178976535</v>
      </c>
      <c r="AF4" s="8">
        <f ca="1">AF3*(1+'Overriden Forecasts'!AF4)</f>
        <v>257.43048359815356</v>
      </c>
      <c r="AG4" s="8">
        <f ca="1">AG3*(1+'Overriden Forecasts'!AG4)</f>
        <v>246.07288271471509</v>
      </c>
      <c r="AH4" s="8">
        <f ca="1">AH3*(1+'Overriden Forecasts'!AH4)</f>
        <v>316.55687891440436</v>
      </c>
      <c r="AI4" s="8">
        <f ca="1">AI3*(1+'Overriden Forecasts'!AI4)</f>
        <v>243.27034076263624</v>
      </c>
      <c r="AJ4" s="8">
        <f ca="1">AJ3*(1+'Overriden Forecasts'!AJ4)</f>
        <v>410.80004871024505</v>
      </c>
      <c r="AK4" s="8">
        <f ca="1">AK3*(1+'Overriden Forecasts'!AK4)</f>
        <v>442.12710161726346</v>
      </c>
      <c r="AL4" s="8">
        <f ca="1">AL3*(1+'Overriden Forecasts'!AL4)</f>
        <v>422.4471633227202</v>
      </c>
      <c r="AM4" s="8">
        <f ca="1">AM3*(1+'Overriden Forecasts'!AM4)</f>
        <v>357.49568177977733</v>
      </c>
      <c r="AN4" s="8">
        <f ca="1">AN3*(1+'Overriden Forecasts'!AN4)</f>
        <v>410.94672028918092</v>
      </c>
      <c r="AO4" s="8">
        <f ca="1">AO3*(1+'Overriden Forecasts'!AO4)</f>
        <v>179.18637435383772</v>
      </c>
      <c r="AP4" s="8">
        <f ca="1">AP3*(1+'Overriden Forecasts'!AP4)</f>
        <v>293.75861358819606</v>
      </c>
      <c r="AQ4" s="8">
        <f ca="1">AQ3*(1+'Overriden Forecasts'!AQ4)</f>
        <v>416.28278308023062</v>
      </c>
      <c r="AR4" s="8">
        <f ca="1">AR3*(1+'Overriden Forecasts'!AR4)</f>
        <v>214.02574526139827</v>
      </c>
      <c r="AS4" s="8">
        <f ca="1">AS3*(1+'Overriden Forecasts'!AS4)</f>
        <v>926.80276559811216</v>
      </c>
      <c r="AT4" s="8">
        <f ca="1">AT3*(1+'Overriden Forecasts'!AT4)</f>
        <v>717.52387321081824</v>
      </c>
      <c r="AU4" s="8">
        <f ca="1">AU3*(1+'Overriden Forecasts'!AU4)</f>
        <v>407.04713867148189</v>
      </c>
      <c r="AV4" s="8">
        <f ca="1">AV3*(1+'Overriden Forecasts'!AV4)</f>
        <v>341.20690377483845</v>
      </c>
      <c r="AW4" s="8">
        <f ca="1">AW3*(1+'Overriden Forecasts'!AW4)</f>
        <v>510.41930939999992</v>
      </c>
      <c r="AX4" s="8">
        <f ca="1">AX3*(1+'Overriden Forecasts'!AX4)</f>
        <v>429.4</v>
      </c>
      <c r="AY4" s="8">
        <f ca="1">AY3*(1+'Overriden Forecasts'!AY4)</f>
        <v>552.35426983025968</v>
      </c>
      <c r="AZ4" s="8">
        <f ca="1">AZ3*(1+'Overriden Forecasts'!AZ4)</f>
        <v>400.76148013640642</v>
      </c>
      <c r="BA4" s="8">
        <f ca="1">BA3*(1+'Overriden Forecasts'!BA4)</f>
        <v>303.91106568734227</v>
      </c>
      <c r="BB4" s="8">
        <f ca="1">BB3*(1+'Overriden Forecasts'!BB4)</f>
        <v>628.77201811970417</v>
      </c>
      <c r="BC4" s="8">
        <f ca="1">BC3*(1+'Overriden Forecasts'!BC4)</f>
        <v>531.6447614014088</v>
      </c>
      <c r="BD4" s="8">
        <f ca="1">BD3*(1+'Overriden Forecasts'!BD4)</f>
        <v>616.5</v>
      </c>
      <c r="BE4" s="8">
        <f ca="1">BE3*(1+'Overriden Forecasts'!BE4)</f>
        <v>633.20000000000005</v>
      </c>
      <c r="BF4" s="8">
        <f ca="1">BF3*(1+'Overriden Forecasts'!BF4)</f>
        <v>795.13717797761603</v>
      </c>
      <c r="BG4" s="8">
        <f ca="1">BG3*(1+'Overriden Forecasts'!BG4)</f>
        <v>380.38286180293346</v>
      </c>
      <c r="BH4" s="8">
        <f ca="1">BH3*(1+'Overriden Forecasts'!BH4)</f>
        <v>306.18114554759649</v>
      </c>
      <c r="BI4" s="8">
        <f ca="1">BI3*(1+'Overriden Forecasts'!BI4)</f>
        <v>92.309164606304961</v>
      </c>
      <c r="BJ4" s="8">
        <f ca="1">BJ3*(1+'Overriden Forecasts'!BJ4)</f>
        <v>256.41953021224555</v>
      </c>
      <c r="BK4" s="8">
        <f ca="1">BK3*(1+'Overriden Forecasts'!BK4)</f>
        <v>244.49107092906814</v>
      </c>
      <c r="BL4" s="8">
        <f ca="1">BL3*(1+'Overriden Forecasts'!BL4)</f>
        <v>297.23917021281318</v>
      </c>
      <c r="BM4" s="8">
        <f ca="1">BM3*(1+'Overriden Forecasts'!BM4)</f>
        <v>518.636668103018</v>
      </c>
      <c r="BN4" s="8">
        <f ca="1">BN3*(1+'Overriden Forecasts'!BN4)</f>
        <v>124.38633379288783</v>
      </c>
      <c r="BO4" s="8">
        <f ca="1">BO3*(1+'Overriden Forecasts'!BO4)</f>
        <v>491.06306764561992</v>
      </c>
      <c r="BP4" s="8">
        <f ca="1">BP3*(1+'Overriden Forecasts'!BP4)</f>
        <v>587.8188332500639</v>
      </c>
      <c r="BQ4" s="8">
        <f ca="1">BQ3*(1+'Overriden Forecasts'!BQ4)</f>
        <v>262.08314811551764</v>
      </c>
      <c r="BR4" s="8">
        <f ca="1">BR3*(1+'Overriden Forecasts'!BR4)</f>
        <v>230.54298372284174</v>
      </c>
      <c r="BS4" s="8">
        <f ca="1">BS3*(1+'Overriden Forecasts'!BS4)</f>
        <v>248.48251856689166</v>
      </c>
      <c r="BT4" s="8">
        <f ca="1">BT3*(1+'Overriden Forecasts'!BT4)</f>
        <v>293.9601939087965</v>
      </c>
      <c r="BU4" s="8">
        <f ca="1">BU3*(1+'Overriden Forecasts'!BU4)</f>
        <v>188.23611094609691</v>
      </c>
      <c r="BV4" s="8">
        <f ca="1">BV3*(1+'Overriden Forecasts'!BV4)</f>
        <v>233.34883277153827</v>
      </c>
      <c r="BW4" s="8">
        <f ca="1">BW3*(1+'Overriden Forecasts'!BW4)</f>
        <v>247.02050601977984</v>
      </c>
      <c r="BX4" s="8">
        <f ca="1">BX3*(1+'Overriden Forecasts'!BX4)</f>
        <v>625.91002226697867</v>
      </c>
      <c r="BY4" s="8">
        <f ca="1">BY3*(1+'Overriden Forecasts'!BY4)</f>
        <v>116.94345737008906</v>
      </c>
      <c r="BZ4" s="8">
        <f ca="1">BZ3*(1+'Overriden Forecasts'!BZ4)</f>
        <v>524.90376483313162</v>
      </c>
      <c r="CA4" s="8">
        <f ca="1">CA3*(1+'Overriden Forecasts'!CA4)</f>
        <v>503.63246732931742</v>
      </c>
      <c r="CB4" s="8">
        <f ca="1">CB3*(1+'Overriden Forecasts'!CB4)</f>
        <v>1186.1603781874978</v>
      </c>
      <c r="CC4" s="8">
        <f ca="1">CC3*(1+'Overriden Forecasts'!CC4)</f>
        <v>472.62783334295347</v>
      </c>
      <c r="CD4" s="8">
        <f ca="1">CD3*(1+'Overriden Forecasts'!CD4)</f>
        <v>605.02244342579365</v>
      </c>
      <c r="CE4" s="8">
        <f ca="1">CE3*(1+'Overriden Forecasts'!CE4)</f>
        <v>459.0235815113308</v>
      </c>
      <c r="CF4" s="8">
        <f ca="1">CF3*(1+'Overriden Forecasts'!CF4)</f>
        <v>6.6028809043075398</v>
      </c>
      <c r="CG4" s="8">
        <f ca="1">CG3*(1+'Overriden Forecasts'!CG4)</f>
        <v>136.26184947683126</v>
      </c>
      <c r="CH4" s="8">
        <f ca="1">CH3*(1+'Overriden Forecasts'!CH4)</f>
        <v>106.90129939097122</v>
      </c>
      <c r="CI4" s="8">
        <f ca="1">CI3*(1+'Overriden Forecasts'!CI4)</f>
        <v>573.8678500838306</v>
      </c>
      <c r="CJ4" s="8">
        <f ca="1">CJ3*(1+'Overriden Forecasts'!CJ4)</f>
        <v>236.60870485516071</v>
      </c>
      <c r="CK4" s="8">
        <f ca="1">CK3*(1+'Overriden Forecasts'!CK4)</f>
        <v>237.94222111400651</v>
      </c>
      <c r="CL4" s="8">
        <f ca="1">CL3*(1+'Overriden Forecasts'!CL4)</f>
        <v>673.09856716573825</v>
      </c>
      <c r="CM4" s="8">
        <f ca="1">CM3*(1+'Overriden Forecasts'!CM4)</f>
        <v>330.35682153342731</v>
      </c>
      <c r="CN4" s="8">
        <f ca="1">CN3*(1+'Overriden Forecasts'!CN4)</f>
        <v>350.73268337806115</v>
      </c>
    </row>
    <row r="5" spans="1:92" x14ac:dyDescent="0.2">
      <c r="A5" s="6">
        <f t="shared" ca="1" si="0"/>
        <v>44896</v>
      </c>
      <c r="B5" s="8">
        <f ca="1">B4*(1+'Overriden Forecasts'!B5)</f>
        <v>265.74704966838777</v>
      </c>
      <c r="C5" s="8">
        <f ca="1">C4*(1+'Overriden Forecasts'!C5)</f>
        <v>233.12649644215495</v>
      </c>
      <c r="D5" s="8">
        <f ca="1">D4*(1+'Overriden Forecasts'!D5)</f>
        <v>350.68322057988325</v>
      </c>
      <c r="E5" s="8">
        <f ca="1">E4*(1+'Overriden Forecasts'!E5)</f>
        <v>240.63748426150167</v>
      </c>
      <c r="F5" s="8">
        <f ca="1">F4*(1+'Overriden Forecasts'!F5)</f>
        <v>394.46886667732747</v>
      </c>
      <c r="G5" s="8">
        <f ca="1">G4*(1+'Overriden Forecasts'!G5)</f>
        <v>433.62972837086971</v>
      </c>
      <c r="H5" s="8">
        <f ca="1">H4*(1+'Overriden Forecasts'!H5)</f>
        <v>275.36917429047691</v>
      </c>
      <c r="I5" s="8">
        <f ca="1">I4*(1+'Overriden Forecasts'!I5)</f>
        <v>231.97778685535044</v>
      </c>
      <c r="J5" s="8">
        <f ca="1">J4*(1+'Overriden Forecasts'!J5)</f>
        <v>139</v>
      </c>
      <c r="K5" s="8">
        <f ca="1">K4*(1+'Overriden Forecasts'!K5)</f>
        <v>225.9696792206085</v>
      </c>
      <c r="L5" s="8">
        <f ca="1">L4*(1+'Overriden Forecasts'!L5)</f>
        <v>312.77787697719361</v>
      </c>
      <c r="M5" s="8">
        <f ca="1">M4*(1+'Overriden Forecasts'!M5)</f>
        <v>302.70876442255485</v>
      </c>
      <c r="N5" s="8">
        <f ca="1">N4*(1+'Overriden Forecasts'!N5)</f>
        <v>316.82440753348504</v>
      </c>
      <c r="O5" s="8">
        <f ca="1">O4*(1+'Overriden Forecasts'!O5)</f>
        <v>483.97901561275825</v>
      </c>
      <c r="P5" s="8">
        <f ca="1">P4*(1+'Overriden Forecasts'!P5)</f>
        <v>286.21708020389133</v>
      </c>
      <c r="Q5" s="8">
        <f ca="1">Q4*(1+'Overriden Forecasts'!Q5)</f>
        <v>294.06911483473925</v>
      </c>
      <c r="R5" s="8">
        <f ca="1">R4*(1+'Overriden Forecasts'!R5)</f>
        <v>263.50205898248475</v>
      </c>
      <c r="S5" s="8">
        <f ca="1">S4*(1+'Overriden Forecasts'!S5)</f>
        <v>341.83081935556413</v>
      </c>
      <c r="T5" s="8">
        <f ca="1">T4*(1+'Overriden Forecasts'!T5)</f>
        <v>229.06180018180973</v>
      </c>
      <c r="U5" s="8">
        <f ca="1">U4*(1+'Overriden Forecasts'!U5)</f>
        <v>248.83280940418373</v>
      </c>
      <c r="V5" s="8">
        <f ca="1">V4*(1+'Overriden Forecasts'!V5)</f>
        <v>199.16184463755366</v>
      </c>
      <c r="W5" s="8">
        <f ca="1">W4*(1+'Overriden Forecasts'!W5)</f>
        <v>316.67104616190176</v>
      </c>
      <c r="X5" s="8">
        <f ca="1">X4*(1+'Overriden Forecasts'!X5)</f>
        <v>227.01454191808853</v>
      </c>
      <c r="Y5" s="8">
        <f ca="1">Y4*(1+'Overriden Forecasts'!Y5)</f>
        <v>316.75295566793494</v>
      </c>
      <c r="Z5" s="8">
        <f ca="1">Z4*(1+'Overriden Forecasts'!Z5)</f>
        <v>265.58913835359306</v>
      </c>
      <c r="AA5" s="8">
        <f ca="1">AA4*(1+'Overriden Forecasts'!AA5)</f>
        <v>200.80138160162736</v>
      </c>
      <c r="AB5" s="8">
        <f ca="1">AB4*(1+'Overriden Forecasts'!AB5)</f>
        <v>277.48157966039201</v>
      </c>
      <c r="AC5" s="8">
        <f ca="1">AC4*(1+'Overriden Forecasts'!AC5)</f>
        <v>194.62243005229681</v>
      </c>
      <c r="AD5" s="8">
        <f ca="1">AD4*(1+'Overriden Forecasts'!AD5)</f>
        <v>165.24182977646089</v>
      </c>
      <c r="AE5" s="8">
        <f ca="1">AE4*(1+'Overriden Forecasts'!AE5)</f>
        <v>318.34594124186327</v>
      </c>
      <c r="AF5" s="8">
        <f ca="1">AF4*(1+'Overriden Forecasts'!AF5)</f>
        <v>258.88147494257623</v>
      </c>
      <c r="AG5" s="8">
        <f ca="1">AG4*(1+'Overriden Forecasts'!AG5)</f>
        <v>248.56268956613323</v>
      </c>
      <c r="AH5" s="8">
        <f ca="1">AH4*(1+'Overriden Forecasts'!AH5)</f>
        <v>317.51764518381299</v>
      </c>
      <c r="AI5" s="8">
        <f ca="1">AI4*(1+'Overriden Forecasts'!AI5)</f>
        <v>246.2869000568368</v>
      </c>
      <c r="AJ5" s="8">
        <f ca="1">AJ4*(1+'Overriden Forecasts'!AJ5)</f>
        <v>412.69946340930699</v>
      </c>
      <c r="AK5" s="8">
        <f ca="1">AK4*(1+'Overriden Forecasts'!AK5)</f>
        <v>443.71068194496843</v>
      </c>
      <c r="AL5" s="8">
        <f ca="1">AL4*(1+'Overriden Forecasts'!AL5)</f>
        <v>426.42661349719839</v>
      </c>
      <c r="AM5" s="8">
        <f ca="1">AM4*(1+'Overriden Forecasts'!AM5)</f>
        <v>358.09352266966602</v>
      </c>
      <c r="AN5" s="8">
        <f ca="1">AN4*(1+'Overriden Forecasts'!AN5)</f>
        <v>411.67008043377132</v>
      </c>
      <c r="AO5" s="8">
        <f ca="1">AO4*(1+'Overriden Forecasts'!AO5)</f>
        <v>179.18097451718342</v>
      </c>
      <c r="AP5" s="8">
        <f ca="1">AP4*(1+'Overriden Forecasts'!AP5)</f>
        <v>293.80446270762599</v>
      </c>
      <c r="AQ5" s="8">
        <f ca="1">AQ4*(1+'Overriden Forecasts'!AQ5)</f>
        <v>417.25412621164816</v>
      </c>
      <c r="AR5" s="8">
        <f ca="1">AR4*(1+'Overriden Forecasts'!AR5)</f>
        <v>214.28861789209742</v>
      </c>
      <c r="AS5" s="8">
        <f ca="1">AS4*(1+'Overriden Forecasts'!AS5)</f>
        <v>930.42814322107245</v>
      </c>
      <c r="AT5" s="8">
        <f ca="1">AT4*(1+'Overriden Forecasts'!AT5)</f>
        <v>720.27898160373798</v>
      </c>
      <c r="AU5" s="8">
        <f ca="1">AU4*(1+'Overriden Forecasts'!AU5)</f>
        <v>408.10564007374694</v>
      </c>
      <c r="AV5" s="8">
        <f ca="1">AV4*(1+'Overriden Forecasts'!AV5)</f>
        <v>374.30767786295843</v>
      </c>
      <c r="AW5" s="8">
        <f ca="1">AW4*(1+'Overriden Forecasts'!AW5)</f>
        <v>500.2109232119999</v>
      </c>
      <c r="AX5" s="8">
        <f ca="1">AX4*(1+'Overriden Forecasts'!AX5)</f>
        <v>429.4</v>
      </c>
      <c r="AY5" s="8">
        <f ca="1">AY4*(1+'Overriden Forecasts'!AY5)</f>
        <v>552.35433003792014</v>
      </c>
      <c r="AZ5" s="8">
        <f ca="1">AZ4*(1+'Overriden Forecasts'!AZ5)</f>
        <v>401.38135278836069</v>
      </c>
      <c r="BA5" s="8">
        <f ca="1">BA4*(1+'Overriden Forecasts'!BA5)</f>
        <v>306.18236665972773</v>
      </c>
      <c r="BB5" s="8">
        <f ca="1">BB4*(1+'Overriden Forecasts'!BB5)</f>
        <v>634.30802717955623</v>
      </c>
      <c r="BC5" s="8">
        <f ca="1">BC4*(1+'Overriden Forecasts'!BC5)</f>
        <v>547.43038659269564</v>
      </c>
      <c r="BD5" s="8">
        <f ca="1">BD4*(1+'Overriden Forecasts'!BD5)</f>
        <v>712.82103070189623</v>
      </c>
      <c r="BE5" s="8">
        <f ca="1">BE4*(1+'Overriden Forecasts'!BE5)</f>
        <v>904.89879776348675</v>
      </c>
      <c r="BF5" s="8">
        <f ca="1">BF4*(1+'Overriden Forecasts'!BF5)</f>
        <v>800.91748540644812</v>
      </c>
      <c r="BG5" s="8">
        <f ca="1">BG4*(1+'Overriden Forecasts'!BG5)</f>
        <v>392.96467873867584</v>
      </c>
      <c r="BH5" s="8">
        <f ca="1">BH4*(1+'Overriden Forecasts'!BH5)</f>
        <v>309.30862009660649</v>
      </c>
      <c r="BI5" s="8">
        <f ca="1">BI4*(1+'Overriden Forecasts'!BI5)</f>
        <v>92.9917214795978</v>
      </c>
      <c r="BJ5" s="8">
        <f ca="1">BJ4*(1+'Overriden Forecasts'!BJ5)</f>
        <v>257.94265127006901</v>
      </c>
      <c r="BK5" s="8">
        <f ca="1">BK4*(1+'Overriden Forecasts'!BK5)</f>
        <v>246.01516455858498</v>
      </c>
      <c r="BL5" s="8">
        <f ca="1">BL4*(1+'Overriden Forecasts'!BL5)</f>
        <v>299.95875531921973</v>
      </c>
      <c r="BM5" s="8">
        <f ca="1">BM4*(1+'Overriden Forecasts'!BM5)</f>
        <v>520.20500215452694</v>
      </c>
      <c r="BN5" s="8">
        <f ca="1">BN4*(1+'Overriden Forecasts'!BN5)</f>
        <v>124.5220319924166</v>
      </c>
      <c r="BO5" s="8">
        <f ca="1">BO4*(1+'Overriden Forecasts'!BO5)</f>
        <v>493.37175180650843</v>
      </c>
      <c r="BP5" s="8">
        <f ca="1">BP4*(1+'Overriden Forecasts'!BP5)</f>
        <v>589.52824987509598</v>
      </c>
      <c r="BQ5" s="8">
        <f ca="1">BQ4*(1+'Overriden Forecasts'!BQ5)</f>
        <v>264.75712894188746</v>
      </c>
      <c r="BR5" s="8">
        <f ca="1">BR4*(1+'Overriden Forecasts'!BR5)</f>
        <v>230.20845332157003</v>
      </c>
      <c r="BS5" s="8">
        <f ca="1">BS4*(1+'Overriden Forecasts'!BS5)</f>
        <v>249.81775651368611</v>
      </c>
      <c r="BT5" s="8">
        <f ca="1">BT4*(1+'Overriden Forecasts'!BT5)</f>
        <v>296.0245812692371</v>
      </c>
      <c r="BU5" s="8">
        <f ca="1">BU4*(1+'Overriden Forecasts'!BU5)</f>
        <v>187.92833435213623</v>
      </c>
      <c r="BV5" s="8">
        <f ca="1">BV4*(1+'Overriden Forecasts'!BV5)</f>
        <v>234.24241000984486</v>
      </c>
      <c r="BW5" s="8">
        <f ca="1">BW4*(1+'Overriden Forecasts'!BW5)</f>
        <v>247.16832781566205</v>
      </c>
      <c r="BX5" s="8">
        <f ca="1">BX4*(1+'Overriden Forecasts'!BX5)</f>
        <v>628.66565212662272</v>
      </c>
      <c r="BY5" s="8">
        <f ca="1">BY4*(1+'Overriden Forecasts'!BY5)</f>
        <v>117.1917935097063</v>
      </c>
      <c r="BZ5" s="8">
        <f ca="1">BZ4*(1+'Overriden Forecasts'!BZ5)</f>
        <v>526.36286135850594</v>
      </c>
      <c r="CA5" s="8">
        <f ca="1">CA4*(1+'Overriden Forecasts'!CA5)</f>
        <v>504.59870099397614</v>
      </c>
      <c r="CB5" s="8">
        <f ca="1">CB4*(1+'Overriden Forecasts'!CB5)</f>
        <v>1204.9628452499933</v>
      </c>
      <c r="CC5" s="8">
        <f ca="1">CC4*(1+'Overriden Forecasts'!CC5)</f>
        <v>475.2888958599832</v>
      </c>
      <c r="CD5" s="8">
        <f ca="1">CD4*(1+'Overriden Forecasts'!CD5)</f>
        <v>626.17370576395672</v>
      </c>
      <c r="CE5" s="8">
        <f ca="1">CE4*(1+'Overriden Forecasts'!CE5)</f>
        <v>532.41930074667334</v>
      </c>
      <c r="CF5" s="8">
        <f ca="1">CF4*(1+'Overriden Forecasts'!CF5)</f>
        <v>6.5008023011720111</v>
      </c>
      <c r="CG5" s="8">
        <f ca="1">CG4*(1+'Overriden Forecasts'!CG5)</f>
        <v>138.02680906365424</v>
      </c>
      <c r="CH5" s="8">
        <f ca="1">CH4*(1+'Overriden Forecasts'!CH5)</f>
        <v>107.00490600803579</v>
      </c>
      <c r="CI5" s="8">
        <f ca="1">CI4*(1+'Overriden Forecasts'!CI5)</f>
        <v>576.43297073589315</v>
      </c>
      <c r="CJ5" s="8">
        <f ca="1">CJ4*(1+'Overriden Forecasts'!CJ5)</f>
        <v>238.58668732193317</v>
      </c>
      <c r="CK5" s="8">
        <f ca="1">CK4*(1+'Overriden Forecasts'!CK5)</f>
        <v>238.26333167100978</v>
      </c>
      <c r="CL5" s="8">
        <f ca="1">CL4*(1+'Overriden Forecasts'!CL5)</f>
        <v>672.55419223324373</v>
      </c>
      <c r="CM5" s="8">
        <f ca="1">CM4*(1+'Overriden Forecasts'!CM5)</f>
        <v>332.40159198708233</v>
      </c>
      <c r="CN5" s="8">
        <f ca="1">CN4*(1+'Overriden Forecasts'!CN5)</f>
        <v>354.98926411698284</v>
      </c>
    </row>
    <row r="6" spans="1:92" x14ac:dyDescent="0.2">
      <c r="A6" s="6">
        <f t="shared" ca="1" si="0"/>
        <v>44927</v>
      </c>
      <c r="B6" s="8">
        <f ca="1">B5*(1+'Overriden Forecasts'!B6)</f>
        <v>267.23757258967635</v>
      </c>
      <c r="C6" s="8">
        <f ca="1">C5*(1+'Overriden Forecasts'!C6)</f>
        <v>231.91012441262731</v>
      </c>
      <c r="D6" s="8">
        <f ca="1">D5*(1+'Overriden Forecasts'!D6)</f>
        <v>353.92735250181778</v>
      </c>
      <c r="E6" s="8">
        <f ca="1">E5*(1+'Overriden Forecasts'!E6)</f>
        <v>241.41327654288827</v>
      </c>
      <c r="F6" s="8">
        <f ca="1">F5*(1+'Overriden Forecasts'!F6)</f>
        <v>396.31443621681285</v>
      </c>
      <c r="G6" s="8">
        <f ca="1">G5*(1+'Overriden Forecasts'!G6)</f>
        <v>434.40630449449299</v>
      </c>
      <c r="H6" s="8">
        <f ca="1">H5*(1+'Overriden Forecasts'!H6)</f>
        <v>274.82092329080012</v>
      </c>
      <c r="I6" s="8">
        <f ca="1">I5*(1+'Overriden Forecasts'!I6)</f>
        <v>232.34282086059665</v>
      </c>
      <c r="J6" s="8">
        <f ca="1">J5*(1+'Overriden Forecasts'!J6)</f>
        <v>139</v>
      </c>
      <c r="K6" s="8">
        <f ca="1">K5*(1+'Overriden Forecasts'!K6)</f>
        <v>227.2076236638533</v>
      </c>
      <c r="L6" s="8">
        <f ca="1">L5*(1+'Overriden Forecasts'!L6)</f>
        <v>315.24155641106682</v>
      </c>
      <c r="M6" s="8">
        <f ca="1">M5*(1+'Overriden Forecasts'!M6)</f>
        <v>304.4606180363383</v>
      </c>
      <c r="N6" s="8">
        <f ca="1">N5*(1+'Overriden Forecasts'!N6)</f>
        <v>315.89096570655369</v>
      </c>
      <c r="O6" s="8">
        <f ca="1">O5*(1+'Overriden Forecasts'!O6)</f>
        <v>484.87038296937175</v>
      </c>
      <c r="P6" s="8">
        <f ca="1">P5*(1+'Overriden Forecasts'!P6)</f>
        <v>285.0585029555495</v>
      </c>
      <c r="Q6" s="8">
        <f ca="1">Q5*(1+'Overriden Forecasts'!Q6)</f>
        <v>297.5889143480357</v>
      </c>
      <c r="R6" s="8">
        <f ca="1">R5*(1+'Overriden Forecasts'!R6)</f>
        <v>265.04181847602541</v>
      </c>
      <c r="S6" s="8">
        <f ca="1">S5*(1+'Overriden Forecasts'!S6)</f>
        <v>347.4910688395322</v>
      </c>
      <c r="T6" s="8">
        <f ca="1">T5*(1+'Overriden Forecasts'!T6)</f>
        <v>229.71701164771562</v>
      </c>
      <c r="U6" s="8">
        <f ca="1">U5*(1+'Overriden Forecasts'!U6)</f>
        <v>249.18408612965919</v>
      </c>
      <c r="V6" s="8">
        <f ca="1">V5*(1+'Overriden Forecasts'!V6)</f>
        <v>199.42097896588325</v>
      </c>
      <c r="W6" s="8">
        <f ca="1">W5*(1+'Overriden Forecasts'!W6)</f>
        <v>317.23102481291119</v>
      </c>
      <c r="X6" s="8">
        <f ca="1">X5*(1+'Overriden Forecasts'!X6)</f>
        <v>229.16259271582283</v>
      </c>
      <c r="Y6" s="8">
        <f ca="1">Y5*(1+'Overriden Forecasts'!Y6)</f>
        <v>317.92839969616767</v>
      </c>
      <c r="Z6" s="8">
        <f ca="1">Z5*(1+'Overriden Forecasts'!Z6)</f>
        <v>267.55794946617681</v>
      </c>
      <c r="AA6" s="8">
        <f ca="1">AA5*(1+'Overriden Forecasts'!AA6)</f>
        <v>200.80138160162736</v>
      </c>
      <c r="AB6" s="8">
        <f ca="1">AB5*(1+'Overriden Forecasts'!AB6)</f>
        <v>278.84323858882783</v>
      </c>
      <c r="AC6" s="8">
        <f ca="1">AC5*(1+'Overriden Forecasts'!AC6)</f>
        <v>194.33883146562468</v>
      </c>
      <c r="AD6" s="8">
        <f ca="1">AD5*(1+'Overriden Forecasts'!AD6)</f>
        <v>165.01946912422838</v>
      </c>
      <c r="AE6" s="8">
        <f ca="1">AE5*(1+'Overriden Forecasts'!AE6)</f>
        <v>320.63744089275377</v>
      </c>
      <c r="AF6" s="8">
        <f ca="1">AF5*(1+'Overriden Forecasts'!AF6)</f>
        <v>258.66829087734624</v>
      </c>
      <c r="AG6" s="8">
        <f ca="1">AG5*(1+'Overriden Forecasts'!AG6)</f>
        <v>247.65747034590234</v>
      </c>
      <c r="AH6" s="8">
        <f ca="1">AH5*(1+'Overriden Forecasts'!AH6)</f>
        <v>318.47228401164887</v>
      </c>
      <c r="AI6" s="8">
        <f ca="1">AI5*(1+'Overriden Forecasts'!AI6)</f>
        <v>249.1117647557829</v>
      </c>
      <c r="AJ6" s="8">
        <f ca="1">AJ5*(1+'Overriden Forecasts'!AJ6)</f>
        <v>414.38744286942239</v>
      </c>
      <c r="AK6" s="8">
        <f ca="1">AK5*(1+'Overriden Forecasts'!AK6)</f>
        <v>445.91184097801272</v>
      </c>
      <c r="AL6" s="8">
        <f ca="1">AL5*(1+'Overriden Forecasts'!AL6)</f>
        <v>430.5025624517254</v>
      </c>
      <c r="AM6" s="8">
        <f ca="1">AM5*(1+'Overriden Forecasts'!AM6)</f>
        <v>358.6913635595547</v>
      </c>
      <c r="AN6" s="8">
        <f ca="1">AN5*(1+'Overriden Forecasts'!AN6)</f>
        <v>412.39344057836178</v>
      </c>
      <c r="AO6" s="8">
        <f ca="1">AO5*(1+'Overriden Forecasts'!AO6)</f>
        <v>179.73935969850314</v>
      </c>
      <c r="AP6" s="8">
        <f ca="1">AP5*(1+'Overriden Forecasts'!AP6)</f>
        <v>294.53317360045935</v>
      </c>
      <c r="AQ6" s="8">
        <f ca="1">AQ5*(1+'Overriden Forecasts'!AQ6)</f>
        <v>418.50182794281602</v>
      </c>
      <c r="AR6" s="8">
        <f ca="1">AR5*(1+'Overriden Forecasts'!AR6)</f>
        <v>214.55149052279654</v>
      </c>
      <c r="AS6" s="8">
        <f ca="1">AS5*(1+'Overriden Forecasts'!AS6)</f>
        <v>934.0816025964383</v>
      </c>
      <c r="AT6" s="8">
        <f ca="1">AT5*(1+'Overriden Forecasts'!AT6)</f>
        <v>723.2956062122696</v>
      </c>
      <c r="AU6" s="8">
        <f ca="1">AU5*(1+'Overriden Forecasts'!AU6)</f>
        <v>409.2954459062658</v>
      </c>
      <c r="AV6" s="8">
        <f ca="1">AV5*(1+'Overriden Forecasts'!AV6)</f>
        <v>374.31295187551223</v>
      </c>
      <c r="AW6" s="8">
        <f ca="1">AW5*(1+'Overriden Forecasts'!AW6)</f>
        <v>500.71113413521186</v>
      </c>
      <c r="AX6" s="8">
        <f ca="1">AX5*(1+'Overriden Forecasts'!AX6)</f>
        <v>429.4</v>
      </c>
      <c r="AY6" s="8">
        <f ca="1">AY5*(1+'Overriden Forecasts'!AY6)</f>
        <v>552.40582684014691</v>
      </c>
      <c r="AZ6" s="8">
        <f ca="1">AZ5*(1+'Overriden Forecasts'!AZ6)</f>
        <v>402.05251875759831</v>
      </c>
      <c r="BA6" s="8">
        <f ca="1">BA5*(1+'Overriden Forecasts'!BA6)</f>
        <v>308.31466158418493</v>
      </c>
      <c r="BB6" s="8">
        <f ca="1">BB5*(1+'Overriden Forecasts'!BB6)</f>
        <v>639.8440362394083</v>
      </c>
      <c r="BC6" s="8">
        <f ca="1">BC5*(1+'Overriden Forecasts'!BC6)</f>
        <v>559.3649143494888</v>
      </c>
      <c r="BD6" s="8">
        <f ca="1">BD5*(1+'Overriden Forecasts'!BD6)</f>
        <v>712.82103070189623</v>
      </c>
      <c r="BE6" s="8">
        <f ca="1">BE5*(1+'Overriden Forecasts'!BE6)</f>
        <v>904.89879776348675</v>
      </c>
      <c r="BF6" s="8">
        <f ca="1">BF5*(1+'Overriden Forecasts'!BF6)</f>
        <v>805.29335947292452</v>
      </c>
      <c r="BG6" s="8">
        <f ca="1">BG5*(1+'Overriden Forecasts'!BG6)</f>
        <v>381.45153505276227</v>
      </c>
      <c r="BH6" s="8">
        <f ca="1">BH5*(1+'Overriden Forecasts'!BH6)</f>
        <v>307.75910918137026</v>
      </c>
      <c r="BI6" s="8">
        <f ca="1">BI5*(1+'Overriden Forecasts'!BI6)</f>
        <v>93.005876872550587</v>
      </c>
      <c r="BJ6" s="8">
        <f ca="1">BJ5*(1+'Overriden Forecasts'!BJ6)</f>
        <v>256.3074439929336</v>
      </c>
      <c r="BK6" s="8">
        <f ca="1">BK5*(1+'Overriden Forecasts'!BK6)</f>
        <v>247.43817127058847</v>
      </c>
      <c r="BL6" s="8">
        <f ca="1">BL5*(1+'Overriden Forecasts'!BL6)</f>
        <v>302.67834042562629</v>
      </c>
      <c r="BM6" s="8">
        <f ca="1">BM5*(1+'Overriden Forecasts'!BM6)</f>
        <v>521.77333620603588</v>
      </c>
      <c r="BN6" s="8">
        <f ca="1">BN5*(1+'Overriden Forecasts'!BN6)</f>
        <v>124.67746870981702</v>
      </c>
      <c r="BO6" s="8">
        <f ca="1">BO5*(1+'Overriden Forecasts'!BO6)</f>
        <v>496.63844875291545</v>
      </c>
      <c r="BP6" s="8">
        <f ca="1">BP5*(1+'Overriden Forecasts'!BP6)</f>
        <v>591.23766650012806</v>
      </c>
      <c r="BQ6" s="8">
        <f ca="1">BQ5*(1+'Overriden Forecasts'!BQ6)</f>
        <v>257.89021496062725</v>
      </c>
      <c r="BR6" s="8">
        <f ca="1">BR5*(1+'Overriden Forecasts'!BR6)</f>
        <v>222.50930729858743</v>
      </c>
      <c r="BS6" s="8">
        <f ca="1">BS5*(1+'Overriden Forecasts'!BS6)</f>
        <v>244.74975857173808</v>
      </c>
      <c r="BT6" s="8">
        <f ca="1">BT5*(1+'Overriden Forecasts'!BT6)</f>
        <v>294.97125614738655</v>
      </c>
      <c r="BU6" s="8">
        <f ca="1">BU5*(1+'Overriden Forecasts'!BU6)</f>
        <v>184.66815005782945</v>
      </c>
      <c r="BV6" s="8">
        <f ca="1">BV5*(1+'Overriden Forecasts'!BV6)</f>
        <v>231.8814476178247</v>
      </c>
      <c r="BW6" s="8">
        <f ca="1">BW5*(1+'Overriden Forecasts'!BW6)</f>
        <v>248.43963990301862</v>
      </c>
      <c r="BX6" s="8">
        <f ca="1">BX5*(1+'Overriden Forecasts'!BX6)</f>
        <v>636.96585583094793</v>
      </c>
      <c r="BY6" s="8">
        <f ca="1">BY5*(1+'Overriden Forecasts'!BY6)</f>
        <v>117.41214381463092</v>
      </c>
      <c r="BZ6" s="8">
        <f ca="1">BZ5*(1+'Overriden Forecasts'!BZ6)</f>
        <v>528.80753268903788</v>
      </c>
      <c r="CA6" s="8">
        <f ca="1">CA5*(1+'Overriden Forecasts'!CA6)</f>
        <v>505.56493465863485</v>
      </c>
      <c r="CB6" s="8">
        <f ca="1">CB5*(1+'Overriden Forecasts'!CB6)</f>
        <v>1223.7243061348797</v>
      </c>
      <c r="CC6" s="8">
        <f ca="1">CC5*(1+'Overriden Forecasts'!CC6)</f>
        <v>476.61444052446996</v>
      </c>
      <c r="CD6" s="8">
        <f ca="1">CD5*(1+'Overriden Forecasts'!CD6)</f>
        <v>608.76486292581978</v>
      </c>
      <c r="CE6" s="8">
        <f ca="1">CE5*(1+'Overriden Forecasts'!CE6)</f>
        <v>449.42091122922881</v>
      </c>
      <c r="CF6" s="8">
        <f ca="1">CF5*(1+'Overriden Forecasts'!CF6)</f>
        <v>6.4616496597175352</v>
      </c>
      <c r="CG6" s="8">
        <f ca="1">CG5*(1+'Overriden Forecasts'!CG6)</f>
        <v>130.90639292578624</v>
      </c>
      <c r="CH6" s="8">
        <f ca="1">CH5*(1+'Overriden Forecasts'!CH6)</f>
        <v>107.71954425378699</v>
      </c>
      <c r="CI6" s="8">
        <f ca="1">CI5*(1+'Overriden Forecasts'!CI6)</f>
        <v>579.04185421275815</v>
      </c>
      <c r="CJ6" s="8">
        <f ca="1">CJ5*(1+'Overriden Forecasts'!CJ6)</f>
        <v>239.66369974874274</v>
      </c>
      <c r="CK6" s="8">
        <f ca="1">CK5*(1+'Overriden Forecasts'!CK6)</f>
        <v>238.58444222801302</v>
      </c>
      <c r="CL6" s="8">
        <f ca="1">CL5*(1+'Overriden Forecasts'!CL6)</f>
        <v>666.0023077978459</v>
      </c>
      <c r="CM6" s="8">
        <f ca="1">CM5*(1+'Overriden Forecasts'!CM6)</f>
        <v>334.84585553505804</v>
      </c>
      <c r="CN6" s="8">
        <f ca="1">CN5*(1+'Overriden Forecasts'!CN6)</f>
        <v>358.95412945904457</v>
      </c>
    </row>
    <row r="7" spans="1:92" x14ac:dyDescent="0.2">
      <c r="A7" s="6">
        <f t="shared" ca="1" si="0"/>
        <v>44958</v>
      </c>
      <c r="B7" s="8">
        <f ca="1">B6*(1+'Overriden Forecasts'!B7)</f>
        <v>268.6152746962639</v>
      </c>
      <c r="C7" s="8">
        <f ca="1">C6*(1+'Overriden Forecasts'!C7)</f>
        <v>233.0327864269243</v>
      </c>
      <c r="D7" s="8">
        <f ca="1">D6*(1+'Overriden Forecasts'!D7)</f>
        <v>356.62670288981832</v>
      </c>
      <c r="E7" s="8">
        <f ca="1">E6*(1+'Overriden Forecasts'!E7)</f>
        <v>242.05001196337517</v>
      </c>
      <c r="F7" s="8">
        <f ca="1">F6*(1+'Overriden Forecasts'!F7)</f>
        <v>398.83494249557475</v>
      </c>
      <c r="G7" s="8">
        <f ca="1">G6*(1+'Overriden Forecasts'!G7)</f>
        <v>435.18288061811626</v>
      </c>
      <c r="H7" s="8">
        <f ca="1">H6*(1+'Overriden Forecasts'!H7)</f>
        <v>276.24315247737741</v>
      </c>
      <c r="I7" s="8">
        <f ca="1">I6*(1+'Overriden Forecasts'!I7)</f>
        <v>232.5943811310691</v>
      </c>
      <c r="J7" s="8">
        <f ca="1">J6*(1+'Overriden Forecasts'!J7)</f>
        <v>139</v>
      </c>
      <c r="K7" s="8">
        <f ca="1">K6*(1+'Overriden Forecasts'!K7)</f>
        <v>228.3208740616279</v>
      </c>
      <c r="L7" s="8">
        <f ca="1">L6*(1+'Overriden Forecasts'!L7)</f>
        <v>317.42599373046687</v>
      </c>
      <c r="M7" s="8">
        <f ca="1">M6*(1+'Overriden Forecasts'!M7)</f>
        <v>306.01812822649202</v>
      </c>
      <c r="N7" s="8">
        <f ca="1">N6*(1+'Overriden Forecasts'!N7)</f>
        <v>321.07832129910588</v>
      </c>
      <c r="O7" s="8">
        <f ca="1">O6*(1+'Overriden Forecasts'!O7)</f>
        <v>485.76175032598525</v>
      </c>
      <c r="P7" s="8">
        <f ca="1">P6*(1+'Overriden Forecasts'!P7)</f>
        <v>287.78056206894809</v>
      </c>
      <c r="Q7" s="8">
        <f ca="1">Q6*(1+'Overriden Forecasts'!Q7)</f>
        <v>300.68308138285846</v>
      </c>
      <c r="R7" s="8">
        <f ca="1">R6*(1+'Overriden Forecasts'!R7)</f>
        <v>266.87397288793943</v>
      </c>
      <c r="S7" s="8">
        <f ca="1">S6*(1+'Overriden Forecasts'!S7)</f>
        <v>353.0620433920414</v>
      </c>
      <c r="T7" s="8">
        <f ca="1">T6*(1+'Overriden Forecasts'!T7)</f>
        <v>230.24146635588087</v>
      </c>
      <c r="U7" s="8">
        <f ca="1">U6*(1+'Overriden Forecasts'!U7)</f>
        <v>249.52299630189347</v>
      </c>
      <c r="V7" s="8">
        <f ca="1">V6*(1+'Overriden Forecasts'!V7)</f>
        <v>199.3726142310685</v>
      </c>
      <c r="W7" s="8">
        <f ca="1">W6*(1+'Overriden Forecasts'!W7)</f>
        <v>316.56348860862801</v>
      </c>
      <c r="X7" s="8">
        <f ca="1">X6*(1+'Overriden Forecasts'!X7)</f>
        <v>229.60927707712099</v>
      </c>
      <c r="Y7" s="8">
        <f ca="1">Y6*(1+'Overriden Forecasts'!Y7)</f>
        <v>315.18771588232255</v>
      </c>
      <c r="Z7" s="8">
        <f ca="1">Z6*(1+'Overriden Forecasts'!Z7)</f>
        <v>269.58128305896906</v>
      </c>
      <c r="AA7" s="8">
        <f ca="1">AA6*(1+'Overriden Forecasts'!AA7)</f>
        <v>200.80138160162736</v>
      </c>
      <c r="AB7" s="8">
        <f ca="1">AB6*(1+'Overriden Forecasts'!AB7)</f>
        <v>280.08438892042159</v>
      </c>
      <c r="AC7" s="8">
        <f ca="1">AC6*(1+'Overriden Forecasts'!AC7)</f>
        <v>194.25987955757304</v>
      </c>
      <c r="AD7" s="8">
        <f ca="1">AD6*(1+'Overriden Forecasts'!AD7)</f>
        <v>164.95348421995374</v>
      </c>
      <c r="AE7" s="8">
        <f ca="1">AE6*(1+'Overriden Forecasts'!AE7)</f>
        <v>321.49606741634324</v>
      </c>
      <c r="AF7" s="8">
        <f ca="1">AF6*(1+'Overriden Forecasts'!AF7)</f>
        <v>259.44512893593003</v>
      </c>
      <c r="AG7" s="8">
        <f ca="1">AG6*(1+'Overriden Forecasts'!AG7)</f>
        <v>248.43609030583457</v>
      </c>
      <c r="AH7" s="8">
        <f ca="1">AH6*(1+'Overriden Forecasts'!AH7)</f>
        <v>319.45642097189375</v>
      </c>
      <c r="AI7" s="8">
        <f ca="1">AI6*(1+'Overriden Forecasts'!AI7)</f>
        <v>251.7590456340937</v>
      </c>
      <c r="AJ7" s="8">
        <f ca="1">AJ6*(1+'Overriden Forecasts'!AJ7)</f>
        <v>416.20667671533096</v>
      </c>
      <c r="AK7" s="8">
        <f ca="1">AK6*(1+'Overriden Forecasts'!AK7)</f>
        <v>447.5802839624435</v>
      </c>
      <c r="AL7" s="8">
        <f ca="1">AL6*(1+'Overriden Forecasts'!AL7)</f>
        <v>434.46605834122136</v>
      </c>
      <c r="AM7" s="8">
        <f ca="1">AM6*(1+'Overriden Forecasts'!AM7)</f>
        <v>359.28920444944333</v>
      </c>
      <c r="AN7" s="8">
        <f ca="1">AN6*(1+'Overriden Forecasts'!AN7)</f>
        <v>413.11680072295218</v>
      </c>
      <c r="AO7" s="8">
        <f ca="1">AO6*(1+'Overriden Forecasts'!AO7)</f>
        <v>179.60627084549097</v>
      </c>
      <c r="AP7" s="8">
        <f ca="1">AP6*(1+'Overriden Forecasts'!AP7)</f>
        <v>295.407498349646</v>
      </c>
      <c r="AQ7" s="8">
        <f ca="1">AQ6*(1+'Overriden Forecasts'!AQ7)</f>
        <v>419.21869028077259</v>
      </c>
      <c r="AR7" s="8">
        <f ca="1">AR6*(1+'Overriden Forecasts'!AR7)</f>
        <v>214.81436315349569</v>
      </c>
      <c r="AS7" s="8">
        <f ca="1">AS6*(1+'Overriden Forecasts'!AS7)</f>
        <v>936.82911357690602</v>
      </c>
      <c r="AT7" s="8">
        <f ca="1">AT6*(1+'Overriden Forecasts'!AT7)</f>
        <v>726.49906444564499</v>
      </c>
      <c r="AU7" s="8">
        <f ca="1">AU6*(1+'Overriden Forecasts'!AU7)</f>
        <v>409.94668571079632</v>
      </c>
      <c r="AV7" s="8">
        <f ca="1">AV6*(1+'Overriden Forecasts'!AV7)</f>
        <v>374.32875869975516</v>
      </c>
      <c r="AW7" s="8">
        <f ca="1">AW6*(1+'Overriden Forecasts'!AW7)</f>
        <v>490.69691145250761</v>
      </c>
      <c r="AX7" s="8">
        <f ca="1">AX6*(1+'Overriden Forecasts'!AX7)</f>
        <v>429.4</v>
      </c>
      <c r="AY7" s="8">
        <f ca="1">AY6*(1+'Overriden Forecasts'!AY7)</f>
        <v>552.40589715689759</v>
      </c>
      <c r="AZ7" s="8">
        <f ca="1">AZ6*(1+'Overriden Forecasts'!AZ7)</f>
        <v>402.54275495295008</v>
      </c>
      <c r="BA7" s="8">
        <f ca="1">BA6*(1+'Overriden Forecasts'!BA7)</f>
        <v>310.94963170840271</v>
      </c>
      <c r="BB7" s="8">
        <f ca="1">BB6*(1+'Overriden Forecasts'!BB7)</f>
        <v>645.38004529926036</v>
      </c>
      <c r="BC7" s="8">
        <f ca="1">BC6*(1+'Overriden Forecasts'!BC7)</f>
        <v>574.37787372252774</v>
      </c>
      <c r="BD7" s="8">
        <f ca="1">BD6*(1+'Overriden Forecasts'!BD7)</f>
        <v>712.82103070189623</v>
      </c>
      <c r="BE7" s="8">
        <f ca="1">BE6*(1+'Overriden Forecasts'!BE7)</f>
        <v>904.89879776348675</v>
      </c>
      <c r="BF7" s="8">
        <f ca="1">BF6*(1+'Overriden Forecasts'!BF7)</f>
        <v>807.36695553146978</v>
      </c>
      <c r="BG7" s="8">
        <f ca="1">BG6*(1+'Overriden Forecasts'!BG7)</f>
        <v>392.66228480865141</v>
      </c>
      <c r="BH7" s="8">
        <f ca="1">BH6*(1+'Overriden Forecasts'!BH7)</f>
        <v>312.47091277996606</v>
      </c>
      <c r="BI7" s="8">
        <f ca="1">BI6*(1+'Overriden Forecasts'!BI7)</f>
        <v>94.682852454477</v>
      </c>
      <c r="BJ7" s="8">
        <f ca="1">BJ6*(1+'Overriden Forecasts'!BJ7)</f>
        <v>261.61201524784241</v>
      </c>
      <c r="BK7" s="8">
        <f ca="1">BK6*(1+'Overriden Forecasts'!BK7)</f>
        <v>248.76892034762375</v>
      </c>
      <c r="BL7" s="8">
        <f ca="1">BL6*(1+'Overriden Forecasts'!BL7)</f>
        <v>305.39792553203284</v>
      </c>
      <c r="BM7" s="8">
        <f ca="1">BM6*(1+'Overriden Forecasts'!BM7)</f>
        <v>523.34167025754493</v>
      </c>
      <c r="BN7" s="8">
        <f ca="1">BN6*(1+'Overriden Forecasts'!BN7)</f>
        <v>124.9589604269235</v>
      </c>
      <c r="BO7" s="8">
        <f ca="1">BO6*(1+'Overriden Forecasts'!BO7)</f>
        <v>498.80439946969307</v>
      </c>
      <c r="BP7" s="8">
        <f ca="1">BP6*(1+'Overriden Forecasts'!BP7)</f>
        <v>592.94708312516002</v>
      </c>
      <c r="BQ7" s="8">
        <f ca="1">BQ6*(1+'Overriden Forecasts'!BQ7)</f>
        <v>264.63153615426916</v>
      </c>
      <c r="BR7" s="8">
        <f ca="1">BR6*(1+'Overriden Forecasts'!BR7)</f>
        <v>232.90431764105722</v>
      </c>
      <c r="BS7" s="8">
        <f ca="1">BS6*(1+'Overriden Forecasts'!BS7)</f>
        <v>250.27715206821557</v>
      </c>
      <c r="BT7" s="8">
        <f ca="1">BT6*(1+'Overriden Forecasts'!BT7)</f>
        <v>297.1342864207453</v>
      </c>
      <c r="BU7" s="8">
        <f ca="1">BU6*(1+'Overriden Forecasts'!BU7)</f>
        <v>187.37772916071316</v>
      </c>
      <c r="BV7" s="8">
        <f ca="1">BV6*(1+'Overriden Forecasts'!BV7)</f>
        <v>236.30871967157134</v>
      </c>
      <c r="BW7" s="8">
        <f ca="1">BW6*(1+'Overriden Forecasts'!BW7)</f>
        <v>249.78106728090142</v>
      </c>
      <c r="BX7" s="8">
        <f ca="1">BX6*(1+'Overriden Forecasts'!BX7)</f>
        <v>636.8882951805399</v>
      </c>
      <c r="BY7" s="8">
        <f ca="1">BY6*(1+'Overriden Forecasts'!BY7)</f>
        <v>117.52319458665689</v>
      </c>
      <c r="BZ7" s="8">
        <f ca="1">BZ6*(1+'Overriden Forecasts'!BZ7)</f>
        <v>530.26835222427655</v>
      </c>
      <c r="CA7" s="8">
        <f ca="1">CA6*(1+'Overriden Forecasts'!CA7)</f>
        <v>506.53116832329351</v>
      </c>
      <c r="CB7" s="8">
        <f ca="1">CB6*(1+'Overriden Forecasts'!CB7)</f>
        <v>1242.5221751417355</v>
      </c>
      <c r="CC7" s="8">
        <f ca="1">CC6*(1+'Overriden Forecasts'!CC7)</f>
        <v>481.73144550872433</v>
      </c>
      <c r="CD7" s="8">
        <f ca="1">CD6*(1+'Overriden Forecasts'!CD7)</f>
        <v>620.46805906833538</v>
      </c>
      <c r="CE7" s="8">
        <f ca="1">CE6*(1+'Overriden Forecasts'!CE7)</f>
        <v>464.55490007976596</v>
      </c>
      <c r="CF7" s="8">
        <f ca="1">CF6*(1+'Overriden Forecasts'!CF7)</f>
        <v>6.5652302929294182</v>
      </c>
      <c r="CG7" s="8">
        <f ca="1">CG6*(1+'Overriden Forecasts'!CG7)</f>
        <v>137.82726103848739</v>
      </c>
      <c r="CH7" s="8">
        <f ca="1">CH6*(1+'Overriden Forecasts'!CH7)</f>
        <v>107.81653574228753</v>
      </c>
      <c r="CI7" s="8">
        <f ca="1">CI6*(1+'Overriden Forecasts'!CI7)</f>
        <v>581.66767321082671</v>
      </c>
      <c r="CJ7" s="8">
        <f ca="1">CJ6*(1+'Overriden Forecasts'!CJ7)</f>
        <v>242.2037927967769</v>
      </c>
      <c r="CK7" s="8">
        <f ca="1">CK6*(1+'Overriden Forecasts'!CK7)</f>
        <v>238.90555278501625</v>
      </c>
      <c r="CL7" s="8">
        <f ca="1">CL6*(1+'Overriden Forecasts'!CL7)</f>
        <v>667.29440282259839</v>
      </c>
      <c r="CM7" s="8">
        <f ca="1">CM6*(1+'Overriden Forecasts'!CM7)</f>
        <v>336.60451137210464</v>
      </c>
      <c r="CN7" s="8">
        <f ca="1">CN6*(1+'Overriden Forecasts'!CN7)</f>
        <v>362.64734773194488</v>
      </c>
    </row>
    <row r="8" spans="1:92" x14ac:dyDescent="0.2">
      <c r="A8" s="6">
        <f t="shared" ca="1" si="0"/>
        <v>44986</v>
      </c>
      <c r="B8" s="8">
        <f ca="1">B7*(1+'Overriden Forecasts'!B8)</f>
        <v>269.89152316523047</v>
      </c>
      <c r="C8" s="8">
        <f ca="1">C7*(1+'Overriden Forecasts'!C8)</f>
        <v>234.03271121611203</v>
      </c>
      <c r="D8" s="8">
        <f ca="1">D7*(1+'Overriden Forecasts'!D8)</f>
        <v>359.74755511990486</v>
      </c>
      <c r="E8" s="8">
        <f ca="1">E7*(1+'Overriden Forecasts'!E8)</f>
        <v>242.59073708943725</v>
      </c>
      <c r="F8" s="8">
        <f ca="1">F7*(1+'Overriden Forecasts'!F8)</f>
        <v>399.79606232313546</v>
      </c>
      <c r="G8" s="8">
        <f ca="1">G7*(1+'Overriden Forecasts'!G8)</f>
        <v>435.95945674173959</v>
      </c>
      <c r="H8" s="8">
        <f ca="1">H7*(1+'Overriden Forecasts'!H8)</f>
        <v>275.90411321658451</v>
      </c>
      <c r="I8" s="8">
        <f ca="1">I7*(1+'Overriden Forecasts'!I8)</f>
        <v>232.9314424734537</v>
      </c>
      <c r="J8" s="8">
        <f ca="1">J7*(1+'Overriden Forecasts'!J8)</f>
        <v>139</v>
      </c>
      <c r="K8" s="8">
        <f ca="1">K7*(1+'Overriden Forecasts'!K8)</f>
        <v>229.32609727360855</v>
      </c>
      <c r="L8" s="8">
        <f ca="1">L7*(1+'Overriden Forecasts'!L8)</f>
        <v>319.37144907578102</v>
      </c>
      <c r="M8" s="8">
        <f ca="1">M7*(1+'Overriden Forecasts'!M8)</f>
        <v>307.4112240345363</v>
      </c>
      <c r="N8" s="8">
        <f ca="1">N7*(1+'Overriden Forecasts'!N8)</f>
        <v>319.75592779227753</v>
      </c>
      <c r="O8" s="8">
        <f ca="1">O7*(1+'Overriden Forecasts'!O8)</f>
        <v>486.65311768259869</v>
      </c>
      <c r="P8" s="8">
        <f ca="1">P7*(1+'Overriden Forecasts'!P8)</f>
        <v>287.79472778718207</v>
      </c>
      <c r="Q8" s="8">
        <f ca="1">Q7*(1+'Overriden Forecasts'!Q8)</f>
        <v>303.41150714933968</v>
      </c>
      <c r="R8" s="8">
        <f ca="1">R7*(1+'Overriden Forecasts'!R8)</f>
        <v>268.60632514701109</v>
      </c>
      <c r="S8" s="8">
        <f ca="1">S7*(1+'Overriden Forecasts'!S8)</f>
        <v>358.54515108060008</v>
      </c>
      <c r="T8" s="8">
        <f ca="1">T7*(1+'Overriden Forecasts'!T8)</f>
        <v>230.68334860969694</v>
      </c>
      <c r="U8" s="8">
        <f ca="1">U7*(1+'Overriden Forecasts'!U8)</f>
        <v>249.86313829840523</v>
      </c>
      <c r="V8" s="8">
        <f ca="1">V7*(1+'Overriden Forecasts'!V8)</f>
        <v>199.29768765792969</v>
      </c>
      <c r="W8" s="8">
        <f ca="1">W7*(1+'Overriden Forecasts'!W8)</f>
        <v>317.00990147033389</v>
      </c>
      <c r="X8" s="8">
        <f ca="1">X7*(1+'Overriden Forecasts'!X8)</f>
        <v>230.78452006588375</v>
      </c>
      <c r="Y8" s="8">
        <f ca="1">Y7*(1+'Overriden Forecasts'!Y8)</f>
        <v>315.23452632403161</v>
      </c>
      <c r="Z8" s="8">
        <f ca="1">Z7*(1+'Overriden Forecasts'!Z8)</f>
        <v>267.29658487176266</v>
      </c>
      <c r="AA8" s="8">
        <f ca="1">AA7*(1+'Overriden Forecasts'!AA8)</f>
        <v>200.80138160162736</v>
      </c>
      <c r="AB8" s="8">
        <f ca="1">AB7*(1+'Overriden Forecasts'!AB8)</f>
        <v>281.15342504608901</v>
      </c>
      <c r="AC8" s="8">
        <f ca="1">AC7*(1+'Overriden Forecasts'!AC8)</f>
        <v>194.30025268226248</v>
      </c>
      <c r="AD8" s="8">
        <f ca="1">AD7*(1+'Overriden Forecasts'!AD8)</f>
        <v>164.97593460019019</v>
      </c>
      <c r="AE8" s="8">
        <f ca="1">AE7*(1+'Overriden Forecasts'!AE8)</f>
        <v>323.51483129786766</v>
      </c>
      <c r="AF8" s="8">
        <f ca="1">AF7*(1+'Overriden Forecasts'!AF8)</f>
        <v>255.44876329060591</v>
      </c>
      <c r="AG8" s="8">
        <f ca="1">AG7*(1+'Overriden Forecasts'!AG8)</f>
        <v>244.05609158741888</v>
      </c>
      <c r="AH8" s="8">
        <f ca="1">AH7*(1+'Overriden Forecasts'!AH8)</f>
        <v>320.43452620560589</v>
      </c>
      <c r="AI8" s="8">
        <f ca="1">AI7*(1+'Overriden Forecasts'!AI8)</f>
        <v>254.2418147622972</v>
      </c>
      <c r="AJ8" s="8">
        <f ca="1">AJ7*(1+'Overriden Forecasts'!AJ8)</f>
        <v>417.97006855253176</v>
      </c>
      <c r="AK8" s="8">
        <f ca="1">AK7*(1+'Overriden Forecasts'!AK8)</f>
        <v>449.16155408019671</v>
      </c>
      <c r="AL8" s="8">
        <f ca="1">AL7*(1+'Overriden Forecasts'!AL8)</f>
        <v>438.3354701526398</v>
      </c>
      <c r="AM8" s="8">
        <f ca="1">AM7*(1+'Overriden Forecasts'!AM8)</f>
        <v>359.88704533933202</v>
      </c>
      <c r="AN8" s="8">
        <f ca="1">AN7*(1+'Overriden Forecasts'!AN8)</f>
        <v>413.84016086754258</v>
      </c>
      <c r="AO8" s="8">
        <f ca="1">AO7*(1+'Overriden Forecasts'!AO8)</f>
        <v>180.05035818361233</v>
      </c>
      <c r="AP8" s="8">
        <f ca="1">AP7*(1+'Overriden Forecasts'!AP8)</f>
        <v>295.5867207115856</v>
      </c>
      <c r="AQ8" s="8">
        <f ca="1">AQ7*(1+'Overriden Forecasts'!AQ8)</f>
        <v>420.55789681046258</v>
      </c>
      <c r="AR8" s="8">
        <f ca="1">AR7*(1+'Overriden Forecasts'!AR8)</f>
        <v>215.07723578419478</v>
      </c>
      <c r="AS8" s="8">
        <f ca="1">AS7*(1+'Overriden Forecasts'!AS8)</f>
        <v>940.07186810553367</v>
      </c>
      <c r="AT8" s="8">
        <f ca="1">AT7*(1+'Overriden Forecasts'!AT8)</f>
        <v>729.68912706679157</v>
      </c>
      <c r="AU8" s="8">
        <f ca="1">AU7*(1+'Overriden Forecasts'!AU8)</f>
        <v>410.56407235231228</v>
      </c>
      <c r="AV8" s="8">
        <f ca="1">AV7*(1+'Overriden Forecasts'!AV8)</f>
        <v>374.35502763464723</v>
      </c>
      <c r="AW8" s="8">
        <f ca="1">AW7*(1+'Overriden Forecasts'!AW8)</f>
        <v>491.18760836396007</v>
      </c>
      <c r="AX8" s="8">
        <f ca="1">AX7*(1+'Overriden Forecasts'!AX8)</f>
        <v>429.4</v>
      </c>
      <c r="AY8" s="8">
        <f ca="1">AY7*(1+'Overriden Forecasts'!AY8)</f>
        <v>552.40576488421505</v>
      </c>
      <c r="AZ8" s="8">
        <f ca="1">AZ7*(1+'Overriden Forecasts'!AZ8)</f>
        <v>403.16269934187517</v>
      </c>
      <c r="BA8" s="8">
        <f ca="1">BA7*(1+'Overriden Forecasts'!BA8)</f>
        <v>313.33736312044579</v>
      </c>
      <c r="BB8" s="8">
        <f ca="1">BB7*(1+'Overriden Forecasts'!BB8)</f>
        <v>650.91605435911242</v>
      </c>
      <c r="BC8" s="8">
        <f ca="1">BC7*(1+'Overriden Forecasts'!BC8)</f>
        <v>589.59144551049496</v>
      </c>
      <c r="BD8" s="8">
        <f ca="1">BD7*(1+'Overriden Forecasts'!BD8)</f>
        <v>712.82103070189623</v>
      </c>
      <c r="BE8" s="8">
        <f ca="1">BE7*(1+'Overriden Forecasts'!BE8)</f>
        <v>904.89879776348675</v>
      </c>
      <c r="BF8" s="8">
        <f ca="1">BF7*(1+'Overriden Forecasts'!BF8)</f>
        <v>816.90317006128544</v>
      </c>
      <c r="BG8" s="8">
        <f ca="1">BG7*(1+'Overriden Forecasts'!BG8)</f>
        <v>400.01723556587081</v>
      </c>
      <c r="BH8" s="8">
        <f ca="1">BH7*(1+'Overriden Forecasts'!BH8)</f>
        <v>315.79053208075567</v>
      </c>
      <c r="BI8" s="8">
        <f ca="1">BI7*(1+'Overriden Forecasts'!BI8)</f>
        <v>94.796523997332429</v>
      </c>
      <c r="BJ8" s="8">
        <f ca="1">BJ7*(1+'Overriden Forecasts'!BJ8)</f>
        <v>263.46972375111369</v>
      </c>
      <c r="BK8" s="8">
        <f ca="1">BK7*(1+'Overriden Forecasts'!BK8)</f>
        <v>250.01546989202612</v>
      </c>
      <c r="BL8" s="8">
        <f ca="1">BL7*(1+'Overriden Forecasts'!BL8)</f>
        <v>308.11751063843946</v>
      </c>
      <c r="BM8" s="8">
        <f ca="1">BM7*(1+'Overriden Forecasts'!BM8)</f>
        <v>524.91000430905399</v>
      </c>
      <c r="BN8" s="8">
        <f ca="1">BN7*(1+'Overriden Forecasts'!BN8)</f>
        <v>125.12081577601353</v>
      </c>
      <c r="BO8" s="8">
        <f ca="1">BO7*(1+'Overriden Forecasts'!BO8)</f>
        <v>501.03791029551866</v>
      </c>
      <c r="BP8" s="8">
        <f ca="1">BP7*(1+'Overriden Forecasts'!BP8)</f>
        <v>594.6564997501921</v>
      </c>
      <c r="BQ8" s="8">
        <f ca="1">BQ7*(1+'Overriden Forecasts'!BQ8)</f>
        <v>271.70240328241459</v>
      </c>
      <c r="BR8" s="8">
        <f ca="1">BR7*(1+'Overriden Forecasts'!BR8)</f>
        <v>240.84828754732308</v>
      </c>
      <c r="BS8" s="8">
        <f ca="1">BS7*(1+'Overriden Forecasts'!BS8)</f>
        <v>253.94624577696561</v>
      </c>
      <c r="BT8" s="8">
        <f ca="1">BT7*(1+'Overriden Forecasts'!BT8)</f>
        <v>301.06145526627881</v>
      </c>
      <c r="BU8" s="8">
        <f ca="1">BU7*(1+'Overriden Forecasts'!BU8)</f>
        <v>191.89726431331945</v>
      </c>
      <c r="BV8" s="8">
        <f ca="1">BV7*(1+'Overriden Forecasts'!BV8)</f>
        <v>237.93953286014687</v>
      </c>
      <c r="BW8" s="8">
        <f ca="1">BW7*(1+'Overriden Forecasts'!BW8)</f>
        <v>250.76842855193382</v>
      </c>
      <c r="BX8" s="8">
        <f ca="1">BX7*(1+'Overriden Forecasts'!BX8)</f>
        <v>637.61282594345505</v>
      </c>
      <c r="BY8" s="8">
        <f ca="1">BY7*(1+'Overriden Forecasts'!BY8)</f>
        <v>117.48650782582277</v>
      </c>
      <c r="BZ8" s="8">
        <f ca="1">BZ7*(1+'Overriden Forecasts'!BZ8)</f>
        <v>532.71130355715877</v>
      </c>
      <c r="CA8" s="8">
        <f ca="1">CA7*(1+'Overriden Forecasts'!CA8)</f>
        <v>507.49740198795217</v>
      </c>
      <c r="CB8" s="8">
        <f ca="1">CB7*(1+'Overriden Forecasts'!CB8)</f>
        <v>1261.3185481768633</v>
      </c>
      <c r="CC8" s="8">
        <f ca="1">CC7*(1+'Overriden Forecasts'!CC8)</f>
        <v>484.45604296944754</v>
      </c>
      <c r="CD8" s="8">
        <f ca="1">CD7*(1+'Overriden Forecasts'!CD8)</f>
        <v>615.18231694137137</v>
      </c>
      <c r="CE8" s="8">
        <f ca="1">CE7*(1+'Overriden Forecasts'!CE8)</f>
        <v>471.00579256744487</v>
      </c>
      <c r="CF8" s="8">
        <f ca="1">CF7*(1+'Overriden Forecasts'!CF8)</f>
        <v>6.6644853463787568</v>
      </c>
      <c r="CG8" s="8">
        <f ca="1">CG7*(1+'Overriden Forecasts'!CG8)</f>
        <v>135.9849553655171</v>
      </c>
      <c r="CH8" s="8">
        <f ca="1">CH7*(1+'Overriden Forecasts'!CH8)</f>
        <v>108.52065826403181</v>
      </c>
      <c r="CI8" s="8">
        <f ca="1">CI7*(1+'Overriden Forecasts'!CI8)</f>
        <v>584.30203221756256</v>
      </c>
      <c r="CJ8" s="8">
        <f ca="1">CJ7*(1+'Overriden Forecasts'!CJ8)</f>
        <v>243.25180921028254</v>
      </c>
      <c r="CK8" s="8">
        <f ca="1">CK7*(1+'Overriden Forecasts'!CK8)</f>
        <v>239.22666334201949</v>
      </c>
      <c r="CL8" s="8">
        <f ca="1">CL7*(1+'Overriden Forecasts'!CL8)</f>
        <v>670.56601823061283</v>
      </c>
      <c r="CM8" s="8">
        <f ca="1">CM7*(1+'Overriden Forecasts'!CM8)</f>
        <v>338.63519977111906</v>
      </c>
      <c r="CN8" s="8">
        <f ca="1">CN7*(1+'Overriden Forecasts'!CN8)</f>
        <v>366.05439384733393</v>
      </c>
    </row>
    <row r="9" spans="1:92" x14ac:dyDescent="0.2">
      <c r="A9" s="6">
        <f t="shared" ca="1" si="0"/>
        <v>45017</v>
      </c>
      <c r="B9" s="8">
        <f ca="1">B8*(1+'Overriden Forecasts'!B9)</f>
        <v>271.0769355633908</v>
      </c>
      <c r="C9" s="8">
        <f ca="1">C8*(1+'Overriden Forecasts'!C9)</f>
        <v>235.69137235379628</v>
      </c>
      <c r="D9" s="8">
        <f ca="1">D8*(1+'Overriden Forecasts'!D9)</f>
        <v>362.58596639278943</v>
      </c>
      <c r="E9" s="8">
        <f ca="1">E8*(1+'Overriden Forecasts'!E9)</f>
        <v>243.06517295385561</v>
      </c>
      <c r="F9" s="8">
        <f ca="1">F8*(1+'Overriden Forecasts'!F9)</f>
        <v>403.32418153531097</v>
      </c>
      <c r="G9" s="8">
        <f ca="1">G8*(1+'Overriden Forecasts'!G9)</f>
        <v>436.73603286536286</v>
      </c>
      <c r="H9" s="8">
        <f ca="1">H8*(1+'Overriden Forecasts'!H9)</f>
        <v>277.73207605964279</v>
      </c>
      <c r="I9" s="8">
        <f ca="1">I8*(1+'Overriden Forecasts'!I9)</f>
        <v>233.20407980342083</v>
      </c>
      <c r="J9" s="8">
        <f ca="1">J8*(1+'Overriden Forecasts'!J9)</f>
        <v>139</v>
      </c>
      <c r="K9" s="8">
        <f ca="1">K8*(1+'Overriden Forecasts'!K9)</f>
        <v>230.23773243311604</v>
      </c>
      <c r="L9" s="8">
        <f ca="1">L8*(1+'Overriden Forecasts'!L9)</f>
        <v>321.11237802275537</v>
      </c>
      <c r="M9" s="8">
        <f ca="1">M8*(1+'Overriden Forecasts'!M9)</f>
        <v>308.66522540583759</v>
      </c>
      <c r="N9" s="8">
        <f ca="1">N8*(1+'Overriden Forecasts'!N9)</f>
        <v>324.22772303846165</v>
      </c>
      <c r="O9" s="8">
        <f ca="1">O8*(1+'Overriden Forecasts'!O9)</f>
        <v>487.54448503921219</v>
      </c>
      <c r="P9" s="8">
        <f ca="1">P8*(1+'Overriden Forecasts'!P9)</f>
        <v>286.82919712190375</v>
      </c>
      <c r="Q9" s="8">
        <f ca="1">Q8*(1+'Overriden Forecasts'!Q9)</f>
        <v>305.82565550013169</v>
      </c>
      <c r="R9" s="8">
        <f ca="1">R8*(1+'Overriden Forecasts'!R9)</f>
        <v>270.56076281130089</v>
      </c>
      <c r="S9" s="8">
        <f ca="1">S8*(1+'Overriden Forecasts'!S9)</f>
        <v>363.94177776430831</v>
      </c>
      <c r="T9" s="8">
        <f ca="1">T8*(1+'Overriden Forecasts'!T9)</f>
        <v>231.07308663529059</v>
      </c>
      <c r="U9" s="8">
        <f ca="1">U8*(1+'Overriden Forecasts'!U9)</f>
        <v>250.20379811790477</v>
      </c>
      <c r="V9" s="8">
        <f ca="1">V8*(1+'Overriden Forecasts'!V9)</f>
        <v>199.10428232757374</v>
      </c>
      <c r="W9" s="8">
        <f ca="1">W8*(1+'Overriden Forecasts'!W9)</f>
        <v>318.62918788223726</v>
      </c>
      <c r="X9" s="8">
        <f ca="1">X8*(1+'Overriden Forecasts'!X9)</f>
        <v>232.06495898030713</v>
      </c>
      <c r="Y9" s="8">
        <f ca="1">Y8*(1+'Overriden Forecasts'!Y9)</f>
        <v>318.84744081012593</v>
      </c>
      <c r="Z9" s="8">
        <f ca="1">Z8*(1+'Overriden Forecasts'!Z9)</f>
        <v>269.44729662788751</v>
      </c>
      <c r="AA9" s="8">
        <f ca="1">AA8*(1+'Overriden Forecasts'!AA9)</f>
        <v>200.80138160162736</v>
      </c>
      <c r="AB9" s="8">
        <f ca="1">AB8*(1+'Overriden Forecasts'!AB9)</f>
        <v>282.12788031197141</v>
      </c>
      <c r="AC9" s="8">
        <f ca="1">AC8*(1+'Overriden Forecasts'!AC9)</f>
        <v>194.41020164143231</v>
      </c>
      <c r="AD9" s="8">
        <f ca="1">AD8*(1+'Overriden Forecasts'!AD9)</f>
        <v>165.04839784782254</v>
      </c>
      <c r="AE9" s="8">
        <f ca="1">AE8*(1+'Overriden Forecasts'!AE9)</f>
        <v>324.38671673235456</v>
      </c>
      <c r="AF9" s="8">
        <f ca="1">AF8*(1+'Overriden Forecasts'!AF9)</f>
        <v>255.19483005974971</v>
      </c>
      <c r="AG9" s="8">
        <f ca="1">AG8*(1+'Overriden Forecasts'!AG9)</f>
        <v>243.5700762743692</v>
      </c>
      <c r="AH9" s="8">
        <f ca="1">AH8*(1+'Overriden Forecasts'!AH9)</f>
        <v>321.40970479695818</v>
      </c>
      <c r="AI9" s="8">
        <f ca="1">AI8*(1+'Overriden Forecasts'!AI9)</f>
        <v>256.5721819665722</v>
      </c>
      <c r="AJ9" s="8">
        <f ca="1">AJ8*(1+'Overriden Forecasts'!AJ9)</f>
        <v>420.63515335502717</v>
      </c>
      <c r="AK9" s="8">
        <f ca="1">AK8*(1+'Overriden Forecasts'!AK9)</f>
        <v>451.70412752768078</v>
      </c>
      <c r="AL9" s="8">
        <f ca="1">AL8*(1+'Overriden Forecasts'!AL9)</f>
        <v>442.85189029328302</v>
      </c>
      <c r="AM9" s="8">
        <f ca="1">AM8*(1+'Overriden Forecasts'!AM9)</f>
        <v>360.48488622922065</v>
      </c>
      <c r="AN9" s="8">
        <f ca="1">AN8*(1+'Overriden Forecasts'!AN9)</f>
        <v>414.56352101213298</v>
      </c>
      <c r="AO9" s="8">
        <f ca="1">AO8*(1+'Overriden Forecasts'!AO9)</f>
        <v>179.94583729868299</v>
      </c>
      <c r="AP9" s="8">
        <f ca="1">AP8*(1+'Overriden Forecasts'!AP9)</f>
        <v>295.61409166690368</v>
      </c>
      <c r="AQ9" s="8">
        <f ca="1">AQ8*(1+'Overriden Forecasts'!AQ9)</f>
        <v>421.33418962569129</v>
      </c>
      <c r="AR9" s="8">
        <f ca="1">AR8*(1+'Overriden Forecasts'!AR9)</f>
        <v>215.34010841489393</v>
      </c>
      <c r="AS9" s="8">
        <f ca="1">AS8*(1+'Overriden Forecasts'!AS9)</f>
        <v>948.37205556459469</v>
      </c>
      <c r="AT9" s="8">
        <f ca="1">AT8*(1+'Overriden Forecasts'!AT9)</f>
        <v>732.79572720127157</v>
      </c>
      <c r="AU9" s="8">
        <f ca="1">AU8*(1+'Overriden Forecasts'!AU9)</f>
        <v>412.2955007071331</v>
      </c>
      <c r="AV9" s="8">
        <f ca="1">AV8*(1+'Overriden Forecasts'!AV9)</f>
        <v>374.35502763464723</v>
      </c>
      <c r="AW9" s="8">
        <f ca="1">AW8*(1+'Overriden Forecasts'!AW9)</f>
        <v>481.36385619668084</v>
      </c>
      <c r="AX9" s="8">
        <f ca="1">AX8*(1+'Overriden Forecasts'!AX9)</f>
        <v>429.4</v>
      </c>
      <c r="AY9" s="8">
        <f ca="1">AY8*(1+'Overriden Forecasts'!AY9)</f>
        <v>564.99176018817138</v>
      </c>
      <c r="AZ9" s="8">
        <f ca="1">AZ8*(1+'Overriden Forecasts'!AZ9)</f>
        <v>403.83277785055589</v>
      </c>
      <c r="BA9" s="8">
        <f ca="1">BA8*(1+'Overriden Forecasts'!BA9)</f>
        <v>315.40438772131313</v>
      </c>
      <c r="BB9" s="8">
        <f ca="1">BB8*(1+'Overriden Forecasts'!BB9)</f>
        <v>656.45206341896449</v>
      </c>
      <c r="BC9" s="8">
        <f ca="1">BC8*(1+'Overriden Forecasts'!BC9)</f>
        <v>603.02774719696697</v>
      </c>
      <c r="BD9" s="8">
        <f ca="1">BD8*(1+'Overriden Forecasts'!BD9)</f>
        <v>712.82103070189623</v>
      </c>
      <c r="BE9" s="8">
        <f ca="1">BE8*(1+'Overriden Forecasts'!BE9)</f>
        <v>904.89879776348675</v>
      </c>
      <c r="BF9" s="8">
        <f ca="1">BF8*(1+'Overriden Forecasts'!BF9)</f>
        <v>818.20635355509171</v>
      </c>
      <c r="BG9" s="8">
        <f ca="1">BG8*(1+'Overriden Forecasts'!BG9)</f>
        <v>399.3388453195538</v>
      </c>
      <c r="BH9" s="8">
        <f ca="1">BH8*(1+'Overriden Forecasts'!BH9)</f>
        <v>314.34415317883793</v>
      </c>
      <c r="BI9" s="8">
        <f ca="1">BI8*(1+'Overriden Forecasts'!BI9)</f>
        <v>94.161904519512149</v>
      </c>
      <c r="BJ9" s="8">
        <f ca="1">BJ8*(1+'Overriden Forecasts'!BJ9)</f>
        <v>263.04102599508951</v>
      </c>
      <c r="BK9" s="8">
        <f ca="1">BK8*(1+'Overriden Forecasts'!BK9)</f>
        <v>251.18517418347952</v>
      </c>
      <c r="BL9" s="8">
        <f ca="1">BL8*(1+'Overriden Forecasts'!BL9)</f>
        <v>310.83709574484601</v>
      </c>
      <c r="BM9" s="8">
        <f ca="1">BM8*(1+'Overriden Forecasts'!BM9)</f>
        <v>526.47833836056293</v>
      </c>
      <c r="BN9" s="8">
        <f ca="1">BN8*(1+'Overriden Forecasts'!BN9)</f>
        <v>125.69605776917093</v>
      </c>
      <c r="BO9" s="8">
        <f ca="1">BO8*(1+'Overriden Forecasts'!BO9)</f>
        <v>503.53621808966255</v>
      </c>
      <c r="BP9" s="8">
        <f ca="1">BP8*(1+'Overriden Forecasts'!BP9)</f>
        <v>596.36591637522406</v>
      </c>
      <c r="BQ9" s="8">
        <f ca="1">BQ8*(1+'Overriden Forecasts'!BQ9)</f>
        <v>274.44828594063245</v>
      </c>
      <c r="BR9" s="8">
        <f ca="1">BR8*(1+'Overriden Forecasts'!BR9)</f>
        <v>245.39216768750251</v>
      </c>
      <c r="BS9" s="8">
        <f ca="1">BS8*(1+'Overriden Forecasts'!BS9)</f>
        <v>254.53472243257656</v>
      </c>
      <c r="BT9" s="8">
        <f ca="1">BT8*(1+'Overriden Forecasts'!BT9)</f>
        <v>303.29180164276011</v>
      </c>
      <c r="BU9" s="8">
        <f ca="1">BU8*(1+'Overriden Forecasts'!BU9)</f>
        <v>194.72922723491109</v>
      </c>
      <c r="BV9" s="8">
        <f ca="1">BV8*(1+'Overriden Forecasts'!BV9)</f>
        <v>237.4579890014879</v>
      </c>
      <c r="BW9" s="8">
        <f ca="1">BW8*(1+'Overriden Forecasts'!BW9)</f>
        <v>251.92578276726903</v>
      </c>
      <c r="BX9" s="8">
        <f ca="1">BX8*(1+'Overriden Forecasts'!BX9)</f>
        <v>643.78526489347234</v>
      </c>
      <c r="BY9" s="8">
        <f ca="1">BY8*(1+'Overriden Forecasts'!BY9)</f>
        <v>117.30946818193566</v>
      </c>
      <c r="BZ9" s="8">
        <f ca="1">BZ8*(1+'Overriden Forecasts'!BZ9)</f>
        <v>534.17384008309864</v>
      </c>
      <c r="CA9" s="8">
        <f ca="1">CA8*(1+'Overriden Forecasts'!CA9)</f>
        <v>508.46363565261089</v>
      </c>
      <c r="CB9" s="8">
        <f ca="1">CB8*(1+'Overriden Forecasts'!CB9)</f>
        <v>1280.1112403198449</v>
      </c>
      <c r="CC9" s="8">
        <f ca="1">CC8*(1+'Overriden Forecasts'!CC9)</f>
        <v>489.41181083122672</v>
      </c>
      <c r="CD9" s="8">
        <f ca="1">CD8*(1+'Overriden Forecasts'!CD9)</f>
        <v>629.89972844832016</v>
      </c>
      <c r="CE9" s="8">
        <f ca="1">CE8*(1+'Overriden Forecasts'!CE9)</f>
        <v>507.18279672395931</v>
      </c>
      <c r="CF9" s="8">
        <f ca="1">CF8*(1+'Overriden Forecasts'!CF9)</f>
        <v>6.6281559507242287</v>
      </c>
      <c r="CG9" s="8">
        <f ca="1">CG8*(1+'Overriden Forecasts'!CG9)</f>
        <v>137.3382708323455</v>
      </c>
      <c r="CH9" s="8">
        <f ca="1">CH8*(1+'Overriden Forecasts'!CH9)</f>
        <v>108.62031458388549</v>
      </c>
      <c r="CI9" s="8">
        <f ca="1">CI8*(1+'Overriden Forecasts'!CI9)</f>
        <v>586.94230388614778</v>
      </c>
      <c r="CJ9" s="8">
        <f ca="1">CJ8*(1+'Overriden Forecasts'!CJ9)</f>
        <v>243.84863011956304</v>
      </c>
      <c r="CK9" s="8">
        <f ca="1">CK8*(1+'Overriden Forecasts'!CK9)</f>
        <v>239.54777389902276</v>
      </c>
      <c r="CL9" s="8">
        <f ca="1">CL8*(1+'Overriden Forecasts'!CL9)</f>
        <v>682.68048990369266</v>
      </c>
      <c r="CM9" s="8">
        <f ca="1">CM8*(1+'Overriden Forecasts'!CM9)</f>
        <v>340.37556139548934</v>
      </c>
      <c r="CN9" s="8">
        <f ca="1">CN8*(1+'Overriden Forecasts'!CN9)</f>
        <v>369.32903257030233</v>
      </c>
    </row>
    <row r="10" spans="1:92" x14ac:dyDescent="0.2">
      <c r="A10" s="6">
        <f t="shared" ca="1" si="0"/>
        <v>45047</v>
      </c>
      <c r="B10" s="8">
        <f ca="1">B9*(1+'Overriden Forecasts'!B10)</f>
        <v>272.18095278380667</v>
      </c>
      <c r="C10" s="8">
        <f ca="1">C9*(1+'Overriden Forecasts'!C10)</f>
        <v>234.49437739271644</v>
      </c>
      <c r="D10" s="8">
        <f ca="1">D9*(1+'Overriden Forecasts'!D10)</f>
        <v>365.59654144173112</v>
      </c>
      <c r="E10" s="8">
        <f ca="1">E9*(1+'Overriden Forecasts'!E10)</f>
        <v>243.49384011986936</v>
      </c>
      <c r="F10" s="8">
        <f ca="1">F9*(1+'Overriden Forecasts'!F10)</f>
        <v>407.12589621314743</v>
      </c>
      <c r="G10" s="8">
        <f ca="1">G9*(1+'Overriden Forecasts'!G10)</f>
        <v>437.51260898898607</v>
      </c>
      <c r="H10" s="8">
        <f ca="1">H9*(1+'Overriden Forecasts'!H10)</f>
        <v>278.44428467680888</v>
      </c>
      <c r="I10" s="8">
        <f ca="1">I9*(1+'Overriden Forecasts'!I10)</f>
        <v>233.52525983914762</v>
      </c>
      <c r="J10" s="8">
        <f ca="1">J9*(1+'Overriden Forecasts'!J10)</f>
        <v>139</v>
      </c>
      <c r="K10" s="8">
        <f ca="1">K9*(1+'Overriden Forecasts'!K10)</f>
        <v>231.06828870955027</v>
      </c>
      <c r="L10" s="8">
        <f ca="1">L9*(1+'Overriden Forecasts'!L10)</f>
        <v>322.678268464094</v>
      </c>
      <c r="M10" s="8">
        <f ca="1">M9*(1+'Overriden Forecasts'!M10)</f>
        <v>309.80155299407568</v>
      </c>
      <c r="N10" s="8">
        <f ca="1">N9*(1+'Overriden Forecasts'!N10)</f>
        <v>323.0727952785258</v>
      </c>
      <c r="O10" s="8">
        <f ca="1">O9*(1+'Overriden Forecasts'!O10)</f>
        <v>488.43585239582569</v>
      </c>
      <c r="P10" s="8">
        <f ca="1">P9*(1+'Overriden Forecasts'!P10)</f>
        <v>288.41313044812597</v>
      </c>
      <c r="Q10" s="8">
        <f ca="1">Q9*(1+'Overriden Forecasts'!Q10)</f>
        <v>307.96974875306671</v>
      </c>
      <c r="R10" s="8">
        <f ca="1">R9*(1+'Overriden Forecasts'!R10)</f>
        <v>272.4472876877266</v>
      </c>
      <c r="S10" s="8">
        <f ca="1">S9*(1+'Overriden Forecasts'!S10)</f>
        <v>369.25328744413503</v>
      </c>
      <c r="T10" s="8">
        <f ca="1">T9*(1+'Overriden Forecasts'!T10)</f>
        <v>231.42989575549635</v>
      </c>
      <c r="U10" s="8">
        <f ca="1">U9*(1+'Overriden Forecasts'!U10)</f>
        <v>250.54416492486803</v>
      </c>
      <c r="V10" s="8">
        <f ca="1">V9*(1+'Overriden Forecasts'!V10)</f>
        <v>198.86978716586847</v>
      </c>
      <c r="W10" s="8">
        <f ca="1">W9*(1+'Overriden Forecasts'!W10)</f>
        <v>319.16684401439045</v>
      </c>
      <c r="X10" s="8">
        <f ca="1">X9*(1+'Overriden Forecasts'!X10)</f>
        <v>232.24170547907016</v>
      </c>
      <c r="Y10" s="8">
        <f ca="1">Y9*(1+'Overriden Forecasts'!Y10)</f>
        <v>319.8663924324984</v>
      </c>
      <c r="Z10" s="8">
        <f ca="1">Z9*(1+'Overriden Forecasts'!Z10)</f>
        <v>269.72916352590153</v>
      </c>
      <c r="AA10" s="8">
        <f ca="1">AA9*(1+'Overriden Forecasts'!AA10)</f>
        <v>200.80138160162736</v>
      </c>
      <c r="AB10" s="8">
        <f ca="1">AB9*(1+'Overriden Forecasts'!AB10)</f>
        <v>282.99368920217233</v>
      </c>
      <c r="AC10" s="8">
        <f ca="1">AC9*(1+'Overriden Forecasts'!AC10)</f>
        <v>194.56071875828403</v>
      </c>
      <c r="AD10" s="8">
        <f ca="1">AD9*(1+'Overriden Forecasts'!AD10)</f>
        <v>165.1491449068204</v>
      </c>
      <c r="AE10" s="8">
        <f ca="1">AE9*(1+'Overriden Forecasts'!AE10)</f>
        <v>326.1304958121716</v>
      </c>
      <c r="AF10" s="8">
        <f ca="1">AF9*(1+'Overriden Forecasts'!AF10)</f>
        <v>254.74439902960211</v>
      </c>
      <c r="AG10" s="8">
        <f ca="1">AG9*(1+'Overriden Forecasts'!AG10)</f>
        <v>243.07128654138936</v>
      </c>
      <c r="AH10" s="8">
        <f ca="1">AH9*(1+'Overriden Forecasts'!AH10)</f>
        <v>322.38645972251436</v>
      </c>
      <c r="AI10" s="8">
        <f ca="1">AI9*(1+'Overriden Forecasts'!AI10)</f>
        <v>258.76136566023519</v>
      </c>
      <c r="AJ10" s="8">
        <f ca="1">AJ9*(1+'Overriden Forecasts'!AJ10)</f>
        <v>422.64966770873917</v>
      </c>
      <c r="AK10" s="8">
        <f ca="1">AK9*(1+'Overriden Forecasts'!AK10)</f>
        <v>453.98845327737735</v>
      </c>
      <c r="AL10" s="8">
        <f ca="1">AL9*(1+'Overriden Forecasts'!AL10)</f>
        <v>446.92306489050486</v>
      </c>
      <c r="AM10" s="8">
        <f ca="1">AM9*(1+'Overriden Forecasts'!AM10)</f>
        <v>361.08272711910928</v>
      </c>
      <c r="AN10" s="8">
        <f ca="1">AN9*(1+'Overriden Forecasts'!AN10)</f>
        <v>415.28688115672338</v>
      </c>
      <c r="AO10" s="8">
        <f ca="1">AO9*(1+'Overriden Forecasts'!AO10)</f>
        <v>180.41355409283935</v>
      </c>
      <c r="AP10" s="8">
        <f ca="1">AP9*(1+'Overriden Forecasts'!AP10)</f>
        <v>296.3192694162409</v>
      </c>
      <c r="AQ10" s="8">
        <f ca="1">AQ9*(1+'Overriden Forecasts'!AQ10)</f>
        <v>422.50503468380481</v>
      </c>
      <c r="AR10" s="8">
        <f ca="1">AR9*(1+'Overriden Forecasts'!AR10)</f>
        <v>215.60298104559303</v>
      </c>
      <c r="AS10" s="8">
        <f ca="1">AS9*(1+'Overriden Forecasts'!AS10)</f>
        <v>950.87910801117903</v>
      </c>
      <c r="AT10" s="8">
        <f ca="1">AT9*(1+'Overriden Forecasts'!AT10)</f>
        <v>735.90037324635989</v>
      </c>
      <c r="AU10" s="8">
        <f ca="1">AU9*(1+'Overriden Forecasts'!AU10)</f>
        <v>413.01408237950409</v>
      </c>
      <c r="AV10" s="8">
        <f ca="1">AV9*(1+'Overriden Forecasts'!AV10)</f>
        <v>374.37663272275705</v>
      </c>
      <c r="AW10" s="8">
        <f ca="1">AW9*(1+'Overriden Forecasts'!AW10)</f>
        <v>481.84522005287749</v>
      </c>
      <c r="AX10" s="8">
        <f ca="1">AX9*(1+'Overriden Forecasts'!AX10)</f>
        <v>429.4</v>
      </c>
      <c r="AY10" s="8">
        <f ca="1">AY9*(1+'Overriden Forecasts'!AY10)</f>
        <v>564.92231360254789</v>
      </c>
      <c r="AZ10" s="8">
        <f ca="1">AZ9*(1+'Overriden Forecasts'!AZ10)</f>
        <v>404.32402850057804</v>
      </c>
      <c r="BA10" s="8">
        <f ca="1">BA9*(1+'Overriden Forecasts'!BA10)</f>
        <v>317.84012641363626</v>
      </c>
      <c r="BB10" s="8">
        <f ca="1">BB9*(1+'Overriden Forecasts'!BB10)</f>
        <v>661.98807247881666</v>
      </c>
      <c r="BC10" s="8">
        <f ca="1">BC9*(1+'Overriden Forecasts'!BC10)</f>
        <v>616.37357520481123</v>
      </c>
      <c r="BD10" s="8">
        <f ca="1">BD9*(1+'Overriden Forecasts'!BD10)</f>
        <v>712.82103070189623</v>
      </c>
      <c r="BE10" s="8">
        <f ca="1">BE9*(1+'Overriden Forecasts'!BE10)</f>
        <v>904.89879776348675</v>
      </c>
      <c r="BF10" s="8">
        <f ca="1">BF9*(1+'Overriden Forecasts'!BF10)</f>
        <v>820.74476620243831</v>
      </c>
      <c r="BG10" s="8">
        <f ca="1">BG9*(1+'Overriden Forecasts'!BG10)</f>
        <v>403.18003712657793</v>
      </c>
      <c r="BH10" s="8">
        <f ca="1">BH9*(1+'Overriden Forecasts'!BH10)</f>
        <v>319.07579861762042</v>
      </c>
      <c r="BI10" s="8">
        <f ca="1">BI9*(1+'Overriden Forecasts'!BI10)</f>
        <v>94.943280580636653</v>
      </c>
      <c r="BJ10" s="8">
        <f ca="1">BJ9*(1+'Overriden Forecasts'!BJ10)</f>
        <v>265.5469132097079</v>
      </c>
      <c r="BK10" s="8">
        <f ca="1">BK9*(1+'Overriden Forecasts'!BK10)</f>
        <v>252.28474515333204</v>
      </c>
      <c r="BL10" s="8">
        <f ca="1">BL9*(1+'Overriden Forecasts'!BL10)</f>
        <v>313.55668085125257</v>
      </c>
      <c r="BM10" s="8">
        <f ca="1">BM9*(1+'Overriden Forecasts'!BM10)</f>
        <v>528.04667241207198</v>
      </c>
      <c r="BN10" s="8">
        <f ca="1">BN9*(1+'Overriden Forecasts'!BN10)</f>
        <v>125.88241817951949</v>
      </c>
      <c r="BO10" s="8">
        <f ca="1">BO9*(1+'Overriden Forecasts'!BO10)</f>
        <v>506.03266077743581</v>
      </c>
      <c r="BP10" s="8">
        <f ca="1">BP9*(1+'Overriden Forecasts'!BP10)</f>
        <v>598.07533300025602</v>
      </c>
      <c r="BQ10" s="8">
        <f ca="1">BQ9*(1+'Overriden Forecasts'!BQ10)</f>
        <v>276.23652705499222</v>
      </c>
      <c r="BR10" s="8">
        <f ca="1">BR9*(1+'Overriden Forecasts'!BR10)</f>
        <v>249.74530388624467</v>
      </c>
      <c r="BS10" s="8">
        <f ca="1">BS9*(1+'Overriden Forecasts'!BS10)</f>
        <v>257.83313603698059</v>
      </c>
      <c r="BT10" s="8">
        <f ca="1">BT9*(1+'Overriden Forecasts'!BT10)</f>
        <v>305.76566956353378</v>
      </c>
      <c r="BU10" s="8">
        <f ca="1">BU9*(1+'Overriden Forecasts'!BU10)</f>
        <v>194.78495151853929</v>
      </c>
      <c r="BV10" s="8">
        <f ca="1">BV9*(1+'Overriden Forecasts'!BV10)</f>
        <v>239.19258781425609</v>
      </c>
      <c r="BW10" s="8">
        <f ca="1">BW9*(1+'Overriden Forecasts'!BW10)</f>
        <v>252.48804754909528</v>
      </c>
      <c r="BX10" s="8">
        <f ca="1">BX9*(1+'Overriden Forecasts'!BX10)</f>
        <v>644.14815198883366</v>
      </c>
      <c r="BY10" s="8">
        <f ca="1">BY9*(1+'Overriden Forecasts'!BY10)</f>
        <v>117.04010602935567</v>
      </c>
      <c r="BZ10" s="8">
        <f ca="1">BZ9*(1+'Overriden Forecasts'!BZ10)</f>
        <v>536.61507742697177</v>
      </c>
      <c r="CA10" s="8">
        <f ca="1">CA9*(1+'Overriden Forecasts'!CA10)</f>
        <v>509.42986931726961</v>
      </c>
      <c r="CB10" s="8">
        <f ca="1">CB9*(1+'Overriden Forecasts'!CB10)</f>
        <v>1298.9046917549736</v>
      </c>
      <c r="CC10" s="8">
        <f ca="1">CC9*(1+'Overriden Forecasts'!CC10)</f>
        <v>491.01605721594132</v>
      </c>
      <c r="CD10" s="8">
        <f ca="1">CD9*(1+'Overriden Forecasts'!CD10)</f>
        <v>611.38156524324586</v>
      </c>
      <c r="CE10" s="8">
        <f ca="1">CE9*(1+'Overriden Forecasts'!CE10)</f>
        <v>504.71260264203352</v>
      </c>
      <c r="CF10" s="8">
        <f ca="1">CF9*(1+'Overriden Forecasts'!CF10)</f>
        <v>6.7325524553876628</v>
      </c>
      <c r="CG10" s="8">
        <f ca="1">CG9*(1+'Overriden Forecasts'!CG10)</f>
        <v>137.42715316548086</v>
      </c>
      <c r="CH10" s="8">
        <f ca="1">CH9*(1+'Overriden Forecasts'!CH10)</f>
        <v>109.31826557670624</v>
      </c>
      <c r="CI10" s="8">
        <f ca="1">CI9*(1+'Overriden Forecasts'!CI10)</f>
        <v>589.58766599741784</v>
      </c>
      <c r="CJ10" s="8">
        <f ca="1">CJ9*(1+'Overriden Forecasts'!CJ10)</f>
        <v>244.72119509978174</v>
      </c>
      <c r="CK10" s="8">
        <f ca="1">CK9*(1+'Overriden Forecasts'!CK10)</f>
        <v>239.868884456026</v>
      </c>
      <c r="CL10" s="8">
        <f ca="1">CL9*(1+'Overriden Forecasts'!CL10)</f>
        <v>683.72808973834992</v>
      </c>
      <c r="CM10" s="8">
        <f ca="1">CM9*(1+'Overriden Forecasts'!CM10)</f>
        <v>342.21870987626659</v>
      </c>
      <c r="CN10" s="8">
        <f ca="1">CN9*(1+'Overriden Forecasts'!CN10)</f>
        <v>372.47530013762287</v>
      </c>
    </row>
    <row r="11" spans="1:92" x14ac:dyDescent="0.2">
      <c r="A11" s="6">
        <f t="shared" ca="1" si="0"/>
        <v>45078</v>
      </c>
      <c r="B11" s="8">
        <f ca="1">B10*(1+'Overriden Forecasts'!B11)</f>
        <v>273.21204538589853</v>
      </c>
      <c r="C11" s="8">
        <f ca="1">C10*(1+'Overriden Forecasts'!C11)</f>
        <v>235.41121243862062</v>
      </c>
      <c r="D11" s="8">
        <f ca="1">D10*(1+'Overriden Forecasts'!D11)</f>
        <v>368.49118630622399</v>
      </c>
      <c r="E11" s="8">
        <f ca="1">E10*(1+'Overriden Forecasts'!E11)</f>
        <v>243.89090678677189</v>
      </c>
      <c r="F11" s="8">
        <f ca="1">F10*(1+'Overriden Forecasts'!F11)</f>
        <v>406.91571991823713</v>
      </c>
      <c r="G11" s="8">
        <f ca="1">G10*(1+'Overriden Forecasts'!G11)</f>
        <v>438.28918511260935</v>
      </c>
      <c r="H11" s="8">
        <f ca="1">H10*(1+'Overriden Forecasts'!H11)</f>
        <v>278.80300945588192</v>
      </c>
      <c r="I11" s="8">
        <f ca="1">I10*(1+'Overriden Forecasts'!I11)</f>
        <v>233.80986353952915</v>
      </c>
      <c r="J11" s="8">
        <f ca="1">J10*(1+'Overriden Forecasts'!J11)</f>
        <v>139</v>
      </c>
      <c r="K11" s="8">
        <f ca="1">K10*(1+'Overriden Forecasts'!K11)</f>
        <v>231.82860327129245</v>
      </c>
      <c r="L11" s="8">
        <f ca="1">L10*(1+'Overriden Forecasts'!L11)</f>
        <v>324.09435683242941</v>
      </c>
      <c r="M11" s="8">
        <f ca="1">M10*(1+'Overriden Forecasts'!M11)</f>
        <v>310.83832865525864</v>
      </c>
      <c r="N11" s="8">
        <f ca="1">N10*(1+'Overriden Forecasts'!N11)</f>
        <v>326.63973510589176</v>
      </c>
      <c r="O11" s="8">
        <f ca="1">O10*(1+'Overriden Forecasts'!O11)</f>
        <v>489.32721975243919</v>
      </c>
      <c r="P11" s="8">
        <f ca="1">P10*(1+'Overriden Forecasts'!P11)</f>
        <v>289.13702294196958</v>
      </c>
      <c r="Q11" s="8">
        <f ca="1">Q10*(1+'Overriden Forecasts'!Q11)</f>
        <v>309.88178665541727</v>
      </c>
      <c r="R11" s="8">
        <f ca="1">R10*(1+'Overriden Forecasts'!R11)</f>
        <v>274.55879952115089</v>
      </c>
      <c r="S11" s="8">
        <f ca="1">S10*(1+'Overriden Forecasts'!S11)</f>
        <v>374.48102260767007</v>
      </c>
      <c r="T11" s="8">
        <f ca="1">T10*(1+'Overriden Forecasts'!T11)</f>
        <v>231.76591038229392</v>
      </c>
      <c r="U11" s="8">
        <f ca="1">U10*(1+'Overriden Forecasts'!U11)</f>
        <v>250.88460105216529</v>
      </c>
      <c r="V11" s="8">
        <f ca="1">V10*(1+'Overriden Forecasts'!V11)</f>
        <v>198.59913617615879</v>
      </c>
      <c r="W11" s="8">
        <f ca="1">W10*(1+'Overriden Forecasts'!W11)</f>
        <v>318.58397214576979</v>
      </c>
      <c r="X11" s="8">
        <f ca="1">X10*(1+'Overriden Forecasts'!X11)</f>
        <v>233.97231315436079</v>
      </c>
      <c r="Y11" s="8">
        <f ca="1">Y10*(1+'Overriden Forecasts'!Y11)</f>
        <v>317.30662173015389</v>
      </c>
      <c r="Z11" s="8">
        <f ca="1">Z10*(1+'Overriden Forecasts'!Z11)</f>
        <v>267.31310989921667</v>
      </c>
      <c r="AA11" s="8">
        <f ca="1">AA10*(1+'Overriden Forecasts'!AA11)</f>
        <v>200.80138160162736</v>
      </c>
      <c r="AB11" s="8">
        <f ca="1">AB10*(1+'Overriden Forecasts'!AB11)</f>
        <v>283.78988784270666</v>
      </c>
      <c r="AC11" s="8">
        <f ca="1">AC10*(1+'Overriden Forecasts'!AC11)</f>
        <v>194.73489028661345</v>
      </c>
      <c r="AD11" s="8">
        <f ca="1">AD10*(1+'Overriden Forecasts'!AD11)</f>
        <v>165.26588732915195</v>
      </c>
      <c r="AE11" s="8">
        <f ca="1">AE10*(1+'Overriden Forecasts'!AE11)</f>
        <v>327.02091926965068</v>
      </c>
      <c r="AF11" s="8">
        <f ca="1">AF10*(1+'Overriden Forecasts'!AF11)</f>
        <v>254.80993031379583</v>
      </c>
      <c r="AG11" s="8">
        <f ca="1">AG10*(1+'Overriden Forecasts'!AG11)</f>
        <v>242.51755275551164</v>
      </c>
      <c r="AH11" s="8">
        <f ca="1">AH10*(1+'Overriden Forecasts'!AH11)</f>
        <v>323.36327513659529</v>
      </c>
      <c r="AI11" s="8">
        <f ca="1">AI10*(1+'Overriden Forecasts'!AI11)</f>
        <v>260.81975846127074</v>
      </c>
      <c r="AJ11" s="8">
        <f ca="1">AJ10*(1+'Overriden Forecasts'!AJ11)</f>
        <v>424.31799171323024</v>
      </c>
      <c r="AK11" s="8">
        <f ca="1">AK10*(1+'Overriden Forecasts'!AK11)</f>
        <v>455.61096814869683</v>
      </c>
      <c r="AL11" s="8">
        <f ca="1">AL10*(1+'Overriden Forecasts'!AL11)</f>
        <v>450.98860084307739</v>
      </c>
      <c r="AM11" s="8">
        <f ca="1">AM10*(1+'Overriden Forecasts'!AM11)</f>
        <v>361.68056800899791</v>
      </c>
      <c r="AN11" s="8">
        <f ca="1">AN10*(1+'Overriden Forecasts'!AN11)</f>
        <v>416.01024130131384</v>
      </c>
      <c r="AO11" s="8">
        <f ca="1">AO10*(1+'Overriden Forecasts'!AO11)</f>
        <v>180.32414083421762</v>
      </c>
      <c r="AP11" s="8">
        <f ca="1">AP10*(1+'Overriden Forecasts'!AP11)</f>
        <v>297.19101432158334</v>
      </c>
      <c r="AQ11" s="8">
        <f ca="1">AQ10*(1+'Overriden Forecasts'!AQ11)</f>
        <v>423.50145484426406</v>
      </c>
      <c r="AR11" s="8">
        <f ca="1">AR10*(1+'Overriden Forecasts'!AR11)</f>
        <v>215.86585367629212</v>
      </c>
      <c r="AS11" s="8">
        <f ca="1">AS10*(1+'Overriden Forecasts'!AS11)</f>
        <v>952.72838806235245</v>
      </c>
      <c r="AT11" s="8">
        <f ca="1">AT10*(1+'Overriden Forecasts'!AT11)</f>
        <v>739.03002920573704</v>
      </c>
      <c r="AU11" s="8">
        <f ca="1">AU10*(1+'Overriden Forecasts'!AU11)</f>
        <v>413.99838286191044</v>
      </c>
      <c r="AV11" s="8">
        <f ca="1">AV10*(1+'Overriden Forecasts'!AV11)</f>
        <v>374.3820127862532</v>
      </c>
      <c r="AW11" s="8">
        <f ca="1">AW10*(1+'Overriden Forecasts'!AW11)</f>
        <v>482.32706527293033</v>
      </c>
      <c r="AX11" s="8">
        <f ca="1">AX10*(1+'Overriden Forecasts'!AX11)</f>
        <v>429.4</v>
      </c>
      <c r="AY11" s="8">
        <f ca="1">AY10*(1+'Overriden Forecasts'!AY11)</f>
        <v>564.92240151592671</v>
      </c>
      <c r="AZ11" s="8">
        <f ca="1">AZ10*(1+'Overriden Forecasts'!AZ11)</f>
        <v>404.94403974470453</v>
      </c>
      <c r="BA11" s="8">
        <f ca="1">BA10*(1+'Overriden Forecasts'!BA11)</f>
        <v>319.94950563797659</v>
      </c>
      <c r="BB11" s="8">
        <f ca="1">BB10*(1+'Overriden Forecasts'!BB11)</f>
        <v>667.52408153866861</v>
      </c>
      <c r="BC11" s="8">
        <f ca="1">BC10*(1+'Overriden Forecasts'!BC11)</f>
        <v>631.76418868976157</v>
      </c>
      <c r="BD11" s="8">
        <f ca="1">BD10*(1+'Overriden Forecasts'!BD11)</f>
        <v>1317.1937628748442</v>
      </c>
      <c r="BE11" s="8">
        <f ca="1">BE10*(1+'Overriden Forecasts'!BE11)</f>
        <v>1181.6743295219501</v>
      </c>
      <c r="BF11" s="8">
        <f ca="1">BF10*(1+'Overriden Forecasts'!BF11)</f>
        <v>825.3132886684067</v>
      </c>
      <c r="BG11" s="8">
        <f ca="1">BG10*(1+'Overriden Forecasts'!BG11)</f>
        <v>412.1015633105556</v>
      </c>
      <c r="BH11" s="8">
        <f ca="1">BH10*(1+'Overriden Forecasts'!BH11)</f>
        <v>322.3497215054764</v>
      </c>
      <c r="BI11" s="8">
        <f ca="1">BI10*(1+'Overriden Forecasts'!BI11)</f>
        <v>94.659927084460804</v>
      </c>
      <c r="BJ11" s="8">
        <f ca="1">BJ10*(1+'Overriden Forecasts'!BJ11)</f>
        <v>266.71592806978202</v>
      </c>
      <c r="BK11" s="8">
        <f ca="1">BK10*(1+'Overriden Forecasts'!BK11)</f>
        <v>253.32030848953099</v>
      </c>
      <c r="BL11" s="8">
        <f ca="1">BL10*(1+'Overriden Forecasts'!BL11)</f>
        <v>316.27626595765918</v>
      </c>
      <c r="BM11" s="8">
        <f ca="1">BM10*(1+'Overriden Forecasts'!BM11)</f>
        <v>529.61500646358104</v>
      </c>
      <c r="BN11" s="8">
        <f ca="1">BN10*(1+'Overriden Forecasts'!BN11)</f>
        <v>126.07132591270272</v>
      </c>
      <c r="BO11" s="8">
        <f ca="1">BO10*(1+'Overriden Forecasts'!BO11)</f>
        <v>508.66887177840238</v>
      </c>
      <c r="BP11" s="8">
        <f ca="1">BP10*(1+'Overriden Forecasts'!BP11)</f>
        <v>599.78474962528799</v>
      </c>
      <c r="BQ11" s="8">
        <f ca="1">BQ10*(1+'Overriden Forecasts'!BQ11)</f>
        <v>277.74936403553494</v>
      </c>
      <c r="BR11" s="8">
        <f ca="1">BR10*(1+'Overriden Forecasts'!BR11)</f>
        <v>248.53667274439147</v>
      </c>
      <c r="BS11" s="8">
        <f ca="1">BS10*(1+'Overriden Forecasts'!BS11)</f>
        <v>258.88473668412701</v>
      </c>
      <c r="BT11" s="8">
        <f ca="1">BT10*(1+'Overriden Forecasts'!BT11)</f>
        <v>307.14861523605475</v>
      </c>
      <c r="BU11" s="8">
        <f ca="1">BU10*(1+'Overriden Forecasts'!BU11)</f>
        <v>194.2481036331406</v>
      </c>
      <c r="BV11" s="8">
        <f ca="1">BV10*(1+'Overriden Forecasts'!BV11)</f>
        <v>239.53776807932627</v>
      </c>
      <c r="BW11" s="8">
        <f ca="1">BW10*(1+'Overriden Forecasts'!BW11)</f>
        <v>253.0466143628326</v>
      </c>
      <c r="BX11" s="8">
        <f ca="1">BX10*(1+'Overriden Forecasts'!BX11)</f>
        <v>644.82436307952855</v>
      </c>
      <c r="BY11" s="8">
        <f ca="1">BY10*(1+'Overriden Forecasts'!BY11)</f>
        <v>116.75252477262592</v>
      </c>
      <c r="BZ11" s="8">
        <f ca="1">BZ10*(1+'Overriden Forecasts'!BZ11)</f>
        <v>538.07932494547651</v>
      </c>
      <c r="CA11" s="8">
        <f ca="1">CA10*(1+'Overriden Forecasts'!CA11)</f>
        <v>510.39610298192832</v>
      </c>
      <c r="CB11" s="8">
        <f ca="1">CB10*(1+'Overriden Forecasts'!CB11)</f>
        <v>1317.6984165374849</v>
      </c>
      <c r="CC11" s="8">
        <f ca="1">CC10*(1+'Overriden Forecasts'!CC11)</f>
        <v>493.89576151072299</v>
      </c>
      <c r="CD11" s="8">
        <f ca="1">CD10*(1+'Overriden Forecasts'!CD11)</f>
        <v>617.09967266254216</v>
      </c>
      <c r="CE11" s="8">
        <f ca="1">CE10*(1+'Overriden Forecasts'!CE11)</f>
        <v>519.28607501510135</v>
      </c>
      <c r="CF11" s="8">
        <f ca="1">CF10*(1+'Overriden Forecasts'!CF11)</f>
        <v>6.683957726941582</v>
      </c>
      <c r="CG11" s="8">
        <f ca="1">CG10*(1+'Overriden Forecasts'!CG11)</f>
        <v>137.66506850776963</v>
      </c>
      <c r="CH11" s="8">
        <f ca="1">CH10*(1+'Overriden Forecasts'!CH11)</f>
        <v>109.42243732195709</v>
      </c>
      <c r="CI11" s="8">
        <f ca="1">CI10*(1+'Overriden Forecasts'!CI11)</f>
        <v>592.23786124070887</v>
      </c>
      <c r="CJ11" s="8">
        <f ca="1">CJ10*(1+'Overriden Forecasts'!CJ11)</f>
        <v>245.81858087648115</v>
      </c>
      <c r="CK11" s="8">
        <f ca="1">CK10*(1+'Overriden Forecasts'!CK11)</f>
        <v>240.18999501302926</v>
      </c>
      <c r="CL11" s="8">
        <f ca="1">CL10*(1+'Overriden Forecasts'!CL11)</f>
        <v>687.57861426451609</v>
      </c>
      <c r="CM11" s="8">
        <f ca="1">CM10*(1+'Overriden Forecasts'!CM11)</f>
        <v>343.96856298254676</v>
      </c>
      <c r="CN11" s="8">
        <f ca="1">CN10*(1+'Overriden Forecasts'!CN11)</f>
        <v>375.51002154074797</v>
      </c>
    </row>
    <row r="12" spans="1:92" x14ac:dyDescent="0.2">
      <c r="A12" s="6">
        <f t="shared" ca="1" si="0"/>
        <v>45108</v>
      </c>
      <c r="B12" s="8">
        <f ca="1">B11*(1+'Overriden Forecasts'!B12)</f>
        <v>274.17780061360548</v>
      </c>
      <c r="C12" s="8">
        <f ca="1">C11*(1+'Overriden Forecasts'!C12)</f>
        <v>236.20593531756037</v>
      </c>
      <c r="D12" s="8">
        <f ca="1">D11*(1+'Overriden Forecasts'!D12)</f>
        <v>371.46466304420562</v>
      </c>
      <c r="E12" s="8">
        <f ca="1">E11*(1+'Overriden Forecasts'!E12)</f>
        <v>244.26615523338666</v>
      </c>
      <c r="F12" s="8">
        <f ca="1">F11*(1+'Overriden Forecasts'!F12)</f>
        <v>403.7576385292661</v>
      </c>
      <c r="G12" s="8">
        <f ca="1">G11*(1+'Overriden Forecasts'!G12)</f>
        <v>439.06576123623267</v>
      </c>
      <c r="H12" s="8">
        <f ca="1">H11*(1+'Overriden Forecasts'!H12)</f>
        <v>279.61269548799368</v>
      </c>
      <c r="I12" s="8">
        <f ca="1">I11*(1+'Overriden Forecasts'!I12)</f>
        <v>234.12202706144006</v>
      </c>
      <c r="J12" s="8">
        <f ca="1">J11*(1+'Overriden Forecasts'!J12)</f>
        <v>139</v>
      </c>
      <c r="K12" s="8">
        <f ca="1">K11*(1+'Overriden Forecasts'!K12)</f>
        <v>232.52806476876108</v>
      </c>
      <c r="L12" s="8">
        <f ca="1">L11*(1+'Overriden Forecasts'!L12)</f>
        <v>325.38224106079832</v>
      </c>
      <c r="M12" s="8">
        <f ca="1">M11*(1+'Overriden Forecasts'!M12)</f>
        <v>311.79088346518307</v>
      </c>
      <c r="N12" s="8">
        <f ca="1">N11*(1+'Overriden Forecasts'!N12)</f>
        <v>325.91935069540847</v>
      </c>
      <c r="O12" s="8">
        <f ca="1">O11*(1+'Overriden Forecasts'!O12)</f>
        <v>490.21858710905269</v>
      </c>
      <c r="P12" s="8">
        <f ca="1">P11*(1+'Overriden Forecasts'!P12)</f>
        <v>288.48827217167167</v>
      </c>
      <c r="Q12" s="8">
        <f ca="1">Q11*(1+'Overriden Forecasts'!Q12)</f>
        <v>311.59442196858441</v>
      </c>
      <c r="R12" s="8">
        <f ca="1">R11*(1+'Overriden Forecasts'!R12)</f>
        <v>276.41681883252875</v>
      </c>
      <c r="S12" s="8">
        <f ca="1">S11*(1+'Overriden Forecasts'!S12)</f>
        <v>379.62630456843874</v>
      </c>
      <c r="T12" s="8">
        <f ca="1">T11*(1+'Overriden Forecasts'!T12)</f>
        <v>232.08879335618627</v>
      </c>
      <c r="U12" s="8">
        <f ca="1">U11*(1+'Overriden Forecasts'!U12)</f>
        <v>251.22503432121468</v>
      </c>
      <c r="V12" s="8">
        <f ca="1">V11*(1+'Overriden Forecasts'!V12)</f>
        <v>198.32944857189605</v>
      </c>
      <c r="W12" s="8">
        <f ca="1">W11*(1+'Overriden Forecasts'!W12)</f>
        <v>319.05120459301259</v>
      </c>
      <c r="X12" s="8">
        <f ca="1">X11*(1+'Overriden Forecasts'!X12)</f>
        <v>233.91522178488697</v>
      </c>
      <c r="Y12" s="8">
        <f ca="1">Y11*(1+'Overriden Forecasts'!Y12)</f>
        <v>317.31188636145748</v>
      </c>
      <c r="Z12" s="8">
        <f ca="1">Z11*(1+'Overriden Forecasts'!Z12)</f>
        <v>270.958230980971</v>
      </c>
      <c r="AA12" s="8">
        <f ca="1">AA11*(1+'Overriden Forecasts'!AA12)</f>
        <v>200.80138160162736</v>
      </c>
      <c r="AB12" s="8">
        <f ca="1">AB11*(1+'Overriden Forecasts'!AB12)</f>
        <v>284.51577222046183</v>
      </c>
      <c r="AC12" s="8">
        <f ca="1">AC11*(1+'Overriden Forecasts'!AC12)</f>
        <v>194.92285418842815</v>
      </c>
      <c r="AD12" s="8">
        <f ca="1">AD11*(1+'Overriden Forecasts'!AD12)</f>
        <v>165.39167562033302</v>
      </c>
      <c r="AE12" s="8">
        <f ca="1">AE11*(1+'Overriden Forecasts'!AE12)</f>
        <v>328.5357409742295</v>
      </c>
      <c r="AF12" s="8">
        <f ca="1">AF11*(1+'Overriden Forecasts'!AF12)</f>
        <v>253.01593997793097</v>
      </c>
      <c r="AG12" s="8">
        <f ca="1">AG11*(1+'Overriden Forecasts'!AG12)</f>
        <v>240.1151253564561</v>
      </c>
      <c r="AH12" s="8">
        <f ca="1">AH11*(1+'Overriden Forecasts'!AH12)</f>
        <v>324.33984416646751</v>
      </c>
      <c r="AI12" s="8">
        <f ca="1">AI11*(1+'Overriden Forecasts'!AI12)</f>
        <v>262.75698797970944</v>
      </c>
      <c r="AJ12" s="8">
        <f ca="1">AJ11*(1+'Overriden Forecasts'!AJ12)</f>
        <v>426.11189270395681</v>
      </c>
      <c r="AK12" s="8">
        <f ca="1">AK11*(1+'Overriden Forecasts'!AK12)</f>
        <v>457.07900526980467</v>
      </c>
      <c r="AL12" s="8">
        <f ca="1">AL11*(1+'Overriden Forecasts'!AL12)</f>
        <v>454.96010713905832</v>
      </c>
      <c r="AM12" s="8">
        <f ca="1">AM11*(1+'Overriden Forecasts'!AM12)</f>
        <v>362.2784088988866</v>
      </c>
      <c r="AN12" s="8">
        <f ca="1">AN11*(1+'Overriden Forecasts'!AN12)</f>
        <v>416.7336014459043</v>
      </c>
      <c r="AO12" s="8">
        <f ca="1">AO11*(1+'Overriden Forecasts'!AO12)</f>
        <v>180.77101698248705</v>
      </c>
      <c r="AP12" s="8">
        <f ca="1">AP11*(1+'Overriden Forecasts'!AP12)</f>
        <v>297.39955507923855</v>
      </c>
      <c r="AQ12" s="8">
        <f ca="1">AQ11*(1+'Overriden Forecasts'!AQ12)</f>
        <v>424.45755773326078</v>
      </c>
      <c r="AR12" s="8">
        <f ca="1">AR11*(1+'Overriden Forecasts'!AR12)</f>
        <v>216.12872630699124</v>
      </c>
      <c r="AS12" s="8">
        <f ca="1">AS11*(1+'Overriden Forecasts'!AS12)</f>
        <v>955.05922022078255</v>
      </c>
      <c r="AT12" s="8">
        <f ca="1">AT11*(1+'Overriden Forecasts'!AT12)</f>
        <v>742.16766577900353</v>
      </c>
      <c r="AU12" s="8">
        <f ca="1">AU11*(1+'Overriden Forecasts'!AU12)</f>
        <v>416.12111045291613</v>
      </c>
      <c r="AV12" s="8">
        <f ca="1">AV11*(1+'Overriden Forecasts'!AV12)</f>
        <v>374.37663799881562</v>
      </c>
      <c r="AW12" s="8">
        <f ca="1">AW11*(1+'Overriden Forecasts'!AW12)</f>
        <v>482.80939233820322</v>
      </c>
      <c r="AX12" s="8">
        <f ca="1">AX11*(1+'Overriden Forecasts'!AX12)</f>
        <v>429.4</v>
      </c>
      <c r="AY12" s="8">
        <f ca="1">AY11*(1+'Overriden Forecasts'!AY12)</f>
        <v>564.8974679113868</v>
      </c>
      <c r="AZ12" s="8">
        <f ca="1">AZ11*(1+'Overriden Forecasts'!AZ12)</f>
        <v>405.61304434390246</v>
      </c>
      <c r="BA12" s="8">
        <f ca="1">BA11*(1+'Overriden Forecasts'!BA12)</f>
        <v>321.91619158506364</v>
      </c>
      <c r="BB12" s="8">
        <f ca="1">BB11*(1+'Overriden Forecasts'!BB12)</f>
        <v>673.06009059852067</v>
      </c>
      <c r="BC12" s="8">
        <f ca="1">BC11*(1+'Overriden Forecasts'!BC12)</f>
        <v>645.20144470967648</v>
      </c>
      <c r="BD12" s="8">
        <f ca="1">BD11*(1+'Overriden Forecasts'!BD12)</f>
        <v>1317.1937628748442</v>
      </c>
      <c r="BE12" s="8">
        <f ca="1">BE11*(1+'Overriden Forecasts'!BE12)</f>
        <v>1181.6743295219501</v>
      </c>
      <c r="BF12" s="8">
        <f ca="1">BF11*(1+'Overriden Forecasts'!BF12)</f>
        <v>827.28360867846038</v>
      </c>
      <c r="BG12" s="8">
        <f ca="1">BG11*(1+'Overriden Forecasts'!BG12)</f>
        <v>403.46907928201074</v>
      </c>
      <c r="BH12" s="8">
        <f ca="1">BH11*(1+'Overriden Forecasts'!BH12)</f>
        <v>320.88588640380868</v>
      </c>
      <c r="BI12" s="8">
        <f ca="1">BI11*(1+'Overriden Forecasts'!BI12)</f>
        <v>94.643687513228926</v>
      </c>
      <c r="BJ12" s="8">
        <f ca="1">BJ11*(1+'Overriden Forecasts'!BJ12)</f>
        <v>265.79359139712943</v>
      </c>
      <c r="BK12" s="8">
        <f ca="1">BK11*(1+'Overriden Forecasts'!BK12)</f>
        <v>254.2974548411581</v>
      </c>
      <c r="BL12" s="8">
        <f ca="1">BL11*(1+'Overriden Forecasts'!BL12)</f>
        <v>318.99585106406573</v>
      </c>
      <c r="BM12" s="8">
        <f ca="1">BM11*(1+'Overriden Forecasts'!BM12)</f>
        <v>531.18334051509009</v>
      </c>
      <c r="BN12" s="8">
        <f ca="1">BN11*(1+'Overriden Forecasts'!BN12)</f>
        <v>126.17394799909664</v>
      </c>
      <c r="BO12" s="8">
        <f ca="1">BO11*(1+'Overriden Forecasts'!BO12)</f>
        <v>511.11993210391068</v>
      </c>
      <c r="BP12" s="8">
        <f ca="1">BP11*(1+'Overriden Forecasts'!BP12)</f>
        <v>601.49416625031995</v>
      </c>
      <c r="BQ12" s="8">
        <f ca="1">BQ11*(1+'Overriden Forecasts'!BQ12)</f>
        <v>276.6431105953867</v>
      </c>
      <c r="BR12" s="8">
        <f ca="1">BR11*(1+'Overriden Forecasts'!BR12)</f>
        <v>243.40805285333531</v>
      </c>
      <c r="BS12" s="8">
        <f ca="1">BS11*(1+'Overriden Forecasts'!BS12)</f>
        <v>255.29278861803556</v>
      </c>
      <c r="BT12" s="8">
        <f ca="1">BT11*(1+'Overriden Forecasts'!BT12)</f>
        <v>305.24794908546789</v>
      </c>
      <c r="BU12" s="8">
        <f ca="1">BU11*(1+'Overriden Forecasts'!BU12)</f>
        <v>192.72954100762215</v>
      </c>
      <c r="BV12" s="8">
        <f ca="1">BV11*(1+'Overriden Forecasts'!BV12)</f>
        <v>238.36674085634149</v>
      </c>
      <c r="BW12" s="8">
        <f ca="1">BW11*(1+'Overriden Forecasts'!BW12)</f>
        <v>253.70233140067776</v>
      </c>
      <c r="BX12" s="8">
        <f ca="1">BX11*(1+'Overriden Forecasts'!BX12)</f>
        <v>648.91530407558002</v>
      </c>
      <c r="BY12" s="8">
        <f ca="1">BY11*(1+'Overriden Forecasts'!BY12)</f>
        <v>116.52590146844631</v>
      </c>
      <c r="BZ12" s="8">
        <f ca="1">BZ11*(1+'Overriden Forecasts'!BZ12)</f>
        <v>540.51885428799039</v>
      </c>
      <c r="CA12" s="8">
        <f ca="1">CA11*(1+'Overriden Forecasts'!CA12)</f>
        <v>511.36233664658704</v>
      </c>
      <c r="CB12" s="8">
        <f ca="1">CB11*(1+'Overriden Forecasts'!CB12)</f>
        <v>1336.4920150731521</v>
      </c>
      <c r="CC12" s="8">
        <f ca="1">CC11*(1+'Overriden Forecasts'!CC12)</f>
        <v>493.33535366981727</v>
      </c>
      <c r="CD12" s="8">
        <f ca="1">CD11*(1+'Overriden Forecasts'!CD12)</f>
        <v>627.60421777776855</v>
      </c>
      <c r="CE12" s="8">
        <f ca="1">CE11*(1+'Overriden Forecasts'!CE12)</f>
        <v>560.91658393497937</v>
      </c>
      <c r="CF12" s="8">
        <f ca="1">CF11*(1+'Overriden Forecasts'!CF12)</f>
        <v>6.5525292936780479</v>
      </c>
      <c r="CG12" s="8">
        <f ca="1">CG11*(1+'Overriden Forecasts'!CG12)</f>
        <v>134.45114452155491</v>
      </c>
      <c r="CH12" s="8">
        <f ca="1">CH11*(1+'Overriden Forecasts'!CH12)</f>
        <v>110.11518138982677</v>
      </c>
      <c r="CI12" s="8">
        <f ca="1">CI11*(1+'Overriden Forecasts'!CI12)</f>
        <v>594.89280909153206</v>
      </c>
      <c r="CJ12" s="8">
        <f ca="1">CJ11*(1+'Overriden Forecasts'!CJ12)</f>
        <v>246.08857954469559</v>
      </c>
      <c r="CK12" s="8">
        <f ca="1">CK11*(1+'Overriden Forecasts'!CK12)</f>
        <v>240.51110557003253</v>
      </c>
      <c r="CL12" s="8">
        <f ca="1">CL11*(1+'Overriden Forecasts'!CL12)</f>
        <v>692.07605880262679</v>
      </c>
      <c r="CM12" s="8">
        <f ca="1">CM11*(1+'Overriden Forecasts'!CM12)</f>
        <v>345.74107683126766</v>
      </c>
      <c r="CN12" s="8">
        <f ca="1">CN11*(1+'Overriden Forecasts'!CN12)</f>
        <v>378.48387604967883</v>
      </c>
    </row>
    <row r="13" spans="1:92" x14ac:dyDescent="0.2">
      <c r="A13" s="6">
        <f t="shared" ca="1" si="0"/>
        <v>45139</v>
      </c>
      <c r="B13" s="8">
        <f ca="1">B12*(1+'Overriden Forecasts'!B13)</f>
        <v>275.08501661722789</v>
      </c>
      <c r="C13" s="8">
        <f ca="1">C12*(1+'Overriden Forecasts'!C13)</f>
        <v>237.80260081448239</v>
      </c>
      <c r="D13" s="8">
        <f ca="1">D12*(1+'Overriden Forecasts'!D13)</f>
        <v>374.3872200604618</v>
      </c>
      <c r="E13" s="8">
        <f ca="1">E12*(1+'Overriden Forecasts'!E13)</f>
        <v>244.62633952753816</v>
      </c>
      <c r="F13" s="8">
        <f ca="1">F12*(1+'Overriden Forecasts'!F13)</f>
        <v>402.08983586317822</v>
      </c>
      <c r="G13" s="8">
        <f ca="1">G12*(1+'Overriden Forecasts'!G13)</f>
        <v>439.84233735985595</v>
      </c>
      <c r="H13" s="8">
        <f ca="1">H12*(1+'Overriden Forecasts'!H13)</f>
        <v>278.90925919681803</v>
      </c>
      <c r="I13" s="8">
        <f ca="1">I12*(1+'Overriden Forecasts'!I13)</f>
        <v>234.41342459475311</v>
      </c>
      <c r="J13" s="8">
        <f ca="1">J12*(1+'Overriden Forecasts'!J13)</f>
        <v>139</v>
      </c>
      <c r="K13" s="8">
        <f ca="1">K12*(1+'Overriden Forecasts'!K13)</f>
        <v>233.17480694626852</v>
      </c>
      <c r="L13" s="8">
        <f ca="1">L12*(1+'Overriden Forecasts'!L13)</f>
        <v>326.56040516864385</v>
      </c>
      <c r="M13" s="8">
        <f ca="1">M12*(1+'Overriden Forecasts'!M13)</f>
        <v>312.67218750180223</v>
      </c>
      <c r="N13" s="8">
        <f ca="1">N12*(1+'Overriden Forecasts'!N13)</f>
        <v>328.57932998253307</v>
      </c>
      <c r="O13" s="8">
        <f ca="1">O12*(1+'Overriden Forecasts'!O13)</f>
        <v>491.10995446566625</v>
      </c>
      <c r="P13" s="8">
        <f ca="1">P12*(1+'Overriden Forecasts'!P13)</f>
        <v>289.38312771618405</v>
      </c>
      <c r="Q13" s="8">
        <f ca="1">Q12*(1+'Overriden Forecasts'!Q13)</f>
        <v>313.13571284830959</v>
      </c>
      <c r="R13" s="8">
        <f ca="1">R12*(1+'Overriden Forecasts'!R13)</f>
        <v>278.9173935000432</v>
      </c>
      <c r="S13" s="8">
        <f ca="1">S12*(1+'Overriden Forecasts'!S13)</f>
        <v>384.69043379986476</v>
      </c>
      <c r="T13" s="8">
        <f ca="1">T12*(1+'Overriden Forecasts'!T13)</f>
        <v>232.403383735273</v>
      </c>
      <c r="U13" s="8">
        <f ca="1">U12*(1+'Overriden Forecasts'!U13)</f>
        <v>251.56546316230026</v>
      </c>
      <c r="V13" s="8">
        <f ca="1">V12*(1+'Overriden Forecasts'!V13)</f>
        <v>198.08175055539328</v>
      </c>
      <c r="W13" s="8">
        <f ca="1">W12*(1+'Overriden Forecasts'!W13)</f>
        <v>320.5888232589852</v>
      </c>
      <c r="X13" s="8">
        <f ca="1">X12*(1+'Overriden Forecasts'!X13)</f>
        <v>235.24448962823971</v>
      </c>
      <c r="Y13" s="8">
        <f ca="1">Y12*(1+'Overriden Forecasts'!Y13)</f>
        <v>320.90220386298796</v>
      </c>
      <c r="Z13" s="8">
        <f ca="1">Z12*(1+'Overriden Forecasts'!Z13)</f>
        <v>272.79987141409975</v>
      </c>
      <c r="AA13" s="8">
        <f ca="1">AA12*(1+'Overriden Forecasts'!AA13)</f>
        <v>200.80138160162736</v>
      </c>
      <c r="AB13" s="8">
        <f ca="1">AB12*(1+'Overriden Forecasts'!AB13)</f>
        <v>285.19211089541886</v>
      </c>
      <c r="AC13" s="8">
        <f ca="1">AC12*(1+'Overriden Forecasts'!AC13)</f>
        <v>195.11886012360884</v>
      </c>
      <c r="AD13" s="8">
        <f ca="1">AD12*(1+'Overriden Forecasts'!AD13)</f>
        <v>165.52257962795866</v>
      </c>
      <c r="AE13" s="8">
        <f ca="1">AE12*(1+'Overriden Forecasts'!AE13)</f>
        <v>329.42908767152181</v>
      </c>
      <c r="AF13" s="8">
        <f ca="1">AF12*(1+'Overriden Forecasts'!AF13)</f>
        <v>250.31884907565919</v>
      </c>
      <c r="AG13" s="8">
        <f ca="1">AG12*(1+'Overriden Forecasts'!AG13)</f>
        <v>236.51675449967834</v>
      </c>
      <c r="AH13" s="8">
        <f ca="1">AH12*(1+'Overriden Forecasts'!AH13)</f>
        <v>325.3164622055296</v>
      </c>
      <c r="AI13" s="8">
        <f ca="1">AI12*(1+'Overriden Forecasts'!AI13)</f>
        <v>264.58197313040432</v>
      </c>
      <c r="AJ13" s="8">
        <f ca="1">AJ12*(1+'Overriden Forecasts'!AJ13)</f>
        <v>426.40362863479947</v>
      </c>
      <c r="AK13" s="8">
        <f ca="1">AK12*(1+'Overriden Forecasts'!AK13)</f>
        <v>457.68069702401914</v>
      </c>
      <c r="AL13" s="8">
        <f ca="1">AL12*(1+'Overriden Forecasts'!AL13)</f>
        <v>458.72416016746661</v>
      </c>
      <c r="AM13" s="8">
        <f ca="1">AM12*(1+'Overriden Forecasts'!AM13)</f>
        <v>362.87624978877523</v>
      </c>
      <c r="AN13" s="8">
        <f ca="1">AN12*(1+'Overriden Forecasts'!AN13)</f>
        <v>417.4569615904947</v>
      </c>
      <c r="AO13" s="8">
        <f ca="1">AO12*(1+'Overriden Forecasts'!AO13)</f>
        <v>180.68890838509208</v>
      </c>
      <c r="AP13" s="8">
        <f ca="1">AP12*(1+'Overriden Forecasts'!AP13)</f>
        <v>297.42825457822732</v>
      </c>
      <c r="AQ13" s="8">
        <f ca="1">AQ12*(1+'Overriden Forecasts'!AQ13)</f>
        <v>425.61842538812925</v>
      </c>
      <c r="AR13" s="8">
        <f ca="1">AR12*(1+'Overriden Forecasts'!AR13)</f>
        <v>216.39159893769036</v>
      </c>
      <c r="AS13" s="8">
        <f ca="1">AS12*(1+'Overriden Forecasts'!AS13)</f>
        <v>956.8878766912643</v>
      </c>
      <c r="AT13" s="8">
        <f ca="1">AT12*(1+'Overriden Forecasts'!AT13)</f>
        <v>745.29705675858384</v>
      </c>
      <c r="AU13" s="8">
        <f ca="1">AU12*(1+'Overriden Forecasts'!AU13)</f>
        <v>416.87892438396045</v>
      </c>
      <c r="AV13" s="8">
        <f ca="1">AV12*(1+'Overriden Forecasts'!AV13)</f>
        <v>374.37663799881562</v>
      </c>
      <c r="AW13" s="8">
        <f ca="1">AW12*(1+'Overriden Forecasts'!AW13)</f>
        <v>483.29220173054136</v>
      </c>
      <c r="AX13" s="8">
        <f ca="1">AX12*(1+'Overriden Forecasts'!AX13)</f>
        <v>429.4</v>
      </c>
      <c r="AY13" s="8">
        <f ca="1">AY12*(1+'Overriden Forecasts'!AY13)</f>
        <v>564.86136264887716</v>
      </c>
      <c r="AZ13" s="8">
        <f ca="1">AZ12*(1+'Overriden Forecasts'!AZ13)</f>
        <v>406.10530076644267</v>
      </c>
      <c r="BA13" s="8">
        <f ca="1">BA12*(1+'Overriden Forecasts'!BA13)</f>
        <v>324.35613786108706</v>
      </c>
      <c r="BB13" s="8">
        <f ca="1">BB12*(1+'Overriden Forecasts'!BB13)</f>
        <v>678.59609965837274</v>
      </c>
      <c r="BC13" s="8">
        <f ca="1">BC12*(1+'Overriden Forecasts'!BC13)</f>
        <v>658.27501064785667</v>
      </c>
      <c r="BD13" s="8">
        <f ca="1">BD12*(1+'Overriden Forecasts'!BD13)</f>
        <v>1317.1937628748442</v>
      </c>
      <c r="BE13" s="8">
        <f ca="1">BE12*(1+'Overriden Forecasts'!BE13)</f>
        <v>1181.6743295219501</v>
      </c>
      <c r="BF13" s="8">
        <f ca="1">BF12*(1+'Overriden Forecasts'!BF13)</f>
        <v>826.89313052522868</v>
      </c>
      <c r="BG13" s="8">
        <f ca="1">BG12*(1+'Overriden Forecasts'!BG13)</f>
        <v>412.53574117492144</v>
      </c>
      <c r="BH13" s="8">
        <f ca="1">BH12*(1+'Overriden Forecasts'!BH13)</f>
        <v>325.59560184833617</v>
      </c>
      <c r="BI13" s="8">
        <f ca="1">BI12*(1+'Overriden Forecasts'!BI13)</f>
        <v>95.776997996060061</v>
      </c>
      <c r="BJ13" s="8">
        <f ca="1">BJ12*(1+'Overriden Forecasts'!BJ13)</f>
        <v>268.82187021049964</v>
      </c>
      <c r="BK13" s="8">
        <f ca="1">BK12*(1+'Overriden Forecasts'!BK13)</f>
        <v>255.22128655058282</v>
      </c>
      <c r="BL13" s="8">
        <f ca="1">BL12*(1+'Overriden Forecasts'!BL13)</f>
        <v>321.71543617047229</v>
      </c>
      <c r="BM13" s="8">
        <f ca="1">BM12*(1+'Overriden Forecasts'!BM13)</f>
        <v>532.75167456659915</v>
      </c>
      <c r="BN13" s="8">
        <f ca="1">BN12*(1+'Overriden Forecasts'!BN13)</f>
        <v>126.32351363171999</v>
      </c>
      <c r="BO13" s="8">
        <f ca="1">BO12*(1+'Overriden Forecasts'!BO13)</f>
        <v>513.4829834698013</v>
      </c>
      <c r="BP13" s="8">
        <f ca="1">BP12*(1+'Overriden Forecasts'!BP13)</f>
        <v>603.20358287535203</v>
      </c>
      <c r="BQ13" s="8">
        <f ca="1">BQ12*(1+'Overriden Forecasts'!BQ13)</f>
        <v>278.11059305976232</v>
      </c>
      <c r="BR13" s="8">
        <f ca="1">BR12*(1+'Overriden Forecasts'!BR13)</f>
        <v>244.75602619797297</v>
      </c>
      <c r="BS13" s="8">
        <f ca="1">BS12*(1+'Overriden Forecasts'!BS13)</f>
        <v>260.55704787249107</v>
      </c>
      <c r="BT13" s="8">
        <f ca="1">BT12*(1+'Overriden Forecasts'!BT13)</f>
        <v>306.31961092115193</v>
      </c>
      <c r="BU13" s="8">
        <f ca="1">BU12*(1+'Overriden Forecasts'!BU13)</f>
        <v>193.44552714953539</v>
      </c>
      <c r="BV13" s="8">
        <f ca="1">BV12*(1+'Overriden Forecasts'!BV13)</f>
        <v>240.98523820512852</v>
      </c>
      <c r="BW13" s="8">
        <f ca="1">BW12*(1+'Overriden Forecasts'!BW13)</f>
        <v>254.58409754290355</v>
      </c>
      <c r="BX13" s="8">
        <f ca="1">BX12*(1+'Overriden Forecasts'!BX13)</f>
        <v>648.71865103748269</v>
      </c>
      <c r="BY13" s="8">
        <f ca="1">BY12*(1+'Overriden Forecasts'!BY13)</f>
        <v>116.42244506466325</v>
      </c>
      <c r="BZ13" s="8">
        <f ca="1">BZ12*(1+'Overriden Forecasts'!BZ13)</f>
        <v>541.98480682187767</v>
      </c>
      <c r="CA13" s="8">
        <f ca="1">CA12*(1+'Overriden Forecasts'!CA13)</f>
        <v>512.3285703112457</v>
      </c>
      <c r="CB13" s="8">
        <f ca="1">CB12*(1+'Overriden Forecasts'!CB13)</f>
        <v>1355.2856046605259</v>
      </c>
      <c r="CC13" s="8">
        <f ca="1">CC12*(1+'Overriden Forecasts'!CC13)</f>
        <v>494.07721598103387</v>
      </c>
      <c r="CD13" s="8">
        <f ca="1">CD12*(1+'Overriden Forecasts'!CD13)</f>
        <v>634.29012158515673</v>
      </c>
      <c r="CE13" s="8">
        <f ca="1">CE12*(1+'Overriden Forecasts'!CE13)</f>
        <v>576.25731690011742</v>
      </c>
      <c r="CF13" s="8">
        <f ca="1">CF12*(1+'Overriden Forecasts'!CF13)</f>
        <v>6.5302575691072651</v>
      </c>
      <c r="CG13" s="8">
        <f ca="1">CG12*(1+'Overriden Forecasts'!CG13)</f>
        <v>134.8651071412078</v>
      </c>
      <c r="CH13" s="8">
        <f ca="1">CH12*(1+'Overriden Forecasts'!CH13)</f>
        <v>110.22418482006736</v>
      </c>
      <c r="CI13" s="8">
        <f ca="1">CI12*(1+'Overriden Forecasts'!CI13)</f>
        <v>597.55248435002534</v>
      </c>
      <c r="CJ13" s="8">
        <f ca="1">CJ12*(1+'Overriden Forecasts'!CJ13)</f>
        <v>246.75310885367617</v>
      </c>
      <c r="CK13" s="8">
        <f ca="1">CK12*(1+'Overriden Forecasts'!CK13)</f>
        <v>240.83221612703579</v>
      </c>
      <c r="CL13" s="8">
        <f ca="1">CL12*(1+'Overriden Forecasts'!CL13)</f>
        <v>693.87613986242854</v>
      </c>
      <c r="CM13" s="8">
        <f ca="1">CM12*(1+'Overriden Forecasts'!CM13)</f>
        <v>347.49287003734236</v>
      </c>
      <c r="CN13" s="8">
        <f ca="1">CN12*(1+'Overriden Forecasts'!CN13)</f>
        <v>381.40038550365261</v>
      </c>
    </row>
    <row r="14" spans="1:92" x14ac:dyDescent="0.2">
      <c r="A14" s="6">
        <f t="shared" ca="1" si="0"/>
        <v>45170</v>
      </c>
      <c r="B14" s="8">
        <f ca="1">B13*(1+'Overriden Forecasts'!B14)</f>
        <v>275.93978417076579</v>
      </c>
      <c r="C14" s="8">
        <f ca="1">C13*(1+'Overriden Forecasts'!C14)</f>
        <v>236.66300817775451</v>
      </c>
      <c r="D14" s="8">
        <f ca="1">D13*(1+'Overriden Forecasts'!D14)</f>
        <v>377.34310958403745</v>
      </c>
      <c r="E14" s="8">
        <f ca="1">E13*(1+'Overriden Forecasts'!E14)</f>
        <v>244.97612294176255</v>
      </c>
      <c r="F14" s="8">
        <f ca="1">F13*(1+'Overriden Forecasts'!F14)</f>
        <v>401.75615206610632</v>
      </c>
      <c r="G14" s="8">
        <f ca="1">G13*(1+'Overriden Forecasts'!G14)</f>
        <v>440.61891348347922</v>
      </c>
      <c r="H14" s="8">
        <f ca="1">H13*(1+'Overriden Forecasts'!H14)</f>
        <v>279.4461265463313</v>
      </c>
      <c r="I14" s="8">
        <f ca="1">I13*(1+'Overriden Forecasts'!I14)</f>
        <v>234.72046904660613</v>
      </c>
      <c r="J14" s="8">
        <f ca="1">J13*(1+'Overriden Forecasts'!J14)</f>
        <v>139</v>
      </c>
      <c r="K14" s="8">
        <f ca="1">K13*(1+'Overriden Forecasts'!K14)</f>
        <v>233.77587637532264</v>
      </c>
      <c r="L14" s="8">
        <f ca="1">L13*(1+'Overriden Forecasts'!L14)</f>
        <v>327.64466821486383</v>
      </c>
      <c r="M14" s="8">
        <f ca="1">M13*(1+'Overriden Forecasts'!M14)</f>
        <v>313.4932134407681</v>
      </c>
      <c r="N14" s="8">
        <f ca="1">N13*(1+'Overriden Forecasts'!N14)</f>
        <v>328.36085325503944</v>
      </c>
      <c r="O14" s="8">
        <f ca="1">O13*(1+'Overriden Forecasts'!O14)</f>
        <v>492.00132182227969</v>
      </c>
      <c r="P14" s="8">
        <f ca="1">P13*(1+'Overriden Forecasts'!P14)</f>
        <v>290.29070638428351</v>
      </c>
      <c r="Q14" s="8">
        <f ca="1">Q13*(1+'Overriden Forecasts'!Q14)</f>
        <v>314.52976935664697</v>
      </c>
      <c r="R14" s="8">
        <f ca="1">R13*(1+'Overriden Forecasts'!R14)</f>
        <v>281.63432649175172</v>
      </c>
      <c r="S14" s="8">
        <f ca="1">S13*(1+'Overriden Forecasts'!S14)</f>
        <v>389.67469026396589</v>
      </c>
      <c r="T14" s="8">
        <f ca="1">T13*(1+'Overriden Forecasts'!T14)</f>
        <v>232.71273736852828</v>
      </c>
      <c r="U14" s="8">
        <f ca="1">U13*(1+'Overriden Forecasts'!U14)</f>
        <v>251.90589389941442</v>
      </c>
      <c r="V14" s="8">
        <f ca="1">V13*(1+'Overriden Forecasts'!V14)</f>
        <v>197.88049820026521</v>
      </c>
      <c r="W14" s="8">
        <f ca="1">W13*(1+'Overriden Forecasts'!W14)</f>
        <v>321.10708292772637</v>
      </c>
      <c r="X14" s="8">
        <f ca="1">X13*(1+'Overriden Forecasts'!X14)</f>
        <v>235.74963906228697</v>
      </c>
      <c r="Y14" s="8">
        <f ca="1">Y13*(1+'Overriden Forecasts'!Y14)</f>
        <v>321.90224075755657</v>
      </c>
      <c r="Z14" s="8">
        <f ca="1">Z13*(1+'Overriden Forecasts'!Z14)</f>
        <v>269.57042112898495</v>
      </c>
      <c r="AA14" s="8">
        <f ca="1">AA13*(1+'Overriden Forecasts'!AA14)</f>
        <v>200.80138160162736</v>
      </c>
      <c r="AB14" s="8">
        <f ca="1">AB13*(1+'Overriden Forecasts'!AB14)</f>
        <v>285.82215751425304</v>
      </c>
      <c r="AC14" s="8">
        <f ca="1">AC13*(1+'Overriden Forecasts'!AC14)</f>
        <v>195.31955519374725</v>
      </c>
      <c r="AD14" s="8">
        <f ca="1">AD13*(1+'Overriden Forecasts'!AD14)</f>
        <v>165.65637673023079</v>
      </c>
      <c r="AE14" s="8">
        <f ca="1">AE13*(1+'Overriden Forecasts'!AE14)</f>
        <v>330.76138840114413</v>
      </c>
      <c r="AF14" s="8">
        <f ca="1">AF13*(1+'Overriden Forecasts'!AF14)</f>
        <v>252.29969646375091</v>
      </c>
      <c r="AG14" s="8">
        <f ca="1">AG13*(1+'Overriden Forecasts'!AG14)</f>
        <v>239.56398610570952</v>
      </c>
      <c r="AH14" s="8">
        <f ca="1">AH13*(1+'Overriden Forecasts'!AH14)</f>
        <v>326.29310501176587</v>
      </c>
      <c r="AI14" s="8">
        <f ca="1">AI13*(1+'Overriden Forecasts'!AI14)</f>
        <v>266.30297630058334</v>
      </c>
      <c r="AJ14" s="8">
        <f ca="1">AJ13*(1+'Overriden Forecasts'!AJ14)</f>
        <v>429.1619304828601</v>
      </c>
      <c r="AK14" s="8">
        <f ca="1">AK13*(1+'Overriden Forecasts'!AK14)</f>
        <v>461.60419896838408</v>
      </c>
      <c r="AL14" s="8">
        <f ca="1">AL13*(1+'Overriden Forecasts'!AL14)</f>
        <v>462.77317866732579</v>
      </c>
      <c r="AM14" s="8">
        <f ca="1">AM13*(1+'Overriden Forecasts'!AM14)</f>
        <v>363.47409067866391</v>
      </c>
      <c r="AN14" s="8">
        <f ca="1">AN13*(1+'Overriden Forecasts'!AN14)</f>
        <v>418.1803217350851</v>
      </c>
      <c r="AO14" s="8">
        <f ca="1">AO13*(1+'Overriden Forecasts'!AO14)</f>
        <v>181.12716217919515</v>
      </c>
      <c r="AP14" s="8">
        <f ca="1">AP13*(1+'Overriden Forecasts'!AP14)</f>
        <v>298.10520510830986</v>
      </c>
      <c r="AQ14" s="8">
        <f ca="1">AQ13*(1+'Overriden Forecasts'!AQ14)</f>
        <v>426.4858081148837</v>
      </c>
      <c r="AR14" s="8">
        <f ca="1">AR13*(1+'Overriden Forecasts'!AR14)</f>
        <v>216.65447156838945</v>
      </c>
      <c r="AS14" s="8">
        <f ca="1">AS13*(1+'Overriden Forecasts'!AS14)</f>
        <v>959.53477964977753</v>
      </c>
      <c r="AT14" s="8">
        <f ca="1">AT13*(1+'Overriden Forecasts'!AT14)</f>
        <v>748.42258134044721</v>
      </c>
      <c r="AU14" s="8">
        <f ca="1">AU13*(1+'Overriden Forecasts'!AU14)</f>
        <v>418.15626530893593</v>
      </c>
      <c r="AV14" s="8">
        <f ca="1">AV13*(1+'Overriden Forecasts'!AV14)</f>
        <v>374.40353831667551</v>
      </c>
      <c r="AW14" s="8">
        <f ca="1">AW13*(1+'Overriden Forecasts'!AW14)</f>
        <v>483.77549393227184</v>
      </c>
      <c r="AX14" s="8">
        <f ca="1">AX13*(1+'Overriden Forecasts'!AX14)</f>
        <v>429.4</v>
      </c>
      <c r="AY14" s="8">
        <f ca="1">AY13*(1+'Overriden Forecasts'!AY14)</f>
        <v>564.86692733811094</v>
      </c>
      <c r="AZ14" s="8">
        <f ca="1">AZ13*(1+'Overriden Forecasts'!AZ14)</f>
        <v>406.72537407999022</v>
      </c>
      <c r="BA14" s="8">
        <f ca="1">BA13*(1+'Overriden Forecasts'!BA14)</f>
        <v>326.57251635049488</v>
      </c>
      <c r="BB14" s="8">
        <f ca="1">BB13*(1+'Overriden Forecasts'!BB14)</f>
        <v>684.1321087182248</v>
      </c>
      <c r="BC14" s="8">
        <f ca="1">BC13*(1+'Overriden Forecasts'!BC14)</f>
        <v>675.11884793796935</v>
      </c>
      <c r="BD14" s="8">
        <f ca="1">BD13*(1+'Overriden Forecasts'!BD14)</f>
        <v>889.39445829341525</v>
      </c>
      <c r="BE14" s="8">
        <f ca="1">BE13*(1+'Overriden Forecasts'!BE14)</f>
        <v>1100.8936610559683</v>
      </c>
      <c r="BF14" s="8">
        <f ca="1">BF13*(1+'Overriden Forecasts'!BF14)</f>
        <v>834.77932066748463</v>
      </c>
      <c r="BG14" s="8">
        <f ca="1">BG13*(1+'Overriden Forecasts'!BG14)</f>
        <v>422.77001941231123</v>
      </c>
      <c r="BH14" s="8">
        <f ca="1">BH13*(1+'Overriden Forecasts'!BH14)</f>
        <v>328.87803827943435</v>
      </c>
      <c r="BI14" s="8">
        <f ca="1">BI13*(1+'Overriden Forecasts'!BI14)</f>
        <v>96.003816028267053</v>
      </c>
      <c r="BJ14" s="8">
        <f ca="1">BJ13*(1+'Overriden Forecasts'!BJ14)</f>
        <v>269.49263273291035</v>
      </c>
      <c r="BK14" s="8">
        <f ca="1">BK13*(1+'Overriden Forecasts'!BK14)</f>
        <v>256.09646030386676</v>
      </c>
      <c r="BL14" s="8">
        <f ca="1">BL13*(1+'Overriden Forecasts'!BL14)</f>
        <v>324.4350212768789</v>
      </c>
      <c r="BM14" s="8">
        <f ca="1">BM13*(1+'Overriden Forecasts'!BM14)</f>
        <v>534.3200086181082</v>
      </c>
      <c r="BN14" s="8">
        <f ca="1">BN13*(1+'Overriden Forecasts'!BN14)</f>
        <v>126.84980547157986</v>
      </c>
      <c r="BO14" s="8">
        <f ca="1">BO13*(1+'Overriden Forecasts'!BO14)</f>
        <v>515.97187355587357</v>
      </c>
      <c r="BP14" s="8">
        <f ca="1">BP13*(1+'Overriden Forecasts'!BP14)</f>
        <v>604.91299950038399</v>
      </c>
      <c r="BQ14" s="8">
        <f ca="1">BQ13*(1+'Overriden Forecasts'!BQ14)</f>
        <v>285.73881139728917</v>
      </c>
      <c r="BR14" s="8">
        <f ca="1">BR13*(1+'Overriden Forecasts'!BR14)</f>
        <v>254.1443919372152</v>
      </c>
      <c r="BS14" s="8">
        <f ca="1">BS13*(1+'Overriden Forecasts'!BS14)</f>
        <v>266.12502532736556</v>
      </c>
      <c r="BT14" s="8">
        <f ca="1">BT13*(1+'Overriden Forecasts'!BT14)</f>
        <v>311.93149662121874</v>
      </c>
      <c r="BU14" s="8">
        <f ca="1">BU13*(1+'Overriden Forecasts'!BU14)</f>
        <v>196.15002853558622</v>
      </c>
      <c r="BV14" s="8">
        <f ca="1">BV13*(1+'Overriden Forecasts'!BV14)</f>
        <v>242.64134612400889</v>
      </c>
      <c r="BW14" s="8">
        <f ca="1">BW13*(1+'Overriden Forecasts'!BW14)</f>
        <v>255.51889750979217</v>
      </c>
      <c r="BX14" s="8">
        <f ca="1">BX13*(1+'Overriden Forecasts'!BX14)</f>
        <v>649.66544572273176</v>
      </c>
      <c r="BY14" s="8">
        <f ca="1">BY13*(1+'Overriden Forecasts'!BY14)</f>
        <v>116.47022443311286</v>
      </c>
      <c r="BZ14" s="8">
        <f ca="1">BZ13*(1+'Overriden Forecasts'!BZ14)</f>
        <v>544.42263412976547</v>
      </c>
      <c r="CA14" s="8">
        <f ca="1">CA13*(1+'Overriden Forecasts'!CA14)</f>
        <v>513.29480397590441</v>
      </c>
      <c r="CB14" s="8">
        <f ca="1">CB13*(1+'Overriden Forecasts'!CB14)</f>
        <v>1374.0792093082828</v>
      </c>
      <c r="CC14" s="8">
        <f ca="1">CC13*(1+'Overriden Forecasts'!CC14)</f>
        <v>492.12755848294671</v>
      </c>
      <c r="CD14" s="8">
        <f ca="1">CD13*(1+'Overriden Forecasts'!CD14)</f>
        <v>620.58652225746278</v>
      </c>
      <c r="CE14" s="8">
        <f ca="1">CE13*(1+'Overriden Forecasts'!CE14)</f>
        <v>501.68729361764474</v>
      </c>
      <c r="CF14" s="8">
        <f ca="1">CF13*(1+'Overriden Forecasts'!CF14)</f>
        <v>6.5326855747855515</v>
      </c>
      <c r="CG14" s="8">
        <f ca="1">CG13*(1+'Overriden Forecasts'!CG14)</f>
        <v>135.65265386117369</v>
      </c>
      <c r="CH14" s="8">
        <f ca="1">CH13*(1+'Overriden Forecasts'!CH14)</f>
        <v>110.9119869772689</v>
      </c>
      <c r="CI14" s="8">
        <f ca="1">CI13*(1+'Overriden Forecasts'!CI14)</f>
        <v>600.21687912997811</v>
      </c>
      <c r="CJ14" s="8">
        <f ca="1">CJ13*(1+'Overriden Forecasts'!CJ14)</f>
        <v>247.61988120074432</v>
      </c>
      <c r="CK14" s="8">
        <f ca="1">CK13*(1+'Overriden Forecasts'!CK14)</f>
        <v>241.15332668403903</v>
      </c>
      <c r="CL14" s="8">
        <f ca="1">CL13*(1+'Overriden Forecasts'!CL14)</f>
        <v>698.3704689541787</v>
      </c>
      <c r="CM14" s="8">
        <f ca="1">CM13*(1+'Overriden Forecasts'!CM14)</f>
        <v>349.24330800826698</v>
      </c>
      <c r="CN14" s="8">
        <f ca="1">CN13*(1+'Overriden Forecasts'!CN14)</f>
        <v>384.27213936640919</v>
      </c>
    </row>
    <row r="15" spans="1:92" x14ac:dyDescent="0.2">
      <c r="A15" s="6">
        <f t="shared" ca="1" si="0"/>
        <v>45200</v>
      </c>
      <c r="B15" s="8">
        <f ca="1">B14*(1+'Overriden Forecasts'!B15)</f>
        <v>276.74756033564739</v>
      </c>
      <c r="C15" s="8">
        <f ca="1">C14*(1+'Overriden Forecasts'!C15)</f>
        <v>237.43053232122827</v>
      </c>
      <c r="D15" s="8">
        <f ca="1">D14*(1+'Overriden Forecasts'!D15)</f>
        <v>380.27673669614421</v>
      </c>
      <c r="E15" s="8">
        <f ca="1">E14*(1+'Overriden Forecasts'!E15)</f>
        <v>245.31872518177073</v>
      </c>
      <c r="F15" s="8">
        <f ca="1">F14*(1+'Overriden Forecasts'!F15)</f>
        <v>401.04977907662931</v>
      </c>
      <c r="G15" s="8">
        <f ca="1">G14*(1+'Overriden Forecasts'!G15)</f>
        <v>441.39548960710249</v>
      </c>
      <c r="H15" s="8">
        <f ca="1">H14*(1+'Overriden Forecasts'!H15)</f>
        <v>280.22162959452493</v>
      </c>
      <c r="I15" s="8">
        <f ca="1">I14*(1+'Overriden Forecasts'!I15)</f>
        <v>235.01572373662611</v>
      </c>
      <c r="J15" s="8">
        <f ca="1">J14*(1+'Overriden Forecasts'!J15)</f>
        <v>139</v>
      </c>
      <c r="K15" s="8">
        <f ca="1">K14*(1+'Overriden Forecasts'!K15)</f>
        <v>234.33737776835491</v>
      </c>
      <c r="L15" s="8">
        <f ca="1">L14*(1+'Overriden Forecasts'!L15)</f>
        <v>328.64856852239598</v>
      </c>
      <c r="M15" s="8">
        <f ca="1">M14*(1+'Overriden Forecasts'!M15)</f>
        <v>314.26324415697161</v>
      </c>
      <c r="N15" s="8">
        <f ca="1">N14*(1+'Overriden Forecasts'!N15)</f>
        <v>330.22828566915348</v>
      </c>
      <c r="O15" s="8">
        <f ca="1">O14*(1+'Overriden Forecasts'!O15)</f>
        <v>492.89268917889319</v>
      </c>
      <c r="P15" s="8">
        <f ca="1">P14*(1+'Overriden Forecasts'!P15)</f>
        <v>290.05044628239619</v>
      </c>
      <c r="Q15" s="8">
        <f ca="1">Q14*(1+'Overriden Forecasts'!Q15)</f>
        <v>315.79730900253065</v>
      </c>
      <c r="R15" s="8">
        <f ca="1">R14*(1+'Overriden Forecasts'!R15)</f>
        <v>284.10543852680075</v>
      </c>
      <c r="S15" s="8">
        <f ca="1">S14*(1+'Overriden Forecasts'!S15)</f>
        <v>394.58033373486484</v>
      </c>
      <c r="T15" s="8">
        <f ca="1">T14*(1+'Overriden Forecasts'!T15)</f>
        <v>233.01878401433927</v>
      </c>
      <c r="U15" s="8">
        <f ca="1">U14*(1+'Overriden Forecasts'!U15)</f>
        <v>252.24632427352185</v>
      </c>
      <c r="V15" s="8">
        <f ca="1">V14*(1+'Overriden Forecasts'!V15)</f>
        <v>197.74345472912538</v>
      </c>
      <c r="W15" s="8">
        <f ca="1">W14*(1+'Overriden Forecasts'!W15)</f>
        <v>320.60298284973209</v>
      </c>
      <c r="X15" s="8">
        <f ca="1">X14*(1+'Overriden Forecasts'!X15)</f>
        <v>236.19893530433416</v>
      </c>
      <c r="Y15" s="8">
        <f ca="1">Y14*(1+'Overriden Forecasts'!Y15)</f>
        <v>319.35707451971831</v>
      </c>
      <c r="Z15" s="8">
        <f ca="1">Z14*(1+'Overriden Forecasts'!Z15)</f>
        <v>269.16877732351242</v>
      </c>
      <c r="AA15" s="8">
        <f ca="1">AA14*(1+'Overriden Forecasts'!AA15)</f>
        <v>200.80138160162736</v>
      </c>
      <c r="AB15" s="8">
        <f ca="1">AB14*(1+'Overriden Forecasts'!AB15)</f>
        <v>286.41759588883195</v>
      </c>
      <c r="AC15" s="8">
        <f ca="1">AC14*(1+'Overriden Forecasts'!AC15)</f>
        <v>195.52298439661689</v>
      </c>
      <c r="AD15" s="8">
        <f ca="1">AD14*(1+'Overriden Forecasts'!AD15)</f>
        <v>165.79180996631214</v>
      </c>
      <c r="AE15" s="8">
        <f ca="1">AE14*(1+'Overriden Forecasts'!AE15)</f>
        <v>331.64350183629045</v>
      </c>
      <c r="AF15" s="8">
        <f ca="1">AF14*(1+'Overriden Forecasts'!AF15)</f>
        <v>256.1836032910515</v>
      </c>
      <c r="AG15" s="8">
        <f ca="1">AG14*(1+'Overriden Forecasts'!AG15)</f>
        <v>243.6606243840512</v>
      </c>
      <c r="AH15" s="8">
        <f ca="1">AH14*(1+'Overriden Forecasts'!AH15)</f>
        <v>327.26973477777949</v>
      </c>
      <c r="AI15" s="8">
        <f ca="1">AI14*(1+'Overriden Forecasts'!AI15)</f>
        <v>267.92765167731193</v>
      </c>
      <c r="AJ15" s="8">
        <f ca="1">AJ14*(1+'Overriden Forecasts'!AJ15)</f>
        <v>431.26823854713342</v>
      </c>
      <c r="AK15" s="8">
        <f ca="1">AK14*(1+'Overriden Forecasts'!AK15)</f>
        <v>463.32968232710874</v>
      </c>
      <c r="AL15" s="8">
        <f ca="1">AL14*(1+'Overriden Forecasts'!AL15)</f>
        <v>466.75840205882054</v>
      </c>
      <c r="AM15" s="8">
        <f ca="1">AM14*(1+'Overriden Forecasts'!AM15)</f>
        <v>364.07193156855254</v>
      </c>
      <c r="AN15" s="8">
        <f ca="1">AN14*(1+'Overriden Forecasts'!AN15)</f>
        <v>418.9036818796755</v>
      </c>
      <c r="AO15" s="8">
        <f ca="1">AO14*(1+'Overriden Forecasts'!AO15)</f>
        <v>181.05711049538709</v>
      </c>
      <c r="AP15" s="8">
        <f ca="1">AP14*(1+'Overriden Forecasts'!AP15)</f>
        <v>298.97477924528118</v>
      </c>
      <c r="AQ15" s="8">
        <f ca="1">AQ14*(1+'Overriden Forecasts'!AQ15)</f>
        <v>427.65537619036166</v>
      </c>
      <c r="AR15" s="8">
        <f ca="1">AR14*(1+'Overriden Forecasts'!AR15)</f>
        <v>216.91734419908855</v>
      </c>
      <c r="AS15" s="8">
        <f ca="1">AS14*(1+'Overriden Forecasts'!AS15)</f>
        <v>962.09255075313263</v>
      </c>
      <c r="AT15" s="8">
        <f ca="1">AT14*(1+'Overriden Forecasts'!AT15)</f>
        <v>751.54998324764722</v>
      </c>
      <c r="AU15" s="8">
        <f ca="1">AU14*(1+'Overriden Forecasts'!AU15)</f>
        <v>419.41935848472895</v>
      </c>
      <c r="AV15" s="8">
        <f ca="1">AV14*(1+'Overriden Forecasts'!AV15)</f>
        <v>374.40889210453446</v>
      </c>
      <c r="AW15" s="8">
        <f ca="1">AW14*(1+'Overriden Forecasts'!AW15)</f>
        <v>484.25926942620407</v>
      </c>
      <c r="AX15" s="8">
        <f ca="1">AX14*(1+'Overriden Forecasts'!AX15)</f>
        <v>429.4</v>
      </c>
      <c r="AY15" s="8">
        <f ca="1">AY14*(1+'Overriden Forecasts'!AY15)</f>
        <v>564.86693824273755</v>
      </c>
      <c r="AZ15" s="8">
        <f ca="1">AZ14*(1+'Overriden Forecasts'!AZ15)</f>
        <v>407.39331816738746</v>
      </c>
      <c r="BA15" s="8">
        <f ca="1">BA14*(1+'Overriden Forecasts'!BA15)</f>
        <v>328.45440847647916</v>
      </c>
      <c r="BB15" s="8">
        <f ca="1">BB14*(1+'Overriden Forecasts'!BB15)</f>
        <v>689.66811777807686</v>
      </c>
      <c r="BC15" s="8">
        <f ca="1">BC14*(1+'Overriden Forecasts'!BC15)</f>
        <v>697.0104806606563</v>
      </c>
      <c r="BD15" s="8">
        <f ca="1">BD14*(1+'Overriden Forecasts'!BD15)</f>
        <v>889.39445829341525</v>
      </c>
      <c r="BE15" s="8">
        <f ca="1">BE14*(1+'Overriden Forecasts'!BE15)</f>
        <v>1100.8936610559683</v>
      </c>
      <c r="BF15" s="8">
        <f ca="1">BF14*(1+'Overriden Forecasts'!BF15)</f>
        <v>843.9962858958387</v>
      </c>
      <c r="BG15" s="8">
        <f ca="1">BG14*(1+'Overriden Forecasts'!BG15)</f>
        <v>418.79258723556751</v>
      </c>
      <c r="BH15" s="8">
        <f ca="1">BH14*(1+'Overriden Forecasts'!BH15)</f>
        <v>327.43114542404516</v>
      </c>
      <c r="BI15" s="8">
        <f ca="1">BI14*(1+'Overriden Forecasts'!BI15)</f>
        <v>97.455479218081436</v>
      </c>
      <c r="BJ15" s="8">
        <f ca="1">BJ14*(1+'Overriden Forecasts'!BJ15)</f>
        <v>272.19786943697056</v>
      </c>
      <c r="BK15" s="8">
        <f ca="1">BK14*(1+'Overriden Forecasts'!BK15)</f>
        <v>256.92722605593389</v>
      </c>
      <c r="BL15" s="8">
        <f ca="1">BL14*(1+'Overriden Forecasts'!BL15)</f>
        <v>327.15460638328551</v>
      </c>
      <c r="BM15" s="8">
        <f ca="1">BM14*(1+'Overriden Forecasts'!BM15)</f>
        <v>535.88834266961715</v>
      </c>
      <c r="BN15" s="8">
        <f ca="1">BN14*(1+'Overriden Forecasts'!BN15)</f>
        <v>127.00601408744163</v>
      </c>
      <c r="BO15" s="8">
        <f ca="1">BO14*(1+'Overriden Forecasts'!BO15)</f>
        <v>518.53292099412283</v>
      </c>
      <c r="BP15" s="8">
        <f ca="1">BP14*(1+'Overriden Forecasts'!BP15)</f>
        <v>606.62241612541595</v>
      </c>
      <c r="BQ15" s="8">
        <f ca="1">BQ14*(1+'Overriden Forecasts'!BQ15)</f>
        <v>290.16858271975485</v>
      </c>
      <c r="BR15" s="8">
        <f ca="1">BR14*(1+'Overriden Forecasts'!BR15)</f>
        <v>258.71848400300161</v>
      </c>
      <c r="BS15" s="8">
        <f ca="1">BS14*(1+'Overriden Forecasts'!BS15)</f>
        <v>271.01386256603985</v>
      </c>
      <c r="BT15" s="8">
        <f ca="1">BT14*(1+'Overriden Forecasts'!BT15)</f>
        <v>317.04258870000723</v>
      </c>
      <c r="BU15" s="8">
        <f ca="1">BU14*(1+'Overriden Forecasts'!BU15)</f>
        <v>197.51317583726714</v>
      </c>
      <c r="BV15" s="8">
        <f ca="1">BV14*(1+'Overriden Forecasts'!BV15)</f>
        <v>242.22008555424682</v>
      </c>
      <c r="BW15" s="8">
        <f ca="1">BW14*(1+'Overriden Forecasts'!BW15)</f>
        <v>256.74683417163328</v>
      </c>
      <c r="BX15" s="8">
        <f ca="1">BX14*(1+'Overriden Forecasts'!BX15)</f>
        <v>647.89421965481552</v>
      </c>
      <c r="BY15" s="8">
        <f ca="1">BY14*(1+'Overriden Forecasts'!BY15)</f>
        <v>116.65551742400874</v>
      </c>
      <c r="BZ15" s="8">
        <f ca="1">BZ14*(1+'Overriden Forecasts'!BZ15)</f>
        <v>545.89028572273378</v>
      </c>
      <c r="CA15" s="8">
        <f ca="1">CA14*(1+'Overriden Forecasts'!CA15)</f>
        <v>514.26103764056313</v>
      </c>
      <c r="CB15" s="8">
        <f ca="1">CB14*(1+'Overriden Forecasts'!CB15)</f>
        <v>1392.8728124734898</v>
      </c>
      <c r="CC15" s="8">
        <f ca="1">CC14*(1+'Overriden Forecasts'!CC15)</f>
        <v>492.10312921917296</v>
      </c>
      <c r="CD15" s="8">
        <f ca="1">CD14*(1+'Overriden Forecasts'!CD15)</f>
        <v>612.06500128226128</v>
      </c>
      <c r="CE15" s="8">
        <f ca="1">CE14*(1+'Overriden Forecasts'!CE15)</f>
        <v>506.6301172841612</v>
      </c>
      <c r="CF15" s="8">
        <f ca="1">CF14*(1+'Overriden Forecasts'!CF15)</f>
        <v>6.5268450177401158</v>
      </c>
      <c r="CG15" s="8">
        <f ca="1">CG14*(1+'Overriden Forecasts'!CG15)</f>
        <v>135.04279147035626</v>
      </c>
      <c r="CH15" s="8">
        <f ca="1">CH14*(1+'Overriden Forecasts'!CH15)</f>
        <v>111.02582235032722</v>
      </c>
      <c r="CI15" s="8">
        <f ca="1">CI14*(1+'Overriden Forecasts'!CI15)</f>
        <v>602.88599096342807</v>
      </c>
      <c r="CJ15" s="8">
        <f ca="1">CJ14*(1+'Overriden Forecasts'!CJ15)</f>
        <v>248.56805155504208</v>
      </c>
      <c r="CK15" s="8">
        <f ca="1">CK14*(1+'Overriden Forecasts'!CK15)</f>
        <v>241.47443724104227</v>
      </c>
      <c r="CL15" s="8">
        <f ca="1">CL14*(1+'Overriden Forecasts'!CL15)</f>
        <v>692.55384140199715</v>
      </c>
      <c r="CM15" s="8">
        <f ca="1">CM14*(1+'Overriden Forecasts'!CM15)</f>
        <v>350.99273018825403</v>
      </c>
      <c r="CN15" s="8">
        <f ca="1">CN14*(1+'Overriden Forecasts'!CN15)</f>
        <v>387.11612685546294</v>
      </c>
    </row>
    <row r="16" spans="1:92" x14ac:dyDescent="0.2">
      <c r="A16" s="6">
        <f t="shared" ca="1" si="0"/>
        <v>45231</v>
      </c>
      <c r="B16" s="8">
        <f ca="1">B15*(1+'Overriden Forecasts'!B16)</f>
        <v>277.51323438546956</v>
      </c>
      <c r="C16" s="8">
        <f ca="1">C15*(1+'Overriden Forecasts'!C16)</f>
        <v>238.06157321784406</v>
      </c>
      <c r="D16" s="8">
        <f ca="1">D15*(1+'Overriden Forecasts'!D16)</f>
        <v>383.22502963861535</v>
      </c>
      <c r="E16" s="8">
        <f ca="1">E15*(1+'Overriden Forecasts'!E16)</f>
        <v>245.65636925828849</v>
      </c>
      <c r="F16" s="8">
        <f ca="1">F15*(1+'Overriden Forecasts'!F16)</f>
        <v>400.02201540413665</v>
      </c>
      <c r="G16" s="8">
        <f ca="1">G15*(1+'Overriden Forecasts'!G16)</f>
        <v>442.17206573072571</v>
      </c>
      <c r="H16" s="8">
        <f ca="1">H15*(1+'Overriden Forecasts'!H16)</f>
        <v>279.40065639347597</v>
      </c>
      <c r="I16" s="8">
        <f ca="1">I15*(1+'Overriden Forecasts'!I16)</f>
        <v>235.319861868055</v>
      </c>
      <c r="J16" s="8">
        <f ca="1">J15*(1+'Overriden Forecasts'!J16)</f>
        <v>139</v>
      </c>
      <c r="K16" s="8">
        <f ca="1">K15*(1+'Overriden Forecasts'!K16)</f>
        <v>234.86459986951948</v>
      </c>
      <c r="L16" s="8">
        <f ca="1">L15*(1+'Overriden Forecasts'!L16)</f>
        <v>329.58369250666181</v>
      </c>
      <c r="M16" s="8">
        <f ca="1">M15*(1+'Overriden Forecasts'!M16)</f>
        <v>314.99013295520115</v>
      </c>
      <c r="N16" s="8">
        <f ca="1">N15*(1+'Overriden Forecasts'!N16)</f>
        <v>330.45904621275787</v>
      </c>
      <c r="O16" s="8">
        <f ca="1">O15*(1+'Overriden Forecasts'!O16)</f>
        <v>493.78405653550669</v>
      </c>
      <c r="P16" s="8">
        <f ca="1">P15*(1+'Overriden Forecasts'!P16)</f>
        <v>290.53654785543182</v>
      </c>
      <c r="Q16" s="8">
        <f ca="1">Q15*(1+'Overriden Forecasts'!Q16)</f>
        <v>316.95613411162338</v>
      </c>
      <c r="R16" s="8">
        <f ca="1">R15*(1+'Overriden Forecasts'!R16)</f>
        <v>287.35379566437376</v>
      </c>
      <c r="S16" s="8">
        <f ca="1">S15*(1+'Overriden Forecasts'!S16)</f>
        <v>399.40860411719825</v>
      </c>
      <c r="T16" s="8">
        <f ca="1">T15*(1+'Overriden Forecasts'!T16)</f>
        <v>233.32274230866093</v>
      </c>
      <c r="U16" s="8">
        <f ca="1">U15*(1+'Overriden Forecasts'!U16)</f>
        <v>252.58675463387735</v>
      </c>
      <c r="V16" s="8">
        <f ca="1">V15*(1+'Overriden Forecasts'!V16)</f>
        <v>197.68503513919055</v>
      </c>
      <c r="W16" s="8">
        <f ca="1">W15*(1+'Overriden Forecasts'!W16)</f>
        <v>321.08826467372279</v>
      </c>
      <c r="X16" s="8">
        <f ca="1">X15*(1+'Overriden Forecasts'!X16)</f>
        <v>237.38782310214901</v>
      </c>
      <c r="Y16" s="8">
        <f ca="1">Y15*(1+'Overriden Forecasts'!Y16)</f>
        <v>319.4087920221121</v>
      </c>
      <c r="Z16" s="8">
        <f ca="1">Z15*(1+'Overriden Forecasts'!Z16)</f>
        <v>269.23032430556361</v>
      </c>
      <c r="AA16" s="8">
        <f ca="1">AA15*(1+'Overriden Forecasts'!AA16)</f>
        <v>200.80138160162736</v>
      </c>
      <c r="AB16" s="8">
        <f ca="1">AB15*(1+'Overriden Forecasts'!AB16)</f>
        <v>286.98220970419709</v>
      </c>
      <c r="AC16" s="8">
        <f ca="1">AC15*(1+'Overriden Forecasts'!AC16)</f>
        <v>195.72800781288828</v>
      </c>
      <c r="AD16" s="8">
        <f ca="1">AD15*(1+'Overriden Forecasts'!AD16)</f>
        <v>165.92816848627416</v>
      </c>
      <c r="AE16" s="8">
        <f ca="1">AE15*(1+'Overriden Forecasts'!AE16)</f>
        <v>332.83129904775302</v>
      </c>
      <c r="AF16" s="8">
        <f ca="1">AF15*(1+'Overriden Forecasts'!AF16)</f>
        <v>261.63018006190453</v>
      </c>
      <c r="AG16" s="8">
        <f ca="1">AG15*(1+'Overriden Forecasts'!AG16)</f>
        <v>249.93686882042454</v>
      </c>
      <c r="AH16" s="8">
        <f ca="1">AH15*(1+'Overriden Forecasts'!AH16)</f>
        <v>328.24636396143541</v>
      </c>
      <c r="AI16" s="8">
        <f ca="1">AI15*(1+'Overriden Forecasts'!AI16)</f>
        <v>269.46309001753679</v>
      </c>
      <c r="AJ16" s="8">
        <f ca="1">AJ15*(1+'Overriden Forecasts'!AJ16)</f>
        <v>433.16197919310503</v>
      </c>
      <c r="AK16" s="8">
        <f ca="1">AK15*(1+'Overriden Forecasts'!AK16)</f>
        <v>464.03130058564756</v>
      </c>
      <c r="AL16" s="8">
        <f ca="1">AL15*(1+'Overriden Forecasts'!AL16)</f>
        <v>470.82034199004607</v>
      </c>
      <c r="AM16" s="8">
        <f ca="1">AM15*(1+'Overriden Forecasts'!AM16)</f>
        <v>364.66977245844117</v>
      </c>
      <c r="AN16" s="8">
        <f ca="1">AN15*(1+'Overriden Forecasts'!AN16)</f>
        <v>419.6270420242659</v>
      </c>
      <c r="AO16" s="8">
        <f ca="1">AO15*(1+'Overriden Forecasts'!AO16)</f>
        <v>181.48490090823014</v>
      </c>
      <c r="AP16" s="8">
        <f ca="1">AP15*(1+'Overriden Forecasts'!AP16)</f>
        <v>299.21110024022039</v>
      </c>
      <c r="AQ16" s="8">
        <f ca="1">AQ15*(1+'Overriden Forecasts'!AQ16)</f>
        <v>428.58041371780718</v>
      </c>
      <c r="AR16" s="8">
        <f ca="1">AR15*(1+'Overriden Forecasts'!AR16)</f>
        <v>217.1802168297877</v>
      </c>
      <c r="AS16" s="8">
        <f ca="1">AS15*(1+'Overriden Forecasts'!AS16)</f>
        <v>966.23754524788944</v>
      </c>
      <c r="AT16" s="8">
        <f ca="1">AT15*(1+'Overriden Forecasts'!AT16)</f>
        <v>754.67925583371914</v>
      </c>
      <c r="AU16" s="8">
        <f ca="1">AU15*(1+'Overriden Forecasts'!AU16)</f>
        <v>420.30340398041778</v>
      </c>
      <c r="AV16" s="8">
        <f ca="1">AV15*(1+'Overriden Forecasts'!AV16)</f>
        <v>374.42493779521322</v>
      </c>
      <c r="AW16" s="8">
        <f ca="1">AW15*(1+'Overriden Forecasts'!AW16)</f>
        <v>484.74352869563023</v>
      </c>
      <c r="AX16" s="8">
        <f ca="1">AX15*(1+'Overriden Forecasts'!AX16)</f>
        <v>429.4</v>
      </c>
      <c r="AY16" s="8">
        <f ca="1">AY15*(1+'Overriden Forecasts'!AY16)</f>
        <v>564.92119716837055</v>
      </c>
      <c r="AZ16" s="8">
        <f ca="1">AZ15*(1+'Overriden Forecasts'!AZ16)</f>
        <v>407.88657173813436</v>
      </c>
      <c r="BA16" s="8">
        <f ca="1">BA15*(1+'Overriden Forecasts'!BA16)</f>
        <v>330.68358203783708</v>
      </c>
      <c r="BB16" s="8">
        <f ca="1">BB15*(1+'Overriden Forecasts'!BB16)</f>
        <v>695.20412683792881</v>
      </c>
      <c r="BC16" s="8">
        <f ca="1">BC15*(1+'Overriden Forecasts'!BC16)</f>
        <v>714.96360933937831</v>
      </c>
      <c r="BD16" s="8">
        <f ca="1">BD15*(1+'Overriden Forecasts'!BD16)</f>
        <v>889.39445829341525</v>
      </c>
      <c r="BE16" s="8">
        <f ca="1">BE15*(1+'Overriden Forecasts'!BE16)</f>
        <v>1100.8936610559683</v>
      </c>
      <c r="BF16" s="8">
        <f ca="1">BF15*(1+'Overriden Forecasts'!BF16)</f>
        <v>843.5164986451008</v>
      </c>
      <c r="BG16" s="8">
        <f ca="1">BG15*(1+'Overriden Forecasts'!BG16)</f>
        <v>422.75288121524477</v>
      </c>
      <c r="BH16" s="8">
        <f ca="1">BH15*(1+'Overriden Forecasts'!BH16)</f>
        <v>332.13706474050451</v>
      </c>
      <c r="BI16" s="8">
        <f ca="1">BI15*(1+'Overriden Forecasts'!BI16)</f>
        <v>95.91298063457198</v>
      </c>
      <c r="BJ16" s="8">
        <f ca="1">BJ15*(1+'Overriden Forecasts'!BJ16)</f>
        <v>273.81216294515593</v>
      </c>
      <c r="BK16" s="8">
        <f ca="1">BK15*(1+'Overriden Forecasts'!BK16)</f>
        <v>257.71746255588096</v>
      </c>
      <c r="BL16" s="8">
        <f ca="1">BL15*(1+'Overriden Forecasts'!BL16)</f>
        <v>329.87419148969207</v>
      </c>
      <c r="BM16" s="8">
        <f ca="1">BM15*(1+'Overriden Forecasts'!BM16)</f>
        <v>537.45667672112609</v>
      </c>
      <c r="BN16" s="8">
        <f ca="1">BN15*(1+'Overriden Forecasts'!BN16)</f>
        <v>127.33613926446766</v>
      </c>
      <c r="BO16" s="8">
        <f ca="1">BO15*(1+'Overriden Forecasts'!BO16)</f>
        <v>520.93494120149353</v>
      </c>
      <c r="BP16" s="8">
        <f ca="1">BP15*(1+'Overriden Forecasts'!BP16)</f>
        <v>608.33183275044803</v>
      </c>
      <c r="BQ16" s="8">
        <f ca="1">BQ15*(1+'Overriden Forecasts'!BQ16)</f>
        <v>289.72195951280679</v>
      </c>
      <c r="BR16" s="8">
        <f ca="1">BR15*(1+'Overriden Forecasts'!BR16)</f>
        <v>260.18737566005694</v>
      </c>
      <c r="BS16" s="8">
        <f ca="1">BS15*(1+'Overriden Forecasts'!BS16)</f>
        <v>270.80754389425726</v>
      </c>
      <c r="BT16" s="8">
        <f ca="1">BT15*(1+'Overriden Forecasts'!BT16)</f>
        <v>318.99169053001526</v>
      </c>
      <c r="BU16" s="8">
        <f ca="1">BU15*(1+'Overriden Forecasts'!BU16)</f>
        <v>197.78613948168311</v>
      </c>
      <c r="BV16" s="8">
        <f ca="1">BV15*(1+'Overriden Forecasts'!BV16)</f>
        <v>243.69017889554715</v>
      </c>
      <c r="BW16" s="8">
        <f ca="1">BW15*(1+'Overriden Forecasts'!BW16)</f>
        <v>257.63940352957201</v>
      </c>
      <c r="BX16" s="8">
        <f ca="1">BX15*(1+'Overriden Forecasts'!BX16)</f>
        <v>650.27546798971059</v>
      </c>
      <c r="BY16" s="8">
        <f ca="1">BY15*(1+'Overriden Forecasts'!BY16)</f>
        <v>116.92673074020595</v>
      </c>
      <c r="BZ16" s="8">
        <f ca="1">BZ15*(1+'Overriden Forecasts'!BZ16)</f>
        <v>548.32641694188385</v>
      </c>
      <c r="CA16" s="8">
        <f ca="1">CA15*(1+'Overriden Forecasts'!CA16)</f>
        <v>515.22727130522185</v>
      </c>
      <c r="CB16" s="8">
        <f ca="1">CB15*(1+'Overriden Forecasts'!CB16)</f>
        <v>1411.6664142564166</v>
      </c>
      <c r="CC16" s="8">
        <f ca="1">CC15*(1+'Overriden Forecasts'!CC16)</f>
        <v>490.36049138908663</v>
      </c>
      <c r="CD16" s="8">
        <f ca="1">CD15*(1+'Overriden Forecasts'!CD16)</f>
        <v>619.30896568325647</v>
      </c>
      <c r="CE16" s="8">
        <f ca="1">CE15*(1+'Overriden Forecasts'!CE16)</f>
        <v>488.21087512897554</v>
      </c>
      <c r="CF16" s="8">
        <f ca="1">CF15*(1+'Overriden Forecasts'!CF16)</f>
        <v>6.4355664790930902</v>
      </c>
      <c r="CG16" s="8">
        <f ca="1">CG15*(1+'Overriden Forecasts'!CG16)</f>
        <v>137.31450333800495</v>
      </c>
      <c r="CH16" s="8">
        <f ca="1">CH15*(1+'Overriden Forecasts'!CH16)</f>
        <v>111.70880192748182</v>
      </c>
      <c r="CI16" s="8">
        <f ca="1">CI15*(1+'Overriden Forecasts'!CI16)</f>
        <v>605.55981907803493</v>
      </c>
      <c r="CJ16" s="8">
        <f ca="1">CJ15*(1+'Overriden Forecasts'!CJ16)</f>
        <v>250.128586055905</v>
      </c>
      <c r="CK16" s="8">
        <f ca="1">CK15*(1+'Overriden Forecasts'!CK16)</f>
        <v>241.79554779804553</v>
      </c>
      <c r="CL16" s="8">
        <f ca="1">CL15*(1+'Overriden Forecasts'!CL16)</f>
        <v>693.46903611991695</v>
      </c>
      <c r="CM16" s="8">
        <f ca="1">CM15*(1+'Overriden Forecasts'!CM16)</f>
        <v>352.73773172943118</v>
      </c>
      <c r="CN16" s="8">
        <f ca="1">CN15*(1+'Overriden Forecasts'!CN16)</f>
        <v>389.935211250284</v>
      </c>
    </row>
    <row r="17" spans="1:92" x14ac:dyDescent="0.2">
      <c r="A17" s="6">
        <f t="shared" ca="1" si="0"/>
        <v>45261</v>
      </c>
      <c r="B17" s="8">
        <f ca="1">B16*(1+'Overriden Forecasts'!B17)</f>
        <v>278.24118688390968</v>
      </c>
      <c r="C17" s="8">
        <f ca="1">C16*(1+'Overriden Forecasts'!C17)</f>
        <v>239.61481768465379</v>
      </c>
      <c r="D17" s="8">
        <f ca="1">D16*(1+'Overriden Forecasts'!D17)</f>
        <v>386.16370658529758</v>
      </c>
      <c r="E17" s="8">
        <f ca="1">E16*(1+'Overriden Forecasts'!E17)</f>
        <v>245.99059002484907</v>
      </c>
      <c r="F17" s="8">
        <f ca="1">F16*(1+'Overriden Forecasts'!F17)</f>
        <v>402.72501874343374</v>
      </c>
      <c r="G17" s="8">
        <f ca="1">G16*(1+'Overriden Forecasts'!G17)</f>
        <v>442.94864185434898</v>
      </c>
      <c r="H17" s="8">
        <f ca="1">H16*(1+'Overriden Forecasts'!H17)</f>
        <v>280.11530083680827</v>
      </c>
      <c r="I17" s="8">
        <f ca="1">I16*(1+'Overriden Forecasts'!I17)</f>
        <v>235.61730643498419</v>
      </c>
      <c r="J17" s="8">
        <f ca="1">J16*(1+'Overriden Forecasts'!J17)</f>
        <v>139</v>
      </c>
      <c r="K17" s="8">
        <f ca="1">K16*(1+'Overriden Forecasts'!K17)</f>
        <v>235.36212451867249</v>
      </c>
      <c r="L17" s="8">
        <f ca="1">L16*(1+'Overriden Forecasts'!L17)</f>
        <v>330.45995609468844</v>
      </c>
      <c r="M17" s="8">
        <f ca="1">M16*(1+'Overriden Forecasts'!M17)</f>
        <v>315.68052372507333</v>
      </c>
      <c r="N17" s="8">
        <f ca="1">N16*(1+'Overriden Forecasts'!N17)</f>
        <v>331.70438397316065</v>
      </c>
      <c r="O17" s="8">
        <f ca="1">O16*(1+'Overriden Forecasts'!O17)</f>
        <v>494.67542389212014</v>
      </c>
      <c r="P17" s="8">
        <f ca="1">P16*(1+'Overriden Forecasts'!P17)</f>
        <v>291.40953341843158</v>
      </c>
      <c r="Q17" s="8">
        <f ca="1">Q16*(1+'Overriden Forecasts'!Q17)</f>
        <v>318.02154202493341</v>
      </c>
      <c r="R17" s="8">
        <f ca="1">R16*(1+'Overriden Forecasts'!R17)</f>
        <v>291.03638547423651</v>
      </c>
      <c r="S17" s="8">
        <f ca="1">S16*(1+'Overriden Forecasts'!S17)</f>
        <v>404.16072175950342</v>
      </c>
      <c r="T17" s="8">
        <f ca="1">T16*(1+'Overriden Forecasts'!T17)</f>
        <v>233.62538181601502</v>
      </c>
      <c r="U17" s="8">
        <f ca="1">U16*(1+'Overriden Forecasts'!U17)</f>
        <v>252.92718502824584</v>
      </c>
      <c r="V17" s="8">
        <f ca="1">V16*(1+'Overriden Forecasts'!V17)</f>
        <v>197.71410229819392</v>
      </c>
      <c r="W17" s="8">
        <f ca="1">W16*(1+'Overriden Forecasts'!W17)</f>
        <v>322.5499100262316</v>
      </c>
      <c r="X17" s="8">
        <f ca="1">X16*(1+'Overriden Forecasts'!X17)</f>
        <v>237.25756432119903</v>
      </c>
      <c r="Y17" s="8">
        <f ca="1">Y16*(1+'Overriden Forecasts'!Y17)</f>
        <v>322.96448191158044</v>
      </c>
      <c r="Z17" s="8">
        <f ca="1">Z16*(1+'Overriden Forecasts'!Z17)</f>
        <v>270.15955948257795</v>
      </c>
      <c r="AA17" s="8">
        <f ca="1">AA16*(1+'Overriden Forecasts'!AA17)</f>
        <v>200.80138160162736</v>
      </c>
      <c r="AB17" s="8">
        <f ca="1">AB16*(1+'Overriden Forecasts'!AB17)</f>
        <v>287.52291338658875</v>
      </c>
      <c r="AC17" s="8">
        <f ca="1">AC16*(1+'Overriden Forecasts'!AC17)</f>
        <v>195.93396078036292</v>
      </c>
      <c r="AD17" s="8">
        <f ca="1">AD16*(1+'Overriden Forecasts'!AD17)</f>
        <v>166.0650502826669</v>
      </c>
      <c r="AE17" s="8">
        <f ca="1">AE16*(1+'Overriden Forecasts'!AE17)</f>
        <v>333.69287392144764</v>
      </c>
      <c r="AF17" s="8">
        <f ca="1">AF16*(1+'Overriden Forecasts'!AF17)</f>
        <v>263.08117140632714</v>
      </c>
      <c r="AG17" s="8">
        <f ca="1">AG16*(1+'Overriden Forecasts'!AG17)</f>
        <v>252.42667567184267</v>
      </c>
      <c r="AH17" s="8">
        <f ca="1">AH16*(1+'Overriden Forecasts'!AH17)</f>
        <v>329.22299520257235</v>
      </c>
      <c r="AI17" s="8">
        <f ca="1">AI16*(1+'Overriden Forecasts'!AI17)</f>
        <v>270.91586012257505</v>
      </c>
      <c r="AJ17" s="8">
        <f ca="1">AJ16*(1+'Overriden Forecasts'!AJ17)</f>
        <v>435.06139389216708</v>
      </c>
      <c r="AK17" s="8">
        <f ca="1">AK16*(1+'Overriden Forecasts'!AK17)</f>
        <v>465.61488091335258</v>
      </c>
      <c r="AL17" s="8">
        <f ca="1">AL16*(1+'Overriden Forecasts'!AL17)</f>
        <v>474.79979216452432</v>
      </c>
      <c r="AM17" s="8">
        <f ca="1">AM16*(1+'Overriden Forecasts'!AM17)</f>
        <v>365.26761334832986</v>
      </c>
      <c r="AN17" s="8">
        <f ca="1">AN16*(1+'Overriden Forecasts'!AN17)</f>
        <v>420.35040216885631</v>
      </c>
      <c r="AO17" s="8">
        <f ca="1">AO16*(1+'Overriden Forecasts'!AO17)</f>
        <v>181.42434721003175</v>
      </c>
      <c r="AP17" s="8">
        <f ca="1">AP16*(1+'Overriden Forecasts'!AP17)</f>
        <v>299.24258908498979</v>
      </c>
      <c r="AQ17" s="8">
        <f ca="1">AQ16*(1+'Overriden Forecasts'!AQ17)</f>
        <v>429.65118482181322</v>
      </c>
      <c r="AR17" s="8">
        <f ca="1">AR16*(1+'Overriden Forecasts'!AR17)</f>
        <v>217.44308946048682</v>
      </c>
      <c r="AS17" s="8">
        <f ca="1">AS16*(1+'Overriden Forecasts'!AS17)</f>
        <v>969.86292287084973</v>
      </c>
      <c r="AT17" s="8">
        <f ca="1">AT16*(1+'Overriden Forecasts'!AT17)</f>
        <v>757.80817186382092</v>
      </c>
      <c r="AU17" s="8">
        <f ca="1">AU16*(1+'Overriden Forecasts'!AU17)</f>
        <v>421.36190538268283</v>
      </c>
      <c r="AV17" s="8">
        <f ca="1">AV16*(1+'Overriden Forecasts'!AV17)</f>
        <v>374.41960484288768</v>
      </c>
      <c r="AW17" s="8">
        <f ca="1">AW16*(1+'Overriden Forecasts'!AW17)</f>
        <v>485.22827222432579</v>
      </c>
      <c r="AX17" s="8">
        <f ca="1">AX16*(1+'Overriden Forecasts'!AX17)</f>
        <v>429.4</v>
      </c>
      <c r="AY17" s="8">
        <f ca="1">AY16*(1+'Overriden Forecasts'!AY17)</f>
        <v>564.92125737603112</v>
      </c>
      <c r="AZ17" s="8">
        <f ca="1">AZ16*(1+'Overriden Forecasts'!AZ17)</f>
        <v>408.50670242986655</v>
      </c>
      <c r="BA17" s="8">
        <f ca="1">BA16*(1+'Overriden Forecasts'!BA17)</f>
        <v>332.9548830102226</v>
      </c>
      <c r="BB17" s="8">
        <f ca="1">BB16*(1+'Overriden Forecasts'!BB17)</f>
        <v>700.74013589778087</v>
      </c>
      <c r="BC17" s="8">
        <f ca="1">BC16*(1+'Overriden Forecasts'!BC17)</f>
        <v>730.74923453066515</v>
      </c>
      <c r="BD17" s="8">
        <f ca="1">BD16*(1+'Overriden Forecasts'!BD17)</f>
        <v>926.28147034994504</v>
      </c>
      <c r="BE17" s="8">
        <f ca="1">BE16*(1+'Overriden Forecasts'!BE17)</f>
        <v>1119.2527315527186</v>
      </c>
      <c r="BF17" s="8">
        <f ca="1">BF16*(1+'Overriden Forecasts'!BF17)</f>
        <v>849.29680607393277</v>
      </c>
      <c r="BG17" s="8">
        <f ca="1">BG16*(1+'Overriden Forecasts'!BG17)</f>
        <v>435.33469815098721</v>
      </c>
      <c r="BH17" s="8">
        <f ca="1">BH16*(1+'Overriden Forecasts'!BH17)</f>
        <v>335.41679009112266</v>
      </c>
      <c r="BI17" s="8">
        <f ca="1">BI16*(1+'Overriden Forecasts'!BI17)</f>
        <v>96.595537507864833</v>
      </c>
      <c r="BJ17" s="8">
        <f ca="1">BJ16*(1+'Overriden Forecasts'!BJ17)</f>
        <v>275.33528400297945</v>
      </c>
      <c r="BK17" s="8">
        <f ca="1">BK16*(1+'Overriden Forecasts'!BK17)</f>
        <v>258.47070976938431</v>
      </c>
      <c r="BL17" s="8">
        <f ca="1">BL16*(1+'Overriden Forecasts'!BL17)</f>
        <v>332.59377659609862</v>
      </c>
      <c r="BM17" s="8">
        <f ca="1">BM16*(1+'Overriden Forecasts'!BM17)</f>
        <v>539.02501077263514</v>
      </c>
      <c r="BN17" s="8">
        <f ca="1">BN16*(1+'Overriden Forecasts'!BN17)</f>
        <v>127.47183746399644</v>
      </c>
      <c r="BO17" s="8">
        <f ca="1">BO16*(1+'Overriden Forecasts'!BO17)</f>
        <v>523.24362536238198</v>
      </c>
      <c r="BP17" s="8">
        <f ca="1">BP16*(1+'Overriden Forecasts'!BP17)</f>
        <v>610.04124937547999</v>
      </c>
      <c r="BQ17" s="8">
        <f ca="1">BQ16*(1+'Overriden Forecasts'!BQ17)</f>
        <v>292.39594033917666</v>
      </c>
      <c r="BR17" s="8">
        <f ca="1">BR16*(1+'Overriden Forecasts'!BR17)</f>
        <v>259.85284525878518</v>
      </c>
      <c r="BS17" s="8">
        <f ca="1">BS16*(1+'Overriden Forecasts'!BS17)</f>
        <v>272.14278184105171</v>
      </c>
      <c r="BT17" s="8">
        <f ca="1">BT16*(1+'Overriden Forecasts'!BT17)</f>
        <v>321.05607789045575</v>
      </c>
      <c r="BU17" s="8">
        <f ca="1">BU16*(1+'Overriden Forecasts'!BU17)</f>
        <v>197.47836288772245</v>
      </c>
      <c r="BV17" s="8">
        <f ca="1">BV16*(1+'Overriden Forecasts'!BV17)</f>
        <v>244.5837561338538</v>
      </c>
      <c r="BW17" s="8">
        <f ca="1">BW16*(1+'Overriden Forecasts'!BW17)</f>
        <v>257.78722532545413</v>
      </c>
      <c r="BX17" s="8">
        <f ca="1">BX16*(1+'Overriden Forecasts'!BX17)</f>
        <v>653.03109784935464</v>
      </c>
      <c r="BY17" s="8">
        <f ca="1">BY16*(1+'Overriden Forecasts'!BY17)</f>
        <v>117.20875815223414</v>
      </c>
      <c r="BZ17" s="8">
        <f ca="1">BZ16*(1+'Overriden Forecasts'!BZ17)</f>
        <v>549.79576165843935</v>
      </c>
      <c r="CA17" s="8">
        <f ca="1">CA16*(1+'Overriden Forecasts'!CA17)</f>
        <v>516.19350496988056</v>
      </c>
      <c r="CB17" s="8">
        <f ca="1">CB16*(1+'Overriden Forecasts'!CB17)</f>
        <v>1430.4600164237168</v>
      </c>
      <c r="CC17" s="8">
        <f ca="1">CC16*(1+'Overriden Forecasts'!CC17)</f>
        <v>491.07032352633149</v>
      </c>
      <c r="CD17" s="8">
        <f ca="1">CD16*(1+'Overriden Forecasts'!CD17)</f>
        <v>640.46022802141977</v>
      </c>
      <c r="CE17" s="8">
        <f ca="1">CE16*(1+'Overriden Forecasts'!CE17)</f>
        <v>561.60659436431808</v>
      </c>
      <c r="CF17" s="8">
        <f ca="1">CF16*(1+'Overriden Forecasts'!CF17)</f>
        <v>6.3334878759575606</v>
      </c>
      <c r="CG17" s="8">
        <f ca="1">CG16*(1+'Overriden Forecasts'!CG17)</f>
        <v>139.07946292482791</v>
      </c>
      <c r="CH17" s="8">
        <f ca="1">CH16*(1+'Overriden Forecasts'!CH17)</f>
        <v>111.82740527900522</v>
      </c>
      <c r="CI17" s="8">
        <f ca="1">CI16*(1+'Overriden Forecasts'!CI17)</f>
        <v>608.23836323209719</v>
      </c>
      <c r="CJ17" s="8">
        <f ca="1">CJ16*(1+'Overriden Forecasts'!CJ17)</f>
        <v>252.10656852267752</v>
      </c>
      <c r="CK17" s="8">
        <f ca="1">CK16*(1+'Overriden Forecasts'!CK17)</f>
        <v>242.11665835504877</v>
      </c>
      <c r="CL17" s="8">
        <f ca="1">CL16*(1+'Overriden Forecasts'!CL17)</f>
        <v>692.92466118742254</v>
      </c>
      <c r="CM17" s="8">
        <f ca="1">CM16*(1+'Overriden Forecasts'!CM17)</f>
        <v>354.4846109782784</v>
      </c>
      <c r="CN17" s="8">
        <f ca="1">CN16*(1+'Overriden Forecasts'!CN17)</f>
        <v>392.73587487738035</v>
      </c>
    </row>
    <row r="18" spans="1:92" x14ac:dyDescent="0.2">
      <c r="A18" s="6">
        <f t="shared" ca="1" si="0"/>
        <v>45292</v>
      </c>
      <c r="B18" s="8">
        <f ca="1">B17*(1+'Overriden Forecasts'!B18)</f>
        <v>278.93534261374884</v>
      </c>
      <c r="C18" s="8">
        <f ca="1">C17*(1+'Overriden Forecasts'!C18)</f>
        <v>238.55469642565802</v>
      </c>
      <c r="D18" s="8">
        <f ca="1">D17*(1+'Overriden Forecasts'!D18)</f>
        <v>389.10874102046705</v>
      </c>
      <c r="E18" s="8">
        <f ca="1">E17*(1+'Overriden Forecasts'!E18)</f>
        <v>246.32244720435065</v>
      </c>
      <c r="F18" s="8">
        <f ca="1">F17*(1+'Overriden Forecasts'!F18)</f>
        <v>404.57058828291912</v>
      </c>
      <c r="G18" s="8">
        <f ca="1">G17*(1+'Overriden Forecasts'!G18)</f>
        <v>443.72521797797225</v>
      </c>
      <c r="H18" s="8">
        <f ca="1">H17*(1+'Overriden Forecasts'!H18)</f>
        <v>279.56704983713149</v>
      </c>
      <c r="I18" s="8">
        <f ca="1">I17*(1+'Overriden Forecasts'!I18)</f>
        <v>235.91979452093369</v>
      </c>
      <c r="J18" s="8">
        <f ca="1">J17*(1+'Overriden Forecasts'!J18)</f>
        <v>139</v>
      </c>
      <c r="K18" s="8">
        <f ca="1">K17*(1+'Overriden Forecasts'!K18)</f>
        <v>235.83392113763801</v>
      </c>
      <c r="L18" s="8">
        <f ca="1">L17*(1+'Overriden Forecasts'!L18)</f>
        <v>331.28584557021691</v>
      </c>
      <c r="M18" s="8">
        <f ca="1">M17*(1+'Overriden Forecasts'!M18)</f>
        <v>316.34003719192941</v>
      </c>
      <c r="N18" s="8">
        <f ca="1">N17*(1+'Overriden Forecasts'!N18)</f>
        <v>332.27428605325173</v>
      </c>
      <c r="O18" s="8">
        <f ca="1">O17*(1+'Overriden Forecasts'!O18)</f>
        <v>495.56679124873364</v>
      </c>
      <c r="P18" s="8">
        <f ca="1">P17*(1+'Overriden Forecasts'!P18)</f>
        <v>291.49203927093964</v>
      </c>
      <c r="Q18" s="8">
        <f ca="1">Q17*(1+'Overriden Forecasts'!Q18)</f>
        <v>319.00667757793622</v>
      </c>
      <c r="R18" s="8">
        <f ca="1">R17*(1+'Overriden Forecasts'!R18)</f>
        <v>292.57614496777711</v>
      </c>
      <c r="S18" s="8">
        <f ca="1">S17*(1+'Overriden Forecasts'!S18)</f>
        <v>408.83788776266209</v>
      </c>
      <c r="T18" s="8">
        <f ca="1">T17*(1+'Overriden Forecasts'!T18)</f>
        <v>233.92718851381838</v>
      </c>
      <c r="U18" s="8">
        <f ca="1">U17*(1+'Overriden Forecasts'!U18)</f>
        <v>253.26761541088604</v>
      </c>
      <c r="V18" s="8">
        <f ca="1">V17*(1+'Overriden Forecasts'!V18)</f>
        <v>197.83462708462034</v>
      </c>
      <c r="W18" s="8">
        <f ca="1">W17*(1+'Overriden Forecasts'!W18)</f>
        <v>323.05139497922539</v>
      </c>
      <c r="X18" s="8">
        <f ca="1">X17*(1+'Overriden Forecasts'!X18)</f>
        <v>238.5568431361616</v>
      </c>
      <c r="Y18" s="8">
        <f ca="1">Y17*(1+'Overriden Forecasts'!Y18)</f>
        <v>323.92477204688862</v>
      </c>
      <c r="Z18" s="8">
        <f ca="1">Z17*(1+'Overriden Forecasts'!Z18)</f>
        <v>272.1283705951617</v>
      </c>
      <c r="AA18" s="8">
        <f ca="1">AA17*(1+'Overriden Forecasts'!AA18)</f>
        <v>200.80138160162736</v>
      </c>
      <c r="AB18" s="8">
        <f ca="1">AB17*(1+'Overriden Forecasts'!AB18)</f>
        <v>288.04294058344163</v>
      </c>
      <c r="AC18" s="8">
        <f ca="1">AC17*(1+'Overriden Forecasts'!AC18)</f>
        <v>196.14045574895147</v>
      </c>
      <c r="AD18" s="8">
        <f ca="1">AD17*(1+'Overriden Forecasts'!AD18)</f>
        <v>166.20222800794014</v>
      </c>
      <c r="AE18" s="8">
        <f ca="1">AE17*(1+'Overriden Forecasts'!AE18)</f>
        <v>334.76580969217486</v>
      </c>
      <c r="AF18" s="8">
        <f ca="1">AF17*(1+'Overriden Forecasts'!AF18)</f>
        <v>262.86798734109715</v>
      </c>
      <c r="AG18" s="8">
        <f ca="1">AG17*(1+'Overriden Forecasts'!AG18)</f>
        <v>251.52145645161178</v>
      </c>
      <c r="AH18" s="8">
        <f ca="1">AH17*(1+'Overriden Forecasts'!AH18)</f>
        <v>330.19962604582361</v>
      </c>
      <c r="AI18" s="8">
        <f ca="1">AI17*(1+'Overriden Forecasts'!AI18)</f>
        <v>272.29204725963683</v>
      </c>
      <c r="AJ18" s="8">
        <f ca="1">AJ17*(1+'Overriden Forecasts'!AJ18)</f>
        <v>436.74937335228242</v>
      </c>
      <c r="AK18" s="8">
        <f ca="1">AK17*(1+'Overriden Forecasts'!AK18)</f>
        <v>467.81603994639693</v>
      </c>
      <c r="AL18" s="8">
        <f ca="1">AL17*(1+'Overriden Forecasts'!AL18)</f>
        <v>478.87574111905127</v>
      </c>
      <c r="AM18" s="8">
        <f ca="1">AM17*(1+'Overriden Forecasts'!AM18)</f>
        <v>365.86545423821849</v>
      </c>
      <c r="AN18" s="8">
        <f ca="1">AN17*(1+'Overriden Forecasts'!AN18)</f>
        <v>421.07376231344671</v>
      </c>
      <c r="AO18" s="8">
        <f ca="1">AO17*(1+'Overriden Forecasts'!AO18)</f>
        <v>181.84223197431359</v>
      </c>
      <c r="AP18" s="8">
        <f ca="1">AP17*(1+'Overriden Forecasts'!AP18)</f>
        <v>299.8922756037781</v>
      </c>
      <c r="AQ18" s="8">
        <f ca="1">AQ17*(1+'Overriden Forecasts'!AQ18)</f>
        <v>430.68703623801673</v>
      </c>
      <c r="AR18" s="8">
        <f ca="1">AR17*(1+'Overriden Forecasts'!AR18)</f>
        <v>217.70596209118594</v>
      </c>
      <c r="AS18" s="8">
        <f ca="1">AS17*(1+'Overriden Forecasts'!AS18)</f>
        <v>973.51638224621558</v>
      </c>
      <c r="AT18" s="8">
        <f ca="1">AT17*(1+'Overriden Forecasts'!AT18)</f>
        <v>760.9363935659585</v>
      </c>
      <c r="AU18" s="8">
        <f ca="1">AU17*(1+'Overriden Forecasts'!AU18)</f>
        <v>422.55171121520169</v>
      </c>
      <c r="AV18" s="8">
        <f ca="1">AV17*(1+'Overriden Forecasts'!AV18)</f>
        <v>374.414266696879</v>
      </c>
      <c r="AW18" s="8">
        <f ca="1">AW17*(1+'Overriden Forecasts'!AW18)</f>
        <v>485.71350049655007</v>
      </c>
      <c r="AX18" s="8">
        <f ca="1">AX17*(1+'Overriden Forecasts'!AX18)</f>
        <v>429.4</v>
      </c>
      <c r="AY18" s="8">
        <f ca="1">AY17*(1+'Overriden Forecasts'!AY18)</f>
        <v>564.97275417825779</v>
      </c>
      <c r="AZ18" s="8">
        <f ca="1">AZ17*(1+'Overriden Forecasts'!AZ18)</f>
        <v>409.17359925133172</v>
      </c>
      <c r="BA18" s="8">
        <f ca="1">BA17*(1+'Overriden Forecasts'!BA18)</f>
        <v>335.0871779346798</v>
      </c>
      <c r="BB18" s="8">
        <f ca="1">BB17*(1+'Overriden Forecasts'!BB18)</f>
        <v>706.27614495763294</v>
      </c>
      <c r="BC18" s="8">
        <f ca="1">BC17*(1+'Overriden Forecasts'!BC18)</f>
        <v>742.68376228745831</v>
      </c>
      <c r="BD18" s="8">
        <f ca="1">BD17*(1+'Overriden Forecasts'!BD18)</f>
        <v>926.28147034994504</v>
      </c>
      <c r="BE18" s="8">
        <f ca="1">BE17*(1+'Overriden Forecasts'!BE18)</f>
        <v>1119.2527315527186</v>
      </c>
      <c r="BF18" s="8">
        <f ca="1">BF17*(1+'Overriden Forecasts'!BF18)</f>
        <v>853.67268014040906</v>
      </c>
      <c r="BG18" s="8">
        <f ca="1">BG17*(1+'Overriden Forecasts'!BG18)</f>
        <v>423.82155446507358</v>
      </c>
      <c r="BH18" s="8">
        <f ca="1">BH17*(1+'Overriden Forecasts'!BH18)</f>
        <v>333.97775043720281</v>
      </c>
      <c r="BI18" s="8">
        <f ca="1">BI17*(1+'Overriden Forecasts'!BI18)</f>
        <v>96.609692900817635</v>
      </c>
      <c r="BJ18" s="8">
        <f ca="1">BJ17*(1+'Overriden Forecasts'!BJ18)</f>
        <v>273.70007672584399</v>
      </c>
      <c r="BK18" s="8">
        <f ca="1">BK17*(1+'Overriden Forecasts'!BK18)</f>
        <v>259.19019846922032</v>
      </c>
      <c r="BL18" s="8">
        <f ca="1">BL17*(1+'Overriden Forecasts'!BL18)</f>
        <v>335.31336170250523</v>
      </c>
      <c r="BM18" s="8">
        <f ca="1">BM17*(1+'Overriden Forecasts'!BM18)</f>
        <v>540.5933448241442</v>
      </c>
      <c r="BN18" s="8">
        <f ca="1">BN17*(1+'Overriden Forecasts'!BN18)</f>
        <v>127.62727418139686</v>
      </c>
      <c r="BO18" s="8">
        <f ca="1">BO17*(1+'Overriden Forecasts'!BO18)</f>
        <v>526.51032230878911</v>
      </c>
      <c r="BP18" s="8">
        <f ca="1">BP17*(1+'Overriden Forecasts'!BP18)</f>
        <v>611.75066600051196</v>
      </c>
      <c r="BQ18" s="8">
        <f ca="1">BQ17*(1+'Overriden Forecasts'!BQ18)</f>
        <v>285.52902635791645</v>
      </c>
      <c r="BR18" s="8">
        <f ca="1">BR17*(1+'Overriden Forecasts'!BR18)</f>
        <v>252.15369923580261</v>
      </c>
      <c r="BS18" s="8">
        <f ca="1">BS17*(1+'Overriden Forecasts'!BS18)</f>
        <v>267.07478389910375</v>
      </c>
      <c r="BT18" s="8">
        <f ca="1">BT17*(1+'Overriden Forecasts'!BT18)</f>
        <v>320.00275276860521</v>
      </c>
      <c r="BU18" s="8">
        <f ca="1">BU17*(1+'Overriden Forecasts'!BU18)</f>
        <v>194.21817859341567</v>
      </c>
      <c r="BV18" s="8">
        <f ca="1">BV17*(1+'Overriden Forecasts'!BV18)</f>
        <v>242.22279374183361</v>
      </c>
      <c r="BW18" s="8">
        <f ca="1">BW17*(1+'Overriden Forecasts'!BW18)</f>
        <v>259.05853741281072</v>
      </c>
      <c r="BX18" s="8">
        <f ca="1">BX17*(1+'Overriden Forecasts'!BX18)</f>
        <v>661.33130155367974</v>
      </c>
      <c r="BY18" s="8">
        <f ca="1">BY17*(1+'Overriden Forecasts'!BY18)</f>
        <v>117.42377604263334</v>
      </c>
      <c r="BZ18" s="8">
        <f ca="1">BZ17*(1+'Overriden Forecasts'!BZ18)</f>
        <v>552.23020271396899</v>
      </c>
      <c r="CA18" s="8">
        <f ca="1">CA17*(1+'Overriden Forecasts'!CA18)</f>
        <v>517.15973863453928</v>
      </c>
      <c r="CB18" s="8">
        <f ca="1">CB17*(1+'Overriden Forecasts'!CB18)</f>
        <v>1449.2536186775433</v>
      </c>
      <c r="CC18" s="8">
        <f ca="1">CC17*(1+'Overriden Forecasts'!CC18)</f>
        <v>490.63811110724674</v>
      </c>
      <c r="CD18" s="8">
        <f ca="1">CD17*(1+'Overriden Forecasts'!CD18)</f>
        <v>623.05138518328272</v>
      </c>
      <c r="CE18" s="8">
        <f ca="1">CE17*(1+'Overriden Forecasts'!CE18)</f>
        <v>478.60820484687349</v>
      </c>
      <c r="CF18" s="8">
        <f ca="1">CF17*(1+'Overriden Forecasts'!CF18)</f>
        <v>6.2943352345030839</v>
      </c>
      <c r="CG18" s="8">
        <f ca="1">CG17*(1+'Overriden Forecasts'!CG18)</f>
        <v>131.9590467869599</v>
      </c>
      <c r="CH18" s="8">
        <f ca="1">CH17*(1+'Overriden Forecasts'!CH18)</f>
        <v>112.5056504195214</v>
      </c>
      <c r="CI18" s="8">
        <f ca="1">CI17*(1+'Overriden Forecasts'!CI18)</f>
        <v>610.92162334997556</v>
      </c>
      <c r="CJ18" s="8">
        <f ca="1">CJ17*(1+'Overriden Forecasts'!CJ18)</f>
        <v>253.18358094948712</v>
      </c>
      <c r="CK18" s="8">
        <f ca="1">CK17*(1+'Overriden Forecasts'!CK18)</f>
        <v>242.43776891205201</v>
      </c>
      <c r="CL18" s="8">
        <f ca="1">CL17*(1+'Overriden Forecasts'!CL18)</f>
        <v>686.37277675202472</v>
      </c>
      <c r="CM18" s="8">
        <f ca="1">CM17*(1+'Overriden Forecasts'!CM18)</f>
        <v>356.22875868593309</v>
      </c>
      <c r="CN18" s="8">
        <f ca="1">CN17*(1+'Overriden Forecasts'!CN18)</f>
        <v>395.52404218751855</v>
      </c>
    </row>
    <row r="19" spans="1:92" x14ac:dyDescent="0.2">
      <c r="A19" s="6">
        <f t="shared" ca="1" si="0"/>
        <v>45323</v>
      </c>
      <c r="B19" s="8">
        <f ca="1">B18*(1+'Overriden Forecasts'!B19)</f>
        <v>279.59921799917544</v>
      </c>
      <c r="C19" s="8">
        <f ca="1">C18*(1+'Overriden Forecasts'!C19)</f>
        <v>239.21383397020102</v>
      </c>
      <c r="D19" s="8">
        <f ca="1">D18*(1+'Overriden Forecasts'!D19)</f>
        <v>392.04957529254375</v>
      </c>
      <c r="E19" s="8">
        <f ca="1">E18*(1+'Overriden Forecasts'!E19)</f>
        <v>246.65267247092129</v>
      </c>
      <c r="F19" s="8">
        <f ca="1">F18*(1+'Overriden Forecasts'!F19)</f>
        <v>407.09109456168096</v>
      </c>
      <c r="G19" s="8">
        <f ca="1">G18*(1+'Overriden Forecasts'!G19)</f>
        <v>444.50179410159552</v>
      </c>
      <c r="H19" s="8">
        <f ca="1">H18*(1+'Overriden Forecasts'!H19)</f>
        <v>280.98927902370878</v>
      </c>
      <c r="I19" s="8">
        <f ca="1">I18*(1+'Overriden Forecasts'!I19)</f>
        <v>236.21848237695946</v>
      </c>
      <c r="J19" s="8">
        <f ca="1">J18*(1+'Overriden Forecasts'!J19)</f>
        <v>139</v>
      </c>
      <c r="K19" s="8">
        <f ca="1">K18*(1+'Overriden Forecasts'!K19)</f>
        <v>236.2834285872475</v>
      </c>
      <c r="L19" s="8">
        <f ca="1">L18*(1+'Overriden Forecasts'!L19)</f>
        <v>332.06862369461419</v>
      </c>
      <c r="M19" s="8">
        <f ca="1">M18*(1+'Overriden Forecasts'!M19)</f>
        <v>316.973428484946</v>
      </c>
      <c r="N19" s="8">
        <f ca="1">N18*(1+'Overriden Forecasts'!N19)</f>
        <v>333.07902805183807</v>
      </c>
      <c r="O19" s="8">
        <f ca="1">O18*(1+'Overriden Forecasts'!O19)</f>
        <v>496.45815860534708</v>
      </c>
      <c r="P19" s="8">
        <f ca="1">P18*(1+'Overriden Forecasts'!P19)</f>
        <v>291.79764735943843</v>
      </c>
      <c r="Q19" s="8">
        <f ca="1">Q18*(1+'Overriden Forecasts'!Q19)</f>
        <v>319.92283598197514</v>
      </c>
      <c r="R19" s="8">
        <f ca="1">R18*(1+'Overriden Forecasts'!R19)</f>
        <v>294.40829937969107</v>
      </c>
      <c r="S19" s="8">
        <f ca="1">S18*(1+'Overriden Forecasts'!S19)</f>
        <v>413.44128428347977</v>
      </c>
      <c r="T19" s="8">
        <f ca="1">T18*(1+'Overriden Forecasts'!T19)</f>
        <v>234.22846929518116</v>
      </c>
      <c r="U19" s="8">
        <f ca="1">U18*(1+'Overriden Forecasts'!U19)</f>
        <v>253.60804579524566</v>
      </c>
      <c r="V19" s="8">
        <f ca="1">V18*(1+'Overriden Forecasts'!V19)</f>
        <v>198.04548391786452</v>
      </c>
      <c r="W19" s="8">
        <f ca="1">W18*(1+'Overriden Forecasts'!W19)</f>
        <v>322.62056414869573</v>
      </c>
      <c r="X19" s="8">
        <f ca="1">X18*(1+'Overriden Forecasts'!X19)</f>
        <v>238.58027603124575</v>
      </c>
      <c r="Y19" s="8">
        <f ca="1">Y18*(1+'Overriden Forecasts'!Y19)</f>
        <v>321.4162323108074</v>
      </c>
      <c r="Z19" s="8">
        <f ca="1">Z18*(1+'Overriden Forecasts'!Z19)</f>
        <v>274.15170418795395</v>
      </c>
      <c r="AA19" s="8">
        <f ca="1">AA18*(1+'Overriden Forecasts'!AA19)</f>
        <v>200.80138160162736</v>
      </c>
      <c r="AB19" s="8">
        <f ca="1">AB18*(1+'Overriden Forecasts'!AB19)</f>
        <v>288.54655705945248</v>
      </c>
      <c r="AC19" s="8">
        <f ca="1">AC18*(1+'Overriden Forecasts'!AC19)</f>
        <v>196.34726674661553</v>
      </c>
      <c r="AD19" s="8">
        <f ca="1">AD18*(1+'Overriden Forecasts'!AD19)</f>
        <v>166.3395730900771</v>
      </c>
      <c r="AE19" s="8">
        <f ca="1">AE18*(1+'Overriden Forecasts'!AE19)</f>
        <v>335.60172391138883</v>
      </c>
      <c r="AF19" s="8">
        <f ca="1">AF18*(1+'Overriden Forecasts'!AF19)</f>
        <v>263.64482539968094</v>
      </c>
      <c r="AG19" s="8">
        <f ca="1">AG18*(1+'Overriden Forecasts'!AG19)</f>
        <v>252.30007641154404</v>
      </c>
      <c r="AH19" s="8">
        <f ca="1">AH18*(1+'Overriden Forecasts'!AH19)</f>
        <v>331.17625667957759</v>
      </c>
      <c r="AI19" s="8">
        <f ca="1">AI18*(1+'Overriden Forecasts'!AI19)</f>
        <v>273.59728875511297</v>
      </c>
      <c r="AJ19" s="8">
        <f ca="1">AJ18*(1+'Overriden Forecasts'!AJ19)</f>
        <v>438.56860719819105</v>
      </c>
      <c r="AK19" s="8">
        <f ca="1">AK18*(1+'Overriden Forecasts'!AK19)</f>
        <v>469.48448293082777</v>
      </c>
      <c r="AL19" s="8">
        <f ca="1">AL18*(1+'Overriden Forecasts'!AL19)</f>
        <v>482.83923700854723</v>
      </c>
      <c r="AM19" s="8">
        <f ca="1">AM18*(1+'Overriden Forecasts'!AM19)</f>
        <v>366.46329512810712</v>
      </c>
      <c r="AN19" s="8">
        <f ca="1">AN18*(1+'Overriden Forecasts'!AN19)</f>
        <v>421.79712245803717</v>
      </c>
      <c r="AO19" s="8">
        <f ca="1">AO18*(1+'Overriden Forecasts'!AO19)</f>
        <v>181.79146261029092</v>
      </c>
      <c r="AP19" s="8">
        <f ca="1">AP18*(1+'Overriden Forecasts'!AP19)</f>
        <v>300.7584452180476</v>
      </c>
      <c r="AQ19" s="8">
        <f ca="1">AQ18*(1+'Overriden Forecasts'!AQ19)</f>
        <v>431.66102215368954</v>
      </c>
      <c r="AR19" s="8">
        <f ca="1">AR18*(1+'Overriden Forecasts'!AR19)</f>
        <v>217.96883472188509</v>
      </c>
      <c r="AS19" s="8">
        <f ca="1">AS18*(1+'Overriden Forecasts'!AS19)</f>
        <v>976.26389322668308</v>
      </c>
      <c r="AT19" s="8">
        <f ca="1">AT18*(1+'Overriden Forecasts'!AT19)</f>
        <v>764.06458710125241</v>
      </c>
      <c r="AU19" s="8">
        <f ca="1">AU18*(1+'Overriden Forecasts'!AU19)</f>
        <v>423.20295101973221</v>
      </c>
      <c r="AV19" s="8">
        <f ca="1">AV18*(1+'Overriden Forecasts'!AV19)</f>
        <v>374.42495339666323</v>
      </c>
      <c r="AW19" s="8">
        <f ca="1">AW18*(1+'Overriden Forecasts'!AW19)</f>
        <v>486.19921399704657</v>
      </c>
      <c r="AX19" s="8">
        <f ca="1">AX18*(1+'Overriden Forecasts'!AX19)</f>
        <v>429.4</v>
      </c>
      <c r="AY19" s="8">
        <f ca="1">AY18*(1+'Overriden Forecasts'!AY19)</f>
        <v>564.97282449500847</v>
      </c>
      <c r="AZ19" s="8">
        <f ca="1">AZ18*(1+'Overriden Forecasts'!AZ19)</f>
        <v>409.66784140367417</v>
      </c>
      <c r="BA19" s="8">
        <f ca="1">BA18*(1+'Overriden Forecasts'!BA19)</f>
        <v>337.72214805889763</v>
      </c>
      <c r="BB19" s="8">
        <f ca="1">BB18*(1+'Overriden Forecasts'!BB19)</f>
        <v>711.812154017485</v>
      </c>
      <c r="BC19" s="8">
        <f ca="1">BC18*(1+'Overriden Forecasts'!BC19)</f>
        <v>757.69672166049725</v>
      </c>
      <c r="BD19" s="8">
        <f ca="1">BD18*(1+'Overriden Forecasts'!BD19)</f>
        <v>926.28147034994504</v>
      </c>
      <c r="BE19" s="8">
        <f ca="1">BE18*(1+'Overriden Forecasts'!BE19)</f>
        <v>1119.2527315527186</v>
      </c>
      <c r="BF19" s="8">
        <f ca="1">BF18*(1+'Overriden Forecasts'!BF19)</f>
        <v>855.74627619895432</v>
      </c>
      <c r="BG19" s="8">
        <f ca="1">BG18*(1+'Overriden Forecasts'!BG19)</f>
        <v>435.03230422096271</v>
      </c>
      <c r="BH19" s="8">
        <f ca="1">BH18*(1+'Overriden Forecasts'!BH19)</f>
        <v>338.67338438419415</v>
      </c>
      <c r="BI19" s="8">
        <f ca="1">BI18*(1+'Overriden Forecasts'!BI19)</f>
        <v>98.28666848274402</v>
      </c>
      <c r="BJ19" s="8">
        <f ca="1">BJ18*(1+'Overriden Forecasts'!BJ19)</f>
        <v>279.00464798075279</v>
      </c>
      <c r="BK19" s="8">
        <f ca="1">BK18*(1+'Overriden Forecasts'!BK19)</f>
        <v>259.87887724124761</v>
      </c>
      <c r="BL19" s="8">
        <f ca="1">BL18*(1+'Overriden Forecasts'!BL19)</f>
        <v>338.03294680891179</v>
      </c>
      <c r="BM19" s="8">
        <f ca="1">BM18*(1+'Overriden Forecasts'!BM19)</f>
        <v>542.16167887565325</v>
      </c>
      <c r="BN19" s="8">
        <f ca="1">BN18*(1+'Overriden Forecasts'!BN19)</f>
        <v>127.90876589850332</v>
      </c>
      <c r="BO19" s="8">
        <f ca="1">BO18*(1+'Overriden Forecasts'!BO19)</f>
        <v>528.67627302556662</v>
      </c>
      <c r="BP19" s="8">
        <f ca="1">BP18*(1+'Overriden Forecasts'!BP19)</f>
        <v>613.46008262554392</v>
      </c>
      <c r="BQ19" s="8">
        <f ca="1">BQ18*(1+'Overriden Forecasts'!BQ19)</f>
        <v>292.27034755155836</v>
      </c>
      <c r="BR19" s="8">
        <f ca="1">BR18*(1+'Overriden Forecasts'!BR19)</f>
        <v>262.54870957827239</v>
      </c>
      <c r="BS19" s="8">
        <f ca="1">BS18*(1+'Overriden Forecasts'!BS19)</f>
        <v>272.60217739558124</v>
      </c>
      <c r="BT19" s="8">
        <f ca="1">BT18*(1+'Overriden Forecasts'!BT19)</f>
        <v>322.16578304196395</v>
      </c>
      <c r="BU19" s="8">
        <f ca="1">BU18*(1+'Overriden Forecasts'!BU19)</f>
        <v>196.92775769629938</v>
      </c>
      <c r="BV19" s="8">
        <f ca="1">BV18*(1+'Overriden Forecasts'!BV19)</f>
        <v>246.65006579558028</v>
      </c>
      <c r="BW19" s="8">
        <f ca="1">BW18*(1+'Overriden Forecasts'!BW19)</f>
        <v>260.39996479069356</v>
      </c>
      <c r="BX19" s="8">
        <f ca="1">BX18*(1+'Overriden Forecasts'!BX19)</f>
        <v>661.25374090327171</v>
      </c>
      <c r="BY19" s="8">
        <f ca="1">BY18*(1+'Overriden Forecasts'!BY19)</f>
        <v>117.51271643606557</v>
      </c>
      <c r="BZ19" s="8">
        <f ca="1">BZ18*(1+'Overriden Forecasts'!BZ19)</f>
        <v>553.70123463935295</v>
      </c>
      <c r="CA19" s="8">
        <f ca="1">CA18*(1+'Overriden Forecasts'!CA19)</f>
        <v>518.125972299198</v>
      </c>
      <c r="CB19" s="8">
        <f ca="1">CB18*(1+'Overriden Forecasts'!CB19)</f>
        <v>1468.0472208758845</v>
      </c>
      <c r="CC19" s="8">
        <f ca="1">CC18*(1+'Overriden Forecasts'!CC19)</f>
        <v>492.64679116114047</v>
      </c>
      <c r="CD19" s="8">
        <f ca="1">CD18*(1+'Overriden Forecasts'!CD19)</f>
        <v>634.7545813257982</v>
      </c>
      <c r="CE19" s="8">
        <f ca="1">CE18*(1+'Overriden Forecasts'!CE19)</f>
        <v>493.74219369741058</v>
      </c>
      <c r="CF19" s="8">
        <f ca="1">CF18*(1+'Overriden Forecasts'!CF19)</f>
        <v>6.3979158677149668</v>
      </c>
      <c r="CG19" s="8">
        <f ca="1">CG18*(1+'Overriden Forecasts'!CG19)</f>
        <v>138.87991489966106</v>
      </c>
      <c r="CH19" s="8">
        <f ca="1">CH18*(1+'Overriden Forecasts'!CH19)</f>
        <v>112.62894558118722</v>
      </c>
      <c r="CI19" s="8">
        <f ca="1">CI18*(1+'Overriden Forecasts'!CI19)</f>
        <v>613.60959940799876</v>
      </c>
      <c r="CJ19" s="8">
        <f ca="1">CJ18*(1+'Overriden Forecasts'!CJ19)</f>
        <v>255.72367399752125</v>
      </c>
      <c r="CK19" s="8">
        <f ca="1">CK18*(1+'Overriden Forecasts'!CK19)</f>
        <v>242.75887946905524</v>
      </c>
      <c r="CL19" s="8">
        <f ca="1">CL18*(1+'Overriden Forecasts'!CL19)</f>
        <v>687.66487177677709</v>
      </c>
      <c r="CM19" s="8">
        <f ca="1">CM18*(1+'Overriden Forecasts'!CM19)</f>
        <v>357.97409705238653</v>
      </c>
      <c r="CN19" s="8">
        <f ca="1">CN18*(1+'Overriden Forecasts'!CN19)</f>
        <v>398.30153868262312</v>
      </c>
    </row>
    <row r="20" spans="1:92" x14ac:dyDescent="0.2">
      <c r="A20" s="6">
        <f t="shared" ca="1" si="0"/>
        <v>45352</v>
      </c>
      <c r="B20" s="8">
        <f ca="1">B19*(1+'Overriden Forecasts'!B20)</f>
        <v>280.23596359392275</v>
      </c>
      <c r="C20" s="8">
        <f ca="1">C19*(1+'Overriden Forecasts'!C20)</f>
        <v>239.71105548162217</v>
      </c>
      <c r="D20" s="8">
        <f ca="1">D19*(1+'Overriden Forecasts'!D20)</f>
        <v>394.99317411592904</v>
      </c>
      <c r="E20" s="8">
        <f ca="1">E19*(1+'Overriden Forecasts'!E20)</f>
        <v>246.98177100099031</v>
      </c>
      <c r="F20" s="8">
        <f ca="1">F19*(1+'Overriden Forecasts'!F20)</f>
        <v>408.05221438924167</v>
      </c>
      <c r="G20" s="8">
        <f ca="1">G19*(1+'Overriden Forecasts'!G20)</f>
        <v>445.27837022521879</v>
      </c>
      <c r="H20" s="8">
        <f ca="1">H19*(1+'Overriden Forecasts'!H20)</f>
        <v>280.65023976291593</v>
      </c>
      <c r="I20" s="8">
        <f ca="1">I19*(1+'Overriden Forecasts'!I20)</f>
        <v>236.52003365977419</v>
      </c>
      <c r="J20" s="8">
        <f ca="1">J19*(1+'Overriden Forecasts'!J20)</f>
        <v>139</v>
      </c>
      <c r="K20" s="8">
        <f ca="1">K19*(1+'Overriden Forecasts'!K20)</f>
        <v>236.71362608320092</v>
      </c>
      <c r="L20" s="8">
        <f ca="1">L19*(1+'Overriden Forecasts'!L20)</f>
        <v>332.81450611000184</v>
      </c>
      <c r="M20" s="8">
        <f ca="1">M19*(1+'Overriden Forecasts'!M20)</f>
        <v>317.58472043963172</v>
      </c>
      <c r="N20" s="8">
        <f ca="1">N19*(1+'Overriden Forecasts'!N20)</f>
        <v>333.86433023333348</v>
      </c>
      <c r="O20" s="8">
        <f ca="1">O19*(1+'Overriden Forecasts'!O20)</f>
        <v>497.34952596196052</v>
      </c>
      <c r="P20" s="8">
        <f ca="1">P19*(1+'Overriden Forecasts'!P20)</f>
        <v>292.54610208566504</v>
      </c>
      <c r="Q20" s="8">
        <f ca="1">Q19*(1+'Overriden Forecasts'!Q20)</f>
        <v>320.7797230868897</v>
      </c>
      <c r="R20" s="8">
        <f ca="1">R19*(1+'Overriden Forecasts'!R20)</f>
        <v>296.14065163876273</v>
      </c>
      <c r="S20" s="8">
        <f ca="1">S19*(1+'Overriden Forecasts'!S20)</f>
        <v>417.97207483347614</v>
      </c>
      <c r="T20" s="8">
        <f ca="1">T19*(1+'Overriden Forecasts'!T20)</f>
        <v>234.52941796207409</v>
      </c>
      <c r="U20" s="8">
        <f ca="1">U19*(1+'Overriden Forecasts'!U20)</f>
        <v>253.94847617988864</v>
      </c>
      <c r="V20" s="8">
        <f ca="1">V19*(1+'Overriden Forecasts'!V20)</f>
        <v>198.34099765612766</v>
      </c>
      <c r="W20" s="8">
        <f ca="1">W19*(1+'Overriden Forecasts'!W20)</f>
        <v>323.12141500233355</v>
      </c>
      <c r="X20" s="8">
        <f ca="1">X19*(1+'Overriden Forecasts'!X20)</f>
        <v>239.32923280886172</v>
      </c>
      <c r="Y20" s="8">
        <f ca="1">Y19*(1+'Overriden Forecasts'!Y20)</f>
        <v>321.50337674980125</v>
      </c>
      <c r="Z20" s="8">
        <f ca="1">Z19*(1+'Overriden Forecasts'!Z20)</f>
        <v>271.86700600074749</v>
      </c>
      <c r="AA20" s="8">
        <f ca="1">AA19*(1+'Overriden Forecasts'!AA20)</f>
        <v>200.80138160162736</v>
      </c>
      <c r="AB20" s="8">
        <f ca="1">AB19*(1+'Overriden Forecasts'!AB20)</f>
        <v>289.03623909275291</v>
      </c>
      <c r="AC20" s="8">
        <f ca="1">AC19*(1+'Overriden Forecasts'!AC20)</f>
        <v>196.55426201396841</v>
      </c>
      <c r="AD20" s="8">
        <f ca="1">AD19*(1+'Overriden Forecasts'!AD20)</f>
        <v>166.47701281765654</v>
      </c>
      <c r="AE20" s="8">
        <f ca="1">AE19*(1+'Overriden Forecasts'!AE20)</f>
        <v>336.58270142566766</v>
      </c>
      <c r="AF20" s="8">
        <f ca="1">AF19*(1+'Overriden Forecasts'!AF20)</f>
        <v>259.64845975435685</v>
      </c>
      <c r="AG20" s="8">
        <f ca="1">AG19*(1+'Overriden Forecasts'!AG20)</f>
        <v>247.92007769312838</v>
      </c>
      <c r="AH20" s="8">
        <f ca="1">AH19*(1+'Overriden Forecasts'!AH20)</f>
        <v>332.1528874211798</v>
      </c>
      <c r="AI20" s="8">
        <f ca="1">AI19*(1+'Overriden Forecasts'!AI20)</f>
        <v>274.83680696781471</v>
      </c>
      <c r="AJ20" s="8">
        <f ca="1">AJ19*(1+'Overriden Forecasts'!AJ20)</f>
        <v>440.33199903539185</v>
      </c>
      <c r="AK20" s="8">
        <f ca="1">AK19*(1+'Overriden Forecasts'!AK20)</f>
        <v>471.06575304858092</v>
      </c>
      <c r="AL20" s="8">
        <f ca="1">AL19*(1+'Overriden Forecasts'!AL20)</f>
        <v>486.70864881996567</v>
      </c>
      <c r="AM20" s="8">
        <f ca="1">AM19*(1+'Overriden Forecasts'!AM20)</f>
        <v>367.06113601799581</v>
      </c>
      <c r="AN20" s="8">
        <f ca="1">AN19*(1+'Overriden Forecasts'!AN20)</f>
        <v>422.52048260262762</v>
      </c>
      <c r="AO20" s="8">
        <f ca="1">AO19*(1+'Overriden Forecasts'!AO20)</f>
        <v>182.19996144095194</v>
      </c>
      <c r="AP20" s="8">
        <f ca="1">AP19*(1+'Overriden Forecasts'!AP20)</f>
        <v>301.02151322787728</v>
      </c>
      <c r="AQ20" s="8">
        <f ca="1">AQ19*(1+'Overriden Forecasts'!AQ20)</f>
        <v>432.76164023805472</v>
      </c>
      <c r="AR20" s="8">
        <f ca="1">AR19*(1+'Overriden Forecasts'!AR20)</f>
        <v>218.23170735258421</v>
      </c>
      <c r="AS20" s="8">
        <f ca="1">AS19*(1+'Overriden Forecasts'!AS20)</f>
        <v>979.50664775531072</v>
      </c>
      <c r="AT20" s="8">
        <f ca="1">AT19*(1+'Overriden Forecasts'!AT20)</f>
        <v>767.19302782850832</v>
      </c>
      <c r="AU20" s="8">
        <f ca="1">AU19*(1+'Overriden Forecasts'!AU20)</f>
        <v>423.82033766124823</v>
      </c>
      <c r="AV20" s="8">
        <f ca="1">AV19*(1+'Overriden Forecasts'!AV20)</f>
        <v>374.41962044411548</v>
      </c>
      <c r="AW20" s="8">
        <f ca="1">AW19*(1+'Overriden Forecasts'!AW20)</f>
        <v>486.68541321104357</v>
      </c>
      <c r="AX20" s="8">
        <f ca="1">AX19*(1+'Overriden Forecasts'!AX20)</f>
        <v>429.4</v>
      </c>
      <c r="AY20" s="8">
        <f ca="1">AY19*(1+'Overriden Forecasts'!AY20)</f>
        <v>564.97269222232592</v>
      </c>
      <c r="AZ20" s="8">
        <f ca="1">AZ19*(1+'Overriden Forecasts'!AZ20)</f>
        <v>410.28802487547171</v>
      </c>
      <c r="BA20" s="8">
        <f ca="1">BA19*(1+'Overriden Forecasts'!BA20)</f>
        <v>340.1098794709406</v>
      </c>
      <c r="BB20" s="8">
        <f ca="1">BB19*(1+'Overriden Forecasts'!BB20)</f>
        <v>717.34816307733706</v>
      </c>
      <c r="BC20" s="8">
        <f ca="1">BC19*(1+'Overriden Forecasts'!BC20)</f>
        <v>772.91029344846436</v>
      </c>
      <c r="BD20" s="8">
        <f ca="1">BD19*(1+'Overriden Forecasts'!BD20)</f>
        <v>926.28147034994504</v>
      </c>
      <c r="BE20" s="8">
        <f ca="1">BE19*(1+'Overriden Forecasts'!BE20)</f>
        <v>1119.2527315527186</v>
      </c>
      <c r="BF20" s="8">
        <f ca="1">BF19*(1+'Overriden Forecasts'!BF20)</f>
        <v>865.28249072877009</v>
      </c>
      <c r="BG20" s="8">
        <f ca="1">BG19*(1+'Overriden Forecasts'!BG20)</f>
        <v>442.38725497818206</v>
      </c>
      <c r="BH20" s="8">
        <f ca="1">BH19*(1+'Overriden Forecasts'!BH20)</f>
        <v>341.95237264305467</v>
      </c>
      <c r="BI20" s="8">
        <f ca="1">BI19*(1+'Overriden Forecasts'!BI20)</f>
        <v>98.400340025599462</v>
      </c>
      <c r="BJ20" s="8">
        <f ca="1">BJ19*(1+'Overriden Forecasts'!BJ20)</f>
        <v>280.86235648402413</v>
      </c>
      <c r="BK20" s="8">
        <f ca="1">BK19*(1+'Overriden Forecasts'!BK20)</f>
        <v>260.53943713159276</v>
      </c>
      <c r="BL20" s="8">
        <f ca="1">BL19*(1+'Overriden Forecasts'!BL20)</f>
        <v>340.75253191531834</v>
      </c>
      <c r="BM20" s="8">
        <f ca="1">BM19*(1+'Overriden Forecasts'!BM20)</f>
        <v>543.73001292716219</v>
      </c>
      <c r="BN20" s="8">
        <f ca="1">BN19*(1+'Overriden Forecasts'!BN20)</f>
        <v>128.07062124759332</v>
      </c>
      <c r="BO20" s="8">
        <f ca="1">BO19*(1+'Overriden Forecasts'!BO20)</f>
        <v>530.90978385139226</v>
      </c>
      <c r="BP20" s="8">
        <f ca="1">BP19*(1+'Overriden Forecasts'!BP20)</f>
        <v>615.16949925057588</v>
      </c>
      <c r="BQ20" s="8">
        <f ca="1">BQ19*(1+'Overriden Forecasts'!BQ20)</f>
        <v>299.34121467970385</v>
      </c>
      <c r="BR20" s="8">
        <f ca="1">BR19*(1+'Overriden Forecasts'!BR20)</f>
        <v>270.49267948453826</v>
      </c>
      <c r="BS20" s="8">
        <f ca="1">BS19*(1+'Overriden Forecasts'!BS20)</f>
        <v>276.27127110433133</v>
      </c>
      <c r="BT20" s="8">
        <f ca="1">BT19*(1+'Overriden Forecasts'!BT20)</f>
        <v>326.09295188749746</v>
      </c>
      <c r="BU20" s="8">
        <f ca="1">BU19*(1+'Overriden Forecasts'!BU20)</f>
        <v>201.44729284890568</v>
      </c>
      <c r="BV20" s="8">
        <f ca="1">BV19*(1+'Overriden Forecasts'!BV20)</f>
        <v>248.28087898415583</v>
      </c>
      <c r="BW20" s="8">
        <f ca="1">BW19*(1+'Overriden Forecasts'!BW20)</f>
        <v>261.38732606172596</v>
      </c>
      <c r="BX20" s="8">
        <f ca="1">BX19*(1+'Overriden Forecasts'!BX20)</f>
        <v>661.97827166618686</v>
      </c>
      <c r="BY20" s="8">
        <f ca="1">BY19*(1+'Overriden Forecasts'!BY20)</f>
        <v>117.45149207799022</v>
      </c>
      <c r="BZ20" s="8">
        <f ca="1">BZ19*(1+'Overriden Forecasts'!BZ20)</f>
        <v>556.13399143568051</v>
      </c>
      <c r="CA20" s="8">
        <f ca="1">CA19*(1+'Overriden Forecasts'!CA20)</f>
        <v>519.09220596385671</v>
      </c>
      <c r="CB20" s="8">
        <f ca="1">CB19*(1+'Overriden Forecasts'!CB20)</f>
        <v>1486.8408230739153</v>
      </c>
      <c r="CC20" s="8">
        <f ca="1">CC19*(1+'Overriden Forecasts'!CC20)</f>
        <v>493.49372798802813</v>
      </c>
      <c r="CD20" s="8">
        <f ca="1">CD19*(1+'Overriden Forecasts'!CD20)</f>
        <v>629.46883919883419</v>
      </c>
      <c r="CE20" s="8">
        <f ca="1">CE19*(1+'Overriden Forecasts'!CE20)</f>
        <v>500.1930861850895</v>
      </c>
      <c r="CF20" s="8">
        <f ca="1">CF19*(1+'Overriden Forecasts'!CF20)</f>
        <v>6.4971709211643054</v>
      </c>
      <c r="CG20" s="8">
        <f ca="1">CG19*(1+'Overriden Forecasts'!CG20)</f>
        <v>137.03760922669076</v>
      </c>
      <c r="CH20" s="8">
        <f ca="1">CH19*(1+'Overriden Forecasts'!CH20)</f>
        <v>113.30253692273908</v>
      </c>
      <c r="CI20" s="8">
        <f ca="1">CI19*(1+'Overriden Forecasts'!CI20)</f>
        <v>616.30229139875905</v>
      </c>
      <c r="CJ20" s="8">
        <f ca="1">CJ19*(1+'Overriden Forecasts'!CJ20)</f>
        <v>256.7716904110269</v>
      </c>
      <c r="CK20" s="8">
        <f ca="1">CK19*(1+'Overriden Forecasts'!CK20)</f>
        <v>243.07999002605848</v>
      </c>
      <c r="CL20" s="8">
        <f ca="1">CL19*(1+'Overriden Forecasts'!CL20)</f>
        <v>690.93648718479153</v>
      </c>
      <c r="CM20" s="8">
        <f ca="1">CM19*(1+'Overriden Forecasts'!CM20)</f>
        <v>359.71828100087913</v>
      </c>
      <c r="CN20" s="8">
        <f ca="1">CN19*(1+'Overriden Forecasts'!CN20)</f>
        <v>401.07130487457283</v>
      </c>
    </row>
    <row r="21" spans="1:92" x14ac:dyDescent="0.2">
      <c r="A21" s="6">
        <f t="shared" ca="1" si="0"/>
        <v>45383</v>
      </c>
      <c r="B21" s="8">
        <f ca="1">B20*(1+'Overriden Forecasts'!B21)</f>
        <v>280.84840214868831</v>
      </c>
      <c r="C21" s="8">
        <f ca="1">C20*(1+'Overriden Forecasts'!C21)</f>
        <v>241.23012847549785</v>
      </c>
      <c r="D21" s="8">
        <f ca="1">D20*(1+'Overriden Forecasts'!D21)</f>
        <v>397.93495024536395</v>
      </c>
      <c r="E21" s="8">
        <f ca="1">E20*(1+'Overriden Forecasts'!E21)</f>
        <v>247.31009158811892</v>
      </c>
      <c r="F21" s="8">
        <f ca="1">F20*(1+'Overriden Forecasts'!F21)</f>
        <v>411.58033360141718</v>
      </c>
      <c r="G21" s="8">
        <f ca="1">G20*(1+'Overriden Forecasts'!G21)</f>
        <v>446.05494634884207</v>
      </c>
      <c r="H21" s="8">
        <f ca="1">H20*(1+'Overriden Forecasts'!H21)</f>
        <v>282.47820260597422</v>
      </c>
      <c r="I21" s="8">
        <f ca="1">I20*(1+'Overriden Forecasts'!I21)</f>
        <v>236.81942738550939</v>
      </c>
      <c r="J21" s="8">
        <f ca="1">J20*(1+'Overriden Forecasts'!J21)</f>
        <v>139</v>
      </c>
      <c r="K21" s="8">
        <f ca="1">K20*(1+'Overriden Forecasts'!K21)</f>
        <v>237.12709463316975</v>
      </c>
      <c r="L21" s="8">
        <f ca="1">L20*(1+'Overriden Forecasts'!L21)</f>
        <v>333.52881230920508</v>
      </c>
      <c r="M21" s="8">
        <f ca="1">M20*(1+'Overriden Forecasts'!M21)</f>
        <v>318.17731637163331</v>
      </c>
      <c r="N21" s="8">
        <f ca="1">N20*(1+'Overriden Forecasts'!N21)</f>
        <v>334.39214613774391</v>
      </c>
      <c r="O21" s="8">
        <f ca="1">O20*(1+'Overriden Forecasts'!O21)</f>
        <v>498.24089331857402</v>
      </c>
      <c r="P21" s="8">
        <f ca="1">P20*(1+'Overriden Forecasts'!P21)</f>
        <v>292.84364197373441</v>
      </c>
      <c r="Q21" s="8">
        <f ca="1">Q20*(1+'Overriden Forecasts'!Q21)</f>
        <v>321.58567902180596</v>
      </c>
      <c r="R21" s="8">
        <f ca="1">R20*(1+'Overriden Forecasts'!R21)</f>
        <v>298.09508930305253</v>
      </c>
      <c r="S21" s="8">
        <f ca="1">S20*(1+'Overriden Forecasts'!S21)</f>
        <v>422.43140457296391</v>
      </c>
      <c r="T21" s="8">
        <f ca="1">T20*(1+'Overriden Forecasts'!T21)</f>
        <v>234.8301568997922</v>
      </c>
      <c r="U21" s="8">
        <f ca="1">U20*(1+'Overriden Forecasts'!U21)</f>
        <v>254.28890656428825</v>
      </c>
      <c r="V21" s="8">
        <f ca="1">V20*(1+'Overriden Forecasts'!V21)</f>
        <v>198.71147935556843</v>
      </c>
      <c r="W21" s="8">
        <f ca="1">W20*(1+'Overriden Forecasts'!W21)</f>
        <v>324.51240374196237</v>
      </c>
      <c r="X21" s="8">
        <f ca="1">X20*(1+'Overriden Forecasts'!X21)</f>
        <v>239.97156425785781</v>
      </c>
      <c r="Y21" s="8">
        <f ca="1">Y20*(1+'Overriden Forecasts'!Y21)</f>
        <v>325.02493375967401</v>
      </c>
      <c r="Z21" s="8">
        <f ca="1">Z20*(1+'Overriden Forecasts'!Z21)</f>
        <v>274.0177177568724</v>
      </c>
      <c r="AA21" s="8">
        <f ca="1">AA20*(1+'Overriden Forecasts'!AA21)</f>
        <v>200.80138160162736</v>
      </c>
      <c r="AB21" s="8">
        <f ca="1">AB20*(1+'Overriden Forecasts'!AB21)</f>
        <v>289.51470252790619</v>
      </c>
      <c r="AC21" s="8">
        <f ca="1">AC20*(1+'Overriden Forecasts'!AC21)</f>
        <v>196.76136472497393</v>
      </c>
      <c r="AD21" s="8">
        <f ca="1">AD20*(1+'Overriden Forecasts'!AD21)</f>
        <v>166.6145060701383</v>
      </c>
      <c r="AE21" s="8">
        <f ca="1">AE20*(1+'Overriden Forecasts'!AE21)</f>
        <v>337.39080447401051</v>
      </c>
      <c r="AF21" s="8">
        <f ca="1">AF20*(1+'Overriden Forecasts'!AF21)</f>
        <v>259.3945265235007</v>
      </c>
      <c r="AG21" s="8">
        <f ca="1">AG20*(1+'Overriden Forecasts'!AG21)</f>
        <v>247.4340623800787</v>
      </c>
      <c r="AH21" s="8">
        <f ca="1">AH20*(1+'Overriden Forecasts'!AH21)</f>
        <v>333.1295181682849</v>
      </c>
      <c r="AI21" s="8">
        <f ca="1">AI20*(1+'Overriden Forecasts'!AI21)</f>
        <v>276.01543983503109</v>
      </c>
      <c r="AJ21" s="8">
        <f ca="1">AJ20*(1+'Overriden Forecasts'!AJ21)</f>
        <v>442.9970838378872</v>
      </c>
      <c r="AK21" s="8">
        <f ca="1">AK20*(1+'Overriden Forecasts'!AK21)</f>
        <v>473.60832649606493</v>
      </c>
      <c r="AL21" s="8">
        <f ca="1">AL20*(1+'Overriden Forecasts'!AL21)</f>
        <v>491.22506896060889</v>
      </c>
      <c r="AM21" s="8">
        <f ca="1">AM20*(1+'Overriden Forecasts'!AM21)</f>
        <v>367.65897690788449</v>
      </c>
      <c r="AN21" s="8">
        <f ca="1">AN20*(1+'Overriden Forecasts'!AN21)</f>
        <v>423.24384274721803</v>
      </c>
      <c r="AO21" s="8">
        <f ca="1">AO20*(1+'Overriden Forecasts'!AO21)</f>
        <v>182.15841573999629</v>
      </c>
      <c r="AP21" s="8">
        <f ca="1">AP20*(1+'Overriden Forecasts'!AP21)</f>
        <v>301.05699767264514</v>
      </c>
      <c r="AQ21" s="8">
        <f ca="1">AQ20*(1+'Overriden Forecasts'!AQ21)</f>
        <v>433.71052532486664</v>
      </c>
      <c r="AR21" s="8">
        <f ca="1">AR20*(1+'Overriden Forecasts'!AR21)</f>
        <v>218.49457998328336</v>
      </c>
      <c r="AS21" s="8">
        <f ca="1">AS20*(1+'Overriden Forecasts'!AS21)</f>
        <v>987.80683521437186</v>
      </c>
      <c r="AT21" s="8">
        <f ca="1">AT20*(1+'Overriden Forecasts'!AT21)</f>
        <v>770.32152318230692</v>
      </c>
      <c r="AU21" s="8">
        <f ca="1">AU20*(1+'Overriden Forecasts'!AU21)</f>
        <v>425.55176601606905</v>
      </c>
      <c r="AV21" s="8">
        <f ca="1">AV20*(1+'Overriden Forecasts'!AV21)</f>
        <v>374.41962044411548</v>
      </c>
      <c r="AW21" s="8">
        <f ca="1">AW20*(1+'Overriden Forecasts'!AW21)</f>
        <v>487.17209862425455</v>
      </c>
      <c r="AX21" s="8">
        <f ca="1">AX20*(1+'Overriden Forecasts'!AX21)</f>
        <v>429.4</v>
      </c>
      <c r="AY21" s="8">
        <f ca="1">AY20*(1+'Overriden Forecasts'!AY21)</f>
        <v>577.55868752628226</v>
      </c>
      <c r="AZ21" s="8">
        <f ca="1">AZ20*(1+'Overriden Forecasts'!AZ21)</f>
        <v>410.95388752662365</v>
      </c>
      <c r="BA21" s="8">
        <f ca="1">BA20*(1+'Overriden Forecasts'!BA21)</f>
        <v>342.17690407180788</v>
      </c>
      <c r="BB21" s="8">
        <f ca="1">BB20*(1+'Overriden Forecasts'!BB21)</f>
        <v>722.88417213718913</v>
      </c>
      <c r="BC21" s="8">
        <f ca="1">BC20*(1+'Overriden Forecasts'!BC21)</f>
        <v>786.34659513493614</v>
      </c>
      <c r="BD21" s="8">
        <f ca="1">BD20*(1+'Overriden Forecasts'!BD21)</f>
        <v>926.28147034994504</v>
      </c>
      <c r="BE21" s="8">
        <f ca="1">BE20*(1+'Overriden Forecasts'!BE21)</f>
        <v>1119.2527315527186</v>
      </c>
      <c r="BF21" s="8">
        <f ca="1">BF20*(1+'Overriden Forecasts'!BF21)</f>
        <v>866.58567422257624</v>
      </c>
      <c r="BG21" s="8">
        <f ca="1">BG20*(1+'Overriden Forecasts'!BG21)</f>
        <v>441.70886473186505</v>
      </c>
      <c r="BH21" s="8">
        <f ca="1">BH20*(1+'Overriden Forecasts'!BH21)</f>
        <v>340.52334932218099</v>
      </c>
      <c r="BI21" s="8">
        <f ca="1">BI20*(1+'Overriden Forecasts'!BI21)</f>
        <v>97.765720547779182</v>
      </c>
      <c r="BJ21" s="8">
        <f ca="1">BJ20*(1+'Overriden Forecasts'!BJ21)</f>
        <v>280.43365872799995</v>
      </c>
      <c r="BK21" s="8">
        <f ca="1">BK20*(1+'Overriden Forecasts'!BK21)</f>
        <v>261.17433414106506</v>
      </c>
      <c r="BL21" s="8">
        <f ca="1">BL20*(1+'Overriden Forecasts'!BL21)</f>
        <v>343.4721170217249</v>
      </c>
      <c r="BM21" s="8">
        <f ca="1">BM20*(1+'Overriden Forecasts'!BM21)</f>
        <v>545.29834697867125</v>
      </c>
      <c r="BN21" s="8">
        <f ca="1">BN20*(1+'Overriden Forecasts'!BN21)</f>
        <v>128.64586324075074</v>
      </c>
      <c r="BO21" s="8">
        <f ca="1">BO20*(1+'Overriden Forecasts'!BO21)</f>
        <v>533.40809164553616</v>
      </c>
      <c r="BP21" s="8">
        <f ca="1">BP20*(1+'Overriden Forecasts'!BP21)</f>
        <v>616.87891587560785</v>
      </c>
      <c r="BQ21" s="8">
        <f ca="1">BQ20*(1+'Overriden Forecasts'!BQ21)</f>
        <v>302.08709733792159</v>
      </c>
      <c r="BR21" s="8">
        <f ca="1">BR20*(1+'Overriden Forecasts'!BR21)</f>
        <v>275.0365596247176</v>
      </c>
      <c r="BS21" s="8">
        <f ca="1">BS20*(1+'Overriden Forecasts'!BS21)</f>
        <v>276.85974775994231</v>
      </c>
      <c r="BT21" s="8">
        <f ca="1">BT20*(1+'Overriden Forecasts'!BT21)</f>
        <v>328.32329826397881</v>
      </c>
      <c r="BU21" s="8">
        <f ca="1">BU20*(1+'Overriden Forecasts'!BU21)</f>
        <v>204.27925577049729</v>
      </c>
      <c r="BV21" s="8">
        <f ca="1">BV20*(1+'Overriden Forecasts'!BV21)</f>
        <v>247.79933512549684</v>
      </c>
      <c r="BW21" s="8">
        <f ca="1">BW20*(1+'Overriden Forecasts'!BW21)</f>
        <v>262.54468027706116</v>
      </c>
      <c r="BX21" s="8">
        <f ca="1">BX20*(1+'Overriden Forecasts'!BX21)</f>
        <v>668.15071061620426</v>
      </c>
      <c r="BY21" s="8">
        <f ca="1">BY20*(1+'Overriden Forecasts'!BY21)</f>
        <v>117.25751677096787</v>
      </c>
      <c r="BZ21" s="8">
        <f ca="1">BZ20*(1+'Overriden Forecasts'!BZ21)</f>
        <v>557.60670467579666</v>
      </c>
      <c r="CA21" s="8">
        <f ca="1">CA20*(1+'Overriden Forecasts'!CA21)</f>
        <v>520.05843962851543</v>
      </c>
      <c r="CB21" s="8">
        <f ca="1">CB20*(1+'Overriden Forecasts'!CB21)</f>
        <v>1505.6344252779766</v>
      </c>
      <c r="CC21" s="8">
        <f ca="1">CC20*(1+'Overriden Forecasts'!CC21)</f>
        <v>496.27956962843461</v>
      </c>
      <c r="CD21" s="8">
        <f ca="1">CD20*(1+'Overriden Forecasts'!CD21)</f>
        <v>644.18625070578298</v>
      </c>
      <c r="CE21" s="8">
        <f ca="1">CE20*(1+'Overriden Forecasts'!CE21)</f>
        <v>536.37009034160383</v>
      </c>
      <c r="CF21" s="8">
        <f ca="1">CF20*(1+'Overriden Forecasts'!CF21)</f>
        <v>6.4608415255097773</v>
      </c>
      <c r="CG21" s="8">
        <f ca="1">CG20*(1+'Overriden Forecasts'!CG21)</f>
        <v>138.39092469351917</v>
      </c>
      <c r="CH21" s="8">
        <f ca="1">CH20*(1+'Overriden Forecasts'!CH21)</f>
        <v>113.43044625522765</v>
      </c>
      <c r="CI21" s="8">
        <f ca="1">CI20*(1+'Overriden Forecasts'!CI21)</f>
        <v>618.99969931993814</v>
      </c>
      <c r="CJ21" s="8">
        <f ca="1">CJ20*(1+'Overriden Forecasts'!CJ21)</f>
        <v>257.36851132030745</v>
      </c>
      <c r="CK21" s="8">
        <f ca="1">CK20*(1+'Overriden Forecasts'!CK21)</f>
        <v>243.40110058306172</v>
      </c>
      <c r="CL21" s="8">
        <f ca="1">CL20*(1+'Overriden Forecasts'!CL21)</f>
        <v>703.05095885787136</v>
      </c>
      <c r="CM21" s="8">
        <f ca="1">CM20*(1+'Overriden Forecasts'!CM21)</f>
        <v>361.46290805784218</v>
      </c>
      <c r="CN21" s="8">
        <f ca="1">CN20*(1+'Overriden Forecasts'!CN21)</f>
        <v>403.83552068404202</v>
      </c>
    </row>
    <row r="22" spans="1:92" x14ac:dyDescent="0.2">
      <c r="A22" s="6">
        <f t="shared" ca="1" si="0"/>
        <v>45413</v>
      </c>
      <c r="B22" s="8">
        <f ca="1">B21*(1+'Overriden Forecasts'!B22)</f>
        <v>281.43906271778275</v>
      </c>
      <c r="C22" s="8">
        <f ca="1">C21*(1+'Overriden Forecasts'!C22)</f>
        <v>240.26100536518919</v>
      </c>
      <c r="D22" s="8">
        <f ca="1">D21*(1+'Overriden Forecasts'!D22)</f>
        <v>400.87792953017487</v>
      </c>
      <c r="E22" s="8">
        <f ca="1">E21*(1+'Overriden Forecasts'!E22)</f>
        <v>247.63787505302085</v>
      </c>
      <c r="F22" s="8">
        <f ca="1">F21*(1+'Overriden Forecasts'!F22)</f>
        <v>415.3820482792537</v>
      </c>
      <c r="G22" s="8">
        <f ca="1">G21*(1+'Overriden Forecasts'!G22)</f>
        <v>446.83152247246528</v>
      </c>
      <c r="H22" s="8">
        <f ca="1">H21*(1+'Overriden Forecasts'!H22)</f>
        <v>283.1904112231403</v>
      </c>
      <c r="I22" s="8">
        <f ca="1">I21*(1+'Overriden Forecasts'!I22)</f>
        <v>237.12044680412743</v>
      </c>
      <c r="J22" s="8">
        <f ca="1">J21*(1+'Overriden Forecasts'!J22)</f>
        <v>139</v>
      </c>
      <c r="K22" s="8">
        <f ca="1">K21*(1+'Overriden Forecasts'!K22)</f>
        <v>237.52607026209165</v>
      </c>
      <c r="L22" s="8">
        <f ca="1">L21*(1+'Overriden Forecasts'!L22)</f>
        <v>334.2160948393884</v>
      </c>
      <c r="M22" s="8">
        <f ca="1">M21*(1+'Overriden Forecasts'!M22)</f>
        <v>318.75409548328616</v>
      </c>
      <c r="N22" s="8">
        <f ca="1">N21*(1+'Overriden Forecasts'!N22)</f>
        <v>335.28207698245888</v>
      </c>
      <c r="O22" s="8">
        <f ca="1">O21*(1+'Overriden Forecasts'!O22)</f>
        <v>499.13226067518758</v>
      </c>
      <c r="P22" s="8">
        <f ca="1">P21*(1+'Overriden Forecasts'!P22)</f>
        <v>293.10272739787035</v>
      </c>
      <c r="Q22" s="8">
        <f ca="1">Q21*(1+'Overriden Forecasts'!Q22)</f>
        <v>322.34787036718683</v>
      </c>
      <c r="R22" s="8">
        <f ca="1">R21*(1+'Overriden Forecasts'!R22)</f>
        <v>299.98161417947824</v>
      </c>
      <c r="S22" s="8">
        <f ca="1">S21*(1+'Overriden Forecasts'!S22)</f>
        <v>426.82040060048848</v>
      </c>
      <c r="T22" s="8">
        <f ca="1">T21*(1+'Overriden Forecasts'!T22)</f>
        <v>235.13076339423921</v>
      </c>
      <c r="U22" s="8">
        <f ca="1">U21*(1+'Overriden Forecasts'!U22)</f>
        <v>254.6293369487571</v>
      </c>
      <c r="V22" s="8">
        <f ca="1">V21*(1+'Overriden Forecasts'!V22)</f>
        <v>199.14402599264983</v>
      </c>
      <c r="W22" s="8">
        <f ca="1">W21*(1+'Overriden Forecasts'!W22)</f>
        <v>324.99945967486593</v>
      </c>
      <c r="X22" s="8">
        <f ca="1">X21*(1+'Overriden Forecasts'!X22)</f>
        <v>240.03840830300453</v>
      </c>
      <c r="Y22" s="8">
        <f ca="1">Y21*(1+'Overriden Forecasts'!Y22)</f>
        <v>325.94959412296316</v>
      </c>
      <c r="Z22" s="8">
        <f ca="1">Z21*(1+'Overriden Forecasts'!Z22)</f>
        <v>274.29958465488636</v>
      </c>
      <c r="AA22" s="8">
        <f ca="1">AA21*(1+'Overriden Forecasts'!AA22)</f>
        <v>200.80138160162736</v>
      </c>
      <c r="AB22" s="8">
        <f ca="1">AB21*(1+'Overriden Forecasts'!AB22)</f>
        <v>289.98374737681161</v>
      </c>
      <c r="AC22" s="8">
        <f ca="1">AC21*(1+'Overriden Forecasts'!AC22)</f>
        <v>196.96853008403932</v>
      </c>
      <c r="AD22" s="8">
        <f ca="1">AD21*(1+'Overriden Forecasts'!AD22)</f>
        <v>166.75202959259494</v>
      </c>
      <c r="AE22" s="8">
        <f ca="1">AE21*(1+'Overriden Forecasts'!AE22)</f>
        <v>338.29757741822988</v>
      </c>
      <c r="AF22" s="8">
        <f ca="1">AF21*(1+'Overriden Forecasts'!AF22)</f>
        <v>258.94409549335307</v>
      </c>
      <c r="AG22" s="8">
        <f ca="1">AG21*(1+'Overriden Forecasts'!AG22)</f>
        <v>246.93527264709886</v>
      </c>
      <c r="AH22" s="8">
        <f ca="1">AH21*(1+'Overriden Forecasts'!AH22)</f>
        <v>334.10614889821238</v>
      </c>
      <c r="AI22" s="8">
        <f ca="1">AI21*(1+'Overriden Forecasts'!AI22)</f>
        <v>277.13766917006836</v>
      </c>
      <c r="AJ22" s="8">
        <f ca="1">AJ21*(1+'Overriden Forecasts'!AJ22)</f>
        <v>445.01159819159921</v>
      </c>
      <c r="AK22" s="8">
        <f ca="1">AK21*(1+'Overriden Forecasts'!AK22)</f>
        <v>475.89265224576144</v>
      </c>
      <c r="AL22" s="8">
        <f ca="1">AL21*(1+'Overriden Forecasts'!AL22)</f>
        <v>495.29624355783073</v>
      </c>
      <c r="AM22" s="8">
        <f ca="1">AM21*(1+'Overriden Forecasts'!AM22)</f>
        <v>368.25681779777312</v>
      </c>
      <c r="AN22" s="8">
        <f ca="1">AN21*(1+'Overriden Forecasts'!AN22)</f>
        <v>423.96720289180837</v>
      </c>
      <c r="AO22" s="8">
        <f ca="1">AO21*(1+'Overriden Forecasts'!AO22)</f>
        <v>182.55782247240978</v>
      </c>
      <c r="AP22" s="8">
        <f ca="1">AP21*(1+'Overriden Forecasts'!AP22)</f>
        <v>301.68046073901729</v>
      </c>
      <c r="AQ22" s="8">
        <f ca="1">AQ21*(1+'Overriden Forecasts'!AQ22)</f>
        <v>434.79890331490191</v>
      </c>
      <c r="AR22" s="8">
        <f ca="1">AR21*(1+'Overriden Forecasts'!AR22)</f>
        <v>218.75745261398248</v>
      </c>
      <c r="AS22" s="8">
        <f ca="1">AS21*(1+'Overriden Forecasts'!AS22)</f>
        <v>990.31388766095608</v>
      </c>
      <c r="AT22" s="8">
        <f ca="1">AT21*(1+'Overriden Forecasts'!AT22)</f>
        <v>773.44994444894166</v>
      </c>
      <c r="AU22" s="8">
        <f ca="1">AU21*(1+'Overriden Forecasts'!AU22)</f>
        <v>426.2703476884401</v>
      </c>
      <c r="AV22" s="8">
        <f ca="1">AV21*(1+'Overriden Forecasts'!AV22)</f>
        <v>374.41962044411548</v>
      </c>
      <c r="AW22" s="8">
        <f ca="1">AW21*(1+'Overriden Forecasts'!AW22)</f>
        <v>487.65927072287877</v>
      </c>
      <c r="AX22" s="8">
        <f ca="1">AX21*(1+'Overriden Forecasts'!AX22)</f>
        <v>429.4</v>
      </c>
      <c r="AY22" s="8">
        <f ca="1">AY21*(1+'Overriden Forecasts'!AY22)</f>
        <v>577.48924094065887</v>
      </c>
      <c r="AZ22" s="8">
        <f ca="1">AZ21*(1+'Overriden Forecasts'!AZ22)</f>
        <v>411.44910975150566</v>
      </c>
      <c r="BA22" s="8">
        <f ca="1">BA21*(1+'Overriden Forecasts'!BA22)</f>
        <v>344.61264276413101</v>
      </c>
      <c r="BB22" s="8">
        <f ca="1">BB21*(1+'Overriden Forecasts'!BB22)</f>
        <v>728.42018119704119</v>
      </c>
      <c r="BC22" s="8">
        <f ca="1">BC21*(1+'Overriden Forecasts'!BC22)</f>
        <v>799.69242314278063</v>
      </c>
      <c r="BD22" s="8">
        <f ca="1">BD21*(1+'Overriden Forecasts'!BD22)</f>
        <v>926.28147034994504</v>
      </c>
      <c r="BE22" s="8">
        <f ca="1">BE21*(1+'Overriden Forecasts'!BE22)</f>
        <v>1119.2527315527186</v>
      </c>
      <c r="BF22" s="8">
        <f ca="1">BF21*(1+'Overriden Forecasts'!BF22)</f>
        <v>869.12408686992285</v>
      </c>
      <c r="BG22" s="8">
        <f ca="1">BG21*(1+'Overriden Forecasts'!BG22)</f>
        <v>445.55005653888924</v>
      </c>
      <c r="BH22" s="8">
        <f ca="1">BH21*(1+'Overriden Forecasts'!BH22)</f>
        <v>345.21084192152676</v>
      </c>
      <c r="BI22" s="8">
        <f ca="1">BI21*(1+'Overriden Forecasts'!BI22)</f>
        <v>98.547096608903672</v>
      </c>
      <c r="BJ22" s="8">
        <f ca="1">BJ21*(1+'Overriden Forecasts'!BJ22)</f>
        <v>282.93954594261828</v>
      </c>
      <c r="BK22" s="8">
        <f ca="1">BK21*(1+'Overriden Forecasts'!BK22)</f>
        <v>261.78580975483118</v>
      </c>
      <c r="BL22" s="8">
        <f ca="1">BL21*(1+'Overriden Forecasts'!BL22)</f>
        <v>346.19170212813145</v>
      </c>
      <c r="BM22" s="8">
        <f ca="1">BM21*(1+'Overriden Forecasts'!BM22)</f>
        <v>546.8666810301803</v>
      </c>
      <c r="BN22" s="8">
        <f ca="1">BN21*(1+'Overriden Forecasts'!BN22)</f>
        <v>128.8322236510993</v>
      </c>
      <c r="BO22" s="8">
        <f ca="1">BO21*(1+'Overriden Forecasts'!BO22)</f>
        <v>535.90453433330947</v>
      </c>
      <c r="BP22" s="8">
        <f ca="1">BP21*(1+'Overriden Forecasts'!BP22)</f>
        <v>618.58833250063981</v>
      </c>
      <c r="BQ22" s="8">
        <f ca="1">BQ21*(1+'Overriden Forecasts'!BQ22)</f>
        <v>303.87533845228143</v>
      </c>
      <c r="BR22" s="8">
        <f ca="1">BR21*(1+'Overriden Forecasts'!BR22)</f>
        <v>279.38969582345976</v>
      </c>
      <c r="BS22" s="8">
        <f ca="1">BS21*(1+'Overriden Forecasts'!BS22)</f>
        <v>280.15816136434631</v>
      </c>
      <c r="BT22" s="8">
        <f ca="1">BT21*(1+'Overriden Forecasts'!BT22)</f>
        <v>330.79716618475248</v>
      </c>
      <c r="BU22" s="8">
        <f ca="1">BU21*(1+'Overriden Forecasts'!BU22)</f>
        <v>204.33498005412548</v>
      </c>
      <c r="BV22" s="8">
        <f ca="1">BV21*(1+'Overriden Forecasts'!BV22)</f>
        <v>249.53393393826505</v>
      </c>
      <c r="BW22" s="8">
        <f ca="1">BW21*(1+'Overriden Forecasts'!BW22)</f>
        <v>263.10694505888739</v>
      </c>
      <c r="BX22" s="8">
        <f ca="1">BX21*(1+'Overriden Forecasts'!BX22)</f>
        <v>668.51359771156569</v>
      </c>
      <c r="BY22" s="8">
        <f ca="1">BY21*(1+'Overriden Forecasts'!BY22)</f>
        <v>116.98475662766856</v>
      </c>
      <c r="BZ22" s="8">
        <f ca="1">BZ21*(1+'Overriden Forecasts'!BZ22)</f>
        <v>560.03778309671418</v>
      </c>
      <c r="CA22" s="8">
        <f ca="1">CA21*(1+'Overriden Forecasts'!CA22)</f>
        <v>521.02467329317415</v>
      </c>
      <c r="CB22" s="8">
        <f ca="1">CB21*(1+'Overriden Forecasts'!CB22)</f>
        <v>1524.4280274810915</v>
      </c>
      <c r="CC22" s="8">
        <f ca="1">CC21*(1+'Overriden Forecasts'!CC22)</f>
        <v>497.54372463336205</v>
      </c>
      <c r="CD22" s="8">
        <f ca="1">CD21*(1+'Overriden Forecasts'!CD22)</f>
        <v>625.66808750070868</v>
      </c>
      <c r="CE22" s="8">
        <f ca="1">CE21*(1+'Overriden Forecasts'!CE22)</f>
        <v>533.89989625967814</v>
      </c>
      <c r="CF22" s="8">
        <f ca="1">CF21*(1+'Overriden Forecasts'!CF22)</f>
        <v>6.5652380301732105</v>
      </c>
      <c r="CG22" s="8">
        <f ca="1">CG21*(1+'Overriden Forecasts'!CG22)</f>
        <v>138.47980702665456</v>
      </c>
      <c r="CH22" s="8">
        <f ca="1">CH21*(1+'Overriden Forecasts'!CH22)</f>
        <v>114.09946184181192</v>
      </c>
      <c r="CI22" s="8">
        <f ca="1">CI21*(1+'Overriden Forecasts'!CI22)</f>
        <v>621.7018231708106</v>
      </c>
      <c r="CJ22" s="8">
        <f ca="1">CJ21*(1+'Overriden Forecasts'!CJ22)</f>
        <v>258.24107630052617</v>
      </c>
      <c r="CK22" s="8">
        <f ca="1">CK21*(1+'Overriden Forecasts'!CK22)</f>
        <v>243.72221114006496</v>
      </c>
      <c r="CL22" s="8">
        <f ca="1">CL21*(1+'Overriden Forecasts'!CL22)</f>
        <v>704.09855869252863</v>
      </c>
      <c r="CM22" s="8">
        <f ca="1">CM21*(1+'Overriden Forecasts'!CM22)</f>
        <v>363.20716859061031</v>
      </c>
      <c r="CN22" s="8">
        <f ca="1">CN21*(1+'Overriden Forecasts'!CN22)</f>
        <v>406.59518757487263</v>
      </c>
    </row>
    <row r="23" spans="1:92" x14ac:dyDescent="0.2">
      <c r="A23" s="6">
        <f t="shared" ca="1" si="0"/>
        <v>45444</v>
      </c>
      <c r="B23" s="8">
        <f ca="1">B22*(1+'Overriden Forecasts'!B23)</f>
        <v>282.01021121711267</v>
      </c>
      <c r="C23" s="8">
        <f ca="1">C22*(1+'Overriden Forecasts'!C23)</f>
        <v>240.84187915005324</v>
      </c>
      <c r="D23" s="8">
        <f ca="1">D22*(1+'Overriden Forecasts'!D23)</f>
        <v>403.82011559887974</v>
      </c>
      <c r="E23" s="8">
        <f ca="1">E22*(1+'Overriden Forecasts'!E23)</f>
        <v>247.96528766773392</v>
      </c>
      <c r="F23" s="8">
        <f ca="1">F22*(1+'Overriden Forecasts'!F23)</f>
        <v>415.1718719843434</v>
      </c>
      <c r="G23" s="8">
        <f ca="1">G22*(1+'Overriden Forecasts'!G23)</f>
        <v>447.60809859608861</v>
      </c>
      <c r="H23" s="8">
        <f ca="1">H22*(1+'Overriden Forecasts'!H23)</f>
        <v>283.5491360022134</v>
      </c>
      <c r="I23" s="8">
        <f ca="1">I22*(1+'Overriden Forecasts'!I23)</f>
        <v>237.42024128303271</v>
      </c>
      <c r="J23" s="8">
        <f ca="1">J22*(1+'Overriden Forecasts'!J23)</f>
        <v>139</v>
      </c>
      <c r="K23" s="8">
        <f ca="1">K22*(1+'Overriden Forecasts'!K23)</f>
        <v>237.91249012326435</v>
      </c>
      <c r="L23" s="8">
        <f ca="1">L22*(1+'Overriden Forecasts'!L23)</f>
        <v>334.88024987756859</v>
      </c>
      <c r="M23" s="8">
        <f ca="1">M22*(1+'Overriden Forecasts'!M23)</f>
        <v>319.31749357748026</v>
      </c>
      <c r="N23" s="8">
        <f ca="1">N22*(1+'Overriden Forecasts'!N23)</f>
        <v>335.66390225971935</v>
      </c>
      <c r="O23" s="8">
        <f ca="1">O22*(1+'Overriden Forecasts'!O23)</f>
        <v>500.02362803180102</v>
      </c>
      <c r="P23" s="8">
        <f ca="1">P22*(1+'Overriden Forecasts'!P23)</f>
        <v>293.72167577474397</v>
      </c>
      <c r="Q23" s="8">
        <f ca="1">Q22*(1+'Overriden Forecasts'!Q23)</f>
        <v>323.07245528614425</v>
      </c>
      <c r="R23" s="8">
        <f ca="1">R22*(1+'Overriden Forecasts'!R23)</f>
        <v>302.09312601290259</v>
      </c>
      <c r="S23" s="8">
        <f ca="1">S22*(1+'Overriden Forecasts'!S23)</f>
        <v>431.14017223770298</v>
      </c>
      <c r="T23" s="8">
        <f ca="1">T22*(1+'Overriden Forecasts'!T23)</f>
        <v>235.43128625120431</v>
      </c>
      <c r="U23" s="8">
        <f ca="1">U22*(1+'Overriden Forecasts'!U23)</f>
        <v>254.96976733321921</v>
      </c>
      <c r="V23" s="8">
        <f ca="1">V22*(1+'Overriden Forecasts'!V23)</f>
        <v>199.62339155977369</v>
      </c>
      <c r="W23" s="8">
        <f ca="1">W22*(1+'Overriden Forecasts'!W23)</f>
        <v>324.63676135947526</v>
      </c>
      <c r="X23" s="8">
        <f ca="1">X22*(1+'Overriden Forecasts'!X23)</f>
        <v>241.11487673421837</v>
      </c>
      <c r="Y23" s="8">
        <f ca="1">Y22*(1+'Overriden Forecasts'!Y23)</f>
        <v>323.47476648706498</v>
      </c>
      <c r="Z23" s="8">
        <f ca="1">Z22*(1+'Overriden Forecasts'!Z23)</f>
        <v>271.8835310282015</v>
      </c>
      <c r="AA23" s="8">
        <f ca="1">AA22*(1+'Overriden Forecasts'!AA23)</f>
        <v>200.80138160162736</v>
      </c>
      <c r="AB23" s="8">
        <f ca="1">AB22*(1+'Overriden Forecasts'!AB23)</f>
        <v>290.44514177306843</v>
      </c>
      <c r="AC23" s="8">
        <f ca="1">AC22*(1+'Overriden Forecasts'!AC23)</f>
        <v>197.17573197182747</v>
      </c>
      <c r="AD23" s="8">
        <f ca="1">AD22*(1+'Overriden Forecasts'!AD23)</f>
        <v>166.88957023365134</v>
      </c>
      <c r="AE23" s="8">
        <f ca="1">AE22*(1+'Overriden Forecasts'!AE23)</f>
        <v>339.07767200931852</v>
      </c>
      <c r="AF23" s="8">
        <f ca="1">AF22*(1+'Overriden Forecasts'!AF23)</f>
        <v>259.00962677754688</v>
      </c>
      <c r="AG23" s="8">
        <f ca="1">AG22*(1+'Overriden Forecasts'!AG23)</f>
        <v>246.38153886122114</v>
      </c>
      <c r="AH23" s="8">
        <f ca="1">AH22*(1+'Overriden Forecasts'!AH23)</f>
        <v>335.08277963136737</v>
      </c>
      <c r="AI23" s="8">
        <f ca="1">AI22*(1+'Overriden Forecasts'!AI23)</f>
        <v>278.2076468767882</v>
      </c>
      <c r="AJ23" s="8">
        <f ca="1">AJ22*(1+'Overriden Forecasts'!AJ23)</f>
        <v>446.67992219609027</v>
      </c>
      <c r="AK23" s="8">
        <f ca="1">AK22*(1+'Overriden Forecasts'!AK23)</f>
        <v>477.51516711708098</v>
      </c>
      <c r="AL23" s="8">
        <f ca="1">AL22*(1+'Overriden Forecasts'!AL23)</f>
        <v>499.36177951040327</v>
      </c>
      <c r="AM23" s="8">
        <f ca="1">AM22*(1+'Overriden Forecasts'!AM23)</f>
        <v>368.85465868766175</v>
      </c>
      <c r="AN23" s="8">
        <f ca="1">AN22*(1+'Overriden Forecasts'!AN23)</f>
        <v>424.69056303639877</v>
      </c>
      <c r="AO23" s="8">
        <f ca="1">AO22*(1+'Overriden Forecasts'!AO23)</f>
        <v>182.52516391050935</v>
      </c>
      <c r="AP23" s="8">
        <f ca="1">AP22*(1+'Overriden Forecasts'!AP23)</f>
        <v>302.54206558026408</v>
      </c>
      <c r="AQ23" s="8">
        <f ca="1">AQ22*(1+'Overriden Forecasts'!AQ23)</f>
        <v>435.78750472834264</v>
      </c>
      <c r="AR23" s="8">
        <f ca="1">AR22*(1+'Overriden Forecasts'!AR23)</f>
        <v>219.02032524468163</v>
      </c>
      <c r="AS23" s="8">
        <f ca="1">AS22*(1+'Overriden Forecasts'!AS23)</f>
        <v>992.16316771212939</v>
      </c>
      <c r="AT23" s="8">
        <f ca="1">AT22*(1+'Overriden Forecasts'!AT23)</f>
        <v>776.57833083290564</v>
      </c>
      <c r="AU23" s="8">
        <f ca="1">AU22*(1+'Overriden Forecasts'!AU23)</f>
        <v>427.25464817084639</v>
      </c>
      <c r="AV23" s="8">
        <f ca="1">AV22*(1+'Overriden Forecasts'!AV23)</f>
        <v>374.41962044411548</v>
      </c>
      <c r="AW23" s="8">
        <f ca="1">AW22*(1+'Overriden Forecasts'!AW23)</f>
        <v>488.14692999360159</v>
      </c>
      <c r="AX23" s="8">
        <f ca="1">AX22*(1+'Overriden Forecasts'!AX23)</f>
        <v>429.4</v>
      </c>
      <c r="AY23" s="8">
        <f ca="1">AY22*(1+'Overriden Forecasts'!AY23)</f>
        <v>577.48932885403769</v>
      </c>
      <c r="AZ23" s="8">
        <f ca="1">AZ22*(1+'Overriden Forecasts'!AZ23)</f>
        <v>412.06934149695809</v>
      </c>
      <c r="BA23" s="8">
        <f ca="1">BA22*(1+'Overriden Forecasts'!BA23)</f>
        <v>346.72202198847128</v>
      </c>
      <c r="BB23" s="8">
        <f ca="1">BB22*(1+'Overriden Forecasts'!BB23)</f>
        <v>733.95619025689325</v>
      </c>
      <c r="BC23" s="8">
        <f ca="1">BC22*(1+'Overriden Forecasts'!BC23)</f>
        <v>815.08303662773085</v>
      </c>
      <c r="BD23" s="8">
        <f ca="1">BD22*(1+'Overriden Forecasts'!BD23)</f>
        <v>926.28147034994504</v>
      </c>
      <c r="BE23" s="8">
        <f ca="1">BE22*(1+'Overriden Forecasts'!BE23)</f>
        <v>1119.2527315527186</v>
      </c>
      <c r="BF23" s="8">
        <f ca="1">BF22*(1+'Overriden Forecasts'!BF23)</f>
        <v>873.69260933589135</v>
      </c>
      <c r="BG23" s="8">
        <f ca="1">BG22*(1+'Overriden Forecasts'!BG23)</f>
        <v>454.4715827228668</v>
      </c>
      <c r="BH23" s="8">
        <f ca="1">BH22*(1+'Overriden Forecasts'!BH23)</f>
        <v>348.48885512850399</v>
      </c>
      <c r="BI23" s="8">
        <f ca="1">BI22*(1+'Overriden Forecasts'!BI23)</f>
        <v>98.263743112727823</v>
      </c>
      <c r="BJ23" s="8">
        <f ca="1">BJ22*(1+'Overriden Forecasts'!BJ23)</f>
        <v>284.10856080269252</v>
      </c>
      <c r="BK23" s="8">
        <f ca="1">BK22*(1+'Overriden Forecasts'!BK23)</f>
        <v>262.37590967895653</v>
      </c>
      <c r="BL23" s="8">
        <f ca="1">BL22*(1+'Overriden Forecasts'!BL23)</f>
        <v>348.91128723453801</v>
      </c>
      <c r="BM23" s="8">
        <f ca="1">BM22*(1+'Overriden Forecasts'!BM23)</f>
        <v>548.43501508168924</v>
      </c>
      <c r="BN23" s="8">
        <f ca="1">BN22*(1+'Overriden Forecasts'!BN23)</f>
        <v>129.02113138428251</v>
      </c>
      <c r="BO23" s="8">
        <f ca="1">BO22*(1+'Overriden Forecasts'!BO23)</f>
        <v>538.54074533427593</v>
      </c>
      <c r="BP23" s="8">
        <f ca="1">BP22*(1+'Overriden Forecasts'!BP23)</f>
        <v>620.29774912567188</v>
      </c>
      <c r="BQ23" s="8">
        <f ca="1">BQ22*(1+'Overriden Forecasts'!BQ23)</f>
        <v>305.38817543282408</v>
      </c>
      <c r="BR23" s="8">
        <f ca="1">BR22*(1+'Overriden Forecasts'!BR23)</f>
        <v>278.18106468160653</v>
      </c>
      <c r="BS23" s="8">
        <f ca="1">BS22*(1+'Overriden Forecasts'!BS23)</f>
        <v>281.20976201149278</v>
      </c>
      <c r="BT23" s="8">
        <f ca="1">BT22*(1+'Overriden Forecasts'!BT23)</f>
        <v>332.18011185727346</v>
      </c>
      <c r="BU23" s="8">
        <f ca="1">BU22*(1+'Overriden Forecasts'!BU23)</f>
        <v>203.7981321687268</v>
      </c>
      <c r="BV23" s="8">
        <f ca="1">BV22*(1+'Overriden Forecasts'!BV23)</f>
        <v>249.87911420333521</v>
      </c>
      <c r="BW23" s="8">
        <f ca="1">BW22*(1+'Overriden Forecasts'!BW23)</f>
        <v>263.66551187262473</v>
      </c>
      <c r="BX23" s="8">
        <f ca="1">BX22*(1+'Overriden Forecasts'!BX23)</f>
        <v>669.18980880226047</v>
      </c>
      <c r="BY23" s="8">
        <f ca="1">BY22*(1+'Overriden Forecasts'!BY23)</f>
        <v>116.70871740496473</v>
      </c>
      <c r="BZ23" s="8">
        <f ca="1">BZ22*(1+'Overriden Forecasts'!BZ23)</f>
        <v>561.51217177805677</v>
      </c>
      <c r="CA23" s="8">
        <f ca="1">CA22*(1+'Overriden Forecasts'!CA23)</f>
        <v>521.99090695783286</v>
      </c>
      <c r="CB23" s="8">
        <f ca="1">CB22*(1+'Overriden Forecasts'!CB23)</f>
        <v>1543.2216296837103</v>
      </c>
      <c r="CC23" s="8">
        <f ca="1">CC22*(1+'Overriden Forecasts'!CC23)</f>
        <v>500.13640635672022</v>
      </c>
      <c r="CD23" s="8">
        <f ca="1">CD22*(1+'Overriden Forecasts'!CD23)</f>
        <v>631.3861949200051</v>
      </c>
      <c r="CE23" s="8">
        <f ca="1">CE22*(1+'Overriden Forecasts'!CE23)</f>
        <v>548.47336863274597</v>
      </c>
      <c r="CF23" s="8">
        <f ca="1">CF22*(1+'Overriden Forecasts'!CF23)</f>
        <v>6.5166433017271297</v>
      </c>
      <c r="CG23" s="8">
        <f ca="1">CG22*(1+'Overriden Forecasts'!CG23)</f>
        <v>138.71772236894333</v>
      </c>
      <c r="CH23" s="8">
        <f ca="1">CH22*(1+'Overriden Forecasts'!CH23)</f>
        <v>114.23190843548004</v>
      </c>
      <c r="CI23" s="8">
        <f ca="1">CI22*(1+'Overriden Forecasts'!CI23)</f>
        <v>624.40866295114915</v>
      </c>
      <c r="CJ23" s="8">
        <f ca="1">CJ22*(1+'Overriden Forecasts'!CJ23)</f>
        <v>259.33846207722559</v>
      </c>
      <c r="CK23" s="8">
        <f ca="1">CK22*(1+'Overriden Forecasts'!CK23)</f>
        <v>244.04332169706822</v>
      </c>
      <c r="CL23" s="8">
        <f ca="1">CL22*(1+'Overriden Forecasts'!CL23)</f>
        <v>707.9490832186948</v>
      </c>
      <c r="CM23" s="8">
        <f ca="1">CM22*(1+'Overriden Forecasts'!CM23)</f>
        <v>364.9515279398081</v>
      </c>
      <c r="CN23" s="8">
        <f ca="1">CN22*(1+'Overriden Forecasts'!CN23)</f>
        <v>409.35156767276322</v>
      </c>
    </row>
    <row r="25" spans="1:92" x14ac:dyDescent="0.2">
      <c r="A25" t="s">
        <v>511</v>
      </c>
      <c r="B25" s="11">
        <f ca="1">'Unchained Indices'!D71</f>
        <v>4.0218330984186359E-3</v>
      </c>
      <c r="C25" s="11">
        <f ca="1">'Unchained Indices'!E71</f>
        <v>3.8623540194721094E-3</v>
      </c>
      <c r="D25" s="11">
        <f ca="1">'Unchained Indices'!F71</f>
        <v>7.3621289273252529E-3</v>
      </c>
      <c r="E25" s="11">
        <f ca="1">'Unchained Indices'!G71</f>
        <v>3.9317853607996152E-3</v>
      </c>
      <c r="F25" s="11">
        <f ca="1">'Unchained Indices'!H71</f>
        <v>9.8418007413067564E-4</v>
      </c>
      <c r="G25" s="11">
        <f ca="1">'Unchained Indices'!I71</f>
        <v>0</v>
      </c>
      <c r="H25" s="11">
        <f ca="1">'Unchained Indices'!J71</f>
        <v>1.0317418943720969E-3</v>
      </c>
      <c r="I25" s="11">
        <f ca="1">'Unchained Indices'!K71</f>
        <v>1.0198964516311868E-3</v>
      </c>
      <c r="J25" s="11">
        <f ca="1">'Unchained Indices'!L71</f>
        <v>4.0333432716072211E-3</v>
      </c>
      <c r="K25" s="11">
        <f ca="1">'Unchained Indices'!M71</f>
        <v>7.0652919498063373E-3</v>
      </c>
      <c r="L25" s="11">
        <f ca="1">'Unchained Indices'!N71</f>
        <v>4.0614402505607227E-3</v>
      </c>
      <c r="M25" s="11">
        <f ca="1">'Unchained Indices'!O71</f>
        <v>0</v>
      </c>
      <c r="N25" s="11">
        <f ca="1">'Unchained Indices'!P71</f>
        <v>0</v>
      </c>
      <c r="O25" s="11">
        <f ca="1">'Unchained Indices'!Q71</f>
        <v>1.104614430920043E-3</v>
      </c>
      <c r="P25" s="11">
        <f ca="1">'Unchained Indices'!R71</f>
        <v>2.0832882457112859E-3</v>
      </c>
      <c r="Q25" s="11">
        <f ca="1">'Unchained Indices'!S71</f>
        <v>4.4683920344837993E-3</v>
      </c>
      <c r="R25" s="11">
        <f ca="1">'Unchained Indices'!T71</f>
        <v>1.090337256666645E-3</v>
      </c>
      <c r="S25" s="11">
        <f ca="1">'Unchained Indices'!U71</f>
        <v>3.5996040260504614E-3</v>
      </c>
      <c r="T25" s="11">
        <f ca="1">'Unchained Indices'!V71</f>
        <v>4.9735994290198019E-3</v>
      </c>
      <c r="U25" s="11">
        <f ca="1">'Unchained Indices'!W71</f>
        <v>9.7695547629235218E-4</v>
      </c>
      <c r="V25" s="11">
        <f ca="1">'Unchained Indices'!X71</f>
        <v>1.9067277282317423E-3</v>
      </c>
      <c r="W25" s="11">
        <f ca="1">'Unchained Indices'!Y71</f>
        <v>8.7445209275319701E-3</v>
      </c>
      <c r="X25" s="11">
        <f ca="1">'Unchained Indices'!Z71</f>
        <v>1.9880961342252112E-3</v>
      </c>
      <c r="Y25" s="11">
        <f ca="1">'Unchained Indices'!AA71</f>
        <v>1.2828818022566957E-2</v>
      </c>
      <c r="Z25" s="11">
        <f ca="1">'Unchained Indices'!AB71</f>
        <v>4.9223298688330945E-3</v>
      </c>
      <c r="AA25" s="11">
        <f ca="1">'Unchained Indices'!AC71</f>
        <v>0</v>
      </c>
      <c r="AB25" s="11">
        <f ca="1">'Unchained Indices'!AD71</f>
        <v>0</v>
      </c>
      <c r="AC25" s="11">
        <f ca="1">'Unchained Indices'!AE71</f>
        <v>8.5781207525367238E-3</v>
      </c>
      <c r="AD25" s="11">
        <f ca="1">'Unchained Indices'!AF71</f>
        <v>0</v>
      </c>
      <c r="AE25" s="11">
        <f ca="1">'Unchained Indices'!AG71</f>
        <v>0</v>
      </c>
      <c r="AF25" s="11">
        <f ca="1">'Unchained Indices'!AH71</f>
        <v>8.9479000664834003E-3</v>
      </c>
      <c r="AG25" s="11">
        <f ca="1">'Unchained Indices'!AI71</f>
        <v>0</v>
      </c>
      <c r="AH25" s="11">
        <f ca="1">'Unchained Indices'!AJ71</f>
        <v>0</v>
      </c>
      <c r="AI25" s="11">
        <f ca="1">'Unchained Indices'!AK71</f>
        <v>1.5771776126974574E-2</v>
      </c>
      <c r="AJ25" s="11">
        <f ca="1">'Unchained Indices'!AL71</f>
        <v>1.0612330991404909E-2</v>
      </c>
      <c r="AK25" s="11">
        <f ca="1">'Unchained Indices'!AM71</f>
        <v>9.3935467209102226E-4</v>
      </c>
      <c r="AL25" s="11">
        <f ca="1">'Unchained Indices'!AN71</f>
        <v>1.3943447759516697E-2</v>
      </c>
      <c r="AM25" s="11">
        <f ca="1">'Unchained Indices'!AO71</f>
        <v>0</v>
      </c>
      <c r="AN25" s="11">
        <f ca="1">'Unchained Indices'!AP71</f>
        <v>7.4297315165425537E-3</v>
      </c>
      <c r="AO25" s="11">
        <f ca="1">'Unchained Indices'!AQ71</f>
        <v>8.3351405725778649E-3</v>
      </c>
      <c r="AP25" s="11">
        <f ca="1">'Unchained Indices'!AR71</f>
        <v>0</v>
      </c>
      <c r="AQ25" s="11">
        <f ca="1">'Unchained Indices'!AS71</f>
        <v>1.0516342459362969E-2</v>
      </c>
      <c r="AR25" s="11">
        <f ca="1">'Unchained Indices'!AT71</f>
        <v>1.9955886222711685E-2</v>
      </c>
      <c r="AS25" s="11">
        <f ca="1">'Unchained Indices'!AU71</f>
        <v>1.8472334513175568E-2</v>
      </c>
      <c r="AT25" s="11">
        <f ca="1">'Unchained Indices'!AV71</f>
        <v>6.6036911501343304E-3</v>
      </c>
      <c r="AU25" s="11">
        <f ca="1">'Unchained Indices'!AW71</f>
        <v>7.7297654020937384E-2</v>
      </c>
      <c r="AV25" s="11">
        <f ca="1">'Unchained Indices'!AX71</f>
        <v>2.7845153107247372E-2</v>
      </c>
      <c r="AW25" s="11">
        <f ca="1">'Unchained Indices'!AY71</f>
        <v>9.4370405474015068E-2</v>
      </c>
      <c r="AX25" s="11">
        <f ca="1">'Unchained Indices'!AZ71</f>
        <v>4.4885579169589254E-2</v>
      </c>
      <c r="AY25" s="11">
        <f ca="1">'Unchained Indices'!BA71</f>
        <v>1.1955102609149284E-2</v>
      </c>
      <c r="AZ25" s="11">
        <f ca="1">'Unchained Indices'!BB71</f>
        <v>9.0693385657837026E-3</v>
      </c>
      <c r="BA25" s="11">
        <f ca="1">'Unchained Indices'!BC71</f>
        <v>1.296122879216372E-2</v>
      </c>
      <c r="BB25" s="11">
        <f ca="1">'Unchained Indices'!BD71</f>
        <v>8.0725432612367264E-3</v>
      </c>
      <c r="BC25" s="11">
        <f ca="1">'Unchained Indices'!BE71</f>
        <v>1.2383638534532049E-3</v>
      </c>
      <c r="BD25" s="11">
        <f ca="1">'Unchained Indices'!BF71</f>
        <v>3.6144596364892673E-2</v>
      </c>
      <c r="BE25" s="11">
        <f ca="1">'Unchained Indices'!BG71</f>
        <v>4.2735520791195504E-2</v>
      </c>
      <c r="BF25" s="11">
        <f ca="1">'Unchained Indices'!BH71</f>
        <v>2.7209611170284516E-3</v>
      </c>
      <c r="BG25" s="11">
        <f ca="1">'Unchained Indices'!BI71</f>
        <v>3.1542468852619091E-2</v>
      </c>
      <c r="BH25" s="11">
        <f ca="1">'Unchained Indices'!BJ71</f>
        <v>9.8094365991195642E-3</v>
      </c>
      <c r="BI25" s="11">
        <f ca="1">'Unchained Indices'!BK71</f>
        <v>6.7702372056260025E-3</v>
      </c>
      <c r="BJ25" s="11">
        <f ca="1">'Unchained Indices'!BL71</f>
        <v>4.8878225918836168E-3</v>
      </c>
      <c r="BK25" s="11">
        <f ca="1">'Unchained Indices'!BM71</f>
        <v>1.3167451978955387E-2</v>
      </c>
      <c r="BL25" s="11">
        <f ca="1">'Unchained Indices'!BN71</f>
        <v>1.1142142144244112E-2</v>
      </c>
      <c r="BM25" s="11">
        <f ca="1">'Unchained Indices'!BO71</f>
        <v>9.4542081986488853E-4</v>
      </c>
      <c r="BN25" s="11">
        <f ca="1">'Unchained Indices'!BP71</f>
        <v>2.2979007429151738E-2</v>
      </c>
      <c r="BO25" s="11">
        <f ca="1">'Unchained Indices'!BQ71</f>
        <v>6.6103328484286529E-3</v>
      </c>
      <c r="BP25" s="11">
        <f ca="1">'Unchained Indices'!BR71</f>
        <v>2.5028287123680056E-2</v>
      </c>
      <c r="BQ25" s="11">
        <f ca="1">'Unchained Indices'!BS71</f>
        <v>6.4285729041554489E-3</v>
      </c>
      <c r="BR25" s="11">
        <f ca="1">'Unchained Indices'!BT71</f>
        <v>1.1108935625272367E-2</v>
      </c>
      <c r="BS25" s="11">
        <f ca="1">'Unchained Indices'!BU71</f>
        <v>3.0426225490918462E-3</v>
      </c>
      <c r="BT25" s="11">
        <f ca="1">'Unchained Indices'!BV71</f>
        <v>4.9667460005343531E-3</v>
      </c>
      <c r="BU25" s="11">
        <f ca="1">'Unchained Indices'!BW71</f>
        <v>4.8782180208828399E-3</v>
      </c>
      <c r="BV25" s="11">
        <f ca="1">'Unchained Indices'!BX71</f>
        <v>1.0504584232574466E-2</v>
      </c>
      <c r="BW25" s="11">
        <f ca="1">'Unchained Indices'!BY71</f>
        <v>1.6163859281594289E-2</v>
      </c>
      <c r="BX25" s="11">
        <f ca="1">'Unchained Indices'!BZ71</f>
        <v>1.2139540742253584E-2</v>
      </c>
      <c r="BY25" s="11">
        <f ca="1">'Unchained Indices'!CA71</f>
        <v>5.6419677784245142E-2</v>
      </c>
      <c r="BZ25" s="11">
        <f ca="1">'Unchained Indices'!CB71</f>
        <v>1.6910768653498456E-2</v>
      </c>
      <c r="CA25" s="11">
        <f ca="1">'Unchained Indices'!CC71</f>
        <v>2.9570756661788992E-2</v>
      </c>
      <c r="CB25" s="11">
        <f ca="1">'Unchained Indices'!CD71</f>
        <v>2.875337034660443E-2</v>
      </c>
      <c r="CC25" s="11">
        <f ca="1">'Unchained Indices'!CE71</f>
        <v>9.7140078468232127E-4</v>
      </c>
      <c r="CD25" s="11">
        <f ca="1">'Unchained Indices'!CF71</f>
        <v>9.7612069960511811E-4</v>
      </c>
      <c r="CE25" s="11">
        <f ca="1">'Unchained Indices'!CG71</f>
        <v>1.0012771993718675E-2</v>
      </c>
      <c r="CF25" s="11">
        <f ca="1">'Unchained Indices'!CH71</f>
        <v>6.1659946201308652E-3</v>
      </c>
      <c r="CG25" s="11">
        <f ca="1">'Unchained Indices'!CI71</f>
        <v>9.2590104454675498E-4</v>
      </c>
      <c r="CH25" s="11">
        <f ca="1">'Unchained Indices'!CJ71</f>
        <v>1.0228458287889743E-2</v>
      </c>
      <c r="CI25" s="11">
        <f ca="1">'Unchained Indices'!CK71</f>
        <v>4.9394972956955116E-3</v>
      </c>
      <c r="CJ25" s="11">
        <f ca="1">'Unchained Indices'!CL71</f>
        <v>8.7685548767543284E-3</v>
      </c>
      <c r="CK25" s="11">
        <f ca="1">'Unchained Indices'!CM71</f>
        <v>1.3494292207932053E-2</v>
      </c>
      <c r="CL25" s="11">
        <f ca="1">'Unchained Indices'!CN71</f>
        <v>7.4702285662745834E-3</v>
      </c>
      <c r="CM25" s="11">
        <f ca="1">'Unchained Indices'!CO71</f>
        <v>7.808846442865322E-3</v>
      </c>
      <c r="CN25" s="11">
        <f ca="1">'Unchained Indices'!CP71</f>
        <v>8.7939072905613667E-3</v>
      </c>
    </row>
    <row r="26" spans="1:92" x14ac:dyDescent="0.2">
      <c r="A26" t="s">
        <v>512</v>
      </c>
      <c r="B26">
        <f ca="1">'Unchained Indices'!D72</f>
        <v>3.950783286266627E-3</v>
      </c>
      <c r="C26">
        <f ca="1">'Unchained Indices'!E72</f>
        <v>3.742726721447744E-3</v>
      </c>
      <c r="D26">
        <f ca="1">'Unchained Indices'!F72</f>
        <v>7.6475037297462425E-3</v>
      </c>
      <c r="E26">
        <f ca="1">'Unchained Indices'!G72</f>
        <v>3.7870847747622006E-3</v>
      </c>
      <c r="F26">
        <f ca="1">'Unchained Indices'!H72</f>
        <v>9.5033414592026594E-4</v>
      </c>
      <c r="G26">
        <f ca="1">'Unchained Indices'!I72</f>
        <v>0</v>
      </c>
      <c r="H26">
        <f ca="1">'Unchained Indices'!J72</f>
        <v>9.9289391122031894E-4</v>
      </c>
      <c r="I26">
        <f ca="1">'Unchained Indices'!K72</f>
        <v>9.7976164969766524E-4</v>
      </c>
      <c r="J26">
        <f ca="1">'Unchained Indices'!L72</f>
        <v>3.8158362110470331E-3</v>
      </c>
      <c r="K26">
        <f ca="1">'Unchained Indices'!M72</f>
        <v>6.8996081995614071E-3</v>
      </c>
      <c r="L26">
        <f ca="1">'Unchained Indices'!N72</f>
        <v>4.0041539462004295E-3</v>
      </c>
      <c r="M26">
        <f ca="1">'Unchained Indices'!O72</f>
        <v>0</v>
      </c>
      <c r="N26">
        <f ca="1">'Unchained Indices'!P72</f>
        <v>0</v>
      </c>
      <c r="O26">
        <f ca="1">'Unchained Indices'!Q72</f>
        <v>1.0680152410175547E-3</v>
      </c>
      <c r="P26">
        <f ca="1">'Unchained Indices'!R72</f>
        <v>2.0034817235738672E-3</v>
      </c>
      <c r="Q26">
        <f ca="1">'Unchained Indices'!S72</f>
        <v>4.4694148601541264E-3</v>
      </c>
      <c r="R26">
        <f ca="1">'Unchained Indices'!T72</f>
        <v>1.1372794293407268E-3</v>
      </c>
      <c r="S26">
        <f ca="1">'Unchained Indices'!U72</f>
        <v>3.9699284697525912E-3</v>
      </c>
      <c r="T26">
        <f ca="1">'Unchained Indices'!V72</f>
        <v>4.7838375402262474E-3</v>
      </c>
      <c r="U26">
        <f ca="1">'Unchained Indices'!W72</f>
        <v>9.3938307612895407E-4</v>
      </c>
      <c r="V26">
        <f ca="1">'Unchained Indices'!X72</f>
        <v>1.7952438809119714E-3</v>
      </c>
      <c r="W26">
        <f ca="1">'Unchained Indices'!Y72</f>
        <v>8.4324441918511486E-3</v>
      </c>
      <c r="X26">
        <f ca="1">'Unchained Indices'!Z72</f>
        <v>1.9505226316496769E-3</v>
      </c>
      <c r="Y26">
        <f ca="1">'Unchained Indices'!AA72</f>
        <v>1.2378355315373029E-2</v>
      </c>
      <c r="Z26">
        <f ca="1">'Unchained Indices'!AB72</f>
        <v>4.7365087968290007E-3</v>
      </c>
      <c r="AA26">
        <f ca="1">'Unchained Indices'!AC72</f>
        <v>0</v>
      </c>
      <c r="AB26">
        <f ca="1">'Unchained Indices'!AD72</f>
        <v>0</v>
      </c>
      <c r="AC26">
        <f ca="1">'Unchained Indices'!AE72</f>
        <v>8.2096717830451894E-3</v>
      </c>
      <c r="AD26">
        <f ca="1">'Unchained Indices'!AF72</f>
        <v>0</v>
      </c>
      <c r="AE26">
        <f ca="1">'Unchained Indices'!AG72</f>
        <v>0</v>
      </c>
      <c r="AF26">
        <f ca="1">'Unchained Indices'!AH72</f>
        <v>8.6045390641219504E-3</v>
      </c>
      <c r="AG26">
        <f ca="1">'Unchained Indices'!AI72</f>
        <v>0</v>
      </c>
      <c r="AH26">
        <f ca="1">'Unchained Indices'!AJ72</f>
        <v>0</v>
      </c>
      <c r="AI26">
        <f ca="1">'Unchained Indices'!AK72</f>
        <v>1.6129951353078618E-2</v>
      </c>
      <c r="AJ26">
        <f ca="1">'Unchained Indices'!AL72</f>
        <v>1.0577192067640214E-2</v>
      </c>
      <c r="AK26">
        <f ca="1">'Unchained Indices'!AM72</f>
        <v>9.3203687485203068E-4</v>
      </c>
      <c r="AL26">
        <f ca="1">'Unchained Indices'!AN72</f>
        <v>1.4647286003107404E-2</v>
      </c>
      <c r="AM26">
        <f ca="1">'Unchained Indices'!AO72</f>
        <v>0</v>
      </c>
      <c r="AN26">
        <f ca="1">'Unchained Indices'!AP72</f>
        <v>7.1765017065602279E-3</v>
      </c>
      <c r="AO26">
        <f ca="1">'Unchained Indices'!AQ72</f>
        <v>7.9797954492582118E-3</v>
      </c>
      <c r="AP26">
        <f ca="1">'Unchained Indices'!AR72</f>
        <v>0</v>
      </c>
      <c r="AQ26">
        <f ca="1">'Unchained Indices'!AS72</f>
        <v>1.023793164458316E-2</v>
      </c>
      <c r="AR26">
        <f ca="1">'Unchained Indices'!AT72</f>
        <v>1.9156623450498414E-2</v>
      </c>
      <c r="AS26">
        <f ca="1">'Unchained Indices'!AU72</f>
        <v>1.8209275017712672E-2</v>
      </c>
      <c r="AT26">
        <f ca="1">'Unchained Indices'!AV72</f>
        <v>6.568679392234893E-3</v>
      </c>
      <c r="AU26">
        <f ca="1">'Unchained Indices'!AW72</f>
        <v>7.5490395956144471E-2</v>
      </c>
      <c r="AV26">
        <f ca="1">'Unchained Indices'!AX72</f>
        <v>2.6348086348830665E-2</v>
      </c>
      <c r="AW26">
        <f ca="1">'Unchained Indices'!AY72</f>
        <v>8.8462923619145747E-2</v>
      </c>
      <c r="AX26">
        <f ca="1">'Unchained Indices'!AZ72</f>
        <v>4.2465023881016306E-2</v>
      </c>
      <c r="AY26">
        <f ca="1">'Unchained Indices'!BA72</f>
        <v>1.1567702261442546E-2</v>
      </c>
      <c r="AZ26">
        <f ca="1">'Unchained Indices'!BB72</f>
        <v>8.7318979425979135E-3</v>
      </c>
      <c r="BA26">
        <f ca="1">'Unchained Indices'!BC72</f>
        <v>1.3309991535865312E-2</v>
      </c>
      <c r="BB26">
        <f ca="1">'Unchained Indices'!BD72</f>
        <v>8.4166627902338507E-3</v>
      </c>
      <c r="BC26">
        <f ca="1">'Unchained Indices'!BE72</f>
        <v>1.5358567959433123E-3</v>
      </c>
      <c r="BD26">
        <f ca="1">'Unchained Indices'!BF72</f>
        <v>4.4435532654569357E-2</v>
      </c>
      <c r="BE26">
        <f ca="1">'Unchained Indices'!BG72</f>
        <v>5.0008254009927477E-2</v>
      </c>
      <c r="BF26">
        <f ca="1">'Unchained Indices'!BH72</f>
        <v>2.7266802302737315E-3</v>
      </c>
      <c r="BG26">
        <f ca="1">'Unchained Indices'!BI72</f>
        <v>3.3002293672885666E-2</v>
      </c>
      <c r="BH26">
        <f ca="1">'Unchained Indices'!BJ72</f>
        <v>1.0049284009895907E-2</v>
      </c>
      <c r="BI26">
        <f ca="1">'Unchained Indices'!BK72</f>
        <v>6.6486368243633262E-3</v>
      </c>
      <c r="BJ26">
        <f ca="1">'Unchained Indices'!BL72</f>
        <v>4.9294991144870582E-3</v>
      </c>
      <c r="BK26">
        <f ca="1">'Unchained Indices'!BM72</f>
        <v>1.2981738937787257E-2</v>
      </c>
      <c r="BL26">
        <f ca="1">'Unchained Indices'!BN72</f>
        <v>1.1657782407630204E-2</v>
      </c>
      <c r="BM26">
        <f ca="1">'Unchained Indices'!BO72</f>
        <v>9.2650583149851153E-4</v>
      </c>
      <c r="BN26">
        <f ca="1">'Unchained Indices'!BP72</f>
        <v>2.2252343419370824E-2</v>
      </c>
      <c r="BO26">
        <f ca="1">'Unchained Indices'!BQ72</f>
        <v>6.6267106621325858E-3</v>
      </c>
      <c r="BP26">
        <f ca="1">'Unchained Indices'!BR72</f>
        <v>2.4495386265221259E-2</v>
      </c>
      <c r="BQ26">
        <f ca="1">'Unchained Indices'!BS72</f>
        <v>6.7005761854091678E-3</v>
      </c>
      <c r="BR26">
        <f ca="1">'Unchained Indices'!BT72</f>
        <v>1.1803449400441188E-2</v>
      </c>
      <c r="BS26">
        <f ca="1">'Unchained Indices'!BU72</f>
        <v>3.1316018998702355E-3</v>
      </c>
      <c r="BT26">
        <f ca="1">'Unchained Indices'!BV72</f>
        <v>5.0895893803356738E-3</v>
      </c>
      <c r="BU26">
        <f ca="1">'Unchained Indices'!BW72</f>
        <v>4.8448283802795438E-3</v>
      </c>
      <c r="BV26">
        <f ca="1">'Unchained Indices'!BX72</f>
        <v>1.0370031528378218E-2</v>
      </c>
      <c r="BW26">
        <f ca="1">'Unchained Indices'!BY72</f>
        <v>1.5939741272253199E-2</v>
      </c>
      <c r="BX26">
        <f ca="1">'Unchained Indices'!BZ72</f>
        <v>1.1923767149617926E-2</v>
      </c>
      <c r="BY26">
        <f ca="1">'Unchained Indices'!CA72</f>
        <v>5.3361211871899558E-2</v>
      </c>
      <c r="BZ26">
        <f ca="1">'Unchained Indices'!CB72</f>
        <v>1.6702266761668364E-2</v>
      </c>
      <c r="CA26">
        <f ca="1">'Unchained Indices'!CC72</f>
        <v>2.8615257710981501E-2</v>
      </c>
      <c r="CB26">
        <f ca="1">'Unchained Indices'!CD72</f>
        <v>3.2066605719013708E-2</v>
      </c>
      <c r="CC26">
        <f ca="1">'Unchained Indices'!CE72</f>
        <v>9.361603628935608E-4</v>
      </c>
      <c r="CD26">
        <f ca="1">'Unchained Indices'!CF72</f>
        <v>9.4492742599791915E-4</v>
      </c>
      <c r="CE26">
        <f ca="1">'Unchained Indices'!CG72</f>
        <v>1.0059822137710608E-2</v>
      </c>
      <c r="CF26">
        <f ca="1">'Unchained Indices'!CH72</f>
        <v>5.6870278530313859E-3</v>
      </c>
      <c r="CG26">
        <f ca="1">'Unchained Indices'!CI72</f>
        <v>8.8275060433506123E-4</v>
      </c>
      <c r="CH26">
        <f ca="1">'Unchained Indices'!CJ72</f>
        <v>1.0103269375912789E-2</v>
      </c>
      <c r="CI26">
        <f ca="1">'Unchained Indices'!CK72</f>
        <v>4.9290551445809235E-3</v>
      </c>
      <c r="CJ26">
        <f ca="1">'Unchained Indices'!CL72</f>
        <v>8.7567635838054908E-3</v>
      </c>
      <c r="CK26">
        <f ca="1">'Unchained Indices'!CM72</f>
        <v>1.2972219135217454E-2</v>
      </c>
      <c r="CL26">
        <f ca="1">'Unchained Indices'!CN72</f>
        <v>7.2820727912995672E-3</v>
      </c>
      <c r="CM26">
        <f ca="1">'Unchained Indices'!CO72</f>
        <v>7.8476898719649548E-3</v>
      </c>
      <c r="CN26">
        <f ca="1">'Unchained Indices'!CP72</f>
        <v>9.1155397424667849E-3</v>
      </c>
    </row>
    <row r="28" spans="1:92" x14ac:dyDescent="0.2">
      <c r="A28" s="5">
        <v>44958</v>
      </c>
      <c r="B28" s="104" cm="1">
        <f t="array" aca="1" ref="B28" ca="1">(INDEX(B2:B23,MATCH($A$28,$A$2:$A$23,0))/INDEX(B2:B23,MATCH($A$28,$A$2:$A$23,0)-1)-1)*B$25</f>
        <v>2.073394050971486E-5</v>
      </c>
      <c r="C28" s="104" cm="1">
        <f t="array" aca="1" ref="C28" ca="1">(INDEX(C2:C23,MATCH($A$28,$A$2:$A$23,0))/INDEX(C2:C23,MATCH($A$28,$A$2:$A$23,0)-1)-1)*C$25</f>
        <v>1.8697407689340831E-5</v>
      </c>
      <c r="D28" s="104" cm="1">
        <f t="array" aca="1" ref="D28" ca="1">(INDEX(D2:D23,MATCH($A$28,$A$2:$A$23,0))/INDEX(D2:D23,MATCH($A$28,$A$2:$A$23,0)-1)-1)*D$25</f>
        <v>5.6149843847922183E-5</v>
      </c>
      <c r="E28" s="104" cm="1">
        <f t="array" aca="1" ref="E28" ca="1">(INDEX(E2:E23,MATCH($A$28,$A$2:$A$23,0))/INDEX(E2:E23,MATCH($A$28,$A$2:$A$23,0)-1)-1)*E$25</f>
        <v>1.0370212611435404E-5</v>
      </c>
      <c r="F28" s="104" cm="1">
        <f t="array" aca="1" ref="F28" ca="1">(INDEX(F2:F23,MATCH($A$28,$A$2:$A$23,0))/INDEX(F2:F23,MATCH($A$28,$A$2:$A$23,0)-1)-1)*F$25</f>
        <v>6.2592523248928725E-6</v>
      </c>
      <c r="G28" s="104" cm="1">
        <f t="array" aca="1" ref="G28" ca="1">(INDEX(G2:G23,MATCH($A$28,$A$2:$A$23,0))/INDEX(G2:G23,MATCH($A$28,$A$2:$A$23,0)-1)-1)*G$25</f>
        <v>0</v>
      </c>
      <c r="H28" s="104" cm="1">
        <f t="array" aca="1" ref="H28" ca="1">(INDEX(H2:H23,MATCH($A$28,$A$2:$A$23,0))/INDEX(H2:H23,MATCH($A$28,$A$2:$A$23,0)-1)-1)*H$25</f>
        <v>5.3393803412771117E-6</v>
      </c>
      <c r="I28" s="104" cm="1">
        <f t="array" aca="1" ref="I28" ca="1">(INDEX(I2:I23,MATCH($A$28,$A$2:$A$23,0))/INDEX(I2:I23,MATCH($A$28,$A$2:$A$23,0)-1)-1)*I$25</f>
        <v>1.1042537328071108E-6</v>
      </c>
      <c r="J28" s="104" cm="1">
        <f t="array" aca="1" ref="J28" ca="1">(INDEX(J2:J23,MATCH($A$28,$A$2:$A$23,0))/INDEX(J2:J23,MATCH($A$28,$A$2:$A$23,0)-1)-1)*J$25</f>
        <v>0</v>
      </c>
      <c r="K28" s="104" cm="1">
        <f t="array" aca="1" ref="K28" ca="1">(INDEX(K2:K23,MATCH($A$28,$A$2:$A$23,0))/INDEX(K2:K23,MATCH($A$28,$A$2:$A$23,0)-1)-1)*K$25</f>
        <v>3.4617848409665673E-5</v>
      </c>
      <c r="L28" s="104" cm="1">
        <f t="array" aca="1" ref="L28" ca="1">(INDEX(L2:L23,MATCH($A$28,$A$2:$A$23,0))/INDEX(L2:L23,MATCH($A$28,$A$2:$A$23,0)-1)-1)*L$25</f>
        <v>2.8143376002970853E-5</v>
      </c>
      <c r="M28" s="104" cm="1">
        <f t="array" aca="1" ref="M28" ca="1">(INDEX(M2:M23,MATCH($A$28,$A$2:$A$23,0))/INDEX(M2:M23,MATCH($A$28,$A$2:$A$23,0)-1)-1)*M$25</f>
        <v>0</v>
      </c>
      <c r="N28" s="104" cm="1">
        <f t="array" aca="1" ref="N28" ca="1">(INDEX(N2:N23,MATCH($A$28,$A$2:$A$23,0))/INDEX(N2:N23,MATCH($A$28,$A$2:$A$23,0)-1)-1)*N$25</f>
        <v>0</v>
      </c>
      <c r="O28" s="104" cm="1">
        <f t="array" aca="1" ref="O28" ca="1">(INDEX(O2:O23,MATCH($A$28,$A$2:$A$23,0))/INDEX(O2:O23,MATCH($A$28,$A$2:$A$23,0)-1)-1)*O$25</f>
        <v>2.0306813530999875E-6</v>
      </c>
      <c r="P28" s="104" cm="1">
        <f t="array" aca="1" ref="P28" ca="1">(INDEX(P2:P23,MATCH($A$28,$A$2:$A$23,0))/INDEX(P2:P23,MATCH($A$28,$A$2:$A$23,0)-1)-1)*P$25</f>
        <v>1.9893578673423602E-5</v>
      </c>
      <c r="Q28" s="104" cm="1">
        <f t="array" aca="1" ref="Q28" ca="1">(INDEX(Q2:Q23,MATCH($A$28,$A$2:$A$23,0))/INDEX(Q2:Q23,MATCH($A$28,$A$2:$A$23,0)-1)-1)*Q$25</f>
        <v>4.6459900436999333E-5</v>
      </c>
      <c r="R28" s="104" cm="1">
        <f t="array" aca="1" ref="R28" ca="1">(INDEX(R2:R23,MATCH($A$28,$A$2:$A$23,0))/INDEX(R2:R23,MATCH($A$28,$A$2:$A$23,0)-1)-1)*R$25</f>
        <v>7.5371736685269826E-6</v>
      </c>
      <c r="S28" s="104" cm="1">
        <f t="array" aca="1" ref="S28" ca="1">(INDEX(S2:S23,MATCH($A$28,$A$2:$A$23,0))/INDEX(S2:S23,MATCH($A$28,$A$2:$A$23,0)-1)-1)*S$25</f>
        <v>5.770882830228126E-5</v>
      </c>
      <c r="T28" s="104" cm="1">
        <f t="array" aca="1" ref="T28" ca="1">(INDEX(T2:T23,MATCH($A$28,$A$2:$A$23,0))/INDEX(T2:T23,MATCH($A$28,$A$2:$A$23,0)-1)-1)*T$25</f>
        <v>1.1354960689971346E-5</v>
      </c>
      <c r="U28" s="104" cm="1">
        <f t="array" aca="1" ref="U28" ca="1">(INDEX(U2:U23,MATCH($A$28,$A$2:$A$23,0))/INDEX(U2:U23,MATCH($A$28,$A$2:$A$23,0)-1)-1)*U$25</f>
        <v>1.3287371351763239E-6</v>
      </c>
      <c r="V28" s="104" cm="1">
        <f t="array" aca="1" ref="V28" ca="1">(INDEX(V2:V23,MATCH($A$28,$A$2:$A$23,0))/INDEX(V2:V23,MATCH($A$28,$A$2:$A$23,0)-1)-1)*V$25</f>
        <v>-4.6243069018146988E-7</v>
      </c>
      <c r="W28" s="104" cm="1">
        <f t="array" aca="1" ref="W28" ca="1">(INDEX(W2:W23,MATCH($A$28,$A$2:$A$23,0))/INDEX(W2:W23,MATCH($A$28,$A$2:$A$23,0)-1)-1)*W$25</f>
        <v>-1.8400735904320818E-5</v>
      </c>
      <c r="X28" s="104" cm="1">
        <f t="array" aca="1" ref="X28" ca="1">(INDEX(X2:X23,MATCH($A$28,$A$2:$A$23,0))/INDEX(X2:X23,MATCH($A$28,$A$2:$A$23,0)-1)-1)*X$25</f>
        <v>3.8752024987646998E-6</v>
      </c>
      <c r="Y28" s="104" cm="1">
        <f t="array" aca="1" ref="Y28" ca="1">(INDEX(Y2:Y23,MATCH($A$28,$A$2:$A$23,0))/INDEX(Y2:Y23,MATCH($A$28,$A$2:$A$23,0)-1)-1)*Y$25</f>
        <v>-1.1059010122661233E-4</v>
      </c>
      <c r="Z28" s="104" cm="1">
        <f t="array" aca="1" ref="Z28" ca="1">(INDEX(Z2:Z23,MATCH($A$28,$A$2:$A$23,0))/INDEX(Z2:Z23,MATCH($A$28,$A$2:$A$23,0)-1)-1)*Z$25</f>
        <v>3.7223769274228851E-5</v>
      </c>
      <c r="AA28" s="104" cm="1">
        <f t="array" aca="1" ref="AA28" ca="1">(INDEX(AA2:AA23,MATCH($A$28,$A$2:$A$23,0))/INDEX(AA2:AA23,MATCH($A$28,$A$2:$A$23,0)-1)-1)*AA$25</f>
        <v>0</v>
      </c>
      <c r="AB28" s="104" cm="1">
        <f t="array" aca="1" ref="AB28" ca="1">(INDEX(AB2:AB23,MATCH($A$28,$A$2:$A$23,0))/INDEX(AB2:AB23,MATCH($A$28,$A$2:$A$23,0)-1)-1)*AB$25</f>
        <v>0</v>
      </c>
      <c r="AC28" s="104" cm="1">
        <f t="array" aca="1" ref="AC28" ca="1">(INDEX(AC2:AC23,MATCH($A$28,$A$2:$A$23,0))/INDEX(AC2:AC23,MATCH($A$28,$A$2:$A$23,0)-1)-1)*AC$25</f>
        <v>-3.4849391436728564E-6</v>
      </c>
      <c r="AD28" s="104" cm="1">
        <f t="array" aca="1" ref="AD28" ca="1">(INDEX(AD2:AD23,MATCH($A$28,$A$2:$A$23,0))/INDEX(AD2:AD23,MATCH($A$28,$A$2:$A$23,0)-1)-1)*AD$25</f>
        <v>0</v>
      </c>
      <c r="AE28" s="104" cm="1">
        <f t="array" aca="1" ref="AE28" ca="1">(INDEX(AE2:AE23,MATCH($A$28,$A$2:$A$23,0))/INDEX(AE2:AE23,MATCH($A$28,$A$2:$A$23,0)-1)-1)*AE$25</f>
        <v>0</v>
      </c>
      <c r="AF28" s="104" cm="1">
        <f t="array" aca="1" ref="AF28" ca="1">(INDEX(AF2:AF23,MATCH($A$28,$A$2:$A$23,0))/INDEX(AF2:AF23,MATCH($A$28,$A$2:$A$23,0)-1)-1)*AF$25</f>
        <v>2.6872521917828447E-5</v>
      </c>
      <c r="AG28" s="104" cm="1">
        <f t="array" aca="1" ref="AG28" ca="1">(INDEX(AG2:AG23,MATCH($A$28,$A$2:$A$23,0))/INDEX(AG2:AG23,MATCH($A$28,$A$2:$A$23,0)-1)-1)*AG$25</f>
        <v>0</v>
      </c>
      <c r="AH28" s="104" cm="1">
        <f t="array" aca="1" ref="AH28" ca="1">(INDEX(AH2:AH23,MATCH($A$28,$A$2:$A$23,0))/INDEX(AH2:AH23,MATCH($A$28,$A$2:$A$23,0)-1)-1)*AH$25</f>
        <v>0</v>
      </c>
      <c r="AI28" s="104" cm="1">
        <f t="array" aca="1" ref="AI28" ca="1">(INDEX(AI2:AI23,MATCH($A$28,$A$2:$A$23,0))/INDEX(AI2:AI23,MATCH($A$28,$A$2:$A$23,0)-1)-1)*AI$25</f>
        <v>1.6760477530585607E-4</v>
      </c>
      <c r="AJ28" s="104" cm="1">
        <f t="array" aca="1" ref="AJ28" ca="1">(INDEX(AJ2:AJ23,MATCH($A$28,$A$2:$A$23,0))/INDEX(AJ2:AJ23,MATCH($A$28,$A$2:$A$23,0)-1)-1)*AJ$25</f>
        <v>4.6590001834664364E-5</v>
      </c>
      <c r="AK28" s="104" cm="1">
        <f t="array" aca="1" ref="AK28" ca="1">(INDEX(AK2:AK23,MATCH($A$28,$A$2:$A$23,0))/INDEX(AK2:AK23,MATCH($A$28,$A$2:$A$23,0)-1)-1)*AK$25</f>
        <v>3.5147299724203493E-6</v>
      </c>
      <c r="AL28" s="104" cm="1">
        <f t="array" aca="1" ref="AL28" ca="1">(INDEX(AL2:AL23,MATCH($A$28,$A$2:$A$23,0))/INDEX(AL2:AL23,MATCH($A$28,$A$2:$A$23,0)-1)-1)*AL$25</f>
        <v>1.2837275013071159E-4</v>
      </c>
      <c r="AM28" s="104" cm="1">
        <f t="array" aca="1" ref="AM28" ca="1">(INDEX(AM2:AM23,MATCH($A$28,$A$2:$A$23,0))/INDEX(AM2:AM23,MATCH($A$28,$A$2:$A$23,0)-1)-1)*AM$25</f>
        <v>0</v>
      </c>
      <c r="AN28" s="104" cm="1">
        <f t="array" aca="1" ref="AN28" ca="1">(INDEX(AN2:AN23,MATCH($A$28,$A$2:$A$23,0))/INDEX(AN2:AN23,MATCH($A$28,$A$2:$A$23,0)-1)-1)*AN$25</f>
        <v>1.3032146332242574E-5</v>
      </c>
      <c r="AO28" s="104" cm="1">
        <f t="array" aca="1" ref="AO28" ca="1">(INDEX(AO2:AO23,MATCH($A$28,$A$2:$A$23,0))/INDEX(AO2:AO23,MATCH($A$28,$A$2:$A$23,0)-1)-1)*AO$25</f>
        <v>-6.171793981909821E-6</v>
      </c>
      <c r="AP28" s="104" cm="1">
        <f t="array" aca="1" ref="AP28" ca="1">(INDEX(AP2:AP23,MATCH($A$28,$A$2:$A$23,0))/INDEX(AP2:AP23,MATCH($A$28,$A$2:$A$23,0)-1)-1)*AP$25</f>
        <v>0</v>
      </c>
      <c r="AQ28" s="104" cm="1">
        <f t="array" aca="1" ref="AQ28" ca="1">(INDEX(AQ2:AQ23,MATCH($A$28,$A$2:$A$23,0))/INDEX(AQ2:AQ23,MATCH($A$28,$A$2:$A$23,0)-1)-1)*AQ$25</f>
        <v>1.8013708277520274E-5</v>
      </c>
      <c r="AR28" s="104" cm="1">
        <f t="array" aca="1" ref="AR28" ca="1">(INDEX(AR2:AR23,MATCH($A$28,$A$2:$A$23,0))/INDEX(AR2:AR23,MATCH($A$28,$A$2:$A$23,0)-1)-1)*AR$25</f>
        <v>2.445033728973136E-5</v>
      </c>
      <c r="AS28" s="104" cm="1">
        <f t="array" aca="1" ref="AS28" ca="1">(INDEX(AS2:AS23,MATCH($A$28,$A$2:$A$23,0))/INDEX(AS2:AS23,MATCH($A$28,$A$2:$A$23,0)-1)-1)*AS$25</f>
        <v>5.4334591077209278E-5</v>
      </c>
      <c r="AT28" s="104" cm="1">
        <f t="array" aca="1" ref="AT28" ca="1">(INDEX(AT2:AT23,MATCH($A$28,$A$2:$A$23,0))/INDEX(AT2:AT23,MATCH($A$28,$A$2:$A$23,0)-1)-1)*AT$25</f>
        <v>2.924758370418981E-5</v>
      </c>
      <c r="AU28" s="104" cm="1">
        <f t="array" aca="1" ref="AU28" ca="1">(INDEX(AU2:AU23,MATCH($A$28,$A$2:$A$23,0))/INDEX(AU2:AU23,MATCH($A$28,$A$2:$A$23,0)-1)-1)*AU$25</f>
        <v>1.2299015197641045E-4</v>
      </c>
      <c r="AV28" s="104" cm="1">
        <f t="array" aca="1" ref="AV28" ca="1">(INDEX(AV2:AV23,MATCH($A$28,$A$2:$A$23,0))/INDEX(AV2:AV23,MATCH($A$28,$A$2:$A$23,0)-1)-1)*AV$25</f>
        <v>1.1758701882439117E-6</v>
      </c>
      <c r="AW28" s="104" cm="1">
        <f t="array" aca="1" ref="AW28" ca="1">(INDEX(AW2:AW23,MATCH($A$28,$A$2:$A$23,0))/INDEX(AW2:AW23,MATCH($A$28,$A$2:$A$23,0)-1)-1)*AW$25</f>
        <v>-1.887408109480303E-3</v>
      </c>
      <c r="AX28" s="104" cm="1">
        <f t="array" aca="1" ref="AX28" ca="1">(INDEX(AX2:AX23,MATCH($A$28,$A$2:$A$23,0))/INDEX(AX2:AX23,MATCH($A$28,$A$2:$A$23,0)-1)-1)*AX$25</f>
        <v>0</v>
      </c>
      <c r="AY28" s="104" cm="1">
        <f t="array" aca="1" ref="AY28" ca="1">(INDEX(AY2:AY23,MATCH($A$28,$A$2:$A$23,0))/INDEX(AY2:AY23,MATCH($A$28,$A$2:$A$23,0)-1)-1)*AY$25</f>
        <v>1.5217869336717329E-9</v>
      </c>
      <c r="AZ28" s="104" cm="1">
        <f t="array" aca="1" ref="AZ28" ca="1">(INDEX(AZ2:AZ23,MATCH($A$28,$A$2:$A$23,0))/INDEX(AZ2:AZ23,MATCH($A$28,$A$2:$A$23,0)-1)-1)*AZ$25</f>
        <v>1.10585503769161E-5</v>
      </c>
      <c r="BA28" s="104" cm="1">
        <f t="array" aca="1" ref="BA28" ca="1">(INDEX(BA2:BA23,MATCH($A$28,$A$2:$A$23,0))/INDEX(BA2:BA23,MATCH($A$28,$A$2:$A$23,0)-1)-1)*BA$25</f>
        <v>1.1077141276714032E-4</v>
      </c>
      <c r="BB28" s="104" cm="1">
        <f t="array" aca="1" ref="BB28" ca="1">(INDEX(BB2:BB23,MATCH($A$28,$A$2:$A$23,0))/INDEX(BB2:BB23,MATCH($A$28,$A$2:$A$23,0)-1)-1)*BB$25</f>
        <v>6.9844634159460571E-5</v>
      </c>
      <c r="BC28" s="104" cm="1">
        <f t="array" aca="1" ref="BC28" ca="1">(INDEX(BC2:BC23,MATCH($A$28,$A$2:$A$23,0))/INDEX(BC2:BC23,MATCH($A$28,$A$2:$A$23,0)-1)-1)*BC$25</f>
        <v>3.3236811505336919E-5</v>
      </c>
      <c r="BD28" s="104" cm="1">
        <f t="array" aca="1" ref="BD28" ca="1">(INDEX(BD2:BD23,MATCH($A$28,$A$2:$A$23,0))/INDEX(BD2:BD23,MATCH($A$28,$A$2:$A$23,0)-1)-1)*BD$25</f>
        <v>0</v>
      </c>
      <c r="BE28" s="104" cm="1">
        <f t="array" aca="1" ref="BE28" ca="1">(INDEX(BE2:BE23,MATCH($A$28,$A$2:$A$23,0))/INDEX(BE2:BE23,MATCH($A$28,$A$2:$A$23,0)-1)-1)*BE$25</f>
        <v>0</v>
      </c>
      <c r="BF28" s="104" cm="1">
        <f t="array" aca="1" ref="BF28" ca="1">(INDEX(BF2:BF23,MATCH($A$28,$A$2:$A$23,0))/INDEX(BF2:BF23,MATCH($A$28,$A$2:$A$23,0)-1)-1)*BF$25</f>
        <v>7.0063588397374191E-6</v>
      </c>
      <c r="BG28" s="104" cm="1">
        <f t="array" aca="1" ref="BG28" ca="1">(INDEX(BG2:BG23,MATCH($A$28,$A$2:$A$23,0))/INDEX(BG2:BG23,MATCH($A$28,$A$2:$A$23,0)-1)-1)*BG$25</f>
        <v>9.2702399255183946E-4</v>
      </c>
      <c r="BH28" s="104" cm="1">
        <f t="array" aca="1" ref="BH28" ca="1">(INDEX(BH2:BH23,MATCH($A$28,$A$2:$A$23,0))/INDEX(BH2:BH23,MATCH($A$28,$A$2:$A$23,0)-1)-1)*BH$25</f>
        <v>1.5018284524826283E-4</v>
      </c>
      <c r="BI28" s="104" cm="1">
        <f t="array" aca="1" ref="BI28" ca="1">(INDEX(BI2:BI23,MATCH($A$28,$A$2:$A$23,0))/INDEX(BI2:BI23,MATCH($A$28,$A$2:$A$23,0)-1)-1)*BI$25</f>
        <v>1.2207317278716299E-4</v>
      </c>
      <c r="BJ28" s="104" cm="1">
        <f t="array" aca="1" ref="BJ28" ca="1">(INDEX(BJ2:BJ23,MATCH($A$28,$A$2:$A$23,0))/INDEX(BJ2:BJ23,MATCH($A$28,$A$2:$A$23,0)-1)-1)*BJ$25</f>
        <v>1.0115899412080443E-4</v>
      </c>
      <c r="BK28" s="104" cm="1">
        <f t="array" aca="1" ref="BK28" ca="1">(INDEX(BK2:BK23,MATCH($A$28,$A$2:$A$23,0))/INDEX(BK2:BK23,MATCH($A$28,$A$2:$A$23,0)-1)-1)*BK$25</f>
        <v>7.0815971836210334E-5</v>
      </c>
      <c r="BL28" s="104" cm="1">
        <f t="array" aca="1" ref="BL28" ca="1">(INDEX(BL2:BL23,MATCH($A$28,$A$2:$A$23,0))/INDEX(BL2:BL23,MATCH($A$28,$A$2:$A$23,0)-1)-1)*BL$25</f>
        <v>1.0011289141581874E-4</v>
      </c>
      <c r="BM28" s="104" cm="1">
        <f t="array" aca="1" ref="BM28" ca="1">(INDEX(BM2:BM23,MATCH($A$28,$A$2:$A$23,0))/INDEX(BM2:BM23,MATCH($A$28,$A$2:$A$23,0)-1)-1)*BM$25</f>
        <v>2.8417237177757265E-6</v>
      </c>
      <c r="BN28" s="104" cm="1">
        <f t="array" aca="1" ref="BN28" ca="1">(INDEX(BN2:BN23,MATCH($A$28,$A$2:$A$23,0))/INDEX(BN2:BN23,MATCH($A$28,$A$2:$A$23,0)-1)-1)*BN$25</f>
        <v>5.188106821200658E-5</v>
      </c>
      <c r="BO28" s="104" cm="1">
        <f t="array" aca="1" ref="BO28" ca="1">(INDEX(BO2:BO23,MATCH($A$28,$A$2:$A$23,0))/INDEX(BO2:BO23,MATCH($A$28,$A$2:$A$23,0)-1)-1)*BO$25</f>
        <v>2.882913154860454E-5</v>
      </c>
      <c r="BP28" s="104" cm="1">
        <f t="array" aca="1" ref="BP28" ca="1">(INDEX(BP2:BP23,MATCH($A$28,$A$2:$A$23,0))/INDEX(BP2:BP23,MATCH($A$28,$A$2:$A$23,0)-1)-1)*BP$25</f>
        <v>7.2363065700048319E-5</v>
      </c>
      <c r="BQ28" s="104" cm="1">
        <f t="array" aca="1" ref="BQ28" ca="1">(INDEX(BQ2:BQ23,MATCH($A$28,$A$2:$A$23,0))/INDEX(BQ2:BQ23,MATCH($A$28,$A$2:$A$23,0)-1)-1)*BQ$25</f>
        <v>1.680446649372543E-4</v>
      </c>
      <c r="BR28" s="104" cm="1">
        <f t="array" aca="1" ref="BR28" ca="1">(INDEX(BR2:BR23,MATCH($A$28,$A$2:$A$23,0))/INDEX(BR2:BR23,MATCH($A$28,$A$2:$A$23,0)-1)-1)*BR$25</f>
        <v>5.1897829407907459E-4</v>
      </c>
      <c r="BS28" s="104" cm="1">
        <f t="array" aca="1" ref="BS28" ca="1">(INDEX(BS2:BS23,MATCH($A$28,$A$2:$A$23,0))/INDEX(BS2:BS23,MATCH($A$28,$A$2:$A$23,0)-1)-1)*BS$25</f>
        <v>6.8714151908577426E-5</v>
      </c>
      <c r="BT28" s="104" cm="1">
        <f t="array" aca="1" ref="BT28" ca="1">(INDEX(BT2:BT23,MATCH($A$28,$A$2:$A$23,0))/INDEX(BT2:BT23,MATCH($A$28,$A$2:$A$23,0)-1)-1)*BT$25</f>
        <v>3.6421250326409099E-5</v>
      </c>
      <c r="BU28" s="104" cm="1">
        <f t="array" aca="1" ref="BU28" ca="1">(INDEX(BU2:BU23,MATCH($A$28,$A$2:$A$23,0))/INDEX(BU2:BU23,MATCH($A$28,$A$2:$A$23,0)-1)-1)*BU$25</f>
        <v>7.1576596205440344E-5</v>
      </c>
      <c r="BV28" s="104" cm="1">
        <f t="array" aca="1" ref="BV28" ca="1">(INDEX(BV2:BV23,MATCH($A$28,$A$2:$A$23,0))/INDEX(BV2:BV23,MATCH($A$28,$A$2:$A$23,0)-1)-1)*BV$25</f>
        <v>2.0056219541010647E-4</v>
      </c>
      <c r="BW28" s="104" cm="1">
        <f t="array" aca="1" ref="BW28" ca="1">(INDEX(BW2:BW23,MATCH($A$28,$A$2:$A$23,0))/INDEX(BW2:BW23,MATCH($A$28,$A$2:$A$23,0)-1)-1)*BW$25</f>
        <v>8.7275297054204457E-5</v>
      </c>
      <c r="BX28" s="104" cm="1">
        <f t="array" aca="1" ref="BX28" ca="1">(INDEX(BX2:BX23,MATCH($A$28,$A$2:$A$23,0))/INDEX(BX2:BX23,MATCH($A$28,$A$2:$A$23,0)-1)-1)*BX$25</f>
        <v>-1.4781807643294581E-6</v>
      </c>
      <c r="BY28" s="104" cm="1">
        <f t="array" aca="1" ref="BY28" ca="1">(INDEX(BY2:BY23,MATCH($A$28,$A$2:$A$23,0))/INDEX(BY2:BY23,MATCH($A$28,$A$2:$A$23,0)-1)-1)*BY$25</f>
        <v>5.3362868369800601E-5</v>
      </c>
      <c r="BZ28" s="104" cm="1">
        <f t="array" aca="1" ref="BZ28" ca="1">(INDEX(BZ2:BZ23,MATCH($A$28,$A$2:$A$23,0))/INDEX(BZ2:BZ23,MATCH($A$28,$A$2:$A$23,0)-1)-1)*BZ$25</f>
        <v>4.6715637879271006E-5</v>
      </c>
      <c r="CA28" s="104" cm="1">
        <f t="array" aca="1" ref="CA28" ca="1">(INDEX(CA2:CA23,MATCH($A$28,$A$2:$A$23,0))/INDEX(CA2:CA23,MATCH($A$28,$A$2:$A$23,0)-1)-1)*CA$25</f>
        <v>5.6515510901369012E-5</v>
      </c>
      <c r="CB28" s="104" cm="1">
        <f t="array" aca="1" ref="CB28" ca="1">(INDEX(CB2:CB23,MATCH($A$28,$A$2:$A$23,0))/INDEX(CB2:CB23,MATCH($A$28,$A$2:$A$23,0)-1)-1)*CB$25</f>
        <v>4.4168615967778732E-4</v>
      </c>
      <c r="CC28" s="104" cm="1">
        <f t="array" aca="1" ref="CC28" ca="1">(INDEX(CC2:CC23,MATCH($A$28,$A$2:$A$23,0))/INDEX(CC2:CC23,MATCH($A$28,$A$2:$A$23,0)-1)-1)*CC$25</f>
        <v>1.0429106284438827E-5</v>
      </c>
      <c r="CD28" s="104" cm="1">
        <f t="array" aca="1" ref="CD28" ca="1">(INDEX(CD2:CD23,MATCH($A$28,$A$2:$A$23,0))/INDEX(CD2:CD23,MATCH($A$28,$A$2:$A$23,0)-1)-1)*CD$25</f>
        <v>1.87654260322187E-5</v>
      </c>
      <c r="CE28" s="104" cm="1">
        <f t="array" aca="1" ref="CE28" ca="1">(INDEX(CE2:CE23,MATCH($A$28,$A$2:$A$23,0))/INDEX(CE2:CE23,MATCH($A$28,$A$2:$A$23,0)-1)-1)*CE$25</f>
        <v>3.3717429681107738E-4</v>
      </c>
      <c r="CF28" s="104" cm="1">
        <f t="array" aca="1" ref="CF28" ca="1">(INDEX(CF2:CF23,MATCH($A$28,$A$2:$A$23,0))/INDEX(CF2:CF23,MATCH($A$28,$A$2:$A$23,0)-1)-1)*CF$25</f>
        <v>9.8841265120854223E-5</v>
      </c>
      <c r="CG28" s="104" cm="1">
        <f t="array" aca="1" ref="CG28" ca="1">(INDEX(CG2:CG23,MATCH($A$28,$A$2:$A$23,0))/INDEX(CG2:CG23,MATCH($A$28,$A$2:$A$23,0)-1)-1)*CG$25</f>
        <v>4.8951306895708187E-5</v>
      </c>
      <c r="CH28" s="104" cm="1">
        <f t="array" aca="1" ref="CH28" ca="1">(INDEX(CH2:CH23,MATCH($A$28,$A$2:$A$23,0))/INDEX(CH2:CH23,MATCH($A$28,$A$2:$A$23,0)-1)-1)*CH$25</f>
        <v>9.2097808367141799E-6</v>
      </c>
      <c r="CI28" s="104" cm="1">
        <f t="array" aca="1" ref="CI28" ca="1">(INDEX(CI2:CI23,MATCH($A$28,$A$2:$A$23,0))/INDEX(CI2:CI23,MATCH($A$28,$A$2:$A$23,0)-1)-1)*CI$25</f>
        <v>2.2399461706580046E-5</v>
      </c>
      <c r="CJ28" s="104" cm="1">
        <f t="array" aca="1" ref="CJ28" ca="1">(INDEX(CJ2:CJ23,MATCH($A$28,$A$2:$A$23,0))/INDEX(CJ2:CJ23,MATCH($A$28,$A$2:$A$23,0)-1)-1)*CJ$25</f>
        <v>9.2934162775172086E-5</v>
      </c>
      <c r="CK28" s="104" cm="1">
        <f t="array" aca="1" ref="CK28" ca="1">(INDEX(CK2:CK23,MATCH($A$28,$A$2:$A$23,0))/INDEX(CK2:CK23,MATCH($A$28,$A$2:$A$23,0)-1)-1)*CK$25</f>
        <v>1.8161954093855825E-5</v>
      </c>
      <c r="CL28" s="104" cm="1">
        <f t="array" aca="1" ref="CL28" ca="1">(INDEX(CL2:CL23,MATCH($A$28,$A$2:$A$23,0))/INDEX(CL2:CL23,MATCH($A$28,$A$2:$A$23,0)-1)-1)*CL$25</f>
        <v>1.4492810387043166E-5</v>
      </c>
      <c r="CM28" s="104" cm="1">
        <f t="array" aca="1" ref="CM28" ca="1">(INDEX(CM2:CM23,MATCH($A$28,$A$2:$A$23,0))/INDEX(CM2:CM23,MATCH($A$28,$A$2:$A$23,0)-1)-1)*CM$25</f>
        <v>4.1013120366687221E-5</v>
      </c>
      <c r="CN28" s="104" cm="1">
        <f t="array" aca="1" ref="CN28" ca="1">(INDEX(CN2:CN23,MATCH($A$28,$A$2:$A$23,0))/INDEX(CN2:CN23,MATCH($A$28,$A$2:$A$23,0)-1)-1)*CN$25</f>
        <v>9.0479023446916974E-5</v>
      </c>
    </row>
    <row r="30" spans="1:92" x14ac:dyDescent="0.2">
      <c r="B30" s="105"/>
    </row>
  </sheetData>
  <conditionalFormatting sqref="B28:C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28" xr:uid="{0A7B8A63-77B1-C04E-9096-F618FE0BC04B}">
      <formula1>$A$2:$A$23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E157"/>
  <sheetViews>
    <sheetView topLeftCell="A71" workbookViewId="0">
      <pane xSplit="2" topLeftCell="C1" activePane="topRight" state="frozen"/>
      <selection pane="topRight" activeCell="E71" sqref="E71"/>
    </sheetView>
  </sheetViews>
  <sheetFormatPr baseColWidth="10" defaultColWidth="8.83203125" defaultRowHeight="16" x14ac:dyDescent="0.2"/>
  <cols>
    <col min="1" max="1" width="16" customWidth="1"/>
    <col min="2" max="2" width="7.6640625" customWidth="1"/>
    <col min="3" max="3" width="9.33203125" customWidth="1"/>
    <col min="4" max="4" width="11.33203125" bestFit="1" customWidth="1"/>
    <col min="8" max="9" width="9.6640625" bestFit="1" customWidth="1"/>
    <col min="15" max="15" width="10.1640625" customWidth="1"/>
    <col min="37" max="37" width="14.5" customWidth="1"/>
    <col min="76" max="76" width="11.6640625" customWidth="1"/>
  </cols>
  <sheetData>
    <row r="1" spans="1:109" x14ac:dyDescent="0.2">
      <c r="D1" t="str">
        <f>'Hist Weights'!B1</f>
        <v xml:space="preserve"> Bread</v>
      </c>
      <c r="E1" t="str">
        <f>'Hist Weights'!C1</f>
        <v xml:space="preserve"> Cereals</v>
      </c>
      <c r="F1" t="str">
        <f>'Hist Weights'!D1</f>
        <v xml:space="preserve"> Biscuits and cakes</v>
      </c>
      <c r="G1" t="str">
        <f>'Hist Weights'!E1</f>
        <v xml:space="preserve"> Beef</v>
      </c>
      <c r="H1" t="str">
        <f>'Hist Weights'!F1</f>
        <v xml:space="preserve"> Lamb </v>
      </c>
      <c r="I1" t="str">
        <f>'Hist Weights'!G1</f>
        <v xml:space="preserve"> of which  home-killed lamb</v>
      </c>
      <c r="J1" t="str">
        <f>'Hist Weights'!H1</f>
        <v xml:space="preserve"> Pork</v>
      </c>
      <c r="K1" t="str">
        <f>'Hist Weights'!I1</f>
        <v xml:space="preserve"> Bacon</v>
      </c>
      <c r="L1" t="str">
        <f>'Hist Weights'!J1</f>
        <v xml:space="preserve"> Poultry</v>
      </c>
      <c r="M1" t="str">
        <f>'Hist Weights'!K1</f>
        <v xml:space="preserve"> Other meat</v>
      </c>
      <c r="N1" t="str">
        <f>'Hist Weights'!L1</f>
        <v xml:space="preserve"> Fish</v>
      </c>
      <c r="O1" t="str">
        <f>'Hist Weights'!M1</f>
        <v xml:space="preserve"> of which  fresh fish</v>
      </c>
      <c r="P1" t="str">
        <f>'Hist Weights'!N1</f>
        <v xml:space="preserve"> processed fish</v>
      </c>
      <c r="Q1" t="str">
        <f>'Hist Weights'!O1</f>
        <v xml:space="preserve"> Butter</v>
      </c>
      <c r="R1" t="str">
        <f>'Hist Weights'!P1</f>
        <v xml:space="preserve"> Oils and fats</v>
      </c>
      <c r="S1" t="str">
        <f>'Hist Weights'!Q1</f>
        <v xml:space="preserve"> Cheese</v>
      </c>
      <c r="T1" t="str">
        <f>'Hist Weights'!R1</f>
        <v xml:space="preserve"> Eggs</v>
      </c>
      <c r="U1" t="str">
        <f>'Hist Weights'!S1</f>
        <v xml:space="preserve"> Milk, fresh</v>
      </c>
      <c r="V1" t="str">
        <f>'Hist Weights'!T1</f>
        <v xml:space="preserve"> Milk products</v>
      </c>
      <c r="W1" t="str">
        <f>'Hist Weights'!U1</f>
        <v xml:space="preserve"> Tea</v>
      </c>
      <c r="X1" t="str">
        <f>'Hist Weights'!V1</f>
        <v xml:space="preserve"> Coffee and other hot drinks</v>
      </c>
      <c r="Y1" t="str">
        <f>'Hist Weights'!W1</f>
        <v xml:space="preserve"> Soft drinks</v>
      </c>
      <c r="Z1" t="str">
        <f>'Hist Weights'!X1</f>
        <v xml:space="preserve"> Sugar and preserves</v>
      </c>
      <c r="AA1" t="str">
        <f>'Hist Weights'!Y1</f>
        <v xml:space="preserve"> Sweets and chocolates</v>
      </c>
      <c r="AB1" t="str">
        <f>'Hist Weights'!Z1</f>
        <v xml:space="preserve"> Potatoes</v>
      </c>
      <c r="AC1" t="str">
        <f>'Hist Weights'!AA1</f>
        <v xml:space="preserve"> of which  unprocessed potatoes</v>
      </c>
      <c r="AD1" t="str">
        <f>'Hist Weights'!AB1</f>
        <v xml:space="preserve"> potato products</v>
      </c>
      <c r="AE1" t="str">
        <f>'Hist Weights'!AC1</f>
        <v xml:space="preserve"> Vegetables other than potatoes</v>
      </c>
      <c r="AF1" t="str">
        <f>'Hist Weights'!AD1</f>
        <v xml:space="preserve"> of which  fresh vegetables</v>
      </c>
      <c r="AG1" t="str">
        <f>'Hist Weights'!AE1</f>
        <v xml:space="preserve"> processed vegetables</v>
      </c>
      <c r="AH1" t="str">
        <f>'Hist Weights'!AF1</f>
        <v xml:space="preserve"> Fruit</v>
      </c>
      <c r="AI1" t="str">
        <f>'Hist Weights'!AG1</f>
        <v xml:space="preserve"> of which  fresh fruit</v>
      </c>
      <c r="AJ1" t="str">
        <f>'Hist Weights'!AH1</f>
        <v xml:space="preserve"> processed fruit</v>
      </c>
      <c r="AK1" t="str">
        <f>'Hist Weights'!AI1</f>
        <v xml:space="preserve"> Other foods</v>
      </c>
      <c r="AL1" t="str">
        <f>'Hist Weights'!AJ1</f>
        <v xml:space="preserve"> Restaurant meals</v>
      </c>
      <c r="AM1" t="str">
        <f>'Hist Weights'!AK1</f>
        <v xml:space="preserve"> Canteen meals</v>
      </c>
      <c r="AN1" t="str">
        <f>'Hist Weights'!AL1</f>
        <v xml:space="preserve"> Take-aways and snacks</v>
      </c>
      <c r="AO1" t="str">
        <f>'Hist Weights'!AM1</f>
        <v xml:space="preserve"> Beer</v>
      </c>
      <c r="AP1" t="str">
        <f>'Hist Weights'!AN1</f>
        <v xml:space="preserve"> Beer on sales</v>
      </c>
      <c r="AQ1" t="str">
        <f>'Hist Weights'!AO1</f>
        <v xml:space="preserve"> Beer off sales</v>
      </c>
      <c r="AR1" t="str">
        <f>'Hist Weights'!AP1</f>
        <v xml:space="preserve"> Wines and spirits</v>
      </c>
      <c r="AS1" t="str">
        <f>'Hist Weights'!AQ1</f>
        <v xml:space="preserve"> Wine on sales</v>
      </c>
      <c r="AT1" t="str">
        <f>'Hist Weights'!AR1</f>
        <v xml:space="preserve"> Wine off sales</v>
      </c>
      <c r="AU1" t="str">
        <f>'Hist Weights'!AS1</f>
        <v xml:space="preserve"> Cigarettes</v>
      </c>
      <c r="AV1" t="str">
        <f>'Hist Weights'!AT1</f>
        <v xml:space="preserve"> Other tobacco</v>
      </c>
      <c r="AW1" t="str">
        <f>'Hist Weights'!AU1</f>
        <v xml:space="preserve"> Rent</v>
      </c>
      <c r="AX1" t="str">
        <f>'Hist Weights'!AV1</f>
        <v xml:space="preserve"> Mortgage interest payments</v>
      </c>
      <c r="AY1" t="str">
        <f>'Hist Weights'!AW1</f>
        <v xml:space="preserve"> Depreciation (Jan 1995 = 100)</v>
      </c>
      <c r="AZ1" t="str">
        <f>'Hist Weights'!AX1</f>
        <v xml:space="preserve"> Council tax and rates</v>
      </c>
      <c r="BA1" t="str">
        <f>'Hist Weights'!AY1</f>
        <v xml:space="preserve"> Water and other charges</v>
      </c>
      <c r="BB1" t="str">
        <f>'Hist Weights'!AZ1</f>
        <v xml:space="preserve"> Repairs and maintenance charges</v>
      </c>
      <c r="BC1" t="str">
        <f>'Hist Weights'!BA1</f>
        <v xml:space="preserve"> Do-it-yourself materials</v>
      </c>
      <c r="BD1" t="str">
        <f>'Hist Weights'!BB1</f>
        <v xml:space="preserve"> Dwelling insurance and ground rent</v>
      </c>
      <c r="BE1" t="str">
        <f>'Hist Weights'!BC1</f>
        <v xml:space="preserve"> Coal and solid fuels</v>
      </c>
      <c r="BF1" t="str">
        <f>'Hist Weights'!BD1</f>
        <v xml:space="preserve"> Electricity</v>
      </c>
      <c r="BG1" t="str">
        <f>'Hist Weights'!BE1</f>
        <v xml:space="preserve"> Gas</v>
      </c>
      <c r="BH1" t="str">
        <f>'Hist Weights'!BF1</f>
        <v xml:space="preserve"> Oil and other fuels</v>
      </c>
      <c r="BI1" t="str">
        <f>'Hist Weights'!BG1</f>
        <v xml:space="preserve"> Furniture</v>
      </c>
      <c r="BJ1" t="str">
        <f>'Hist Weights'!BH1</f>
        <v xml:space="preserve"> Furnishings</v>
      </c>
      <c r="BK1" t="str">
        <f>'Hist Weights'!BI1</f>
        <v xml:space="preserve"> Electrical appliances</v>
      </c>
      <c r="BL1" t="str">
        <f>'Hist Weights'!BJ1</f>
        <v xml:space="preserve"> Other household equipment</v>
      </c>
      <c r="BM1" t="str">
        <f>'Hist Weights'!BK1</f>
        <v xml:space="preserve"> Household consumables</v>
      </c>
      <c r="BN1" t="str">
        <f>'Hist Weights'!BL1</f>
        <v xml:space="preserve"> Pet care</v>
      </c>
      <c r="BO1" t="str">
        <f>'Hist Weights'!BM1</f>
        <v xml:space="preserve"> Postage</v>
      </c>
      <c r="BP1" t="str">
        <f>'Hist Weights'!BN1</f>
        <v xml:space="preserve"> Telephones, telemessages, etc</v>
      </c>
      <c r="BQ1" t="str">
        <f>'Hist Weights'!BO1</f>
        <v xml:space="preserve"> Domestic services</v>
      </c>
      <c r="BR1" t="str">
        <f>'Hist Weights'!BP1</f>
        <v xml:space="preserve"> Fees and subscriptions</v>
      </c>
      <c r="BS1" t="str">
        <f>'Hist Weights'!BQ1</f>
        <v xml:space="preserve"> Men's outerwear</v>
      </c>
      <c r="BT1" t="str">
        <f>'Hist Weights'!BR1</f>
        <v xml:space="preserve"> Women's outerwear</v>
      </c>
      <c r="BU1" t="str">
        <f>'Hist Weights'!BS1</f>
        <v xml:space="preserve"> Childrens' outerwear</v>
      </c>
      <c r="BV1" t="str">
        <f>'Hist Weights'!BT1</f>
        <v xml:space="preserve"> Other clothing</v>
      </c>
      <c r="BW1" t="str">
        <f>'Hist Weights'!BU1</f>
        <v xml:space="preserve"> Footwear</v>
      </c>
      <c r="BX1" t="str">
        <f>'Hist Weights'!BV1</f>
        <v xml:space="preserve"> Personal articles</v>
      </c>
      <c r="BY1" t="str">
        <f>'Hist Weights'!BW1</f>
        <v xml:space="preserve"> Chemists goods</v>
      </c>
      <c r="BZ1" t="str">
        <f>'Hist Weights'!BX1</f>
        <v xml:space="preserve"> Personal services</v>
      </c>
      <c r="CA1" t="str">
        <f>'Hist Weights'!BY1</f>
        <v xml:space="preserve"> Purchase of motor vehicles</v>
      </c>
      <c r="CB1" t="str">
        <f>'Hist Weights'!BZ1</f>
        <v xml:space="preserve"> Maintenance of motor vehicles</v>
      </c>
      <c r="CC1" t="str">
        <f>'Hist Weights'!CA1</f>
        <v xml:space="preserve"> Petrol and oil</v>
      </c>
      <c r="CD1" t="str">
        <f>'Hist Weights'!CB1</f>
        <v xml:space="preserve"> Vehicle tax and insurance</v>
      </c>
      <c r="CE1" t="str">
        <f>'Hist Weights'!CC1</f>
        <v xml:space="preserve"> Rail fares</v>
      </c>
      <c r="CF1" t="str">
        <f>'Hist Weights'!CD1</f>
        <v xml:space="preserve"> Bus and coach fares</v>
      </c>
      <c r="CG1" t="str">
        <f>'Hist Weights'!CE1</f>
        <v xml:space="preserve"> Other travel costs</v>
      </c>
      <c r="CH1" t="str">
        <f>'Hist Weights'!CF1</f>
        <v xml:space="preserve"> Audio-visual equipment</v>
      </c>
      <c r="CI1" t="str">
        <f>'Hist Weights'!CG1</f>
        <v xml:space="preserve"> CDs and tapes</v>
      </c>
      <c r="CJ1" t="str">
        <f>'Hist Weights'!CH1</f>
        <v xml:space="preserve"> Toys, photographic and sports goods</v>
      </c>
      <c r="CK1" t="str">
        <f>'Hist Weights'!CI1</f>
        <v xml:space="preserve"> Books and newspapers</v>
      </c>
      <c r="CL1" t="str">
        <f>'Hist Weights'!CJ1</f>
        <v xml:space="preserve"> Gardening products</v>
      </c>
      <c r="CM1" t="str">
        <f>'Hist Weights'!CK1</f>
        <v xml:space="preserve"> Television licences and rentals</v>
      </c>
      <c r="CN1" t="str">
        <f>'Hist Weights'!CL1</f>
        <v xml:space="preserve"> Entertainment and other recreation</v>
      </c>
      <c r="CO1" t="str">
        <f>'Hist Weights'!CM1</f>
        <v xml:space="preserve"> Foreign holidays (Jan 1993 = 100)</v>
      </c>
      <c r="CP1" t="str">
        <f>'Hist Weights'!CN1</f>
        <v xml:space="preserve"> UK holidays (Jan 1994 = 100)</v>
      </c>
    </row>
    <row r="2" spans="1:109" x14ac:dyDescent="0.2">
      <c r="B2" t="s">
        <v>120</v>
      </c>
      <c r="D2" s="21">
        <v>2</v>
      </c>
      <c r="E2" s="21">
        <f>D2+1</f>
        <v>3</v>
      </c>
      <c r="F2" s="21">
        <f t="shared" ref="F2:BQ2" si="0">E2+1</f>
        <v>4</v>
      </c>
      <c r="G2" s="21">
        <f t="shared" si="0"/>
        <v>5</v>
      </c>
      <c r="H2" s="21">
        <f t="shared" si="0"/>
        <v>6</v>
      </c>
      <c r="I2" s="21">
        <f t="shared" si="0"/>
        <v>7</v>
      </c>
      <c r="J2" s="21">
        <f t="shared" si="0"/>
        <v>8</v>
      </c>
      <c r="K2" s="21">
        <f t="shared" si="0"/>
        <v>9</v>
      </c>
      <c r="L2" s="21">
        <f t="shared" si="0"/>
        <v>10</v>
      </c>
      <c r="M2" s="21">
        <f t="shared" si="0"/>
        <v>11</v>
      </c>
      <c r="N2" s="21">
        <f t="shared" si="0"/>
        <v>12</v>
      </c>
      <c r="O2" s="21">
        <f t="shared" si="0"/>
        <v>13</v>
      </c>
      <c r="P2" s="21">
        <f t="shared" si="0"/>
        <v>14</v>
      </c>
      <c r="Q2" s="21">
        <f t="shared" si="0"/>
        <v>15</v>
      </c>
      <c r="R2" s="21">
        <f t="shared" si="0"/>
        <v>16</v>
      </c>
      <c r="S2" s="21">
        <f t="shared" si="0"/>
        <v>17</v>
      </c>
      <c r="T2" s="21">
        <f t="shared" si="0"/>
        <v>18</v>
      </c>
      <c r="U2" s="21">
        <f t="shared" si="0"/>
        <v>19</v>
      </c>
      <c r="V2" s="21">
        <f t="shared" si="0"/>
        <v>20</v>
      </c>
      <c r="W2" s="21">
        <f t="shared" si="0"/>
        <v>21</v>
      </c>
      <c r="X2" s="21">
        <f t="shared" si="0"/>
        <v>22</v>
      </c>
      <c r="Y2" s="21">
        <f t="shared" si="0"/>
        <v>23</v>
      </c>
      <c r="Z2" s="21">
        <f t="shared" si="0"/>
        <v>24</v>
      </c>
      <c r="AA2" s="21">
        <f t="shared" si="0"/>
        <v>25</v>
      </c>
      <c r="AB2" s="21">
        <f t="shared" si="0"/>
        <v>26</v>
      </c>
      <c r="AC2" s="21">
        <f t="shared" si="0"/>
        <v>27</v>
      </c>
      <c r="AD2" s="21">
        <f t="shared" si="0"/>
        <v>28</v>
      </c>
      <c r="AE2" s="21">
        <f t="shared" si="0"/>
        <v>29</v>
      </c>
      <c r="AF2" s="21">
        <f t="shared" si="0"/>
        <v>30</v>
      </c>
      <c r="AG2" s="21">
        <f t="shared" si="0"/>
        <v>31</v>
      </c>
      <c r="AH2" s="21">
        <f t="shared" si="0"/>
        <v>32</v>
      </c>
      <c r="AI2" s="21">
        <f t="shared" si="0"/>
        <v>33</v>
      </c>
      <c r="AJ2" s="21">
        <f t="shared" si="0"/>
        <v>34</v>
      </c>
      <c r="AK2" s="21">
        <f t="shared" si="0"/>
        <v>35</v>
      </c>
      <c r="AL2" s="21">
        <f t="shared" si="0"/>
        <v>36</v>
      </c>
      <c r="AM2" s="21">
        <f t="shared" si="0"/>
        <v>37</v>
      </c>
      <c r="AN2" s="21">
        <f t="shared" si="0"/>
        <v>38</v>
      </c>
      <c r="AO2" s="21">
        <f t="shared" si="0"/>
        <v>39</v>
      </c>
      <c r="AP2" s="21">
        <f t="shared" si="0"/>
        <v>40</v>
      </c>
      <c r="AQ2" s="21">
        <f t="shared" si="0"/>
        <v>41</v>
      </c>
      <c r="AR2" s="21">
        <f t="shared" si="0"/>
        <v>42</v>
      </c>
      <c r="AS2" s="21">
        <f t="shared" si="0"/>
        <v>43</v>
      </c>
      <c r="AT2" s="21">
        <f t="shared" si="0"/>
        <v>44</v>
      </c>
      <c r="AU2" s="21">
        <f t="shared" si="0"/>
        <v>45</v>
      </c>
      <c r="AV2" s="21">
        <f t="shared" si="0"/>
        <v>46</v>
      </c>
      <c r="AW2" s="21">
        <f t="shared" si="0"/>
        <v>47</v>
      </c>
      <c r="AX2" s="21">
        <f t="shared" si="0"/>
        <v>48</v>
      </c>
      <c r="AY2" s="21">
        <f t="shared" si="0"/>
        <v>49</v>
      </c>
      <c r="AZ2" s="21">
        <f t="shared" si="0"/>
        <v>50</v>
      </c>
      <c r="BA2" s="21">
        <f t="shared" si="0"/>
        <v>51</v>
      </c>
      <c r="BB2" s="21">
        <f t="shared" si="0"/>
        <v>52</v>
      </c>
      <c r="BC2" s="21">
        <f t="shared" si="0"/>
        <v>53</v>
      </c>
      <c r="BD2" s="21">
        <f t="shared" si="0"/>
        <v>54</v>
      </c>
      <c r="BE2" s="21">
        <f t="shared" si="0"/>
        <v>55</v>
      </c>
      <c r="BF2" s="21">
        <f t="shared" si="0"/>
        <v>56</v>
      </c>
      <c r="BG2" s="21">
        <f t="shared" si="0"/>
        <v>57</v>
      </c>
      <c r="BH2" s="21">
        <f t="shared" si="0"/>
        <v>58</v>
      </c>
      <c r="BI2" s="21">
        <f t="shared" si="0"/>
        <v>59</v>
      </c>
      <c r="BJ2" s="21">
        <f t="shared" si="0"/>
        <v>60</v>
      </c>
      <c r="BK2" s="21">
        <f t="shared" si="0"/>
        <v>61</v>
      </c>
      <c r="BL2" s="21">
        <f t="shared" si="0"/>
        <v>62</v>
      </c>
      <c r="BM2" s="21">
        <f t="shared" si="0"/>
        <v>63</v>
      </c>
      <c r="BN2" s="21">
        <f t="shared" si="0"/>
        <v>64</v>
      </c>
      <c r="BO2" s="21">
        <f t="shared" si="0"/>
        <v>65</v>
      </c>
      <c r="BP2" s="21">
        <f t="shared" si="0"/>
        <v>66</v>
      </c>
      <c r="BQ2" s="21">
        <f t="shared" si="0"/>
        <v>67</v>
      </c>
      <c r="BR2" s="21">
        <f t="shared" ref="BR2:BT2" si="1">BQ2+1</f>
        <v>68</v>
      </c>
      <c r="BS2" s="21">
        <f t="shared" si="1"/>
        <v>69</v>
      </c>
      <c r="BT2" s="21">
        <f t="shared" si="1"/>
        <v>70</v>
      </c>
      <c r="BU2" s="21">
        <f t="shared" ref="BU2:CM2" si="2">BT2+1</f>
        <v>71</v>
      </c>
      <c r="BV2" s="21">
        <f t="shared" si="2"/>
        <v>72</v>
      </c>
      <c r="BW2" s="21">
        <f t="shared" si="2"/>
        <v>73</v>
      </c>
      <c r="BX2" s="21">
        <f t="shared" si="2"/>
        <v>74</v>
      </c>
      <c r="BY2" s="21">
        <f t="shared" si="2"/>
        <v>75</v>
      </c>
      <c r="BZ2" s="21">
        <f t="shared" si="2"/>
        <v>76</v>
      </c>
      <c r="CA2" s="21">
        <f t="shared" si="2"/>
        <v>77</v>
      </c>
      <c r="CB2" s="21">
        <f t="shared" si="2"/>
        <v>78</v>
      </c>
      <c r="CC2" s="21">
        <f t="shared" si="2"/>
        <v>79</v>
      </c>
      <c r="CD2" s="21">
        <f t="shared" si="2"/>
        <v>80</v>
      </c>
      <c r="CE2" s="21">
        <f t="shared" si="2"/>
        <v>81</v>
      </c>
      <c r="CF2" s="21">
        <f t="shared" si="2"/>
        <v>82</v>
      </c>
      <c r="CG2" s="21">
        <f t="shared" si="2"/>
        <v>83</v>
      </c>
      <c r="CH2" s="21">
        <f t="shared" si="2"/>
        <v>84</v>
      </c>
      <c r="CI2" s="21">
        <f t="shared" si="2"/>
        <v>85</v>
      </c>
      <c r="CJ2" s="21">
        <f t="shared" si="2"/>
        <v>86</v>
      </c>
      <c r="CK2" s="21">
        <f t="shared" si="2"/>
        <v>87</v>
      </c>
      <c r="CL2" s="21">
        <f t="shared" si="2"/>
        <v>88</v>
      </c>
      <c r="CM2" s="21">
        <f t="shared" si="2"/>
        <v>89</v>
      </c>
      <c r="CN2" s="21">
        <f t="shared" ref="CN2:CP2" si="3">CM2+1</f>
        <v>90</v>
      </c>
      <c r="CO2" s="21">
        <f t="shared" si="3"/>
        <v>91</v>
      </c>
      <c r="CP2" s="21">
        <f t="shared" si="3"/>
        <v>92</v>
      </c>
    </row>
    <row r="3" spans="1:109" x14ac:dyDescent="0.2">
      <c r="A3" s="6">
        <f>EDATE('Overriden Forecasts'!A3,-MONTH('Overriden Forecasts'!A3)+1)</f>
        <v>44562</v>
      </c>
      <c r="B3" s="8" t="b">
        <f>IF(A3&lt;='Overriden Forecasts'!$A$2,TRUE,"")</f>
        <v>1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100</v>
      </c>
      <c r="CB3">
        <v>100</v>
      </c>
      <c r="CC3">
        <v>100</v>
      </c>
      <c r="CD3">
        <v>100</v>
      </c>
      <c r="CE3">
        <v>100</v>
      </c>
      <c r="CF3">
        <v>100</v>
      </c>
      <c r="CG3">
        <v>100</v>
      </c>
      <c r="CH3">
        <v>100</v>
      </c>
      <c r="CI3">
        <v>100</v>
      </c>
      <c r="CJ3">
        <v>100</v>
      </c>
      <c r="CK3">
        <v>100</v>
      </c>
      <c r="CL3">
        <v>100</v>
      </c>
      <c r="CM3">
        <v>100</v>
      </c>
      <c r="CN3">
        <v>100</v>
      </c>
      <c r="CO3">
        <v>100</v>
      </c>
      <c r="CP3">
        <v>100</v>
      </c>
    </row>
    <row r="4" spans="1:109" x14ac:dyDescent="0.2">
      <c r="A4" s="6">
        <f t="shared" ref="A4:A39" si="4">EDATE(A3,1)</f>
        <v>44593</v>
      </c>
      <c r="B4" s="8" t="b">
        <f>IF(A4&lt;='Overriden Forecasts'!$A$2,TRUE,"")</f>
        <v>1</v>
      </c>
      <c r="D4" s="8">
        <f>IF($B4=TRUE,D3*(1+D43),D3*(1+(VLOOKUP($A4,'Overriden Forecasts'!$2:$25,'Unchained Indices'!D$2,0))))</f>
        <v>99.061433447098963</v>
      </c>
      <c r="E4" s="8">
        <f>IF($B4=TRUE,E3*(1+E43),E3*(1+(VLOOKUP($A4,'Overriden Forecasts'!$2:$25,'Unchained Indices'!E$2,0))))</f>
        <v>103.11027332704997</v>
      </c>
      <c r="F4" s="8">
        <f>IF($B4=TRUE,F3*(1+F43),F3*(1+(VLOOKUP($A4,'Overriden Forecasts'!$2:$25,'Unchained Indices'!F$2,0))))</f>
        <v>102.52185608607935</v>
      </c>
      <c r="G4" s="8">
        <f>IF($B4=TRUE,G3*(1+G43),G3*(1+(VLOOKUP($A4,'Overriden Forecasts'!$2:$25,'Unchained Indices'!G$2,0))))</f>
        <v>101.01899027327465</v>
      </c>
      <c r="H4" s="8">
        <f>IF($B4=TRUE,H3*(1+H43),H3*(1+(VLOOKUP($A4,'Overriden Forecasts'!$2:$25,'Unchained Indices'!H$2,0))))</f>
        <v>101.88157166574435</v>
      </c>
      <c r="I4" s="8">
        <f>IF($B4=TRUE,I3*(1+I43),I3*(1+(VLOOKUP($A4,'Overriden Forecasts'!$2:$25,'Unchained Indices'!I$2,0))))</f>
        <v>101.89346124715981</v>
      </c>
      <c r="J4" s="8">
        <f>IF($B4=TRUE,J3*(1+J43),J3*(1+(VLOOKUP($A4,'Overriden Forecasts'!$2:$25,'Unchained Indices'!J$2,0))))</f>
        <v>97.171802448290407</v>
      </c>
      <c r="K4" s="8">
        <f>IF($B4=TRUE,K3*(1+K43),K3*(1+(VLOOKUP($A4,'Overriden Forecasts'!$2:$25,'Unchained Indices'!K$2,0))))</f>
        <v>100.74331020812686</v>
      </c>
      <c r="L4" s="8">
        <f>IF($B4=TRUE,L3*(1+L43),L3*(1+(VLOOKUP($A4,'Overriden Forecasts'!$2:$25,'Unchained Indices'!L$2,0))))</f>
        <v>101.55610155610155</v>
      </c>
      <c r="M4" s="8">
        <f>IF($B4=TRUE,M3*(1+M43),M3*(1+(VLOOKUP($A4,'Overriden Forecasts'!$2:$25,'Unchained Indices'!M$2,0))))</f>
        <v>100.15128593040848</v>
      </c>
      <c r="N4" s="8">
        <f>IF($B4=TRUE,N3*(1+N43),N3*(1+(VLOOKUP($A4,'Overriden Forecasts'!$2:$25,'Unchained Indices'!N$2,0))))</f>
        <v>102.49541284403669</v>
      </c>
      <c r="O4" s="8">
        <f>IF($B4=TRUE,O3*(1+O43),O3*(1+(VLOOKUP($A4,'Overriden Forecasts'!$2:$25,'Unchained Indices'!O$2,0))))</f>
        <v>102.86252354048966</v>
      </c>
      <c r="P4" s="8">
        <f>IF($B4=TRUE,P3*(1+P43),P3*(1+(VLOOKUP($A4,'Overriden Forecasts'!$2:$25,'Unchained Indices'!P$2,0))))</f>
        <v>102.10602759622367</v>
      </c>
      <c r="Q4" s="8">
        <f>IF($B4=TRUE,Q3*(1+Q43),Q3*(1+(VLOOKUP($A4,'Overriden Forecasts'!$2:$25,'Unchained Indices'!Q$2,0))))</f>
        <v>101.00334448160535</v>
      </c>
      <c r="R4" s="8">
        <f>IF($B4=TRUE,R3*(1+R43),R3*(1+(VLOOKUP($A4,'Overriden Forecasts'!$2:$25,'Unchained Indices'!R$2,0))))</f>
        <v>96.106048053024026</v>
      </c>
      <c r="S4" s="8">
        <f>IF($B4=TRUE,S3*(1+S43),S3*(1+(VLOOKUP($A4,'Overriden Forecasts'!$2:$25,'Unchained Indices'!S$2,0))))</f>
        <v>102.58175559380378</v>
      </c>
      <c r="T4" s="8">
        <f>IF($B4=TRUE,T3*(1+T43),T3*(1+(VLOOKUP($A4,'Overriden Forecasts'!$2:$25,'Unchained Indices'!T$2,0))))</f>
        <v>100.60918462980317</v>
      </c>
      <c r="U4" s="8">
        <f>IF($B4=TRUE,U3*(1+U43),U3*(1+(VLOOKUP($A4,'Overriden Forecasts'!$2:$25,'Unchained Indices'!U$2,0))))</f>
        <v>103.64134690681284</v>
      </c>
      <c r="V4" s="8">
        <f>IF($B4=TRUE,V3*(1+V43),V3*(1+(VLOOKUP($A4,'Overriden Forecasts'!$2:$25,'Unchained Indices'!V$2,0))))</f>
        <v>103.55029585798816</v>
      </c>
      <c r="W4" s="8">
        <f>IF($B4=TRUE,W3*(1+W43),W3*(1+(VLOOKUP($A4,'Overriden Forecasts'!$2:$25,'Unchained Indices'!W$2,0))))</f>
        <v>102.17198581560285</v>
      </c>
      <c r="X4" s="8">
        <f>IF($B4=TRUE,X3*(1+X43),X3*(1+(VLOOKUP($A4,'Overriden Forecasts'!$2:$25,'Unchained Indices'!X$2,0))))</f>
        <v>100.27027027027027</v>
      </c>
      <c r="Y4" s="8">
        <f>IF($B4=TRUE,Y3*(1+Y43),Y3*(1+(VLOOKUP($A4,'Overriden Forecasts'!$2:$25,'Unchained Indices'!Y$2,0))))</f>
        <v>101.86657449014862</v>
      </c>
      <c r="Z4" s="8">
        <f>IF($B4=TRUE,Z3*(1+Z43),Z3*(1+(VLOOKUP($A4,'Overriden Forecasts'!$2:$25,'Unchained Indices'!Z$2,0))))</f>
        <v>101.18401578687717</v>
      </c>
      <c r="AA4" s="8">
        <f>IF($B4=TRUE,AA3*(1+AA43),AA3*(1+(VLOOKUP($A4,'Overriden Forecasts'!$2:$25,'Unchained Indices'!AA$2,0))))</f>
        <v>98.240469208211152</v>
      </c>
      <c r="AB4" s="8">
        <f>IF($B4=TRUE,AB3*(1+AB43),AB3*(1+(VLOOKUP($A4,'Overriden Forecasts'!$2:$25,'Unchained Indices'!AB$2,0))))</f>
        <v>101.03820598006645</v>
      </c>
      <c r="AC4" s="8">
        <f>IF($B4=TRUE,AC3*(1+AC43),AC3*(1+(VLOOKUP($A4,'Overriden Forecasts'!$2:$25,'Unchained Indices'!AC$2,0))))</f>
        <v>100.61315496098105</v>
      </c>
      <c r="AD4" s="8">
        <f>IF($B4=TRUE,AD3*(1+AD43),AD3*(1+(VLOOKUP($A4,'Overriden Forecasts'!$2:$25,'Unchained Indices'!AD$2,0))))</f>
        <v>101.16888351471181</v>
      </c>
      <c r="AE4" s="8">
        <f>IF($B4=TRUE,AE3*(1+AE43),AE3*(1+(VLOOKUP($A4,'Overriden Forecasts'!$2:$25,'Unchained Indices'!AE$2,0))))</f>
        <v>99.836155106499191</v>
      </c>
      <c r="AF4" s="8">
        <f>IF($B4=TRUE,AF3*(1+AF43),AF3*(1+(VLOOKUP($A4,'Overriden Forecasts'!$2:$25,'Unchained Indices'!AF$2,0))))</f>
        <v>99.553855959209685</v>
      </c>
      <c r="AG4" s="8">
        <f>IF($B4=TRUE,AG3*(1+AG43),AG3*(1+(VLOOKUP($A4,'Overriden Forecasts'!$2:$25,'Unchained Indices'!AG$2,0))))</f>
        <v>100.85867620751341</v>
      </c>
      <c r="AH4" s="8">
        <f>IF($B4=TRUE,AH3*(1+AH43),AH3*(1+(VLOOKUP($A4,'Overriden Forecasts'!$2:$25,'Unchained Indices'!AH$2,0))))</f>
        <v>100.49240869922036</v>
      </c>
      <c r="AI4" s="8">
        <f>IF($B4=TRUE,AI3*(1+AI43),AI3*(1+(VLOOKUP($A4,'Overriden Forecasts'!$2:$25,'Unchained Indices'!AI$2,0))))</f>
        <v>100.43066322136089</v>
      </c>
      <c r="AJ4" s="8">
        <f>IF($B4=TRUE,AJ3*(1+AJ43),AJ3*(1+(VLOOKUP($A4,'Overriden Forecasts'!$2:$25,'Unchained Indices'!AJ$2,0))))</f>
        <v>100.68672334859383</v>
      </c>
      <c r="AK4" s="8">
        <f>IF($B4=TRUE,AK3*(1+AK43),AK3*(1+(VLOOKUP($A4,'Overriden Forecasts'!$2:$25,'Unchained Indices'!AK$2,0))))</f>
        <v>101.77628420547286</v>
      </c>
      <c r="AL4" s="8">
        <f>IF($B4=TRUE,AL3*(1+AL43),AL3*(1+(VLOOKUP($A4,'Overriden Forecasts'!$2:$25,'Unchained Indices'!AL$2,0))))</f>
        <v>100.21052631578948</v>
      </c>
      <c r="AM4" s="8">
        <f>IF($B4=TRUE,AM3*(1+AM43),AM3*(1+(VLOOKUP($A4,'Overriden Forecasts'!$2:$25,'Unchained Indices'!AM$2,0))))</f>
        <v>100</v>
      </c>
      <c r="AN4" s="8">
        <f>IF($B4=TRUE,AN3*(1+AN43),AN3*(1+(VLOOKUP($A4,'Overriden Forecasts'!$2:$25,'Unchained Indices'!AN$2,0))))</f>
        <v>100.39225941422593</v>
      </c>
      <c r="AO4" s="8">
        <f>IF($B4=TRUE,AO3*(1+AO43),AO3*(1+(VLOOKUP($A4,'Overriden Forecasts'!$2:$25,'Unchained Indices'!AO$2,0))))</f>
        <v>100.81775700934578</v>
      </c>
      <c r="AP4" s="8">
        <f>IF($B4=TRUE,AP3*(1+AP43),AP3*(1+(VLOOKUP($A4,'Overriden Forecasts'!$2:$25,'Unchained Indices'!AP$2,0))))</f>
        <v>100.22883295194507</v>
      </c>
      <c r="AQ4" s="8">
        <f>IF($B4=TRUE,AQ3*(1+AQ43),AQ3*(1+(VLOOKUP($A4,'Overriden Forecasts'!$2:$25,'Unchained Indices'!AQ$2,0))))</f>
        <v>101.39130434782608</v>
      </c>
      <c r="AR4" s="8">
        <f>IF($B4=TRUE,AR3*(1+AR43),AR3*(1+(VLOOKUP($A4,'Overriden Forecasts'!$2:$25,'Unchained Indices'!AR$2,0))))</f>
        <v>99.185840707964601</v>
      </c>
      <c r="AS4" s="8">
        <f>IF($B4=TRUE,AS3*(1+AS43),AS3*(1+(VLOOKUP($A4,'Overriden Forecasts'!$2:$25,'Unchained Indices'!AS$2,0))))</f>
        <v>100.23225806451612</v>
      </c>
      <c r="AT4" s="8">
        <f>IF($B4=TRUE,AT3*(1+AT43),AT3*(1+(VLOOKUP($A4,'Overriden Forecasts'!$2:$25,'Unchained Indices'!AT$2,0))))</f>
        <v>98.6634844868735</v>
      </c>
      <c r="AU4" s="8">
        <f>IF($B4=TRUE,AU3*(1+AU43),AU3*(1+(VLOOKUP($A4,'Overriden Forecasts'!$2:$25,'Unchained Indices'!AU$2,0))))</f>
        <v>100.4022346368715</v>
      </c>
      <c r="AV4" s="8">
        <f>IF($B4=TRUE,AV3*(1+AV43),AV3*(1+(VLOOKUP($A4,'Overriden Forecasts'!$2:$25,'Unchained Indices'!AV$2,0))))</f>
        <v>100.73713696004718</v>
      </c>
      <c r="AW4" s="8">
        <f>IF($B4=TRUE,AW3*(1+AW43),AW3*(1+(VLOOKUP($A4,'Overriden Forecasts'!$2:$25,'Unchained Indices'!AW$2,0))))</f>
        <v>100.17807173747137</v>
      </c>
      <c r="AX4" s="8">
        <f>IF($B4=TRUE,AX3*(1+AX43),AX3*(1+(VLOOKUP($A4,'Overriden Forecasts'!$2:$25,'Unchained Indices'!AX$2,0))))</f>
        <v>101.7504488330341</v>
      </c>
      <c r="AY4" s="8">
        <f>IF($B4=TRUE,AY3*(1+AY43),AY3*(1+(VLOOKUP($A4,'Overriden Forecasts'!$2:$25,'Unchained Indices'!AY$2,0))))</f>
        <v>100.40092846592108</v>
      </c>
      <c r="AZ4" s="8">
        <f>IF($B4=TRUE,AZ3*(1+AZ43),AZ3*(1+(VLOOKUP($A4,'Overriden Forecasts'!$2:$25,'Unchained Indices'!AZ$2,0))))</f>
        <v>100</v>
      </c>
      <c r="BA4" s="8">
        <f>IF($B4=TRUE,BA3*(1+BA43),BA3*(1+(VLOOKUP($A4,'Overriden Forecasts'!$2:$25,'Unchained Indices'!BA$2,0))))</f>
        <v>100</v>
      </c>
      <c r="BB4" s="8">
        <f>IF($B4=TRUE,BB3*(1+BB43),BB3*(1+(VLOOKUP($A4,'Overriden Forecasts'!$2:$25,'Unchained Indices'!BB$2,0))))</f>
        <v>100.15282730514518</v>
      </c>
      <c r="BC4" s="8">
        <f>IF($B4=TRUE,BC3*(1+BC43),BC3*(1+(VLOOKUP($A4,'Overriden Forecasts'!$2:$25,'Unchained Indices'!BC$2,0))))</f>
        <v>101.16533139111435</v>
      </c>
      <c r="BD4" s="8">
        <f>IF($B4=TRUE,BD3*(1+BD43),BD3*(1+(VLOOKUP($A4,'Overriden Forecasts'!$2:$25,'Unchained Indices'!BD$2,0))))</f>
        <v>101.56778906110814</v>
      </c>
      <c r="BE4" s="8">
        <f>IF($B4=TRUE,BE3*(1+BE43),BE3*(1+(VLOOKUP($A4,'Overriden Forecasts'!$2:$25,'Unchained Indices'!BE$2,0))))</f>
        <v>101.99948731094591</v>
      </c>
      <c r="BF4" s="8">
        <f>IF($B4=TRUE,BF3*(1+BF43),BF3*(1+(VLOOKUP($A4,'Overriden Forecasts'!$2:$25,'Unchained Indices'!BF$2,0))))</f>
        <v>100</v>
      </c>
      <c r="BG4" s="8">
        <f>IF($B4=TRUE,BG3*(1+BG43),BG3*(1+(VLOOKUP($A4,'Overriden Forecasts'!$2:$25,'Unchained Indices'!BG$2,0))))</f>
        <v>100</v>
      </c>
      <c r="BH4" s="8">
        <f>IF($B4=TRUE,BH3*(1+BH43),BH3*(1+(VLOOKUP($A4,'Overriden Forecasts'!$2:$25,'Unchained Indices'!BH$2,0))))</f>
        <v>108.95437262357414</v>
      </c>
      <c r="BI4" s="8">
        <f>IF($B4=TRUE,BI3*(1+BI43),BI3*(1+(VLOOKUP($A4,'Overriden Forecasts'!$2:$25,'Unchained Indices'!BI$2,0))))</f>
        <v>103.26409495548961</v>
      </c>
      <c r="BJ4" s="8">
        <f>IF($B4=TRUE,BJ3*(1+BJ43),BJ3*(1+(VLOOKUP($A4,'Overriden Forecasts'!$2:$25,'Unchained Indices'!BJ$2,0))))</f>
        <v>104.11493437389146</v>
      </c>
      <c r="BK4" s="8">
        <f>IF($B4=TRUE,BK3*(1+BK43),BK3*(1+(VLOOKUP($A4,'Overriden Forecasts'!$2:$25,'Unchained Indices'!BK$2,0))))</f>
        <v>102.53164556962024</v>
      </c>
      <c r="BL4" s="8">
        <f>IF($B4=TRUE,BL3*(1+BL43),BL3*(1+(VLOOKUP($A4,'Overriden Forecasts'!$2:$25,'Unchained Indices'!BL$2,0))))</f>
        <v>102.47123988069877</v>
      </c>
      <c r="BM4" s="8">
        <f>IF($B4=TRUE,BM3*(1+BM43),BM3*(1+(VLOOKUP($A4,'Overriden Forecasts'!$2:$25,'Unchained Indices'!BM$2,0))))</f>
        <v>101.80890538033395</v>
      </c>
      <c r="BN4" s="8">
        <f>IF($B4=TRUE,BN3*(1+BN43),BN3*(1+(VLOOKUP($A4,'Overriden Forecasts'!$2:$25,'Unchained Indices'!BN$2,0))))</f>
        <v>101.58790170132326</v>
      </c>
      <c r="BO4" s="8">
        <f>IF($B4=TRUE,BO3*(1+BO43),BO3*(1+(VLOOKUP($A4,'Overriden Forecasts'!$2:$25,'Unchained Indices'!BO$2,0))))</f>
        <v>100</v>
      </c>
      <c r="BP4" s="8">
        <f>IF($B4=TRUE,BP3*(1+BP43),BP3*(1+(VLOOKUP($A4,'Overriden Forecasts'!$2:$25,'Unchained Indices'!BP$2,0))))</f>
        <v>100.08326394671107</v>
      </c>
      <c r="BQ4" s="8">
        <f>IF($B4=TRUE,BQ3*(1+BQ43),BQ3*(1+(VLOOKUP($A4,'Overriden Forecasts'!$2:$25,'Unchained Indices'!BQ$2,0))))</f>
        <v>100.49441100601892</v>
      </c>
      <c r="BR4" s="8">
        <f>IF($B4=TRUE,BR3*(1+BR43),BR3*(1+(VLOOKUP($A4,'Overriden Forecasts'!$2:$25,'Unchained Indices'!BR$2,0))))</f>
        <v>100.15932023366967</v>
      </c>
      <c r="BS4" s="8">
        <f>IF($B4=TRUE,BS3*(1+BS43),BS3*(1+(VLOOKUP($A4,'Overriden Forecasts'!$2:$25,'Unchained Indices'!BS$2,0))))</f>
        <v>102.4864376130199</v>
      </c>
      <c r="BT4" s="8">
        <f>IF($B4=TRUE,BT3*(1+BT43),BT3*(1+(VLOOKUP($A4,'Overriden Forecasts'!$2:$25,'Unchained Indices'!BT$2,0))))</f>
        <v>107.27272727272728</v>
      </c>
      <c r="BU4" s="8">
        <f>IF($B4=TRUE,BU3*(1+BU43),BU3*(1+(VLOOKUP($A4,'Overriden Forecasts'!$2:$25,'Unchained Indices'!BU$2,0))))</f>
        <v>102.06801470588236</v>
      </c>
      <c r="BV4" s="8">
        <f>IF($B4=TRUE,BV3*(1+BV43),BV3*(1+(VLOOKUP($A4,'Overriden Forecasts'!$2:$25,'Unchained Indices'!BV$2,0))))</f>
        <v>100.91603053435114</v>
      </c>
      <c r="BW4" s="8">
        <f>IF($B4=TRUE,BW3*(1+BW43),BW3*(1+(VLOOKUP($A4,'Overriden Forecasts'!$2:$25,'Unchained Indices'!BW$2,0))))</f>
        <v>101.3317892298784</v>
      </c>
      <c r="BX4" s="8">
        <f>IF($B4=TRUE,BX3*(1+BX43),BX3*(1+(VLOOKUP($A4,'Overriden Forecasts'!$2:$25,'Unchained Indices'!BX$2,0))))</f>
        <v>101.91169776968594</v>
      </c>
      <c r="BY4" s="8">
        <f>IF($B4=TRUE,BY3*(1+BY43),BY3*(1+(VLOOKUP($A4,'Overriden Forecasts'!$2:$25,'Unchained Indices'!BY$2,0))))</f>
        <v>100.51813471502591</v>
      </c>
      <c r="BZ4" s="8">
        <f>IF($B4=TRUE,BZ3*(1+BZ43),BZ3*(1+(VLOOKUP($A4,'Overriden Forecasts'!$2:$25,'Unchained Indices'!BZ$2,0))))</f>
        <v>100.31446540880502</v>
      </c>
      <c r="CA4" s="8">
        <f>IF($B4=TRUE,CA3*(1+CA43),CA3*(1+(VLOOKUP($A4,'Overriden Forecasts'!$2:$25,'Unchained Indices'!CA$2,0))))</f>
        <v>99.915254237288138</v>
      </c>
      <c r="CB4" s="8">
        <f>IF($B4=TRUE,CB3*(1+CB43),CB3*(1+(VLOOKUP($A4,'Overriden Forecasts'!$2:$25,'Unchained Indices'!CB$2,0))))</f>
        <v>101.22367101303912</v>
      </c>
      <c r="CC4" s="8">
        <f>IF($B4=TRUE,CC3*(1+CC43),CC3*(1+(VLOOKUP($A4,'Overriden Forecasts'!$2:$25,'Unchained Indices'!CC$2,0))))</f>
        <v>101.53301886792451</v>
      </c>
      <c r="CD4" s="8">
        <f>IF($B4=TRUE,CD3*(1+CD43),CD3*(1+(VLOOKUP($A4,'Overriden Forecasts'!$2:$25,'Unchained Indices'!CD$2,0))))</f>
        <v>98.885936222403927</v>
      </c>
      <c r="CE4" s="8">
        <f>IF($B4=TRUE,CE3*(1+CE43),CE3*(1+(VLOOKUP($A4,'Overriden Forecasts'!$2:$25,'Unchained Indices'!CE$2,0))))</f>
        <v>102.18124578367438</v>
      </c>
      <c r="CF4" s="8">
        <f>IF($B4=TRUE,CF3*(1+CF43),CF3*(1+(VLOOKUP($A4,'Overriden Forecasts'!$2:$25,'Unchained Indices'!CF$2,0))))</f>
        <v>101.87701108330354</v>
      </c>
      <c r="CG4" s="8">
        <f>IF($B4=TRUE,CG3*(1+CG43),CG3*(1+(VLOOKUP($A4,'Overriden Forecasts'!$2:$25,'Unchained Indices'!CG$2,0))))</f>
        <v>103.80829015544042</v>
      </c>
      <c r="CH4" s="8">
        <f>IF($B4=TRUE,CH3*(1+CH43),CH3*(1+(VLOOKUP($A4,'Overriden Forecasts'!$2:$25,'Unchained Indices'!CH$2,0))))</f>
        <v>98.529411764705884</v>
      </c>
      <c r="CI4" s="8">
        <f>IF($B4=TRUE,CI3*(1+CI43),CI3*(1+(VLOOKUP($A4,'Overriden Forecasts'!$2:$25,'Unchained Indices'!CI$2,0))))</f>
        <v>108.48249027237355</v>
      </c>
      <c r="CJ4" s="8">
        <f>IF($B4=TRUE,CJ3*(1+CJ43),CJ3*(1+(VLOOKUP($A4,'Overriden Forecasts'!$2:$25,'Unchained Indices'!CJ$2,0))))</f>
        <v>104.19512195121952</v>
      </c>
      <c r="CK4" s="8">
        <f>IF($B4=TRUE,CK3*(1+CK43),CK3*(1+(VLOOKUP($A4,'Overriden Forecasts'!$2:$25,'Unchained Indices'!CK$2,0))))</f>
        <v>105.21354367064255</v>
      </c>
      <c r="CL4" s="8">
        <f>IF($B4=TRUE,CL3*(1+CL43),CL3*(1+(VLOOKUP($A4,'Overriden Forecasts'!$2:$25,'Unchained Indices'!CL$2,0))))</f>
        <v>102.33089579524679</v>
      </c>
      <c r="CM4" s="8">
        <f>IF($B4=TRUE,CM3*(1+CM43),CM3*(1+(VLOOKUP($A4,'Overriden Forecasts'!$2:$25,'Unchained Indices'!CM$2,0))))</f>
        <v>100</v>
      </c>
      <c r="CN4" s="8">
        <f>IF($B4=TRUE,CN3*(1+CN43),CN3*(1+(VLOOKUP($A4,'Overriden Forecasts'!$2:$25,'Unchained Indices'!CN$2,0))))</f>
        <v>100.20290307476196</v>
      </c>
      <c r="CO4" s="8">
        <f>IF($B4=TRUE,CO3*(1+CO43),CO3*(1+(VLOOKUP($A4,'Overriden Forecasts'!$2:$25,'Unchained Indices'!CO$2,0))))</f>
        <v>99.833887043189378</v>
      </c>
      <c r="CP4" s="8">
        <f>IF($B4=TRUE,CP3*(1+CP43),CP3*(1+(VLOOKUP($A4,'Overriden Forecasts'!$2:$25,'Unchained Indices'!CP$2,0))))</f>
        <v>101.95735756728415</v>
      </c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</row>
    <row r="5" spans="1:109" x14ac:dyDescent="0.2">
      <c r="A5" s="6">
        <f t="shared" si="4"/>
        <v>44621</v>
      </c>
      <c r="B5" s="8" t="b">
        <f>IF(A5&lt;='Overriden Forecasts'!$A$2,TRUE,"")</f>
        <v>1</v>
      </c>
      <c r="D5">
        <f>IF($B5=TRUE,D4*(1+D44),D4*(1+(VLOOKUP($A5,'Overriden Forecasts'!$2:$25,'Unchained Indices'!D$2,0))))</f>
        <v>101.36518771331058</v>
      </c>
      <c r="E5">
        <f>IF($B5=TRUE,E4*(1+E44),E4*(1+(VLOOKUP($A5,'Overriden Forecasts'!$2:$25,'Unchained Indices'!E$2,0))))</f>
        <v>103.25164938737042</v>
      </c>
      <c r="F5">
        <f>IF($B5=TRUE,F4*(1+F44),F4*(1+(VLOOKUP($A5,'Overriden Forecasts'!$2:$25,'Unchained Indices'!F$2,0))))</f>
        <v>100.73974445191662</v>
      </c>
      <c r="G5">
        <f>IF($B5=TRUE,G4*(1+G44),G4*(1+(VLOOKUP($A5,'Overriden Forecasts'!$2:$25,'Unchained Indices'!G$2,0))))</f>
        <v>102.17693376563223</v>
      </c>
      <c r="H5">
        <f>IF($B5=TRUE,H4*(1+H44),H4*(1+(VLOOKUP($A5,'Overriden Forecasts'!$2:$25,'Unchained Indices'!H$2,0))))</f>
        <v>103.56945213060322</v>
      </c>
      <c r="I5">
        <f>IF($B5=TRUE,I4*(1+I44),I4*(1+(VLOOKUP($A5,'Overriden Forecasts'!$2:$25,'Unchained Indices'!I$2,0))))</f>
        <v>103.55970714466042</v>
      </c>
      <c r="J5">
        <f>IF($B5=TRUE,J4*(1+J44),J4*(1+(VLOOKUP($A5,'Overriden Forecasts'!$2:$25,'Unchained Indices'!J$2,0))))</f>
        <v>99.957788096243135</v>
      </c>
      <c r="K5">
        <f>IF($B5=TRUE,K4*(1+K44),K4*(1+(VLOOKUP($A5,'Overriden Forecasts'!$2:$25,'Unchained Indices'!K$2,0))))</f>
        <v>100.84241823587709</v>
      </c>
      <c r="L5">
        <f>IF($B5=TRUE,L4*(1+L44),L4*(1+(VLOOKUP($A5,'Overriden Forecasts'!$2:$25,'Unchained Indices'!L$2,0))))</f>
        <v>102.2932022932023</v>
      </c>
      <c r="M5">
        <f>IF($B5=TRUE,M4*(1+M44),M4*(1+(VLOOKUP($A5,'Overriden Forecasts'!$2:$25,'Unchained Indices'!M$2,0))))</f>
        <v>100.35300050428644</v>
      </c>
      <c r="N5">
        <f>IF($B5=TRUE,N4*(1+N44),N4*(1+(VLOOKUP($A5,'Overriden Forecasts'!$2:$25,'Unchained Indices'!N$2,0))))</f>
        <v>102.56880733944953</v>
      </c>
      <c r="O5">
        <f>IF($B5=TRUE,O4*(1+O44),O4*(1+(VLOOKUP($A5,'Overriden Forecasts'!$2:$25,'Unchained Indices'!O$2,0))))</f>
        <v>104.44444444444446</v>
      </c>
      <c r="P5">
        <f>IF($B5=TRUE,P4*(1+P44),P4*(1+(VLOOKUP($A5,'Overriden Forecasts'!$2:$25,'Unchained Indices'!P$2,0))))</f>
        <v>100.72621641249091</v>
      </c>
      <c r="Q5">
        <f>IF($B5=TRUE,Q4*(1+Q44),Q4*(1+(VLOOKUP($A5,'Overriden Forecasts'!$2:$25,'Unchained Indices'!Q$2,0))))</f>
        <v>106.1229740159506</v>
      </c>
      <c r="R5">
        <f>IF($B5=TRUE,R4*(1+R44),R4*(1+(VLOOKUP($A5,'Overriden Forecasts'!$2:$25,'Unchained Indices'!R$2,0))))</f>
        <v>102.85832642916321</v>
      </c>
      <c r="S5">
        <f>IF($B5=TRUE,S4*(1+S44),S4*(1+(VLOOKUP($A5,'Overriden Forecasts'!$2:$25,'Unchained Indices'!S$2,0))))</f>
        <v>103.48537005163512</v>
      </c>
      <c r="T5">
        <f>IF($B5=TRUE,T4*(1+T44),T4*(1+(VLOOKUP($A5,'Overriden Forecasts'!$2:$25,'Unchained Indices'!T$2,0))))</f>
        <v>100.93720712277413</v>
      </c>
      <c r="U5">
        <f>IF($B5=TRUE,U4*(1+U44),U4*(1+(VLOOKUP($A5,'Overriden Forecasts'!$2:$25,'Unchained Indices'!U$2,0))))</f>
        <v>105.44244322631168</v>
      </c>
      <c r="V5">
        <f>IF($B5=TRUE,V4*(1+V44),V4*(1+(VLOOKUP($A5,'Overriden Forecasts'!$2:$25,'Unchained Indices'!V$2,0))))</f>
        <v>102.76134122287968</v>
      </c>
      <c r="W5">
        <f>IF($B5=TRUE,W4*(1+W44),W4*(1+(VLOOKUP($A5,'Overriden Forecasts'!$2:$25,'Unchained Indices'!W$2,0))))</f>
        <v>101.59574468085107</v>
      </c>
      <c r="X5">
        <f>IF($B5=TRUE,X4*(1+X44),X4*(1+(VLOOKUP($A5,'Overriden Forecasts'!$2:$25,'Unchained Indices'!X$2,0))))</f>
        <v>100.27027027027027</v>
      </c>
      <c r="Y5">
        <f>IF($B5=TRUE,Y4*(1+Y44),Y4*(1+(VLOOKUP($A5,'Overriden Forecasts'!$2:$25,'Unchained Indices'!Y$2,0))))</f>
        <v>103.56031800898721</v>
      </c>
      <c r="Z5">
        <f>IF($B5=TRUE,Z4*(1+Z44),Z4*(1+(VLOOKUP($A5,'Overriden Forecasts'!$2:$25,'Unchained Indices'!Z$2,0))))</f>
        <v>101.72668968919587</v>
      </c>
      <c r="AA5">
        <f>IF($B5=TRUE,AA4*(1+AA44),AA4*(1+(VLOOKUP($A5,'Overriden Forecasts'!$2:$25,'Unchained Indices'!AA$2,0))))</f>
        <v>97.849462365591407</v>
      </c>
      <c r="AB5">
        <f>IF($B5=TRUE,AB4*(1+AB44),AB4*(1+(VLOOKUP($A5,'Overriden Forecasts'!$2:$25,'Unchained Indices'!AB$2,0))))</f>
        <v>99.626245847176079</v>
      </c>
      <c r="AC5">
        <f>IF($B5=TRUE,AC4*(1+AC44),AC4*(1+(VLOOKUP($A5,'Overriden Forecasts'!$2:$25,'Unchained Indices'!AC$2,0))))</f>
        <v>99.16387959866222</v>
      </c>
      <c r="AD5">
        <f>IF($B5=TRUE,AD4*(1+AD44),AD4*(1+(VLOOKUP($A5,'Overriden Forecasts'!$2:$25,'Unchained Indices'!AD$2,0))))</f>
        <v>99.758162031438943</v>
      </c>
      <c r="AE5">
        <f>IF($B5=TRUE,AE4*(1+AE44),AE4*(1+(VLOOKUP($A5,'Overriden Forecasts'!$2:$25,'Unchained Indices'!AE$2,0))))</f>
        <v>99.563080283997834</v>
      </c>
      <c r="AF5">
        <f>IF($B5=TRUE,AF4*(1+AF44),AF4*(1+(VLOOKUP($A5,'Overriden Forecasts'!$2:$25,'Unchained Indices'!AF$2,0))))</f>
        <v>99.107711918419383</v>
      </c>
      <c r="AG5">
        <f>IF($B5=TRUE,AG4*(1+AG44),AG4*(1+(VLOOKUP($A5,'Overriden Forecasts'!$2:$25,'Unchained Indices'!AG$2,0))))</f>
        <v>101.21645796064401</v>
      </c>
      <c r="AH5">
        <f>IF($B5=TRUE,AH4*(1+AH44),AH4*(1+(VLOOKUP($A5,'Overriden Forecasts'!$2:$25,'Unchained Indices'!AH$2,0))))</f>
        <v>99.179318834632753</v>
      </c>
      <c r="AI5">
        <f>IF($B5=TRUE,AI4*(1+AI44),AI4*(1+(VLOOKUP($A5,'Overriden Forecasts'!$2:$25,'Unchained Indices'!AI$2,0))))</f>
        <v>98.449612403100772</v>
      </c>
      <c r="AJ5">
        <f>IF($B5=TRUE,AJ4*(1+AJ44),AJ4*(1+(VLOOKUP($A5,'Overriden Forecasts'!$2:$25,'Unchained Indices'!AJ$2,0))))</f>
        <v>102.09287115761934</v>
      </c>
      <c r="AK5">
        <f>IF($B5=TRUE,AK4*(1+AK44),AK4*(1+(VLOOKUP($A5,'Overriden Forecasts'!$2:$25,'Unchained Indices'!AK$2,0))))</f>
        <v>101.34421507441189</v>
      </c>
      <c r="AL5">
        <f>IF($B5=TRUE,AL4*(1+AL44),AL4*(1+(VLOOKUP($A5,'Overriden Forecasts'!$2:$25,'Unchained Indices'!AL$2,0))))</f>
        <v>100.89473684210526</v>
      </c>
      <c r="AM5">
        <f>IF($B5=TRUE,AM4*(1+AM44),AM4*(1+(VLOOKUP($A5,'Overriden Forecasts'!$2:$25,'Unchained Indices'!AM$2,0))))</f>
        <v>100.42735042735043</v>
      </c>
      <c r="AN5">
        <f>IF($B5=TRUE,AN4*(1+AN44),AN4*(1+(VLOOKUP($A5,'Overriden Forecasts'!$2:$25,'Unchained Indices'!AN$2,0))))</f>
        <v>101.01987447698744</v>
      </c>
      <c r="AO5">
        <f>IF($B5=TRUE,AO4*(1+AO44),AO4*(1+(VLOOKUP($A5,'Overriden Forecasts'!$2:$25,'Unchained Indices'!AO$2,0))))</f>
        <v>101.54789719626167</v>
      </c>
      <c r="AP5">
        <f>IF($B5=TRUE,AP4*(1+AP44),AP4*(1+(VLOOKUP($A5,'Overriden Forecasts'!$2:$25,'Unchained Indices'!AP$2,0))))</f>
        <v>101.34757182812102</v>
      </c>
      <c r="AQ5">
        <f>IF($B5=TRUE,AQ4*(1+AQ44),AQ4*(1+(VLOOKUP($A5,'Overriden Forecasts'!$2:$25,'Unchained Indices'!AQ$2,0))))</f>
        <v>101.73913043478261</v>
      </c>
      <c r="AR5">
        <f>IF($B5=TRUE,AR4*(1+AR44),AR4*(1+(VLOOKUP($A5,'Overriden Forecasts'!$2:$25,'Unchained Indices'!AR$2,0))))</f>
        <v>100.88495575221241</v>
      </c>
      <c r="AS5">
        <f>IF($B5=TRUE,AS4*(1+AS44),AS4*(1+(VLOOKUP($A5,'Overriden Forecasts'!$2:$25,'Unchained Indices'!AS$2,0))))</f>
        <v>102.78709677419354</v>
      </c>
      <c r="AT5">
        <f>IF($B5=TRUE,AT4*(1+AT44),AT4*(1+(VLOOKUP($A5,'Overriden Forecasts'!$2:$25,'Unchained Indices'!AT$2,0))))</f>
        <v>99.95226730310263</v>
      </c>
      <c r="AU5">
        <f>IF($B5=TRUE,AU4*(1+AU44),AU4*(1+(VLOOKUP($A5,'Overriden Forecasts'!$2:$25,'Unchained Indices'!AU$2,0))))</f>
        <v>101.53072625698323</v>
      </c>
      <c r="AV5">
        <f>IF($B5=TRUE,AV4*(1+AV44),AV4*(1+(VLOOKUP($A5,'Overriden Forecasts'!$2:$25,'Unchained Indices'!AV$2,0))))</f>
        <v>102.87483414418398</v>
      </c>
      <c r="AW5">
        <f>IF($B5=TRUE,AW4*(1+AW44),AW4*(1+(VLOOKUP($A5,'Overriden Forecasts'!$2:$25,'Unchained Indices'!AW$2,0))))</f>
        <v>100.33070465530399</v>
      </c>
      <c r="AX5">
        <f>IF($B5=TRUE,AX4*(1+AX44),AX4*(1+(VLOOKUP($A5,'Overriden Forecasts'!$2:$25,'Unchained Indices'!AX$2,0))))</f>
        <v>103.27648114901257</v>
      </c>
      <c r="AY5">
        <f>IF($B5=TRUE,AY4*(1+AY44),AY4*(1+(VLOOKUP($A5,'Overriden Forecasts'!$2:$25,'Unchained Indices'!AY$2,0))))</f>
        <v>101.26608989238235</v>
      </c>
      <c r="AZ5">
        <f>IF($B5=TRUE,AZ4*(1+AZ44),AZ4*(1+(VLOOKUP($A5,'Overriden Forecasts'!$2:$25,'Unchained Indices'!AZ$2,0))))</f>
        <v>100</v>
      </c>
      <c r="BA5">
        <f>IF($B5=TRUE,BA4*(1+BA44),BA4*(1+(VLOOKUP($A5,'Overriden Forecasts'!$2:$25,'Unchained Indices'!BA$2,0))))</f>
        <v>100</v>
      </c>
      <c r="BB5">
        <f>IF($B5=TRUE,BB4*(1+BB44),BB4*(1+(VLOOKUP($A5,'Overriden Forecasts'!$2:$25,'Unchained Indices'!BB$2,0))))</f>
        <v>100.38206826286297</v>
      </c>
      <c r="BC5">
        <f>IF($B5=TRUE,BC4*(1+BC44),BC4*(1+(VLOOKUP($A5,'Overriden Forecasts'!$2:$25,'Unchained Indices'!BC$2,0))))</f>
        <v>102.91332847778588</v>
      </c>
      <c r="BD5">
        <f>IF($B5=TRUE,BD4*(1+BD44),BD4*(1+(VLOOKUP($A5,'Overriden Forecasts'!$2:$25,'Unchained Indices'!BD$2,0))))</f>
        <v>101.85284161767328</v>
      </c>
      <c r="BE5">
        <f>IF($B5=TRUE,BE4*(1+BE44),BE4*(1+(VLOOKUP($A5,'Overriden Forecasts'!$2:$25,'Unchained Indices'!BE$2,0))))</f>
        <v>105.61394514227121</v>
      </c>
      <c r="BF5">
        <f>IF($B5=TRUE,BF4*(1+BF44),BF4*(1+(VLOOKUP($A5,'Overriden Forecasts'!$2:$25,'Unchained Indices'!BF$2,0))))</f>
        <v>100</v>
      </c>
      <c r="BG5">
        <f>IF($B5=TRUE,BG4*(1+BG44),BG4*(1+(VLOOKUP($A5,'Overriden Forecasts'!$2:$25,'Unchained Indices'!BG$2,0))))</f>
        <v>100</v>
      </c>
      <c r="BH5">
        <f>IF($B5=TRUE,BH4*(1+BH44),BH4*(1+(VLOOKUP($A5,'Overriden Forecasts'!$2:$25,'Unchained Indices'!BH$2,0))))</f>
        <v>146.86311787072242</v>
      </c>
      <c r="BI5">
        <f>IF($B5=TRUE,BI4*(1+BI44),BI4*(1+(VLOOKUP($A5,'Overriden Forecasts'!$2:$25,'Unchained Indices'!BI$2,0))))</f>
        <v>106.88427299703264</v>
      </c>
      <c r="BJ5">
        <f>IF($B5=TRUE,BJ4*(1+BJ44),BJ4*(1+(VLOOKUP($A5,'Overriden Forecasts'!$2:$25,'Unchained Indices'!BJ$2,0))))</f>
        <v>105.35650940049662</v>
      </c>
      <c r="BK5">
        <f>IF($B5=TRUE,BK4*(1+BK44),BK4*(1+(VLOOKUP($A5,'Overriden Forecasts'!$2:$25,'Unchained Indices'!BK$2,0))))</f>
        <v>103.33716915995396</v>
      </c>
      <c r="BL5">
        <f>IF($B5=TRUE,BL4*(1+BL44),BL4*(1+(VLOOKUP($A5,'Overriden Forecasts'!$2:$25,'Unchained Indices'!BL$2,0))))</f>
        <v>103.6216446527482</v>
      </c>
      <c r="BM5">
        <f>IF($B5=TRUE,BM4*(1+BM44),BM4*(1+(VLOOKUP($A5,'Overriden Forecasts'!$2:$25,'Unchained Indices'!BM$2,0))))</f>
        <v>102.41187384044527</v>
      </c>
      <c r="BN5">
        <f>IF($B5=TRUE,BN4*(1+BN44),BN4*(1+(VLOOKUP($A5,'Overriden Forecasts'!$2:$25,'Unchained Indices'!BN$2,0))))</f>
        <v>102.19281663516068</v>
      </c>
      <c r="BO5">
        <f>IF($B5=TRUE,BO4*(1+BO44),BO4*(1+(VLOOKUP($A5,'Overriden Forecasts'!$2:$25,'Unchained Indices'!BO$2,0))))</f>
        <v>100</v>
      </c>
      <c r="BP5">
        <f>IF($B5=TRUE,BP4*(1+BP44),BP4*(1+(VLOOKUP($A5,'Overriden Forecasts'!$2:$25,'Unchained Indices'!BP$2,0))))</f>
        <v>99.916736053288929</v>
      </c>
      <c r="BQ5">
        <f>IF($B5=TRUE,BQ4*(1+BQ44),BQ4*(1+(VLOOKUP($A5,'Overriden Forecasts'!$2:$25,'Unchained Indices'!BQ$2,0))))</f>
        <v>100.79535683576957</v>
      </c>
      <c r="BR5">
        <f>IF($B5=TRUE,BR4*(1+BR44),BR4*(1+(VLOOKUP($A5,'Overriden Forecasts'!$2:$25,'Unchained Indices'!BR$2,0))))</f>
        <v>100.30093821915385</v>
      </c>
      <c r="BS5">
        <f>IF($B5=TRUE,BS4*(1+BS44),BS4*(1+(VLOOKUP($A5,'Overriden Forecasts'!$2:$25,'Unchained Indices'!BS$2,0))))</f>
        <v>108.81555153707055</v>
      </c>
      <c r="BT5">
        <f>IF($B5=TRUE,BT4*(1+BT44),BT4*(1+(VLOOKUP($A5,'Overriden Forecasts'!$2:$25,'Unchained Indices'!BT$2,0))))</f>
        <v>112.0855614973262</v>
      </c>
      <c r="BU5">
        <f>IF($B5=TRUE,BU4*(1+BU44),BU4*(1+(VLOOKUP($A5,'Overriden Forecasts'!$2:$25,'Unchained Indices'!BU$2,0))))</f>
        <v>106.57169117647061</v>
      </c>
      <c r="BV5">
        <f>IF($B5=TRUE,BV4*(1+BV44),BV4*(1+(VLOOKUP($A5,'Overriden Forecasts'!$2:$25,'Unchained Indices'!BV$2,0))))</f>
        <v>102.48091603053436</v>
      </c>
      <c r="BW5">
        <f>IF($B5=TRUE,BW4*(1+BW44),BW4*(1+(VLOOKUP($A5,'Overriden Forecasts'!$2:$25,'Unchained Indices'!BW$2,0))))</f>
        <v>102.72148233931674</v>
      </c>
      <c r="BX5">
        <f>IF($B5=TRUE,BX4*(1+BX44),BX4*(1+(VLOOKUP($A5,'Overriden Forecasts'!$2:$25,'Unchained Indices'!BX$2,0))))</f>
        <v>103.45926263086028</v>
      </c>
      <c r="BY5">
        <f>IF($B5=TRUE,BY4*(1+BY44),BY4*(1+(VLOOKUP($A5,'Overriden Forecasts'!$2:$25,'Unchained Indices'!BY$2,0))))</f>
        <v>100.69084628670122</v>
      </c>
      <c r="BZ5">
        <f>IF($B5=TRUE,BZ4*(1+BZ44),BZ4*(1+(VLOOKUP($A5,'Overriden Forecasts'!$2:$25,'Unchained Indices'!BZ$2,0))))</f>
        <v>100.6454816285998</v>
      </c>
      <c r="CA5">
        <f>IF($B5=TRUE,CA4*(1+CA44),CA4*(1+(VLOOKUP($A5,'Overriden Forecasts'!$2:$25,'Unchained Indices'!CA$2,0))))</f>
        <v>99.830508474576263</v>
      </c>
      <c r="CB5">
        <f>IF($B5=TRUE,CB4*(1+CB44),CB4*(1+(VLOOKUP($A5,'Overriden Forecasts'!$2:$25,'Unchained Indices'!CB$2,0))))</f>
        <v>101.66499498495487</v>
      </c>
      <c r="CC5">
        <f>IF($B5=TRUE,CC4*(1+CC44),CC4*(1+(VLOOKUP($A5,'Overriden Forecasts'!$2:$25,'Unchained Indices'!CC$2,0))))</f>
        <v>111.72169811320752</v>
      </c>
      <c r="CD5">
        <f>IF($B5=TRUE,CD4*(1+CD44),CD4*(1+(VLOOKUP($A5,'Overriden Forecasts'!$2:$25,'Unchained Indices'!CD$2,0))))</f>
        <v>100.16353229762878</v>
      </c>
      <c r="CE5">
        <f>IF($B5=TRUE,CE4*(1+CE44),CE4*(1+(VLOOKUP($A5,'Overriden Forecasts'!$2:$25,'Unchained Indices'!CE$2,0))))</f>
        <v>105.91409939284912</v>
      </c>
      <c r="CF5">
        <f>IF($B5=TRUE,CF4*(1+CF44),CF4*(1+(VLOOKUP($A5,'Overriden Forecasts'!$2:$25,'Unchained Indices'!CF$2,0))))</f>
        <v>101.8055058991777</v>
      </c>
      <c r="CG5">
        <f>IF($B5=TRUE,CG4*(1+CG44),CG4*(1+(VLOOKUP($A5,'Overriden Forecasts'!$2:$25,'Unchained Indices'!CG$2,0))))</f>
        <v>104.66321243523318</v>
      </c>
      <c r="CH5">
        <f>IF($B5=TRUE,CH4*(1+CH44),CH4*(1+(VLOOKUP($A5,'Overriden Forecasts'!$2:$25,'Unchained Indices'!CH$2,0))))</f>
        <v>98.529411764705884</v>
      </c>
      <c r="CI5">
        <f>IF($B5=TRUE,CI4*(1+CI44),CI4*(1+(VLOOKUP($A5,'Overriden Forecasts'!$2:$25,'Unchained Indices'!CI$2,0))))</f>
        <v>109.72762645914398</v>
      </c>
      <c r="CJ5">
        <f>IF($B5=TRUE,CJ4*(1+CJ44),CJ4*(1+(VLOOKUP($A5,'Overriden Forecasts'!$2:$25,'Unchained Indices'!CJ$2,0))))</f>
        <v>104.29268292682929</v>
      </c>
      <c r="CK5">
        <f>IF($B5=TRUE,CK4*(1+CK44),CK4*(1+(VLOOKUP($A5,'Overriden Forecasts'!$2:$25,'Unchained Indices'!CK$2,0))))</f>
        <v>103.13582146979607</v>
      </c>
      <c r="CL5">
        <f>IF($B5=TRUE,CL4*(1+CL44),CL4*(1+(VLOOKUP($A5,'Overriden Forecasts'!$2:$25,'Unchained Indices'!CL$2,0))))</f>
        <v>103.38208409506397</v>
      </c>
      <c r="CM5">
        <f>IF($B5=TRUE,CM4*(1+CM44),CM4*(1+(VLOOKUP($A5,'Overriden Forecasts'!$2:$25,'Unchained Indices'!CM$2,0))))</f>
        <v>100</v>
      </c>
      <c r="CN5">
        <f>IF($B5=TRUE,CN4*(1+CN44),CN4*(1+(VLOOKUP($A5,'Overriden Forecasts'!$2:$25,'Unchained Indices'!CN$2,0))))</f>
        <v>100.92086780084281</v>
      </c>
      <c r="CO5">
        <f>IF($B5=TRUE,CO4*(1+CO44),CO4*(1+(VLOOKUP($A5,'Overriden Forecasts'!$2:$25,'Unchained Indices'!CO$2,0))))</f>
        <v>99.933554817275748</v>
      </c>
      <c r="CP5">
        <f>IF($B5=TRUE,CP4*(1+CP44),CP4*(1+(VLOOKUP($A5,'Overriden Forecasts'!$2:$25,'Unchained Indices'!CP$2,0))))</f>
        <v>104.33414889898636</v>
      </c>
    </row>
    <row r="6" spans="1:109" x14ac:dyDescent="0.2">
      <c r="A6" s="6">
        <f t="shared" si="4"/>
        <v>44652</v>
      </c>
      <c r="B6" s="8" t="b">
        <f>IF(A6&lt;='Overriden Forecasts'!$A$2,TRUE,"")</f>
        <v>1</v>
      </c>
      <c r="D6">
        <f>IF($B6=TRUE,D5*(1+D45),D5*(1+(VLOOKUP($A6,'Overriden Forecasts'!$2:$25,'Unchained Indices'!D$2,0))))</f>
        <v>101.83447098976107</v>
      </c>
      <c r="E6">
        <f>IF($B6=TRUE,E5*(1+E45),E5*(1+(VLOOKUP($A6,'Overriden Forecasts'!$2:$25,'Unchained Indices'!E$2,0))))</f>
        <v>103.81715362865224</v>
      </c>
      <c r="F6">
        <f>IF($B6=TRUE,F5*(1+F45),F5*(1+(VLOOKUP($A6,'Overriden Forecasts'!$2:$25,'Unchained Indices'!F$2,0))))</f>
        <v>106.62407531943511</v>
      </c>
      <c r="G6">
        <f>IF($B6=TRUE,G5*(1+G45),G5*(1+(VLOOKUP($A6,'Overriden Forecasts'!$2:$25,'Unchained Indices'!G$2,0))))</f>
        <v>102.87169986104676</v>
      </c>
      <c r="H6">
        <f>IF($B6=TRUE,H5*(1+H45),H5*(1+(VLOOKUP($A6,'Overriden Forecasts'!$2:$25,'Unchained Indices'!H$2,0))))</f>
        <v>104.75926950747098</v>
      </c>
      <c r="I6">
        <f>IF($B6=TRUE,I5*(1+I45),I5*(1+(VLOOKUP($A6,'Overriden Forecasts'!$2:$25,'Unchained Indices'!I$2,0))))</f>
        <v>104.7715223428427</v>
      </c>
      <c r="J6">
        <f>IF($B6=TRUE,J5*(1+J45),J5*(1+(VLOOKUP($A6,'Overriden Forecasts'!$2:$25,'Unchained Indices'!J$2,0))))</f>
        <v>100.88644997889405</v>
      </c>
      <c r="K6">
        <f>IF($B6=TRUE,K5*(1+K45),K5*(1+(VLOOKUP($A6,'Overriden Forecasts'!$2:$25,'Unchained Indices'!K$2,0))))</f>
        <v>101.6848364717542</v>
      </c>
      <c r="L6">
        <f>IF($B6=TRUE,L5*(1+L45),L5*(1+(VLOOKUP($A6,'Overriden Forecasts'!$2:$25,'Unchained Indices'!L$2,0))))</f>
        <v>104.99590499590499</v>
      </c>
      <c r="M6">
        <f>IF($B6=TRUE,M5*(1+M45),M5*(1+(VLOOKUP($A6,'Overriden Forecasts'!$2:$25,'Unchained Indices'!M$2,0))))</f>
        <v>103.22743318204741</v>
      </c>
      <c r="N6">
        <f>IF($B6=TRUE,N5*(1+N45),N5*(1+(VLOOKUP($A6,'Overriden Forecasts'!$2:$25,'Unchained Indices'!N$2,0))))</f>
        <v>104.55045871559632</v>
      </c>
      <c r="O6">
        <f>IF($B6=TRUE,O5*(1+O45),O5*(1+(VLOOKUP($A6,'Overriden Forecasts'!$2:$25,'Unchained Indices'!O$2,0))))</f>
        <v>104.55743879472693</v>
      </c>
      <c r="P6">
        <f>IF($B6=TRUE,P5*(1+P45),P5*(1+(VLOOKUP($A6,'Overriden Forecasts'!$2:$25,'Unchained Indices'!P$2,0))))</f>
        <v>104.53885257806826</v>
      </c>
      <c r="Q6">
        <f>IF($B6=TRUE,Q5*(1+Q45),Q5*(1+(VLOOKUP($A6,'Overriden Forecasts'!$2:$25,'Unchained Indices'!Q$2,0))))</f>
        <v>104.88808850012863</v>
      </c>
      <c r="R6">
        <f>IF($B6=TRUE,R5*(1+R45),R5*(1+(VLOOKUP($A6,'Overriden Forecasts'!$2:$25,'Unchained Indices'!R$2,0))))</f>
        <v>102.23695111847556</v>
      </c>
      <c r="S6">
        <f>IF($B6=TRUE,S5*(1+S45),S5*(1+(VLOOKUP($A6,'Overriden Forecasts'!$2:$25,'Unchained Indices'!S$2,0))))</f>
        <v>105.72289156626506</v>
      </c>
      <c r="T6">
        <f>IF($B6=TRUE,T5*(1+T45),T5*(1+(VLOOKUP($A6,'Overriden Forecasts'!$2:$25,'Unchained Indices'!T$2,0))))</f>
        <v>99.39081537019679</v>
      </c>
      <c r="U6">
        <f>IF($B6=TRUE,U5*(1+U45),U5*(1+(VLOOKUP($A6,'Overriden Forecasts'!$2:$25,'Unchained Indices'!U$2,0))))</f>
        <v>106.06891151135476</v>
      </c>
      <c r="V6">
        <f>IF($B6=TRUE,V5*(1+V45),V5*(1+(VLOOKUP($A6,'Overriden Forecasts'!$2:$25,'Unchained Indices'!V$2,0))))</f>
        <v>105.37475345167653</v>
      </c>
      <c r="W6">
        <f>IF($B6=TRUE,W5*(1+W45),W5*(1+(VLOOKUP($A6,'Overriden Forecasts'!$2:$25,'Unchained Indices'!W$2,0))))</f>
        <v>101.32978723404256</v>
      </c>
      <c r="X6">
        <f>IF($B6=TRUE,X5*(1+X45),X5*(1+(VLOOKUP($A6,'Overriden Forecasts'!$2:$25,'Unchained Indices'!X$2,0))))</f>
        <v>102.43243243243244</v>
      </c>
      <c r="Y6">
        <f>IF($B6=TRUE,Y5*(1+Y45),Y5*(1+(VLOOKUP($A6,'Overriden Forecasts'!$2:$25,'Unchained Indices'!Y$2,0))))</f>
        <v>103.24922226062908</v>
      </c>
      <c r="Z6">
        <f>IF($B6=TRUE,Z5*(1+Z45),Z5*(1+(VLOOKUP($A6,'Overriden Forecasts'!$2:$25,'Unchained Indices'!Z$2,0))))</f>
        <v>103.94671928959055</v>
      </c>
      <c r="AA6">
        <f>IF($B6=TRUE,AA5*(1+AA45),AA5*(1+(VLOOKUP($A6,'Overriden Forecasts'!$2:$25,'Unchained Indices'!AA$2,0))))</f>
        <v>99.511241446725322</v>
      </c>
      <c r="AB6">
        <f>IF($B6=TRUE,AB5*(1+AB45),AB5*(1+(VLOOKUP($A6,'Overriden Forecasts'!$2:$25,'Unchained Indices'!AB$2,0))))</f>
        <v>101.91029900332227</v>
      </c>
      <c r="AC6">
        <f>IF($B6=TRUE,AC5*(1+AC45),AC5*(1+(VLOOKUP($A6,'Overriden Forecasts'!$2:$25,'Unchained Indices'!AC$2,0))))</f>
        <v>99.721293199554069</v>
      </c>
      <c r="AD6">
        <f>IF($B6=TRUE,AD5*(1+AD45),AD5*(1+(VLOOKUP($A6,'Overriden Forecasts'!$2:$25,'Unchained Indices'!AD$2,0))))</f>
        <v>102.45868601370415</v>
      </c>
      <c r="AE6">
        <f>IF($B6=TRUE,AE5*(1+AE45),AE5*(1+(VLOOKUP($A6,'Overriden Forecasts'!$2:$25,'Unchained Indices'!AE$2,0))))</f>
        <v>100.10922992900058</v>
      </c>
      <c r="AF6">
        <f>IF($B6=TRUE,AF5*(1+AF45),AF5*(1+(VLOOKUP($A6,'Overriden Forecasts'!$2:$25,'Unchained Indices'!AF$2,0))))</f>
        <v>100.06373486297004</v>
      </c>
      <c r="AG6">
        <f>IF($B6=TRUE,AG5*(1+AG45),AG5*(1+(VLOOKUP($A6,'Overriden Forecasts'!$2:$25,'Unchained Indices'!AG$2,0))))</f>
        <v>100.28622540250448</v>
      </c>
      <c r="AH6">
        <f>IF($B6=TRUE,AH5*(1+AH45),AH5*(1+(VLOOKUP($A6,'Overriden Forecasts'!$2:$25,'Unchained Indices'!AH$2,0))))</f>
        <v>99.056216659827669</v>
      </c>
      <c r="AI6">
        <f>IF($B6=TRUE,AI5*(1+AI45),AI5*(1+(VLOOKUP($A6,'Overriden Forecasts'!$2:$25,'Unchained Indices'!AI$2,0))))</f>
        <v>98.277347114556406</v>
      </c>
      <c r="AJ6">
        <f>IF($B6=TRUE,AJ5*(1+AJ45),AJ5*(1+(VLOOKUP($A6,'Overriden Forecasts'!$2:$25,'Unchained Indices'!AJ$2,0))))</f>
        <v>102.19097449313276</v>
      </c>
      <c r="AK6">
        <f>IF($B6=TRUE,AK5*(1+AK45),AK5*(1+(VLOOKUP($A6,'Overriden Forecasts'!$2:$25,'Unchained Indices'!AK$2,0))))</f>
        <v>103.45655304848775</v>
      </c>
      <c r="AL6">
        <f>IF($B6=TRUE,AL5*(1+AL45),AL5*(1+(VLOOKUP($A6,'Overriden Forecasts'!$2:$25,'Unchained Indices'!AL$2,0))))</f>
        <v>103.28947368421053</v>
      </c>
      <c r="AM6">
        <f>IF($B6=TRUE,AM5*(1+AM45),AM5*(1+(VLOOKUP($A6,'Overriden Forecasts'!$2:$25,'Unchained Indices'!AM$2,0))))</f>
        <v>101.51946818613487</v>
      </c>
      <c r="AN6">
        <f>IF($B6=TRUE,AN5*(1+AN45),AN5*(1+(VLOOKUP($A6,'Overriden Forecasts'!$2:$25,'Unchained Indices'!AN$2,0))))</f>
        <v>102.92887029288703</v>
      </c>
      <c r="AO6">
        <f>IF($B6=TRUE,AO5*(1+AO45),AO5*(1+(VLOOKUP($A6,'Overriden Forecasts'!$2:$25,'Unchained Indices'!AO$2,0))))</f>
        <v>101.75233644859811</v>
      </c>
      <c r="AP6">
        <f>IF($B6=TRUE,AP5*(1+AP45),AP5*(1+(VLOOKUP($A6,'Overriden Forecasts'!$2:$25,'Unchained Indices'!AP$2,0))))</f>
        <v>102.92397660818712</v>
      </c>
      <c r="AQ6">
        <f>IF($B6=TRUE,AQ5*(1+AQ45),AQ5*(1+(VLOOKUP($A6,'Overriden Forecasts'!$2:$25,'Unchained Indices'!AQ$2,0))))</f>
        <v>100.75362318840581</v>
      </c>
      <c r="AR6">
        <f>IF($B6=TRUE,AR5*(1+AR45),AR5*(1+(VLOOKUP($A6,'Overriden Forecasts'!$2:$25,'Unchained Indices'!AR$2,0))))</f>
        <v>101.20353982300885</v>
      </c>
      <c r="AS6">
        <f>IF($B6=TRUE,AS5*(1+AS45),AS5*(1+(VLOOKUP($A6,'Overriden Forecasts'!$2:$25,'Unchained Indices'!AS$2,0))))</f>
        <v>104.43870967741935</v>
      </c>
      <c r="AT6">
        <f>IF($B6=TRUE,AT5*(1+AT45),AT5*(1+(VLOOKUP($A6,'Overriden Forecasts'!$2:$25,'Unchained Indices'!AT$2,0))))</f>
        <v>99.522673031026258</v>
      </c>
      <c r="AU6">
        <f>IF($B6=TRUE,AU5*(1+AU45),AU5*(1+(VLOOKUP($A6,'Overriden Forecasts'!$2:$25,'Unchained Indices'!AU$2,0))))</f>
        <v>102.30167597765362</v>
      </c>
      <c r="AV6">
        <f>IF($B6=TRUE,AV5*(1+AV45),AV5*(1+(VLOOKUP($A6,'Overriden Forecasts'!$2:$25,'Unchained Indices'!AV$2,0))))</f>
        <v>104.3048798466755</v>
      </c>
      <c r="AW6">
        <f>IF($B6=TRUE,AW5*(1+AW45),AW5*(1+(VLOOKUP($A6,'Overriden Forecasts'!$2:$25,'Unchained Indices'!AW$2,0))))</f>
        <v>101.04299160518951</v>
      </c>
      <c r="AX6">
        <f>IF($B6=TRUE,AX5*(1+AX45),AX5*(1+(VLOOKUP($A6,'Overriden Forecasts'!$2:$25,'Unchained Indices'!AX$2,0))))</f>
        <v>105.02692998204668</v>
      </c>
      <c r="AY6">
        <f>IF($B6=TRUE,AY5*(1+AY45),AY5*(1+(VLOOKUP($A6,'Overriden Forecasts'!$2:$25,'Unchained Indices'!AY$2,0))))</f>
        <v>102.04684532601816</v>
      </c>
      <c r="AZ6">
        <f>IF($B6=TRUE,AZ5*(1+AZ45),AZ5*(1+(VLOOKUP($A6,'Overriden Forecasts'!$2:$25,'Unchained Indices'!AZ$2,0))))</f>
        <v>103.42003853564547</v>
      </c>
      <c r="BA6">
        <f>IF($B6=TRUE,BA5*(1+BA45),BA5*(1+(VLOOKUP($A6,'Overriden Forecasts'!$2:$25,'Unchained Indices'!BA$2,0))))</f>
        <v>103.81578947368419</v>
      </c>
      <c r="BB6">
        <f>IF($B6=TRUE,BB5*(1+BB45),BB5*(1+(VLOOKUP($A6,'Overriden Forecasts'!$2:$25,'Unchained Indices'!BB$2,0))))</f>
        <v>100.94243504839532</v>
      </c>
      <c r="BC6">
        <f>IF($B6=TRUE,BC5*(1+BC45),BC5*(1+(VLOOKUP($A6,'Overriden Forecasts'!$2:$25,'Unchained Indices'!BC$2,0))))</f>
        <v>103.78732702112164</v>
      </c>
      <c r="BD6">
        <f>IF($B6=TRUE,BD5*(1+BD45),BD5*(1+(VLOOKUP($A6,'Overriden Forecasts'!$2:$25,'Unchained Indices'!BD$2,0))))</f>
        <v>103.1533939070016</v>
      </c>
      <c r="BE6">
        <f>IF($B6=TRUE,BE5*(1+BE45),BE5*(1+(VLOOKUP($A6,'Overriden Forecasts'!$2:$25,'Unchained Indices'!BE$2,0))))</f>
        <v>107.8185080748526</v>
      </c>
      <c r="BF6">
        <f>IF($B6=TRUE,BF5*(1+BF45),BF5*(1+(VLOOKUP($A6,'Overriden Forecasts'!$2:$25,'Unchained Indices'!BF$2,0))))</f>
        <v>140.53125715594231</v>
      </c>
      <c r="BG6">
        <f>IF($B6=TRUE,BG5*(1+BG45),BG5*(1+(VLOOKUP($A6,'Overriden Forecasts'!$2:$25,'Unchained Indices'!BG$2,0))))</f>
        <v>168.80831778192481</v>
      </c>
      <c r="BH6">
        <f>IF($B6=TRUE,BH5*(1+BH45),BH5*(1+(VLOOKUP($A6,'Overriden Forecasts'!$2:$25,'Unchained Indices'!BH$2,0))))</f>
        <v>141.31178707224333</v>
      </c>
      <c r="BI6">
        <f>IF($B6=TRUE,BI5*(1+BI45),BI5*(1+(VLOOKUP($A6,'Overriden Forecasts'!$2:$25,'Unchained Indices'!BI$2,0))))</f>
        <v>107.3293768545994</v>
      </c>
      <c r="BJ6">
        <f>IF($B6=TRUE,BJ5*(1+BJ45),BJ5*(1+(VLOOKUP($A6,'Overriden Forecasts'!$2:$25,'Unchained Indices'!BJ$2,0))))</f>
        <v>103.86661936857041</v>
      </c>
      <c r="BK6">
        <f>IF($B6=TRUE,BK5*(1+BK45),BK5*(1+(VLOOKUP($A6,'Overriden Forecasts'!$2:$25,'Unchained Indices'!BK$2,0))))</f>
        <v>102.99194476409666</v>
      </c>
      <c r="BL6">
        <f>IF($B6=TRUE,BL5*(1+BL45),BL5*(1+(VLOOKUP($A6,'Overriden Forecasts'!$2:$25,'Unchained Indices'!BL$2,0))))</f>
        <v>103.70685982104816</v>
      </c>
      <c r="BM6">
        <f>IF($B6=TRUE,BM5*(1+BM45),BM5*(1+(VLOOKUP($A6,'Overriden Forecasts'!$2:$25,'Unchained Indices'!BM$2,0))))</f>
        <v>105.65862708719851</v>
      </c>
      <c r="BN6">
        <f>IF($B6=TRUE,BN5*(1+BN45),BN5*(1+(VLOOKUP($A6,'Overriden Forecasts'!$2:$25,'Unchained Indices'!BN$2,0))))</f>
        <v>102.49527410207939</v>
      </c>
      <c r="BO6">
        <f>IF($B6=TRUE,BO5*(1+BO45),BO5*(1+(VLOOKUP($A6,'Overriden Forecasts'!$2:$25,'Unchained Indices'!BO$2,0))))</f>
        <v>105.46235679214402</v>
      </c>
      <c r="BP6">
        <f>IF($B6=TRUE,BP5*(1+BP45),BP5*(1+(VLOOKUP($A6,'Overriden Forecasts'!$2:$25,'Unchained Indices'!BP$2,0))))</f>
        <v>103.41382181515404</v>
      </c>
      <c r="BQ6">
        <f>IF($B6=TRUE,BQ5*(1+BQ45),BQ5*(1+(VLOOKUP($A6,'Overriden Forecasts'!$2:$25,'Unchained Indices'!BQ$2,0))))</f>
        <v>101.52622527944972</v>
      </c>
      <c r="BR6">
        <f>IF($B6=TRUE,BR5*(1+BR45),BR5*(1+(VLOOKUP($A6,'Overriden Forecasts'!$2:$25,'Unchained Indices'!BR$2,0))))</f>
        <v>101.36307311028501</v>
      </c>
      <c r="BS6">
        <f>IF($B6=TRUE,BS5*(1+BS45),BS5*(1+(VLOOKUP($A6,'Overriden Forecasts'!$2:$25,'Unchained Indices'!BS$2,0))))</f>
        <v>111.48282097649188</v>
      </c>
      <c r="BT6">
        <f>IF($B6=TRUE,BT5*(1+BT45),BT5*(1+(VLOOKUP($A6,'Overriden Forecasts'!$2:$25,'Unchained Indices'!BT$2,0))))</f>
        <v>114.43850267379679</v>
      </c>
      <c r="BU6">
        <f>IF($B6=TRUE,BU5*(1+BU45),BU5*(1+(VLOOKUP($A6,'Overriden Forecasts'!$2:$25,'Unchained Indices'!BU$2,0))))</f>
        <v>105.79044117647061</v>
      </c>
      <c r="BV6">
        <f>IF($B6=TRUE,BV5*(1+BV45),BV5*(1+(VLOOKUP($A6,'Overriden Forecasts'!$2:$25,'Unchained Indices'!BV$2,0))))</f>
        <v>103.43511450381679</v>
      </c>
      <c r="BW6">
        <f>IF($B6=TRUE,BW5*(1+BW45),BW5*(1+(VLOOKUP($A6,'Overriden Forecasts'!$2:$25,'Unchained Indices'!BW$2,0))))</f>
        <v>105.73248407643312</v>
      </c>
      <c r="BX6">
        <f>IF($B6=TRUE,BX5*(1+BX45),BX5*(1+(VLOOKUP($A6,'Overriden Forecasts'!$2:$25,'Unchained Indices'!BX$2,0))))</f>
        <v>103.64132908511607</v>
      </c>
      <c r="BY6">
        <f>IF($B6=TRUE,BY5*(1+BY45),BY5*(1+(VLOOKUP($A6,'Overriden Forecasts'!$2:$25,'Unchained Indices'!BY$2,0))))</f>
        <v>102.15889464594129</v>
      </c>
      <c r="BZ6">
        <f>IF($B6=TRUE,BZ5*(1+BZ45),BZ5*(1+(VLOOKUP($A6,'Overriden Forecasts'!$2:$25,'Unchained Indices'!BZ$2,0))))</f>
        <v>101.98609731876863</v>
      </c>
      <c r="CA6">
        <f>IF($B6=TRUE,CA5*(1+CA45),CA5*(1+(VLOOKUP($A6,'Overriden Forecasts'!$2:$25,'Unchained Indices'!CA$2,0))))</f>
        <v>98.983050847457619</v>
      </c>
      <c r="CB6">
        <f>IF($B6=TRUE,CB5*(1+CB45),CB5*(1+(VLOOKUP($A6,'Overriden Forecasts'!$2:$25,'Unchained Indices'!CB$2,0))))</f>
        <v>101.36409227683049</v>
      </c>
      <c r="CC6">
        <f>IF($B6=TRUE,CC5*(1+CC45),CC5*(1+(VLOOKUP($A6,'Overriden Forecasts'!$2:$25,'Unchained Indices'!CC$2,0))))</f>
        <v>114.24528301886789</v>
      </c>
      <c r="CD6">
        <f>IF($B6=TRUE,CD5*(1+CD45),CD5*(1+(VLOOKUP($A6,'Overriden Forecasts'!$2:$25,'Unchained Indices'!CD$2,0))))</f>
        <v>102.6573998364677</v>
      </c>
      <c r="CE6">
        <f>IF($B6=TRUE,CE5*(1+CE45),CE5*(1+(VLOOKUP($A6,'Overriden Forecasts'!$2:$25,'Unchained Indices'!CE$2,0))))</f>
        <v>107.37575893861032</v>
      </c>
      <c r="CF6">
        <f>IF($B6=TRUE,CF5*(1+CF45),CF5*(1+(VLOOKUP($A6,'Overriden Forecasts'!$2:$25,'Unchained Indices'!CF$2,0))))</f>
        <v>108.13371469431536</v>
      </c>
      <c r="CG6">
        <f>IF($B6=TRUE,CG5*(1+CG45),CG5*(1+(VLOOKUP($A6,'Overriden Forecasts'!$2:$25,'Unchained Indices'!CG$2,0))))</f>
        <v>112.38341968911919</v>
      </c>
      <c r="CH6">
        <f>IF($B6=TRUE,CH5*(1+CH45),CH5*(1+(VLOOKUP($A6,'Overriden Forecasts'!$2:$25,'Unchained Indices'!CH$2,0))))</f>
        <v>95.588235294117652</v>
      </c>
      <c r="CI6">
        <f>IF($B6=TRUE,CI5*(1+CI45),CI5*(1+(VLOOKUP($A6,'Overriden Forecasts'!$2:$25,'Unchained Indices'!CI$2,0))))</f>
        <v>107.15953307392996</v>
      </c>
      <c r="CJ6">
        <f>IF($B6=TRUE,CJ5*(1+CJ45),CJ5*(1+(VLOOKUP($A6,'Overriden Forecasts'!$2:$25,'Unchained Indices'!CJ$2,0))))</f>
        <v>103.31707317073172</v>
      </c>
      <c r="CK6">
        <f>IF($B6=TRUE,CK5*(1+CK45),CK5*(1+(VLOOKUP($A6,'Overriden Forecasts'!$2:$25,'Unchained Indices'!CK$2,0))))</f>
        <v>101.80838784147748</v>
      </c>
      <c r="CL6">
        <f>IF($B6=TRUE,CL5*(1+CL45),CL5*(1+(VLOOKUP($A6,'Overriden Forecasts'!$2:$25,'Unchained Indices'!CL$2,0))))</f>
        <v>102.69652650822668</v>
      </c>
      <c r="CM6">
        <f>IF($B6=TRUE,CM5*(1+CM45),CM5*(1+(VLOOKUP($A6,'Overriden Forecasts'!$2:$25,'Unchained Indices'!CM$2,0))))</f>
        <v>101.02171136653895</v>
      </c>
      <c r="CN6">
        <f>IF($B6=TRUE,CN5*(1+CN45),CN5*(1+(VLOOKUP($A6,'Overriden Forecasts'!$2:$25,'Unchained Indices'!CN$2,0))))</f>
        <v>103.13719369439673</v>
      </c>
      <c r="CO6">
        <f>IF($B6=TRUE,CO5*(1+CO45),CO5*(1+(VLOOKUP($A6,'Overriden Forecasts'!$2:$25,'Unchained Indices'!CO$2,0))))</f>
        <v>100.66445182724252</v>
      </c>
      <c r="CP6">
        <f>IF($B6=TRUE,CP5*(1+CP45),CP5*(1+(VLOOKUP($A6,'Overriden Forecasts'!$2:$25,'Unchained Indices'!CP$2,0))))</f>
        <v>104.9982523593149</v>
      </c>
    </row>
    <row r="7" spans="1:109" x14ac:dyDescent="0.2">
      <c r="A7" s="6">
        <f t="shared" si="4"/>
        <v>44682</v>
      </c>
      <c r="B7" s="8" t="b">
        <f>IF(A7&lt;='Overriden Forecasts'!$A$2,TRUE,"")</f>
        <v>1</v>
      </c>
      <c r="D7">
        <f>IF($B7=TRUE,D6*(1+D46),D6*(1+(VLOOKUP($A7,'Overriden Forecasts'!$2:$25,'Unchained Indices'!D$2,0))))</f>
        <v>103.3703071672355</v>
      </c>
      <c r="E7">
        <f>IF($B7=TRUE,E6*(1+E46),E6*(1+(VLOOKUP($A7,'Overriden Forecasts'!$2:$25,'Unchained Indices'!E$2,0))))</f>
        <v>105.93779453345903</v>
      </c>
      <c r="F7">
        <f>IF($B7=TRUE,F6*(1+F46),F6*(1+(VLOOKUP($A7,'Overriden Forecasts'!$2:$25,'Unchained Indices'!F$2,0))))</f>
        <v>107.53194351042367</v>
      </c>
      <c r="G7">
        <f>IF($B7=TRUE,G6*(1+G46),G6*(1+(VLOOKUP($A7,'Overriden Forecasts'!$2:$25,'Unchained Indices'!G$2,0))))</f>
        <v>104.26123205187585</v>
      </c>
      <c r="H7">
        <f>IF($B7=TRUE,H6*(1+H46),H6*(1+(VLOOKUP($A7,'Overriden Forecasts'!$2:$25,'Unchained Indices'!H$2,0))))</f>
        <v>104.59324847814058</v>
      </c>
      <c r="I7">
        <f>IF($B7=TRUE,I6*(1+I46),I6*(1+(VLOOKUP($A7,'Overriden Forecasts'!$2:$25,'Unchained Indices'!I$2,0))))</f>
        <v>104.59479929310778</v>
      </c>
      <c r="J7">
        <f>IF($B7=TRUE,J6*(1+J46),J6*(1+(VLOOKUP($A7,'Overriden Forecasts'!$2:$25,'Unchained Indices'!J$2,0))))</f>
        <v>103.1236808780076</v>
      </c>
      <c r="K7">
        <f>IF($B7=TRUE,K6*(1+K46),K6*(1+(VLOOKUP($A7,'Overriden Forecasts'!$2:$25,'Unchained Indices'!K$2,0))))</f>
        <v>103.66699702675916</v>
      </c>
      <c r="L7">
        <f>IF($B7=TRUE,L6*(1+L46),L6*(1+(VLOOKUP($A7,'Overriden Forecasts'!$2:$25,'Unchained Indices'!L$2,0))))</f>
        <v>107.94430794430797</v>
      </c>
      <c r="M7">
        <f>IF($B7=TRUE,M6*(1+M46),M6*(1+(VLOOKUP($A7,'Overriden Forecasts'!$2:$25,'Unchained Indices'!M$2,0))))</f>
        <v>104.23600605143723</v>
      </c>
      <c r="N7">
        <f>IF($B7=TRUE,N6*(1+N46),N6*(1+(VLOOKUP($A7,'Overriden Forecasts'!$2:$25,'Unchained Indices'!N$2,0))))</f>
        <v>103.88990825688074</v>
      </c>
      <c r="O7">
        <f>IF($B7=TRUE,O6*(1+O46),O6*(1+(VLOOKUP($A7,'Overriden Forecasts'!$2:$25,'Unchained Indices'!O$2,0))))</f>
        <v>105.38606403013183</v>
      </c>
      <c r="P7">
        <f>IF($B7=TRUE,P6*(1+P46),P6*(1+(VLOOKUP($A7,'Overriden Forecasts'!$2:$25,'Unchained Indices'!P$2,0))))</f>
        <v>102.4328249818446</v>
      </c>
      <c r="Q7">
        <f>IF($B7=TRUE,Q6*(1+Q46),Q6*(1+(VLOOKUP($A7,'Overriden Forecasts'!$2:$25,'Unchained Indices'!Q$2,0))))</f>
        <v>109.2873681502444</v>
      </c>
      <c r="R7">
        <f>IF($B7=TRUE,R6*(1+R46),R6*(1+(VLOOKUP($A7,'Overriden Forecasts'!$2:$25,'Unchained Indices'!R$2,0))))</f>
        <v>106.00662800331399</v>
      </c>
      <c r="S7">
        <f>IF($B7=TRUE,S6*(1+S46),S6*(1+(VLOOKUP($A7,'Overriden Forecasts'!$2:$25,'Unchained Indices'!S$2,0))))</f>
        <v>105.89500860585198</v>
      </c>
      <c r="T7">
        <f>IF($B7=TRUE,T6*(1+T46),T6*(1+(VLOOKUP($A7,'Overriden Forecasts'!$2:$25,'Unchained Indices'!T$2,0))))</f>
        <v>105.01405810684159</v>
      </c>
      <c r="U7">
        <f>IF($B7=TRUE,U6*(1+U46),U6*(1+(VLOOKUP($A7,'Overriden Forecasts'!$2:$25,'Unchained Indices'!U$2,0))))</f>
        <v>109.00548159749414</v>
      </c>
      <c r="V7">
        <f>IF($B7=TRUE,V6*(1+V46),V6*(1+(VLOOKUP($A7,'Overriden Forecasts'!$2:$25,'Unchained Indices'!V$2,0))))</f>
        <v>106.75542406311637</v>
      </c>
      <c r="W7">
        <f>IF($B7=TRUE,W6*(1+W46),W6*(1+(VLOOKUP($A7,'Overriden Forecasts'!$2:$25,'Unchained Indices'!W$2,0))))</f>
        <v>103.19148936170214</v>
      </c>
      <c r="X7">
        <f>IF($B7=TRUE,X6*(1+X46),X6*(1+(VLOOKUP($A7,'Overriden Forecasts'!$2:$25,'Unchained Indices'!X$2,0))))</f>
        <v>106.32432432432434</v>
      </c>
      <c r="Y7">
        <f>IF($B7=TRUE,Y6*(1+Y46),Y6*(1+(VLOOKUP($A7,'Overriden Forecasts'!$2:$25,'Unchained Indices'!Y$2,0))))</f>
        <v>105.46145869339784</v>
      </c>
      <c r="Z7">
        <f>IF($B7=TRUE,Z6*(1+Z46),Z6*(1+(VLOOKUP($A7,'Overriden Forecasts'!$2:$25,'Unchained Indices'!Z$2,0))))</f>
        <v>102.41736556487422</v>
      </c>
      <c r="AA7">
        <f>IF($B7=TRUE,AA6*(1+AA46),AA6*(1+(VLOOKUP($A7,'Overriden Forecasts'!$2:$25,'Unchained Indices'!AA$2,0))))</f>
        <v>100.87976539589444</v>
      </c>
      <c r="AB7">
        <f>IF($B7=TRUE,AB6*(1+AB46),AB6*(1+(VLOOKUP($A7,'Overriden Forecasts'!$2:$25,'Unchained Indices'!AB$2,0))))</f>
        <v>104.06976744186046</v>
      </c>
      <c r="AC7">
        <f>IF($B7=TRUE,AC6*(1+AC46),AC6*(1+(VLOOKUP($A7,'Overriden Forecasts'!$2:$25,'Unchained Indices'!AC$2,0))))</f>
        <v>101.50501672240802</v>
      </c>
      <c r="AD7">
        <f>IF($B7=TRUE,AD6*(1+AD46),AD6*(1+(VLOOKUP($A7,'Overriden Forecasts'!$2:$25,'Unchained Indices'!AD$2,0))))</f>
        <v>104.75614671503426</v>
      </c>
      <c r="AE7">
        <f>IF($B7=TRUE,AE6*(1+AE46),AE6*(1+(VLOOKUP($A7,'Overriden Forecasts'!$2:$25,'Unchained Indices'!AE$2,0))))</f>
        <v>101.85690879300931</v>
      </c>
      <c r="AF7">
        <f>IF($B7=TRUE,AF6*(1+AF46),AF6*(1+(VLOOKUP($A7,'Overriden Forecasts'!$2:$25,'Unchained Indices'!AF$2,0))))</f>
        <v>102.10325047801146</v>
      </c>
      <c r="AG7">
        <f>IF($B7=TRUE,AG6*(1+AG46),AG6*(1+(VLOOKUP($A7,'Overriden Forecasts'!$2:$25,'Unchained Indices'!AG$2,0))))</f>
        <v>101.10912343470486</v>
      </c>
      <c r="AH7">
        <f>IF($B7=TRUE,AH6*(1+AH46),AH6*(1+(VLOOKUP($A7,'Overriden Forecasts'!$2:$25,'Unchained Indices'!AH$2,0))))</f>
        <v>99.138284776364387</v>
      </c>
      <c r="AI7">
        <f>IF($B7=TRUE,AI6*(1+AI46),AI6*(1+(VLOOKUP($A7,'Overriden Forecasts'!$2:$25,'Unchained Indices'!AI$2,0))))</f>
        <v>98.708010335917308</v>
      </c>
      <c r="AJ7">
        <f>IF($B7=TRUE,AJ6*(1+AJ46),AJ6*(1+(VLOOKUP($A7,'Overriden Forecasts'!$2:$25,'Unchained Indices'!AJ$2,0))))</f>
        <v>100.81752779594505</v>
      </c>
      <c r="AK7">
        <f>IF($B7=TRUE,AK6*(1+AK46),AK6*(1+(VLOOKUP($A7,'Overriden Forecasts'!$2:$25,'Unchained Indices'!AK$2,0))))</f>
        <v>105.4728756601056</v>
      </c>
      <c r="AL7">
        <f>IF($B7=TRUE,AL6*(1+AL46),AL6*(1+(VLOOKUP($A7,'Overriden Forecasts'!$2:$25,'Unchained Indices'!AL$2,0))))</f>
        <v>104.26315789473685</v>
      </c>
      <c r="AM7">
        <f>IF($B7=TRUE,AM6*(1+AM46),AM6*(1+(VLOOKUP($A7,'Overriden Forecasts'!$2:$25,'Unchained Indices'!AM$2,0))))</f>
        <v>102.42165242165244</v>
      </c>
      <c r="AN7">
        <f>IF($B7=TRUE,AN6*(1+AN46),AN6*(1+(VLOOKUP($A7,'Overriden Forecasts'!$2:$25,'Unchained Indices'!AN$2,0))))</f>
        <v>104.36715481171548</v>
      </c>
      <c r="AO7">
        <f>IF($B7=TRUE,AO6*(1+AO46),AO6*(1+(VLOOKUP($A7,'Overriden Forecasts'!$2:$25,'Unchained Indices'!AO$2,0))))</f>
        <v>102.16121495327103</v>
      </c>
      <c r="AP7">
        <f>IF($B7=TRUE,AP6*(1+AP46),AP6*(1+(VLOOKUP($A7,'Overriden Forecasts'!$2:$25,'Unchained Indices'!AP$2,0))))</f>
        <v>103.17823544368166</v>
      </c>
      <c r="AQ7">
        <f>IF($B7=TRUE,AQ6*(1+AQ46),AQ6*(1+(VLOOKUP($A7,'Overriden Forecasts'!$2:$25,'Unchained Indices'!AQ$2,0))))</f>
        <v>101.27536231884058</v>
      </c>
      <c r="AR7">
        <f>IF($B7=TRUE,AR6*(1+AR46),AR6*(1+(VLOOKUP($A7,'Overriden Forecasts'!$2:$25,'Unchained Indices'!AR$2,0))))</f>
        <v>101.87610619469028</v>
      </c>
      <c r="AS7">
        <f>IF($B7=TRUE,AS6*(1+AS46),AS6*(1+(VLOOKUP($A7,'Overriden Forecasts'!$2:$25,'Unchained Indices'!AS$2,0))))</f>
        <v>104.82580645161291</v>
      </c>
      <c r="AT7">
        <f>IF($B7=TRUE,AT6*(1+AT46),AT6*(1+(VLOOKUP($A7,'Overriden Forecasts'!$2:$25,'Unchained Indices'!AT$2,0))))</f>
        <v>100.38186157517902</v>
      </c>
      <c r="AU7">
        <f>IF($B7=TRUE,AU6*(1+AU46),AU6*(1+(VLOOKUP($A7,'Overriden Forecasts'!$2:$25,'Unchained Indices'!AU$2,0))))</f>
        <v>102.4804469273743</v>
      </c>
      <c r="AV7">
        <f>IF($B7=TRUE,AV6*(1+AV46),AV6*(1+(VLOOKUP($A7,'Overriden Forecasts'!$2:$25,'Unchained Indices'!AV$2,0))))</f>
        <v>104.64396284829719</v>
      </c>
      <c r="AW7">
        <f>IF($B7=TRUE,AW6*(1+AW46),AW6*(1+(VLOOKUP($A7,'Overriden Forecasts'!$2:$25,'Unchained Indices'!AW$2,0))))</f>
        <v>101.32281862121597</v>
      </c>
      <c r="AX7">
        <f>IF($B7=TRUE,AX6*(1+AX46),AX6*(1+(VLOOKUP($A7,'Overriden Forecasts'!$2:$25,'Unchained Indices'!AX$2,0))))</f>
        <v>106.23877917414721</v>
      </c>
      <c r="AY7">
        <f>IF($B7=TRUE,AY6*(1+AY46),AY6*(1+(VLOOKUP($A7,'Overriden Forecasts'!$2:$25,'Unchained Indices'!AY$2,0))))</f>
        <v>102.99641274530494</v>
      </c>
      <c r="AZ7">
        <f>IF($B7=TRUE,AZ6*(1+AZ46),AZ6*(1+(VLOOKUP($A7,'Overriden Forecasts'!$2:$25,'Unchained Indices'!AZ$2,0))))</f>
        <v>103.42003853564547</v>
      </c>
      <c r="BA7">
        <f>IF($B7=TRUE,BA6*(1+BA46),BA6*(1+(VLOOKUP($A7,'Overriden Forecasts'!$2:$25,'Unchained Indices'!BA$2,0))))</f>
        <v>103.81578947368419</v>
      </c>
      <c r="BB7">
        <f>IF($B7=TRUE,BB6*(1+BB46),BB6*(1+(VLOOKUP($A7,'Overriden Forecasts'!$2:$25,'Unchained Indices'!BB$2,0))))</f>
        <v>101.04431991849211</v>
      </c>
      <c r="BC7">
        <f>IF($B7=TRUE,BC6*(1+BC46),BC6*(1+(VLOOKUP($A7,'Overriden Forecasts'!$2:$25,'Unchained Indices'!BC$2,0))))</f>
        <v>104.80699198834671</v>
      </c>
      <c r="BD7">
        <f>IF($B7=TRUE,BD6*(1+BD46),BD6*(1+(VLOOKUP($A7,'Overriden Forecasts'!$2:$25,'Unchained Indices'!BD$2,0))))</f>
        <v>103.6878674505612</v>
      </c>
      <c r="BE7">
        <f>IF($B7=TRUE,BE6*(1+BE46),BE6*(1+(VLOOKUP($A7,'Overriden Forecasts'!$2:$25,'Unchained Indices'!BE$2,0))))</f>
        <v>110.71520123045372</v>
      </c>
      <c r="BF7">
        <f>IF($B7=TRUE,BF6*(1+BF46),BF6*(1+(VLOOKUP($A7,'Overriden Forecasts'!$2:$25,'Unchained Indices'!BF$2,0))))</f>
        <v>140.53125715594231</v>
      </c>
      <c r="BG7">
        <f>IF($B7=TRUE,BG6*(1+BG46),BG6*(1+(VLOOKUP($A7,'Overriden Forecasts'!$2:$25,'Unchained Indices'!BG$2,0))))</f>
        <v>168.80831778192481</v>
      </c>
      <c r="BH7">
        <f>IF($B7=TRUE,BH6*(1+BH46),BH6*(1+(VLOOKUP($A7,'Overriden Forecasts'!$2:$25,'Unchained Indices'!BH$2,0))))</f>
        <v>151.59695817490493</v>
      </c>
      <c r="BI7">
        <f>IF($B7=TRUE,BI6*(1+BI46),BI6*(1+(VLOOKUP($A7,'Overriden Forecasts'!$2:$25,'Unchained Indices'!BI$2,0))))</f>
        <v>108.57566765578635</v>
      </c>
      <c r="BJ7">
        <f>IF($B7=TRUE,BJ6*(1+BJ46),BJ6*(1+(VLOOKUP($A7,'Overriden Forecasts'!$2:$25,'Unchained Indices'!BJ$2,0))))</f>
        <v>105.39198297268534</v>
      </c>
      <c r="BK7">
        <f>IF($B7=TRUE,BK6*(1+BK46),BK6*(1+(VLOOKUP($A7,'Overriden Forecasts'!$2:$25,'Unchained Indices'!BK$2,0))))</f>
        <v>103.33716915995396</v>
      </c>
      <c r="BL7">
        <f>IF($B7=TRUE,BL6*(1+BL46),BL6*(1+(VLOOKUP($A7,'Overriden Forecasts'!$2:$25,'Unchained Indices'!BL$2,0))))</f>
        <v>105.32594801874734</v>
      </c>
      <c r="BM7">
        <f>IF($B7=TRUE,BM6*(1+BM46),BM6*(1+(VLOOKUP($A7,'Overriden Forecasts'!$2:$25,'Unchained Indices'!BM$2,0))))</f>
        <v>106.86456400742115</v>
      </c>
      <c r="BN7">
        <f>IF($B7=TRUE,BN6*(1+BN46),BN6*(1+(VLOOKUP($A7,'Overriden Forecasts'!$2:$25,'Unchained Indices'!BN$2,0))))</f>
        <v>103.96975425330811</v>
      </c>
      <c r="BO7">
        <f>IF($B7=TRUE,BO6*(1+BO46),BO6*(1+(VLOOKUP($A7,'Overriden Forecasts'!$2:$25,'Unchained Indices'!BO$2,0))))</f>
        <v>105.46235679214402</v>
      </c>
      <c r="BP7">
        <f>IF($B7=TRUE,BP6*(1+BP46),BP6*(1+(VLOOKUP($A7,'Overriden Forecasts'!$2:$25,'Unchained Indices'!BP$2,0))))</f>
        <v>103.49708576186511</v>
      </c>
      <c r="BQ7">
        <f>IF($B7=TRUE,BQ6*(1+BQ46),BQ6*(1+(VLOOKUP($A7,'Overriden Forecasts'!$2:$25,'Unchained Indices'!BQ$2,0))))</f>
        <v>102.12811693895101</v>
      </c>
      <c r="BR7">
        <f>IF($B7=TRUE,BR6*(1+BR46),BR6*(1+(VLOOKUP($A7,'Overriden Forecasts'!$2:$25,'Unchained Indices'!BR$2,0))))</f>
        <v>101.41617985484157</v>
      </c>
      <c r="BS7">
        <f>IF($B7=TRUE,BS6*(1+BS46),BS6*(1+(VLOOKUP($A7,'Overriden Forecasts'!$2:$25,'Unchained Indices'!BS$2,0))))</f>
        <v>112.92947558770346</v>
      </c>
      <c r="BT7">
        <f>IF($B7=TRUE,BT6*(1+BT46),BT6*(1+(VLOOKUP($A7,'Overriden Forecasts'!$2:$25,'Unchained Indices'!BT$2,0))))</f>
        <v>116.524064171123</v>
      </c>
      <c r="BU7">
        <f>IF($B7=TRUE,BU6*(1+BU46),BU6*(1+(VLOOKUP($A7,'Overriden Forecasts'!$2:$25,'Unchained Indices'!BU$2,0))))</f>
        <v>106.93933823529414</v>
      </c>
      <c r="BV7">
        <f>IF($B7=TRUE,BV6*(1+BV46),BV6*(1+(VLOOKUP($A7,'Overriden Forecasts'!$2:$25,'Unchained Indices'!BV$2,0))))</f>
        <v>104.08396946564885</v>
      </c>
      <c r="BW7">
        <f>IF($B7=TRUE,BW6*(1+BW46),BW6*(1+(VLOOKUP($A7,'Overriden Forecasts'!$2:$25,'Unchained Indices'!BW$2,0))))</f>
        <v>105.84829183555298</v>
      </c>
      <c r="BX7">
        <f>IF($B7=TRUE,BX6*(1+BX46),BX6*(1+(VLOOKUP($A7,'Overriden Forecasts'!$2:$25,'Unchained Indices'!BX$2,0))))</f>
        <v>104.77924442421485</v>
      </c>
      <c r="BY7">
        <f>IF($B7=TRUE,BY6*(1+BY46),BY6*(1+(VLOOKUP($A7,'Overriden Forecasts'!$2:$25,'Unchained Indices'!BY$2,0))))</f>
        <v>102.07253886010363</v>
      </c>
      <c r="BZ7">
        <f>IF($B7=TRUE,BZ6*(1+BZ46),BZ6*(1+(VLOOKUP($A7,'Overriden Forecasts'!$2:$25,'Unchained Indices'!BZ$2,0))))</f>
        <v>102.33366434955312</v>
      </c>
      <c r="CA7">
        <f>IF($B7=TRUE,CA6*(1+CA46),CA6*(1+(VLOOKUP($A7,'Overriden Forecasts'!$2:$25,'Unchained Indices'!CA$2,0))))</f>
        <v>98.644067796610173</v>
      </c>
      <c r="CB7">
        <f>IF($B7=TRUE,CB6*(1+CB46),CB6*(1+(VLOOKUP($A7,'Overriden Forecasts'!$2:$25,'Unchained Indices'!CB$2,0))))</f>
        <v>102.82848545636911</v>
      </c>
      <c r="CC7">
        <f>IF($B7=TRUE,CC6*(1+CC46),CC6*(1+(VLOOKUP($A7,'Overriden Forecasts'!$2:$25,'Unchained Indices'!CC$2,0))))</f>
        <v>116.5330188679245</v>
      </c>
      <c r="CD7">
        <f>IF($B7=TRUE,CD6*(1+CD46),CD6*(1+(VLOOKUP($A7,'Overriden Forecasts'!$2:$25,'Unchained Indices'!CD$2,0))))</f>
        <v>105.00817661488145</v>
      </c>
      <c r="CE7">
        <f>IF($B7=TRUE,CE6*(1+CE46),CE6*(1+(VLOOKUP($A7,'Overriden Forecasts'!$2:$25,'Unchained Indices'!CE$2,0))))</f>
        <v>104.54238812682709</v>
      </c>
      <c r="CF7">
        <f>IF($B7=TRUE,CF6*(1+CF46),CF6*(1+(VLOOKUP($A7,'Overriden Forecasts'!$2:$25,'Unchained Indices'!CF$2,0))))</f>
        <v>104.45119771183413</v>
      </c>
      <c r="CG7">
        <f>IF($B7=TRUE,CG6*(1+CG46),CG6*(1+(VLOOKUP($A7,'Overriden Forecasts'!$2:$25,'Unchained Indices'!CG$2,0))))</f>
        <v>114.74093264248707</v>
      </c>
      <c r="CH7">
        <f>IF($B7=TRUE,CH6*(1+CH46),CH6*(1+(VLOOKUP($A7,'Overriden Forecasts'!$2:$25,'Unchained Indices'!CH$2,0))))</f>
        <v>95.588235294117652</v>
      </c>
      <c r="CI7">
        <f>IF($B7=TRUE,CI6*(1+CI46),CI6*(1+(VLOOKUP($A7,'Overriden Forecasts'!$2:$25,'Unchained Indices'!CI$2,0))))</f>
        <v>109.41634241245136</v>
      </c>
      <c r="CJ7">
        <f>IF($B7=TRUE,CJ6*(1+CJ46),CJ6*(1+(VLOOKUP($A7,'Overriden Forecasts'!$2:$25,'Unchained Indices'!CJ$2,0))))</f>
        <v>102.92682926829269</v>
      </c>
      <c r="CK7">
        <f>IF($B7=TRUE,CK6*(1+CK46),CK6*(1+(VLOOKUP($A7,'Overriden Forecasts'!$2:$25,'Unchained Indices'!CK$2,0))))</f>
        <v>102.65486725663716</v>
      </c>
      <c r="CL7">
        <f>IF($B7=TRUE,CL6*(1+CL46),CL6*(1+(VLOOKUP($A7,'Overriden Forecasts'!$2:$25,'Unchained Indices'!CL$2,0))))</f>
        <v>104.52468007312613</v>
      </c>
      <c r="CM7">
        <f>IF($B7=TRUE,CM6*(1+CM46),CM6*(1+(VLOOKUP($A7,'Overriden Forecasts'!$2:$25,'Unchained Indices'!CM$2,0))))</f>
        <v>101.02171136653895</v>
      </c>
      <c r="CN7">
        <f>IF($B7=TRUE,CN6*(1+CN46),CN6*(1+(VLOOKUP($A7,'Overriden Forecasts'!$2:$25,'Unchained Indices'!CN$2,0))))</f>
        <v>103.02793819260182</v>
      </c>
      <c r="CO7">
        <f>IF($B7=TRUE,CO6*(1+CO46),CO6*(1+(VLOOKUP($A7,'Overriden Forecasts'!$2:$25,'Unchained Indices'!CO$2,0))))</f>
        <v>101.22923588039865</v>
      </c>
      <c r="CP7">
        <f>IF($B7=TRUE,CP6*(1+CP46),CP6*(1+(VLOOKUP($A7,'Overriden Forecasts'!$2:$25,'Unchained Indices'!CP$2,0))))</f>
        <v>106.64103460328556</v>
      </c>
    </row>
    <row r="8" spans="1:109" x14ac:dyDescent="0.2">
      <c r="A8" s="6">
        <f t="shared" si="4"/>
        <v>44713</v>
      </c>
      <c r="B8" s="8" t="b">
        <f>IF(A8&lt;='Overriden Forecasts'!$A$2,TRUE,"")</f>
        <v>1</v>
      </c>
      <c r="D8">
        <f>IF($B8=TRUE,D7*(1+D47),D7*(1+(VLOOKUP($A8,'Overriden Forecasts'!$2:$25,'Unchained Indices'!D$2,0))))</f>
        <v>105.3754266211604</v>
      </c>
      <c r="E8">
        <f>IF($B8=TRUE,E7*(1+E47),E7*(1+(VLOOKUP($A8,'Overriden Forecasts'!$2:$25,'Unchained Indices'!E$2,0))))</f>
        <v>105.27803958529691</v>
      </c>
      <c r="F8">
        <f>IF($B8=TRUE,F7*(1+F47),F7*(1+(VLOOKUP($A8,'Overriden Forecasts'!$2:$25,'Unchained Indices'!F$2,0))))</f>
        <v>111.16341627437795</v>
      </c>
      <c r="G8">
        <f>IF($B8=TRUE,G7*(1+G47),G7*(1+(VLOOKUP($A8,'Overriden Forecasts'!$2:$25,'Unchained Indices'!G$2,0))))</f>
        <v>105.00231588698469</v>
      </c>
      <c r="H8">
        <f>IF($B8=TRUE,H7*(1+H47),H7*(1+(VLOOKUP($A8,'Overriden Forecasts'!$2:$25,'Unchained Indices'!H$2,0))))</f>
        <v>107.0835639180963</v>
      </c>
      <c r="I8">
        <f>IF($B8=TRUE,I7*(1+I47),I7*(1+(VLOOKUP($A8,'Overriden Forecasts'!$2:$25,'Unchained Indices'!I$2,0))))</f>
        <v>107.09416813935871</v>
      </c>
      <c r="J8">
        <f>IF($B8=TRUE,J7*(1+J47),J7*(1+(VLOOKUP($A8,'Overriden Forecasts'!$2:$25,'Unchained Indices'!J$2,0))))</f>
        <v>105.8252427184466</v>
      </c>
      <c r="K8" s="8">
        <f>IF($B8=TRUE,K7*(1+K47),K7*(1+(VLOOKUP($A8,'Overriden Forecasts'!$2:$25,'Unchained Indices'!K$2,0))))</f>
        <v>108.67195242814668</v>
      </c>
      <c r="L8">
        <f>IF($B8=TRUE,L7*(1+L47),L7*(1+(VLOOKUP($A8,'Overriden Forecasts'!$2:$25,'Unchained Indices'!L$2,0))))</f>
        <v>110.23751023751025</v>
      </c>
      <c r="M8">
        <f>IF($B8=TRUE,M7*(1+M47),M7*(1+(VLOOKUP($A8,'Overriden Forecasts'!$2:$25,'Unchained Indices'!M$2,0))))</f>
        <v>106.75743822491175</v>
      </c>
      <c r="N8">
        <f>IF($B8=TRUE,N7*(1+N47),N7*(1+(VLOOKUP($A8,'Overriden Forecasts'!$2:$25,'Unchained Indices'!N$2,0))))</f>
        <v>107.8165137614679</v>
      </c>
      <c r="O8">
        <f>IF($B8=TRUE,O7*(1+O47),O7*(1+(VLOOKUP($A8,'Overriden Forecasts'!$2:$25,'Unchained Indices'!O$2,0))))</f>
        <v>108.24858757062147</v>
      </c>
      <c r="P8">
        <f>IF($B8=TRUE,P7*(1+P47),P7*(1+(VLOOKUP($A8,'Overriden Forecasts'!$2:$25,'Unchained Indices'!P$2,0))))</f>
        <v>107.37109658678287</v>
      </c>
      <c r="Q8">
        <f>IF($B8=TRUE,Q7*(1+Q47),Q7*(1+(VLOOKUP($A8,'Overriden Forecasts'!$2:$25,'Unchained Indices'!Q$2,0))))</f>
        <v>116.97967584255208</v>
      </c>
      <c r="R8">
        <f>IF($B8=TRUE,R7*(1+R47),R7*(1+(VLOOKUP($A8,'Overriden Forecasts'!$2:$25,'Unchained Indices'!R$2,0))))</f>
        <v>104.059652029826</v>
      </c>
      <c r="S8">
        <f>IF($B8=TRUE,S7*(1+S47),S7*(1+(VLOOKUP($A8,'Overriden Forecasts'!$2:$25,'Unchained Indices'!S$2,0))))</f>
        <v>111.74698795180724</v>
      </c>
      <c r="T8">
        <f>IF($B8=TRUE,T7*(1+T47),T7*(1+(VLOOKUP($A8,'Overriden Forecasts'!$2:$25,'Unchained Indices'!T$2,0))))</f>
        <v>105.8106841611996</v>
      </c>
      <c r="U8">
        <f>IF($B8=TRUE,U7*(1+U47),U7*(1+(VLOOKUP($A8,'Overriden Forecasts'!$2:$25,'Unchained Indices'!U$2,0))))</f>
        <v>113.78230227094755</v>
      </c>
      <c r="V8">
        <f>IF($B8=TRUE,V7*(1+V47),V7*(1+(VLOOKUP($A8,'Overriden Forecasts'!$2:$25,'Unchained Indices'!V$2,0))))</f>
        <v>107.49506903353057</v>
      </c>
      <c r="W8">
        <f>IF($B8=TRUE,W7*(1+W47),W7*(1+(VLOOKUP($A8,'Overriden Forecasts'!$2:$25,'Unchained Indices'!W$2,0))))</f>
        <v>104.9645390070922</v>
      </c>
      <c r="X8">
        <f>IF($B8=TRUE,X7*(1+X47),X7*(1+(VLOOKUP($A8,'Overriden Forecasts'!$2:$25,'Unchained Indices'!X$2,0))))</f>
        <v>104.64864864864867</v>
      </c>
      <c r="Y8">
        <f>IF($B8=TRUE,Y7*(1+Y47),Y7*(1+(VLOOKUP($A8,'Overriden Forecasts'!$2:$25,'Unchained Indices'!Y$2,0))))</f>
        <v>104.00967853439334</v>
      </c>
      <c r="Z8">
        <f>IF($B8=TRUE,Z7*(1+Z47),Z7*(1+(VLOOKUP($A8,'Overriden Forecasts'!$2:$25,'Unchained Indices'!Z$2,0))))</f>
        <v>103.50271336951161</v>
      </c>
      <c r="AA8">
        <f>IF($B8=TRUE,AA7*(1+AA47),AA7*(1+(VLOOKUP($A8,'Overriden Forecasts'!$2:$25,'Unchained Indices'!AA$2,0))))</f>
        <v>99.022482893450629</v>
      </c>
      <c r="AB8">
        <f>IF($B8=TRUE,AB7*(1+AB47),AB7*(1+(VLOOKUP($A8,'Overriden Forecasts'!$2:$25,'Unchained Indices'!AB$2,0))))</f>
        <v>104.73421926910299</v>
      </c>
      <c r="AC8">
        <f>IF($B8=TRUE,AC7*(1+AC47),AC7*(1+(VLOOKUP($A8,'Overriden Forecasts'!$2:$25,'Unchained Indices'!AC$2,0))))</f>
        <v>104.90523968784836</v>
      </c>
      <c r="AD8">
        <f>IF($B8=TRUE,AD7*(1+AD47),AD7*(1+(VLOOKUP($A8,'Overriden Forecasts'!$2:$25,'Unchained Indices'!AD$2,0))))</f>
        <v>104.67553405884725</v>
      </c>
      <c r="AE8">
        <f>IF($B8=TRUE,AE7*(1+AE47),AE7*(1+(VLOOKUP($A8,'Overriden Forecasts'!$2:$25,'Unchained Indices'!AE$2,0))))</f>
        <v>103.71381758601859</v>
      </c>
      <c r="AF8">
        <f>IF($B8=TRUE,AF7*(1+AF47),AF7*(1+(VLOOKUP($A8,'Overriden Forecasts'!$2:$25,'Unchained Indices'!AF$2,0))))</f>
        <v>103.25047801147227</v>
      </c>
      <c r="AG8">
        <f>IF($B8=TRUE,AG7*(1+AG47),AG7*(1+(VLOOKUP($A8,'Overriden Forecasts'!$2:$25,'Unchained Indices'!AG$2,0))))</f>
        <v>105.22361359570665</v>
      </c>
      <c r="AH8">
        <f>IF($B8=TRUE,AH7*(1+AH47),AH7*(1+(VLOOKUP($A8,'Overriden Forecasts'!$2:$25,'Unchained Indices'!AH$2,0))))</f>
        <v>99.835863766926551</v>
      </c>
      <c r="AI8">
        <f>IF($B8=TRUE,AI7*(1+AI47),AI7*(1+(VLOOKUP($A8,'Overriden Forecasts'!$2:$25,'Unchained Indices'!AI$2,0))))</f>
        <v>99.569336778639098</v>
      </c>
      <c r="AJ8">
        <f>IF($B8=TRUE,AJ7*(1+AJ47),AJ7*(1+(VLOOKUP($A8,'Overriden Forecasts'!$2:$25,'Unchained Indices'!AJ$2,0))))</f>
        <v>100.85022890778285</v>
      </c>
      <c r="AK8">
        <f>IF($B8=TRUE,AK7*(1+AK47),AK7*(1+(VLOOKUP($A8,'Overriden Forecasts'!$2:$25,'Unchained Indices'!AK$2,0))))</f>
        <v>107.44119059049449</v>
      </c>
      <c r="AL8">
        <f>IF($B8=TRUE,AL7*(1+AL47),AL7*(1+(VLOOKUP($A8,'Overriden Forecasts'!$2:$25,'Unchained Indices'!AL$2,0))))</f>
        <v>104.86842105263159</v>
      </c>
      <c r="AM8">
        <f>IF($B8=TRUE,AM7*(1+AM47),AM7*(1+(VLOOKUP($A8,'Overriden Forecasts'!$2:$25,'Unchained Indices'!AM$2,0))))</f>
        <v>102.27920227920231</v>
      </c>
      <c r="AN8">
        <f>IF($B8=TRUE,AN7*(1+AN47),AN7*(1+(VLOOKUP($A8,'Overriden Forecasts'!$2:$25,'Unchained Indices'!AN$2,0))))</f>
        <v>105.88389121338911</v>
      </c>
      <c r="AO8">
        <f>IF($B8=TRUE,AO7*(1+AO47),AO7*(1+(VLOOKUP($A8,'Overriden Forecasts'!$2:$25,'Unchained Indices'!AO$2,0))))</f>
        <v>102.59929906542055</v>
      </c>
      <c r="AP8">
        <f>IF($B8=TRUE,AP7*(1+AP47),AP7*(1+(VLOOKUP($A8,'Overriden Forecasts'!$2:$25,'Unchained Indices'!AP$2,0))))</f>
        <v>103.22908721078058</v>
      </c>
      <c r="AQ8">
        <f>IF($B8=TRUE,AQ7*(1+AQ47),AQ7*(1+(VLOOKUP($A8,'Overriden Forecasts'!$2:$25,'Unchained Indices'!AQ$2,0))))</f>
        <v>102.02898550724638</v>
      </c>
      <c r="AR8">
        <f>IF($B8=TRUE,AR7*(1+AR47),AR7*(1+(VLOOKUP($A8,'Overriden Forecasts'!$2:$25,'Unchained Indices'!AR$2,0))))</f>
        <v>101.94690265486726</v>
      </c>
      <c r="AS8">
        <f>IF($B8=TRUE,AS7*(1+AS47),AS7*(1+(VLOOKUP($A8,'Overriden Forecasts'!$2:$25,'Unchained Indices'!AS$2,0))))</f>
        <v>105.31612903225808</v>
      </c>
      <c r="AT8">
        <f>IF($B8=TRUE,AT7*(1+AT47),AT7*(1+(VLOOKUP($A8,'Overriden Forecasts'!$2:$25,'Unchained Indices'!AT$2,0))))</f>
        <v>100.23866348448689</v>
      </c>
      <c r="AU8">
        <f>IF($B8=TRUE,AU7*(1+AU47),AU7*(1+(VLOOKUP($A8,'Overriden Forecasts'!$2:$25,'Unchained Indices'!AU$2,0))))</f>
        <v>102.4804469273743</v>
      </c>
      <c r="AV8">
        <f>IF($B8=TRUE,AV7*(1+AV47),AV7*(1+(VLOOKUP($A8,'Overriden Forecasts'!$2:$25,'Unchained Indices'!AV$2,0))))</f>
        <v>104.93881763231607</v>
      </c>
      <c r="AW8">
        <f>IF($B8=TRUE,AW7*(1+AW47),AW7*(1+(VLOOKUP($A8,'Overriden Forecasts'!$2:$25,'Unchained Indices'!AW$2,0))))</f>
        <v>101.57720681760367</v>
      </c>
      <c r="AX8">
        <f>IF($B8=TRUE,AX7*(1+AX47),AX7*(1+(VLOOKUP($A8,'Overriden Forecasts'!$2:$25,'Unchained Indices'!AX$2,0))))</f>
        <v>108.70736086175941</v>
      </c>
      <c r="AY8">
        <f>IF($B8=TRUE,AY7*(1+AY47),AY7*(1+(VLOOKUP($A8,'Overriden Forecasts'!$2:$25,'Unchained Indices'!AY$2,0))))</f>
        <v>103.54505169867062</v>
      </c>
      <c r="AZ8">
        <f>IF($B8=TRUE,AZ7*(1+AZ47),AZ7*(1+(VLOOKUP($A8,'Overriden Forecasts'!$2:$25,'Unchained Indices'!AZ$2,0))))</f>
        <v>103.42003853564547</v>
      </c>
      <c r="BA8">
        <f>IF($B8=TRUE,BA7*(1+BA47),BA7*(1+(VLOOKUP($A8,'Overriden Forecasts'!$2:$25,'Unchained Indices'!BA$2,0))))</f>
        <v>103.81578947368419</v>
      </c>
      <c r="BB8">
        <f>IF($B8=TRUE,BB7*(1+BB47),BB7*(1+(VLOOKUP($A8,'Overriden Forecasts'!$2:$25,'Unchained Indices'!BB$2,0))))</f>
        <v>101.24808965868569</v>
      </c>
      <c r="BC8">
        <f>IF($B8=TRUE,BC7*(1+BC47),BC7*(1+(VLOOKUP($A8,'Overriden Forecasts'!$2:$25,'Unchained Indices'!BC$2,0))))</f>
        <v>104.98907501820833</v>
      </c>
      <c r="BD8">
        <f>IF($B8=TRUE,BD7*(1+BD47),BD7*(1+(VLOOKUP($A8,'Overriden Forecasts'!$2:$25,'Unchained Indices'!BD$2,0))))</f>
        <v>105.16657758774274</v>
      </c>
      <c r="BE8">
        <f>IF($B8=TRUE,BE7*(1+BE47),BE7*(1+(VLOOKUP($A8,'Overriden Forecasts'!$2:$25,'Unchained Indices'!BE$2,0))))</f>
        <v>116.43168418354267</v>
      </c>
      <c r="BF8">
        <f>IF($B8=TRUE,BF7*(1+BF47),BF7*(1+(VLOOKUP($A8,'Overriden Forecasts'!$2:$25,'Unchained Indices'!BF$2,0))))</f>
        <v>140.53125715594231</v>
      </c>
      <c r="BG8">
        <f>IF($B8=TRUE,BG7*(1+BG47),BG7*(1+(VLOOKUP($A8,'Overriden Forecasts'!$2:$25,'Unchained Indices'!BG$2,0))))</f>
        <v>168.80831778192481</v>
      </c>
      <c r="BH8">
        <f>IF($B8=TRUE,BH7*(1+BH47),BH7*(1+(VLOOKUP($A8,'Overriden Forecasts'!$2:$25,'Unchained Indices'!BH$2,0))))</f>
        <v>159.16349809885929</v>
      </c>
      <c r="BI8">
        <f>IF($B8=TRUE,BI7*(1+BI47),BI7*(1+(VLOOKUP($A8,'Overriden Forecasts'!$2:$25,'Unchained Indices'!BI$2,0))))</f>
        <v>111.63204747774481</v>
      </c>
      <c r="BJ8">
        <f>IF($B8=TRUE,BJ7*(1+BJ47),BJ7*(1+(VLOOKUP($A8,'Overriden Forecasts'!$2:$25,'Unchained Indices'!BJ$2,0))))</f>
        <v>106.2433487052146</v>
      </c>
      <c r="BK8">
        <f>IF($B8=TRUE,BK7*(1+BK47),BK7*(1+(VLOOKUP($A8,'Overriden Forecasts'!$2:$25,'Unchained Indices'!BK$2,0))))</f>
        <v>103.10701956271575</v>
      </c>
      <c r="BL8">
        <f>IF($B8=TRUE,BL7*(1+BL47),BL7*(1+(VLOOKUP($A8,'Overriden Forecasts'!$2:$25,'Unchained Indices'!BL$2,0))))</f>
        <v>105.66680869194718</v>
      </c>
      <c r="BM8">
        <f>IF($B8=TRUE,BM7*(1+BM47),BM7*(1+(VLOOKUP($A8,'Overriden Forecasts'!$2:$25,'Unchained Indices'!BM$2,0))))</f>
        <v>107.32838589981446</v>
      </c>
      <c r="BN8">
        <f>IF($B8=TRUE,BN7*(1+BN47),BN7*(1+(VLOOKUP($A8,'Overriden Forecasts'!$2:$25,'Unchained Indices'!BN$2,0))))</f>
        <v>104.49905482041585</v>
      </c>
      <c r="BO8">
        <f>IF($B8=TRUE,BO7*(1+BO47),BO7*(1+(VLOOKUP($A8,'Overriden Forecasts'!$2:$25,'Unchained Indices'!BO$2,0))))</f>
        <v>105.46235679214402</v>
      </c>
      <c r="BP8">
        <f>IF($B8=TRUE,BP7*(1+BP47),BP7*(1+(VLOOKUP($A8,'Overriden Forecasts'!$2:$25,'Unchained Indices'!BP$2,0))))</f>
        <v>104.57951706910907</v>
      </c>
      <c r="BQ8">
        <f>IF($B8=TRUE,BQ7*(1+BQ47),BQ7*(1+(VLOOKUP($A8,'Overriden Forecasts'!$2:$25,'Unchained Indices'!BQ$2,0))))</f>
        <v>102.77300085984524</v>
      </c>
      <c r="BR8">
        <f>IF($B8=TRUE,BR7*(1+BR47),BR7*(1+(VLOOKUP($A8,'Overriden Forecasts'!$2:$25,'Unchained Indices'!BR$2,0))))</f>
        <v>101.38077535847054</v>
      </c>
      <c r="BS8">
        <f>IF($B8=TRUE,BS7*(1+BS47),BS7*(1+(VLOOKUP($A8,'Overriden Forecasts'!$2:$25,'Unchained Indices'!BS$2,0))))</f>
        <v>113.01989150090418</v>
      </c>
      <c r="BT8">
        <f>IF($B8=TRUE,BT7*(1+BT47),BT7*(1+(VLOOKUP($A8,'Overriden Forecasts'!$2:$25,'Unchained Indices'!BT$2,0))))</f>
        <v>115.98930481283423</v>
      </c>
      <c r="BU8">
        <f>IF($B8=TRUE,BU7*(1+BU47),BU7*(1+(VLOOKUP($A8,'Overriden Forecasts'!$2:$25,'Unchained Indices'!BU$2,0))))</f>
        <v>109.14522058823532</v>
      </c>
      <c r="BV8">
        <f>IF($B8=TRUE,BV7*(1+BV47),BV7*(1+(VLOOKUP($A8,'Overriden Forecasts'!$2:$25,'Unchained Indices'!BV$2,0))))</f>
        <v>104.8854961832061</v>
      </c>
      <c r="BW8">
        <f>IF($B8=TRUE,BW7*(1+BW47),BW7*(1+(VLOOKUP($A8,'Overriden Forecasts'!$2:$25,'Unchained Indices'!BW$2,0))))</f>
        <v>105.79038795599304</v>
      </c>
      <c r="BX8">
        <f>IF($B8=TRUE,BX7*(1+BX47),BX7*(1+(VLOOKUP($A8,'Overriden Forecasts'!$2:$25,'Unchained Indices'!BX$2,0))))</f>
        <v>104.2785616750114</v>
      </c>
      <c r="BY8">
        <f>IF($B8=TRUE,BY7*(1+BY47),BY7*(1+(VLOOKUP($A8,'Overriden Forecasts'!$2:$25,'Unchained Indices'!BY$2,0))))</f>
        <v>103.32469775474956</v>
      </c>
      <c r="BZ8">
        <f>IF($B8=TRUE,BZ7*(1+BZ47),BZ7*(1+(VLOOKUP($A8,'Overriden Forecasts'!$2:$25,'Unchained Indices'!BZ$2,0))))</f>
        <v>102.54882489241973</v>
      </c>
      <c r="CA8">
        <f>IF($B8=TRUE,CA7*(1+CA47),CA7*(1+(VLOOKUP($A8,'Overriden Forecasts'!$2:$25,'Unchained Indices'!CA$2,0))))</f>
        <v>97.457627118644069</v>
      </c>
      <c r="CB8">
        <f>IF($B8=TRUE,CB7*(1+CB47),CB7*(1+(VLOOKUP($A8,'Overriden Forecasts'!$2:$25,'Unchained Indices'!CB$2,0))))</f>
        <v>103.45035105315948</v>
      </c>
      <c r="CC8">
        <f>IF($B8=TRUE,CC7*(1+CC47),CC7*(1+(VLOOKUP($A8,'Overriden Forecasts'!$2:$25,'Unchained Indices'!CC$2,0))))</f>
        <v>126.627358490566</v>
      </c>
      <c r="CD8">
        <f>IF($B8=TRUE,CD7*(1+CD47),CD7*(1+(VLOOKUP($A8,'Overriden Forecasts'!$2:$25,'Unchained Indices'!CD$2,0))))</f>
        <v>107.51226492232217</v>
      </c>
      <c r="CE8">
        <f>IF($B8=TRUE,CE7*(1+CE47),CE7*(1+(VLOOKUP($A8,'Overriden Forecasts'!$2:$25,'Unchained Indices'!CE$2,0))))</f>
        <v>106.04902181245787</v>
      </c>
      <c r="CF8">
        <f>IF($B8=TRUE,CF7*(1+CF47),CF7*(1+(VLOOKUP($A8,'Overriden Forecasts'!$2:$25,'Unchained Indices'!CF$2,0))))</f>
        <v>106.64998212370399</v>
      </c>
      <c r="CG8">
        <f>IF($B8=TRUE,CG7*(1+CG47),CG7*(1+(VLOOKUP($A8,'Overriden Forecasts'!$2:$25,'Unchained Indices'!CG$2,0))))</f>
        <v>119.0155440414508</v>
      </c>
      <c r="CH8">
        <f>IF($B8=TRUE,CH7*(1+CH47),CH7*(1+(VLOOKUP($A8,'Overriden Forecasts'!$2:$25,'Unchained Indices'!CH$2,0))))</f>
        <v>97.058823529411768</v>
      </c>
      <c r="CI8">
        <f>IF($B8=TRUE,CI7*(1+CI47),CI7*(1+(VLOOKUP($A8,'Overriden Forecasts'!$2:$25,'Unchained Indices'!CI$2,0))))</f>
        <v>106.77042801556419</v>
      </c>
      <c r="CJ8">
        <f>IF($B8=TRUE,CJ7*(1+CJ47),CJ7*(1+(VLOOKUP($A8,'Overriden Forecasts'!$2:$25,'Unchained Indices'!CJ$2,0))))</f>
        <v>102.14634146341464</v>
      </c>
      <c r="CK8">
        <f>IF($B8=TRUE,CK7*(1+CK47),CK7*(1+(VLOOKUP($A8,'Overriden Forecasts'!$2:$25,'Unchained Indices'!CK$2,0))))</f>
        <v>107.04116968064638</v>
      </c>
      <c r="CL8">
        <f>IF($B8=TRUE,CL7*(1+CL47),CL7*(1+(VLOOKUP($A8,'Overriden Forecasts'!$2:$25,'Unchained Indices'!CL$2,0))))</f>
        <v>105.3473491773309</v>
      </c>
      <c r="CM8">
        <f>IF($B8=TRUE,CM7*(1+CM47),CM7*(1+(VLOOKUP($A8,'Overriden Forecasts'!$2:$25,'Unchained Indices'!CM$2,0))))</f>
        <v>101.02171136653895</v>
      </c>
      <c r="CN8">
        <f>IF($B8=TRUE,CN7*(1+CN47),CN7*(1+(VLOOKUP($A8,'Overriden Forecasts'!$2:$25,'Unchained Indices'!CN$2,0))))</f>
        <v>103.63664741688775</v>
      </c>
      <c r="CO8">
        <f>IF($B8=TRUE,CO7*(1+CO47),CO7*(1+(VLOOKUP($A8,'Overriden Forecasts'!$2:$25,'Unchained Indices'!CO$2,0))))</f>
        <v>101.96013289036541</v>
      </c>
      <c r="CP8">
        <f>IF($B8=TRUE,CP7*(1+CP47),CP7*(1+(VLOOKUP($A8,'Overriden Forecasts'!$2:$25,'Unchained Indices'!CP$2,0))))</f>
        <v>110.38098566934637</v>
      </c>
    </row>
    <row r="9" spans="1:109" x14ac:dyDescent="0.2">
      <c r="A9" s="6">
        <f t="shared" si="4"/>
        <v>44743</v>
      </c>
      <c r="B9" s="8" t="b">
        <f>IF(A9&lt;='Overriden Forecasts'!$A$2,TRUE,"")</f>
        <v>1</v>
      </c>
      <c r="D9">
        <f>IF($B9=TRUE,D8*(1+D48),D8*(1+(VLOOKUP($A9,'Overriden Forecasts'!$2:$25,'Unchained Indices'!D$2,0))))</f>
        <v>107.08191126279861</v>
      </c>
      <c r="E9">
        <f>IF($B9=TRUE,E8*(1+E48),E8*(1+(VLOOKUP($A9,'Overriden Forecasts'!$2:$25,'Unchained Indices'!E$2,0))))</f>
        <v>107.82280867106506</v>
      </c>
      <c r="F9">
        <f>IF($B9=TRUE,F8*(1+F48),F8*(1+(VLOOKUP($A9,'Overriden Forecasts'!$2:$25,'Unchained Indices'!F$2,0))))</f>
        <v>112.67652992602555</v>
      </c>
      <c r="G9">
        <f>IF($B9=TRUE,G8*(1+G48),G8*(1+(VLOOKUP($A9,'Overriden Forecasts'!$2:$25,'Unchained Indices'!G$2,0))))</f>
        <v>106.577119036591</v>
      </c>
      <c r="H9">
        <f>IF($B9=TRUE,H8*(1+H48),H8*(1+(VLOOKUP($A9,'Overriden Forecasts'!$2:$25,'Unchained Indices'!H$2,0))))</f>
        <v>107.85832872163807</v>
      </c>
      <c r="I9">
        <f>IF($B9=TRUE,I8*(1+I48),I8*(1+(VLOOKUP($A9,'Overriden Forecasts'!$2:$25,'Unchained Indices'!I$2,0))))</f>
        <v>107.87679878818477</v>
      </c>
      <c r="J9">
        <f>IF($B9=TRUE,J8*(1+J48),J8*(1+(VLOOKUP($A9,'Overriden Forecasts'!$2:$25,'Unchained Indices'!J$2,0))))</f>
        <v>110.46855213170113</v>
      </c>
      <c r="K9">
        <f>IF($B9=TRUE,K8*(1+K48),K8*(1+(VLOOKUP($A9,'Overriden Forecasts'!$2:$25,'Unchained Indices'!K$2,0))))</f>
        <v>111.99207135777999</v>
      </c>
      <c r="L9">
        <f>IF($B9=TRUE,L8*(1+L48),L8*(1+(VLOOKUP($A9,'Overriden Forecasts'!$2:$25,'Unchained Indices'!L$2,0))))</f>
        <v>111.95741195741196</v>
      </c>
      <c r="M9">
        <f>IF($B9=TRUE,M8*(1+M48),M8*(1+(VLOOKUP($A9,'Overriden Forecasts'!$2:$25,'Unchained Indices'!M$2,0))))</f>
        <v>108.77458396369137</v>
      </c>
      <c r="N9">
        <f>IF($B9=TRUE,N8*(1+N48),N8*(1+(VLOOKUP($A9,'Overriden Forecasts'!$2:$25,'Unchained Indices'!N$2,0))))</f>
        <v>109.57798165137615</v>
      </c>
      <c r="O9">
        <f>IF($B9=TRUE,O8*(1+O48),O8*(1+(VLOOKUP($A9,'Overriden Forecasts'!$2:$25,'Unchained Indices'!O$2,0))))</f>
        <v>110.05649717514125</v>
      </c>
      <c r="P9">
        <f>IF($B9=TRUE,P8*(1+P48),P8*(1+(VLOOKUP($A9,'Overriden Forecasts'!$2:$25,'Unchained Indices'!P$2,0))))</f>
        <v>109.1140159767611</v>
      </c>
      <c r="Q9">
        <f>IF($B9=TRUE,Q8*(1+Q48),Q8*(1+(VLOOKUP($A9,'Overriden Forecasts'!$2:$25,'Unchained Indices'!Q$2,0))))</f>
        <v>121.76485721636223</v>
      </c>
      <c r="R9">
        <f>IF($B9=TRUE,R8*(1+R48),R8*(1+(VLOOKUP($A9,'Overriden Forecasts'!$2:$25,'Unchained Indices'!R$2,0))))</f>
        <v>111.7232808616404</v>
      </c>
      <c r="S9">
        <f>IF($B9=TRUE,S8*(1+S48),S8*(1+(VLOOKUP($A9,'Overriden Forecasts'!$2:$25,'Unchained Indices'!S$2,0))))</f>
        <v>113.94148020654046</v>
      </c>
      <c r="T9">
        <f>IF($B9=TRUE,T8*(1+T48),T8*(1+(VLOOKUP($A9,'Overriden Forecasts'!$2:$25,'Unchained Indices'!T$2,0))))</f>
        <v>108.0131208997188</v>
      </c>
      <c r="U9">
        <f>IF($B9=TRUE,U8*(1+U48),U8*(1+(VLOOKUP($A9,'Overriden Forecasts'!$2:$25,'Unchained Indices'!U$2,0))))</f>
        <v>119.65544244322633</v>
      </c>
      <c r="V9">
        <f>IF($B9=TRUE,V8*(1+V48),V8*(1+(VLOOKUP($A9,'Overriden Forecasts'!$2:$25,'Unchained Indices'!V$2,0))))</f>
        <v>109.17159763313609</v>
      </c>
      <c r="W9">
        <f>IF($B9=TRUE,W8*(1+W48),W8*(1+(VLOOKUP($A9,'Overriden Forecasts'!$2:$25,'Unchained Indices'!W$2,0))))</f>
        <v>105.98404255319147</v>
      </c>
      <c r="X9">
        <f>IF($B9=TRUE,X8*(1+X48),X8*(1+(VLOOKUP($A9,'Overriden Forecasts'!$2:$25,'Unchained Indices'!X$2,0))))</f>
        <v>108.27027027027032</v>
      </c>
      <c r="Y9">
        <f>IF($B9=TRUE,Y8*(1+Y48),Y8*(1+(VLOOKUP($A9,'Overriden Forecasts'!$2:$25,'Unchained Indices'!Y$2,0))))</f>
        <v>105.66885585896992</v>
      </c>
      <c r="Z9">
        <f>IF($B9=TRUE,Z8*(1+Z48),Z8*(1+(VLOOKUP($A9,'Overriden Forecasts'!$2:$25,'Unchained Indices'!Z$2,0))))</f>
        <v>105.52540700542676</v>
      </c>
      <c r="AA9">
        <f>IF($B9=TRUE,AA8*(1+AA48),AA8*(1+(VLOOKUP($A9,'Overriden Forecasts'!$2:$25,'Unchained Indices'!AA$2,0))))</f>
        <v>101.010101010101</v>
      </c>
      <c r="AB9">
        <f>IF($B9=TRUE,AB8*(1+AB48),AB8*(1+(VLOOKUP($A9,'Overriden Forecasts'!$2:$25,'Unchained Indices'!AB$2,0))))</f>
        <v>109.17774086378736</v>
      </c>
      <c r="AC9">
        <f>IF($B9=TRUE,AC8*(1+AC48),AC8*(1+(VLOOKUP($A9,'Overriden Forecasts'!$2:$25,'Unchained Indices'!AC$2,0))))</f>
        <v>109.2530657748049</v>
      </c>
      <c r="AD9">
        <f>IF($B9=TRUE,AD8*(1+AD48),AD8*(1+(VLOOKUP($A9,'Overriden Forecasts'!$2:$25,'Unchained Indices'!AD$2,0))))</f>
        <v>109.18984280532042</v>
      </c>
      <c r="AE9">
        <f>IF($B9=TRUE,AE8*(1+AE48),AE8*(1+(VLOOKUP($A9,'Overriden Forecasts'!$2:$25,'Unchained Indices'!AE$2,0))))</f>
        <v>105.29765155652652</v>
      </c>
      <c r="AF9">
        <f>IF($B9=TRUE,AF8*(1+AF48),AF8*(1+(VLOOKUP($A9,'Overriden Forecasts'!$2:$25,'Unchained Indices'!AF$2,0))))</f>
        <v>104.20650095602294</v>
      </c>
      <c r="AG9">
        <f>IF($B9=TRUE,AG8*(1+AG48),AG8*(1+(VLOOKUP($A9,'Overriden Forecasts'!$2:$25,'Unchained Indices'!AG$2,0))))</f>
        <v>109.15921288014314</v>
      </c>
      <c r="AH9">
        <f>IF($B9=TRUE,AH8*(1+AH48),AH8*(1+(VLOOKUP($A9,'Overriden Forecasts'!$2:$25,'Unchained Indices'!AH$2,0))))</f>
        <v>100.82068116536725</v>
      </c>
      <c r="AI9">
        <f>IF($B9=TRUE,AI8*(1+AI48),AI8*(1+(VLOOKUP($A9,'Overriden Forecasts'!$2:$25,'Unchained Indices'!AI$2,0))))</f>
        <v>100.51679586563307</v>
      </c>
      <c r="AJ9">
        <f>IF($B9=TRUE,AJ8*(1+AJ48),AJ8*(1+(VLOOKUP($A9,'Overriden Forecasts'!$2:$25,'Unchained Indices'!AJ$2,0))))</f>
        <v>101.83126226291692</v>
      </c>
      <c r="AK9">
        <f>IF($B9=TRUE,AK8*(1+AK48),AK8*(1+(VLOOKUP($A9,'Overriden Forecasts'!$2:$25,'Unchained Indices'!AK$2,0))))</f>
        <v>111.23379740758521</v>
      </c>
      <c r="AL9">
        <f>IF($B9=TRUE,AL8*(1+AL48),AL8*(1+(VLOOKUP($A9,'Overriden Forecasts'!$2:$25,'Unchained Indices'!AL$2,0))))</f>
        <v>105.5</v>
      </c>
      <c r="AM9">
        <f>IF($B9=TRUE,AM8*(1+AM48),AM8*(1+(VLOOKUP($A9,'Overriden Forecasts'!$2:$25,'Unchained Indices'!AM$2,0))))</f>
        <v>101.99430199430203</v>
      </c>
      <c r="AN9">
        <f>IF($B9=TRUE,AN8*(1+AN48),AN8*(1+(VLOOKUP($A9,'Overriden Forecasts'!$2:$25,'Unchained Indices'!AN$2,0))))</f>
        <v>106.87761506276151</v>
      </c>
      <c r="AO9">
        <f>IF($B9=TRUE,AO8*(1+AO48),AO8*(1+(VLOOKUP($A9,'Overriden Forecasts'!$2:$25,'Unchained Indices'!AO$2,0))))</f>
        <v>102.62850467289718</v>
      </c>
      <c r="AP9">
        <f>IF($B9=TRUE,AP8*(1+AP48),AP8*(1+(VLOOKUP($A9,'Overriden Forecasts'!$2:$25,'Unchained Indices'!AP$2,0))))</f>
        <v>103.40706839562675</v>
      </c>
      <c r="AQ9">
        <f>IF($B9=TRUE,AQ8*(1+AQ48),AQ8*(1+(VLOOKUP($A9,'Overriden Forecasts'!$2:$25,'Unchained Indices'!AQ$2,0))))</f>
        <v>101.97101449275362</v>
      </c>
      <c r="AR9">
        <f>IF($B9=TRUE,AR8*(1+AR48),AR8*(1+(VLOOKUP($A9,'Overriden Forecasts'!$2:$25,'Unchained Indices'!AR$2,0))))</f>
        <v>102.3716814159292</v>
      </c>
      <c r="AS9">
        <f>IF($B9=TRUE,AS8*(1+AS48),AS8*(1+(VLOOKUP($A9,'Overriden Forecasts'!$2:$25,'Unchained Indices'!AS$2,0))))</f>
        <v>105.78064516129032</v>
      </c>
      <c r="AT9">
        <f>IF($B9=TRUE,AT8*(1+AT48),AT8*(1+(VLOOKUP($A9,'Overriden Forecasts'!$2:$25,'Unchained Indices'!AT$2,0))))</f>
        <v>100.66825775656326</v>
      </c>
      <c r="AU9">
        <f>IF($B9=TRUE,AU8*(1+AU48),AU8*(1+(VLOOKUP($A9,'Overriden Forecasts'!$2:$25,'Unchained Indices'!AU$2,0))))</f>
        <v>102.68156424581007</v>
      </c>
      <c r="AV9">
        <f>IF($B9=TRUE,AV8*(1+AV48),AV8*(1+(VLOOKUP($A9,'Overriden Forecasts'!$2:$25,'Unchained Indices'!AV$2,0))))</f>
        <v>104.95356037151701</v>
      </c>
      <c r="AW9">
        <f>IF($B9=TRUE,AW8*(1+AW48),AW8*(1+(VLOOKUP($A9,'Overriden Forecasts'!$2:$25,'Unchained Indices'!AW$2,0))))</f>
        <v>102.39124904604427</v>
      </c>
      <c r="AX9">
        <f>IF($B9=TRUE,AX8*(1+AX48),AX8*(1+(VLOOKUP($A9,'Overriden Forecasts'!$2:$25,'Unchained Indices'!AX$2,0))))</f>
        <v>113.95870736086174</v>
      </c>
      <c r="AY9">
        <f>IF($B9=TRUE,AY8*(1+AY48),AY8*(1+(VLOOKUP($A9,'Overriden Forecasts'!$2:$25,'Unchained Indices'!AY$2,0))))</f>
        <v>104.0936906520363</v>
      </c>
      <c r="AZ9">
        <f>IF($B9=TRUE,AZ8*(1+AZ48),AZ8*(1+(VLOOKUP($A9,'Overriden Forecasts'!$2:$25,'Unchained Indices'!AZ$2,0))))</f>
        <v>103.42003853564547</v>
      </c>
      <c r="BA9">
        <f>IF($B9=TRUE,BA8*(1+BA48),BA8*(1+(VLOOKUP($A9,'Overriden Forecasts'!$2:$25,'Unchained Indices'!BA$2,0))))</f>
        <v>103.81578947368419</v>
      </c>
      <c r="BB9">
        <f>IF($B9=TRUE,BB8*(1+BB48),BB8*(1+(VLOOKUP($A9,'Overriden Forecasts'!$2:$25,'Unchained Indices'!BB$2,0))))</f>
        <v>101.29903209373407</v>
      </c>
      <c r="BC9">
        <f>IF($B9=TRUE,BC8*(1+BC48),BC8*(1+(VLOOKUP($A9,'Overriden Forecasts'!$2:$25,'Unchained Indices'!BC$2,0))))</f>
        <v>105.53532410779316</v>
      </c>
      <c r="BD9">
        <f>IF($B9=TRUE,BD8*(1+BD48),BD8*(1+(VLOOKUP($A9,'Overriden Forecasts'!$2:$25,'Unchained Indices'!BD$2,0))))</f>
        <v>106.53839301621238</v>
      </c>
      <c r="BE9">
        <f>IF($B9=TRUE,BE8*(1+BE48),BE8*(1+(VLOOKUP($A9,'Overriden Forecasts'!$2:$25,'Unchained Indices'!BE$2,0))))</f>
        <v>120.99461676493206</v>
      </c>
      <c r="BF9">
        <f>IF($B9=TRUE,BF8*(1+BF48),BF8*(1+(VLOOKUP($A9,'Overriden Forecasts'!$2:$25,'Unchained Indices'!BF$2,0))))</f>
        <v>141.17242958552785</v>
      </c>
      <c r="BG9">
        <f>IF($B9=TRUE,BG8*(1+BG48),BG8*(1+(VLOOKUP($A9,'Overriden Forecasts'!$2:$25,'Unchained Indices'!BG$2,0))))</f>
        <v>168.80831778192481</v>
      </c>
      <c r="BH9">
        <f>IF($B9=TRUE,BH8*(1+BH48),BH8*(1+(VLOOKUP($A9,'Overriden Forecasts'!$2:$25,'Unchained Indices'!BH$2,0))))</f>
        <v>152.85171102661593</v>
      </c>
      <c r="BI9">
        <f>IF($B9=TRUE,BI8*(1+BI48),BI8*(1+(VLOOKUP($A9,'Overriden Forecasts'!$2:$25,'Unchained Indices'!BI$2,0))))</f>
        <v>108.01186943620179</v>
      </c>
      <c r="BJ9">
        <f>IF($B9=TRUE,BJ8*(1+BJ48),BJ8*(1+(VLOOKUP($A9,'Overriden Forecasts'!$2:$25,'Unchained Indices'!BJ$2,0))))</f>
        <v>105.49840368925148</v>
      </c>
      <c r="BK9">
        <f>IF($B9=TRUE,BK8*(1+BK48),BK8*(1+(VLOOKUP($A9,'Overriden Forecasts'!$2:$25,'Unchained Indices'!BK$2,0))))</f>
        <v>102.87686996547757</v>
      </c>
      <c r="BL9">
        <f>IF($B9=TRUE,BL8*(1+BL48),BL8*(1+(VLOOKUP($A9,'Overriden Forecasts'!$2:$25,'Unchained Indices'!BL$2,0))))</f>
        <v>106.4337452066468</v>
      </c>
      <c r="BM9">
        <f>IF($B9=TRUE,BM8*(1+BM48),BM8*(1+(VLOOKUP($A9,'Overriden Forecasts'!$2:$25,'Unchained Indices'!BM$2,0))))</f>
        <v>109.46196660482373</v>
      </c>
      <c r="BN9">
        <f>IF($B9=TRUE,BN8*(1+BN48),BN8*(1+(VLOOKUP($A9,'Overriden Forecasts'!$2:$25,'Unchained Indices'!BN$2,0))))</f>
        <v>107.0321361058601</v>
      </c>
      <c r="BO9">
        <f>IF($B9=TRUE,BO8*(1+BO48),BO8*(1+(VLOOKUP($A9,'Overriden Forecasts'!$2:$25,'Unchained Indices'!BO$2,0))))</f>
        <v>105.46235679214402</v>
      </c>
      <c r="BP9">
        <f>IF($B9=TRUE,BP8*(1+BP48),BP8*(1+(VLOOKUP($A9,'Overriden Forecasts'!$2:$25,'Unchained Indices'!BP$2,0))))</f>
        <v>104.91257285595339</v>
      </c>
      <c r="BQ9">
        <f>IF($B9=TRUE,BQ8*(1+BQ48),BQ8*(1+(VLOOKUP($A9,'Overriden Forecasts'!$2:$25,'Unchained Indices'!BQ$2,0))))</f>
        <v>103.50386930352536</v>
      </c>
      <c r="BR9">
        <f>IF($B9=TRUE,BR8*(1+BR48),BR8*(1+(VLOOKUP($A9,'Overriden Forecasts'!$2:$25,'Unchained Indices'!BR$2,0))))</f>
        <v>101.91184280403613</v>
      </c>
      <c r="BS9">
        <f>IF($B9=TRUE,BS8*(1+BS48),BS8*(1+(VLOOKUP($A9,'Overriden Forecasts'!$2:$25,'Unchained Indices'!BS$2,0))))</f>
        <v>112.43218806509947</v>
      </c>
      <c r="BT9">
        <f>IF($B9=TRUE,BT8*(1+BT48),BT8*(1+(VLOOKUP($A9,'Overriden Forecasts'!$2:$25,'Unchained Indices'!BT$2,0))))</f>
        <v>114.01069518716578</v>
      </c>
      <c r="BU9">
        <f>IF($B9=TRUE,BU8*(1+BU48),BU8*(1+(VLOOKUP($A9,'Overriden Forecasts'!$2:$25,'Unchained Indices'!BU$2,0))))</f>
        <v>107.30698529411767</v>
      </c>
      <c r="BV9">
        <f>IF($B9=TRUE,BV8*(1+BV48),BV8*(1+(VLOOKUP($A9,'Overriden Forecasts'!$2:$25,'Unchained Indices'!BV$2,0))))</f>
        <v>104.69465648854961</v>
      </c>
      <c r="BW9">
        <f>IF($B9=TRUE,BW8*(1+BW48),BW8*(1+(VLOOKUP($A9,'Overriden Forecasts'!$2:$25,'Unchained Indices'!BW$2,0))))</f>
        <v>105.38506079907353</v>
      </c>
      <c r="BX9">
        <f>IF($B9=TRUE,BX8*(1+BX48),BX8*(1+(VLOOKUP($A9,'Overriden Forecasts'!$2:$25,'Unchained Indices'!BX$2,0))))</f>
        <v>103.77787892580795</v>
      </c>
      <c r="BY9">
        <f>IF($B9=TRUE,BY8*(1+BY48),BY8*(1+(VLOOKUP($A9,'Overriden Forecasts'!$2:$25,'Unchained Indices'!BY$2,0))))</f>
        <v>103.54058721934369</v>
      </c>
      <c r="BZ9">
        <f>IF($B9=TRUE,BZ8*(1+BZ48),BZ8*(1+(VLOOKUP($A9,'Overriden Forecasts'!$2:$25,'Unchained Indices'!BZ$2,0))))</f>
        <v>102.66468056934789</v>
      </c>
      <c r="CA9">
        <f>IF($B9=TRUE,CA8*(1+CA48),CA8*(1+(VLOOKUP($A9,'Overriden Forecasts'!$2:$25,'Unchained Indices'!CA$2,0))))</f>
        <v>98.135593220338976</v>
      </c>
      <c r="CB9">
        <f>IF($B9=TRUE,CB8*(1+CB48),CB8*(1+(VLOOKUP($A9,'Overriden Forecasts'!$2:$25,'Unchained Indices'!CB$2,0))))</f>
        <v>103.59077231695085</v>
      </c>
      <c r="CC9">
        <f>IF($B9=TRUE,CC8*(1+CC48),CC8*(1+(VLOOKUP($A9,'Overriden Forecasts'!$2:$25,'Unchained Indices'!CC$2,0))))</f>
        <v>132.16981132075466</v>
      </c>
      <c r="CD9">
        <f>IF($B9=TRUE,CD8*(1+CD48),CD8*(1+(VLOOKUP($A9,'Overriden Forecasts'!$2:$25,'Unchained Indices'!CD$2,0))))</f>
        <v>111.70278004905971</v>
      </c>
      <c r="CE9">
        <f>IF($B9=TRUE,CE8*(1+CE48),CE8*(1+(VLOOKUP($A9,'Overriden Forecasts'!$2:$25,'Unchained Indices'!CE$2,0))))</f>
        <v>108.5225995052845</v>
      </c>
      <c r="CF9">
        <f>IF($B9=TRUE,CF8*(1+CF48),CF8*(1+(VLOOKUP($A9,'Overriden Forecasts'!$2:$25,'Unchained Indices'!CF$2,0))))</f>
        <v>107.74043618162318</v>
      </c>
      <c r="CG9">
        <f>IF($B9=TRUE,CG8*(1+CG48),CG8*(1+(VLOOKUP($A9,'Overriden Forecasts'!$2:$25,'Unchained Indices'!CG$2,0))))</f>
        <v>133.78238341968913</v>
      </c>
      <c r="CH9">
        <f>IF($B9=TRUE,CH8*(1+CH48),CH8*(1+(VLOOKUP($A9,'Overriden Forecasts'!$2:$25,'Unchained Indices'!CH$2,0))))</f>
        <v>95.588235294117652</v>
      </c>
      <c r="CI9">
        <f>IF($B9=TRUE,CI8*(1+CI48),CI8*(1+(VLOOKUP($A9,'Overriden Forecasts'!$2:$25,'Unchained Indices'!CI$2,0))))</f>
        <v>104.20233463035019</v>
      </c>
      <c r="CJ9">
        <f>IF($B9=TRUE,CJ8*(1+CJ48),CJ8*(1+(VLOOKUP($A9,'Overriden Forecasts'!$2:$25,'Unchained Indices'!CJ$2,0))))</f>
        <v>103.21951219512196</v>
      </c>
      <c r="CK9">
        <f>IF($B9=TRUE,CK8*(1+CK48),CK8*(1+(VLOOKUP($A9,'Overriden Forecasts'!$2:$25,'Unchained Indices'!CK$2,0))))</f>
        <v>104.96344747979991</v>
      </c>
      <c r="CL9">
        <f>IF($B9=TRUE,CL8*(1+CL48),CL8*(1+(VLOOKUP($A9,'Overriden Forecasts'!$2:$25,'Unchained Indices'!CL$2,0))))</f>
        <v>104.47897623400365</v>
      </c>
      <c r="CM9">
        <f>IF($B9=TRUE,CM8*(1+CM48),CM8*(1+(VLOOKUP($A9,'Overriden Forecasts'!$2:$25,'Unchained Indices'!CM$2,0))))</f>
        <v>101.02171136653895</v>
      </c>
      <c r="CN9">
        <f>IF($B9=TRUE,CN8*(1+CN48),CN8*(1+(VLOOKUP($A9,'Overriden Forecasts'!$2:$25,'Unchained Indices'!CN$2,0))))</f>
        <v>104.79163415014824</v>
      </c>
      <c r="CO9">
        <f>IF($B9=TRUE,CO8*(1+CO48),CO8*(1+(VLOOKUP($A9,'Overriden Forecasts'!$2:$25,'Unchained Indices'!CO$2,0))))</f>
        <v>103.4551495016611</v>
      </c>
      <c r="CP9">
        <f>IF($B9=TRUE,CP8*(1+CP48),CP8*(1+(VLOOKUP($A9,'Overriden Forecasts'!$2:$25,'Unchained Indices'!CP$2,0))))</f>
        <v>113.49178608878013</v>
      </c>
    </row>
    <row r="10" spans="1:109" x14ac:dyDescent="0.2">
      <c r="A10" s="6">
        <f t="shared" si="4"/>
        <v>44774</v>
      </c>
      <c r="B10" s="8" t="b">
        <v>1</v>
      </c>
      <c r="D10">
        <f>IF($B10=TRUE,D9*(1+D49),D9*(1+(VLOOKUP($A10,'Overriden Forecasts'!$2:$25,'Unchained Indices'!D$2,0))))</f>
        <v>109.04436860068256</v>
      </c>
      <c r="E10">
        <f>IF($B10=TRUE,E9*(1+E49),E9*(1+(VLOOKUP($A10,'Overriden Forecasts'!$2:$25,'Unchained Indices'!E$2,0))))</f>
        <v>107.44580584354385</v>
      </c>
      <c r="F10">
        <f>IF($B10=TRUE,F9*(1+F49),F9*(1+(VLOOKUP($A10,'Overriden Forecasts'!$2:$25,'Unchained Indices'!F$2,0))))</f>
        <v>111.39878950907867</v>
      </c>
      <c r="G10">
        <f>IF($B10=TRUE,G9*(1+G49),G9*(1+(VLOOKUP($A10,'Overriden Forecasts'!$2:$25,'Unchained Indices'!G$2,0))))</f>
        <v>108.38351088466881</v>
      </c>
      <c r="H10">
        <f>IF($B10=TRUE,H9*(1+H49),H9*(1+(VLOOKUP($A10,'Overriden Forecasts'!$2:$25,'Unchained Indices'!H$2,0))))</f>
        <v>109.87825124515773</v>
      </c>
      <c r="I10">
        <f>IF($B10=TRUE,I9*(1+I49),I9*(1+(VLOOKUP($A10,'Overriden Forecasts'!$2:$25,'Unchained Indices'!I$2,0))))</f>
        <v>109.87124463519309</v>
      </c>
      <c r="J10">
        <f>IF($B10=TRUE,J9*(1+J49),J9*(1+(VLOOKUP($A10,'Overriden Forecasts'!$2:$25,'Unchained Indices'!J$2,0))))</f>
        <v>111.0173068805403</v>
      </c>
      <c r="K10">
        <f>IF($B10=TRUE,K9*(1+K49),K9*(1+(VLOOKUP($A10,'Overriden Forecasts'!$2:$25,'Unchained Indices'!K$2,0))))</f>
        <v>111.39742319127851</v>
      </c>
      <c r="L10">
        <f>IF($B10=TRUE,L9*(1+L49),L9*(1+(VLOOKUP($A10,'Overriden Forecasts'!$2:$25,'Unchained Indices'!L$2,0))))</f>
        <v>113.2678132678133</v>
      </c>
      <c r="M10">
        <f>IF($B10=TRUE,M9*(1+M49),M9*(1+(VLOOKUP($A10,'Overriden Forecasts'!$2:$25,'Unchained Indices'!M$2,0))))</f>
        <v>109.63187090267272</v>
      </c>
      <c r="N10">
        <f>IF($B10=TRUE,N9*(1+N49),N9*(1+(VLOOKUP($A10,'Overriden Forecasts'!$2:$25,'Unchained Indices'!N$2,0))))</f>
        <v>112.44036697247707</v>
      </c>
      <c r="O10">
        <f>IF($B10=TRUE,O9*(1+O49),O9*(1+(VLOOKUP($A10,'Overriden Forecasts'!$2:$25,'Unchained Indices'!O$2,0))))</f>
        <v>112.39171374764595</v>
      </c>
      <c r="P10">
        <f>IF($B10=TRUE,P9*(1+P49),P9*(1+(VLOOKUP($A10,'Overriden Forecasts'!$2:$25,'Unchained Indices'!P$2,0))))</f>
        <v>112.49092229484388</v>
      </c>
      <c r="Q10">
        <f>IF($B10=TRUE,Q9*(1+Q49),Q9*(1+(VLOOKUP($A10,'Overriden Forecasts'!$2:$25,'Unchained Indices'!Q$2,0))))</f>
        <v>123.25701054798046</v>
      </c>
      <c r="R10">
        <f>IF($B10=TRUE,R9*(1+R49),R9*(1+(VLOOKUP($A10,'Overriden Forecasts'!$2:$25,'Unchained Indices'!R$2,0))))</f>
        <v>114.37448218724107</v>
      </c>
      <c r="S10">
        <f>IF($B10=TRUE,S9*(1+S49),S9*(1+(VLOOKUP($A10,'Overriden Forecasts'!$2:$25,'Unchained Indices'!S$2,0))))</f>
        <v>120.22375215146299</v>
      </c>
      <c r="T10">
        <f>IF($B10=TRUE,T9*(1+T49),T9*(1+(VLOOKUP($A10,'Overriden Forecasts'!$2:$25,'Unchained Indices'!T$2,0))))</f>
        <v>112.83973758200558</v>
      </c>
      <c r="U10">
        <f>IF($B10=TRUE,U9*(1+U49),U9*(1+(VLOOKUP($A10,'Overriden Forecasts'!$2:$25,'Unchained Indices'!U$2,0))))</f>
        <v>125.09788566953799</v>
      </c>
      <c r="V10">
        <f>IF($B10=TRUE,V9*(1+V49),V9*(1+(VLOOKUP($A10,'Overriden Forecasts'!$2:$25,'Unchained Indices'!V$2,0))))</f>
        <v>111.53846153846152</v>
      </c>
      <c r="W10">
        <f>IF($B10=TRUE,W9*(1+W49),W9*(1+(VLOOKUP($A10,'Overriden Forecasts'!$2:$25,'Unchained Indices'!W$2,0))))</f>
        <v>107.97872340425531</v>
      </c>
      <c r="X10">
        <f>IF($B10=TRUE,X9*(1+X49),X9*(1+(VLOOKUP($A10,'Overriden Forecasts'!$2:$25,'Unchained Indices'!X$2,0))))</f>
        <v>104.70270270270274</v>
      </c>
      <c r="Y10">
        <f>IF($B10=TRUE,Y9*(1+Y49),Y9*(1+(VLOOKUP($A10,'Overriden Forecasts'!$2:$25,'Unchained Indices'!Y$2,0))))</f>
        <v>106.94780504666434</v>
      </c>
      <c r="Z10">
        <f>IF($B10=TRUE,Z9*(1+Z49),Z9*(1+(VLOOKUP($A10,'Overriden Forecasts'!$2:$25,'Unchained Indices'!Z$2,0))))</f>
        <v>111.74148988653185</v>
      </c>
      <c r="AA10">
        <f>IF($B10=TRUE,AA9*(1+AA49),AA9*(1+(VLOOKUP($A10,'Overriden Forecasts'!$2:$25,'Unchained Indices'!AA$2,0))))</f>
        <v>101.88986640599543</v>
      </c>
      <c r="AB10">
        <f>IF($B10=TRUE,AB9*(1+AB49),AB9*(1+(VLOOKUP($A10,'Overriden Forecasts'!$2:$25,'Unchained Indices'!AB$2,0))))</f>
        <v>110.2159468438538</v>
      </c>
      <c r="AC10">
        <f>IF($B10=TRUE,AC9*(1+AC49),AC9*(1+(VLOOKUP($A10,'Overriden Forecasts'!$2:$25,'Unchained Indices'!AC$2,0))))</f>
        <v>109.47603121516164</v>
      </c>
      <c r="AD10">
        <f>IF($B10=TRUE,AD9*(1+AD49),AD9*(1+(VLOOKUP($A10,'Overriden Forecasts'!$2:$25,'Unchained Indices'!AD$2,0))))</f>
        <v>110.43933897621926</v>
      </c>
      <c r="AE10">
        <f>IF($B10=TRUE,AE9*(1+AE49),AE9*(1+(VLOOKUP($A10,'Overriden Forecasts'!$2:$25,'Unchained Indices'!AE$2,0))))</f>
        <v>106.3353358820317</v>
      </c>
      <c r="AF10">
        <f>IF($B10=TRUE,AF9*(1+AF49),AF9*(1+(VLOOKUP($A10,'Overriden Forecasts'!$2:$25,'Unchained Indices'!AF$2,0))))</f>
        <v>105.03505417463352</v>
      </c>
      <c r="AG10">
        <f>IF($B10=TRUE,AG9*(1+AG49),AG9*(1+(VLOOKUP($A10,'Overriden Forecasts'!$2:$25,'Unchained Indices'!AG$2,0))))</f>
        <v>111.1270125223614</v>
      </c>
      <c r="AH10">
        <f>IF($B10=TRUE,AH9*(1+AH49),AH9*(1+(VLOOKUP($A10,'Overriden Forecasts'!$2:$25,'Unchained Indices'!AH$2,0))))</f>
        <v>100.86171522363561</v>
      </c>
      <c r="AI10">
        <f>IF($B10=TRUE,AI9*(1+AI49),AI9*(1+(VLOOKUP($A10,'Overriden Forecasts'!$2:$25,'Unchained Indices'!AI$2,0))))</f>
        <v>100.34453057708872</v>
      </c>
      <c r="AJ10">
        <f>IF($B10=TRUE,AJ9*(1+AJ49),AJ9*(1+(VLOOKUP($A10,'Overriden Forecasts'!$2:$25,'Unchained Indices'!AJ$2,0))))</f>
        <v>103.00850228907782</v>
      </c>
      <c r="AK10">
        <f>IF($B10=TRUE,AK9*(1+AK49),AK9*(1+(VLOOKUP($A10,'Overriden Forecasts'!$2:$25,'Unchained Indices'!AK$2,0))))</f>
        <v>113.44215074411908</v>
      </c>
      <c r="AL10">
        <f>IF($B10=TRUE,AL9*(1+AL49),AL9*(1+(VLOOKUP($A10,'Overriden Forecasts'!$2:$25,'Unchained Indices'!AL$2,0))))</f>
        <v>106.76315789473685</v>
      </c>
      <c r="AM10">
        <f>IF($B10=TRUE,AM9*(1+AM49),AM9*(1+(VLOOKUP($A10,'Overriden Forecasts'!$2:$25,'Unchained Indices'!AM$2,0))))</f>
        <v>102.46913580246917</v>
      </c>
      <c r="AN10">
        <f>IF($B10=TRUE,AN9*(1+AN49),AN9*(1+(VLOOKUP($A10,'Overriden Forecasts'!$2:$25,'Unchained Indices'!AN$2,0))))</f>
        <v>107.79288702928871</v>
      </c>
      <c r="AO10">
        <f>IF($B10=TRUE,AO9*(1+AO49),AO9*(1+(VLOOKUP($A10,'Overriden Forecasts'!$2:$25,'Unchained Indices'!AO$2,0))))</f>
        <v>103.44626168224298</v>
      </c>
      <c r="AP10">
        <f>IF($B10=TRUE,AP9*(1+AP49),AP9*(1+(VLOOKUP($A10,'Overriden Forecasts'!$2:$25,'Unchained Indices'!AP$2,0))))</f>
        <v>104.04271548436309</v>
      </c>
      <c r="AQ10">
        <f>IF($B10=TRUE,AQ9*(1+AQ49),AQ9*(1+(VLOOKUP($A10,'Overriden Forecasts'!$2:$25,'Unchained Indices'!AQ$2,0))))</f>
        <v>102.89855072463767</v>
      </c>
      <c r="AR10">
        <f>IF($B10=TRUE,AR9*(1+AR49),AR9*(1+(VLOOKUP($A10,'Overriden Forecasts'!$2:$25,'Unchained Indices'!AR$2,0))))</f>
        <v>103.11504424778761</v>
      </c>
      <c r="AS10">
        <f>IF($B10=TRUE,AS9*(1+AS49),AS9*(1+(VLOOKUP($A10,'Overriden Forecasts'!$2:$25,'Unchained Indices'!AS$2,0))))</f>
        <v>106.70967741935485</v>
      </c>
      <c r="AT10">
        <f>IF($B10=TRUE,AT9*(1+AT49),AT9*(1+(VLOOKUP($A10,'Overriden Forecasts'!$2:$25,'Unchained Indices'!AT$2,0))))</f>
        <v>101.28878281622913</v>
      </c>
      <c r="AU10">
        <f>IF($B10=TRUE,AU9*(1+AU49),AU9*(1+(VLOOKUP($A10,'Overriden Forecasts'!$2:$25,'Unchained Indices'!AU$2,0))))</f>
        <v>102.72625698324023</v>
      </c>
      <c r="AV10">
        <f>IF($B10=TRUE,AV9*(1+AV49),AV9*(1+(VLOOKUP($A10,'Overriden Forecasts'!$2:$25,'Unchained Indices'!AV$2,0))))</f>
        <v>104.79139024030664</v>
      </c>
      <c r="AW10">
        <f>IF($B10=TRUE,AW9*(1+AW49),AW9*(1+(VLOOKUP($A10,'Overriden Forecasts'!$2:$25,'Unchained Indices'!AW$2,0))))</f>
        <v>102.67107606207072</v>
      </c>
      <c r="AX10">
        <f>IF($B10=TRUE,AX9*(1+AX49),AX9*(1+(VLOOKUP($A10,'Overriden Forecasts'!$2:$25,'Unchained Indices'!AX$2,0))))</f>
        <v>114.22800718132852</v>
      </c>
      <c r="AY10">
        <f>IF($B10=TRUE,AY9*(1+AY49),AY9*(1+(VLOOKUP($A10,'Overriden Forecasts'!$2:$25,'Unchained Indices'!AY$2,0))))</f>
        <v>105.84511500316525</v>
      </c>
      <c r="AZ10">
        <f>IF($B10=TRUE,AZ9*(1+AZ49),AZ9*(1+(VLOOKUP($A10,'Overriden Forecasts'!$2:$25,'Unchained Indices'!AZ$2,0))))</f>
        <v>103.42003853564547</v>
      </c>
      <c r="BA10">
        <f>IF($B10=TRUE,BA9*(1+BA49),BA9*(1+(VLOOKUP($A10,'Overriden Forecasts'!$2:$25,'Unchained Indices'!BA$2,0))))</f>
        <v>103.81578947368419</v>
      </c>
      <c r="BB10">
        <f>IF($B10=TRUE,BB9*(1+BB49),BB9*(1+(VLOOKUP($A10,'Overriden Forecasts'!$2:$25,'Unchained Indices'!BB$2,0))))</f>
        <v>101.34997452878245</v>
      </c>
      <c r="BC10">
        <f>IF($B10=TRUE,BC9*(1+BC49),BC9*(1+(VLOOKUP($A10,'Overriden Forecasts'!$2:$25,'Unchained Indices'!BC$2,0))))</f>
        <v>106.55498907501821</v>
      </c>
      <c r="BD10">
        <f>IF($B10=TRUE,BD9*(1+BD49),BD9*(1+(VLOOKUP($A10,'Overriden Forecasts'!$2:$25,'Unchained Indices'!BD$2,0))))</f>
        <v>107.67860324247283</v>
      </c>
      <c r="BE10">
        <f>IF($B10=TRUE,BE9*(1+BE49),BE9*(1+(VLOOKUP($A10,'Overriden Forecasts'!$2:$25,'Unchained Indices'!BE$2,0))))</f>
        <v>123.63496539348884</v>
      </c>
      <c r="BF10">
        <f>IF($B10=TRUE,BF9*(1+BF49),BF9*(1+(VLOOKUP($A10,'Overriden Forecasts'!$2:$25,'Unchained Indices'!BF$2,0))))</f>
        <v>141.17242958552785</v>
      </c>
      <c r="BG10">
        <f>IF($B10=TRUE,BG9*(1+BG49),BG9*(1+(VLOOKUP($A10,'Overriden Forecasts'!$2:$25,'Unchained Indices'!BG$2,0))))</f>
        <v>168.80831778192481</v>
      </c>
      <c r="BH10">
        <f>IF($B10=TRUE,BH9*(1+BH49),BH9*(1+(VLOOKUP($A10,'Overriden Forecasts'!$2:$25,'Unchained Indices'!BH$2,0))))</f>
        <v>135.0760456273764</v>
      </c>
      <c r="BI10">
        <f>IF($B10=TRUE,BI9*(1+BI49),BI9*(1+(VLOOKUP($A10,'Overriden Forecasts'!$2:$25,'Unchained Indices'!BI$2,0))))</f>
        <v>110</v>
      </c>
      <c r="BJ10">
        <f>IF($B10=TRUE,BJ9*(1+BJ49),BJ9*(1+(VLOOKUP($A10,'Overriden Forecasts'!$2:$25,'Unchained Indices'!BJ$2,0))))</f>
        <v>107.27208229868745</v>
      </c>
      <c r="BK10">
        <f>IF($B10=TRUE,BK9*(1+BK49),BK9*(1+(VLOOKUP($A10,'Overriden Forecasts'!$2:$25,'Unchained Indices'!BK$2,0))))</f>
        <v>104.9482163406214</v>
      </c>
      <c r="BL10">
        <f>IF($B10=TRUE,BL9*(1+BL49),BL9*(1+(VLOOKUP($A10,'Overriden Forecasts'!$2:$25,'Unchained Indices'!BL$2,0))))</f>
        <v>106.6467831273967</v>
      </c>
      <c r="BM10">
        <f>IF($B10=TRUE,BM9*(1+BM49),BM9*(1+(VLOOKUP($A10,'Overriden Forecasts'!$2:$25,'Unchained Indices'!BM$2,0))))</f>
        <v>110.52875695732837</v>
      </c>
      <c r="BN10">
        <f>IF($B10=TRUE,BN9*(1+BN49),BN9*(1+(VLOOKUP($A10,'Overriden Forecasts'!$2:$25,'Unchained Indices'!BN$2,0))))</f>
        <v>109.03591682419658</v>
      </c>
      <c r="BO10">
        <f>IF($B10=TRUE,BO9*(1+BO49),BO9*(1+(VLOOKUP($A10,'Overriden Forecasts'!$2:$25,'Unchained Indices'!BO$2,0))))</f>
        <v>105.46235679214402</v>
      </c>
      <c r="BP10">
        <f>IF($B10=TRUE,BP9*(1+BP49),BP9*(1+(VLOOKUP($A10,'Overriden Forecasts'!$2:$25,'Unchained Indices'!BP$2,0))))</f>
        <v>102.74771024146547</v>
      </c>
      <c r="BQ10">
        <f>IF($B10=TRUE,BQ9*(1+BQ49),BQ9*(1+(VLOOKUP($A10,'Overriden Forecasts'!$2:$25,'Unchained Indices'!BQ$2,0))))</f>
        <v>103.97678417884779</v>
      </c>
      <c r="BR10">
        <f>IF($B10=TRUE,BR9*(1+BR49),BR9*(1+(VLOOKUP($A10,'Overriden Forecasts'!$2:$25,'Unchained Indices'!BR$2,0))))</f>
        <v>102.30129226411754</v>
      </c>
      <c r="BS10">
        <f>IF($B10=TRUE,BS9*(1+BS49),BS9*(1+(VLOOKUP($A10,'Overriden Forecasts'!$2:$25,'Unchained Indices'!BS$2,0))))</f>
        <v>113.38155515370708</v>
      </c>
      <c r="BT10">
        <f>IF($B10=TRUE,BT9*(1+BT49),BT9*(1+(VLOOKUP($A10,'Overriden Forecasts'!$2:$25,'Unchained Indices'!BT$2,0))))</f>
        <v>115.98930481283423</v>
      </c>
      <c r="BU10">
        <f>IF($B10=TRUE,BU9*(1+BU49),BU9*(1+(VLOOKUP($A10,'Overriden Forecasts'!$2:$25,'Unchained Indices'!BU$2,0))))</f>
        <v>109.32904411764707</v>
      </c>
      <c r="BV10">
        <f>IF($B10=TRUE,BV9*(1+BV49),BV9*(1+(VLOOKUP($A10,'Overriden Forecasts'!$2:$25,'Unchained Indices'!BV$2,0))))</f>
        <v>105.68702290076334</v>
      </c>
      <c r="BW10">
        <f>IF($B10=TRUE,BW9*(1+BW49),BW9*(1+(VLOOKUP($A10,'Overriden Forecasts'!$2:$25,'Unchained Indices'!BW$2,0))))</f>
        <v>106.31152287203241</v>
      </c>
      <c r="BX10">
        <f>IF($B10=TRUE,BX9*(1+BX49),BX9*(1+(VLOOKUP($A10,'Overriden Forecasts'!$2:$25,'Unchained Indices'!BX$2,0))))</f>
        <v>105.32544378698228</v>
      </c>
      <c r="BY10">
        <f>IF($B10=TRUE,BY9*(1+BY49),BY9*(1+(VLOOKUP($A10,'Overriden Forecasts'!$2:$25,'Unchained Indices'!BY$2,0))))</f>
        <v>104.66321243523315</v>
      </c>
      <c r="BZ10">
        <f>IF($B10=TRUE,BZ9*(1+BZ49),BZ9*(1+(VLOOKUP($A10,'Overriden Forecasts'!$2:$25,'Unchained Indices'!BZ$2,0))))</f>
        <v>103.12810327706059</v>
      </c>
      <c r="CA10">
        <f>IF($B10=TRUE,CA9*(1+CA49),CA9*(1+(VLOOKUP($A10,'Overriden Forecasts'!$2:$25,'Unchained Indices'!CA$2,0))))</f>
        <v>98.559322033898312</v>
      </c>
      <c r="CB10">
        <f>IF($B10=TRUE,CB9*(1+CB49),CB9*(1+(VLOOKUP($A10,'Overriden Forecasts'!$2:$25,'Unchained Indices'!CB$2,0))))</f>
        <v>103.79137412236709</v>
      </c>
      <c r="CC10">
        <f>IF($B10=TRUE,CC9*(1+CC49),CC9*(1+(VLOOKUP($A10,'Overriden Forecasts'!$2:$25,'Unchained Indices'!CC$2,0))))</f>
        <v>121.76886792452825</v>
      </c>
      <c r="CD10">
        <f>IF($B10=TRUE,CD9*(1+CD49),CD9*(1+(VLOOKUP($A10,'Overriden Forecasts'!$2:$25,'Unchained Indices'!CD$2,0))))</f>
        <v>114.64636140637778</v>
      </c>
      <c r="CE10">
        <f>IF($B10=TRUE,CE9*(1+CE49),CE9*(1+(VLOOKUP($A10,'Overriden Forecasts'!$2:$25,'Unchained Indices'!CE$2,0))))</f>
        <v>108.56757364515407</v>
      </c>
      <c r="CF10">
        <f>IF($B10=TRUE,CF9*(1+CF49),CF9*(1+(VLOOKUP($A10,'Overriden Forecasts'!$2:$25,'Unchained Indices'!CF$2,0))))</f>
        <v>109.20629245620307</v>
      </c>
      <c r="CG10">
        <f>IF($B10=TRUE,CG9*(1+CG49),CG9*(1+(VLOOKUP($A10,'Overriden Forecasts'!$2:$25,'Unchained Indices'!CG$2,0))))</f>
        <v>144.66321243523316</v>
      </c>
      <c r="CH10">
        <f>IF($B10=TRUE,CH9*(1+CH49),CH9*(1+(VLOOKUP($A10,'Overriden Forecasts'!$2:$25,'Unchained Indices'!CH$2,0))))</f>
        <v>97.058823529411768</v>
      </c>
      <c r="CI10">
        <f>IF($B10=TRUE,CI9*(1+CI49),CI9*(1+(VLOOKUP($A10,'Overriden Forecasts'!$2:$25,'Unchained Indices'!CI$2,0))))</f>
        <v>107.47081712062254</v>
      </c>
      <c r="CJ10">
        <f>IF($B10=TRUE,CJ9*(1+CJ49),CJ9*(1+(VLOOKUP($A10,'Overriden Forecasts'!$2:$25,'Unchained Indices'!CJ$2,0))))</f>
        <v>103.21951219512196</v>
      </c>
      <c r="CK10">
        <f>IF($B10=TRUE,CK9*(1+CK49),CK9*(1+(VLOOKUP($A10,'Overriden Forecasts'!$2:$25,'Unchained Indices'!CK$2,0))))</f>
        <v>105.86764140053864</v>
      </c>
      <c r="CL10">
        <f>IF($B10=TRUE,CL9*(1+CL49),CL9*(1+(VLOOKUP($A10,'Overriden Forecasts'!$2:$25,'Unchained Indices'!CL$2,0))))</f>
        <v>104.61608775137113</v>
      </c>
      <c r="CM10">
        <f>IF($B10=TRUE,CM9*(1+CM49),CM9*(1+(VLOOKUP($A10,'Overriden Forecasts'!$2:$25,'Unchained Indices'!CM$2,0))))</f>
        <v>101.02171136653895</v>
      </c>
      <c r="CN10">
        <f>IF($B10=TRUE,CN9*(1+CN49),CN9*(1+(VLOOKUP($A10,'Overriden Forecasts'!$2:$25,'Unchained Indices'!CN$2,0))))</f>
        <v>104.76041829249256</v>
      </c>
      <c r="CO10">
        <f>IF($B10=TRUE,CO9*(1+CO49),CO9*(1+(VLOOKUP($A10,'Overriden Forecasts'!$2:$25,'Unchained Indices'!CO$2,0))))</f>
        <v>106.64451827242522</v>
      </c>
      <c r="CP10">
        <f>IF($B10=TRUE,CP9*(1+CP49),CP9*(1+(VLOOKUP($A10,'Overriden Forecasts'!$2:$25,'Unchained Indices'!CP$2,0))))</f>
        <v>116.35791681230337</v>
      </c>
    </row>
    <row r="11" spans="1:109" x14ac:dyDescent="0.2">
      <c r="A11" s="6">
        <f t="shared" si="4"/>
        <v>44805</v>
      </c>
      <c r="B11" s="8" t="b">
        <v>1</v>
      </c>
      <c r="D11">
        <f>IF($B11=TRUE,D10*(1+D50),D10*(1+(VLOOKUP($A11,'Overriden Forecasts'!$2:$25,'Unchained Indices'!D$2,0))))</f>
        <v>111.09215017064841</v>
      </c>
      <c r="E11">
        <f>IF($B11=TRUE,E10*(1+E50),E10*(1+(VLOOKUP($A11,'Overriden Forecasts'!$2:$25,'Unchained Indices'!E$2,0))))</f>
        <v>107.7756833176249</v>
      </c>
      <c r="F11">
        <f>IF($B11=TRUE,F10*(1+F50),F10*(1+(VLOOKUP($A11,'Overriden Forecasts'!$2:$25,'Unchained Indices'!F$2,0))))</f>
        <v>114.99663752521855</v>
      </c>
      <c r="G11">
        <f>IF($B11=TRUE,G10*(1+G50),G10*(1+(VLOOKUP($A11,'Overriden Forecasts'!$2:$25,'Unchained Indices'!G$2,0))))</f>
        <v>109.63408985641499</v>
      </c>
      <c r="H11">
        <f>IF($B11=TRUE,H10*(1+H50),H10*(1+(VLOOKUP($A11,'Overriden Forecasts'!$2:$25,'Unchained Indices'!H$2,0))))</f>
        <v>108.88212506917543</v>
      </c>
      <c r="I11">
        <f>IF($B11=TRUE,I10*(1+I50),I10*(1+(VLOOKUP($A11,'Overriden Forecasts'!$2:$25,'Unchained Indices'!I$2,0))))</f>
        <v>108.88664478667</v>
      </c>
      <c r="J11">
        <f>IF($B11=TRUE,J10*(1+J50),J10*(1+(VLOOKUP($A11,'Overriden Forecasts'!$2:$25,'Unchained Indices'!J$2,0))))</f>
        <v>115.95609962009286</v>
      </c>
      <c r="K11">
        <f>IF($B11=TRUE,K10*(1+K50),K10*(1+(VLOOKUP($A11,'Overriden Forecasts'!$2:$25,'Unchained Indices'!K$2,0))))</f>
        <v>114.56888007928643</v>
      </c>
      <c r="L11">
        <f>IF($B11=TRUE,L10*(1+L50),L10*(1+(VLOOKUP($A11,'Overriden Forecasts'!$2:$25,'Unchained Indices'!L$2,0))))</f>
        <v>113.84111384111385</v>
      </c>
      <c r="M11">
        <f>IF($B11=TRUE,M10*(1+M50),M10*(1+(VLOOKUP($A11,'Overriden Forecasts'!$2:$25,'Unchained Indices'!M$2,0))))</f>
        <v>111.59858799798285</v>
      </c>
      <c r="N11">
        <f>IF($B11=TRUE,N10*(1+N50),N10*(1+(VLOOKUP($A11,'Overriden Forecasts'!$2:$25,'Unchained Indices'!N$2,0))))</f>
        <v>111.26605504587157</v>
      </c>
      <c r="O11">
        <f>IF($B11=TRUE,O10*(1+O50),O10*(1+(VLOOKUP($A11,'Overriden Forecasts'!$2:$25,'Unchained Indices'!O$2,0))))</f>
        <v>111.45009416195856</v>
      </c>
      <c r="P11">
        <f>IF($B11=TRUE,P10*(1+P50),P10*(1+(VLOOKUP($A11,'Overriden Forecasts'!$2:$25,'Unchained Indices'!P$2,0))))</f>
        <v>111.11111111111113</v>
      </c>
      <c r="Q11">
        <f>IF($B11=TRUE,Q10*(1+Q50),Q10*(1+(VLOOKUP($A11,'Overriden Forecasts'!$2:$25,'Unchained Indices'!Q$2,0))))</f>
        <v>123.79727296115256</v>
      </c>
      <c r="R11">
        <f>IF($B11=TRUE,R10*(1+R50),R10*(1+(VLOOKUP($A11,'Overriden Forecasts'!$2:$25,'Unchained Indices'!R$2,0))))</f>
        <v>117.39850869925429</v>
      </c>
      <c r="S11">
        <f>IF($B11=TRUE,S10*(1+S50),S10*(1+(VLOOKUP($A11,'Overriden Forecasts'!$2:$25,'Unchained Indices'!S$2,0))))</f>
        <v>120.56798623063682</v>
      </c>
      <c r="T11">
        <f>IF($B11=TRUE,T10*(1+T50),T10*(1+(VLOOKUP($A11,'Overriden Forecasts'!$2:$25,'Unchained Indices'!T$2,0))))</f>
        <v>119.07216494845355</v>
      </c>
      <c r="U11">
        <f>IF($B11=TRUE,U10*(1+U50),U10*(1+(VLOOKUP($A11,'Overriden Forecasts'!$2:$25,'Unchained Indices'!U$2,0))))</f>
        <v>126.97729052466721</v>
      </c>
      <c r="V11">
        <f>IF($B11=TRUE,V10*(1+V50),V10*(1+(VLOOKUP($A11,'Overriden Forecasts'!$2:$25,'Unchained Indices'!V$2,0))))</f>
        <v>111.09467455621301</v>
      </c>
      <c r="W11">
        <f>IF($B11=TRUE,W10*(1+W50),W10*(1+(VLOOKUP($A11,'Overriden Forecasts'!$2:$25,'Unchained Indices'!W$2,0))))</f>
        <v>109.70744680851064</v>
      </c>
      <c r="X11">
        <f>IF($B11=TRUE,X10*(1+X50),X10*(1+(VLOOKUP($A11,'Overriden Forecasts'!$2:$25,'Unchained Indices'!X$2,0))))</f>
        <v>107.56756756756759</v>
      </c>
      <c r="Y11">
        <f>IF($B11=TRUE,Y10*(1+Y50),Y10*(1+(VLOOKUP($A11,'Overriden Forecasts'!$2:$25,'Unchained Indices'!Y$2,0))))</f>
        <v>108.98721050812306</v>
      </c>
      <c r="Z11">
        <f>IF($B11=TRUE,Z10*(1+Z50),Z10*(1+(VLOOKUP($A11,'Overriden Forecasts'!$2:$25,'Unchained Indices'!Z$2,0))))</f>
        <v>110.31080414405528</v>
      </c>
      <c r="AA11">
        <f>IF($B11=TRUE,AA10*(1+AA50),AA10*(1+(VLOOKUP($A11,'Overriden Forecasts'!$2:$25,'Unchained Indices'!AA$2,0))))</f>
        <v>102.70446399478656</v>
      </c>
      <c r="AB11">
        <f>IF($B11=TRUE,AB10*(1+AB50),AB10*(1+(VLOOKUP($A11,'Overriden Forecasts'!$2:$25,'Unchained Indices'!AB$2,0))))</f>
        <v>110.04983388704318</v>
      </c>
      <c r="AC11">
        <f>IF($B11=TRUE,AC10*(1+AC50),AC10*(1+(VLOOKUP($A11,'Overriden Forecasts'!$2:$25,'Unchained Indices'!AC$2,0))))</f>
        <v>112.15161649944257</v>
      </c>
      <c r="AD11">
        <f>IF($B11=TRUE,AD10*(1+AD50),AD10*(1+(VLOOKUP($A11,'Overriden Forecasts'!$2:$25,'Unchained Indices'!AD$2,0))))</f>
        <v>109.55259975816203</v>
      </c>
      <c r="AE11">
        <f>IF($B11=TRUE,AE10*(1+AE50),AE10*(1+(VLOOKUP($A11,'Overriden Forecasts'!$2:$25,'Unchained Indices'!AE$2,0))))</f>
        <v>108.13762971054071</v>
      </c>
      <c r="AF11">
        <f>IF($B11=TRUE,AF10*(1+AF50),AF10*(1+(VLOOKUP($A11,'Overriden Forecasts'!$2:$25,'Unchained Indices'!AF$2,0))))</f>
        <v>107.0108349267049</v>
      </c>
      <c r="AG11">
        <f>IF($B11=TRUE,AG10*(1+AG50),AG10*(1+(VLOOKUP($A11,'Overriden Forecasts'!$2:$25,'Unchained Indices'!AG$2,0))))</f>
        <v>112.09302325581399</v>
      </c>
      <c r="AH11">
        <f>IF($B11=TRUE,AH10*(1+AH50),AH10*(1+(VLOOKUP($A11,'Overriden Forecasts'!$2:$25,'Unchained Indices'!AH$2,0))))</f>
        <v>101.80549856380796</v>
      </c>
      <c r="AI11">
        <f>IF($B11=TRUE,AI10*(1+AI50),AI10*(1+(VLOOKUP($A11,'Overriden Forecasts'!$2:$25,'Unchained Indices'!AI$2,0))))</f>
        <v>101.50732127476313</v>
      </c>
      <c r="AJ11">
        <f>IF($B11=TRUE,AJ10*(1+AJ50),AJ10*(1+(VLOOKUP($A11,'Overriden Forecasts'!$2:$25,'Unchained Indices'!AJ$2,0))))</f>
        <v>102.87769784172663</v>
      </c>
      <c r="AK11">
        <f>IF($B11=TRUE,AK10*(1+AK50),AK10*(1+(VLOOKUP($A11,'Overriden Forecasts'!$2:$25,'Unchained Indices'!AK$2,0))))</f>
        <v>113.58617378780606</v>
      </c>
      <c r="AL11">
        <f>IF($B11=TRUE,AL10*(1+AL50),AL10*(1+(VLOOKUP($A11,'Overriden Forecasts'!$2:$25,'Unchained Indices'!AL$2,0))))</f>
        <v>107.0526315789474</v>
      </c>
      <c r="AM11">
        <f>IF($B11=TRUE,AM10*(1+AM50),AM10*(1+(VLOOKUP($A11,'Overriden Forecasts'!$2:$25,'Unchained Indices'!AM$2,0))))</f>
        <v>104.39221272554609</v>
      </c>
      <c r="AN11">
        <f>IF($B11=TRUE,AN10*(1+AN50),AN10*(1+(VLOOKUP($A11,'Overriden Forecasts'!$2:$25,'Unchained Indices'!AN$2,0))))</f>
        <v>108.36820083682009</v>
      </c>
      <c r="AO11">
        <f>IF($B11=TRUE,AO10*(1+AO50),AO10*(1+(VLOOKUP($A11,'Overriden Forecasts'!$2:$25,'Unchained Indices'!AO$2,0))))</f>
        <v>104.05957943925232</v>
      </c>
      <c r="AP11">
        <f>IF($B11=TRUE,AP10*(1+AP50),AP10*(1+(VLOOKUP($A11,'Overriden Forecasts'!$2:$25,'Unchained Indices'!AP$2,0))))</f>
        <v>104.11899313501145</v>
      </c>
      <c r="AQ11">
        <f>IF($B11=TRUE,AQ10*(1+AQ50),AQ10*(1+(VLOOKUP($A11,'Overriden Forecasts'!$2:$25,'Unchained Indices'!AQ$2,0))))</f>
        <v>104.05797101449275</v>
      </c>
      <c r="AR11">
        <f>IF($B11=TRUE,AR10*(1+AR50),AR10*(1+(VLOOKUP($A11,'Overriden Forecasts'!$2:$25,'Unchained Indices'!AR$2,0))))</f>
        <v>103.57522123893807</v>
      </c>
      <c r="AS11">
        <f>IF($B11=TRUE,AS10*(1+AS50),AS10*(1+(VLOOKUP($A11,'Overriden Forecasts'!$2:$25,'Unchained Indices'!AS$2,0))))</f>
        <v>106.83870967741936</v>
      </c>
      <c r="AT11">
        <f>IF($B11=TRUE,AT10*(1+AT50),AT10*(1+(VLOOKUP($A11,'Overriden Forecasts'!$2:$25,'Unchained Indices'!AT$2,0))))</f>
        <v>101.90930787589501</v>
      </c>
      <c r="AU11">
        <f>IF($B11=TRUE,AU10*(1+AU50),AU10*(1+(VLOOKUP($A11,'Overriden Forecasts'!$2:$25,'Unchained Indices'!AU$2,0))))</f>
        <v>102.80446927374304</v>
      </c>
      <c r="AV11">
        <f>IF($B11=TRUE,AV10*(1+AV50),AV10*(1+(VLOOKUP($A11,'Overriden Forecasts'!$2:$25,'Unchained Indices'!AV$2,0))))</f>
        <v>104.73241928350286</v>
      </c>
      <c r="AW11">
        <f>IF($B11=TRUE,AW10*(1+AW50),AW10*(1+(VLOOKUP($A11,'Overriden Forecasts'!$2:$25,'Unchained Indices'!AW$2,0))))</f>
        <v>103.0017807173747</v>
      </c>
      <c r="AX11">
        <f>IF($B11=TRUE,AX10*(1+AX50),AX10*(1+(VLOOKUP($A11,'Overriden Forecasts'!$2:$25,'Unchained Indices'!AX$2,0))))</f>
        <v>119.38958707360858</v>
      </c>
      <c r="AY11">
        <f>IF($B11=TRUE,AY10*(1+AY50),AY10*(1+(VLOOKUP($A11,'Overriden Forecasts'!$2:$25,'Unchained Indices'!AY$2,0))))</f>
        <v>107.49103186326231</v>
      </c>
      <c r="AZ11">
        <f>IF($B11=TRUE,AZ10*(1+AZ50),AZ10*(1+(VLOOKUP($A11,'Overriden Forecasts'!$2:$25,'Unchained Indices'!AZ$2,0))))</f>
        <v>103.42003853564547</v>
      </c>
      <c r="BA11">
        <f>IF($B11=TRUE,BA10*(1+BA50),BA10*(1+(VLOOKUP($A11,'Overriden Forecasts'!$2:$25,'Unchained Indices'!BA$2,0))))</f>
        <v>103.81578947368419</v>
      </c>
      <c r="BB11">
        <f>IF($B11=TRUE,BB10*(1+BB50),BB10*(1+(VLOOKUP($A11,'Overriden Forecasts'!$2:$25,'Unchained Indices'!BB$2,0))))</f>
        <v>101.78298522669381</v>
      </c>
      <c r="BC11">
        <f>IF($B11=TRUE,BC10*(1+BC50),BC10*(1+(VLOOKUP($A11,'Overriden Forecasts'!$2:$25,'Unchained Indices'!BC$2,0))))</f>
        <v>109.17698470502549</v>
      </c>
      <c r="BD11">
        <f>IF($B11=TRUE,BD10*(1+BD50),BD10*(1+(VLOOKUP($A11,'Overriden Forecasts'!$2:$25,'Unchained Indices'!BD$2,0))))</f>
        <v>110.04810261892037</v>
      </c>
      <c r="BE11">
        <f>IF($B11=TRUE,BE10*(1+BE50),BE10*(1+(VLOOKUP($A11,'Overriden Forecasts'!$2:$25,'Unchained Indices'!BE$2,0))))</f>
        <v>126.07023840041013</v>
      </c>
      <c r="BF11">
        <f>IF($B11=TRUE,BF10*(1+BF50),BF10*(1+(VLOOKUP($A11,'Overriden Forecasts'!$2:$25,'Unchained Indices'!BF$2,0))))</f>
        <v>141.17242958552785</v>
      </c>
      <c r="BG11">
        <f>IF($B11=TRUE,BG10*(1+BG50),BG10*(1+(VLOOKUP($A11,'Overriden Forecasts'!$2:$25,'Unchained Indices'!BG$2,0))))</f>
        <v>168.80831778192481</v>
      </c>
      <c r="BH11">
        <f>IF($B11=TRUE,BH10*(1+BH50),BH10*(1+(VLOOKUP($A11,'Overriden Forecasts'!$2:$25,'Unchained Indices'!BH$2,0))))</f>
        <v>149.50570342205322</v>
      </c>
      <c r="BI11">
        <f>IF($B11=TRUE,BI10*(1+BI50),BI10*(1+(VLOOKUP($A11,'Overriden Forecasts'!$2:$25,'Unchained Indices'!BI$2,0))))</f>
        <v>112.87833827893174</v>
      </c>
      <c r="BJ11">
        <f>IF($B11=TRUE,BJ10*(1+BJ50),BJ10*(1+(VLOOKUP($A11,'Overriden Forecasts'!$2:$25,'Unchained Indices'!BJ$2,0))))</f>
        <v>107.37850301525361</v>
      </c>
      <c r="BK11">
        <f>IF($B11=TRUE,BK10*(1+BK50),BK10*(1+(VLOOKUP($A11,'Overriden Forecasts'!$2:$25,'Unchained Indices'!BK$2,0))))</f>
        <v>106.32911392405062</v>
      </c>
      <c r="BL11">
        <f>IF($B11=TRUE,BL10*(1+BL50),BL10*(1+(VLOOKUP($A11,'Overriden Forecasts'!$2:$25,'Unchained Indices'!BL$2,0))))</f>
        <v>107.41371964209631</v>
      </c>
      <c r="BM11">
        <f>IF($B11=TRUE,BM10*(1+BM50),BM10*(1+(VLOOKUP($A11,'Overriden Forecasts'!$2:$25,'Unchained Indices'!BM$2,0))))</f>
        <v>111.82745825602967</v>
      </c>
      <c r="BN11">
        <f>IF($B11=TRUE,BN10*(1+BN50),BN10*(1+(VLOOKUP($A11,'Overriden Forecasts'!$2:$25,'Unchained Indices'!BN$2,0))))</f>
        <v>110.32136105860114</v>
      </c>
      <c r="BO11">
        <f>IF($B11=TRUE,BO10*(1+BO50),BO10*(1+(VLOOKUP($A11,'Overriden Forecasts'!$2:$25,'Unchained Indices'!BO$2,0))))</f>
        <v>105.46235679214402</v>
      </c>
      <c r="BP11">
        <f>IF($B11=TRUE,BP10*(1+BP50),BP10*(1+(VLOOKUP($A11,'Overriden Forecasts'!$2:$25,'Unchained Indices'!BP$2,0))))</f>
        <v>103.16402997502084</v>
      </c>
      <c r="BQ11">
        <f>IF($B11=TRUE,BQ10*(1+BQ50),BQ10*(1+(VLOOKUP($A11,'Overriden Forecasts'!$2:$25,'Unchained Indices'!BQ$2,0))))</f>
        <v>104.49269131556321</v>
      </c>
      <c r="BR11">
        <f>IF($B11=TRUE,BR10*(1+BR50),BR10*(1+(VLOOKUP($A11,'Overriden Forecasts'!$2:$25,'Unchained Indices'!BR$2,0))))</f>
        <v>103.4519383961763</v>
      </c>
      <c r="BS11">
        <f>IF($B11=TRUE,BS10*(1+BS50),BS10*(1+(VLOOKUP($A11,'Overriden Forecasts'!$2:$25,'Unchained Indices'!BS$2,0))))</f>
        <v>116.68173598553348</v>
      </c>
      <c r="BT11">
        <f>IF($B11=TRUE,BT10*(1+BT50),BT10*(1+(VLOOKUP($A11,'Overriden Forecasts'!$2:$25,'Unchained Indices'!BT$2,0))))</f>
        <v>120.05347593582887</v>
      </c>
      <c r="BU11">
        <f>IF($B11=TRUE,BU10*(1+BU50),BU10*(1+(VLOOKUP($A11,'Overriden Forecasts'!$2:$25,'Unchained Indices'!BU$2,0))))</f>
        <v>112.04044117647059</v>
      </c>
      <c r="BV11">
        <f>IF($B11=TRUE,BV10*(1+BV50),BV10*(1+(VLOOKUP($A11,'Overriden Forecasts'!$2:$25,'Unchained Indices'!BV$2,0))))</f>
        <v>109.50381679389311</v>
      </c>
      <c r="BW11">
        <f>IF($B11=TRUE,BW10*(1+BW50),BW10*(1+(VLOOKUP($A11,'Overriden Forecasts'!$2:$25,'Unchained Indices'!BW$2,0))))</f>
        <v>108.04863925883032</v>
      </c>
      <c r="BX11">
        <f>IF($B11=TRUE,BX10*(1+BX50),BX10*(1+(VLOOKUP($A11,'Overriden Forecasts'!$2:$25,'Unchained Indices'!BX$2,0))))</f>
        <v>105.73509330905785</v>
      </c>
      <c r="BY11">
        <f>IF($B11=TRUE,BY10*(1+BY50),BY10*(1+(VLOOKUP($A11,'Overriden Forecasts'!$2:$25,'Unchained Indices'!BY$2,0))))</f>
        <v>105.74265975820379</v>
      </c>
      <c r="BZ11">
        <f>IF($B11=TRUE,BZ10*(1+BZ50),BZ10*(1+(VLOOKUP($A11,'Overriden Forecasts'!$2:$25,'Unchained Indices'!BZ$2,0))))</f>
        <v>103.49222111883482</v>
      </c>
      <c r="CA11">
        <f>IF($B11=TRUE,CA10*(1+CA50),CA10*(1+(VLOOKUP($A11,'Overriden Forecasts'!$2:$25,'Unchained Indices'!CA$2,0))))</f>
        <v>99.067796610169495</v>
      </c>
      <c r="CB11">
        <f>IF($B11=TRUE,CB10*(1+CB50),CB10*(1+(VLOOKUP($A11,'Overriden Forecasts'!$2:$25,'Unchained Indices'!CB$2,0))))</f>
        <v>104.5135406218656</v>
      </c>
      <c r="CC11">
        <f>IF($B11=TRUE,CC10*(1+CC50),CC10*(1+(VLOOKUP($A11,'Overriden Forecasts'!$2:$25,'Unchained Indices'!CC$2,0))))</f>
        <v>118.32547169811316</v>
      </c>
      <c r="CD11">
        <f>IF($B11=TRUE,CD10*(1+CD50),CD10*(1+(VLOOKUP($A11,'Overriden Forecasts'!$2:$25,'Unchained Indices'!CD$2,0))))</f>
        <v>117.41618969746527</v>
      </c>
      <c r="CE11">
        <f>IF($B11=TRUE,CE10*(1+CE50),CE10*(1+(VLOOKUP($A11,'Overriden Forecasts'!$2:$25,'Unchained Indices'!CE$2,0))))</f>
        <v>106.99347874971895</v>
      </c>
      <c r="CF11">
        <f>IF($B11=TRUE,CF10*(1+CF50),CF10*(1+(VLOOKUP($A11,'Overriden Forecasts'!$2:$25,'Unchained Indices'!CF$2,0))))</f>
        <v>108.3839828387558</v>
      </c>
      <c r="CG11">
        <f>IF($B11=TRUE,CG10*(1+CG50),CG10*(1+(VLOOKUP($A11,'Overriden Forecasts'!$2:$25,'Unchained Indices'!CG$2,0))))</f>
        <v>122.40932642487047</v>
      </c>
      <c r="CH11">
        <f>IF($B11=TRUE,CH10*(1+CH50),CH10*(1+(VLOOKUP($A11,'Overriden Forecasts'!$2:$25,'Unchained Indices'!CH$2,0))))</f>
        <v>98.529411764705884</v>
      </c>
      <c r="CI11">
        <f>IF($B11=TRUE,CI10*(1+CI50),CI10*(1+(VLOOKUP($A11,'Overriden Forecasts'!$2:$25,'Unchained Indices'!CI$2,0))))</f>
        <v>104.74708171206223</v>
      </c>
      <c r="CJ11">
        <f>IF($B11=TRUE,CJ10*(1+CJ50),CJ10*(1+(VLOOKUP($A11,'Overriden Forecasts'!$2:$25,'Unchained Indices'!CJ$2,0))))</f>
        <v>103.41463414634148</v>
      </c>
      <c r="CK11">
        <f>IF($B11=TRUE,CK10*(1+CK50),CK10*(1+(VLOOKUP($A11,'Overriden Forecasts'!$2:$25,'Unchained Indices'!CK$2,0))))</f>
        <v>109.5421315890727</v>
      </c>
      <c r="CL11">
        <f>IF($B11=TRUE,CL10*(1+CL50),CL10*(1+(VLOOKUP($A11,'Overriden Forecasts'!$2:$25,'Unchained Indices'!CL$2,0))))</f>
        <v>106.99268738574041</v>
      </c>
      <c r="CM11">
        <f>IF($B11=TRUE,CM10*(1+CM50),CM10*(1+(VLOOKUP($A11,'Overriden Forecasts'!$2:$25,'Unchained Indices'!CM$2,0))))</f>
        <v>101.02171136653895</v>
      </c>
      <c r="CN11">
        <f>IF($B11=TRUE,CN10*(1+CN50),CN10*(1+(VLOOKUP($A11,'Overriden Forecasts'!$2:$25,'Unchained Indices'!CN$2,0))))</f>
        <v>105.82175745278597</v>
      </c>
      <c r="CO11">
        <f>IF($B11=TRUE,CO10*(1+CO50),CO10*(1+(VLOOKUP($A11,'Overriden Forecasts'!$2:$25,'Unchained Indices'!CO$2,0))))</f>
        <v>107.5083056478405</v>
      </c>
      <c r="CP11">
        <f>IF($B11=TRUE,CP10*(1+CP50),CP10*(1+(VLOOKUP($A11,'Overriden Forecasts'!$2:$25,'Unchained Indices'!CP$2,0))))</f>
        <v>118.90947221251311</v>
      </c>
    </row>
    <row r="12" spans="1:109" x14ac:dyDescent="0.2">
      <c r="A12" s="6">
        <f t="shared" si="4"/>
        <v>44835</v>
      </c>
      <c r="B12" s="8" t="str">
        <f>IF(A12&lt;='Overriden Forecasts'!$A$2,TRUE,"")</f>
        <v/>
      </c>
      <c r="C12" s="7">
        <f>EDATE(A12,-(MONTH(A12)-1))</f>
        <v>44562</v>
      </c>
      <c r="D12">
        <f>IF($B12=TRUE,D11*(1+D51),D11*(1+(VLOOKUP($A12,'Overriden Forecasts'!$2:$25,'Unchained Indices'!D$2,0))))</f>
        <v>111.7730757299269</v>
      </c>
      <c r="E12">
        <f>IF($B12=TRUE,E11*(1+E51),E11*(1+(VLOOKUP($A12,'Overriden Forecasts'!$2:$25,'Unchained Indices'!E$2,0))))</f>
        <v>108.59281765688146</v>
      </c>
      <c r="F12">
        <f>IF($B12=TRUE,F11*(1+F51),F11*(1+(VLOOKUP($A12,'Overriden Forecasts'!$2:$25,'Unchained Indices'!F$2,0))))</f>
        <v>115.74878894639248</v>
      </c>
      <c r="G12">
        <f>IF($B12=TRUE,G11*(1+G51),G11*(1+(VLOOKUP($A12,'Overriden Forecasts'!$2:$25,'Unchained Indices'!G$2,0))))</f>
        <v>110.08111415148549</v>
      </c>
      <c r="H12">
        <f>IF($B12=TRUE,H11*(1+H51),H11*(1+(VLOOKUP($A12,'Overriden Forecasts'!$2:$25,'Unchained Indices'!H$2,0))))</f>
        <v>109.63336139472993</v>
      </c>
      <c r="I12">
        <f>IF($B12=TRUE,I11*(1+I51),I11*(1+(VLOOKUP($A12,'Overriden Forecasts'!$2:$25,'Unchained Indices'!I$2,0))))</f>
        <v>109.08199687798265</v>
      </c>
      <c r="J12">
        <f>IF($B12=TRUE,J11*(1+J51),J11*(1+(VLOOKUP($A12,'Overriden Forecasts'!$2:$25,'Unchained Indices'!J$2,0))))</f>
        <v>116.25781458656401</v>
      </c>
      <c r="K12">
        <f>IF($B12=TRUE,K11*(1+K51),K11*(1+(VLOOKUP($A12,'Overriden Forecasts'!$2:$25,'Unchained Indices'!K$2,0))))</f>
        <v>114.67488344645972</v>
      </c>
      <c r="L12">
        <f>IF($B12=TRUE,L11*(1+L51),L11*(1+(VLOOKUP($A12,'Overriden Forecasts'!$2:$25,'Unchained Indices'!L$2,0))))</f>
        <v>113.84111384111385</v>
      </c>
      <c r="M12">
        <f>IF($B12=TRUE,M11*(1+M51),M11*(1+(VLOOKUP($A12,'Overriden Forecasts'!$2:$25,'Unchained Indices'!M$2,0))))</f>
        <v>112.28524816135098</v>
      </c>
      <c r="N12">
        <f>IF($B12=TRUE,N11*(1+N51),N11*(1+(VLOOKUP($A12,'Overriden Forecasts'!$2:$25,'Unchained Indices'!N$2,0))))</f>
        <v>112.26747570944956</v>
      </c>
      <c r="O12">
        <f>IF($B12=TRUE,O11*(1+O51),O11*(1+(VLOOKUP($A12,'Overriden Forecasts'!$2:$25,'Unchained Indices'!O$2,0))))</f>
        <v>112.18446949295821</v>
      </c>
      <c r="P12">
        <f>IF($B12=TRUE,P11*(1+P51),P11*(1+(VLOOKUP($A12,'Overriden Forecasts'!$2:$25,'Unchained Indices'!P$2,0))))</f>
        <v>113.05866140220866</v>
      </c>
      <c r="Q12">
        <f>IF($B12=TRUE,Q11*(1+Q51),Q11*(1+(VLOOKUP($A12,'Overriden Forecasts'!$2:$25,'Unchained Indices'!Q$2,0))))</f>
        <v>124.02569703358265</v>
      </c>
      <c r="R12">
        <f>IF($B12=TRUE,R11*(1+R51),R11*(1+(VLOOKUP($A12,'Overriden Forecasts'!$2:$25,'Unchained Indices'!R$2,0))))</f>
        <v>116.95694699936368</v>
      </c>
      <c r="S12">
        <f>IF($B12=TRUE,S11*(1+S51),S11*(1+(VLOOKUP($A12,'Overriden Forecasts'!$2:$25,'Unchained Indices'!S$2,0))))</f>
        <v>122.236972808329</v>
      </c>
      <c r="T12">
        <f>IF($B12=TRUE,T11*(1+T51),T11*(1+(VLOOKUP($A12,'Overriden Forecasts'!$2:$25,'Unchained Indices'!T$2,0))))</f>
        <v>120.75985195156311</v>
      </c>
      <c r="U12">
        <f>IF($B12=TRUE,U11*(1+U51),U11*(1+(VLOOKUP($A12,'Overriden Forecasts'!$2:$25,'Unchained Indices'!U$2,0))))</f>
        <v>129.1501094506975</v>
      </c>
      <c r="V12">
        <f>IF($B12=TRUE,V11*(1+V51),V11*(1+(VLOOKUP($A12,'Overriden Forecasts'!$2:$25,'Unchained Indices'!V$2,0))))</f>
        <v>111.51445457378108</v>
      </c>
      <c r="W12">
        <f>IF($B12=TRUE,W11*(1+W51),W11*(1+(VLOOKUP($A12,'Overriden Forecasts'!$2:$25,'Unchained Indices'!W$2,0))))</f>
        <v>109.84345029027172</v>
      </c>
      <c r="X12">
        <f>IF($B12=TRUE,X11*(1+X51),X11*(1+(VLOOKUP($A12,'Overriden Forecasts'!$2:$25,'Unchained Indices'!X$2,0))))</f>
        <v>107.5614154654438</v>
      </c>
      <c r="Y12">
        <f>IF($B12=TRUE,Y11*(1+Y51),Y11*(1+(VLOOKUP($A12,'Overriden Forecasts'!$2:$25,'Unchained Indices'!Y$2,0))))</f>
        <v>109.577902630354</v>
      </c>
      <c r="Z12">
        <f>IF($B12=TRUE,Z11*(1+Z51),Z11*(1+(VLOOKUP($A12,'Overriden Forecasts'!$2:$25,'Unchained Indices'!Z$2,0))))</f>
        <v>110.39472700283974</v>
      </c>
      <c r="AA12">
        <f>IF($B12=TRUE,AA11*(1+AA51),AA11*(1+(VLOOKUP($A12,'Overriden Forecasts'!$2:$25,'Unchained Indices'!AA$2,0))))</f>
        <v>103.95357969723672</v>
      </c>
      <c r="AB12">
        <f>IF($B12=TRUE,AB11*(1+AB51),AB11*(1+(VLOOKUP($A12,'Overriden Forecasts'!$2:$25,'Unchained Indices'!AB$2,0))))</f>
        <v>110.43622478209389</v>
      </c>
      <c r="AC12">
        <f>IF($B12=TRUE,AC11*(1+AC51),AC11*(1+(VLOOKUP($A12,'Overriden Forecasts'!$2:$25,'Unchained Indices'!AC$2,0))))</f>
        <v>112.15161649944257</v>
      </c>
      <c r="AD12">
        <f>IF($B12=TRUE,AD11*(1+AD51),AD11*(1+(VLOOKUP($A12,'Overriden Forecasts'!$2:$25,'Unchained Indices'!AD$2,0))))</f>
        <v>110.2054943237107</v>
      </c>
      <c r="AE12">
        <f>IF($B12=TRUE,AE11*(1+AE51),AE11*(1+(VLOOKUP($A12,'Overriden Forecasts'!$2:$25,'Unchained Indices'!AE$2,0))))</f>
        <v>107.78618814111515</v>
      </c>
      <c r="AF12">
        <f>IF($B12=TRUE,AF11*(1+AF51),AF11*(1+(VLOOKUP($A12,'Overriden Forecasts'!$2:$25,'Unchained Indices'!AF$2,0))))</f>
        <v>106.68873705592711</v>
      </c>
      <c r="AG12">
        <f>IF($B12=TRUE,AG11*(1+AG51),AG11*(1+(VLOOKUP($A12,'Overriden Forecasts'!$2:$25,'Unchained Indices'!AG$2,0))))</f>
        <v>112.43692869342239</v>
      </c>
      <c r="AH12">
        <f>IF($B12=TRUE,AH11*(1+AH51),AH11*(1+(VLOOKUP($A12,'Overriden Forecasts'!$2:$25,'Unchained Indices'!AH$2,0))))</f>
        <v>102.3793190965049</v>
      </c>
      <c r="AI12">
        <f>IF($B12=TRUE,AI11*(1+AI51),AI11*(1+(VLOOKUP($A12,'Overriden Forecasts'!$2:$25,'Unchained Indices'!AI$2,0))))</f>
        <v>102.53438943924679</v>
      </c>
      <c r="AJ12">
        <f>IF($B12=TRUE,AJ11*(1+AJ51),AJ11*(1+(VLOOKUP($A12,'Overriden Forecasts'!$2:$25,'Unchained Indices'!AJ$2,0))))</f>
        <v>103.18993690062722</v>
      </c>
      <c r="AK12">
        <f>IF($B12=TRUE,AK11*(1+AK51),AK11*(1+(VLOOKUP($A12,'Overriden Forecasts'!$2:$25,'Unchained Indices'!AK$2,0))))</f>
        <v>114.99464564326586</v>
      </c>
      <c r="AL12">
        <f>IF($B12=TRUE,AL11*(1+AL51),AL11*(1+(VLOOKUP($A12,'Overriden Forecasts'!$2:$25,'Unchained Indices'!AL$2,0))))</f>
        <v>107.54761044429252</v>
      </c>
      <c r="AM12">
        <f>IF($B12=TRUE,AM11*(1+AM51),AM11*(1+(VLOOKUP($A12,'Overriden Forecasts'!$2:$25,'Unchained Indices'!AM$2,0))))</f>
        <v>104.76611754575065</v>
      </c>
      <c r="AN12">
        <f>IF($B12=TRUE,AN11*(1+AN51),AN11*(1+(VLOOKUP($A12,'Overriden Forecasts'!$2:$25,'Unchained Indices'!AN$2,0))))</f>
        <v>109.38902874896903</v>
      </c>
      <c r="AO12">
        <f>IF($B12=TRUE,AO11*(1+AO51),AO11*(1+(VLOOKUP($A12,'Overriden Forecasts'!$2:$25,'Unchained Indices'!AO$2,0))))</f>
        <v>104.23359852464012</v>
      </c>
      <c r="AP12">
        <f>IF($B12=TRUE,AP11*(1+AP51),AP11*(1+(VLOOKUP($A12,'Overriden Forecasts'!$2:$25,'Unchained Indices'!AP$2,0))))</f>
        <v>104.30226635806029</v>
      </c>
      <c r="AQ12">
        <f>IF($B12=TRUE,AQ11*(1+AQ51),AQ11*(1+(VLOOKUP($A12,'Overriden Forecasts'!$2:$25,'Unchained Indices'!AQ$2,0))))</f>
        <v>104.05483519544354</v>
      </c>
      <c r="AR12">
        <f>IF($B12=TRUE,AR11*(1+AR51),AR11*(1+(VLOOKUP($A12,'Overriden Forecasts'!$2:$25,'Unchained Indices'!AR$2,0))))</f>
        <v>103.59138700385151</v>
      </c>
      <c r="AS12">
        <f>IF($B12=TRUE,AS11*(1+AS51),AS11*(1+(VLOOKUP($A12,'Overriden Forecasts'!$2:$25,'Unchained Indices'!AS$2,0))))</f>
        <v>107.08800427002006</v>
      </c>
      <c r="AT12">
        <f>IF($B12=TRUE,AT11*(1+AT51),AT11*(1+(VLOOKUP($A12,'Overriden Forecasts'!$2:$25,'Unchained Indices'!AT$2,0))))</f>
        <v>102.03447584492297</v>
      </c>
      <c r="AU12">
        <f>IF($B12=TRUE,AU11*(1+AU51),AU11*(1+(VLOOKUP($A12,'Overriden Forecasts'!$2:$25,'Unchained Indices'!AU$2,0))))</f>
        <v>103.20660987612332</v>
      </c>
      <c r="AV12">
        <f>IF($B12=TRUE,AV11*(1+AV51),AV11*(1+(VLOOKUP($A12,'Overriden Forecasts'!$2:$25,'Unchained Indices'!AV$2,0))))</f>
        <v>105.1345650212991</v>
      </c>
      <c r="AW12">
        <f>IF($B12=TRUE,AW11*(1+AW51),AW11*(1+(VLOOKUP($A12,'Overriden Forecasts'!$2:$25,'Unchained Indices'!AW$2,0))))</f>
        <v>103.26963060247887</v>
      </c>
      <c r="AX12">
        <f ca="1">IF($B12=TRUE,AX11*(1+AX51),AX11*(1+(VLOOKUP($A12,'Overriden Forecasts'!$2:$25,'Unchained Indices'!AX$2,0))))</f>
        <v>130.97167321101361</v>
      </c>
      <c r="AY12">
        <f>IF($B12=TRUE,AY11*(1+AY51),AY11*(1+(VLOOKUP($A12,'Overriden Forecasts'!$2:$25,'Unchained Indices'!AY$2,0))))</f>
        <v>105.34121122599706</v>
      </c>
      <c r="AZ12">
        <f>IF($B12=TRUE,AZ11*(1+AZ51),AZ11*(1+(VLOOKUP($A12,'Overriden Forecasts'!$2:$25,'Unchained Indices'!AZ$2,0))))</f>
        <v>103.42003853564547</v>
      </c>
      <c r="BA12">
        <f>IF($B12=TRUE,BA11*(1+BA51),BA11*(1+(VLOOKUP($A12,'Overriden Forecasts'!$2:$25,'Unchained Indices'!BA$2,0))))</f>
        <v>103.81580078980166</v>
      </c>
      <c r="BB12">
        <f>IF($B12=TRUE,BB11*(1+BB51),BB11*(1+(VLOOKUP($A12,'Overriden Forecasts'!$2:$25,'Unchained Indices'!BB$2,0))))</f>
        <v>101.94041674669623</v>
      </c>
      <c r="BC12">
        <f>IF($B12=TRUE,BC11*(1+BC51),BC11*(1+(VLOOKUP($A12,'Overriden Forecasts'!$2:$25,'Unchained Indices'!BC$2,0))))</f>
        <v>109.99292666805275</v>
      </c>
      <c r="BD12">
        <f>IF($B12=TRUE,BD11*(1+BD51),BD11*(1+(VLOOKUP($A12,'Overriden Forecasts'!$2:$25,'Unchained Indices'!BD$2,0))))</f>
        <v>111.01701865774112</v>
      </c>
      <c r="BE12">
        <f>IF($B12=TRUE,BE11*(1+BE51),BE11*(1+(VLOOKUP($A12,'Overriden Forecasts'!$2:$25,'Unchained Indices'!BE$2,0))))</f>
        <v>129.8135227806026</v>
      </c>
      <c r="BF12">
        <f>IF($B12=TRUE,BF11*(1+BF51),BF11*(1+(VLOOKUP($A12,'Overriden Forecasts'!$2:$25,'Unchained Indices'!BF$2,0))))</f>
        <v>163.22899718385537</v>
      </c>
      <c r="BG12">
        <f>IF($B12=TRUE,BG11*(1+BG51),BG11*(1+(VLOOKUP($A12,'Overriden Forecasts'!$2:$25,'Unchained Indices'!BG$2,0))))</f>
        <v>241.24201486629875</v>
      </c>
      <c r="BH12">
        <f>IF($B12=TRUE,BH11*(1+BH51),BH11*(1+(VLOOKUP($A12,'Overriden Forecasts'!$2:$25,'Unchained Indices'!BH$2,0))))</f>
        <v>150.59254598466771</v>
      </c>
      <c r="BI12">
        <f>IF($B12=TRUE,BI11*(1+BI51),BI11*(1+(VLOOKUP($A12,'Overriden Forecasts'!$2:$25,'Unchained Indices'!BI$2,0))))</f>
        <v>116.61198332672596</v>
      </c>
      <c r="BJ12">
        <f>IF($B12=TRUE,BJ11*(1+BJ51),BJ11*(1+(VLOOKUP($A12,'Overriden Forecasts'!$2:$25,'Unchained Indices'!BJ$2,0))))</f>
        <v>108.47531625857201</v>
      </c>
      <c r="BK12">
        <f>IF($B12=TRUE,BK11*(1+BK51),BK11*(1+(VLOOKUP($A12,'Overriden Forecasts'!$2:$25,'Unchained Indices'!BK$2,0))))</f>
        <v>107.11533778220739</v>
      </c>
      <c r="BL12">
        <f>IF($B12=TRUE,BL11*(1+BL51),BL11*(1+(VLOOKUP($A12,'Overriden Forecasts'!$2:$25,'Unchained Indices'!BL$2,0))))</f>
        <v>108.05175254914751</v>
      </c>
      <c r="BM12">
        <f>IF($B12=TRUE,BM11*(1+BM51),BM11*(1+(VLOOKUP($A12,'Overriden Forecasts'!$2:$25,'Unchained Indices'!BM$2,0))))</f>
        <v>112.52456149209232</v>
      </c>
      <c r="BN12">
        <f>IF($B12=TRUE,BN11*(1+BN51),BN11*(1+(VLOOKUP($A12,'Overriden Forecasts'!$2:$25,'Unchained Indices'!BN$2,0))))</f>
        <v>111.33074461406815</v>
      </c>
      <c r="BO12">
        <f>IF($B12=TRUE,BO11*(1+BO51),BO11*(1+(VLOOKUP($A12,'Overriden Forecasts'!$2:$25,'Unchained Indices'!BO$2,0))))</f>
        <v>105.7812702347945</v>
      </c>
      <c r="BP12">
        <f>IF($B12=TRUE,BP11*(1+BP51),BP11*(1+(VLOOKUP($A12,'Overriden Forecasts'!$2:$25,'Unchained Indices'!BP$2,0))))</f>
        <v>103.27657588498434</v>
      </c>
      <c r="BQ12">
        <f>IF($B12=TRUE,BQ11*(1+BQ51),BQ11*(1+(VLOOKUP($A12,'Overriden Forecasts'!$2:$25,'Unchained Indices'!BQ$2,0))))</f>
        <v>104.98395330870284</v>
      </c>
      <c r="BR12">
        <f>IF($B12=TRUE,BR11*(1+BR51),BR11*(1+(VLOOKUP($A12,'Overriden Forecasts'!$2:$25,'Unchained Indices'!BR$2,0))))</f>
        <v>103.75278357734963</v>
      </c>
      <c r="BS12">
        <f>IF($B12=TRUE,BS11*(1+BS51),BS11*(1+(VLOOKUP($A12,'Overriden Forecasts'!$2:$25,'Unchained Indices'!BS$2,0))))</f>
        <v>117.87221590404903</v>
      </c>
      <c r="BT12">
        <f>IF($B12=TRUE,BT11*(1+BT51),BT11*(1+(VLOOKUP($A12,'Overriden Forecasts'!$2:$25,'Unchained Indices'!BT$2,0))))</f>
        <v>119.87927181636124</v>
      </c>
      <c r="BU12">
        <f>IF($B12=TRUE,BU11*(1+BU51),BU11*(1+(VLOOKUP($A12,'Overriden Forecasts'!$2:$25,'Unchained Indices'!BU$2,0))))</f>
        <v>112.64249821250367</v>
      </c>
      <c r="BV12">
        <f>IF($B12=TRUE,BV11*(1+BV51),BV11*(1+(VLOOKUP($A12,'Overriden Forecasts'!$2:$25,'Unchained Indices'!BV$2,0))))</f>
        <v>110.2728266802434</v>
      </c>
      <c r="BW12">
        <f>IF($B12=TRUE,BW11*(1+BW51),BW11*(1+(VLOOKUP($A12,'Overriden Forecasts'!$2:$25,'Unchained Indices'!BW$2,0))))</f>
        <v>107.87197367640819</v>
      </c>
      <c r="BX12">
        <f>IF($B12=TRUE,BX11*(1+BX51),BX11*(1+(VLOOKUP($A12,'Overriden Forecasts'!$2:$25,'Unchained Indices'!BX$2,0))))</f>
        <v>106.13999129611442</v>
      </c>
      <c r="BY12">
        <f>IF($B12=TRUE,BY11*(1+BY51),BY11*(1+(VLOOKUP($A12,'Overriden Forecasts'!$2:$25,'Unchained Indices'!BY$2,0))))</f>
        <v>105.8059381884794</v>
      </c>
      <c r="BZ12">
        <f>IF($B12=TRUE,BZ11*(1+BZ51),BZ11*(1+(VLOOKUP($A12,'Overriden Forecasts'!$2:$25,'Unchained Indices'!BZ$2,0))))</f>
        <v>103.94785570625208</v>
      </c>
      <c r="CA12">
        <f>IF($B12=TRUE,CA11*(1+CA51),CA11*(1+(VLOOKUP($A12,'Overriden Forecasts'!$2:$25,'Unchained Indices'!CA$2,0))))</f>
        <v>99.278172758812829</v>
      </c>
      <c r="CB12">
        <f>IF($B12=TRUE,CB11*(1+CB51),CB11*(1+(VLOOKUP($A12,'Overriden Forecasts'!$2:$25,'Unchained Indices'!CB$2,0))))</f>
        <v>104.80406119762182</v>
      </c>
      <c r="CC12">
        <f>IF($B12=TRUE,CC11*(1+CC51),CC11*(1+(VLOOKUP($A12,'Overriden Forecasts'!$2:$25,'Unchained Indices'!CC$2,0))))</f>
        <v>118.55248258712041</v>
      </c>
      <c r="CD12">
        <f>IF($B12=TRUE,CD11*(1+CD51),CD11*(1+(VLOOKUP($A12,'Overriden Forecasts'!$2:$25,'Unchained Indices'!CD$2,0))))</f>
        <v>119.27741696486378</v>
      </c>
      <c r="CE12">
        <f>IF($B12=TRUE,CE11*(1+CE51),CE11*(1+(VLOOKUP($A12,'Overriden Forecasts'!$2:$25,'Unchained Indices'!CE$2,0))))</f>
        <v>107.59589002510589</v>
      </c>
      <c r="CF12">
        <f>IF($B12=TRUE,CF11*(1+CF51),CF11*(1+(VLOOKUP($A12,'Overriden Forecasts'!$2:$25,'Unchained Indices'!CF$2,0))))</f>
        <v>112.17302914470272</v>
      </c>
      <c r="CG12">
        <f>IF($B12=TRUE,CG11*(1+CG51),CG11*(1+(VLOOKUP($A12,'Overriden Forecasts'!$2:$25,'Unchained Indices'!CG$2,0))))</f>
        <v>141.9820039864162</v>
      </c>
      <c r="CH12">
        <f>IF($B12=TRUE,CH11*(1+CH51),CH11*(1+(VLOOKUP($A12,'Overriden Forecasts'!$2:$25,'Unchained Indices'!CH$2,0))))</f>
        <v>97.006175942877704</v>
      </c>
      <c r="CI12">
        <f>IF($B12=TRUE,CI11*(1+CI51),CI11*(1+(VLOOKUP($A12,'Overriden Forecasts'!$2:$25,'Unchained Indices'!CI$2,0))))</f>
        <v>106.10383979783053</v>
      </c>
      <c r="CJ12">
        <f>IF($B12=TRUE,CJ11*(1+CJ51),CJ11*(1+(VLOOKUP($A12,'Overriden Forecasts'!$2:$25,'Unchained Indices'!CJ$2,0))))</f>
        <v>103.51486155667152</v>
      </c>
      <c r="CK12">
        <f>IF($B12=TRUE,CK11*(1+CK51),CK11*(1+(VLOOKUP($A12,'Overriden Forecasts'!$2:$25,'Unchained Indices'!CK$2,0))))</f>
        <v>110.03177181542279</v>
      </c>
      <c r="CL12">
        <f>IF($B12=TRUE,CL11*(1+CL51),CL11*(1+(VLOOKUP($A12,'Overriden Forecasts'!$2:$25,'Unchained Indices'!CL$2,0))))</f>
        <v>107.88711626929062</v>
      </c>
      <c r="CM12">
        <f>IF($B12=TRUE,CM11*(1+CM51),CM11*(1+(VLOOKUP($A12,'Overriden Forecasts'!$2:$25,'Unchained Indices'!CM$2,0))))</f>
        <v>101.15804336282972</v>
      </c>
      <c r="CN12">
        <f>IF($B12=TRUE,CN11*(1+CN51),CN11*(1+(VLOOKUP($A12,'Overriden Forecasts'!$2:$25,'Unchained Indices'!CN$2,0))))</f>
        <v>105.73617308984136</v>
      </c>
      <c r="CO12">
        <f>IF($B12=TRUE,CO11*(1+CO51),CO11*(1+(VLOOKUP($A12,'Overriden Forecasts'!$2:$25,'Unchained Indices'!CO$2,0))))</f>
        <v>108.17373706194246</v>
      </c>
      <c r="CP12">
        <f>IF($B12=TRUE,CP11*(1+CP51),CP11*(1+(VLOOKUP($A12,'Overriden Forecasts'!$2:$25,'Unchained Indices'!CP$2,0))))</f>
        <v>120.35258770497363</v>
      </c>
    </row>
    <row r="13" spans="1:109" x14ac:dyDescent="0.2">
      <c r="A13" s="6">
        <f t="shared" si="4"/>
        <v>44866</v>
      </c>
      <c r="B13" s="8" t="str">
        <f>IF(A13&lt;='Overriden Forecasts'!$A$2,TRUE,"")</f>
        <v/>
      </c>
      <c r="C13" s="7">
        <f t="shared" ref="C13:C38" si="5">EDATE(A13,-(MONTH(A13)-1))</f>
        <v>44562</v>
      </c>
      <c r="D13">
        <f>IF($B13=TRUE,D12*(1+D52),D12*(1+(VLOOKUP($A13,'Overriden Forecasts'!$2:$25,'Unchained Indices'!D$2,0))))</f>
        <v>112.39998892262753</v>
      </c>
      <c r="E13">
        <f>IF($B13=TRUE,E12*(1+E52),E12*(1+(VLOOKUP($A13,'Overriden Forecasts'!$2:$25,'Unchained Indices'!E$2,0))))</f>
        <v>108.0262185442911</v>
      </c>
      <c r="F13">
        <f>IF($B13=TRUE,F12*(1+F52),F12*(1+(VLOOKUP($A13,'Overriden Forecasts'!$2:$25,'Unchained Indices'!F$2,0))))</f>
        <v>116.81956826832675</v>
      </c>
      <c r="G13">
        <f>IF($B13=TRUE,G12*(1+G52),G12*(1+(VLOOKUP($A13,'Overriden Forecasts'!$2:$25,'Unchained Indices'!G$2,0))))</f>
        <v>110.43600515671375</v>
      </c>
      <c r="H13">
        <f>IF($B13=TRUE,H12*(1+H52),H12*(1+(VLOOKUP($A13,'Overriden Forecasts'!$2:$25,'Unchained Indices'!H$2,0))))</f>
        <v>110.14629412375824</v>
      </c>
      <c r="I13">
        <f>IF($B13=TRUE,I12*(1+I52),I12*(1+(VLOOKUP($A13,'Overriden Forecasts'!$2:$25,'Unchained Indices'!I$2,0))))</f>
        <v>109.2773489692953</v>
      </c>
      <c r="J13">
        <f>IF($B13=TRUE,J12*(1+J52),J12*(1+(VLOOKUP($A13,'Overriden Forecasts'!$2:$25,'Unchained Indices'!J$2,0))))</f>
        <v>116.02634908854104</v>
      </c>
      <c r="K13">
        <f>IF($B13=TRUE,K12*(1+K52),K12*(1+(VLOOKUP($A13,'Overriden Forecasts'!$2:$25,'Unchained Indices'!K$2,0))))</f>
        <v>114.85533275832294</v>
      </c>
      <c r="L13">
        <f>IF($B13=TRUE,L12*(1+L52),L12*(1+(VLOOKUP($A13,'Overriden Forecasts'!$2:$25,'Unchained Indices'!L$2,0))))</f>
        <v>113.84111384111385</v>
      </c>
      <c r="M13">
        <f>IF($B13=TRUE,M12*(1+M52),M12*(1+(VLOOKUP($A13,'Overriden Forecasts'!$2:$25,'Unchained Indices'!M$2,0))))</f>
        <v>112.9003877654746</v>
      </c>
      <c r="N13">
        <f>IF($B13=TRUE,N12*(1+N52),N12*(1+(VLOOKUP($A13,'Overriden Forecasts'!$2:$25,'Unchained Indices'!N$2,0))))</f>
        <v>113.15178080695617</v>
      </c>
      <c r="O13">
        <f>IF($B13=TRUE,O12*(1+O52),O12*(1+(VLOOKUP($A13,'Overriden Forecasts'!$2:$25,'Unchained Indices'!O$2,0))))</f>
        <v>112.8337099226713</v>
      </c>
      <c r="P13">
        <f>IF($B13=TRUE,P12*(1+P52),P12*(1+(VLOOKUP($A13,'Overriden Forecasts'!$2:$25,'Unchained Indices'!P$2,0))))</f>
        <v>112.72556306464281</v>
      </c>
      <c r="Q13">
        <f>IF($B13=TRUE,Q12*(1+Q52),Q12*(1+(VLOOKUP($A13,'Overriden Forecasts'!$2:$25,'Unchained Indices'!Q$2,0))))</f>
        <v>124.25412110601273</v>
      </c>
      <c r="R13">
        <f>IF($B13=TRUE,R12*(1+R52),R12*(1+(VLOOKUP($A13,'Overriden Forecasts'!$2:$25,'Unchained Indices'!R$2,0))))</f>
        <v>116.48351732936474</v>
      </c>
      <c r="S13">
        <f>IF($B13=TRUE,S12*(1+S52),S12*(1+(VLOOKUP($A13,'Overriden Forecasts'!$2:$25,'Unchained Indices'!S$2,0))))</f>
        <v>123.70006299935223</v>
      </c>
      <c r="T13">
        <f>IF($B13=TRUE,T12*(1+T52),T12*(1+(VLOOKUP($A13,'Overriden Forecasts'!$2:$25,'Unchained Indices'!T$2,0))))</f>
        <v>121.46550536922139</v>
      </c>
      <c r="U13">
        <f>IF($B13=TRUE,U12*(1+U52),U12*(1+(VLOOKUP($A13,'Overriden Forecasts'!$2:$25,'Unchained Indices'!U$2,0))))</f>
        <v>131.28865810979994</v>
      </c>
      <c r="V13">
        <f>IF($B13=TRUE,V12*(1+V52),V12*(1+(VLOOKUP($A13,'Overriden Forecasts'!$2:$25,'Unchained Indices'!V$2,0))))</f>
        <v>111.83343202525046</v>
      </c>
      <c r="W13">
        <f>IF($B13=TRUE,W12*(1+W52),W12*(1+(VLOOKUP($A13,'Overriden Forecasts'!$2:$25,'Unchained Indices'!W$2,0))))</f>
        <v>109.99851604556855</v>
      </c>
      <c r="X13">
        <f>IF($B13=TRUE,X12*(1+X52),X12*(1+(VLOOKUP($A13,'Overriden Forecasts'!$2:$25,'Unchained Indices'!X$2,0))))</f>
        <v>107.70136624367416</v>
      </c>
      <c r="Y13">
        <f>IF($B13=TRUE,Y12*(1+Y52),Y12*(1+(VLOOKUP($A13,'Overriden Forecasts'!$2:$25,'Unchained Indices'!Y$2,0))))</f>
        <v>109.77167243292703</v>
      </c>
      <c r="Z13">
        <f>IF($B13=TRUE,Z12*(1+Z52),Z12*(1+(VLOOKUP($A13,'Overriden Forecasts'!$2:$25,'Unchained Indices'!Z$2,0))))</f>
        <v>111.43930097330228</v>
      </c>
      <c r="AA13">
        <f>IF($B13=TRUE,AA12*(1+AA52),AA12*(1+(VLOOKUP($A13,'Overriden Forecasts'!$2:$25,'Unchained Indices'!AA$2,0))))</f>
        <v>104.33934283624475</v>
      </c>
      <c r="AB13">
        <f>IF($B13=TRUE,AB12*(1+AB52),AB12*(1+(VLOOKUP($A13,'Overriden Forecasts'!$2:$25,'Unchained Indices'!AB$2,0))))</f>
        <v>111.25488802988571</v>
      </c>
      <c r="AC13">
        <f>IF($B13=TRUE,AC12*(1+AC52),AC12*(1+(VLOOKUP($A13,'Overriden Forecasts'!$2:$25,'Unchained Indices'!AC$2,0))))</f>
        <v>112.15161649944257</v>
      </c>
      <c r="AD13">
        <f>IF($B13=TRUE,AD12*(1+AD52),AD12*(1+(VLOOKUP($A13,'Overriden Forecasts'!$2:$25,'Unchained Indices'!AD$2,0))))</f>
        <v>110.74629525</v>
      </c>
      <c r="AE13">
        <f>IF($B13=TRUE,AE12*(1+AE52),AE12*(1+(VLOOKUP($A13,'Overriden Forecasts'!$2:$25,'Unchained Indices'!AE$2,0))))</f>
        <v>107.6291249978208</v>
      </c>
      <c r="AF13">
        <f>IF($B13=TRUE,AF12*(1+AF52),AF12*(1+(VLOOKUP($A13,'Overriden Forecasts'!$2:$25,'Unchained Indices'!AF$2,0))))</f>
        <v>106.54516943028587</v>
      </c>
      <c r="AG13">
        <f>IF($B13=TRUE,AG12*(1+AG52),AG12*(1+(VLOOKUP($A13,'Overriden Forecasts'!$2:$25,'Unchained Indices'!AG$2,0))))</f>
        <v>113.24626579960031</v>
      </c>
      <c r="AH13">
        <f>IF($B13=TRUE,AH12*(1+AH52),AH12*(1+(VLOOKUP($A13,'Overriden Forecasts'!$2:$25,'Unchained Indices'!AH$2,0))))</f>
        <v>102.29501163709587</v>
      </c>
      <c r="AI13">
        <f>IF($B13=TRUE,AI12*(1+AI52),AI12*(1+(VLOOKUP($A13,'Overriden Forecasts'!$2:$25,'Unchained Indices'!AI$2,0))))</f>
        <v>102.16097820758907</v>
      </c>
      <c r="AJ13">
        <f>IF($B13=TRUE,AJ12*(1+AJ52),AJ12*(1+(VLOOKUP($A13,'Overriden Forecasts'!$2:$25,'Unchained Indices'!AJ$2,0))))</f>
        <v>103.50018460465716</v>
      </c>
      <c r="AK13">
        <f>IF($B13=TRUE,AK12*(1+AK52),AK12*(1+(VLOOKUP($A13,'Overriden Forecasts'!$2:$25,'Unchained Indices'!AK$2,0))))</f>
        <v>116.3136127299055</v>
      </c>
      <c r="AL13">
        <f>IF($B13=TRUE,AL12*(1+AL52),AL12*(1+(VLOOKUP($A13,'Overriden Forecasts'!$2:$25,'Unchained Indices'!AL$2,0))))</f>
        <v>107.98749024426796</v>
      </c>
      <c r="AM13">
        <f>IF($B13=TRUE,AM12*(1+AM52),AM12*(1+(VLOOKUP($A13,'Overriden Forecasts'!$2:$25,'Unchained Indices'!AM$2,0))))</f>
        <v>105.28584108493153</v>
      </c>
      <c r="AN13">
        <f>IF($B13=TRUE,AN12*(1+AN52),AN12*(1+(VLOOKUP($A13,'Overriden Forecasts'!$2:$25,'Unchained Indices'!AN$2,0))))</f>
        <v>110.43461099748178</v>
      </c>
      <c r="AO13">
        <f>IF($B13=TRUE,AO12*(1+AO52),AO12*(1+(VLOOKUP($A13,'Overriden Forecasts'!$2:$25,'Unchained Indices'!AO$2,0))))</f>
        <v>104.40761761002791</v>
      </c>
      <c r="AP13">
        <f>IF($B13=TRUE,AP12*(1+AP52),AP12*(1+(VLOOKUP($A13,'Overriden Forecasts'!$2:$25,'Unchained Indices'!AP$2,0))))</f>
        <v>104.48553958110914</v>
      </c>
      <c r="AQ13">
        <f>IF($B13=TRUE,AQ12*(1+AQ52),AQ12*(1+(VLOOKUP($A13,'Overriden Forecasts'!$2:$25,'Unchained Indices'!AQ$2,0))))</f>
        <v>104.37910331695792</v>
      </c>
      <c r="AR13">
        <f>IF($B13=TRUE,AR12*(1+AR52),AR12*(1+(VLOOKUP($A13,'Overriden Forecasts'!$2:$25,'Unchained Indices'!AR$2,0))))</f>
        <v>103.84832037857886</v>
      </c>
      <c r="AS13">
        <f>IF($B13=TRUE,AS12*(1+AS52),AS12*(1+(VLOOKUP($A13,'Overriden Forecasts'!$2:$25,'Unchained Indices'!AS$2,0))))</f>
        <v>107.40822612025826</v>
      </c>
      <c r="AT13">
        <f>IF($B13=TRUE,AT12*(1+AT52),AT12*(1+(VLOOKUP($A13,'Overriden Forecasts'!$2:$25,'Unchained Indices'!AT$2,0))))</f>
        <v>102.15964381395092</v>
      </c>
      <c r="AU13">
        <f>IF($B13=TRUE,AU12*(1+AU52),AU12*(1+(VLOOKUP($A13,'Overriden Forecasts'!$2:$25,'Unchained Indices'!AU$2,0))))</f>
        <v>103.61186541272639</v>
      </c>
      <c r="AV13">
        <f>IF($B13=TRUE,AV12*(1+AV52),AV12*(1+(VLOOKUP($A13,'Overriden Forecasts'!$2:$25,'Unchained Indices'!AV$2,0))))</f>
        <v>105.57488262621429</v>
      </c>
      <c r="AW13">
        <f>IF($B13=TRUE,AW12*(1+AW52),AW12*(1+(VLOOKUP($A13,'Overriden Forecasts'!$2:$25,'Unchained Indices'!AW$2,0))))</f>
        <v>103.57070659052621</v>
      </c>
      <c r="AX13">
        <f ca="1">IF($B13=TRUE,AX12*(1+AX52),AX12*(1+(VLOOKUP($A13,'Overriden Forecasts'!$2:$25,'Unchained Indices'!AX$2,0))))</f>
        <v>130.97351860796795</v>
      </c>
      <c r="AY13">
        <f>IF($B13=TRUE,AY12*(1+AY52),AY12*(1+(VLOOKUP($A13,'Overriden Forecasts'!$2:$25,'Unchained Indices'!AY$2,0))))</f>
        <v>105.44655243722305</v>
      </c>
      <c r="AZ13">
        <f>IF($B13=TRUE,AZ12*(1+AZ52),AZ12*(1+(VLOOKUP($A13,'Overriden Forecasts'!$2:$25,'Unchained Indices'!AZ$2,0))))</f>
        <v>103.42003853564547</v>
      </c>
      <c r="BA13">
        <f>IF($B13=TRUE,BA12*(1+BA52),BA12*(1+(VLOOKUP($A13,'Overriden Forecasts'!$2:$25,'Unchained Indices'!BA$2,0))))</f>
        <v>103.82547968878109</v>
      </c>
      <c r="BB13">
        <f>IF($B13=TRUE,BB12*(1+BB52),BB12*(1+(VLOOKUP($A13,'Overriden Forecasts'!$2:$25,'Unchained Indices'!BB$2,0))))</f>
        <v>102.11087543426351</v>
      </c>
      <c r="BC13">
        <f>IF($B13=TRUE,BC12*(1+BC52),BC12*(1+(VLOOKUP($A13,'Overriden Forecasts'!$2:$25,'Unchained Indices'!BC$2,0))))</f>
        <v>110.75893211055798</v>
      </c>
      <c r="BD13">
        <f>IF($B13=TRUE,BD12*(1+BD52),BD12*(1+(VLOOKUP($A13,'Overriden Forecasts'!$2:$25,'Unchained Indices'!BD$2,0))))</f>
        <v>111.98593469656187</v>
      </c>
      <c r="BE13">
        <f>IF($B13=TRUE,BE12*(1+BE52),BE12*(1+(VLOOKUP($A13,'Overriden Forecasts'!$2:$25,'Unchained Indices'!BE$2,0))))</f>
        <v>132.64358689245267</v>
      </c>
      <c r="BF13">
        <f>IF($B13=TRUE,BF12*(1+BF52),BF12*(1+(VLOOKUP($A13,'Overriden Forecasts'!$2:$25,'Unchained Indices'!BF$2,0))))</f>
        <v>163.22899718385537</v>
      </c>
      <c r="BG13">
        <f>IF($B13=TRUE,BG12*(1+BG52),BG12*(1+(VLOOKUP($A13,'Overriden Forecasts'!$2:$25,'Unchained Indices'!BG$2,0))))</f>
        <v>241.24201486629875</v>
      </c>
      <c r="BH13">
        <f>IF($B13=TRUE,BH12*(1+BH52),BH12*(1+(VLOOKUP($A13,'Overriden Forecasts'!$2:$25,'Unchained Indices'!BH$2,0))))</f>
        <v>151.41531990156446</v>
      </c>
      <c r="BI13">
        <f>IF($B13=TRUE,BI12*(1+BI52),BI12*(1+(VLOOKUP($A13,'Overriden Forecasts'!$2:$25,'Unchained Indices'!BI$2,0))))</f>
        <v>113.19546629051474</v>
      </c>
      <c r="BJ13">
        <f>IF($B13=TRUE,BJ12*(1+BJ52),BJ12*(1+(VLOOKUP($A13,'Overriden Forecasts'!$2:$25,'Unchained Indices'!BJ$2,0))))</f>
        <v>107.93189885713049</v>
      </c>
      <c r="BK13">
        <f>IF($B13=TRUE,BK12*(1+BK52),BK12*(1+(VLOOKUP($A13,'Overriden Forecasts'!$2:$25,'Unchained Indices'!BK$2,0))))</f>
        <v>107.13164310136325</v>
      </c>
      <c r="BL13">
        <f>IF($B13=TRUE,BL12*(1+BL52),BL12*(1+(VLOOKUP($A13,'Overriden Forecasts'!$2:$25,'Unchained Indices'!BL$2,0))))</f>
        <v>107.36676690910069</v>
      </c>
      <c r="BM13">
        <f>IF($B13=TRUE,BM12*(1+BM52),BM12*(1+(VLOOKUP($A13,'Overriden Forecasts'!$2:$25,'Unchained Indices'!BM$2,0))))</f>
        <v>113.17542871223218</v>
      </c>
      <c r="BN13">
        <f>IF($B13=TRUE,BN12*(1+BN52),BN12*(1+(VLOOKUP($A13,'Overriden Forecasts'!$2:$25,'Unchained Indices'!BN$2,0))))</f>
        <v>112.34012816953515</v>
      </c>
      <c r="BO13">
        <f>IF($B13=TRUE,BO12*(1+BO52),BO12*(1+(VLOOKUP($A13,'Overriden Forecasts'!$2:$25,'Unchained Indices'!BO$2,0))))</f>
        <v>106.10018367744499</v>
      </c>
      <c r="BP13">
        <f>IF($B13=TRUE,BP12*(1+BP52),BP12*(1+(VLOOKUP($A13,'Overriden Forecasts'!$2:$25,'Unchained Indices'!BP$2,0))))</f>
        <v>103.40549260504633</v>
      </c>
      <c r="BQ13">
        <f>IF($B13=TRUE,BQ12*(1+BQ52),BQ12*(1+(VLOOKUP($A13,'Overriden Forecasts'!$2:$25,'Unchained Indices'!BQ$2,0))))</f>
        <v>105.67906963516366</v>
      </c>
      <c r="BR13">
        <f>IF($B13=TRUE,BR12*(1+BR52),BR12*(1+(VLOOKUP($A13,'Overriden Forecasts'!$2:$25,'Unchained Indices'!BR$2,0))))</f>
        <v>104.05362875852296</v>
      </c>
      <c r="BS13">
        <f>IF($B13=TRUE,BS12*(1+BS52),BS12*(1+(VLOOKUP($A13,'Overriden Forecasts'!$2:$25,'Unchained Indices'!BS$2,0))))</f>
        <v>114.81500505337803</v>
      </c>
      <c r="BT13">
        <f>IF($B13=TRUE,BT12*(1+BT52),BT12*(1+(VLOOKUP($A13,'Overriden Forecasts'!$2:$25,'Unchained Indices'!BT$2,0))))</f>
        <v>115.8700010640239</v>
      </c>
      <c r="BU13">
        <f>IF($B13=TRUE,BU12*(1+BU52),BU12*(1+(VLOOKUP($A13,'Overriden Forecasts'!$2:$25,'Unchained Indices'!BU$2,0))))</f>
        <v>110.35734459859081</v>
      </c>
      <c r="BV13">
        <f>IF($B13=TRUE,BV12*(1+BV52),BV12*(1+(VLOOKUP($A13,'Overriden Forecasts'!$2:$25,'Unchained Indices'!BV$2,0))))</f>
        <v>109.88045001307019</v>
      </c>
      <c r="BW13">
        <f>IF($B13=TRUE,BW12*(1+BW52),BW12*(1+(VLOOKUP($A13,'Overriden Forecasts'!$2:$25,'Unchained Indices'!BW$2,0))))</f>
        <v>106.00060863936845</v>
      </c>
      <c r="BX13">
        <f>IF($B13=TRUE,BX12*(1+BX52),BX12*(1+(VLOOKUP($A13,'Overriden Forecasts'!$2:$25,'Unchained Indices'!BX$2,0))))</f>
        <v>105.07019130674041</v>
      </c>
      <c r="BY13">
        <f>IF($B13=TRUE,BY12*(1+BY52),BY12*(1+(VLOOKUP($A13,'Overriden Forecasts'!$2:$25,'Unchained Indices'!BY$2,0))))</f>
        <v>106.35015179918697</v>
      </c>
      <c r="BZ13">
        <f>IF($B13=TRUE,BZ12*(1+BZ52),BZ12*(1+(VLOOKUP($A13,'Overriden Forecasts'!$2:$25,'Unchained Indices'!BZ$2,0))))</f>
        <v>105.32026785263083</v>
      </c>
      <c r="CA13">
        <f>IF($B13=TRUE,CA12*(1+CA52),CA12*(1+(VLOOKUP($A13,'Overriden Forecasts'!$2:$25,'Unchained Indices'!CA$2,0))))</f>
        <v>99.464840911800451</v>
      </c>
      <c r="CB13">
        <f>IF($B13=TRUE,CB12*(1+CB52),CB12*(1+(VLOOKUP($A13,'Overriden Forecasts'!$2:$25,'Unchained Indices'!CB$2,0))))</f>
        <v>105.29081948271792</v>
      </c>
      <c r="CC13">
        <f>IF($B13=TRUE,CC12*(1+CC52),CC12*(1+(VLOOKUP($A13,'Overriden Forecasts'!$2:$25,'Unchained Indices'!CC$2,0))))</f>
        <v>118.77949347612764</v>
      </c>
      <c r="CD13">
        <f>IF($B13=TRUE,CD12*(1+CD52),CD12*(1+(VLOOKUP($A13,'Overriden Forecasts'!$2:$25,'Unchained Indices'!CD$2,0))))</f>
        <v>121.13458509387135</v>
      </c>
      <c r="CE13">
        <f>IF($B13=TRUE,CE12*(1+CE52),CE12*(1+(VLOOKUP($A13,'Overriden Forecasts'!$2:$25,'Unchained Indices'!CE$2,0))))</f>
        <v>107.89596679775049</v>
      </c>
      <c r="CF13">
        <f>IF($B13=TRUE,CF12*(1+CF52),CF12*(1+(VLOOKUP($A13,'Overriden Forecasts'!$2:$25,'Unchained Indices'!CF$2,0))))</f>
        <v>109.05440149061531</v>
      </c>
      <c r="CG13">
        <f>IF($B13=TRUE,CG12*(1+CG52),CG12*(1+(VLOOKUP($A13,'Overriden Forecasts'!$2:$25,'Unchained Indices'!CG$2,0))))</f>
        <v>119.84855079490816</v>
      </c>
      <c r="CH13">
        <f>IF($B13=TRUE,CH12*(1+CH52),CH12*(1+(VLOOKUP($A13,'Overriden Forecasts'!$2:$25,'Unchained Indices'!CH$2,0))))</f>
        <v>96.421932975686317</v>
      </c>
      <c r="CI13">
        <f>IF($B13=TRUE,CI12*(1+CI52),CI12*(1+(VLOOKUP($A13,'Overriden Forecasts'!$2:$25,'Unchained Indices'!CI$2,0))))</f>
        <v>100.63024015214273</v>
      </c>
      <c r="CJ13">
        <f>IF($B13=TRUE,CJ12*(1+CJ52),CJ12*(1+(VLOOKUP($A13,'Overriden Forecasts'!$2:$25,'Unchained Indices'!CJ$2,0))))</f>
        <v>104.20619134548031</v>
      </c>
      <c r="CK13">
        <f>IF($B13=TRUE,CK12*(1+CK52),CK12*(1+(VLOOKUP($A13,'Overriden Forecasts'!$2:$25,'Unchained Indices'!CK$2,0))))</f>
        <v>110.52976566031505</v>
      </c>
      <c r="CL13">
        <f>IF($B13=TRUE,CL12*(1+CL52),CL12*(1+(VLOOKUP($A13,'Overriden Forecasts'!$2:$25,'Unchained Indices'!CL$2,0))))</f>
        <v>108.37413323666185</v>
      </c>
      <c r="CM13">
        <f>IF($B13=TRUE,CM12*(1+CM52),CM12*(1+(VLOOKUP($A13,'Overriden Forecasts'!$2:$25,'Unchained Indices'!CM$2,0))))</f>
        <v>101.29437535912047</v>
      </c>
      <c r="CN13">
        <f>IF($B13=TRUE,CN12*(1+CN52),CN12*(1+(VLOOKUP($A13,'Overriden Forecasts'!$2:$25,'Unchained Indices'!CN$2,0))))</f>
        <v>104.70611306683342</v>
      </c>
      <c r="CO13">
        <f>IF($B13=TRUE,CO12*(1+CO52),CO12*(1+(VLOOKUP($A13,'Overriden Forecasts'!$2:$25,'Unchained Indices'!CO$2,0))))</f>
        <v>108.96917585863477</v>
      </c>
      <c r="CP13">
        <f>IF($B13=TRUE,CP12*(1+CP52),CP12*(1+(VLOOKUP($A13,'Overriden Forecasts'!$2:$25,'Unchained Indices'!CP$2,0))))</f>
        <v>121.69680245187833</v>
      </c>
    </row>
    <row r="14" spans="1:109" x14ac:dyDescent="0.2">
      <c r="A14" s="6">
        <f t="shared" si="4"/>
        <v>44896</v>
      </c>
      <c r="B14" s="8" t="str">
        <f>IF(A14&lt;='Overriden Forecasts'!$A$2,TRUE,"")</f>
        <v/>
      </c>
      <c r="C14" s="7">
        <f t="shared" si="5"/>
        <v>44562</v>
      </c>
      <c r="D14">
        <f>IF($B14=TRUE,D13*(1+D53),D13*(1+(VLOOKUP($A14,'Overriden Forecasts'!$2:$25,'Unchained Indices'!D$2,0))))</f>
        <v>112.9794497372821</v>
      </c>
      <c r="E14">
        <f>IF($B14=TRUE,E13*(1+E53),E13*(1+(VLOOKUP($A14,'Overriden Forecasts'!$2:$25,'Unchained Indices'!E$2,0))))</f>
        <v>108.54916652862333</v>
      </c>
      <c r="F14">
        <f>IF($B14=TRUE,F13*(1+F53),F13*(1+(VLOOKUP($A14,'Overriden Forecasts'!$2:$25,'Unchained Indices'!F$2,0))))</f>
        <v>117.71053344720353</v>
      </c>
      <c r="G14">
        <f>IF($B14=TRUE,G13*(1+G53),G13*(1+(VLOOKUP($A14,'Overriden Forecasts'!$2:$25,'Unchained Indices'!G$2,0))))</f>
        <v>110.72728373586787</v>
      </c>
      <c r="H14">
        <f>IF($B14=TRUE,H13*(1+H53),H13*(1+(VLOOKUP($A14,'Overriden Forecasts'!$2:$25,'Unchained Indices'!H$2,0))))</f>
        <v>110.84680967542843</v>
      </c>
      <c r="I14">
        <f>IF($B14=TRUE,I13*(1+I53),I13*(1+(VLOOKUP($A14,'Overriden Forecasts'!$2:$25,'Unchained Indices'!I$2,0))))</f>
        <v>109.47270106060796</v>
      </c>
      <c r="J14">
        <f>IF($B14=TRUE,J13*(1+J53),J13*(1+(VLOOKUP($A14,'Overriden Forecasts'!$2:$25,'Unchained Indices'!J$2,0))))</f>
        <v>116.62679849432051</v>
      </c>
      <c r="K14">
        <f>IF($B14=TRUE,K13*(1+K53),K13*(1+(VLOOKUP($A14,'Overriden Forecasts'!$2:$25,'Unchained Indices'!K$2,0))))</f>
        <v>114.97968796097939</v>
      </c>
      <c r="L14">
        <f>IF($B14=TRUE,L13*(1+L53),L13*(1+(VLOOKUP($A14,'Overriden Forecasts'!$2:$25,'Unchained Indices'!L$2,0))))</f>
        <v>113.84111384111385</v>
      </c>
      <c r="M14">
        <f>IF($B14=TRUE,M13*(1+M53),M13*(1+(VLOOKUP($A14,'Overriden Forecasts'!$2:$25,'Unchained Indices'!M$2,0))))</f>
        <v>113.45356639373566</v>
      </c>
      <c r="N14">
        <f>IF($B14=TRUE,N13*(1+N53),N13*(1+(VLOOKUP($A14,'Overriden Forecasts'!$2:$25,'Unchained Indices'!N$2,0))))</f>
        <v>113.93585564647061</v>
      </c>
      <c r="O14">
        <f>IF($B14=TRUE,O13*(1+O53),O13*(1+(VLOOKUP($A14,'Overriden Forecasts'!$2:$25,'Unchained Indices'!O$2,0))))</f>
        <v>113.410926293481</v>
      </c>
      <c r="P14">
        <f>IF($B14=TRUE,P13*(1+P53),P13*(1+(VLOOKUP($A14,'Overriden Forecasts'!$2:$25,'Unchained Indices'!P$2,0))))</f>
        <v>114.57666880512851</v>
      </c>
      <c r="Q14">
        <f>IF($B14=TRUE,Q13*(1+Q53),Q13*(1+(VLOOKUP($A14,'Overriden Forecasts'!$2:$25,'Unchained Indices'!Q$2,0))))</f>
        <v>124.48254517844283</v>
      </c>
      <c r="R14">
        <f>IF($B14=TRUE,R13*(1+R53),R13*(1+(VLOOKUP($A14,'Overriden Forecasts'!$2:$25,'Unchained Indices'!R$2,0))))</f>
        <v>117.59583292991557</v>
      </c>
      <c r="S14">
        <f>IF($B14=TRUE,S13*(1+S53),S13*(1+(VLOOKUP($A14,'Overriden Forecasts'!$2:$25,'Unchained Indices'!S$2,0))))</f>
        <v>124.98622870877266</v>
      </c>
      <c r="T14">
        <f>IF($B14=TRUE,T13*(1+T53),T13*(1+(VLOOKUP($A14,'Overriden Forecasts'!$2:$25,'Unchained Indices'!T$2,0))))</f>
        <v>122.30515989180653</v>
      </c>
      <c r="U14">
        <f>IF($B14=TRUE,U13*(1+U53),U13*(1+(VLOOKUP($A14,'Overriden Forecasts'!$2:$25,'Unchained Indices'!U$2,0))))</f>
        <v>133.39347702156465</v>
      </c>
      <c r="V14">
        <f>IF($B14=TRUE,V13*(1+V53),V13*(1+(VLOOKUP($A14,'Overriden Forecasts'!$2:$25,'Unchained Indices'!V$2,0))))</f>
        <v>112.08875299401645</v>
      </c>
      <c r="W14">
        <f>IF($B14=TRUE,W13*(1+W53),W13*(1+(VLOOKUP($A14,'Overriden Forecasts'!$2:$25,'Unchained Indices'!W$2,0))))</f>
        <v>110.14812277446343</v>
      </c>
      <c r="X14">
        <f>IF($B14=TRUE,X13*(1+X53),X13*(1+(VLOOKUP($A14,'Overriden Forecasts'!$2:$25,'Unchained Indices'!X$2,0))))</f>
        <v>107.67524588239336</v>
      </c>
      <c r="Y14">
        <f>IF($B14=TRUE,Y13*(1+Y53),Y13*(1+(VLOOKUP($A14,'Overriden Forecasts'!$2:$25,'Unchained Indices'!Y$2,0))))</f>
        <v>109.54068441529255</v>
      </c>
      <c r="Z14">
        <f>IF($B14=TRUE,Z13*(1+Z53),Z13*(1+(VLOOKUP($A14,'Overriden Forecasts'!$2:$25,'Unchained Indices'!Z$2,0))))</f>
        <v>111.65651876783345</v>
      </c>
      <c r="AA14">
        <f>IF($B14=TRUE,AA13*(1+AA53),AA13*(1+(VLOOKUP($A14,'Overriden Forecasts'!$2:$25,'Unchained Indices'!AA$2,0))))</f>
        <v>103.43989142412863</v>
      </c>
      <c r="AB14">
        <f>IF($B14=TRUE,AB13*(1+AB53),AB13*(1+(VLOOKUP($A14,'Overriden Forecasts'!$2:$25,'Unchained Indices'!AB$2,0))))</f>
        <v>112.0962225996951</v>
      </c>
      <c r="AC14">
        <f>IF($B14=TRUE,AC13*(1+AC53),AC13*(1+(VLOOKUP($A14,'Overriden Forecasts'!$2:$25,'Unchained Indices'!AC$2,0))))</f>
        <v>112.15161649944257</v>
      </c>
      <c r="AD14">
        <f>IF($B14=TRUE,AD13*(1+AD53),AD13*(1+(VLOOKUP($A14,'Overriden Forecasts'!$2:$25,'Unchained Indices'!AD$2,0))))</f>
        <v>111.23923458669664</v>
      </c>
      <c r="AE14">
        <f>IF($B14=TRUE,AE13*(1+AE53),AE13*(1+(VLOOKUP($A14,'Overriden Forecasts'!$2:$25,'Unchained Indices'!AE$2,0))))</f>
        <v>107.58539969229939</v>
      </c>
      <c r="AF14">
        <f>IF($B14=TRUE,AF13*(1+AF53),AF13*(1+(VLOOKUP($A14,'Overriden Forecasts'!$2:$25,'Unchained Indices'!AF$2,0))))</f>
        <v>106.50256613721326</v>
      </c>
      <c r="AG14">
        <f>IF($B14=TRUE,AG13*(1+AG53),AG13*(1+(VLOOKUP($A14,'Overriden Forecasts'!$2:$25,'Unchained Indices'!AG$2,0))))</f>
        <v>113.54952497994513</v>
      </c>
      <c r="AH14">
        <f>IF($B14=TRUE,AH13*(1+AH53),AH13*(1+(VLOOKUP($A14,'Overriden Forecasts'!$2:$25,'Unchained Indices'!AH$2,0))))</f>
        <v>102.60222617032464</v>
      </c>
      <c r="AI14">
        <f>IF($B14=TRUE,AI13*(1+AI53),AI13*(1+(VLOOKUP($A14,'Overriden Forecasts'!$2:$25,'Unchained Indices'!AI$2,0))))</f>
        <v>102.48216608311542</v>
      </c>
      <c r="AJ14">
        <f>IF($B14=TRUE,AJ13*(1+AJ53),AJ13*(1+(VLOOKUP($A14,'Overriden Forecasts'!$2:$25,'Unchained Indices'!AJ$2,0))))</f>
        <v>103.82001889534818</v>
      </c>
      <c r="AK14">
        <f>IF($B14=TRUE,AK13*(1+AK53),AK13*(1+(VLOOKUP($A14,'Overriden Forecasts'!$2:$25,'Unchained Indices'!AK$2,0))))</f>
        <v>117.54966355700709</v>
      </c>
      <c r="AL14">
        <f>IF($B14=TRUE,AL13*(1+AL53),AL13*(1+(VLOOKUP($A14,'Overriden Forecasts'!$2:$25,'Unchained Indices'!AL$2,0))))</f>
        <v>108.4615743425378</v>
      </c>
      <c r="AM14">
        <f>IF($B14=TRUE,AM13*(1+AM53),AM13*(1+(VLOOKUP($A14,'Overriden Forecasts'!$2:$25,'Unchained Indices'!AM$2,0))))</f>
        <v>105.6797831308139</v>
      </c>
      <c r="AN14">
        <f>IF($B14=TRUE,AN13*(1+AN53),AN13*(1+(VLOOKUP($A14,'Overriden Forecasts'!$2:$25,'Unchained Indices'!AN$2,0))))</f>
        <v>111.45134623885608</v>
      </c>
      <c r="AO14">
        <f>IF($B14=TRUE,AO13*(1+AO53),AO13*(1+(VLOOKUP($A14,'Overriden Forecasts'!$2:$25,'Unchained Indices'!AO$2,0))))</f>
        <v>104.5816366954157</v>
      </c>
      <c r="AP14">
        <f>IF($B14=TRUE,AP13*(1+AP53),AP13*(1+(VLOOKUP($A14,'Overriden Forecasts'!$2:$25,'Unchained Indices'!AP$2,0))))</f>
        <v>104.66881280415798</v>
      </c>
      <c r="AQ14">
        <f>IF($B14=TRUE,AQ13*(1+AQ53),AQ13*(1+(VLOOKUP($A14,'Overriden Forecasts'!$2:$25,'Unchained Indices'!AQ$2,0))))</f>
        <v>104.30181531970349</v>
      </c>
      <c r="AR14">
        <f>IF($B14=TRUE,AR13*(1+AR53),AR13*(1+(VLOOKUP($A14,'Overriden Forecasts'!$2:$25,'Unchained Indices'!AR$2,0))))</f>
        <v>104.15659518361534</v>
      </c>
      <c r="AS14">
        <f>IF($B14=TRUE,AS13*(1+AS53),AS13*(1+(VLOOKUP($A14,'Overriden Forecasts'!$2:$25,'Unchained Indices'!AS$2,0))))</f>
        <v>107.59220838019444</v>
      </c>
      <c r="AT14">
        <f>IF($B14=TRUE,AT13*(1+AT53),AT13*(1+(VLOOKUP($A14,'Overriden Forecasts'!$2:$25,'Unchained Indices'!AT$2,0))))</f>
        <v>102.28481178297888</v>
      </c>
      <c r="AU14">
        <f>IF($B14=TRUE,AU13*(1+AU53),AU13*(1+(VLOOKUP($A14,'Overriden Forecasts'!$2:$25,'Unchained Indices'!AU$2,0))))</f>
        <v>103.91662972575526</v>
      </c>
      <c r="AV14">
        <f>IF($B14=TRUE,AV13*(1+AV53),AV13*(1+(VLOOKUP($A14,'Overriden Forecasts'!$2:$25,'Unchained Indices'!AV$2,0))))</f>
        <v>106.04247115306528</v>
      </c>
      <c r="AW14">
        <f>IF($B14=TRUE,AW13*(1+AW53),AW13*(1+(VLOOKUP($A14,'Overriden Forecasts'!$2:$25,'Unchained Indices'!AW$2,0))))</f>
        <v>103.73550042683621</v>
      </c>
      <c r="AX14">
        <f ca="1">IF($B14=TRUE,AX13*(1+AX53),AX13*(1+(VLOOKUP($A14,'Overriden Forecasts'!$2:$25,'Unchained Indices'!AX$2,0))))</f>
        <v>130.9790494755982</v>
      </c>
      <c r="AY14">
        <f>IF($B14=TRUE,AY13*(1+AY53),AY13*(1+(VLOOKUP($A14,'Overriden Forecasts'!$2:$25,'Unchained Indices'!AY$2,0))))</f>
        <v>103.33762138847858</v>
      </c>
      <c r="AZ14">
        <f>IF($B14=TRUE,AZ13*(1+AZ53),AZ13*(1+(VLOOKUP($A14,'Overriden Forecasts'!$2:$25,'Unchained Indices'!AZ$2,0))))</f>
        <v>103.42003853564547</v>
      </c>
      <c r="BA14">
        <f>IF($B14=TRUE,BA13*(1+BA53),BA13*(1+(VLOOKUP($A14,'Overriden Forecasts'!$2:$25,'Unchained Indices'!BA$2,0))))</f>
        <v>103.82549290491679</v>
      </c>
      <c r="BB14">
        <f>IF($B14=TRUE,BB13*(1+BB53),BB13*(1+(VLOOKUP($A14,'Overriden Forecasts'!$2:$25,'Unchained Indices'!BB$2,0))))</f>
        <v>102.23538266837217</v>
      </c>
      <c r="BC14">
        <f>IF($B14=TRUE,BC13*(1+BC53),BC13*(1+(VLOOKUP($A14,'Overriden Forecasts'!$2:$25,'Unchained Indices'!BC$2,0))))</f>
        <v>111.7055185479399</v>
      </c>
      <c r="BD14">
        <f>IF($B14=TRUE,BD13*(1+BD53),BD13*(1+(VLOOKUP($A14,'Overriden Forecasts'!$2:$25,'Unchained Indices'!BD$2,0))))</f>
        <v>112.95485073538262</v>
      </c>
      <c r="BE14">
        <f>IF($B14=TRUE,BE13*(1+BE53),BE13*(1+(VLOOKUP($A14,'Overriden Forecasts'!$2:$25,'Unchained Indices'!BE$2,0))))</f>
        <v>136.20364711436775</v>
      </c>
      <c r="BF14">
        <f>IF($B14=TRUE,BF13*(1+BF53),BF13*(1+(VLOOKUP($A14,'Overriden Forecasts'!$2:$25,'Unchained Indices'!BF$2,0))))</f>
        <v>163.22899718385537</v>
      </c>
      <c r="BG14">
        <f>IF($B14=TRUE,BG13*(1+BG53),BG13*(1+(VLOOKUP($A14,'Overriden Forecasts'!$2:$25,'Unchained Indices'!BG$2,0))))</f>
        <v>241.24201486629875</v>
      </c>
      <c r="BH14">
        <f>IF($B14=TRUE,BH13*(1+BH53),BH13*(1+(VLOOKUP($A14,'Overriden Forecasts'!$2:$25,'Unchained Indices'!BH$2,0))))</f>
        <v>151.80520789313655</v>
      </c>
      <c r="BI14">
        <f>IF($B14=TRUE,BI13*(1+BI53),BI13*(1+(VLOOKUP($A14,'Overriden Forecasts'!$2:$25,'Unchained Indices'!BI$2,0))))</f>
        <v>116.52224814737269</v>
      </c>
      <c r="BJ14">
        <f>IF($B14=TRUE,BJ13*(1+BJ53),BJ13*(1+(VLOOKUP($A14,'Overriden Forecasts'!$2:$25,'Unchained Indices'!BJ$2,0))))</f>
        <v>109.58434030976871</v>
      </c>
      <c r="BK14">
        <f>IF($B14=TRUE,BK13*(1+BK53),BK13*(1+(VLOOKUP($A14,'Overriden Forecasts'!$2:$25,'Unchained Indices'!BK$2,0))))</f>
        <v>109.0633183414003</v>
      </c>
      <c r="BL14">
        <f>IF($B14=TRUE,BL13*(1+BL53),BL13*(1+(VLOOKUP($A14,'Overriden Forecasts'!$2:$25,'Unchained Indices'!BL$2,0))))</f>
        <v>109.58884308685778</v>
      </c>
      <c r="BM14">
        <f>IF($B14=TRUE,BM13*(1+BM53),BM13*(1+(VLOOKUP($A14,'Overriden Forecasts'!$2:$25,'Unchained Indices'!BM$2,0))))</f>
        <v>113.78409833070093</v>
      </c>
      <c r="BN14">
        <f>IF($B14=TRUE,BN13*(1+BN53),BN13*(1+(VLOOKUP($A14,'Overriden Forecasts'!$2:$25,'Unchained Indices'!BN$2,0))))</f>
        <v>113.34951172500215</v>
      </c>
      <c r="BO14">
        <f>IF($B14=TRUE,BO13*(1+BO53),BO13*(1+(VLOOKUP($A14,'Overriden Forecasts'!$2:$25,'Unchained Indices'!BO$2,0))))</f>
        <v>106.41909712009547</v>
      </c>
      <c r="BP14">
        <f>IF($B14=TRUE,BP13*(1+BP53),BP13*(1+(VLOOKUP($A14,'Overriden Forecasts'!$2:$25,'Unchained Indices'!BP$2,0))))</f>
        <v>103.63895731982477</v>
      </c>
      <c r="BQ14">
        <f>IF($B14=TRUE,BQ13*(1+BQ53),BQ13*(1+(VLOOKUP($A14,'Overriden Forecasts'!$2:$25,'Unchained Indices'!BQ$2,0))))</f>
        <v>106.13995955860685</v>
      </c>
      <c r="BR14">
        <f>IF($B14=TRUE,BR13*(1+BR53),BR13*(1+(VLOOKUP($A14,'Overriden Forecasts'!$2:$25,'Unchained Indices'!BR$2,0))))</f>
        <v>104.35447393969628</v>
      </c>
      <c r="BS14">
        <f>IF($B14=TRUE,BS13*(1+BS53),BS13*(1+(VLOOKUP($A14,'Overriden Forecasts'!$2:$25,'Unchained Indices'!BS$2,0))))</f>
        <v>117.81630088398023</v>
      </c>
      <c r="BT14">
        <f>IF($B14=TRUE,BT13*(1+BT53),BT13*(1+(VLOOKUP($A14,'Overriden Forecasts'!$2:$25,'Unchained Indices'!BT$2,0))))</f>
        <v>121.28312231304305</v>
      </c>
      <c r="BU14">
        <f>IF($B14=TRUE,BU13*(1+BU53),BU13*(1+(VLOOKUP($A14,'Overriden Forecasts'!$2:$25,'Unchained Indices'!BU$2,0))))</f>
        <v>112.84963906450746</v>
      </c>
      <c r="BV14">
        <f>IF($B14=TRUE,BV13*(1+BV53),BV13*(1+(VLOOKUP($A14,'Overriden Forecasts'!$2:$25,'Unchained Indices'!BV$2,0))))</f>
        <v>110.68620560747223</v>
      </c>
      <c r="BW14">
        <f>IF($B14=TRUE,BW13*(1+BW53),BW13*(1+(VLOOKUP($A14,'Overriden Forecasts'!$2:$25,'Unchained Indices'!BW$2,0))))</f>
        <v>107.5559230450862</v>
      </c>
      <c r="BX14">
        <f>IF($B14=TRUE,BX13*(1+BX53),BX13*(1+(VLOOKUP($A14,'Overriden Forecasts'!$2:$25,'Unchained Indices'!BX$2,0))))</f>
        <v>107.07627815169069</v>
      </c>
      <c r="BY14">
        <f>IF($B14=TRUE,BY13*(1+BY53),BY13*(1+(VLOOKUP($A14,'Overriden Forecasts'!$2:$25,'Unchained Indices'!BY$2,0))))</f>
        <v>106.92437983027376</v>
      </c>
      <c r="BZ14">
        <f>IF($B14=TRUE,BZ13*(1+BZ53),BZ13*(1+(VLOOKUP($A14,'Overriden Forecasts'!$2:$25,'Unchained Indices'!BZ$2,0))))</f>
        <v>105.30744344705082</v>
      </c>
      <c r="CA14">
        <f>IF($B14=TRUE,CA13*(1+CA53),CA13*(1+(VLOOKUP($A14,'Overriden Forecasts'!$2:$25,'Unchained Indices'!CA$2,0))))</f>
        <v>99.558916763018473</v>
      </c>
      <c r="CB14">
        <f>IF($B14=TRUE,CB13*(1+CB53),CB13*(1+(VLOOKUP($A14,'Overriden Forecasts'!$2:$25,'Unchained Indices'!CB$2,0))))</f>
        <v>105.58168312681069</v>
      </c>
      <c r="CC14">
        <f>IF($B14=TRUE,CC13*(1+CC53),CC13*(1+(VLOOKUP($A14,'Overriden Forecasts'!$2:$25,'Unchained Indices'!CC$2,0))))</f>
        <v>119.00650436513487</v>
      </c>
      <c r="CD14">
        <f>IF($B14=TRUE,CD13*(1+CD53),CD13*(1+(VLOOKUP($A14,'Overriden Forecasts'!$2:$25,'Unchained Indices'!CD$2,0))))</f>
        <v>122.99535720682097</v>
      </c>
      <c r="CE14">
        <f>IF($B14=TRUE,CE13*(1+CE53),CE13*(1+(VLOOKUP($A14,'Overriden Forecasts'!$2:$25,'Unchained Indices'!CE$2,0))))</f>
        <v>109.05435427605998</v>
      </c>
      <c r="CF14">
        <f>IF($B14=TRUE,CF13*(1+CF53),CF13*(1+(VLOOKUP($A14,'Overriden Forecasts'!$2:$25,'Unchained Indices'!CF$2,0))))</f>
        <v>111.15091712181531</v>
      </c>
      <c r="CG14">
        <f>IF($B14=TRUE,CG13*(1+CG53),CG13*(1+(VLOOKUP($A14,'Overriden Forecasts'!$2:$25,'Unchained Indices'!CG$2,0))))</f>
        <v>123.88438131850845</v>
      </c>
      <c r="CH14">
        <f>IF($B14=TRUE,CH13*(1+CH53),CH13*(1+(VLOOKUP($A14,'Overriden Forecasts'!$2:$25,'Unchained Indices'!CH$2,0))))</f>
        <v>97.967582368502818</v>
      </c>
      <c r="CI14">
        <f>IF($B14=TRUE,CI13*(1+CI53),CI13*(1+(VLOOKUP($A14,'Overriden Forecasts'!$2:$25,'Unchained Indices'!CI$2,0))))</f>
        <v>105.95044342622772</v>
      </c>
      <c r="CJ14">
        <f>IF($B14=TRUE,CJ13*(1+CJ53),CJ13*(1+(VLOOKUP($A14,'Overriden Forecasts'!$2:$25,'Unchained Indices'!CJ$2,0))))</f>
        <v>104.30001938457559</v>
      </c>
      <c r="CK14">
        <f>IF($B14=TRUE,CK13*(1+CK53),CK13*(1+(VLOOKUP($A14,'Overriden Forecasts'!$2:$25,'Unchained Indices'!CK$2,0))))</f>
        <v>111.03099222349245</v>
      </c>
      <c r="CL14">
        <f>IF($B14=TRUE,CL13*(1+CL53),CL13*(1+(VLOOKUP($A14,'Overriden Forecasts'!$2:$25,'Unchained Indices'!CL$2,0))))</f>
        <v>109.52274432257001</v>
      </c>
      <c r="CM14">
        <f>IF($B14=TRUE,CM13*(1+CM53),CM13*(1+(VLOOKUP($A14,'Overriden Forecasts'!$2:$25,'Unchained Indices'!CM$2,0))))</f>
        <v>101.43070735541122</v>
      </c>
      <c r="CN14">
        <f>IF($B14=TRUE,CN13*(1+CN53),CN13*(1+(VLOOKUP($A14,'Overriden Forecasts'!$2:$25,'Unchained Indices'!CN$2,0))))</f>
        <v>104.90925087307042</v>
      </c>
      <c r="CO14">
        <f>IF($B14=TRUE,CO13*(1+CO53),CO13*(1+(VLOOKUP($A14,'Overriden Forecasts'!$2:$25,'Unchained Indices'!CO$2,0))))</f>
        <v>109.5414967460345</v>
      </c>
      <c r="CP14">
        <f>IF($B14=TRUE,CP13*(1+CP53),CP13*(1+(VLOOKUP($A14,'Overriden Forecasts'!$2:$25,'Unchained Indices'!CP$2,0))))</f>
        <v>122.94892025101372</v>
      </c>
    </row>
    <row r="15" spans="1:109" x14ac:dyDescent="0.2">
      <c r="A15" s="6">
        <f t="shared" si="4"/>
        <v>44927</v>
      </c>
      <c r="B15" s="8" t="str">
        <f>IF(A15&lt;='Overriden Forecasts'!$A$2,TRUE,"")</f>
        <v/>
      </c>
      <c r="C15" s="7"/>
      <c r="D15">
        <f>IF($B15=TRUE,D14*(1+D54),D14*(1+(VLOOKUP($A15,'Overriden Forecasts'!$2:$25,'Unchained Indices'!D$2,0))))</f>
        <v>113.51623920286605</v>
      </c>
      <c r="E15">
        <f>IF($B15=TRUE,E14*(1+E54),E14*(1+(VLOOKUP($A15,'Overriden Forecasts'!$2:$25,'Unchained Indices'!E$2,0))))</f>
        <v>109.01494219960033</v>
      </c>
      <c r="F15">
        <f>IF($B15=TRUE,F14*(1+F54),F14*(1+(VLOOKUP($A15,'Overriden Forecasts'!$2:$25,'Unchained Indices'!F$2,0))))</f>
        <v>118.74062227071734</v>
      </c>
      <c r="G15">
        <f>IF($B15=TRUE,G14*(1+G54),G14*(1+(VLOOKUP($A15,'Overriden Forecasts'!$2:$25,'Unchained Indices'!G$2,0))))</f>
        <v>110.97464180856919</v>
      </c>
      <c r="H15">
        <f>IF($B15=TRUE,H14*(1+H54),H14*(1+(VLOOKUP($A15,'Overriden Forecasts'!$2:$25,'Unchained Indices'!H$2,0))))</f>
        <v>111.1139303693533</v>
      </c>
      <c r="I15">
        <f>IF($B15=TRUE,I14*(1+I54),I14*(1+(VLOOKUP($A15,'Overriden Forecasts'!$2:$25,'Unchained Indices'!I$2,0))))</f>
        <v>109.66805315192063</v>
      </c>
      <c r="J15">
        <f>IF($B15=TRUE,J14*(1+J54),J14*(1+(VLOOKUP($A15,'Overriden Forecasts'!$2:$25,'Unchained Indices'!J$2,0))))</f>
        <v>116.48365987460977</v>
      </c>
      <c r="K15">
        <f>IF($B15=TRUE,K14*(1+K54),K14*(1+(VLOOKUP($A15,'Overriden Forecasts'!$2:$25,'Unchained Indices'!K$2,0))))</f>
        <v>115.14630938916105</v>
      </c>
      <c r="L15">
        <f>IF($B15=TRUE,L14*(1+L54),L14*(1+(VLOOKUP($A15,'Overriden Forecasts'!$2:$25,'Unchained Indices'!L$2,0))))</f>
        <v>113.84111384111385</v>
      </c>
      <c r="M15">
        <f>IF($B15=TRUE,M14*(1+M54),M14*(1+(VLOOKUP($A15,'Overriden Forecasts'!$2:$25,'Unchained Indices'!M$2,0))))</f>
        <v>113.95306587616226</v>
      </c>
      <c r="N15">
        <f>IF($B15=TRUE,N14*(1+N54),N14*(1+(VLOOKUP($A15,'Overriden Forecasts'!$2:$25,'Unchained Indices'!N$2,0))))</f>
        <v>114.63415107207643</v>
      </c>
      <c r="O15">
        <f>IF($B15=TRUE,O14*(1+O54),O14*(1+(VLOOKUP($A15,'Overriden Forecasts'!$2:$25,'Unchained Indices'!O$2,0))))</f>
        <v>113.92721036763537</v>
      </c>
      <c r="P15">
        <f>IF($B15=TRUE,P14*(1+P54),P14*(1+(VLOOKUP($A15,'Overriden Forecasts'!$2:$25,'Unchained Indices'!P$2,0))))</f>
        <v>114.10477321825461</v>
      </c>
      <c r="Q15">
        <f>IF($B15=TRUE,Q14*(1+Q54),Q14*(1+(VLOOKUP($A15,'Overriden Forecasts'!$2:$25,'Unchained Indices'!Q$2,0))))</f>
        <v>124.71096925087291</v>
      </c>
      <c r="R15">
        <f>IF($B15=TRUE,R14*(1+R54),R14*(1+(VLOOKUP($A15,'Overriden Forecasts'!$2:$25,'Unchained Indices'!R$2,0))))</f>
        <v>117.60162147040211</v>
      </c>
      <c r="S15">
        <f>IF($B15=TRUE,S14*(1+S54),S14*(1+(VLOOKUP($A15,'Overriden Forecasts'!$2:$25,'Unchained Indices'!S$2,0))))</f>
        <v>126.12036517330529</v>
      </c>
      <c r="T15">
        <f>IF($B15=TRUE,T14*(1+T54),T14*(1+(VLOOKUP($A15,'Overriden Forecasts'!$2:$25,'Unchained Indices'!T$2,0))))</f>
        <v>123.09907627766428</v>
      </c>
      <c r="U15">
        <f>IF($B15=TRUE,U14*(1+U54),U14*(1+(VLOOKUP($A15,'Overriden Forecasts'!$2:$25,'Unchained Indices'!U$2,0))))</f>
        <v>135.46509818036577</v>
      </c>
      <c r="V15">
        <f>IF($B15=TRUE,V14*(1+V54),V14*(1+(VLOOKUP($A15,'Overriden Forecasts'!$2:$25,'Unchained Indices'!V$2,0))))</f>
        <v>112.30387510726719</v>
      </c>
      <c r="W15">
        <f>IF($B15=TRUE,W14*(1+W54),W14*(1+(VLOOKUP($A15,'Overriden Forecasts'!$2:$25,'Unchained Indices'!W$2,0))))</f>
        <v>110.29827327340661</v>
      </c>
      <c r="X15">
        <f>IF($B15=TRUE,X14*(1+X54),X14*(1+(VLOOKUP($A15,'Overriden Forecasts'!$2:$25,'Unchained Indices'!X$2,0))))</f>
        <v>107.63478025868189</v>
      </c>
      <c r="Y15">
        <f>IF($B15=TRUE,Y14*(1+Y54),Y14*(1+(VLOOKUP($A15,'Overriden Forecasts'!$2:$25,'Unchained Indices'!Y$2,0))))</f>
        <v>109.69515696870666</v>
      </c>
      <c r="Z15">
        <f>IF($B15=TRUE,Z14*(1+Z54),Z14*(1+(VLOOKUP($A15,'Overriden Forecasts'!$2:$25,'Unchained Indices'!Z$2,0))))</f>
        <v>112.22802677701323</v>
      </c>
      <c r="AA15">
        <f>IF($B15=TRUE,AA14*(1+AA54),AA14*(1+(VLOOKUP($A15,'Overriden Forecasts'!$2:$25,'Unchained Indices'!AA$2,0))))</f>
        <v>103.45525391055784</v>
      </c>
      <c r="AB15">
        <f>IF($B15=TRUE,AB14*(1+AB54),AB14*(1+(VLOOKUP($A15,'Overriden Forecasts'!$2:$25,'Unchained Indices'!AB$2,0))))</f>
        <v>111.14620843825131</v>
      </c>
      <c r="AC15">
        <f>IF($B15=TRUE,AC14*(1+AC54),AC14*(1+(VLOOKUP($A15,'Overriden Forecasts'!$2:$25,'Unchained Indices'!AC$2,0))))</f>
        <v>112.15161649944257</v>
      </c>
      <c r="AD15">
        <f>IF($B15=TRUE,AD14*(1+AD54),AD14*(1+(VLOOKUP($A15,'Overriden Forecasts'!$2:$25,'Unchained Indices'!AD$2,0))))</f>
        <v>111.66381648082911</v>
      </c>
      <c r="AE15">
        <f>IF($B15=TRUE,AE14*(1+AE54),AE14*(1+(VLOOKUP($A15,'Overriden Forecasts'!$2:$25,'Unchained Indices'!AE$2,0))))</f>
        <v>107.60775921793295</v>
      </c>
      <c r="AF15">
        <f>IF($B15=TRUE,AF14*(1+AF54),AF14*(1+(VLOOKUP($A15,'Overriden Forecasts'!$2:$25,'Unchained Indices'!AF$2,0))))</f>
        <v>106.51706127271916</v>
      </c>
      <c r="AG15">
        <f>IF($B15=TRUE,AG14*(1+AG54),AG14*(1+(VLOOKUP($A15,'Overriden Forecasts'!$2:$25,'Unchained Indices'!AG$2,0))))</f>
        <v>114.26253426069913</v>
      </c>
      <c r="AH15">
        <f>IF($B15=TRUE,AH14*(1+AH54),AH14*(1+(VLOOKUP($A15,'Overriden Forecasts'!$2:$25,'Unchained Indices'!AH$2,0))))</f>
        <v>101.02179175059761</v>
      </c>
      <c r="AI15">
        <f>IF($B15=TRUE,AI14*(1+AI54),AI14*(1+(VLOOKUP($A15,'Overriden Forecasts'!$2:$25,'Unchained Indices'!AI$2,0))))</f>
        <v>100.67537643531533</v>
      </c>
      <c r="AJ15">
        <f>IF($B15=TRUE,AJ14*(1+AJ54),AJ14*(1+(VLOOKUP($A15,'Overriden Forecasts'!$2:$25,'Unchained Indices'!AJ$2,0))))</f>
        <v>104.13789293756244</v>
      </c>
      <c r="AK15">
        <f>IF($B15=TRUE,AK14*(1+AK54),AK14*(1+(VLOOKUP($A15,'Overriden Forecasts'!$2:$25,'Unchained Indices'!AK$2,0))))</f>
        <v>118.70890164902869</v>
      </c>
      <c r="AL15">
        <f>IF($B15=TRUE,AL14*(1+AL54),AL14*(1+(VLOOKUP($A15,'Overriden Forecasts'!$2:$25,'Unchained Indices'!AL$2,0))))</f>
        <v>108.92110626632862</v>
      </c>
      <c r="AM15">
        <f>IF($B15=TRUE,AM14*(1+AM54),AM14*(1+(VLOOKUP($A15,'Overriden Forecasts'!$2:$25,'Unchained Indices'!AM$2,0))))</f>
        <v>106.05314247907647</v>
      </c>
      <c r="AN15">
        <f>IF($B15=TRUE,AN14*(1+AN54),AN14*(1+(VLOOKUP($A15,'Overriden Forecasts'!$2:$25,'Unchained Indices'!AN$2,0))))</f>
        <v>112.44394657495971</v>
      </c>
      <c r="AO15">
        <f>IF($B15=TRUE,AO14*(1+AO54),AO14*(1+(VLOOKUP($A15,'Overriden Forecasts'!$2:$25,'Unchained Indices'!AO$2,0))))</f>
        <v>104.75565578080349</v>
      </c>
      <c r="AP15">
        <f>IF($B15=TRUE,AP14*(1+AP54),AP14*(1+(VLOOKUP($A15,'Overriden Forecasts'!$2:$25,'Unchained Indices'!AP$2,0))))</f>
        <v>104.85208602720682</v>
      </c>
      <c r="AQ15">
        <f>IF($B15=TRUE,AQ14*(1+AQ54),AQ14*(1+(VLOOKUP($A15,'Overriden Forecasts'!$2:$25,'Unchained Indices'!AQ$2,0))))</f>
        <v>104.55970784933793</v>
      </c>
      <c r="AR15">
        <f>IF($B15=TRUE,AR14*(1+AR54),AR14*(1+(VLOOKUP($A15,'Overriden Forecasts'!$2:$25,'Unchained Indices'!AR$2,0))))</f>
        <v>104.21978650781895</v>
      </c>
      <c r="AS15">
        <f>IF($B15=TRUE,AS14*(1+AS54),AS14*(1+(VLOOKUP($A15,'Overriden Forecasts'!$2:$25,'Unchained Indices'!AS$2,0))))</f>
        <v>107.93591487837088</v>
      </c>
      <c r="AT15">
        <f>IF($B15=TRUE,AT14*(1+AT54),AT14*(1+(VLOOKUP($A15,'Overriden Forecasts'!$2:$25,'Unchained Indices'!AT$2,0))))</f>
        <v>102.40997975200682</v>
      </c>
      <c r="AU15">
        <f>IF($B15=TRUE,AU14*(1+AU54),AU14*(1+(VLOOKUP($A15,'Overriden Forecasts'!$2:$25,'Unchained Indices'!AU$2,0))))</f>
        <v>104.27632832687613</v>
      </c>
      <c r="AV15">
        <f>IF($B15=TRUE,AV14*(1+AV54),AV14*(1+(VLOOKUP($A15,'Overriden Forecasts'!$2:$25,'Unchained Indices'!AV$2,0))))</f>
        <v>106.50810440716661</v>
      </c>
      <c r="AW15">
        <f>IF($B15=TRUE,AW14*(1+AW54),AW14*(1+(VLOOKUP($A15,'Overriden Forecasts'!$2:$25,'Unchained Indices'!AW$2,0))))</f>
        <v>103.89172784480753</v>
      </c>
      <c r="AX15">
        <f ca="1">IF($B15=TRUE,AX14*(1+AX54),AX14*(1+(VLOOKUP($A15,'Overriden Forecasts'!$2:$25,'Unchained Indices'!AX$2,0))))</f>
        <v>130.9882410753429</v>
      </c>
      <c r="AY15">
        <f>IF($B15=TRUE,AY14*(1+AY54),AY14*(1+(VLOOKUP($A15,'Overriden Forecasts'!$2:$25,'Unchained Indices'!AY$2,0))))</f>
        <v>103.44095900986704</v>
      </c>
      <c r="AZ15">
        <f>IF($B15=TRUE,AZ14*(1+AZ54),AZ14*(1+(VLOOKUP($A15,'Overriden Forecasts'!$2:$25,'Unchained Indices'!AZ$2,0))))</f>
        <v>103.42003853564547</v>
      </c>
      <c r="BA15">
        <f>IF($B15=TRUE,BA14*(1+BA54),BA14*(1+(VLOOKUP($A15,'Overriden Forecasts'!$2:$25,'Unchained Indices'!BA$2,0))))</f>
        <v>103.82546804407345</v>
      </c>
      <c r="BB15">
        <f>IF($B15=TRUE,BB14*(1+BB54),BB14*(1+(VLOOKUP($A15,'Overriden Forecasts'!$2:$25,'Unchained Indices'!BB$2,0))))</f>
        <v>102.39283240769805</v>
      </c>
      <c r="BC15">
        <f>IF($B15=TRUE,BC14*(1+BC54),BC14*(1+(VLOOKUP($A15,'Overriden Forecasts'!$2:$25,'Unchained Indices'!BC$2,0))))</f>
        <v>112.56328697194498</v>
      </c>
      <c r="BD15">
        <f>IF($B15=TRUE,BD14*(1+BD54),BD14*(1+(VLOOKUP($A15,'Overriden Forecasts'!$2:$25,'Unchained Indices'!BD$2,0))))</f>
        <v>113.92376677420336</v>
      </c>
      <c r="BE15">
        <f>IF($B15=TRUE,BE14*(1+BE54),BE14*(1+(VLOOKUP($A15,'Overriden Forecasts'!$2:$25,'Unchained Indices'!BE$2,0))))</f>
        <v>139.8112790548669</v>
      </c>
      <c r="BF15">
        <f>IF($B15=TRUE,BF14*(1+BF54),BF14*(1+(VLOOKUP($A15,'Overriden Forecasts'!$2:$25,'Unchained Indices'!BF$2,0))))</f>
        <v>163.22899718385537</v>
      </c>
      <c r="BG15">
        <f>IF($B15=TRUE,BG14*(1+BG54),BG14*(1+(VLOOKUP($A15,'Overriden Forecasts'!$2:$25,'Unchained Indices'!BG$2,0))))</f>
        <v>241.24201486629875</v>
      </c>
      <c r="BH15">
        <f>IF($B15=TRUE,BH14*(1+BH54),BH14*(1+(VLOOKUP($A15,'Overriden Forecasts'!$2:$25,'Unchained Indices'!BH$2,0))))</f>
        <v>153.59825505625616</v>
      </c>
      <c r="BI15">
        <f>IF($B15=TRUE,BI14*(1+BI54),BI14*(1+(VLOOKUP($A15,'Overriden Forecasts'!$2:$25,'Unchained Indices'!BI$2,0))))</f>
        <v>118.70482444868988</v>
      </c>
      <c r="BJ15">
        <f>IF($B15=TRUE,BJ14*(1+BJ54),BJ14*(1+(VLOOKUP($A15,'Overriden Forecasts'!$2:$25,'Unchained Indices'!BJ$2,0))))</f>
        <v>110.74853920405992</v>
      </c>
      <c r="BK15">
        <f>IF($B15=TRUE,BK14*(1+BK54),BK14*(1+(VLOOKUP($A15,'Overriden Forecasts'!$2:$25,'Unchained Indices'!BK$2,0))))</f>
        <v>109.19425435931085</v>
      </c>
      <c r="BL15">
        <f>IF($B15=TRUE,BL14*(1+BL54),BL14*(1+(VLOOKUP($A15,'Overriden Forecasts'!$2:$25,'Unchained Indices'!BL$2,0))))</f>
        <v>110.36703412473211</v>
      </c>
      <c r="BM15">
        <f>IF($B15=TRUE,BM14*(1+BM54),BM14*(1+(VLOOKUP($A15,'Overriden Forecasts'!$2:$25,'Unchained Indices'!BM$2,0))))</f>
        <v>114.35425603262031</v>
      </c>
      <c r="BN15">
        <f>IF($B15=TRUE,BN14*(1+BN54),BN14*(1+(VLOOKUP($A15,'Overriden Forecasts'!$2:$25,'Unchained Indices'!BN$2,0))))</f>
        <v>114.35889528046916</v>
      </c>
      <c r="BO15">
        <f>IF($B15=TRUE,BO14*(1+BO54),BO14*(1+(VLOOKUP($A15,'Overriden Forecasts'!$2:$25,'Unchained Indices'!BO$2,0))))</f>
        <v>106.73801056274597</v>
      </c>
      <c r="BP15">
        <f>IF($B15=TRUE,BP14*(1+BP54),BP14*(1+(VLOOKUP($A15,'Overriden Forecasts'!$2:$25,'Unchained Indices'!BP$2,0))))</f>
        <v>103.77319755004929</v>
      </c>
      <c r="BQ15">
        <f>IF($B15=TRUE,BQ14*(1+BQ54),BQ14*(1+(VLOOKUP($A15,'Overriden Forecasts'!$2:$25,'Unchained Indices'!BQ$2,0))))</f>
        <v>106.61522551251359</v>
      </c>
      <c r="BR15">
        <f>IF($B15=TRUE,BR14*(1+BR54),BR14*(1+(VLOOKUP($A15,'Overriden Forecasts'!$2:$25,'Unchained Indices'!BR$2,0))))</f>
        <v>104.65531912086961</v>
      </c>
      <c r="BS15">
        <f>IF($B15=TRUE,BS14*(1+BS54),BS14*(1+(VLOOKUP($A15,'Overriden Forecasts'!$2:$25,'Unchained Indices'!BS$2,0))))</f>
        <v>120.9643134798584</v>
      </c>
      <c r="BT15">
        <f>IF($B15=TRUE,BT14*(1+BT54),BT14*(1+(VLOOKUP($A15,'Overriden Forecasts'!$2:$25,'Unchained Indices'!BT$2,0))))</f>
        <v>125.41988320932508</v>
      </c>
      <c r="BU15">
        <f>IF($B15=TRUE,BU14*(1+BU54),BU14*(1+(VLOOKUP($A15,'Overriden Forecasts'!$2:$25,'Unchained Indices'!BU$2,0))))</f>
        <v>114.50402859748985</v>
      </c>
      <c r="BV15">
        <f>IF($B15=TRUE,BV14*(1+BV54),BV14*(1+(VLOOKUP($A15,'Overriden Forecasts'!$2:$25,'Unchained Indices'!BV$2,0))))</f>
        <v>112.14912469206573</v>
      </c>
      <c r="BW15">
        <f>IF($B15=TRUE,BW14*(1+BW54),BW14*(1+(VLOOKUP($A15,'Overriden Forecasts'!$2:$25,'Unchained Indices'!BW$2,0))))</f>
        <v>110.15016291153457</v>
      </c>
      <c r="BX15">
        <f>IF($B15=TRUE,BX14*(1+BX54),BX14*(1+(VLOOKUP($A15,'Overriden Forecasts'!$2:$25,'Unchained Indices'!BX$2,0))))</f>
        <v>107.81523271433254</v>
      </c>
      <c r="BY15">
        <f>IF($B15=TRUE,BY14*(1+BY54),BY14*(1+(VLOOKUP($A15,'Overriden Forecasts'!$2:$25,'Unchained Indices'!BY$2,0))))</f>
        <v>107.34704193482328</v>
      </c>
      <c r="BZ15">
        <f>IF($B15=TRUE,BZ14*(1+BZ54),BZ14*(1+(VLOOKUP($A15,'Overriden Forecasts'!$2:$25,'Unchained Indices'!BZ$2,0))))</f>
        <v>105.42724229234079</v>
      </c>
      <c r="CA15">
        <f>IF($B15=TRUE,CA14*(1+CA54),CA14*(1+(VLOOKUP($A15,'Overriden Forecasts'!$2:$25,'Unchained Indices'!CA$2,0))))</f>
        <v>99.527837841269999</v>
      </c>
      <c r="CB15">
        <f>IF($B15=TRUE,CB14*(1+CB54),CB14*(1+(VLOOKUP($A15,'Overriden Forecasts'!$2:$25,'Unchained Indices'!CB$2,0))))</f>
        <v>106.06809894333203</v>
      </c>
      <c r="CC15">
        <f>IF($B15=TRUE,CC14*(1+CC54),CC14*(1+(VLOOKUP($A15,'Overriden Forecasts'!$2:$25,'Unchained Indices'!CC$2,0))))</f>
        <v>119.23351525414211</v>
      </c>
      <c r="CD15">
        <f>IF($B15=TRUE,CD14*(1+CD54),CD14*(1+(VLOOKUP($A15,'Overriden Forecasts'!$2:$25,'Unchained Indices'!CD$2,0))))</f>
        <v>124.85598123583236</v>
      </c>
      <c r="CE15">
        <f>IF($B15=TRUE,CE14*(1+CE54),CE14*(1+(VLOOKUP($A15,'Overriden Forecasts'!$2:$25,'Unchained Indices'!CE$2,0))))</f>
        <v>109.67114859063412</v>
      </c>
      <c r="CF15">
        <f>IF($B15=TRUE,CF14*(1+CF54),CF14*(1+(VLOOKUP($A15,'Overriden Forecasts'!$2:$25,'Unchained Indices'!CF$2,0))))</f>
        <v>110.20402698541787</v>
      </c>
      <c r="CG15">
        <f>IF($B15=TRUE,CG14*(1+CG54),CG14*(1+(VLOOKUP($A15,'Overriden Forecasts'!$2:$25,'Unchained Indices'!CG$2,0))))</f>
        <v>125.60466201009322</v>
      </c>
      <c r="CH15">
        <f>IF($B15=TRUE,CH14*(1+CH54),CH14*(1+(VLOOKUP($A15,'Overriden Forecasts'!$2:$25,'Unchained Indices'!CH$2,0))))</f>
        <v>99.448684658967849</v>
      </c>
      <c r="CI15">
        <f>IF($B15=TRUE,CI14*(1+CI54),CI14*(1+(VLOOKUP($A15,'Overriden Forecasts'!$2:$25,'Unchained Indices'!CI$2,0))))</f>
        <v>104.53422792932867</v>
      </c>
      <c r="CJ15">
        <f>IF($B15=TRUE,CJ14*(1+CJ54),CJ14*(1+(VLOOKUP($A15,'Overriden Forecasts'!$2:$25,'Unchained Indices'!CJ$2,0))))</f>
        <v>104.98117642752295</v>
      </c>
      <c r="CK15">
        <f>IF($B15=TRUE,CK14*(1+CK54),CK14*(1+(VLOOKUP($A15,'Overriden Forecasts'!$2:$25,'Unchained Indices'!CK$2,0))))</f>
        <v>111.53384893680469</v>
      </c>
      <c r="CL15">
        <f>IF($B15=TRUE,CL14*(1+CL54),CL14*(1+(VLOOKUP($A15,'Overriden Forecasts'!$2:$25,'Unchained Indices'!CL$2,0))))</f>
        <v>109.99664950950712</v>
      </c>
      <c r="CM15">
        <f>IF($B15=TRUE,CM14*(1+CM54),CM14*(1+(VLOOKUP($A15,'Overriden Forecasts'!$2:$25,'Unchained Indices'!CM$2,0))))</f>
        <v>101.56703935170196</v>
      </c>
      <c r="CN15">
        <f>IF($B15=TRUE,CN14*(1+CN54),CN14*(1+(VLOOKUP($A15,'Overriden Forecasts'!$2:$25,'Unchained Indices'!CN$2,0))))</f>
        <v>105.4236006415501</v>
      </c>
      <c r="CO15">
        <f>IF($B15=TRUE,CO14*(1+CO54),CO14*(1+(VLOOKUP($A15,'Overriden Forecasts'!$2:$25,'Unchained Indices'!CO$2,0))))</f>
        <v>110.20234542493691</v>
      </c>
      <c r="CP15">
        <f>IF($B15=TRUE,CP14*(1+CP54),CP14*(1+(VLOOKUP($A15,'Overriden Forecasts'!$2:$25,'Unchained Indices'!CP$2,0))))</f>
        <v>124.10401663804734</v>
      </c>
    </row>
    <row r="16" spans="1:109" x14ac:dyDescent="0.2">
      <c r="A16" s="6"/>
      <c r="B16" s="8"/>
      <c r="C16" s="7"/>
    </row>
    <row r="17" spans="1:94" x14ac:dyDescent="0.2">
      <c r="A17" s="6">
        <f>EDATE(A14,1)</f>
        <v>44927</v>
      </c>
      <c r="B17" s="8" t="str">
        <f>IF(A17&lt;='Overriden Forecasts'!$A$2,TRUE,"")</f>
        <v/>
      </c>
      <c r="C17" s="7">
        <f t="shared" si="5"/>
        <v>44927</v>
      </c>
      <c r="D17">
        <v>100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100</v>
      </c>
      <c r="L17">
        <v>100</v>
      </c>
      <c r="M17">
        <v>100</v>
      </c>
      <c r="N17">
        <v>100</v>
      </c>
      <c r="O17">
        <v>100</v>
      </c>
      <c r="P17">
        <v>100</v>
      </c>
      <c r="Q17">
        <v>100</v>
      </c>
      <c r="R17">
        <v>100</v>
      </c>
      <c r="S17">
        <v>100</v>
      </c>
      <c r="T17">
        <v>100</v>
      </c>
      <c r="U17">
        <v>100</v>
      </c>
      <c r="V17">
        <v>100</v>
      </c>
      <c r="W17">
        <v>100</v>
      </c>
      <c r="X17">
        <v>100</v>
      </c>
      <c r="Y17">
        <v>100</v>
      </c>
      <c r="Z17">
        <v>100</v>
      </c>
      <c r="AA17">
        <v>100</v>
      </c>
      <c r="AB17">
        <v>100</v>
      </c>
      <c r="AC17">
        <v>100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100</v>
      </c>
      <c r="AM17">
        <v>100</v>
      </c>
      <c r="AN17">
        <v>100</v>
      </c>
      <c r="AO17">
        <v>100</v>
      </c>
      <c r="AP17">
        <v>100</v>
      </c>
      <c r="AQ17">
        <v>100</v>
      </c>
      <c r="AR17">
        <v>100</v>
      </c>
      <c r="AS17">
        <v>100</v>
      </c>
      <c r="AT17">
        <v>100</v>
      </c>
      <c r="AU17">
        <v>100</v>
      </c>
      <c r="AV17">
        <v>100</v>
      </c>
      <c r="AW17">
        <v>100</v>
      </c>
      <c r="AX17">
        <v>100</v>
      </c>
      <c r="AY17">
        <v>100</v>
      </c>
      <c r="AZ17">
        <v>100</v>
      </c>
      <c r="BA17">
        <v>100</v>
      </c>
      <c r="BB17">
        <v>100</v>
      </c>
      <c r="BC17">
        <v>100</v>
      </c>
      <c r="BD17">
        <v>100</v>
      </c>
      <c r="BE17">
        <v>100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100</v>
      </c>
      <c r="BL17">
        <v>100</v>
      </c>
      <c r="BM17">
        <v>100</v>
      </c>
      <c r="BN17">
        <v>100</v>
      </c>
      <c r="BO17">
        <v>100</v>
      </c>
      <c r="BP17">
        <v>100</v>
      </c>
      <c r="BQ17">
        <v>100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100</v>
      </c>
      <c r="BY17">
        <v>100</v>
      </c>
      <c r="BZ17">
        <v>100</v>
      </c>
      <c r="CA17">
        <v>100</v>
      </c>
      <c r="CB17">
        <v>100</v>
      </c>
      <c r="CC17">
        <v>100</v>
      </c>
      <c r="CD17">
        <v>100</v>
      </c>
      <c r="CE17">
        <v>100</v>
      </c>
      <c r="CF17">
        <v>100</v>
      </c>
      <c r="CG17">
        <v>100</v>
      </c>
      <c r="CH17">
        <v>100</v>
      </c>
      <c r="CI17">
        <v>100</v>
      </c>
      <c r="CJ17">
        <v>100</v>
      </c>
      <c r="CK17">
        <v>100</v>
      </c>
      <c r="CL17">
        <v>100</v>
      </c>
      <c r="CM17">
        <v>100</v>
      </c>
      <c r="CN17">
        <v>100</v>
      </c>
      <c r="CO17">
        <v>100</v>
      </c>
      <c r="CP17">
        <v>100</v>
      </c>
    </row>
    <row r="18" spans="1:94" x14ac:dyDescent="0.2">
      <c r="A18" s="6">
        <f t="shared" si="4"/>
        <v>44958</v>
      </c>
      <c r="B18" s="8" t="str">
        <f>IF(A18&lt;='Overriden Forecasts'!$A$2,TRUE,"")</f>
        <v/>
      </c>
      <c r="C18" s="7">
        <f t="shared" si="5"/>
        <v>44927</v>
      </c>
      <c r="D18">
        <f>IF($B18=TRUE,D17*(1+VLOOKUP($A18,$C$43:$CP$69,D$2,0)),D17*(1+(VLOOKUP($A18,'Overriden Forecasts'!$2:$25,'Unchained Indices'!D$2,0))))</f>
        <v>100.4392180918682</v>
      </c>
      <c r="E18">
        <f>IF($B18=TRUE,E17*(1+VLOOKUP($A18,$C$43:$CP$69,E$2,0)),E17*(1+(VLOOKUP($A18,'Overriden Forecasts'!$2:$25,'Unchained Indices'!E$2,0))))</f>
        <v>100.70873047150772</v>
      </c>
      <c r="F18">
        <f>IF($B18=TRUE,F17*(1+VLOOKUP($A18,$C$43:$CP$69,F$2,0)),F17*(1+(VLOOKUP($A18,'Overriden Forecasts'!$2:$25,'Unchained Indices'!F$2,0))))</f>
        <v>100.78900085142719</v>
      </c>
      <c r="G18">
        <f>IF($B18=TRUE,G17*(1+VLOOKUP($A18,$C$43:$CP$69,G$2,0)),G17*(1+(VLOOKUP($A18,'Overriden Forecasts'!$2:$25,'Unchained Indices'!G$2,0))))</f>
        <v>100.19557047812731</v>
      </c>
      <c r="H18">
        <f>IF($B18=TRUE,H17*(1+VLOOKUP($A18,$C$43:$CP$69,H$2,0)),H17*(1+(VLOOKUP($A18,'Overriden Forecasts'!$2:$25,'Unchained Indices'!H$2,0))))</f>
        <v>100.88247973020903</v>
      </c>
      <c r="I18">
        <f>IF($B18=TRUE,I17*(1+VLOOKUP($A18,$C$43:$CP$69,I$2,0)),I17*(1+(VLOOKUP($A18,'Overriden Forecasts'!$2:$25,'Unchained Indices'!I$2,0))))</f>
        <v>100.17813035400751</v>
      </c>
      <c r="J18">
        <f>IF($B18=TRUE,J17*(1+VLOOKUP($A18,$C$43:$CP$69,J$2,0)),J17*(1+(VLOOKUP($A18,'Overriden Forecasts'!$2:$25,'Unchained Indices'!J$2,0))))</f>
        <v>100.66253555329322</v>
      </c>
      <c r="K18">
        <f>IF($B18=TRUE,K17*(1+VLOOKUP($A18,$C$43:$CP$69,K$2,0)),K17*(1+(VLOOKUP($A18,'Overriden Forecasts'!$2:$25,'Unchained Indices'!K$2,0))))</f>
        <v>100.11704616906675</v>
      </c>
      <c r="L18">
        <f>IF($B18=TRUE,L17*(1+VLOOKUP($A18,$C$43:$CP$69,L$2,0)),L17*(1+(VLOOKUP($A18,'Overriden Forecasts'!$2:$25,'Unchained Indices'!L$2,0))))</f>
        <v>100</v>
      </c>
      <c r="M18">
        <f>IF($B18=TRUE,M17*(1+VLOOKUP($A18,$C$43:$CP$69,M$2,0)),M17*(1+(VLOOKUP($A18,'Overriden Forecasts'!$2:$25,'Unchained Indices'!M$2,0))))</f>
        <v>100.39752787421304</v>
      </c>
      <c r="N18">
        <f>IF($B18=TRUE,N17*(1+VLOOKUP($A18,$C$43:$CP$69,N$2,0)),N17*(1+(VLOOKUP($A18,'Overriden Forecasts'!$2:$25,'Unchained Indices'!N$2,0))))</f>
        <v>100.54511101477992</v>
      </c>
      <c r="O18">
        <f>IF($B18=TRUE,O17*(1+VLOOKUP($A18,$C$43:$CP$69,O$2,0)),O17*(1+(VLOOKUP($A18,'Overriden Forecasts'!$2:$25,'Unchained Indices'!O$2,0))))</f>
        <v>100.40792309234629</v>
      </c>
      <c r="P18">
        <f>IF($B18=TRUE,P17*(1+VLOOKUP($A18,$C$43:$CP$69,P$2,0)),P17*(1+(VLOOKUP($A18,'Overriden Forecasts'!$2:$25,'Unchained Indices'!P$2,0))))</f>
        <v>101.39850268830328</v>
      </c>
      <c r="Q18">
        <f>IF($B18=TRUE,Q17*(1+VLOOKUP($A18,$C$43:$CP$69,Q$2,0)),Q17*(1+(VLOOKUP($A18,'Overriden Forecasts'!$2:$25,'Unchained Indices'!Q$2,0))))</f>
        <v>100.18316277533741</v>
      </c>
      <c r="R18">
        <f>IF($B18=TRUE,R17*(1+VLOOKUP($A18,$C$43:$CP$69,R$2,0)),R17*(1+(VLOOKUP($A18,'Overriden Forecasts'!$2:$25,'Unchained Indices'!R$2,0))))</f>
        <v>99.664507174018738</v>
      </c>
      <c r="S18">
        <f>IF($B18=TRUE,S17*(1+VLOOKUP($A18,$C$43:$CP$69,S$2,0)),S17*(1+(VLOOKUP($A18,'Overriden Forecasts'!$2:$25,'Unchained Indices'!S$2,0))))</f>
        <v>100.7956680263955</v>
      </c>
      <c r="T18">
        <f>IF($B18=TRUE,T17*(1+VLOOKUP($A18,$C$43:$CP$69,T$2,0)),T17*(1+(VLOOKUP($A18,'Overriden Forecasts'!$2:$25,'Unchained Indices'!T$2,0))))</f>
        <v>100.72762160876894</v>
      </c>
      <c r="U18">
        <f>IF($B18=TRUE,U17*(1+VLOOKUP($A18,$C$43:$CP$69,U$2,0)),U17*(1+(VLOOKUP($A18,'Overriden Forecasts'!$2:$25,'Unchained Indices'!U$2,0))))</f>
        <v>101.50514563296802</v>
      </c>
      <c r="V18">
        <f>IF($B18=TRUE,V17*(1+VLOOKUP($A18,$C$43:$CP$69,V$2,0)),V17*(1+(VLOOKUP($A18,'Overriden Forecasts'!$2:$25,'Unchained Indices'!V$2,0))))</f>
        <v>100.16894935327694</v>
      </c>
      <c r="W18">
        <f>IF($B18=TRUE,W17*(1+VLOOKUP($A18,$C$43:$CP$69,W$2,0)),W17*(1+(VLOOKUP($A18,'Overriden Forecasts'!$2:$25,'Unchained Indices'!W$2,0))))</f>
        <v>100.13633856591231</v>
      </c>
      <c r="X18">
        <f>IF($B18=TRUE,X17*(1+VLOOKUP($A18,$C$43:$CP$69,X$2,0)),X17*(1+(VLOOKUP($A18,'Overriden Forecasts'!$2:$25,'Unchained Indices'!X$2,0))))</f>
        <v>99.902956560796682</v>
      </c>
      <c r="Y18">
        <f>IF($B18=TRUE,Y17*(1+VLOOKUP($A18,$C$43:$CP$69,Y$2,0)),Y17*(1+(VLOOKUP($A18,'Overriden Forecasts'!$2:$25,'Unchained Indices'!Y$2,0))))</f>
        <v>100.51079994801199</v>
      </c>
      <c r="Z18">
        <f>IF($B18=TRUE,Z17*(1+VLOOKUP($A18,$C$43:$CP$69,Z$2,0)),Z17*(1+(VLOOKUP($A18,'Overriden Forecasts'!$2:$25,'Unchained Indices'!Z$2,0))))</f>
        <v>100.55482010407711</v>
      </c>
      <c r="AA18">
        <f>IF($B18=TRUE,AA17*(1+VLOOKUP($A18,$C$43:$CP$69,AA$2,0)),AA17*(1+(VLOOKUP($A18,'Overriden Forecasts'!$2:$25,'Unchained Indices'!AA$2,0))))</f>
        <v>101.14610367342205</v>
      </c>
      <c r="AB18">
        <f>IF($B18=TRUE,AB17*(1+VLOOKUP($A18,$C$43:$CP$69,AB$2,0)),AB17*(1+(VLOOKUP($A18,'Overriden Forecasts'!$2:$25,'Unchained Indices'!AB$2,0))))</f>
        <v>100.80461624945814</v>
      </c>
      <c r="AC18">
        <f>IF($B18=TRUE,AC17*(1+VLOOKUP($A18,$C$43:$CP$69,AC$2,0)),AC17*(1+(VLOOKUP($A18,'Overriden Forecasts'!$2:$25,'Unchained Indices'!AC$2,0))))</f>
        <v>100</v>
      </c>
      <c r="AD18">
        <f>IF($B18=TRUE,AD17*(1+VLOOKUP($A18,$C$43:$CP$69,AD$2,0)),AD17*(1+(VLOOKUP($A18,'Overriden Forecasts'!$2:$25,'Unchained Indices'!AD$2,0))))</f>
        <v>100.34659199535723</v>
      </c>
      <c r="AE18">
        <f>IF($B18=TRUE,AE17*(1+VLOOKUP($A18,$C$43:$CP$69,AE$2,0)),AE17*(1+(VLOOKUP($A18,'Overriden Forecasts'!$2:$25,'Unchained Indices'!AE$2,0))))</f>
        <v>100.05658714162848</v>
      </c>
      <c r="AF18">
        <f>IF($B18=TRUE,AF17*(1+VLOOKUP($A18,$C$43:$CP$69,AF$2,0)),AF17*(1+(VLOOKUP($A18,'Overriden Forecasts'!$2:$25,'Unchained Indices'!AF$2,0))))</f>
        <v>100.04392352606335</v>
      </c>
      <c r="AG18">
        <f>IF($B18=TRUE,AG17*(1+VLOOKUP($A18,$C$43:$CP$69,AG$2,0)),AG17*(1+(VLOOKUP($A18,'Overriden Forecasts'!$2:$25,'Unchained Indices'!AG$2,0))))</f>
        <v>100.26950400727814</v>
      </c>
      <c r="AH18">
        <f>IF($B18=TRUE,AH17*(1+VLOOKUP($A18,$C$43:$CP$69,AH$2,0)),AH17*(1+(VLOOKUP($A18,'Overriden Forecasts'!$2:$25,'Unchained Indices'!AH$2,0))))</f>
        <v>99.900593282353327</v>
      </c>
      <c r="AI18">
        <f>IF($B18=TRUE,AI17*(1+VLOOKUP($A18,$C$43:$CP$69,AI$2,0)),AI17*(1+(VLOOKUP($A18,'Overriden Forecasts'!$2:$25,'Unchained Indices'!AI$2,0))))</f>
        <v>99.800859175491794</v>
      </c>
      <c r="AJ18">
        <f>IF($B18=TRUE,AJ17*(1+VLOOKUP($A18,$C$43:$CP$69,AJ$2,0)),AJ17*(1+(VLOOKUP($A18,'Overriden Forecasts'!$2:$25,'Unchained Indices'!AJ$2,0))))</f>
        <v>100.30433006171332</v>
      </c>
      <c r="AK18">
        <f>IF($B18=TRUE,AK17*(1+VLOOKUP($A18,$C$43:$CP$69,AK$2,0)),AK17*(1+(VLOOKUP($A18,'Overriden Forecasts'!$2:$25,'Unchained Indices'!AK$2,0))))</f>
        <v>100.91659478062402</v>
      </c>
      <c r="AL18">
        <f>IF($B18=TRUE,AL17*(1+VLOOKUP($A18,$C$43:$CP$69,AL$2,0)),AL17*(1+(VLOOKUP($A18,'Overriden Forecasts'!$2:$25,'Unchained Indices'!AL$2,0))))</f>
        <v>100.63762575433329</v>
      </c>
      <c r="AM18">
        <f>IF($B18=TRUE,AM17*(1+VLOOKUP($A18,$C$43:$CP$69,AM$2,0)),AM17*(1+(VLOOKUP($A18,'Overriden Forecasts'!$2:$25,'Unchained Indices'!AM$2,0))))</f>
        <v>100.56607103265792</v>
      </c>
      <c r="AN18">
        <f>IF($B18=TRUE,AN17*(1+VLOOKUP($A18,$C$43:$CP$69,AN$2,0)),AN17*(1+(VLOOKUP($A18,'Overriden Forecasts'!$2:$25,'Unchained Indices'!AN$2,0))))</f>
        <v>101.03035698641283</v>
      </c>
      <c r="AO18">
        <f>IF($B18=TRUE,AO17*(1+VLOOKUP($A18,$C$43:$CP$69,AO$2,0)),AO17*(1+(VLOOKUP($A18,'Overriden Forecasts'!$2:$25,'Unchained Indices'!AO$2,0))))</f>
        <v>100.16611903585608</v>
      </c>
      <c r="AP18">
        <f>IF($B18=TRUE,AP17*(1+VLOOKUP($A18,$C$43:$CP$69,AP$2,0)),AP17*(1+(VLOOKUP($A18,'Overriden Forecasts'!$2:$25,'Unchained Indices'!AP$2,0))))</f>
        <v>100.1747921572121</v>
      </c>
      <c r="AQ18">
        <f>IF($B18=TRUE,AQ17*(1+VLOOKUP($A18,$C$43:$CP$69,AQ$2,0)),AQ17*(1+(VLOOKUP($A18,'Overriden Forecasts'!$2:$25,'Unchained Indices'!AQ$2,0))))</f>
        <v>99.941949082476839</v>
      </c>
      <c r="AR18">
        <f>IF($B18=TRUE,AR17*(1+VLOOKUP($A18,$C$43:$CP$69,AR$2,0)),AR17*(1+(VLOOKUP($A18,'Overriden Forecasts'!$2:$25,'Unchained Indices'!AR$2,0))))</f>
        <v>100.00925987312696</v>
      </c>
      <c r="AS18">
        <f>IF($B18=TRUE,AS17*(1+VLOOKUP($A18,$C$43:$CP$69,AS$2,0)),AS17*(1+(VLOOKUP($A18,'Overriden Forecasts'!$2:$25,'Unchained Indices'!AS$2,0))))</f>
        <v>100.18458643176508</v>
      </c>
      <c r="AT18">
        <f>IF($B18=TRUE,AT17*(1+VLOOKUP($A18,$C$43:$CP$69,AT$2,0)),AT17*(1+(VLOOKUP($A18,'Overriden Forecasts'!$2:$25,'Unchained Indices'!AT$2,0))))</f>
        <v>100.12222243313695</v>
      </c>
      <c r="AU18">
        <f>IF($B18=TRUE,AU17*(1+VLOOKUP($A18,$C$43:$CP$69,AU$2,0)),AU17*(1+(VLOOKUP($A18,'Overriden Forecasts'!$2:$25,'Unchained Indices'!AU$2,0))))</f>
        <v>100.88293116097474</v>
      </c>
      <c r="AV18">
        <f>IF($B18=TRUE,AV17*(1+VLOOKUP($A18,$C$43:$CP$69,AV$2,0)),AV17*(1+(VLOOKUP($A18,'Overriden Forecasts'!$2:$25,'Unchained Indices'!AV$2,0))))</f>
        <v>100.42574296631881</v>
      </c>
      <c r="AW18">
        <f>IF($B18=TRUE,AW17*(1+VLOOKUP($A18,$C$43:$CP$69,AW$2,0)),AW17*(1+(VLOOKUP($A18,'Overriden Forecasts'!$2:$25,'Unchained Indices'!AW$2,0))))</f>
        <v>100.42171940299127</v>
      </c>
      <c r="AX18">
        <f ca="1">IF($B18=TRUE,AX17*(1+VLOOKUP($A18,$C$43:$CP$69,AX$2,0)),AX17*(1+(VLOOKUP($A18,'Overriden Forecasts'!$2:$25,'Unchained Indices'!AX$2,0))))</f>
        <v>100</v>
      </c>
      <c r="AY18">
        <f>IF($B18=TRUE,AY17*(1+VLOOKUP($A18,$C$43:$CP$69,AY$2,0)),AY17*(1+(VLOOKUP($A18,'Overriden Forecasts'!$2:$25,'Unchained Indices'!AY$2,0))))</f>
        <v>98</v>
      </c>
      <c r="AZ18">
        <f>IF($B18=TRUE,AZ17*(1+VLOOKUP($A18,$C$43:$CP$69,AZ$2,0)),AZ17*(1+(VLOOKUP($A18,'Overriden Forecasts'!$2:$25,'Unchained Indices'!AZ$2,0))))</f>
        <v>100</v>
      </c>
      <c r="BA18">
        <f>IF($B18=TRUE,BA17*(1+VLOOKUP($A18,$C$43:$CP$69,BA$2,0)),BA17*(1+(VLOOKUP($A18,'Overriden Forecasts'!$2:$25,'Unchained Indices'!BA$2,0))))</f>
        <v>102.27839680612209</v>
      </c>
      <c r="BB18">
        <f>IF($B18=TRUE,BB17*(1+VLOOKUP($A18,$C$43:$CP$69,BB$2,0)),BB17*(1+(VLOOKUP($A18,'Overriden Forecasts'!$2:$25,'Unchained Indices'!BB$2,0))))</f>
        <v>100.16620548224688</v>
      </c>
      <c r="BC18">
        <f>IF($B18=TRUE,BC17*(1+VLOOKUP($A18,$C$43:$CP$69,BC$2,0)),BC17*(1+(VLOOKUP($A18,'Overriden Forecasts'!$2:$25,'Unchained Indices'!BC$2,0))))</f>
        <v>100.65968021824222</v>
      </c>
      <c r="BD18">
        <f>IF($B18=TRUE,BD17*(1+VLOOKUP($A18,$C$43:$CP$69,BD$2,0)),BD17*(1+(VLOOKUP($A18,'Overriden Forecasts'!$2:$25,'Unchained Indices'!BD$2,0))))</f>
        <v>100.85049508654427</v>
      </c>
      <c r="BE18">
        <f>IF($B18=TRUE,BE17*(1+VLOOKUP($A18,$C$43:$CP$69,BE$2,0)),BE17*(1+(VLOOKUP($A18,'Overriden Forecasts'!$2:$25,'Unchained Indices'!BE$2,0))))</f>
        <v>102.2789173399282</v>
      </c>
      <c r="BF18">
        <f>IF($B18=TRUE,BF17*(1+VLOOKUP($A18,$C$43:$CP$69,BF$2,0)),BF17*(1+(VLOOKUP($A18,'Overriden Forecasts'!$2:$25,'Unchained Indices'!BF$2,0))))</f>
        <v>100</v>
      </c>
      <c r="BG18">
        <f>IF($B18=TRUE,BG17*(1+VLOOKUP($A18,$C$43:$CP$69,BG$2,0)),BG17*(1+(VLOOKUP($A18,'Overriden Forecasts'!$2:$25,'Unchained Indices'!BG$2,0))))</f>
        <v>100</v>
      </c>
      <c r="BH18">
        <f>IF($B18=TRUE,BH17*(1+VLOOKUP($A18,$C$43:$CP$69,BH$2,0)),BH17*(1+(VLOOKUP($A18,'Overriden Forecasts'!$2:$25,'Unchained Indices'!BH$2,0))))</f>
        <v>100.15952729057331</v>
      </c>
      <c r="BI18">
        <f>IF($B18=TRUE,BI17*(1+VLOOKUP($A18,$C$43:$CP$69,BI$2,0)),BI17*(1+(VLOOKUP($A18,'Overriden Forecasts'!$2:$25,'Unchained Indices'!BI$2,0))))</f>
        <v>99.830409745880729</v>
      </c>
      <c r="BJ18">
        <f>IF($B18=TRUE,BJ17*(1+VLOOKUP($A18,$C$43:$CP$69,BJ$2,0)),BJ17*(1+(VLOOKUP($A18,'Overriden Forecasts'!$2:$25,'Unchained Indices'!BJ$2,0))))</f>
        <v>99.541981549482344</v>
      </c>
      <c r="BK18">
        <f>IF($B18=TRUE,BK17*(1+VLOOKUP($A18,$C$43:$CP$69,BK$2,0)),BK17*(1+(VLOOKUP($A18,'Overriden Forecasts'!$2:$25,'Unchained Indices'!BK$2,0))))</f>
        <v>99.330545624396379</v>
      </c>
      <c r="BL18">
        <f>IF($B18=TRUE,BL17*(1+VLOOKUP($A18,$C$43:$CP$69,BL$2,0)),BL17*(1+(VLOOKUP($A18,'Overriden Forecasts'!$2:$25,'Unchained Indices'!BL$2,0))))</f>
        <v>99.837287658740948</v>
      </c>
      <c r="BM18">
        <f>IF($B18=TRUE,BM17*(1+VLOOKUP($A18,$C$43:$CP$69,BM$2,0)),BM17*(1+(VLOOKUP($A18,'Overriden Forecasts'!$2:$25,'Unchained Indices'!BM$2,0))))</f>
        <v>100.46785276605425</v>
      </c>
      <c r="BN18">
        <f>IF($B18=TRUE,BN17*(1+VLOOKUP($A18,$C$43:$CP$69,BN$2,0)),BN17*(1+(VLOOKUP($A18,'Overriden Forecasts'!$2:$25,'Unchained Indices'!BN$2,0))))</f>
        <v>100.88264542342024</v>
      </c>
      <c r="BO18">
        <f>IF($B18=TRUE,BO17*(1+VLOOKUP($A18,$C$43:$CP$69,BO$2,0)),BO17*(1+(VLOOKUP($A18,'Overriden Forecasts'!$2:$25,'Unchained Indices'!BO$2,0))))</f>
        <v>100.29878151276111</v>
      </c>
      <c r="BP18">
        <f>IF($B18=TRUE,BP17*(1+VLOOKUP($A18,$C$43:$CP$69,BP$2,0)),BP17*(1+(VLOOKUP($A18,'Overriden Forecasts'!$2:$25,'Unchained Indices'!BP$2,0))))</f>
        <v>100.45974923484128</v>
      </c>
      <c r="BQ18">
        <f>IF($B18=TRUE,BQ17*(1+VLOOKUP($A18,$C$43:$CP$69,BQ$2,0)),BQ17*(1+(VLOOKUP($A18,'Overriden Forecasts'!$2:$25,'Unchained Indices'!BQ$2,0))))</f>
        <v>100.49862649967352</v>
      </c>
      <c r="BR18">
        <f>IF($B18=TRUE,BR17*(1+VLOOKUP($A18,$C$43:$CP$69,BR$2,0)),BR17*(1+(VLOOKUP($A18,'Overriden Forecasts'!$2:$25,'Unchained Indices'!BR$2,0))))</f>
        <v>100.28746286734444</v>
      </c>
      <c r="BS18">
        <f>IF($B18=TRUE,BS17*(1+VLOOKUP($A18,$C$43:$CP$69,BS$2,0)),BS17*(1+(VLOOKUP($A18,'Overriden Forecasts'!$2:$25,'Unchained Indices'!BS$2,0))))</f>
        <v>101.01062140969128</v>
      </c>
      <c r="BT18">
        <f>IF($B18=TRUE,BT17*(1+VLOOKUP($A18,$C$43:$CP$69,BT$2,0)),BT17*(1+(VLOOKUP($A18,'Overriden Forecasts'!$2:$25,'Unchained Indices'!BT$2,0))))</f>
        <v>101.88661509137225</v>
      </c>
      <c r="BU18">
        <f>IF($B18=TRUE,BU17*(1+VLOOKUP($A18,$C$43:$CP$69,BU$2,0)),BU17*(1+(VLOOKUP($A18,'Overriden Forecasts'!$2:$25,'Unchained Indices'!BU$2,0))))</f>
        <v>100.23173276447166</v>
      </c>
      <c r="BV18">
        <f>IF($B18=TRUE,BV17*(1+VLOOKUP($A18,$C$43:$CP$69,BV$2,0)),BV17*(1+(VLOOKUP($A18,'Overriden Forecasts'!$2:$25,'Unchained Indices'!BV$2,0))))</f>
        <v>100.74082760760876</v>
      </c>
      <c r="BW18">
        <f>IF($B18=TRUE,BW17*(1+VLOOKUP($A18,$C$43:$CP$69,BW$2,0)),BW17*(1+(VLOOKUP($A18,'Overriden Forecasts'!$2:$25,'Unchained Indices'!BW$2,0))))</f>
        <v>101.4757703460367</v>
      </c>
      <c r="BX18">
        <f>IF($B18=TRUE,BX17*(1+VLOOKUP($A18,$C$43:$CP$69,BX$2,0)),BX17*(1+(VLOOKUP($A18,'Overriden Forecasts'!$2:$25,'Unchained Indices'!BX$2,0))))</f>
        <v>99.797619230032694</v>
      </c>
      <c r="BY18">
        <f>IF($B18=TRUE,BY17*(1+VLOOKUP($A18,$C$43:$CP$69,BY$2,0)),BY17*(1+(VLOOKUP($A18,'Overriden Forecasts'!$2:$25,'Unchained Indices'!BY$2,0))))</f>
        <v>100.4615230960366</v>
      </c>
      <c r="BZ18">
        <f>IF($B18=TRUE,BZ17*(1+VLOOKUP($A18,$C$43:$CP$69,BZ$2,0)),BZ17*(1+(VLOOKUP($A18,'Overriden Forecasts'!$2:$25,'Unchained Indices'!BZ$2,0))))</f>
        <v>100.96805438957162</v>
      </c>
      <c r="CA18">
        <f>IF($B18=TRUE,CA17*(1+VLOOKUP($A18,$C$43:$CP$69,CA$2,0)),CA17*(1+(VLOOKUP($A18,'Overriden Forecasts'!$2:$25,'Unchained Indices'!CA$2,0))))</f>
        <v>99.84931065944221</v>
      </c>
      <c r="CB18">
        <f>IF($B18=TRUE,CB17*(1+VLOOKUP($A18,$C$43:$CP$69,CB$2,0)),CB17*(1+(VLOOKUP($A18,'Overriden Forecasts'!$2:$25,'Unchained Indices'!CB$2,0))))</f>
        <v>100.27454580298442</v>
      </c>
      <c r="CC18">
        <f>IF($B18=TRUE,CC17*(1+VLOOKUP($A18,$C$43:$CP$69,CC$2,0)),CC17*(1+(VLOOKUP($A18,'Overriden Forecasts'!$2:$25,'Unchained Indices'!CC$2,0))))</f>
        <v>100.19039184454419</v>
      </c>
      <c r="CD18">
        <f>IF($B18=TRUE,CD17*(1+VLOOKUP($A18,$C$43:$CP$69,CD$2,0)),CD17*(1+(VLOOKUP($A18,'Overriden Forecasts'!$2:$25,'Unchained Indices'!CD$2,0))))</f>
        <v>101.48992434703707</v>
      </c>
      <c r="CE18">
        <f>IF($B18=TRUE,CE17*(1+VLOOKUP($A18,$C$43:$CP$69,CE$2,0)),CE17*(1+(VLOOKUP($A18,'Overriden Forecasts'!$2:$25,'Unchained Indices'!CE$2,0))))</f>
        <v>101.02295511299705</v>
      </c>
      <c r="CF18">
        <f>IF($B18=TRUE,CF17*(1+VLOOKUP($A18,$C$43:$CP$69,CF$2,0)),CF17*(1+(VLOOKUP($A18,'Overriden Forecasts'!$2:$25,'Unchained Indices'!CF$2,0))))</f>
        <v>102.39236582418727</v>
      </c>
      <c r="CG18">
        <f>IF($B18=TRUE,CG17*(1+VLOOKUP($A18,$C$43:$CP$69,CG$2,0)),CG17*(1+(VLOOKUP($A18,'Overriden Forecasts'!$2:$25,'Unchained Indices'!CG$2,0))))</f>
        <v>107.68079814036133</v>
      </c>
      <c r="CH18">
        <f>IF($B18=TRUE,CH17*(1+VLOOKUP($A18,$C$43:$CP$69,CH$2,0)),CH17*(1+(VLOOKUP($A18,'Overriden Forecasts'!$2:$25,'Unchained Indices'!CH$2,0))))</f>
        <v>99.454880703214869</v>
      </c>
      <c r="CI18">
        <f>IF($B18=TRUE,CI17*(1+VLOOKUP($A18,$C$43:$CP$69,CI$2,0)),CI17*(1+(VLOOKUP($A18,'Overriden Forecasts'!$2:$25,'Unchained Indices'!CI$2,0))))</f>
        <v>100.99519499285108</v>
      </c>
      <c r="CJ18">
        <f>IF($B18=TRUE,CJ17*(1+VLOOKUP($A18,$C$43:$CP$69,CJ$2,0)),CJ17*(1+(VLOOKUP($A18,'Overriden Forecasts'!$2:$25,'Unchained Indices'!CJ$2,0))))</f>
        <v>100.09183165808966</v>
      </c>
      <c r="CK18">
        <f>IF($B18=TRUE,CK17*(1+VLOOKUP($A18,$C$43:$CP$69,CK$2,0)),CK17*(1+(VLOOKUP($A18,'Overriden Forecasts'!$2:$25,'Unchained Indices'!CK$2,0))))</f>
        <v>100.45186761691805</v>
      </c>
      <c r="CL18">
        <f>IF($B18=TRUE,CL17*(1+VLOOKUP($A18,$C$43:$CP$69,CL$2,0)),CL17*(1+(VLOOKUP($A18,'Overriden Forecasts'!$2:$25,'Unchained Indices'!CL$2,0))))</f>
        <v>100.24535106695325</v>
      </c>
      <c r="CM18">
        <f>IF($B18=TRUE,CM17*(1+VLOOKUP($A18,$C$43:$CP$69,CM$2,0)),CM17*(1+(VLOOKUP($A18,'Overriden Forecasts'!$2:$25,'Unchained Indices'!CM$2,0))))</f>
        <v>100.13422858159593</v>
      </c>
      <c r="CN18">
        <f>IF($B18=TRUE,CN17*(1+VLOOKUP($A18,$C$43:$CP$69,CN$2,0)),CN17*(1+(VLOOKUP($A18,'Overriden Forecasts'!$2:$25,'Unchained Indices'!CN$2,0))))</f>
        <v>101.80660387549099</v>
      </c>
      <c r="CO18">
        <f>IF($B18=TRUE,CO17*(1+VLOOKUP($A18,$C$43:$CP$69,CO$2,0)),CO17*(1+(VLOOKUP($A18,'Overriden Forecasts'!$2:$25,'Unchained Indices'!CO$2,0))))</f>
        <v>100.51393405810931</v>
      </c>
      <c r="CP18">
        <f>IF($B18=TRUE,CP17*(1+VLOOKUP($A18,$C$43:$CP$69,CP$2,0)),CP17*(1+(VLOOKUP($A18,'Overriden Forecasts'!$2:$25,'Unchained Indices'!CP$2,0))))</f>
        <v>100.89457708417349</v>
      </c>
    </row>
    <row r="19" spans="1:94" x14ac:dyDescent="0.2">
      <c r="A19" s="6">
        <f t="shared" si="4"/>
        <v>44986</v>
      </c>
      <c r="B19" s="8" t="str">
        <f>IF(A19&lt;='Overriden Forecasts'!$A$2,TRUE,"")</f>
        <v/>
      </c>
      <c r="C19" s="7">
        <f t="shared" si="5"/>
        <v>44927</v>
      </c>
      <c r="D19">
        <f>IF($B19=TRUE,D18*(1+VLOOKUP($A19,$C$43:$CP$69,D$2,0)),D18*(1+(VLOOKUP($A19,'Overriden Forecasts'!$2:$25,'Unchained Indices'!D$2,0))))</f>
        <v>100.84827770495579</v>
      </c>
      <c r="E19">
        <f>IF($B19=TRUE,E18*(1+VLOOKUP($A19,$C$43:$CP$69,E$2,0)),E18*(1+(VLOOKUP($A19,'Overriden Forecasts'!$2:$25,'Unchained Indices'!E$2,0))))</f>
        <v>100.19726566179807</v>
      </c>
      <c r="F19">
        <f>IF($B19=TRUE,F18*(1+VLOOKUP($A19,$C$43:$CP$69,F$2,0)),F18*(1+(VLOOKUP($A19,'Overriden Forecasts'!$2:$25,'Unchained Indices'!F$2,0))))</f>
        <v>101.62585853290281</v>
      </c>
      <c r="G19">
        <f>IF($B19=TRUE,G18*(1+VLOOKUP($A19,$C$43:$CP$69,G$2,0)),G18*(1+(VLOOKUP($A19,'Overriden Forecasts'!$2:$25,'Unchained Indices'!G$2,0))))</f>
        <v>100.37227432558531</v>
      </c>
      <c r="H19">
        <f>IF($B19=TRUE,H18*(1+VLOOKUP($A19,$C$43:$CP$69,H$2,0)),H18*(1+(VLOOKUP($A19,'Overriden Forecasts'!$2:$25,'Unchained Indices'!H$2,0))))</f>
        <v>101.83339321738683</v>
      </c>
      <c r="I19">
        <f>IF($B19=TRUE,I18*(1+VLOOKUP($A19,$C$43:$CP$69,I$2,0)),I18*(1+(VLOOKUP($A19,'Overriden Forecasts'!$2:$25,'Unchained Indices'!I$2,0))))</f>
        <v>100.35626070801501</v>
      </c>
      <c r="J19">
        <f>IF($B19=TRUE,J18*(1+VLOOKUP($A19,$C$43:$CP$69,J$2,0)),J18*(1+(VLOOKUP($A19,'Overriden Forecasts'!$2:$25,'Unchained Indices'!J$2,0))))</f>
        <v>100.92067183435945</v>
      </c>
      <c r="K19">
        <f>IF($B19=TRUE,K18*(1+VLOOKUP($A19,$C$43:$CP$69,K$2,0)),K18*(1+(VLOOKUP($A19,'Overriden Forecasts'!$2:$25,'Unchained Indices'!K$2,0))))</f>
        <v>100.2549322493298</v>
      </c>
      <c r="L19">
        <f>IF($B19=TRUE,L18*(1+VLOOKUP($A19,$C$43:$CP$69,L$2,0)),L18*(1+(VLOOKUP($A19,'Overriden Forecasts'!$2:$25,'Unchained Indices'!L$2,0))))</f>
        <v>100</v>
      </c>
      <c r="M19">
        <f>IF($B19=TRUE,M18*(1+VLOOKUP($A19,$C$43:$CP$69,M$2,0)),M18*(1+(VLOOKUP($A19,'Overriden Forecasts'!$2:$25,'Unchained Indices'!M$2,0))))</f>
        <v>100.7597004687448</v>
      </c>
      <c r="N19">
        <f>IF($B19=TRUE,N18*(1+VLOOKUP($A19,$C$43:$CP$69,N$2,0)),N18*(1+(VLOOKUP($A19,'Overriden Forecasts'!$2:$25,'Unchained Indices'!N$2,0))))</f>
        <v>101.0354148430871</v>
      </c>
      <c r="O19">
        <f>IF($B19=TRUE,O18*(1+VLOOKUP($A19,$C$43:$CP$69,O$2,0)),O18*(1+(VLOOKUP($A19,'Overriden Forecasts'!$2:$25,'Unchained Indices'!O$2,0))))</f>
        <v>100.77756723654008</v>
      </c>
      <c r="P19">
        <f>IF($B19=TRUE,P18*(1+VLOOKUP($A19,$C$43:$CP$69,P$2,0)),P18*(1+(VLOOKUP($A19,'Overriden Forecasts'!$2:$25,'Unchained Indices'!P$2,0))))</f>
        <v>101.03731227413022</v>
      </c>
      <c r="Q19">
        <f>IF($B19=TRUE,Q18*(1+VLOOKUP($A19,$C$43:$CP$69,Q$2,0)),Q18*(1+(VLOOKUP($A19,'Overriden Forecasts'!$2:$25,'Unchained Indices'!Q$2,0))))</f>
        <v>100.36632555067483</v>
      </c>
      <c r="R19">
        <f>IF($B19=TRUE,R18*(1+VLOOKUP($A19,$C$43:$CP$69,R$2,0)),R18*(1+(VLOOKUP($A19,'Overriden Forecasts'!$2:$25,'Unchained Indices'!R$2,0))))</f>
        <v>100.21487629940228</v>
      </c>
      <c r="S19">
        <f>IF($B19=TRUE,S18*(1+VLOOKUP($A19,$C$43:$CP$69,S$2,0)),S18*(1+(VLOOKUP($A19,'Overriden Forecasts'!$2:$25,'Unchained Indices'!S$2,0))))</f>
        <v>101.50232983796606</v>
      </c>
      <c r="T19">
        <f>IF($B19=TRUE,T18*(1+VLOOKUP($A19,$C$43:$CP$69,T$2,0)),T18*(1+(VLOOKUP($A19,'Overriden Forecasts'!$2:$25,'Unchained Indices'!T$2,0))))</f>
        <v>101.42995982637912</v>
      </c>
      <c r="U19">
        <f>IF($B19=TRUE,U18*(1+VLOOKUP($A19,$C$43:$CP$69,U$2,0)),U18*(1+(VLOOKUP($A19,'Overriden Forecasts'!$2:$25,'Unchained Indices'!U$2,0))))</f>
        <v>102.98655171636327</v>
      </c>
      <c r="V19">
        <f>IF($B19=TRUE,V18*(1+VLOOKUP($A19,$C$43:$CP$69,V$2,0)),V18*(1+(VLOOKUP($A19,'Overriden Forecasts'!$2:$25,'Unchained Indices'!V$2,0))))</f>
        <v>100.3236242018762</v>
      </c>
      <c r="W19">
        <f>IF($B19=TRUE,W18*(1+VLOOKUP($A19,$C$43:$CP$69,W$2,0)),W18*(1+(VLOOKUP($A19,'Overriden Forecasts'!$2:$25,'Unchained Indices'!W$2,0))))</f>
        <v>100.27255986261146</v>
      </c>
      <c r="X19">
        <f>IF($B19=TRUE,X18*(1+VLOOKUP($A19,$C$43:$CP$69,X$2,0)),X18*(1+(VLOOKUP($A19,'Overriden Forecasts'!$2:$25,'Unchained Indices'!X$2,0))))</f>
        <v>99.78529580694601</v>
      </c>
      <c r="Y19">
        <f>IF($B19=TRUE,Y18*(1+VLOOKUP($A19,$C$43:$CP$69,Y$2,0)),Y18*(1+(VLOOKUP($A19,'Overriden Forecasts'!$2:$25,'Unchained Indices'!Y$2,0))))</f>
        <v>100.68040226316349</v>
      </c>
      <c r="Z19">
        <f>IF($B19=TRUE,Z18*(1+VLOOKUP($A19,$C$43:$CP$69,Z$2,0)),Z18*(1+(VLOOKUP($A19,'Overriden Forecasts'!$2:$25,'Unchained Indices'!Z$2,0))))</f>
        <v>100.63140517950269</v>
      </c>
      <c r="AA19">
        <f>IF($B19=TRUE,AA18*(1+VLOOKUP($A19,$C$43:$CP$69,AA$2,0)),AA18*(1+(VLOOKUP($A19,'Overriden Forecasts'!$2:$25,'Unchained Indices'!AA$2,0))))</f>
        <v>101.46933972064522</v>
      </c>
      <c r="AB19">
        <f>IF($B19=TRUE,AB18*(1+VLOOKUP($A19,$C$43:$CP$69,AB$2,0)),AB18*(1+(VLOOKUP($A19,'Overriden Forecasts'!$2:$25,'Unchained Indices'!AB$2,0))))</f>
        <v>100.91006724059191</v>
      </c>
      <c r="AC19">
        <f>IF($B19=TRUE,AC18*(1+VLOOKUP($A19,$C$43:$CP$69,AC$2,0)),AC18*(1+(VLOOKUP($A19,'Overriden Forecasts'!$2:$25,'Unchained Indices'!AC$2,0))))</f>
        <v>100</v>
      </c>
      <c r="AD19">
        <f>IF($B19=TRUE,AD18*(1+VLOOKUP($A19,$C$43:$CP$69,AD$2,0)),AD18*(1+(VLOOKUP($A19,'Overriden Forecasts'!$2:$25,'Unchained Indices'!AD$2,0))))</f>
        <v>100.65454089907732</v>
      </c>
      <c r="AE19">
        <f>IF($B19=TRUE,AE18*(1+VLOOKUP($A19,$C$43:$CP$69,AE$2,0)),AE18*(1+(VLOOKUP($A19,'Overriden Forecasts'!$2:$25,'Unchained Indices'!AE$2,0))))</f>
        <v>100.13405339026886</v>
      </c>
      <c r="AF19">
        <f>IF($B19=TRUE,AF18*(1+VLOOKUP($A19,$C$43:$CP$69,AF$2,0)),AF18*(1+(VLOOKUP($A19,'Overriden Forecasts'!$2:$25,'Unchained Indices'!AF$2,0))))</f>
        <v>100.10499125648234</v>
      </c>
      <c r="AG19">
        <f>IF($B19=TRUE,AG18*(1+VLOOKUP($A19,$C$43:$CP$69,AG$2,0)),AG18*(1+(VLOOKUP($A19,'Overriden Forecasts'!$2:$25,'Unchained Indices'!AG$2,0))))</f>
        <v>100.80851455984583</v>
      </c>
      <c r="AH19">
        <f>IF($B19=TRUE,AH18*(1+VLOOKUP($A19,$C$43:$CP$69,AH$2,0)),AH18*(1+(VLOOKUP($A19,'Overriden Forecasts'!$2:$25,'Unchained Indices'!AH$2,0))))</f>
        <v>99.724263976881147</v>
      </c>
      <c r="AI19">
        <f>IF($B19=TRUE,AI18*(1+VLOOKUP($A19,$C$43:$CP$69,AI$2,0)),AI18*(1+(VLOOKUP($A19,'Overriden Forecasts'!$2:$25,'Unchained Indices'!AI$2,0))))</f>
        <v>99.596484136239326</v>
      </c>
      <c r="AJ19">
        <f>IF($B19=TRUE,AJ18*(1+VLOOKUP($A19,$C$43:$CP$69,AJ$2,0)),AJ18*(1+(VLOOKUP($A19,'Overriden Forecasts'!$2:$25,'Unchained Indices'!AJ$2,0))))</f>
        <v>100.60915205986761</v>
      </c>
      <c r="AK19">
        <f>IF($B19=TRUE,AK18*(1+VLOOKUP($A19,$C$43:$CP$69,AK$2,0)),AK18*(1+(VLOOKUP($A19,'Overriden Forecasts'!$2:$25,'Unchained Indices'!AK$2,0))))</f>
        <v>101.77765836912529</v>
      </c>
      <c r="AL19">
        <f>IF($B19=TRUE,AL18*(1+VLOOKUP($A19,$C$43:$CP$69,AL$2,0)),AL18*(1+(VLOOKUP($A19,'Overriden Forecasts'!$2:$25,'Unchained Indices'!AL$2,0))))</f>
        <v>101.1196014997948</v>
      </c>
      <c r="AM19">
        <f>IF($B19=TRUE,AM18*(1+VLOOKUP($A19,$C$43:$CP$69,AM$2,0)),AM18*(1+(VLOOKUP($A19,'Overriden Forecasts'!$2:$25,'Unchained Indices'!AM$2,0))))</f>
        <v>101.07464656165092</v>
      </c>
      <c r="AN19">
        <f>IF($B19=TRUE,AN18*(1+VLOOKUP($A19,$C$43:$CP$69,AN$2,0)),AN18*(1+(VLOOKUP($A19,'Overriden Forecasts'!$2:$25,'Unchained Indices'!AN$2,0))))</f>
        <v>101.95913753793975</v>
      </c>
      <c r="AO19">
        <f>IF($B19=TRUE,AO18*(1+VLOOKUP($A19,$C$43:$CP$69,AO$2,0)),AO18*(1+(VLOOKUP($A19,'Overriden Forecasts'!$2:$25,'Unchained Indices'!AO$2,0))))</f>
        <v>100.33223807171217</v>
      </c>
      <c r="AP19">
        <f>IF($B19=TRUE,AP18*(1+VLOOKUP($A19,$C$43:$CP$69,AP$2,0)),AP18*(1+(VLOOKUP($A19,'Overriden Forecasts'!$2:$25,'Unchained Indices'!AP$2,0))))</f>
        <v>100.34958431442419</v>
      </c>
      <c r="AQ19">
        <f>IF($B19=TRUE,AQ18*(1+VLOOKUP($A19,$C$43:$CP$69,AQ$2,0)),AQ18*(1+(VLOOKUP($A19,'Overriden Forecasts'!$2:$25,'Unchained Indices'!AQ$2,0))))</f>
        <v>100.20171907064837</v>
      </c>
      <c r="AR19">
        <f>IF($B19=TRUE,AR18*(1+VLOOKUP($A19,$C$43:$CP$69,AR$2,0)),AR18*(1+(VLOOKUP($A19,'Overriden Forecasts'!$2:$25,'Unchained Indices'!AR$2,0))))</f>
        <v>100.24782869233495</v>
      </c>
      <c r="AS19">
        <f>IF($B19=TRUE,AS18*(1+VLOOKUP($A19,$C$43:$CP$69,AS$2,0)),AS18*(1+(VLOOKUP($A19,'Overriden Forecasts'!$2:$25,'Unchained Indices'!AS$2,0))))</f>
        <v>100.46298925501327</v>
      </c>
      <c r="AT19">
        <f>IF($B19=TRUE,AT18*(1+VLOOKUP($A19,$C$43:$CP$69,AT$2,0)),AT18*(1+(VLOOKUP($A19,'Overriden Forecasts'!$2:$25,'Unchained Indices'!AT$2,0))))</f>
        <v>100.24444486627389</v>
      </c>
      <c r="AU19">
        <f>IF($B19=TRUE,AU18*(1+VLOOKUP($A19,$C$43:$CP$69,AU$2,0)),AU18*(1+(VLOOKUP($A19,'Overriden Forecasts'!$2:$25,'Unchained Indices'!AU$2,0))))</f>
        <v>101.14961847836427</v>
      </c>
      <c r="AV19">
        <f>IF($B19=TRUE,AV18*(1+VLOOKUP($A19,$C$43:$CP$69,AV$2,0)),AV18*(1+(VLOOKUP($A19,'Overriden Forecasts'!$2:$25,'Unchained Indices'!AV$2,0))))</f>
        <v>100.85121813511684</v>
      </c>
      <c r="AW19">
        <f>IF($B19=TRUE,AW18*(1+VLOOKUP($A19,$C$43:$CP$69,AW$2,0)),AW18*(1+(VLOOKUP($A19,'Overriden Forecasts'!$2:$25,'Unchained Indices'!AW$2,0))))</f>
        <v>100.59674243124942</v>
      </c>
      <c r="AX19">
        <f ca="1">IF($B19=TRUE,AX18*(1+VLOOKUP($A19,$C$43:$CP$69,AX$2,0)),AX18*(1+(VLOOKUP($A19,'Overriden Forecasts'!$2:$25,'Unchained Indices'!AX$2,0))))</f>
        <v>100.00577128301076</v>
      </c>
      <c r="AY19">
        <f>IF($B19=TRUE,AY18*(1+VLOOKUP($A19,$C$43:$CP$69,AY$2,0)),AY18*(1+(VLOOKUP($A19,'Overriden Forecasts'!$2:$25,'Unchained Indices'!AY$2,0))))</f>
        <v>98.097999999999985</v>
      </c>
      <c r="AZ19">
        <f>IF($B19=TRUE,AZ18*(1+VLOOKUP($A19,$C$43:$CP$69,AZ$2,0)),AZ18*(1+(VLOOKUP($A19,'Overriden Forecasts'!$2:$25,'Unchained Indices'!AZ$2,0))))</f>
        <v>100</v>
      </c>
      <c r="BA19">
        <f>IF($B19=TRUE,BA18*(1+VLOOKUP($A19,$C$43:$CP$69,BA$2,0)),BA18*(1+(VLOOKUP($A19,'Overriden Forecasts'!$2:$25,'Unchained Indices'!BA$2,0))))</f>
        <v>102.26582514412323</v>
      </c>
      <c r="BB19">
        <f>IF($B19=TRUE,BB18*(1+VLOOKUP($A19,$C$43:$CP$69,BB$2,0)),BB18*(1+(VLOOKUP($A19,'Overriden Forecasts'!$2:$25,'Unchained Indices'!BB$2,0))))</f>
        <v>100.28805471354335</v>
      </c>
      <c r="BC19">
        <f>IF($B19=TRUE,BC18*(1+VLOOKUP($A19,$C$43:$CP$69,BC$2,0)),BC18*(1+(VLOOKUP($A19,'Overriden Forecasts'!$2:$25,'Unchained Indices'!BC$2,0))))</f>
        <v>101.43703363312586</v>
      </c>
      <c r="BD19">
        <f>IF($B19=TRUE,BD18*(1+VLOOKUP($A19,$C$43:$CP$69,BD$2,0)),BD18*(1+(VLOOKUP($A19,'Overriden Forecasts'!$2:$25,'Unchained Indices'!BD$2,0))))</f>
        <v>101.70099017308854</v>
      </c>
      <c r="BE19">
        <f>IF($B19=TRUE,BE18*(1+VLOOKUP($A19,$C$43:$CP$69,BE$2,0)),BE18*(1+(VLOOKUP($A19,'Overriden Forecasts'!$2:$25,'Unchained Indices'!BE$2,0))))</f>
        <v>104.5424895320737</v>
      </c>
      <c r="BF19">
        <f>IF($B19=TRUE,BF18*(1+VLOOKUP($A19,$C$43:$CP$69,BF$2,0)),BF18*(1+(VLOOKUP($A19,'Overriden Forecasts'!$2:$25,'Unchained Indices'!BF$2,0))))</f>
        <v>100</v>
      </c>
      <c r="BG19">
        <f>IF($B19=TRUE,BG18*(1+VLOOKUP($A19,$C$43:$CP$69,BG$2,0)),BG18*(1+(VLOOKUP($A19,'Overriden Forecasts'!$2:$25,'Unchained Indices'!BG$2,0))))</f>
        <v>100</v>
      </c>
      <c r="BH19">
        <f>IF($B19=TRUE,BH18*(1+VLOOKUP($A19,$C$43:$CP$69,BH$2,0)),BH18*(1+(VLOOKUP($A19,'Overriden Forecasts'!$2:$25,'Unchained Indices'!BH$2,0))))</f>
        <v>100.47026334110866</v>
      </c>
      <c r="BI19">
        <f>IF($B19=TRUE,BI18*(1+VLOOKUP($A19,$C$43:$CP$69,BI$2,0)),BI18*(1+(VLOOKUP($A19,'Overriden Forecasts'!$2:$25,'Unchained Indices'!BI$2,0))))</f>
        <v>100.79066632122311</v>
      </c>
      <c r="BJ19">
        <f>IF($B19=TRUE,BJ18*(1+VLOOKUP($A19,$C$43:$CP$69,BJ$2,0)),BJ18*(1+(VLOOKUP($A19,'Overriden Forecasts'!$2:$25,'Unchained Indices'!BJ$2,0))))</f>
        <v>101.0403309165788</v>
      </c>
      <c r="BK19">
        <f>IF($B19=TRUE,BK18*(1+VLOOKUP($A19,$C$43:$CP$69,BK$2,0)),BK18*(1+(VLOOKUP($A19,'Overriden Forecasts'!$2:$25,'Unchained Indices'!BK$2,0))))</f>
        <v>100.15481219892446</v>
      </c>
      <c r="BL19">
        <f>IF($B19=TRUE,BL18*(1+VLOOKUP($A19,$C$43:$CP$69,BL$2,0)),BL18*(1+(VLOOKUP($A19,'Overriden Forecasts'!$2:$25,'Unchained Indices'!BL$2,0))))</f>
        <v>100.78839778211344</v>
      </c>
      <c r="BM19">
        <f>IF($B19=TRUE,BM18*(1+VLOOKUP($A19,$C$43:$CP$69,BM$2,0)),BM18*(1+(VLOOKUP($A19,'Overriden Forecasts'!$2:$25,'Unchained Indices'!BM$2,0))))</f>
        <v>100.90765393928861</v>
      </c>
      <c r="BN19">
        <f>IF($B19=TRUE,BN18*(1+VLOOKUP($A19,$C$43:$CP$69,BN$2,0)),BN18*(1+(VLOOKUP($A19,'Overriden Forecasts'!$2:$25,'Unchained Indices'!BN$2,0))))</f>
        <v>101.76529084684049</v>
      </c>
      <c r="BO19">
        <f>IF($B19=TRUE,BO18*(1+VLOOKUP($A19,$C$43:$CP$69,BO$2,0)),BO18*(1+(VLOOKUP($A19,'Overriden Forecasts'!$2:$25,'Unchained Indices'!BO$2,0))))</f>
        <v>100.59756302552223</v>
      </c>
      <c r="BP19">
        <f>IF($B19=TRUE,BP18*(1+VLOOKUP($A19,$C$43:$CP$69,BP$2,0)),BP18*(1+(VLOOKUP($A19,'Overriden Forecasts'!$2:$25,'Unchained Indices'!BP$2,0))))</f>
        <v>100.60869360448332</v>
      </c>
      <c r="BQ19">
        <f>IF($B19=TRUE,BQ18*(1+VLOOKUP($A19,$C$43:$CP$69,BQ$2,0)),BQ18*(1+(VLOOKUP($A19,'Overriden Forecasts'!$2:$25,'Unchained Indices'!BQ$2,0))))</f>
        <v>100.99688075079412</v>
      </c>
      <c r="BR19">
        <f>IF($B19=TRUE,BR18*(1+VLOOKUP($A19,$C$43:$CP$69,BR$2,0)),BR18*(1+(VLOOKUP($A19,'Overriden Forecasts'!$2:$25,'Unchained Indices'!BR$2,0))))</f>
        <v>100.57492573468888</v>
      </c>
      <c r="BS19">
        <f>IF($B19=TRUE,BS18*(1+VLOOKUP($A19,$C$43:$CP$69,BS$2,0)),BS18*(1+(VLOOKUP($A19,'Overriden Forecasts'!$2:$25,'Unchained Indices'!BS$2,0))))</f>
        <v>101.66878309422412</v>
      </c>
      <c r="BT19">
        <f>IF($B19=TRUE,BT18*(1+VLOOKUP($A19,$C$43:$CP$69,BT$2,0)),BT18*(1+(VLOOKUP($A19,'Overriden Forecasts'!$2:$25,'Unchained Indices'!BT$2,0))))</f>
        <v>103.69403346377268</v>
      </c>
      <c r="BU19">
        <f>IF($B19=TRUE,BU18*(1+VLOOKUP($A19,$C$43:$CP$69,BU$2,0)),BU18*(1+(VLOOKUP($A19,'Overriden Forecasts'!$2:$25,'Unchained Indices'!BU$2,0))))</f>
        <v>101.53059567709803</v>
      </c>
      <c r="BV19">
        <f>IF($B19=TRUE,BV18*(1+VLOOKUP($A19,$C$43:$CP$69,BV$2,0)),BV18*(1+(VLOOKUP($A19,'Overriden Forecasts'!$2:$25,'Unchained Indices'!BV$2,0))))</f>
        <v>101.5625428678986</v>
      </c>
      <c r="BW19">
        <f>IF($B19=TRUE,BW18*(1+VLOOKUP($A19,$C$43:$CP$69,BW$2,0)),BW18*(1+(VLOOKUP($A19,'Overriden Forecasts'!$2:$25,'Unchained Indices'!BW$2,0))))</f>
        <v>101.50480894845117</v>
      </c>
      <c r="BX19">
        <f>IF($B19=TRUE,BX18*(1+VLOOKUP($A19,$C$43:$CP$69,BX$2,0)),BX18*(1+(VLOOKUP($A19,'Overriden Forecasts'!$2:$25,'Unchained Indices'!BX$2,0))))</f>
        <v>100.52662747507607</v>
      </c>
      <c r="BY19">
        <f>IF($B19=TRUE,BY18*(1+VLOOKUP($A19,$C$43:$CP$69,BY$2,0)),BY18*(1+(VLOOKUP($A19,'Overriden Forecasts'!$2:$25,'Unchained Indices'!BY$2,0))))</f>
        <v>100.68573983060446</v>
      </c>
      <c r="BZ19">
        <f>IF($B19=TRUE,BZ18*(1+VLOOKUP($A19,$C$43:$CP$69,BZ$2,0)),BZ18*(1+(VLOOKUP($A19,'Overriden Forecasts'!$2:$25,'Unchained Indices'!BZ$2,0))))</f>
        <v>101.02496778287176</v>
      </c>
      <c r="CA19">
        <f>IF($B19=TRUE,CA18*(1+VLOOKUP($A19,$C$43:$CP$69,CA$2,0)),CA18*(1+(VLOOKUP($A19,'Overriden Forecasts'!$2:$25,'Unchained Indices'!CA$2,0))))</f>
        <v>99.620039947796471</v>
      </c>
      <c r="CB19">
        <f>IF($B19=TRUE,CB18*(1+VLOOKUP($A19,$C$43:$CP$69,CB$2,0)),CB18*(1+(VLOOKUP($A19,'Overriden Forecasts'!$2:$25,'Unchained Indices'!CB$2,0))))</f>
        <v>100.73281228382909</v>
      </c>
      <c r="CC19">
        <f>IF($B19=TRUE,CC18*(1+VLOOKUP($A19,$C$43:$CP$69,CC$2,0)),CC18*(1+(VLOOKUP($A19,'Overriden Forecasts'!$2:$25,'Unchained Indices'!CC$2,0))))</f>
        <v>100.38078368908839</v>
      </c>
      <c r="CD19">
        <f>IF($B19=TRUE,CD18*(1+VLOOKUP($A19,$C$43:$CP$69,CD$2,0)),CD18*(1+(VLOOKUP($A19,'Overriden Forecasts'!$2:$25,'Unchained Indices'!CD$2,0))))</f>
        <v>102.97990889236016</v>
      </c>
      <c r="CE19">
        <f>IF($B19=TRUE,CE18*(1+VLOOKUP($A19,$C$43:$CP$69,CE$2,0)),CE18*(1+(VLOOKUP($A19,'Overriden Forecasts'!$2:$25,'Unchained Indices'!CE$2,0))))</f>
        <v>101.3540989614423</v>
      </c>
      <c r="CF19">
        <f>IF($B19=TRUE,CF18*(1+VLOOKUP($A19,$C$43:$CP$69,CF$2,0)),CF18*(1+(VLOOKUP($A19,'Overriden Forecasts'!$2:$25,'Unchained Indices'!CF$2,0))))</f>
        <v>99.382174748288847</v>
      </c>
      <c r="CG19">
        <f>IF($B19=TRUE,CG18*(1+VLOOKUP($A19,$C$43:$CP$69,CG$2,0)),CG18*(1+(VLOOKUP($A19,'Overriden Forecasts'!$2:$25,'Unchained Indices'!CG$2,0))))</f>
        <v>107.15634724805685</v>
      </c>
      <c r="CH19">
        <f>IF($B19=TRUE,CH18*(1+VLOOKUP($A19,$C$43:$CP$69,CH$2,0)),CH18*(1+(VLOOKUP($A19,'Overriden Forecasts'!$2:$25,'Unchained Indices'!CH$2,0))))</f>
        <v>101.02134081584995</v>
      </c>
      <c r="CI19">
        <f>IF($B19=TRUE,CI18*(1+VLOOKUP($A19,$C$43:$CP$69,CI$2,0)),CI18*(1+(VLOOKUP($A19,'Overriden Forecasts'!$2:$25,'Unchained Indices'!CI$2,0))))</f>
        <v>101.06055688005137</v>
      </c>
      <c r="CJ19">
        <f>IF($B19=TRUE,CJ18*(1+VLOOKUP($A19,$C$43:$CP$69,CJ$2,0)),CJ18*(1+(VLOOKUP($A19,'Overriden Forecasts'!$2:$25,'Unchained Indices'!CJ$2,0))))</f>
        <v>100.73498200751219</v>
      </c>
      <c r="CK19">
        <f>IF($B19=TRUE,CK18*(1+VLOOKUP($A19,$C$43:$CP$69,CK$2,0)),CK18*(1+(VLOOKUP($A19,'Overriden Forecasts'!$2:$25,'Unchained Indices'!CK$2,0))))</f>
        <v>100.90460643441459</v>
      </c>
      <c r="CL19">
        <f>IF($B19=TRUE,CL18*(1+VLOOKUP($A19,$C$43:$CP$69,CL$2,0)),CL18*(1+(VLOOKUP($A19,'Overriden Forecasts'!$2:$25,'Unchained Indices'!CL$2,0))))</f>
        <v>100.60405959333646</v>
      </c>
      <c r="CM19">
        <f>IF($B19=TRUE,CM18*(1+VLOOKUP($A19,$C$43:$CP$69,CM$2,0)),CM18*(1+(VLOOKUP($A19,'Overriden Forecasts'!$2:$25,'Unchained Indices'!CM$2,0))))</f>
        <v>100.26845716319185</v>
      </c>
      <c r="CN19">
        <f>IF($B19=TRUE,CN18*(1+VLOOKUP($A19,$C$43:$CP$69,CN$2,0)),CN18*(1+(VLOOKUP($A19,'Overriden Forecasts'!$2:$25,'Unchained Indices'!CN$2,0))))</f>
        <v>101.96283007935106</v>
      </c>
      <c r="CO19">
        <f>IF($B19=TRUE,CO18*(1+VLOOKUP($A19,$C$43:$CP$69,CO$2,0)),CO18*(1+(VLOOKUP($A19,'Overriden Forecasts'!$2:$25,'Unchained Indices'!CO$2,0))))</f>
        <v>101.05822138619068</v>
      </c>
      <c r="CP19">
        <f>IF($B19=TRUE,CP18*(1+VLOOKUP($A19,$C$43:$CP$69,CP$2,0)),CP18*(1+(VLOOKUP($A19,'Overriden Forecasts'!$2:$25,'Unchained Indices'!CP$2,0))))</f>
        <v>101.75408529393773</v>
      </c>
    </row>
    <row r="20" spans="1:94" x14ac:dyDescent="0.2">
      <c r="A20" s="6">
        <f t="shared" si="4"/>
        <v>45017</v>
      </c>
      <c r="B20" s="8" t="str">
        <f>IF(A20&lt;='Overriden Forecasts'!$A$2,TRUE,"")</f>
        <v/>
      </c>
      <c r="C20" s="7">
        <f t="shared" si="5"/>
        <v>44927</v>
      </c>
      <c r="D20">
        <f>IF($B20=TRUE,D19*(1+VLOOKUP($A20,$C$43:$CP$69,D$2,0)),D19*(1+(VLOOKUP($A20,'Overriden Forecasts'!$2:$25,'Unchained Indices'!D$2,0))))</f>
        <v>101.2303173444374</v>
      </c>
      <c r="E20">
        <f>IF($B20=TRUE,E19*(1+VLOOKUP($A20,$C$43:$CP$69,E$2,0)),E19*(1+(VLOOKUP($A20,'Overriden Forecasts'!$2:$25,'Unchained Indices'!E$2,0))))</f>
        <v>100.58902074643559</v>
      </c>
      <c r="F20">
        <f>IF($B20=TRUE,F19*(1+VLOOKUP($A20,$C$43:$CP$69,F$2,0)),F19*(1+(VLOOKUP($A20,'Overriden Forecasts'!$2:$25,'Unchained Indices'!F$2,0))))</f>
        <v>102.43049078774276</v>
      </c>
      <c r="G20">
        <f>IF($B20=TRUE,G19*(1+VLOOKUP($A20,$C$43:$CP$69,G$2,0)),G19*(1+(VLOOKUP($A20,'Overriden Forecasts'!$2:$25,'Unchained Indices'!G$2,0))))</f>
        <v>100.53595191347118</v>
      </c>
      <c r="H20">
        <f>IF($B20=TRUE,H19*(1+VLOOKUP($A20,$C$43:$CP$69,H$2,0)),H19*(1+(VLOOKUP($A20,'Overriden Forecasts'!$2:$25,'Unchained Indices'!H$2,0))))</f>
        <v>101.7808223407031</v>
      </c>
      <c r="I20">
        <f>IF($B20=TRUE,I19*(1+VLOOKUP($A20,$C$43:$CP$69,I$2,0)),I19*(1+(VLOOKUP($A20,'Overriden Forecasts'!$2:$25,'Unchained Indices'!I$2,0))))</f>
        <v>100.53439106202252</v>
      </c>
      <c r="J20">
        <f>IF($B20=TRUE,J19*(1+VLOOKUP($A20,$C$43:$CP$69,J$2,0)),J19*(1+(VLOOKUP($A20,'Overriden Forecasts'!$2:$25,'Unchained Indices'!J$2,0))))</f>
        <v>101.05068975068949</v>
      </c>
      <c r="K20">
        <f>IF($B20=TRUE,K19*(1+VLOOKUP($A20,$C$43:$CP$69,K$2,0)),K19*(1+(VLOOKUP($A20,'Overriden Forecasts'!$2:$25,'Unchained Indices'!K$2,0))))</f>
        <v>100.37711571127868</v>
      </c>
      <c r="L20">
        <f>IF($B20=TRUE,L19*(1+VLOOKUP($A20,$C$43:$CP$69,L$2,0)),L19*(1+(VLOOKUP($A20,'Overriden Forecasts'!$2:$25,'Unchained Indices'!L$2,0))))</f>
        <v>100</v>
      </c>
      <c r="M20">
        <f>IF($B20=TRUE,M19*(1+VLOOKUP($A20,$C$43:$CP$69,M$2,0)),M19*(1+(VLOOKUP($A20,'Overriden Forecasts'!$2:$25,'Unchained Indices'!M$2,0))))</f>
        <v>101.09124344217055</v>
      </c>
      <c r="N20">
        <f>IF($B20=TRUE,N19*(1+VLOOKUP($A20,$C$43:$CP$69,N$2,0)),N19*(1+(VLOOKUP($A20,'Overriden Forecasts'!$2:$25,'Unchained Indices'!N$2,0))))</f>
        <v>101.47881339121449</v>
      </c>
      <c r="O20">
        <f>IF($B20=TRUE,O19*(1+VLOOKUP($A20,$C$43:$CP$69,O$2,0)),O19*(1+(VLOOKUP($A20,'Overriden Forecasts'!$2:$25,'Unchained Indices'!O$2,0))))</f>
        <v>101.11482742098489</v>
      </c>
      <c r="P20">
        <f>IF($B20=TRUE,P19*(1+VLOOKUP($A20,$C$43:$CP$69,P$2,0)),P19*(1+(VLOOKUP($A20,'Overriden Forecasts'!$2:$25,'Unchained Indices'!P$2,0))))</f>
        <v>102.1528318055408</v>
      </c>
      <c r="Q20">
        <f>IF($B20=TRUE,Q19*(1+VLOOKUP($A20,$C$43:$CP$69,Q$2,0)),Q19*(1+(VLOOKUP($A20,'Overriden Forecasts'!$2:$25,'Unchained Indices'!Q$2,0))))</f>
        <v>100.54948832601225</v>
      </c>
      <c r="R20">
        <f>IF($B20=TRUE,R19*(1+VLOOKUP($A20,$C$43:$CP$69,R$2,0)),R19*(1+(VLOOKUP($A20,'Overriden Forecasts'!$2:$25,'Unchained Indices'!R$2,0))))</f>
        <v>100.46640713855611</v>
      </c>
      <c r="S20">
        <f>IF($B20=TRUE,S19*(1+VLOOKUP($A20,$C$43:$CP$69,S$2,0)),S19*(1+(VLOOKUP($A20,'Overriden Forecasts'!$2:$25,'Unchained Indices'!S$2,0))))</f>
        <v>102.13250959624709</v>
      </c>
      <c r="T20">
        <f>IF($B20=TRUE,T19*(1+VLOOKUP($A20,$C$43:$CP$69,T$2,0)),T19*(1+(VLOOKUP($A20,'Overriden Forecasts'!$2:$25,'Unchained Indices'!T$2,0))))</f>
        <v>102.21605889990937</v>
      </c>
      <c r="U20">
        <f>IF($B20=TRUE,U19*(1+VLOOKUP($A20,$C$43:$CP$69,U$2,0)),U19*(1+(VLOOKUP($A20,'Overriden Forecasts'!$2:$25,'Unchained Indices'!U$2,0))))</f>
        <v>104.44459267655459</v>
      </c>
      <c r="V20">
        <f>IF($B20=TRUE,V19*(1+VLOOKUP($A20,$C$43:$CP$69,V$2,0)),V19*(1+(VLOOKUP($A20,'Overriden Forecasts'!$2:$25,'Unchained Indices'!V$2,0))))</f>
        <v>100.46928474860516</v>
      </c>
      <c r="W20">
        <f>IF($B20=TRUE,W19*(1+VLOOKUP($A20,$C$43:$CP$69,W$2,0)),W19*(1+(VLOOKUP($A20,'Overriden Forecasts'!$2:$25,'Unchained Indices'!W$2,0))))</f>
        <v>100.4088089026322</v>
      </c>
      <c r="X20">
        <f>IF($B20=TRUE,X19*(1+VLOOKUP($A20,$C$43:$CP$69,X$2,0)),X19*(1+(VLOOKUP($A20,'Overriden Forecasts'!$2:$25,'Unchained Indices'!X$2,0))))</f>
        <v>99.649493433677023</v>
      </c>
      <c r="Y20">
        <f>IF($B20=TRUE,Y19*(1+VLOOKUP($A20,$C$43:$CP$69,Y$2,0)),Y19*(1+(VLOOKUP($A20,'Overriden Forecasts'!$2:$25,'Unchained Indices'!Y$2,0))))</f>
        <v>100.49653675425755</v>
      </c>
      <c r="Z20">
        <f>IF($B20=TRUE,Z19*(1+VLOOKUP($A20,$C$43:$CP$69,Z$2,0)),Z19*(1+(VLOOKUP($A20,'Overriden Forecasts'!$2:$25,'Unchained Indices'!Z$2,0))))</f>
        <v>101.38128548984437</v>
      </c>
      <c r="AA20">
        <f>IF($B20=TRUE,AA19*(1+VLOOKUP($A20,$C$43:$CP$69,AA$2,0)),AA19*(1+(VLOOKUP($A20,'Overriden Forecasts'!$2:$25,'Unchained Indices'!AA$2,0))))</f>
        <v>100.65731867327007</v>
      </c>
      <c r="AB20">
        <f>IF($B20=TRUE,AB19*(1+VLOOKUP($A20,$C$43:$CP$69,AB$2,0)),AB19*(1+(VLOOKUP($A20,'Overriden Forecasts'!$2:$25,'Unchained Indices'!AB$2,0))))</f>
        <v>100.00618228155139</v>
      </c>
      <c r="AC20">
        <f>IF($B20=TRUE,AC19*(1+VLOOKUP($A20,$C$43:$CP$69,AC$2,0)),AC19*(1+(VLOOKUP($A20,'Overriden Forecasts'!$2:$25,'Unchained Indices'!AC$2,0))))</f>
        <v>100</v>
      </c>
      <c r="AD20">
        <f>IF($B20=TRUE,AD19*(1+VLOOKUP($A20,$C$43:$CP$69,AD$2,0)),AD19*(1+(VLOOKUP($A20,'Overriden Forecasts'!$2:$25,'Unchained Indices'!AD$2,0))))</f>
        <v>100.93773099018284</v>
      </c>
      <c r="AE20">
        <f>IF($B20=TRUE,AE19*(1+VLOOKUP($A20,$C$43:$CP$69,AE$2,0)),AE19*(1+(VLOOKUP($A20,'Overriden Forecasts'!$2:$25,'Unchained Indices'!AE$2,0))))</f>
        <v>100.2236937926487</v>
      </c>
      <c r="AF20">
        <f>IF($B20=TRUE,AF19*(1+VLOOKUP($A20,$C$43:$CP$69,AF$2,0)),AF19*(1+(VLOOKUP($A20,'Overriden Forecasts'!$2:$25,'Unchained Indices'!AF$2,0))))</f>
        <v>100.17575456060574</v>
      </c>
      <c r="AG20">
        <f>IF($B20=TRUE,AG19*(1+VLOOKUP($A20,$C$43:$CP$69,AG$2,0)),AG19*(1+(VLOOKUP($A20,'Overriden Forecasts'!$2:$25,'Unchained Indices'!AG$2,0))))</f>
        <v>101.08374875974539</v>
      </c>
      <c r="AH20">
        <f>IF($B20=TRUE,AH19*(1+VLOOKUP($A20,$C$43:$CP$69,AH$2,0)),AH19*(1+(VLOOKUP($A20,'Overriden Forecasts'!$2:$25,'Unchained Indices'!AH$2,0))))</f>
        <v>99.749917373417333</v>
      </c>
      <c r="AI20">
        <f>IF($B20=TRUE,AI19*(1+VLOOKUP($A20,$C$43:$CP$69,AI$2,0)),AI19*(1+(VLOOKUP($A20,'Overriden Forecasts'!$2:$25,'Unchained Indices'!AI$2,0))))</f>
        <v>99.369596217861201</v>
      </c>
      <c r="AJ20">
        <f>IF($B20=TRUE,AJ19*(1+VLOOKUP($A20,$C$43:$CP$69,AJ$2,0)),AJ19*(1+(VLOOKUP($A20,'Overriden Forecasts'!$2:$25,'Unchained Indices'!AJ$2,0))))</f>
        <v>100.91399293505289</v>
      </c>
      <c r="AK20">
        <f>IF($B20=TRUE,AK19*(1+VLOOKUP($A20,$C$43:$CP$69,AK$2,0)),AK19*(1+(VLOOKUP($A20,'Overriden Forecasts'!$2:$25,'Unchained Indices'!AK$2,0))))</f>
        <v>102.58727845579752</v>
      </c>
      <c r="AL20">
        <f>IF($B20=TRUE,AL19*(1+VLOOKUP($A20,$C$43:$CP$69,AL$2,0)),AL19*(1+(VLOOKUP($A20,'Overriden Forecasts'!$2:$25,'Unchained Indices'!AL$2,0))))</f>
        <v>101.5187506566396</v>
      </c>
      <c r="AM20">
        <f>IF($B20=TRUE,AM19*(1+VLOOKUP($A20,$C$43:$CP$69,AM$2,0)),AM19*(1+(VLOOKUP($A20,'Overriden Forecasts'!$2:$25,'Unchained Indices'!AM$2,0))))</f>
        <v>101.43587847399527</v>
      </c>
      <c r="AN20">
        <f>IF($B20=TRUE,AN19*(1+VLOOKUP($A20,$C$43:$CP$69,AN$2,0)),AN19*(1+(VLOOKUP($A20,'Overriden Forecasts'!$2:$25,'Unchained Indices'!AN$2,0))))</f>
        <v>102.88663171292788</v>
      </c>
      <c r="AO20">
        <f>IF($B20=TRUE,AO19*(1+VLOOKUP($A20,$C$43:$CP$69,AO$2,0)),AO19*(1+(VLOOKUP($A20,'Overriden Forecasts'!$2:$25,'Unchained Indices'!AO$2,0))))</f>
        <v>100.49835710756825</v>
      </c>
      <c r="AP20">
        <f>IF($B20=TRUE,AP19*(1+VLOOKUP($A20,$C$43:$CP$69,AP$2,0)),AP19*(1+(VLOOKUP($A20,'Overriden Forecasts'!$2:$25,'Unchained Indices'!AP$2,0))))</f>
        <v>100.5243764716363</v>
      </c>
      <c r="AQ20">
        <f>IF($B20=TRUE,AQ19*(1+VLOOKUP($A20,$C$43:$CP$69,AQ$2,0)),AQ19*(1+(VLOOKUP($A20,'Overriden Forecasts'!$2:$25,'Unchained Indices'!AQ$2,0))))</f>
        <v>100.15205893138302</v>
      </c>
      <c r="AR20">
        <f>IF($B20=TRUE,AR19*(1+VLOOKUP($A20,$C$43:$CP$69,AR$2,0)),AR19*(1+(VLOOKUP($A20,'Overriden Forecasts'!$2:$25,'Unchained Indices'!AR$2,0))))</f>
        <v>100.54274887793862</v>
      </c>
      <c r="AS20">
        <f>IF($B20=TRUE,AS19*(1+VLOOKUP($A20,$C$43:$CP$69,AS$2,0)),AS19*(1+(VLOOKUP($A20,'Overriden Forecasts'!$2:$25,'Unchained Indices'!AS$2,0))))</f>
        <v>100.69991743256412</v>
      </c>
      <c r="AT20">
        <f>IF($B20=TRUE,AT19*(1+VLOOKUP($A20,$C$43:$CP$69,AT$2,0)),AT19*(1+(VLOOKUP($A20,'Overriden Forecasts'!$2:$25,'Unchained Indices'!AT$2,0))))</f>
        <v>100.36666729941084</v>
      </c>
      <c r="AU20">
        <f>IF($B20=TRUE,AU19*(1+VLOOKUP($A20,$C$43:$CP$69,AU$2,0)),AU19*(1+(VLOOKUP($A20,'Overriden Forecasts'!$2:$25,'Unchained Indices'!AU$2,0))))</f>
        <v>101.34633535862793</v>
      </c>
      <c r="AV20">
        <f>IF($B20=TRUE,AV19*(1+VLOOKUP($A20,$C$43:$CP$69,AV$2,0)),AV19*(1+(VLOOKUP($A20,'Overriden Forecasts'!$2:$25,'Unchained Indices'!AV$2,0))))</f>
        <v>101.28012077917263</v>
      </c>
      <c r="AW20">
        <f>IF($B20=TRUE,AW19*(1+VLOOKUP($A20,$C$43:$CP$69,AW$2,0)),AW19*(1+(VLOOKUP($A20,'Overriden Forecasts'!$2:$25,'Unchained Indices'!AW$2,0))))</f>
        <v>100.83648588390149</v>
      </c>
      <c r="AX20">
        <f ca="1">IF($B20=TRUE,AX19*(1+VLOOKUP($A20,$C$43:$CP$69,AX$2,0)),AX19*(1+(VLOOKUP($A20,'Overriden Forecasts'!$2:$25,'Unchained Indices'!AX$2,0))))</f>
        <v>100.00720843841111</v>
      </c>
      <c r="AY20">
        <f>IF($B20=TRUE,AY19*(1+VLOOKUP($A20,$C$43:$CP$69,AY$2,0)),AY19*(1+(VLOOKUP($A20,'Overriden Forecasts'!$2:$25,'Unchained Indices'!AY$2,0))))</f>
        <v>98.196097999999978</v>
      </c>
      <c r="AZ20">
        <f>IF($B20=TRUE,AZ19*(1+VLOOKUP($A20,$C$43:$CP$69,AZ$2,0)),AZ19*(1+(VLOOKUP($A20,'Overriden Forecasts'!$2:$25,'Unchained Indices'!AZ$2,0))))</f>
        <v>100</v>
      </c>
      <c r="BA20">
        <f>IF($B20=TRUE,BA19*(1+VLOOKUP($A20,$C$43:$CP$69,BA$2,0)),BA19*(1+(VLOOKUP($A20,'Overriden Forecasts'!$2:$25,'Unchained Indices'!BA$2,0))))</f>
        <v>102.26584105876141</v>
      </c>
      <c r="BB20">
        <f>IF($B20=TRUE,BB19*(1+VLOOKUP($A20,$C$43:$CP$69,BB$2,0)),BB19*(1+(VLOOKUP($A20,'Overriden Forecasts'!$2:$25,'Unchained Indices'!BB$2,0))))</f>
        <v>100.44184157059598</v>
      </c>
      <c r="BC20">
        <f>IF($B20=TRUE,BC19*(1+VLOOKUP($A20,$C$43:$CP$69,BC$2,0)),BC19*(1+(VLOOKUP($A20,'Overriden Forecasts'!$2:$25,'Unchained Indices'!BC$2,0))))</f>
        <v>102.11023111054558</v>
      </c>
      <c r="BD20">
        <f>IF($B20=TRUE,BD19*(1+VLOOKUP($A20,$C$43:$CP$69,BD$2,0)),BD19*(1+(VLOOKUP($A20,'Overriden Forecasts'!$2:$25,'Unchained Indices'!BD$2,0))))</f>
        <v>102.5514852596328</v>
      </c>
      <c r="BE20">
        <f>IF($B20=TRUE,BE19*(1+VLOOKUP($A20,$C$43:$CP$69,BE$2,0)),BE19*(1+(VLOOKUP($A20,'Overriden Forecasts'!$2:$25,'Unchained Indices'!BE$2,0))))</f>
        <v>107.15287569051337</v>
      </c>
      <c r="BF20">
        <f>IF($B20=TRUE,BF19*(1+VLOOKUP($A20,$C$43:$CP$69,BF$2,0)),BF19*(1+(VLOOKUP($A20,'Overriden Forecasts'!$2:$25,'Unchained Indices'!BF$2,0))))</f>
        <v>184.78604111579563</v>
      </c>
      <c r="BG20">
        <f>IF($B20=TRUE,BG19*(1+VLOOKUP($A20,$C$43:$CP$69,BG$2,0)),BG19*(1+(VLOOKUP($A20,'Overriden Forecasts'!$2:$25,'Unchained Indices'!BG$2,0))))</f>
        <v>130.58635202550067</v>
      </c>
      <c r="BH20">
        <f>IF($B20=TRUE,BH19*(1+VLOOKUP($A20,$C$43:$CP$69,BH$2,0)),BH19*(1+(VLOOKUP($A20,'Overriden Forecasts'!$2:$25,'Unchained Indices'!BH$2,0))))</f>
        <v>101.02951229905133</v>
      </c>
      <c r="BI20">
        <f>IF($B20=TRUE,BI19*(1+VLOOKUP($A20,$C$43:$CP$69,BI$2,0)),BI19*(1+(VLOOKUP($A20,'Overriden Forecasts'!$2:$25,'Unchained Indices'!BI$2,0))))</f>
        <v>103.02095176663826</v>
      </c>
      <c r="BJ20">
        <f>IF($B20=TRUE,BJ19*(1+VLOOKUP($A20,$C$43:$CP$69,BJ$2,0)),BJ19*(1+(VLOOKUP($A20,'Overriden Forecasts'!$2:$25,'Unchained Indices'!BJ$2,0))))</f>
        <v>102.07706968967753</v>
      </c>
      <c r="BK20">
        <f>IF($B20=TRUE,BK19*(1+VLOOKUP($A20,$C$43:$CP$69,BK$2,0)),BK19*(1+(VLOOKUP($A20,'Overriden Forecasts'!$2:$25,'Unchained Indices'!BK$2,0))))</f>
        <v>99.855905145978284</v>
      </c>
      <c r="BL20">
        <f>IF($B20=TRUE,BL19*(1+VLOOKUP($A20,$C$43:$CP$69,BL$2,0)),BL19*(1+(VLOOKUP($A20,'Overriden Forecasts'!$2:$25,'Unchained Indices'!BL$2,0))))</f>
        <v>101.23209766665063</v>
      </c>
      <c r="BM20">
        <f>IF($B20=TRUE,BM19*(1+VLOOKUP($A20,$C$43:$CP$69,BM$2,0)),BM19*(1+(VLOOKUP($A20,'Overriden Forecasts'!$2:$25,'Unchained Indices'!BM$2,0))))</f>
        <v>101.32185364326939</v>
      </c>
      <c r="BN20">
        <f>IF($B20=TRUE,BN19*(1+VLOOKUP($A20,$C$43:$CP$69,BN$2,0)),BN19*(1+(VLOOKUP($A20,'Overriden Forecasts'!$2:$25,'Unchained Indices'!BN$2,0))))</f>
        <v>102.64793627026074</v>
      </c>
      <c r="BO20">
        <f>IF($B20=TRUE,BO19*(1+VLOOKUP($A20,$C$43:$CP$69,BO$2,0)),BO19*(1+(VLOOKUP($A20,'Overriden Forecasts'!$2:$25,'Unchained Indices'!BO$2,0))))</f>
        <v>100.89634453828334</v>
      </c>
      <c r="BP20">
        <f>IF($B20=TRUE,BP19*(1+VLOOKUP($A20,$C$43:$CP$69,BP$2,0)),BP19*(1+(VLOOKUP($A20,'Overriden Forecasts'!$2:$25,'Unchained Indices'!BP$2,0))))</f>
        <v>100.75967386465155</v>
      </c>
      <c r="BQ20">
        <f>IF($B20=TRUE,BQ19*(1+VLOOKUP($A20,$C$43:$CP$69,BQ$2,0)),BQ19*(1+(VLOOKUP($A20,'Overriden Forecasts'!$2:$25,'Unchained Indices'!BQ$2,0))))</f>
        <v>101.52303075796857</v>
      </c>
      <c r="BR20">
        <f>IF($B20=TRUE,BR19*(1+VLOOKUP($A20,$C$43:$CP$69,BR$2,0)),BR19*(1+(VLOOKUP($A20,'Overriden Forecasts'!$2:$25,'Unchained Indices'!BR$2,0))))</f>
        <v>100.86238860203332</v>
      </c>
      <c r="BS20">
        <f>IF($B20=TRUE,BS19*(1+VLOOKUP($A20,$C$43:$CP$69,BS$2,0)),BS19*(1+(VLOOKUP($A20,'Overriden Forecasts'!$2:$25,'Unchained Indices'!BS$2,0))))</f>
        <v>102.22558235778097</v>
      </c>
      <c r="BT20">
        <f>IF($B20=TRUE,BT19*(1+VLOOKUP($A20,$C$43:$CP$69,BT$2,0)),BT19*(1+(VLOOKUP($A20,'Overriden Forecasts'!$2:$25,'Unchained Indices'!BT$2,0))))</f>
        <v>103.19221086243253</v>
      </c>
      <c r="BU20">
        <f>IF($B20=TRUE,BU19*(1+VLOOKUP($A20,$C$43:$CP$69,BU$2,0)),BU19*(1+(VLOOKUP($A20,'Overriden Forecasts'!$2:$25,'Unchained Indices'!BU$2,0))))</f>
        <v>101.94469931699591</v>
      </c>
      <c r="BV20">
        <f>IF($B20=TRUE,BV19*(1+VLOOKUP($A20,$C$43:$CP$69,BV$2,0)),BV19*(1+(VLOOKUP($A20,'Overriden Forecasts'!$2:$25,'Unchained Indices'!BV$2,0))))</f>
        <v>102.02189947045598</v>
      </c>
      <c r="BW20">
        <f>IF($B20=TRUE,BW19*(1+VLOOKUP($A20,$C$43:$CP$69,BW$2,0)),BW19*(1+(VLOOKUP($A20,'Overriden Forecasts'!$2:$25,'Unchained Indices'!BW$2,0))))</f>
        <v>101.22505098143704</v>
      </c>
      <c r="BX20">
        <f>IF($B20=TRUE,BX19*(1+VLOOKUP($A20,$C$43:$CP$69,BX$2,0)),BX19*(1+(VLOOKUP($A20,'Overriden Forecasts'!$2:$25,'Unchained Indices'!BX$2,0))))</f>
        <v>100.67169805705164</v>
      </c>
      <c r="BY20">
        <f>IF($B20=TRUE,BY19*(1+VLOOKUP($A20,$C$43:$CP$69,BY$2,0)),BY19*(1+(VLOOKUP($A20,'Overriden Forecasts'!$2:$25,'Unchained Indices'!BY$2,0))))</f>
        <v>100.90848191060344</v>
      </c>
      <c r="BZ20">
        <f>IF($B20=TRUE,BZ19*(1+VLOOKUP($A20,$C$43:$CP$69,BZ$2,0)),BZ19*(1+(VLOOKUP($A20,'Overriden Forecasts'!$2:$25,'Unchained Indices'!BZ$2,0))))</f>
        <v>101.13102134126659</v>
      </c>
      <c r="CA20">
        <f>IF($B20=TRUE,CA19*(1+VLOOKUP($A20,$C$43:$CP$69,CA$2,0)),CA19*(1+(VLOOKUP($A20,'Overriden Forecasts'!$2:$25,'Unchained Indices'!CA$2,0))))</f>
        <v>99.375261834929162</v>
      </c>
      <c r="CB20">
        <f>IF($B20=TRUE,CB19*(1+VLOOKUP($A20,$C$43:$CP$69,CB$2,0)),CB19*(1+(VLOOKUP($A20,'Overriden Forecasts'!$2:$25,'Unchained Indices'!CB$2,0))))</f>
        <v>101.00767927252019</v>
      </c>
      <c r="CC20">
        <f>IF($B20=TRUE,CC19*(1+VLOOKUP($A20,$C$43:$CP$69,CC$2,0)),CC19*(1+(VLOOKUP($A20,'Overriden Forecasts'!$2:$25,'Unchained Indices'!CC$2,0))))</f>
        <v>100.57117553363258</v>
      </c>
      <c r="CD20">
        <f>IF($B20=TRUE,CD19*(1+VLOOKUP($A20,$C$43:$CP$69,CD$2,0)),CD19*(1+(VLOOKUP($A20,'Overriden Forecasts'!$2:$25,'Unchained Indices'!CD$2,0))))</f>
        <v>104.4699151092414</v>
      </c>
      <c r="CE20">
        <f>IF($B20=TRUE,CE19*(1+VLOOKUP($A20,$C$43:$CP$69,CE$2,0)),CE19*(1+(VLOOKUP($A20,'Overriden Forecasts'!$2:$25,'Unchained Indices'!CE$2,0))))</f>
        <v>101.94851910266517</v>
      </c>
      <c r="CF20">
        <f>IF($B20=TRUE,CF19*(1+VLOOKUP($A20,$C$43:$CP$69,CF$2,0)),CF19*(1+(VLOOKUP($A20,'Overriden Forecasts'!$2:$25,'Unchained Indices'!CF$2,0))))</f>
        <v>100.31167276242655</v>
      </c>
      <c r="CG20">
        <f>IF($B20=TRUE,CG19*(1+VLOOKUP($A20,$C$43:$CP$69,CG$2,0)),CG19*(1+(VLOOKUP($A20,'Overriden Forecasts'!$2:$25,'Unchained Indices'!CG$2,0))))</f>
        <v>110.25046468844501</v>
      </c>
      <c r="CH20">
        <f>IF($B20=TRUE,CH19*(1+VLOOKUP($A20,$C$43:$CP$69,CH$2,0)),CH19*(1+(VLOOKUP($A20,'Overriden Forecasts'!$2:$25,'Unchained Indices'!CH$2,0))))</f>
        <v>100.29218130959512</v>
      </c>
      <c r="CI20">
        <f>IF($B20=TRUE,CI19*(1+VLOOKUP($A20,$C$43:$CP$69,CI$2,0)),CI19*(1+(VLOOKUP($A20,'Overriden Forecasts'!$2:$25,'Unchained Indices'!CI$2,0))))</f>
        <v>101.2355139858939</v>
      </c>
      <c r="CJ20">
        <f>IF($B20=TRUE,CJ19*(1+VLOOKUP($A20,$C$43:$CP$69,CJ$2,0)),CJ19*(1+(VLOOKUP($A20,'Overriden Forecasts'!$2:$25,'Unchained Indices'!CJ$2,0))))</f>
        <v>100.83097455576728</v>
      </c>
      <c r="CK20">
        <f>IF($B20=TRUE,CK19*(1+VLOOKUP($A20,$C$43:$CP$69,CK$2,0)),CK19*(1+(VLOOKUP($A20,'Overriden Forecasts'!$2:$25,'Unchained Indices'!CK$2,0))))</f>
        <v>101.35817241521956</v>
      </c>
      <c r="CL20">
        <f>IF($B20=TRUE,CL19*(1+VLOOKUP($A20,$C$43:$CP$69,CL$2,0)),CL19*(1+(VLOOKUP($A20,'Overriden Forecasts'!$2:$25,'Unchained Indices'!CL$2,0))))</f>
        <v>101.05519119242388</v>
      </c>
      <c r="CM20">
        <f>IF($B20=TRUE,CM19*(1+VLOOKUP($A20,$C$43:$CP$69,CM$2,0)),CM19*(1+(VLOOKUP($A20,'Overriden Forecasts'!$2:$25,'Unchained Indices'!CM$2,0))))</f>
        <v>100.40268574478779</v>
      </c>
      <c r="CN20">
        <f>IF($B20=TRUE,CN19*(1+VLOOKUP($A20,$C$43:$CP$69,CN$2,0)),CN19*(1+(VLOOKUP($A20,'Overriden Forecasts'!$2:$25,'Unchained Indices'!CN$2,0))))</f>
        <v>102.5370501295001</v>
      </c>
      <c r="CO20">
        <f>IF($B20=TRUE,CO19*(1+VLOOKUP($A20,$C$43:$CP$69,CO$2,0)),CO19*(1+(VLOOKUP($A20,'Overriden Forecasts'!$2:$25,'Unchained Indices'!CO$2,0))))</f>
        <v>101.57495830765156</v>
      </c>
      <c r="CP20">
        <f>IF($B20=TRUE,CP19*(1+VLOOKUP($A20,$C$43:$CP$69,CP$2,0)),CP19*(1+(VLOOKUP($A20,'Overriden Forecasts'!$2:$25,'Unchained Indices'!CP$2,0))))</f>
        <v>102.58312093840284</v>
      </c>
    </row>
    <row r="21" spans="1:94" x14ac:dyDescent="0.2">
      <c r="A21" s="6">
        <f t="shared" si="4"/>
        <v>45047</v>
      </c>
      <c r="B21" s="8" t="str">
        <f>IF(A21&lt;='Overriden Forecasts'!$A$2,TRUE,"")</f>
        <v/>
      </c>
      <c r="C21" s="7">
        <f t="shared" si="5"/>
        <v>44927</v>
      </c>
      <c r="D21">
        <f>IF($B21=TRUE,D20*(1+VLOOKUP($A21,$C$43:$CP$69,D$2,0)),D20*(1+(VLOOKUP($A21,'Overriden Forecasts'!$2:$25,'Unchained Indices'!D$2,0))))</f>
        <v>101.58814823011353</v>
      </c>
      <c r="E21">
        <f>IF($B21=TRUE,E20*(1+VLOOKUP($A21,$C$43:$CP$69,E$2,0)),E20*(1+(VLOOKUP($A21,'Overriden Forecasts'!$2:$25,'Unchained Indices'!E$2,0))))</f>
        <v>100.92859843829333</v>
      </c>
      <c r="F21">
        <f>IF($B21=TRUE,F20*(1+VLOOKUP($A21,$C$43:$CP$69,F$2,0)),F20*(1+(VLOOKUP($A21,'Overriden Forecasts'!$2:$25,'Unchained Indices'!F$2,0))))</f>
        <v>103.25703615147444</v>
      </c>
      <c r="G21">
        <f>IF($B21=TRUE,G20*(1+VLOOKUP($A21,$C$43:$CP$69,G$2,0)),G20*(1+(VLOOKUP($A21,'Overriden Forecasts'!$2:$25,'Unchained Indices'!G$2,0))))</f>
        <v>100.69063566237146</v>
      </c>
      <c r="H21">
        <f>IF($B21=TRUE,H20*(1+VLOOKUP($A21,$C$43:$CP$69,H$2,0)),H20*(1+(VLOOKUP($A21,'Overriden Forecasts'!$2:$25,'Unchained Indices'!H$2,0))))</f>
        <v>100.99089925576322</v>
      </c>
      <c r="I21">
        <f>IF($B21=TRUE,I20*(1+VLOOKUP($A21,$C$43:$CP$69,I$2,0)),I20*(1+(VLOOKUP($A21,'Overriden Forecasts'!$2:$25,'Unchained Indices'!I$2,0))))</f>
        <v>100.71252141603004</v>
      </c>
      <c r="J21">
        <f>IF($B21=TRUE,J20*(1+VLOOKUP($A21,$C$43:$CP$69,J$2,0)),J20*(1+(VLOOKUP($A21,'Overriden Forecasts'!$2:$25,'Unchained Indices'!J$2,0))))</f>
        <v>101.34415620998656</v>
      </c>
      <c r="K21">
        <f>IF($B21=TRUE,K20*(1+VLOOKUP($A21,$C$43:$CP$69,K$2,0)),K20*(1+(VLOOKUP($A21,'Overriden Forecasts'!$2:$25,'Unchained Indices'!K$2,0))))</f>
        <v>100.51113090415951</v>
      </c>
      <c r="L21">
        <f>IF($B21=TRUE,L20*(1+VLOOKUP($A21,$C$43:$CP$69,L$2,0)),L20*(1+(VLOOKUP($A21,'Overriden Forecasts'!$2:$25,'Unchained Indices'!L$2,0))))</f>
        <v>100</v>
      </c>
      <c r="M21">
        <f>IF($B21=TRUE,M20*(1+VLOOKUP($A21,$C$43:$CP$69,M$2,0)),M20*(1+(VLOOKUP($A21,'Overriden Forecasts'!$2:$25,'Unchained Indices'!M$2,0))))</f>
        <v>101.39625081193104</v>
      </c>
      <c r="N21">
        <f>IF($B21=TRUE,N20*(1+VLOOKUP($A21,$C$43:$CP$69,N$2,0)),N20*(1+(VLOOKUP($A21,'Overriden Forecasts'!$2:$25,'Unchained Indices'!N$2,0))))</f>
        <v>101.88206929655477</v>
      </c>
      <c r="O21">
        <f>IF($B21=TRUE,O20*(1+VLOOKUP($A21,$C$43:$CP$69,O$2,0)),O20*(1+(VLOOKUP($A21,'Overriden Forecasts'!$2:$25,'Unchained Indices'!O$2,0))))</f>
        <v>101.42469080119037</v>
      </c>
      <c r="P21">
        <f>IF($B21=TRUE,P20*(1+VLOOKUP($A21,$C$43:$CP$69,P$2,0)),P20*(1+(VLOOKUP($A21,'Overriden Forecasts'!$2:$25,'Unchained Indices'!P$2,0))))</f>
        <v>101.92753984130511</v>
      </c>
      <c r="Q21">
        <f>IF($B21=TRUE,Q20*(1+VLOOKUP($A21,$C$43:$CP$69,Q$2,0)),Q20*(1+(VLOOKUP($A21,'Overriden Forecasts'!$2:$25,'Unchained Indices'!Q$2,0))))</f>
        <v>100.73265110134966</v>
      </c>
      <c r="R21">
        <f>IF($B21=TRUE,R20*(1+VLOOKUP($A21,$C$43:$CP$69,R$2,0)),R20*(1+(VLOOKUP($A21,'Overriden Forecasts'!$2:$25,'Unchained Indices'!R$2,0))))</f>
        <v>100.24098578518871</v>
      </c>
      <c r="S21">
        <f>IF($B21=TRUE,S20*(1+VLOOKUP($A21,$C$43:$CP$69,S$2,0)),S20*(1+(VLOOKUP($A21,'Overriden Forecasts'!$2:$25,'Unchained Indices'!S$2,0))))</f>
        <v>102.69696917434877</v>
      </c>
      <c r="T21">
        <f>IF($B21=TRUE,T20*(1+VLOOKUP($A21,$C$43:$CP$69,T$2,0)),T20*(1+(VLOOKUP($A21,'Overriden Forecasts'!$2:$25,'Unchained Indices'!T$2,0))))</f>
        <v>102.90778472221119</v>
      </c>
      <c r="U21">
        <f>IF($B21=TRUE,U20*(1+VLOOKUP($A21,$C$43:$CP$69,U$2,0)),U20*(1+(VLOOKUP($A21,'Overriden Forecasts'!$2:$25,'Unchained Indices'!U$2,0))))</f>
        <v>105.87963703436046</v>
      </c>
      <c r="V21">
        <f>IF($B21=TRUE,V20*(1+VLOOKUP($A21,$C$43:$CP$69,V$2,0)),V20*(1+(VLOOKUP($A21,'Overriden Forecasts'!$2:$25,'Unchained Indices'!V$2,0))))</f>
        <v>100.60925279390983</v>
      </c>
      <c r="W21">
        <f>IF($B21=TRUE,W20*(1+VLOOKUP($A21,$C$43:$CP$69,W$2,0)),W20*(1+(VLOOKUP($A21,'Overriden Forecasts'!$2:$25,'Unchained Indices'!W$2,0))))</f>
        <v>100.54505679872754</v>
      </c>
      <c r="X21">
        <f>IF($B21=TRUE,X20*(1+VLOOKUP($A21,$C$43:$CP$69,X$2,0)),X20*(1+(VLOOKUP($A21,'Overriden Forecasts'!$2:$25,'Unchained Indices'!X$2,0))))</f>
        <v>99.514174450585941</v>
      </c>
      <c r="Y21">
        <f>IF($B21=TRUE,Y20*(1+VLOOKUP($A21,$C$43:$CP$69,Y$2,0)),Y20*(1+(VLOOKUP($A21,'Overriden Forecasts'!$2:$25,'Unchained Indices'!Y$2,0))))</f>
        <v>100.6439240898189</v>
      </c>
      <c r="Z21">
        <f>IF($B21=TRUE,Z20*(1+VLOOKUP($A21,$C$43:$CP$69,Z$2,0)),Z20*(1+(VLOOKUP($A21,'Overriden Forecasts'!$2:$25,'Unchained Indices'!Z$2,0))))</f>
        <v>101.35654753538472</v>
      </c>
      <c r="AA21">
        <f>IF($B21=TRUE,AA20*(1+VLOOKUP($A21,$C$43:$CP$69,AA$2,0)),AA20*(1+(VLOOKUP($A21,'Overriden Forecasts'!$2:$25,'Unchained Indices'!AA$2,0))))</f>
        <v>100.65898874138252</v>
      </c>
      <c r="AB21">
        <f>IF($B21=TRUE,AB20*(1+VLOOKUP($A21,$C$43:$CP$69,AB$2,0)),AB20*(1+(VLOOKUP($A21,'Overriden Forecasts'!$2:$25,'Unchained Indices'!AB$2,0))))</f>
        <v>101.36988136640991</v>
      </c>
      <c r="AC21">
        <f>IF($B21=TRUE,AC20*(1+VLOOKUP($A21,$C$43:$CP$69,AC$2,0)),AC20*(1+(VLOOKUP($A21,'Overriden Forecasts'!$2:$25,'Unchained Indices'!AC$2,0))))</f>
        <v>100</v>
      </c>
      <c r="AD21">
        <f>IF($B21=TRUE,AD20*(1+VLOOKUP($A21,$C$43:$CP$69,AD$2,0)),AD20*(1+(VLOOKUP($A21,'Overriden Forecasts'!$2:$25,'Unchained Indices'!AD$2,0))))</f>
        <v>101.19591186691808</v>
      </c>
      <c r="AE21">
        <f>IF($B21=TRUE,AE20*(1+VLOOKUP($A21,$C$43:$CP$69,AE$2,0)),AE20*(1+(VLOOKUP($A21,'Overriden Forecasts'!$2:$25,'Unchained Indices'!AE$2,0))))</f>
        <v>100.32043267961355</v>
      </c>
      <c r="AF21">
        <f>IF($B21=TRUE,AF20*(1+VLOOKUP($A21,$C$43:$CP$69,AF$2,0)),AF20*(1+(VLOOKUP($A21,'Overriden Forecasts'!$2:$25,'Unchained Indices'!AF$2,0))))</f>
        <v>100.25200100920803</v>
      </c>
      <c r="AG21">
        <f>IF($B21=TRUE,AG20*(1+VLOOKUP($A21,$C$43:$CP$69,AG$2,0)),AG20*(1+(VLOOKUP($A21,'Overriden Forecasts'!$2:$25,'Unchained Indices'!AG$2,0))))</f>
        <v>101.55198747959068</v>
      </c>
      <c r="AH21">
        <f>IF($B21=TRUE,AH20*(1+VLOOKUP($A21,$C$43:$CP$69,AH$2,0)),AH20*(1+(VLOOKUP($A21,'Overriden Forecasts'!$2:$25,'Unchained Indices'!AH$2,0))))</f>
        <v>99.047627680268974</v>
      </c>
      <c r="AI21">
        <f>IF($B21=TRUE,AI20*(1+VLOOKUP($A21,$C$43:$CP$69,AI$2,0)),AI20*(1+(VLOOKUP($A21,'Overriden Forecasts'!$2:$25,'Unchained Indices'!AI$2,0))))</f>
        <v>98.385221116453408</v>
      </c>
      <c r="AJ21">
        <f>IF($B21=TRUE,AJ20*(1+VLOOKUP($A21,$C$43:$CP$69,AJ$2,0)),AJ20*(1+(VLOOKUP($A21,'Overriden Forecasts'!$2:$25,'Unchained Indices'!AJ$2,0))))</f>
        <v>101.21875691958232</v>
      </c>
      <c r="AK21">
        <f>IF($B21=TRUE,AK20*(1+VLOOKUP($A21,$C$43:$CP$69,AK$2,0)),AK20*(1+(VLOOKUP($A21,'Overriden Forecasts'!$2:$25,'Unchained Indices'!AK$2,0))))</f>
        <v>103.34924183316323</v>
      </c>
      <c r="AL21">
        <f>IF($B21=TRUE,AL20*(1+VLOOKUP($A21,$C$43:$CP$69,AL$2,0)),AL20*(1+(VLOOKUP($A21,'Overriden Forecasts'!$2:$25,'Unchained Indices'!AL$2,0))))</f>
        <v>101.94794430606503</v>
      </c>
      <c r="AM21">
        <f>IF($B21=TRUE,AM20*(1+VLOOKUP($A21,$C$43:$CP$69,AM$2,0)),AM20*(1+(VLOOKUP($A21,'Overriden Forecasts'!$2:$25,'Unchained Indices'!AM$2,0))))</f>
        <v>101.7627179169022</v>
      </c>
      <c r="AN21">
        <f>IF($B21=TRUE,AN20*(1+VLOOKUP($A21,$C$43:$CP$69,AN$2,0)),AN20*(1+(VLOOKUP($A21,'Overriden Forecasts'!$2:$25,'Unchained Indices'!AN$2,0))))</f>
        <v>103.79267435980698</v>
      </c>
      <c r="AO21">
        <f>IF($B21=TRUE,AO20*(1+VLOOKUP($A21,$C$43:$CP$69,AO$2,0)),AO20*(1+(VLOOKUP($A21,'Overriden Forecasts'!$2:$25,'Unchained Indices'!AO$2,0))))</f>
        <v>100.66447614342435</v>
      </c>
      <c r="AP21">
        <f>IF($B21=TRUE,AP20*(1+VLOOKUP($A21,$C$43:$CP$69,AP$2,0)),AP20*(1+(VLOOKUP($A21,'Overriden Forecasts'!$2:$25,'Unchained Indices'!AP$2,0))))</f>
        <v>100.69916862884841</v>
      </c>
      <c r="AQ21">
        <f>IF($B21=TRUE,AQ20*(1+VLOOKUP($A21,$C$43:$CP$69,AQ$2,0)),AQ20*(1+(VLOOKUP($A21,'Overriden Forecasts'!$2:$25,'Unchained Indices'!AQ$2,0))))</f>
        <v>100.40025402123324</v>
      </c>
      <c r="AR21">
        <f>IF($B21=TRUE,AR20*(1+VLOOKUP($A21,$C$43:$CP$69,AR$2,0)),AR20*(1+(VLOOKUP($A21,'Overriden Forecasts'!$2:$25,'Unchained Indices'!AR$2,0))))</f>
        <v>100.61330034153386</v>
      </c>
      <c r="AS21">
        <f>IF($B21=TRUE,AS20*(1+VLOOKUP($A21,$C$43:$CP$69,AS$2,0)),AS20*(1+(VLOOKUP($A21,'Overriden Forecasts'!$2:$25,'Unchained Indices'!AS$2,0))))</f>
        <v>100.92725899391581</v>
      </c>
      <c r="AT21">
        <f>IF($B21=TRUE,AT20*(1+VLOOKUP($A21,$C$43:$CP$69,AT$2,0)),AT20*(1+(VLOOKUP($A21,'Overriden Forecasts'!$2:$25,'Unchained Indices'!AT$2,0))))</f>
        <v>100.48888973254779</v>
      </c>
      <c r="AU21">
        <f>IF($B21=TRUE,AU20*(1+VLOOKUP($A21,$C$43:$CP$69,AU$2,0)),AU20*(1+(VLOOKUP($A21,'Overriden Forecasts'!$2:$25,'Unchained Indices'!AU$2,0))))</f>
        <v>101.59427727004022</v>
      </c>
      <c r="AV21">
        <f>IF($B21=TRUE,AV20*(1+VLOOKUP($A21,$C$43:$CP$69,AV$2,0)),AV20*(1+(VLOOKUP($A21,'Overriden Forecasts'!$2:$25,'Unchained Indices'!AV$2,0))))</f>
        <v>101.71011712376382</v>
      </c>
      <c r="AW21">
        <f>IF($B21=TRUE,AW20*(1+VLOOKUP($A21,$C$43:$CP$69,AW$2,0)),AW20*(1+(VLOOKUP($A21,'Overriden Forecasts'!$2:$25,'Unchained Indices'!AW$2,0))))</f>
        <v>101.3535130019451</v>
      </c>
      <c r="AX21">
        <f ca="1">IF($B21=TRUE,AX20*(1+VLOOKUP($A21,$C$43:$CP$69,AX$2,0)),AX20*(1+(VLOOKUP($A21,'Overriden Forecasts'!$2:$25,'Unchained Indices'!AX$2,0))))</f>
        <v>100.00577269238372</v>
      </c>
      <c r="AY21">
        <f>IF($B21=TRUE,AY20*(1+VLOOKUP($A21,$C$43:$CP$69,AY$2,0)),AY20*(1+(VLOOKUP($A21,'Overriden Forecasts'!$2:$25,'Unchained Indices'!AY$2,0))))</f>
        <v>98.294294097999966</v>
      </c>
      <c r="AZ21">
        <f>IF($B21=TRUE,AZ20*(1+VLOOKUP($A21,$C$43:$CP$69,AZ$2,0)),AZ20*(1+(VLOOKUP($A21,'Overriden Forecasts'!$2:$25,'Unchained Indices'!AZ$2,0))))</f>
        <v>100</v>
      </c>
      <c r="BA21">
        <f>IF($B21=TRUE,BA20*(1+VLOOKUP($A21,$C$43:$CP$69,BA$2,0)),BA20*(1+(VLOOKUP($A21,'Overriden Forecasts'!$2:$25,'Unchained Indices'!BA$2,0))))</f>
        <v>102.26132741930924</v>
      </c>
      <c r="BB21">
        <f>IF($B21=TRUE,BB20*(1+VLOOKUP($A21,$C$43:$CP$69,BB$2,0)),BB20*(1+(VLOOKUP($A21,'Overriden Forecasts'!$2:$25,'Unchained Indices'!BB$2,0))))</f>
        <v>100.60778068160253</v>
      </c>
      <c r="BC21">
        <f>IF($B21=TRUE,BC20*(1+VLOOKUP($A21,$C$43:$CP$69,BC$2,0)),BC20*(1+(VLOOKUP($A21,'Overriden Forecasts'!$2:$25,'Unchained Indices'!BC$2,0))))</f>
        <v>102.73788876601998</v>
      </c>
      <c r="BD21">
        <f>IF($B21=TRUE,BD20*(1+VLOOKUP($A21,$C$43:$CP$69,BD$2,0)),BD20*(1+(VLOOKUP($A21,'Overriden Forecasts'!$2:$25,'Unchained Indices'!BD$2,0))))</f>
        <v>103.40198034617707</v>
      </c>
      <c r="BE21">
        <f>IF($B21=TRUE,BE20*(1+VLOOKUP($A21,$C$43:$CP$69,BE$2,0)),BE20*(1+(VLOOKUP($A21,'Overriden Forecasts'!$2:$25,'Unchained Indices'!BE$2,0))))</f>
        <v>109.43195489395744</v>
      </c>
      <c r="BF21">
        <f>IF($B21=TRUE,BF20*(1+VLOOKUP($A21,$C$43:$CP$69,BF$2,0)),BF20*(1+(VLOOKUP($A21,'Overriden Forecasts'!$2:$25,'Unchained Indices'!BF$2,0))))</f>
        <v>184.78604111579563</v>
      </c>
      <c r="BG21">
        <f>IF($B21=TRUE,BG20*(1+VLOOKUP($A21,$C$43:$CP$69,BG$2,0)),BG20*(1+(VLOOKUP($A21,'Overriden Forecasts'!$2:$25,'Unchained Indices'!BG$2,0))))</f>
        <v>130.58635202550067</v>
      </c>
      <c r="BH21">
        <f>IF($B21=TRUE,BH20*(1+VLOOKUP($A21,$C$43:$CP$69,BH$2,0)),BH20*(1+(VLOOKUP($A21,'Overriden Forecasts'!$2:$25,'Unchained Indices'!BH$2,0))))</f>
        <v>101.27070612498616</v>
      </c>
      <c r="BI21">
        <f>IF($B21=TRUE,BI20*(1+VLOOKUP($A21,$C$43:$CP$69,BI$2,0)),BI20*(1+(VLOOKUP($A21,'Overriden Forecasts'!$2:$25,'Unchained Indices'!BI$2,0))))</f>
        <v>100.86292374658727</v>
      </c>
      <c r="BJ21">
        <f>IF($B21=TRUE,BJ20*(1+VLOOKUP($A21,$C$43:$CP$69,BJ$2,0)),BJ20*(1+(VLOOKUP($A21,'Overriden Forecasts'!$2:$25,'Unchained Indices'!BJ$2,0))))</f>
        <v>101.61352346109922</v>
      </c>
      <c r="BK21">
        <f>IF($B21=TRUE,BK20*(1+VLOOKUP($A21,$C$43:$CP$69,BK$2,0)),BK20*(1+(VLOOKUP($A21,'Overriden Forecasts'!$2:$25,'Unchained Indices'!BK$2,0))))</f>
        <v>99.838774168441233</v>
      </c>
      <c r="BL21">
        <f>IF($B21=TRUE,BL20*(1+VLOOKUP($A21,$C$43:$CP$69,BL$2,0)),BL20*(1+(VLOOKUP($A21,'Overriden Forecasts'!$2:$25,'Unchained Indices'!BL$2,0))))</f>
        <v>100.88202455027091</v>
      </c>
      <c r="BM21">
        <f>IF($B21=TRUE,BM20*(1+VLOOKUP($A21,$C$43:$CP$69,BM$2,0)),BM20*(1+(VLOOKUP($A21,'Overriden Forecasts'!$2:$25,'Unchained Indices'!BM$2,0))))</f>
        <v>101.71268799925909</v>
      </c>
      <c r="BN21">
        <f>IF($B21=TRUE,BN20*(1+VLOOKUP($A21,$C$43:$CP$69,BN$2,0)),BN20*(1+(VLOOKUP($A21,'Overriden Forecasts'!$2:$25,'Unchained Indices'!BN$2,0))))</f>
        <v>103.53058169368099</v>
      </c>
      <c r="BO21">
        <f>IF($B21=TRUE,BO20*(1+VLOOKUP($A21,$C$43:$CP$69,BO$2,0)),BO20*(1+(VLOOKUP($A21,'Overriden Forecasts'!$2:$25,'Unchained Indices'!BO$2,0))))</f>
        <v>101.19512605104447</v>
      </c>
      <c r="BP21">
        <f>IF($B21=TRUE,BP20*(1+VLOOKUP($A21,$C$43:$CP$69,BP$2,0)),BP20*(1+(VLOOKUP($A21,'Overriden Forecasts'!$2:$25,'Unchained Indices'!BP$2,0))))</f>
        <v>100.84169226083722</v>
      </c>
      <c r="BQ21">
        <f>IF($B21=TRUE,BQ20*(1+VLOOKUP($A21,$C$43:$CP$69,BQ$2,0)),BQ20*(1+(VLOOKUP($A21,'Overriden Forecasts'!$2:$25,'Unchained Indices'!BQ$2,0))))</f>
        <v>102.0122273387348</v>
      </c>
      <c r="BR21">
        <f>IF($B21=TRUE,BR20*(1+VLOOKUP($A21,$C$43:$CP$69,BR$2,0)),BR20*(1+(VLOOKUP($A21,'Overriden Forecasts'!$2:$25,'Unchained Indices'!BR$2,0))))</f>
        <v>101.14985146937775</v>
      </c>
      <c r="BS21">
        <f>IF($B21=TRUE,BS20*(1+VLOOKUP($A21,$C$43:$CP$69,BS$2,0)),BS20*(1+(VLOOKUP($A21,'Overriden Forecasts'!$2:$25,'Unchained Indices'!BS$2,0))))</f>
        <v>101.81842606222241</v>
      </c>
      <c r="BT21">
        <f>IF($B21=TRUE,BT20*(1+VLOOKUP($A21,$C$43:$CP$69,BT$2,0)),BT20*(1+(VLOOKUP($A21,'Overriden Forecasts'!$2:$25,'Unchained Indices'!BT$2,0))))</f>
        <v>101.06281233388852</v>
      </c>
      <c r="BU21">
        <f>IF($B21=TRUE,BU20*(1+VLOOKUP($A21,$C$43:$CP$69,BU$2,0)),BU20*(1+(VLOOKUP($A21,'Overriden Forecasts'!$2:$25,'Unchained Indices'!BU$2,0))))</f>
        <v>100.53024719343659</v>
      </c>
      <c r="BV21">
        <f>IF($B21=TRUE,BV20*(1+VLOOKUP($A21,$C$43:$CP$69,BV$2,0)),BV20*(1+(VLOOKUP($A21,'Overriden Forecasts'!$2:$25,'Unchained Indices'!BV$2,0))))</f>
        <v>101.39057781923172</v>
      </c>
      <c r="BW21">
        <f>IF($B21=TRUE,BW20*(1+VLOOKUP($A21,$C$43:$CP$69,BW$2,0)),BW20*(1+(VLOOKUP($A21,'Overriden Forecasts'!$2:$25,'Unchained Indices'!BW$2,0))))</f>
        <v>100.43370951497454</v>
      </c>
      <c r="BX21">
        <f>IF($B21=TRUE,BX20*(1+VLOOKUP($A21,$C$43:$CP$69,BX$2,0)),BX20*(1+(VLOOKUP($A21,'Overriden Forecasts'!$2:$25,'Unchained Indices'!BX$2,0))))</f>
        <v>100.17954477385886</v>
      </c>
      <c r="BY21">
        <f>IF($B21=TRUE,BY20*(1+VLOOKUP($A21,$C$43:$CP$69,BY$2,0)),BY20*(1+(VLOOKUP($A21,'Overriden Forecasts'!$2:$25,'Unchained Indices'!BY$2,0))))</f>
        <v>101.16996500145009</v>
      </c>
      <c r="BZ21">
        <f>IF($B21=TRUE,BZ20*(1+VLOOKUP($A21,$C$43:$CP$69,BZ$2,0)),BZ20*(1+(VLOOKUP($A21,'Overriden Forecasts'!$2:$25,'Unchained Indices'!BZ$2,0))))</f>
        <v>101.77262402389742</v>
      </c>
      <c r="CA21">
        <f>IF($B21=TRUE,CA20*(1+VLOOKUP($A21,$C$43:$CP$69,CA$2,0)),CA20*(1+(VLOOKUP($A21,'Overriden Forecasts'!$2:$25,'Unchained Indices'!CA$2,0))))</f>
        <v>99.182368788422423</v>
      </c>
      <c r="CB21">
        <f>IF($B21=TRUE,CB20*(1+VLOOKUP($A21,$C$43:$CP$69,CB$2,0)),CB20*(1+(VLOOKUP($A21,'Overriden Forecasts'!$2:$25,'Unchained Indices'!CB$2,0))))</f>
        <v>101.46562512916412</v>
      </c>
      <c r="CC21">
        <f>IF($B21=TRUE,CC20*(1+VLOOKUP($A21,$C$43:$CP$69,CC$2,0)),CC20*(1+(VLOOKUP($A21,'Overriden Forecasts'!$2:$25,'Unchained Indices'!CC$2,0))))</f>
        <v>100.76156737817678</v>
      </c>
      <c r="CD21">
        <f>IF($B21=TRUE,CD20*(1+VLOOKUP($A21,$C$43:$CP$69,CD$2,0)),CD20*(1+(VLOOKUP($A21,'Overriden Forecasts'!$2:$25,'Unchained Indices'!CD$2,0))))</f>
        <v>105.95991131700603</v>
      </c>
      <c r="CE21">
        <f>IF($B21=TRUE,CE20*(1+VLOOKUP($A21,$C$43:$CP$69,CE$2,0)),CE20*(1+(VLOOKUP($A21,'Overriden Forecasts'!$2:$25,'Unchained Indices'!CE$2,0))))</f>
        <v>101.83284135459319</v>
      </c>
      <c r="CF21">
        <f>IF($B21=TRUE,CF20*(1+VLOOKUP($A21,$C$43:$CP$69,CF$2,0)),CF20*(1+(VLOOKUP($A21,'Overriden Forecasts'!$2:$25,'Unchained Indices'!CF$2,0))))</f>
        <v>102.0192226750206</v>
      </c>
      <c r="CG21">
        <f>IF($B21=TRUE,CG20*(1+VLOOKUP($A21,$C$43:$CP$69,CG$2,0)),CG20*(1+(VLOOKUP($A21,'Overriden Forecasts'!$2:$25,'Unchained Indices'!CG$2,0))))</f>
        <v>119.08910522680246</v>
      </c>
      <c r="CH21">
        <f>IF($B21=TRUE,CH20*(1+VLOOKUP($A21,$C$43:$CP$69,CH$2,0)),CH20*(1+(VLOOKUP($A21,'Overriden Forecasts'!$2:$25,'Unchained Indices'!CH$2,0))))</f>
        <v>98.320109552622199</v>
      </c>
      <c r="CI21">
        <f>IF($B21=TRUE,CI20*(1+VLOOKUP($A21,$C$43:$CP$69,CI$2,0)),CI20*(1+(VLOOKUP($A21,'Overriden Forecasts'!$2:$25,'Unchained Indices'!CI$2,0))))</f>
        <v>98.872073134973348</v>
      </c>
      <c r="CJ21">
        <f>IF($B21=TRUE,CJ20*(1+VLOOKUP($A21,$C$43:$CP$69,CJ$2,0)),CJ20*(1+(VLOOKUP($A21,'Overriden Forecasts'!$2:$25,'Unchained Indices'!CJ$2,0))))</f>
        <v>101.46932680956972</v>
      </c>
      <c r="CK21">
        <f>IF($B21=TRUE,CK20*(1+VLOOKUP($A21,$C$43:$CP$69,CK$2,0)),CK20*(1+(VLOOKUP($A21,'Overriden Forecasts'!$2:$25,'Unchained Indices'!CK$2,0))))</f>
        <v>101.81255177802051</v>
      </c>
      <c r="CL21">
        <f>IF($B21=TRUE,CL20*(1+VLOOKUP($A21,$C$43:$CP$69,CL$2,0)),CL20*(1+(VLOOKUP($A21,'Overriden Forecasts'!$2:$25,'Unchained Indices'!CL$2,0))))</f>
        <v>101.16618673613267</v>
      </c>
      <c r="CM21">
        <f>IF($B21=TRUE,CM20*(1+VLOOKUP($A21,$C$43:$CP$69,CM$2,0)),CM20*(1+(VLOOKUP($A21,'Overriden Forecasts'!$2:$25,'Unchained Indices'!CM$2,0))))</f>
        <v>100.53691432638371</v>
      </c>
      <c r="CN21">
        <f>IF($B21=TRUE,CN20*(1+VLOOKUP($A21,$C$43:$CP$69,CN$2,0)),CN20*(1+(VLOOKUP($A21,'Overriden Forecasts'!$2:$25,'Unchained Indices'!CN$2,0))))</f>
        <v>103.207743903989</v>
      </c>
      <c r="CO21">
        <f>IF($B21=TRUE,CO20*(1+VLOOKUP($A21,$C$43:$CP$69,CO$2,0)),CO20*(1+(VLOOKUP($A21,'Overriden Forecasts'!$2:$25,'Unchained Indices'!CO$2,0))))</f>
        <v>102.09838701497995</v>
      </c>
      <c r="CP21">
        <f>IF($B21=TRUE,CP20*(1+VLOOKUP($A21,$C$43:$CP$69,CP$2,0)),CP20*(1+(VLOOKUP($A21,'Overriden Forecasts'!$2:$25,'Unchained Indices'!CP$2,0))))</f>
        <v>103.39552875508681</v>
      </c>
    </row>
    <row r="22" spans="1:94" x14ac:dyDescent="0.2">
      <c r="A22" s="6">
        <f t="shared" si="4"/>
        <v>45078</v>
      </c>
      <c r="B22" s="8" t="str">
        <f>IF(A22&lt;='Overriden Forecasts'!$A$2,TRUE,"")</f>
        <v/>
      </c>
      <c r="C22" s="7">
        <f>EDATE(A22,-(MONTH(A22)-1))</f>
        <v>44927</v>
      </c>
      <c r="D22">
        <f>IF($B22=TRUE,D21*(1+VLOOKUP($A22,$C$43:$CP$69,D$2,0)),D21*(1+(VLOOKUP($A22,'Overriden Forecasts'!$2:$25,'Unchained Indices'!D$2,0))))</f>
        <v>101.92428920741537</v>
      </c>
      <c r="E22">
        <f>IF($B22=TRUE,E21*(1+VLOOKUP($A22,$C$43:$CP$69,E$2,0)),E21*(1+(VLOOKUP($A22,'Overriden Forecasts'!$2:$25,'Unchained Indices'!E$2,0))))</f>
        <v>101.61083874932729</v>
      </c>
      <c r="F22">
        <f>IF($B22=TRUE,F21*(1+VLOOKUP($A22,$C$43:$CP$69,F$2,0)),F21*(1+(VLOOKUP($A22,'Overriden Forecasts'!$2:$25,'Unchained Indices'!F$2,0))))</f>
        <v>104.06942722256375</v>
      </c>
      <c r="G22">
        <f>IF($B22=TRUE,G21*(1+VLOOKUP($A22,$C$43:$CP$69,G$2,0)),G21*(1+(VLOOKUP($A22,'Overriden Forecasts'!$2:$25,'Unchained Indices'!G$2,0))))</f>
        <v>100.83910971314229</v>
      </c>
      <c r="H22">
        <f>IF($B22=TRUE,H21*(1+VLOOKUP($A22,$C$43:$CP$69,H$2,0)),H21*(1+(VLOOKUP($A22,'Overriden Forecasts'!$2:$25,'Unchained Indices'!H$2,0))))</f>
        <v>100.5737359009276</v>
      </c>
      <c r="I22">
        <f>IF($B22=TRUE,I21*(1+VLOOKUP($A22,$C$43:$CP$69,I$2,0)),I21*(1+(VLOOKUP($A22,'Overriden Forecasts'!$2:$25,'Unchained Indices'!I$2,0))))</f>
        <v>100.89065177003755</v>
      </c>
      <c r="J22">
        <f>IF($B22=TRUE,J21*(1+VLOOKUP($A22,$C$43:$CP$69,J$2,0)),J21*(1+(VLOOKUP($A22,'Overriden Forecasts'!$2:$25,'Unchained Indices'!J$2,0))))</f>
        <v>101.08919941250547</v>
      </c>
      <c r="K22">
        <f>IF($B22=TRUE,K21*(1+VLOOKUP($A22,$C$43:$CP$69,K$2,0)),K21*(1+(VLOOKUP($A22,'Overriden Forecasts'!$2:$25,'Unchained Indices'!K$2,0))))</f>
        <v>100.63623103242848</v>
      </c>
      <c r="L22">
        <f>IF($B22=TRUE,L21*(1+VLOOKUP($A22,$C$43:$CP$69,L$2,0)),L21*(1+(VLOOKUP($A22,'Overriden Forecasts'!$2:$25,'Unchained Indices'!L$2,0))))</f>
        <v>100</v>
      </c>
      <c r="M22">
        <f>IF($B22=TRUE,M21*(1+VLOOKUP($A22,$C$43:$CP$69,M$2,0)),M21*(1+(VLOOKUP($A22,'Overriden Forecasts'!$2:$25,'Unchained Indices'!M$2,0))))</f>
        <v>101.67826938077094</v>
      </c>
      <c r="N22">
        <f>IF($B22=TRUE,N21*(1+VLOOKUP($A22,$C$43:$CP$69,N$2,0)),N21*(1+(VLOOKUP($A22,'Overriden Forecasts'!$2:$25,'Unchained Indices'!N$2,0))))</f>
        <v>102.25097018336072</v>
      </c>
      <c r="O22">
        <f>IF($B22=TRUE,O21*(1+VLOOKUP($A22,$C$43:$CP$69,O$2,0)),O21*(1+(VLOOKUP($A22,'Overriden Forecasts'!$2:$25,'Unchained Indices'!O$2,0))))</f>
        <v>101.71137650675853</v>
      </c>
      <c r="P22">
        <f>IF($B22=TRUE,P21*(1+VLOOKUP($A22,$C$43:$CP$69,P$2,0)),P21*(1+(VLOOKUP($A22,'Overriden Forecasts'!$2:$25,'Unchained Indices'!P$2,0))))</f>
        <v>102.75941786323583</v>
      </c>
      <c r="Q22">
        <f>IF($B22=TRUE,Q21*(1+VLOOKUP($A22,$C$43:$CP$69,Q$2,0)),Q21*(1+(VLOOKUP($A22,'Overriden Forecasts'!$2:$25,'Unchained Indices'!Q$2,0))))</f>
        <v>100.91581387668708</v>
      </c>
      <c r="R22">
        <f>IF($B22=TRUE,R21*(1+VLOOKUP($A22,$C$43:$CP$69,R$2,0)),R21*(1+(VLOOKUP($A22,'Overriden Forecasts'!$2:$25,'Unchained Indices'!R$2,0))))</f>
        <v>100.55192113532274</v>
      </c>
      <c r="S22">
        <f>IF($B22=TRUE,S21*(1+VLOOKUP($A22,$C$43:$CP$69,S$2,0)),S21*(1+(VLOOKUP($A22,'Overriden Forecasts'!$2:$25,'Unchained Indices'!S$2,0))))</f>
        <v>103.20495613048176</v>
      </c>
      <c r="T22">
        <f>IF($B22=TRUE,T21*(1+VLOOKUP($A22,$C$43:$CP$69,T$2,0)),T21*(1+(VLOOKUP($A22,'Overriden Forecasts'!$2:$25,'Unchained Indices'!T$2,0))))</f>
        <v>103.83872879664646</v>
      </c>
      <c r="U22">
        <f>IF($B22=TRUE,U21*(1+VLOOKUP($A22,$C$43:$CP$69,U$2,0)),U21*(1+(VLOOKUP($A22,'Overriden Forecasts'!$2:$25,'Unchained Indices'!U$2,0))))</f>
        <v>107.29204749819284</v>
      </c>
      <c r="V22">
        <f>IF($B22=TRUE,V21*(1+VLOOKUP($A22,$C$43:$CP$69,V$2,0)),V21*(1+(VLOOKUP($A22,'Overriden Forecasts'!$2:$25,'Unchained Indices'!V$2,0))))</f>
        <v>100.74562604364056</v>
      </c>
      <c r="W22">
        <f>IF($B22=TRUE,W21*(1+VLOOKUP($A22,$C$43:$CP$69,W$2,0)),W21*(1+(VLOOKUP($A22,'Overriden Forecasts'!$2:$25,'Unchained Indices'!W$2,0))))</f>
        <v>100.68130292266721</v>
      </c>
      <c r="X22">
        <f>IF($B22=TRUE,X21*(1+VLOOKUP($A22,$C$43:$CP$69,X$2,0)),X21*(1+(VLOOKUP($A22,'Overriden Forecasts'!$2:$25,'Unchained Indices'!X$2,0))))</f>
        <v>99.389889006327351</v>
      </c>
      <c r="Y22">
        <f>IF($B22=TRUE,Y21*(1+VLOOKUP($A22,$C$43:$CP$69,Y$2,0)),Y21*(1+(VLOOKUP($A22,'Overriden Forecasts'!$2:$25,'Unchained Indices'!Y$2,0))))</f>
        <v>101.12896214662435</v>
      </c>
      <c r="Z22">
        <f>IF($B22=TRUE,Z21*(1+VLOOKUP($A22,$C$43:$CP$69,Z$2,0)),Z21*(1+(VLOOKUP($A22,'Overriden Forecasts'!$2:$25,'Unchained Indices'!Z$2,0))))</f>
        <v>101.93252544021701</v>
      </c>
      <c r="AA22">
        <f>IF($B22=TRUE,AA21*(1+VLOOKUP($A22,$C$43:$CP$69,AA$2,0)),AA21*(1+(VLOOKUP($A22,'Overriden Forecasts'!$2:$25,'Unchained Indices'!AA$2,0))))</f>
        <v>101.79792410591804</v>
      </c>
      <c r="AB22">
        <f>IF($B22=TRUE,AB21*(1+VLOOKUP($A22,$C$43:$CP$69,AB$2,0)),AB21*(1+(VLOOKUP($A22,'Overriden Forecasts'!$2:$25,'Unchained Indices'!AB$2,0))))</f>
        <v>102.05886900686642</v>
      </c>
      <c r="AC22">
        <f>IF($B22=TRUE,AC21*(1+VLOOKUP($A22,$C$43:$CP$69,AC$2,0)),AC21*(1+(VLOOKUP($A22,'Overriden Forecasts'!$2:$25,'Unchained Indices'!AC$2,0))))</f>
        <v>100</v>
      </c>
      <c r="AD22">
        <f>IF($B22=TRUE,AD21*(1+VLOOKUP($A22,$C$43:$CP$69,AD$2,0)),AD21*(1+(VLOOKUP($A22,'Overriden Forecasts'!$2:$25,'Unchained Indices'!AD$2,0))))</f>
        <v>101.43647044266589</v>
      </c>
      <c r="AE22">
        <f>IF($B22=TRUE,AE21*(1+VLOOKUP($A22,$C$43:$CP$69,AE$2,0)),AE21*(1+(VLOOKUP($A22,'Overriden Forecasts'!$2:$25,'Unchained Indices'!AE$2,0))))</f>
        <v>100.42131053873874</v>
      </c>
      <c r="AF22">
        <f>IF($B22=TRUE,AF21*(1+VLOOKUP($A22,$C$43:$CP$69,AF$2,0)),AF21*(1+(VLOOKUP($A22,'Overriden Forecasts'!$2:$25,'Unchained Indices'!AF$2,0))))</f>
        <v>100.33134834428625</v>
      </c>
      <c r="AG22">
        <f>IF($B22=TRUE,AG21*(1+VLOOKUP($A22,$C$43:$CP$69,AG$2,0)),AG21*(1+(VLOOKUP($A22,'Overriden Forecasts'!$2:$25,'Unchained Indices'!AG$2,0))))</f>
        <v>101.8281252670635</v>
      </c>
      <c r="AH22">
        <f>IF($B22=TRUE,AH21*(1+VLOOKUP($A22,$C$43:$CP$69,AH$2,0)),AH21*(1+(VLOOKUP($A22,'Overriden Forecasts'!$2:$25,'Unchained Indices'!AH$2,0))))</f>
        <v>97.991803072810029</v>
      </c>
      <c r="AI22">
        <f>IF($B22=TRUE,AI21*(1+VLOOKUP($A22,$C$43:$CP$69,AI$2,0)),AI21*(1+(VLOOKUP($A22,'Overriden Forecasts'!$2:$25,'Unchained Indices'!AI$2,0))))</f>
        <v>96.910817903088471</v>
      </c>
      <c r="AJ22">
        <f>IF($B22=TRUE,AJ21*(1+VLOOKUP($A22,$C$43:$CP$69,AJ$2,0)),AJ21*(1+(VLOOKUP($A22,'Overriden Forecasts'!$2:$25,'Unchained Indices'!AJ$2,0))))</f>
        <v>101.52353619871512</v>
      </c>
      <c r="AK22">
        <f>IF($B22=TRUE,AK21*(1+VLOOKUP($A22,$C$43:$CP$69,AK$2,0)),AK21*(1+(VLOOKUP($A22,'Overriden Forecasts'!$2:$25,'Unchained Indices'!AK$2,0))))</f>
        <v>104.06705654527153</v>
      </c>
      <c r="AL22">
        <f>IF($B22=TRUE,AL21*(1+VLOOKUP($A22,$C$43:$CP$69,AL$2,0)),AL21*(1+(VLOOKUP($A22,'Overriden Forecasts'!$2:$25,'Unchained Indices'!AL$2,0))))</f>
        <v>102.01774258895475</v>
      </c>
      <c r="AM22">
        <f>IF($B22=TRUE,AM21*(1+VLOOKUP($A22,$C$43:$CP$69,AM$2,0)),AM21*(1+(VLOOKUP($A22,'Overriden Forecasts'!$2:$25,'Unchained Indices'!AM$2,0))))</f>
        <v>101.8966767895503</v>
      </c>
      <c r="AN22">
        <f>IF($B22=TRUE,AN21*(1+VLOOKUP($A22,$C$43:$CP$69,AN$2,0)),AN21*(1+(VLOOKUP($A22,'Overriden Forecasts'!$2:$25,'Unchained Indices'!AN$2,0))))</f>
        <v>104.65138949575012</v>
      </c>
      <c r="AO22">
        <f>IF($B22=TRUE,AO21*(1+VLOOKUP($A22,$C$43:$CP$69,AO$2,0)),AO21*(1+(VLOOKUP($A22,'Overriden Forecasts'!$2:$25,'Unchained Indices'!AO$2,0))))</f>
        <v>100.83059517928044</v>
      </c>
      <c r="AP22">
        <f>IF($B22=TRUE,AP21*(1+VLOOKUP($A22,$C$43:$CP$69,AP$2,0)),AP21*(1+(VLOOKUP($A22,'Overriden Forecasts'!$2:$25,'Unchained Indices'!AP$2,0))))</f>
        <v>100.87396078606051</v>
      </c>
      <c r="AQ22">
        <f>IF($B22=TRUE,AQ21*(1+VLOOKUP($A22,$C$43:$CP$69,AQ$2,0)),AQ21*(1+(VLOOKUP($A22,'Overriden Forecasts'!$2:$25,'Unchained Indices'!AQ$2,0))))</f>
        <v>100.35465089207354</v>
      </c>
      <c r="AR22">
        <f>IF($B22=TRUE,AR21*(1+VLOOKUP($A22,$C$43:$CP$69,AR$2,0)),AR21*(1+(VLOOKUP($A22,'Overriden Forecasts'!$2:$25,'Unchained Indices'!AR$2,0))))</f>
        <v>100.62300967452408</v>
      </c>
      <c r="AS22">
        <f>IF($B22=TRUE,AS21*(1+VLOOKUP($A22,$C$43:$CP$69,AS$2,0)),AS21*(1+(VLOOKUP($A22,'Overriden Forecasts'!$2:$25,'Unchained Indices'!AS$2,0))))</f>
        <v>101.20328939631048</v>
      </c>
      <c r="AT22">
        <f>IF($B22=TRUE,AT21*(1+VLOOKUP($A22,$C$43:$CP$69,AT$2,0)),AT21*(1+(VLOOKUP($A22,'Overriden Forecasts'!$2:$25,'Unchained Indices'!AT$2,0))))</f>
        <v>100.61111216568473</v>
      </c>
      <c r="AU22">
        <f>IF($B22=TRUE,AU21*(1+VLOOKUP($A22,$C$43:$CP$69,AU$2,0)),AU21*(1+(VLOOKUP($A22,'Overriden Forecasts'!$2:$25,'Unchained Indices'!AU$2,0))))</f>
        <v>101.78880032008819</v>
      </c>
      <c r="AV22">
        <f>IF($B22=TRUE,AV21*(1+VLOOKUP($A22,$C$43:$CP$69,AV$2,0)),AV21*(1+(VLOOKUP($A22,'Overriden Forecasts'!$2:$25,'Unchained Indices'!AV$2,0))))</f>
        <v>102.13898345375286</v>
      </c>
      <c r="AW22">
        <f>IF($B22=TRUE,AW21*(1+VLOOKUP($A22,$C$43:$CP$69,AW$2,0)),AW21*(1+(VLOOKUP($A22,'Overriden Forecasts'!$2:$25,'Unchained Indices'!AW$2,0))))</f>
        <v>101.53809172718583</v>
      </c>
      <c r="AX22">
        <f ca="1">IF($B22=TRUE,AX21*(1+VLOOKUP($A22,$C$43:$CP$69,AX$2,0)),AX21*(1+(VLOOKUP($A22,'Overriden Forecasts'!$2:$25,'Unchained Indices'!AX$2,0))))</f>
        <v>100.00577269238372</v>
      </c>
      <c r="AY22">
        <f>IF($B22=TRUE,AY21*(1+VLOOKUP($A22,$C$43:$CP$69,AY$2,0)),AY21*(1+(VLOOKUP($A22,'Overriden Forecasts'!$2:$25,'Unchained Indices'!AY$2,0))))</f>
        <v>98.392588392097949</v>
      </c>
      <c r="AZ22">
        <f>IF($B22=TRUE,AZ21*(1+VLOOKUP($A22,$C$43:$CP$69,AZ$2,0)),AZ21*(1+(VLOOKUP($A22,'Overriden Forecasts'!$2:$25,'Unchained Indices'!AZ$2,0))))</f>
        <v>100</v>
      </c>
      <c r="BA22">
        <f>IF($B22=TRUE,BA21*(1+VLOOKUP($A22,$C$43:$CP$69,BA$2,0)),BA21*(1+(VLOOKUP($A22,'Overriden Forecasts'!$2:$25,'Unchained Indices'!BA$2,0))))</f>
        <v>102.25479141537792</v>
      </c>
      <c r="BB22">
        <f>IF($B22=TRUE,BB21*(1+VLOOKUP($A22,$C$43:$CP$69,BB$2,0)),BB21*(1+(VLOOKUP($A22,'Overriden Forecasts'!$2:$25,'Unchained Indices'!BB$2,0))))</f>
        <v>100.72987938352703</v>
      </c>
      <c r="BC22">
        <f>IF($B22=TRUE,BC21*(1+VLOOKUP($A22,$C$43:$CP$69,BC$2,0)),BC21*(1+(VLOOKUP($A22,'Overriden Forecasts'!$2:$25,'Unchained Indices'!BC$2,0))))</f>
        <v>103.51658500949527</v>
      </c>
      <c r="BD22">
        <f>IF($B22=TRUE,BD21*(1+VLOOKUP($A22,$C$43:$CP$69,BD$2,0)),BD21*(1+(VLOOKUP($A22,'Overriden Forecasts'!$2:$25,'Unchained Indices'!BD$2,0))))</f>
        <v>104.25247543272134</v>
      </c>
      <c r="BE22">
        <f>IF($B22=TRUE,BE21*(1+VLOOKUP($A22,$C$43:$CP$69,BE$2,0)),BE21*(1+(VLOOKUP($A22,'Overriden Forecasts'!$2:$25,'Unchained Indices'!BE$2,0))))</f>
        <v>111.6493489958784</v>
      </c>
      <c r="BF22">
        <f>IF($B22=TRUE,BF21*(1+VLOOKUP($A22,$C$43:$CP$69,BF$2,0)),BF21*(1+(VLOOKUP($A22,'Overriden Forecasts'!$2:$25,'Unchained Indices'!BF$2,0))))</f>
        <v>184.78604111579563</v>
      </c>
      <c r="BG22">
        <f>IF($B22=TRUE,BG21*(1+VLOOKUP($A22,$C$43:$CP$69,BG$2,0)),BG21*(1+(VLOOKUP($A22,'Overriden Forecasts'!$2:$25,'Unchained Indices'!BG$2,0))))</f>
        <v>130.58635202550067</v>
      </c>
      <c r="BH22">
        <f>IF($B22=TRUE,BH21*(1+VLOOKUP($A22,$C$43:$CP$69,BH$2,0)),BH21*(1+(VLOOKUP($A22,'Overriden Forecasts'!$2:$25,'Unchained Indices'!BH$2,0))))</f>
        <v>101.22290631620315</v>
      </c>
      <c r="BI22">
        <f>IF($B22=TRUE,BI21*(1+VLOOKUP($A22,$C$43:$CP$69,BI$2,0)),BI21*(1+(VLOOKUP($A22,'Overriden Forecasts'!$2:$25,'Unchained Indices'!BI$2,0))))</f>
        <v>103.129491555868</v>
      </c>
      <c r="BJ22">
        <f>IF($B22=TRUE,BJ21*(1+VLOOKUP($A22,$C$43:$CP$69,BJ$2,0)),BJ21*(1+(VLOOKUP($A22,'Overriden Forecasts'!$2:$25,'Unchained Indices'!BJ$2,0))))</f>
        <v>103.10492835328994</v>
      </c>
      <c r="BK22">
        <f>IF($B22=TRUE,BK21*(1+VLOOKUP($A22,$C$43:$CP$69,BK$2,0)),BK21*(1+(VLOOKUP($A22,'Overriden Forecasts'!$2:$25,'Unchained Indices'!BK$2,0))))</f>
        <v>101.03429319703243</v>
      </c>
      <c r="BL22">
        <f>IF($B22=TRUE,BL21*(1+VLOOKUP($A22,$C$43:$CP$69,BL$2,0)),BL21*(1+(VLOOKUP($A22,'Overriden Forecasts'!$2:$25,'Unchained Indices'!BL$2,0))))</f>
        <v>102.03140853650488</v>
      </c>
      <c r="BM22">
        <f>IF($B22=TRUE,BM21*(1+VLOOKUP($A22,$C$43:$CP$69,BM$2,0)),BM21*(1+(VLOOKUP($A22,'Overriden Forecasts'!$2:$25,'Unchained Indices'!BM$2,0))))</f>
        <v>102.08219781792099</v>
      </c>
      <c r="BN22">
        <f>IF($B22=TRUE,BN21*(1+VLOOKUP($A22,$C$43:$CP$69,BN$2,0)),BN21*(1+(VLOOKUP($A22,'Overriden Forecasts'!$2:$25,'Unchained Indices'!BN$2,0))))</f>
        <v>104.41322711710123</v>
      </c>
      <c r="BO22">
        <f>IF($B22=TRUE,BO21*(1+VLOOKUP($A22,$C$43:$CP$69,BO$2,0)),BO21*(1+(VLOOKUP($A22,'Overriden Forecasts'!$2:$25,'Unchained Indices'!BO$2,0))))</f>
        <v>101.49390756380558</v>
      </c>
      <c r="BP22">
        <f>IF($B22=TRUE,BP21*(1+VLOOKUP($A22,$C$43:$CP$69,BP$2,0)),BP21*(1+(VLOOKUP($A22,'Overriden Forecasts'!$2:$25,'Unchained Indices'!BP$2,0))))</f>
        <v>100.96122923132108</v>
      </c>
      <c r="BQ22">
        <f>IF($B22=TRUE,BQ21*(1+VLOOKUP($A22,$C$43:$CP$69,BQ$2,0)),BQ21*(1+(VLOOKUP($A22,'Overriden Forecasts'!$2:$25,'Unchained Indices'!BQ$2,0))))</f>
        <v>102.48385859005006</v>
      </c>
      <c r="BR22">
        <f>IF($B22=TRUE,BR21*(1+VLOOKUP($A22,$C$43:$CP$69,BR$2,0)),BR21*(1+(VLOOKUP($A22,'Overriden Forecasts'!$2:$25,'Unchained Indices'!BR$2,0))))</f>
        <v>101.4373143367222</v>
      </c>
      <c r="BS22">
        <f>IF($B22=TRUE,BS21*(1+VLOOKUP($A22,$C$43:$CP$69,BS$2,0)),BS21*(1+(VLOOKUP($A22,'Overriden Forecasts'!$2:$25,'Unchained Indices'!BS$2,0))))</f>
        <v>102.35853260771007</v>
      </c>
      <c r="BT22">
        <f>IF($B22=TRUE,BT21*(1+VLOOKUP($A22,$C$43:$CP$69,BT$2,0)),BT21*(1+(VLOOKUP($A22,'Overriden Forecasts'!$2:$25,'Unchained Indices'!BT$2,0))))</f>
        <v>101.62248969691431</v>
      </c>
      <c r="BU22">
        <f>IF($B22=TRUE,BU21*(1+VLOOKUP($A22,$C$43:$CP$69,BU$2,0)),BU21*(1+(VLOOKUP($A22,'Overriden Forecasts'!$2:$25,'Unchained Indices'!BU$2,0))))</f>
        <v>102.60322891378026</v>
      </c>
      <c r="BV22">
        <f>IF($B22=TRUE,BV21*(1+VLOOKUP($A22,$C$43:$CP$69,BV$2,0)),BV21*(1+(VLOOKUP($A22,'Overriden Forecasts'!$2:$25,'Unchained Indices'!BV$2,0))))</f>
        <v>101.74653897498186</v>
      </c>
      <c r="BW22">
        <f>IF($B22=TRUE,BW21*(1+VLOOKUP($A22,$C$43:$CP$69,BW$2,0)),BW21*(1+(VLOOKUP($A22,'Overriden Forecasts'!$2:$25,'Unchained Indices'!BW$2,0))))</f>
        <v>100.80681860773588</v>
      </c>
      <c r="BX22">
        <f>IF($B22=TRUE,BX21*(1+VLOOKUP($A22,$C$43:$CP$69,BX$2,0)),BX21*(1+(VLOOKUP($A22,'Overriden Forecasts'!$2:$25,'Unchained Indices'!BX$2,0))))</f>
        <v>101.28003333803794</v>
      </c>
      <c r="BY22">
        <f>IF($B22=TRUE,BY21*(1+VLOOKUP($A22,$C$43:$CP$69,BY$2,0)),BY21*(1+(VLOOKUP($A22,'Overriden Forecasts'!$2:$25,'Unchained Indices'!BY$2,0))))</f>
        <v>101.52159066155315</v>
      </c>
      <c r="BZ22">
        <f>IF($B22=TRUE,BZ21*(1+VLOOKUP($A22,$C$43:$CP$69,BZ$2,0)),BZ21*(1+(VLOOKUP($A22,'Overriden Forecasts'!$2:$25,'Unchained Indices'!BZ$2,0))))</f>
        <v>101.74178194699812</v>
      </c>
      <c r="CA22">
        <f>IF($B22=TRUE,CA21*(1+VLOOKUP($A22,$C$43:$CP$69,CA$2,0)),CA21*(1+(VLOOKUP($A22,'Overriden Forecasts'!$2:$25,'Unchained Indices'!CA$2,0))))</f>
        <v>99.094310673752418</v>
      </c>
      <c r="CB22">
        <f>IF($B22=TRUE,CB21*(1+VLOOKUP($A22,$C$43:$CP$69,CB$2,0)),CB21*(1+(VLOOKUP($A22,'Overriden Forecasts'!$2:$25,'Unchained Indices'!CB$2,0))))</f>
        <v>101.74081218153161</v>
      </c>
      <c r="CC22">
        <f>IF($B22=TRUE,CC21*(1+VLOOKUP($A22,$C$43:$CP$69,CC$2,0)),CC21*(1+(VLOOKUP($A22,'Overriden Forecasts'!$2:$25,'Unchained Indices'!CC$2,0))))</f>
        <v>100.95195922272096</v>
      </c>
      <c r="CD22">
        <f>IF($B22=TRUE,CD21*(1+VLOOKUP($A22,$C$43:$CP$69,CD$2,0)),CD21*(1+(VLOOKUP($A22,'Overriden Forecasts'!$2:$25,'Unchained Indices'!CD$2,0))))</f>
        <v>107.44990681533106</v>
      </c>
      <c r="CE22">
        <f>IF($B22=TRUE,CE21*(1+VLOOKUP($A22,$C$43:$CP$69,CE$2,0)),CE21*(1+(VLOOKUP($A22,'Overriden Forecasts'!$2:$25,'Unchained Indices'!CE$2,0))))</f>
        <v>101.9859744039137</v>
      </c>
      <c r="CF22">
        <f>IF($B22=TRUE,CF21*(1+VLOOKUP($A22,$C$43:$CP$69,CF$2,0)),CF21*(1+(VLOOKUP($A22,'Overriden Forecasts'!$2:$25,'Unchained Indices'!CF$2,0))))</f>
        <v>103.10603931835813</v>
      </c>
      <c r="CG22">
        <f>IF($B22=TRUE,CG21*(1+VLOOKUP($A22,$C$43:$CP$69,CG$2,0)),CG21*(1+(VLOOKUP($A22,'Overriden Forecasts'!$2:$25,'Unchained Indices'!CG$2,0))))</f>
        <v>122.34612100181364</v>
      </c>
      <c r="CH22">
        <f>IF($B22=TRUE,CH21*(1+VLOOKUP($A22,$C$43:$CP$69,CH$2,0)),CH21*(1+(VLOOKUP($A22,'Overriden Forecasts'!$2:$25,'Unchained Indices'!CH$2,0))))</f>
        <v>97.985924339312604</v>
      </c>
      <c r="CI22">
        <f>IF($B22=TRUE,CI21*(1+VLOOKUP($A22,$C$43:$CP$69,CI$2,0)),CI21*(1+(VLOOKUP($A22,'Overriden Forecasts'!$2:$25,'Unchained Indices'!CI$2,0))))</f>
        <v>99.176491089547952</v>
      </c>
      <c r="CJ22">
        <f>IF($B22=TRUE,CJ21*(1+VLOOKUP($A22,$C$43:$CP$69,CJ$2,0)),CJ21*(1+(VLOOKUP($A22,'Overriden Forecasts'!$2:$25,'Unchained Indices'!CJ$2,0))))</f>
        <v>101.56977167599818</v>
      </c>
      <c r="CK22">
        <f>IF($B22=TRUE,CK21*(1+VLOOKUP($A22,$C$43:$CP$69,CK$2,0)),CK21*(1+(VLOOKUP($A22,'Overriden Forecasts'!$2:$25,'Unchained Indices'!CK$2,0))))</f>
        <v>102.26774021000304</v>
      </c>
      <c r="CL22">
        <f>IF($B22=TRUE,CL21*(1+VLOOKUP($A22,$C$43:$CP$69,CL$2,0)),CL21*(1+(VLOOKUP($A22,'Overriden Forecasts'!$2:$25,'Unchained Indices'!CL$2,0))))</f>
        <v>101.43937249830149</v>
      </c>
      <c r="CM22">
        <f>IF($B22=TRUE,CM21*(1+VLOOKUP($A22,$C$43:$CP$69,CM$2,0)),CM21*(1+(VLOOKUP($A22,'Overriden Forecasts'!$2:$25,'Unchained Indices'!CM$2,0))))</f>
        <v>100.67114290797964</v>
      </c>
      <c r="CN22">
        <f>IF($B22=TRUE,CN21*(1+VLOOKUP($A22,$C$43:$CP$69,CN$2,0)),CN21*(1+(VLOOKUP($A22,'Overriden Forecasts'!$2:$25,'Unchained Indices'!CN$2,0))))</f>
        <v>103.4761859381606</v>
      </c>
      <c r="CO22">
        <f>IF($B22=TRUE,CO21*(1+VLOOKUP($A22,$C$43:$CP$69,CO$2,0)),CO21*(1+(VLOOKUP($A22,'Overriden Forecasts'!$2:$25,'Unchained Indices'!CO$2,0))))</f>
        <v>102.61569685378545</v>
      </c>
      <c r="CP22">
        <f>IF($B22=TRUE,CP21*(1+VLOOKUP($A22,$C$43:$CP$69,CP$2,0)),CP21*(1+(VLOOKUP($A22,'Overriden Forecasts'!$2:$25,'Unchained Indices'!CP$2,0))))</f>
        <v>104.19227085216163</v>
      </c>
    </row>
    <row r="23" spans="1:94" x14ac:dyDescent="0.2">
      <c r="A23" s="6">
        <f t="shared" si="4"/>
        <v>45108</v>
      </c>
      <c r="B23" s="8" t="str">
        <f>IF(A23&lt;='Overriden Forecasts'!$A$2,TRUE,"")</f>
        <v/>
      </c>
      <c r="C23" s="7">
        <f t="shared" si="5"/>
        <v>44927</v>
      </c>
      <c r="D23">
        <f>IF($B23=TRUE,D22*(1+VLOOKUP($A23,$C$43:$CP$69,D$2,0)),D22*(1+(VLOOKUP($A23,'Overriden Forecasts'!$2:$25,'Unchained Indices'!D$2,0))))</f>
        <v>102.24099702525025</v>
      </c>
      <c r="E23">
        <f>IF($B23=TRUE,E22*(1+VLOOKUP($A23,$C$43:$CP$69,E$2,0)),E22*(1+(VLOOKUP($A23,'Overriden Forecasts'!$2:$25,'Unchained Indices'!E$2,0))))</f>
        <v>101.12390141872672</v>
      </c>
      <c r="F23">
        <f>IF($B23=TRUE,F22*(1+VLOOKUP($A23,$C$43:$CP$69,F$2,0)),F22*(1+(VLOOKUP($A23,'Overriden Forecasts'!$2:$25,'Unchained Indices'!F$2,0))))</f>
        <v>104.89108382078315</v>
      </c>
      <c r="G23">
        <f>IF($B23=TRUE,G22*(1+VLOOKUP($A23,$C$43:$CP$69,G$2,0)),G22*(1+(VLOOKUP($A23,'Overriden Forecasts'!$2:$25,'Unchained Indices'!G$2,0))))</f>
        <v>100.9832963455014</v>
      </c>
      <c r="H23">
        <f>IF($B23=TRUE,H22*(1+VLOOKUP($A23,$C$43:$CP$69,H$2,0)),H22*(1+(VLOOKUP($A23,'Overriden Forecasts'!$2:$25,'Unchained Indices'!H$2,0))))</f>
        <v>100.49027239827755</v>
      </c>
      <c r="I23">
        <f>IF($B23=TRUE,I22*(1+VLOOKUP($A23,$C$43:$CP$69,I$2,0)),I22*(1+(VLOOKUP($A23,'Overriden Forecasts'!$2:$25,'Unchained Indices'!I$2,0))))</f>
        <v>101.06878212404506</v>
      </c>
      <c r="J23">
        <f>IF($B23=TRUE,J22*(1+VLOOKUP($A23,$C$43:$CP$69,J$2,0)),J22*(1+(VLOOKUP($A23,'Overriden Forecasts'!$2:$25,'Unchained Indices'!J$2,0))))</f>
        <v>101.28378416996134</v>
      </c>
      <c r="K23">
        <f>IF($B23=TRUE,K22*(1+VLOOKUP($A23,$C$43:$CP$69,K$2,0)),K22*(1+(VLOOKUP($A23,'Overriden Forecasts'!$2:$25,'Unchained Indices'!K$2,0))))</f>
        <v>100.76804855289397</v>
      </c>
      <c r="L23">
        <f>IF($B23=TRUE,L22*(1+VLOOKUP($A23,$C$43:$CP$69,L$2,0)),L22*(1+(VLOOKUP($A23,'Overriden Forecasts'!$2:$25,'Unchained Indices'!L$2,0))))</f>
        <v>100</v>
      </c>
      <c r="M23">
        <f>IF($B23=TRUE,M22*(1+VLOOKUP($A23,$C$43:$CP$69,M$2,0)),M22*(1+(VLOOKUP($A23,'Overriden Forecasts'!$2:$25,'Unchained Indices'!M$2,0))))</f>
        <v>101.94037187856777</v>
      </c>
      <c r="N23">
        <f>IF($B23=TRUE,N22*(1+VLOOKUP($A23,$C$43:$CP$69,N$2,0)),N22*(1+(VLOOKUP($A23,'Overriden Forecasts'!$2:$25,'Unchained Indices'!N$2,0))))</f>
        <v>102.59046923669116</v>
      </c>
      <c r="O23">
        <f>IF($B23=TRUE,O22*(1+VLOOKUP($A23,$C$43:$CP$69,O$2,0)),O22*(1+(VLOOKUP($A23,'Overriden Forecasts'!$2:$25,'Unchained Indices'!O$2,0))))</f>
        <v>101.97845391798332</v>
      </c>
      <c r="P23">
        <f>IF($B23=TRUE,P22*(1+VLOOKUP($A23,$C$43:$CP$69,P$2,0)),P22*(1+(VLOOKUP($A23,'Overriden Forecasts'!$2:$25,'Unchained Indices'!P$2,0))))</f>
        <v>102.69109177183164</v>
      </c>
      <c r="Q23">
        <f>IF($B23=TRUE,Q22*(1+VLOOKUP($A23,$C$43:$CP$69,Q$2,0)),Q22*(1+(VLOOKUP($A23,'Overriden Forecasts'!$2:$25,'Unchained Indices'!Q$2,0))))</f>
        <v>101.09897665202449</v>
      </c>
      <c r="R23">
        <f>IF($B23=TRUE,R22*(1+VLOOKUP($A23,$C$43:$CP$69,R$2,0)),R22*(1+(VLOOKUP($A23,'Overriden Forecasts'!$2:$25,'Unchained Indices'!R$2,0))))</f>
        <v>100.86727738770364</v>
      </c>
      <c r="S23">
        <f>IF($B23=TRUE,S22*(1+VLOOKUP($A23,$C$43:$CP$69,S$2,0)),S22*(1+(VLOOKUP($A23,'Overriden Forecasts'!$2:$25,'Unchained Indices'!S$2,0))))</f>
        <v>103.66441678885792</v>
      </c>
      <c r="T23">
        <f>IF($B23=TRUE,T22*(1+VLOOKUP($A23,$C$43:$CP$69,T$2,0)),T22*(1+(VLOOKUP($A23,'Overriden Forecasts'!$2:$25,'Unchained Indices'!T$2,0))))</f>
        <v>104.85022135558808</v>
      </c>
      <c r="U23">
        <f>IF($B23=TRUE,U22*(1+VLOOKUP($A23,$C$43:$CP$69,U$2,0)),U22*(1+(VLOOKUP($A23,'Overriden Forecasts'!$2:$25,'Unchained Indices'!U$2,0))))</f>
        <v>108.68218105573206</v>
      </c>
      <c r="V23">
        <f>IF($B23=TRUE,V22*(1+VLOOKUP($A23,$C$43:$CP$69,V$2,0)),V22*(1+(VLOOKUP($A23,'Overriden Forecasts'!$2:$25,'Unchained Indices'!V$2,0))))</f>
        <v>100.87972919201243</v>
      </c>
      <c r="W23">
        <f>IF($B23=TRUE,W22*(1+VLOOKUP($A23,$C$43:$CP$69,W$2,0)),W22*(1+(VLOOKUP($A23,'Overriden Forecasts'!$2:$25,'Unchained Indices'!W$2,0))))</f>
        <v>100.81754980543373</v>
      </c>
      <c r="X23">
        <f>IF($B23=TRUE,X22*(1+VLOOKUP($A23,$C$43:$CP$69,X$2,0)),X22*(1+(VLOOKUP($A23,'Overriden Forecasts'!$2:$25,'Unchained Indices'!X$2,0))))</f>
        <v>99.288908228530516</v>
      </c>
      <c r="Y23">
        <f>IF($B23=TRUE,Y22*(1+VLOOKUP($A23,$C$43:$CP$69,Y$2,0)),Y22*(1+(VLOOKUP($A23,'Overriden Forecasts'!$2:$25,'Unchained Indices'!Y$2,0))))</f>
        <v>101.29244589471467</v>
      </c>
      <c r="Z23">
        <f>IF($B23=TRUE,Z22*(1+VLOOKUP($A23,$C$43:$CP$69,Z$2,0)),Z22*(1+(VLOOKUP($A23,'Overriden Forecasts'!$2:$25,'Unchained Indices'!Z$2,0))))</f>
        <v>102.15140902647447</v>
      </c>
      <c r="AA23">
        <f>IF($B23=TRUE,AA22*(1+VLOOKUP($A23,$C$43:$CP$69,AA$2,0)),AA22*(1+(VLOOKUP($A23,'Overriden Forecasts'!$2:$25,'Unchained Indices'!AA$2,0))))</f>
        <v>102.11515994497098</v>
      </c>
      <c r="AB23">
        <f>IF($B23=TRUE,AB22*(1+VLOOKUP($A23,$C$43:$CP$69,AB$2,0)),AB22*(1+(VLOOKUP($A23,'Overriden Forecasts'!$2:$25,'Unchained Indices'!AB$2,0))))</f>
        <v>100.85067912794815</v>
      </c>
      <c r="AC23">
        <f>IF($B23=TRUE,AC22*(1+VLOOKUP($A23,$C$43:$CP$69,AC$2,0)),AC22*(1+(VLOOKUP($A23,'Overriden Forecasts'!$2:$25,'Unchained Indices'!AC$2,0))))</f>
        <v>100</v>
      </c>
      <c r="AD23">
        <f>IF($B23=TRUE,AD22*(1+VLOOKUP($A23,$C$43:$CP$69,AD$2,0)),AD22*(1+(VLOOKUP($A23,'Overriden Forecasts'!$2:$25,'Unchained Indices'!AD$2,0))))</f>
        <v>101.66056396695105</v>
      </c>
      <c r="AE23">
        <f>IF($B23=TRUE,AE22*(1+VLOOKUP($A23,$C$43:$CP$69,AE$2,0)),AE22*(1+(VLOOKUP($A23,'Overriden Forecasts'!$2:$25,'Unchained Indices'!AE$2,0))))</f>
        <v>100.52460174261927</v>
      </c>
      <c r="AF23">
        <f>IF($B23=TRUE,AF22*(1+VLOOKUP($A23,$C$43:$CP$69,AF$2,0)),AF22*(1+(VLOOKUP($A23,'Overriden Forecasts'!$2:$25,'Unchained Indices'!AF$2,0))))</f>
        <v>100.41244932583024</v>
      </c>
      <c r="AG23">
        <f>IF($B23=TRUE,AG22*(1+VLOOKUP($A23,$C$43:$CP$69,AG$2,0)),AG22*(1+(VLOOKUP($A23,'Overriden Forecasts'!$2:$25,'Unchained Indices'!AG$2,0))))</f>
        <v>102.23994587024185</v>
      </c>
      <c r="AH23">
        <f>IF($B23=TRUE,AH22*(1+VLOOKUP($A23,$C$43:$CP$69,AH$2,0)),AH22*(1+(VLOOKUP($A23,'Overriden Forecasts'!$2:$25,'Unchained Indices'!AH$2,0))))</f>
        <v>98.767241310433533</v>
      </c>
      <c r="AI23">
        <f>IF($B23=TRUE,AI22*(1+VLOOKUP($A23,$C$43:$CP$69,AI$2,0)),AI22*(1+(VLOOKUP($A23,'Overriden Forecasts'!$2:$25,'Unchained Indices'!AI$2,0))))</f>
        <v>98.159396287758568</v>
      </c>
      <c r="AJ23">
        <f>IF($B23=TRUE,AJ22*(1+VLOOKUP($A23,$C$43:$CP$69,AJ$2,0)),AJ22*(1+(VLOOKUP($A23,'Overriden Forecasts'!$2:$25,'Unchained Indices'!AJ$2,0))))</f>
        <v>101.82832320709437</v>
      </c>
      <c r="AK23">
        <f>IF($B23=TRUE,AK22*(1+VLOOKUP($A23,$C$43:$CP$69,AK$2,0)),AK22*(1+(VLOOKUP($A23,'Overriden Forecasts'!$2:$25,'Unchained Indices'!AK$2,0))))</f>
        <v>104.74397240656998</v>
      </c>
      <c r="AL23">
        <f>IF($B23=TRUE,AL22*(1+VLOOKUP($A23,$C$43:$CP$69,AL$2,0)),AL22*(1+(VLOOKUP($A23,'Overriden Forecasts'!$2:$25,'Unchained Indices'!AL$2,0))))</f>
        <v>102.67767066887991</v>
      </c>
      <c r="AM23">
        <f>IF($B23=TRUE,AM22*(1+VLOOKUP($A23,$C$43:$CP$69,AM$2,0)),AM22*(1+(VLOOKUP($A23,'Overriden Forecasts'!$2:$25,'Unchained Indices'!AM$2,0))))</f>
        <v>102.770193658642</v>
      </c>
      <c r="AN23">
        <f>IF($B23=TRUE,AN22*(1+VLOOKUP($A23,$C$43:$CP$69,AN$2,0)),AN22*(1+(VLOOKUP($A23,'Overriden Forecasts'!$2:$25,'Unchained Indices'!AN$2,0))))</f>
        <v>105.5751154489451</v>
      </c>
      <c r="AO23">
        <f>IF($B23=TRUE,AO22*(1+VLOOKUP($A23,$C$43:$CP$69,AO$2,0)),AO22*(1+(VLOOKUP($A23,'Overriden Forecasts'!$2:$25,'Unchained Indices'!AO$2,0))))</f>
        <v>100.99671421513652</v>
      </c>
      <c r="AP23">
        <f>IF($B23=TRUE,AP22*(1+VLOOKUP($A23,$C$43:$CP$69,AP$2,0)),AP22*(1+(VLOOKUP($A23,'Overriden Forecasts'!$2:$25,'Unchained Indices'!AP$2,0))))</f>
        <v>101.0487529432726</v>
      </c>
      <c r="AQ23">
        <f>IF($B23=TRUE,AQ22*(1+VLOOKUP($A23,$C$43:$CP$69,AQ$2,0)),AQ22*(1+(VLOOKUP($A23,'Overriden Forecasts'!$2:$25,'Unchained Indices'!AQ$2,0))))</f>
        <v>100.5980571249321</v>
      </c>
      <c r="AR23">
        <f>IF($B23=TRUE,AR22*(1+VLOOKUP($A23,$C$43:$CP$69,AR$2,0)),AR22*(1+(VLOOKUP($A23,'Overriden Forecasts'!$2:$25,'Unchained Indices'!AR$2,0))))</f>
        <v>100.85202893778897</v>
      </c>
      <c r="AS23">
        <f>IF($B23=TRUE,AS22*(1+VLOOKUP($A23,$C$43:$CP$69,AS$2,0)),AS22*(1+(VLOOKUP($A23,'Overriden Forecasts'!$2:$25,'Unchained Indices'!AS$2,0))))</f>
        <v>101.40953513163794</v>
      </c>
      <c r="AT23">
        <f>IF($B23=TRUE,AT22*(1+VLOOKUP($A23,$C$43:$CP$69,AT$2,0)),AT22*(1+(VLOOKUP($A23,'Overriden Forecasts'!$2:$25,'Unchained Indices'!AT$2,0))))</f>
        <v>100.73333459882167</v>
      </c>
      <c r="AU23">
        <f>IF($B23=TRUE,AU22*(1+VLOOKUP($A23,$C$43:$CP$69,AU$2,0)),AU22*(1+(VLOOKUP($A23,'Overriden Forecasts'!$2:$25,'Unchained Indices'!AU$2,0))))</f>
        <v>102.07036421411763</v>
      </c>
      <c r="AV23">
        <f>IF($B23=TRUE,AV22*(1+VLOOKUP($A23,$C$43:$CP$69,AV$2,0)),AV22*(1+(VLOOKUP($A23,'Overriden Forecasts'!$2:$25,'Unchained Indices'!AV$2,0))))</f>
        <v>102.56731991457247</v>
      </c>
      <c r="AW23">
        <f>IF($B23=TRUE,AW22*(1+VLOOKUP($A23,$C$43:$CP$69,AW$2,0)),AW22*(1+(VLOOKUP($A23,'Overriden Forecasts'!$2:$25,'Unchained Indices'!AW$2,0))))</f>
        <v>101.8492102616589</v>
      </c>
      <c r="AX23">
        <f ca="1">IF($B23=TRUE,AX22*(1+VLOOKUP($A23,$C$43:$CP$69,AX$2,0)),AX22*(1+(VLOOKUP($A23,'Overriden Forecasts'!$2:$25,'Unchained Indices'!AX$2,0))))</f>
        <v>100.01295846948676</v>
      </c>
      <c r="AY23">
        <f>IF($B23=TRUE,AY22*(1+VLOOKUP($A23,$C$43:$CP$69,AY$2,0)),AY22*(1+(VLOOKUP($A23,'Overriden Forecasts'!$2:$25,'Unchained Indices'!AY$2,0))))</f>
        <v>98.490980980490036</v>
      </c>
      <c r="AZ23">
        <f>IF($B23=TRUE,AZ22*(1+VLOOKUP($A23,$C$43:$CP$69,AZ$2,0)),AZ22*(1+(VLOOKUP($A23,'Overriden Forecasts'!$2:$25,'Unchained Indices'!AZ$2,0))))</f>
        <v>100</v>
      </c>
      <c r="BA23">
        <f>IF($B23=TRUE,BA22*(1+VLOOKUP($A23,$C$43:$CP$69,BA$2,0)),BA22*(1+(VLOOKUP($A23,'Overriden Forecasts'!$2:$25,'Unchained Indices'!BA$2,0))))</f>
        <v>102.25579877076548</v>
      </c>
      <c r="BB23">
        <f>IF($B23=TRUE,BB22*(1+VLOOKUP($A23,$C$43:$CP$69,BB$2,0)),BB22*(1+(VLOOKUP($A23,'Overriden Forecasts'!$2:$25,'Unchained Indices'!BB$2,0))))</f>
        <v>100.88368163620561</v>
      </c>
      <c r="BC23">
        <f>IF($B23=TRUE,BC22*(1+VLOOKUP($A23,$C$43:$CP$69,BC$2,0)),BC22*(1+(VLOOKUP($A23,'Overriden Forecasts'!$2:$25,'Unchained Indices'!BC$2,0))))</f>
        <v>104.22393074935071</v>
      </c>
      <c r="BD23">
        <f>IF($B23=TRUE,BD22*(1+VLOOKUP($A23,$C$43:$CP$69,BD$2,0)),BD22*(1+(VLOOKUP($A23,'Overriden Forecasts'!$2:$25,'Unchained Indices'!BD$2,0))))</f>
        <v>105.1029705192656</v>
      </c>
      <c r="BE23">
        <f>IF($B23=TRUE,BE22*(1+VLOOKUP($A23,$C$43:$CP$69,BE$2,0)),BE22*(1+(VLOOKUP($A23,'Overriden Forecasts'!$2:$25,'Unchained Indices'!BE$2,0))))</f>
        <v>114.50621495252885</v>
      </c>
      <c r="BF23">
        <f>IF($B23=TRUE,BF22*(1+VLOOKUP($A23,$C$43:$CP$69,BF$2,0)),BF22*(1+(VLOOKUP($A23,'Overriden Forecasts'!$2:$25,'Unchained Indices'!BF$2,0))))</f>
        <v>124.77107436317525</v>
      </c>
      <c r="BG23">
        <f>IF($B23=TRUE,BG22*(1+VLOOKUP($A23,$C$43:$CP$69,BG$2,0)),BG22*(1+(VLOOKUP($A23,'Overriden Forecasts'!$2:$25,'Unchained Indices'!BG$2,0))))</f>
        <v>121.65931303886083</v>
      </c>
      <c r="BH23">
        <f>IF($B23=TRUE,BH22*(1+VLOOKUP($A23,$C$43:$CP$69,BH$2,0)),BH22*(1+(VLOOKUP($A23,'Overriden Forecasts'!$2:$25,'Unchained Indices'!BH$2,0))))</f>
        <v>102.18828268286167</v>
      </c>
      <c r="BI23">
        <f>IF($B23=TRUE,BI22*(1+VLOOKUP($A23,$C$43:$CP$69,BI$2,0)),BI22*(1+(VLOOKUP($A23,'Overriden Forecasts'!$2:$25,'Unchained Indices'!BI$2,0))))</f>
        <v>105.68795087398018</v>
      </c>
      <c r="BJ23">
        <f>IF($B23=TRUE,BJ22*(1+VLOOKUP($A23,$C$43:$CP$69,BJ$2,0)),BJ22*(1+(VLOOKUP($A23,'Overriden Forecasts'!$2:$25,'Unchained Indices'!BJ$2,0))))</f>
        <v>104.14436307271299</v>
      </c>
      <c r="BK23">
        <f>IF($B23=TRUE,BK22*(1+VLOOKUP($A23,$C$43:$CP$69,BK$2,0)),BK22*(1+(VLOOKUP($A23,'Overriden Forecasts'!$2:$25,'Unchained Indices'!BK$2,0))))</f>
        <v>101.27356149785469</v>
      </c>
      <c r="BL23">
        <f>IF($B23=TRUE,BL22*(1+VLOOKUP($A23,$C$43:$CP$69,BL$2,0)),BL22*(1+(VLOOKUP($A23,'Overriden Forecasts'!$2:$25,'Unchained Indices'!BL$2,0))))</f>
        <v>102.28599662080575</v>
      </c>
      <c r="BM23">
        <f>IF($B23=TRUE,BM22*(1+VLOOKUP($A23,$C$43:$CP$69,BM$2,0)),BM22*(1+(VLOOKUP($A23,'Overriden Forecasts'!$2:$25,'Unchained Indices'!BM$2,0))))</f>
        <v>102.43224565842537</v>
      </c>
      <c r="BN23">
        <f>IF($B23=TRUE,BN22*(1+VLOOKUP($A23,$C$43:$CP$69,BN$2,0)),BN22*(1+(VLOOKUP($A23,'Overriden Forecasts'!$2:$25,'Unchained Indices'!BN$2,0))))</f>
        <v>105.29587254052149</v>
      </c>
      <c r="BO23">
        <f>IF($B23=TRUE,BO22*(1+VLOOKUP($A23,$C$43:$CP$69,BO$2,0)),BO22*(1+(VLOOKUP($A23,'Overriden Forecasts'!$2:$25,'Unchained Indices'!BO$2,0))))</f>
        <v>101.79268907656669</v>
      </c>
      <c r="BP23">
        <f>IF($B23=TRUE,BP22*(1+VLOOKUP($A23,$C$43:$CP$69,BP$2,0)),BP22*(1+(VLOOKUP($A23,'Overriden Forecasts'!$2:$25,'Unchained Indices'!BP$2,0))))</f>
        <v>101.38185615626219</v>
      </c>
      <c r="BQ23">
        <f>IF($B23=TRUE,BQ22*(1+VLOOKUP($A23,$C$43:$CP$69,BQ$2,0)),BQ22*(1+(VLOOKUP($A23,'Overriden Forecasts'!$2:$25,'Unchained Indices'!BQ$2,0))))</f>
        <v>102.9806054499043</v>
      </c>
      <c r="BR23">
        <f>IF($B23=TRUE,BR22*(1+VLOOKUP($A23,$C$43:$CP$69,BR$2,0)),BR22*(1+(VLOOKUP($A23,'Overriden Forecasts'!$2:$25,'Unchained Indices'!BR$2,0))))</f>
        <v>101.72477720406664</v>
      </c>
      <c r="BS23">
        <f>IF($B23=TRUE,BS22*(1+VLOOKUP($A23,$C$43:$CP$69,BS$2,0)),BS22*(1+(VLOOKUP($A23,'Overriden Forecasts'!$2:$25,'Unchained Indices'!BS$2,0))))</f>
        <v>105.16609641479127</v>
      </c>
      <c r="BT23">
        <f>IF($B23=TRUE,BT22*(1+VLOOKUP($A23,$C$43:$CP$69,BT$2,0)),BT22*(1+(VLOOKUP($A23,'Overriden Forecasts'!$2:$25,'Unchained Indices'!BT$2,0))))</f>
        <v>105.52053100534485</v>
      </c>
      <c r="BU23">
        <f>IF($B23=TRUE,BU22*(1+VLOOKUP($A23,$C$43:$CP$69,BU$2,0)),BU22*(1+(VLOOKUP($A23,'Overriden Forecasts'!$2:$25,'Unchained Indices'!BU$2,0))))</f>
        <v>104.79581003969489</v>
      </c>
      <c r="BV23">
        <f>IF($B23=TRUE,BV22*(1+VLOOKUP($A23,$C$43:$CP$69,BV$2,0)),BV22*(1+(VLOOKUP($A23,'Overriden Forecasts'!$2:$25,'Unchained Indices'!BV$2,0))))</f>
        <v>103.61057224855496</v>
      </c>
      <c r="BW23">
        <f>IF($B23=TRUE,BW22*(1+VLOOKUP($A23,$C$43:$CP$69,BW$2,0)),BW22*(1+(VLOOKUP($A23,'Overriden Forecasts'!$2:$25,'Unchained Indices'!BW$2,0))))</f>
        <v>102.21616719627806</v>
      </c>
      <c r="BX23">
        <f>IF($B23=TRUE,BX22*(1+VLOOKUP($A23,$C$43:$CP$69,BX$2,0)),BX22*(1+(VLOOKUP($A23,'Overriden Forecasts'!$2:$25,'Unchained Indices'!BX$2,0))))</f>
        <v>101.97605383491508</v>
      </c>
      <c r="BY23">
        <f>IF($B23=TRUE,BY22*(1+VLOOKUP($A23,$C$43:$CP$69,BY$2,0)),BY22*(1+(VLOOKUP($A23,'Overriden Forecasts'!$2:$25,'Unchained Indices'!BY$2,0))))</f>
        <v>101.89436484699851</v>
      </c>
      <c r="BZ23">
        <f>IF($B23=TRUE,BZ22*(1+VLOOKUP($A23,$C$43:$CP$69,BZ$2,0)),BZ22*(1+(VLOOKUP($A23,'Overriden Forecasts'!$2:$25,'Unchained Indices'!BZ$2,0))))</f>
        <v>101.89027248023797</v>
      </c>
      <c r="CA23">
        <f>IF($B23=TRUE,CA22*(1+VLOOKUP($A23,$C$43:$CP$69,CA$2,0)),CA22*(1+(VLOOKUP($A23,'Overriden Forecasts'!$2:$25,'Unchained Indices'!CA$2,0))))</f>
        <v>99.13497863583062</v>
      </c>
      <c r="CB23">
        <f>IF($B23=TRUE,CB22*(1+VLOOKUP($A23,$C$43:$CP$69,CB$2,0)),CB22*(1+(VLOOKUP($A23,'Overriden Forecasts'!$2:$25,'Unchained Indices'!CB$2,0))))</f>
        <v>102.1984385340436</v>
      </c>
      <c r="CC23">
        <f>IF($B23=TRUE,CC22*(1+VLOOKUP($A23,$C$43:$CP$69,CC$2,0)),CC22*(1+(VLOOKUP($A23,'Overriden Forecasts'!$2:$25,'Unchained Indices'!CC$2,0))))</f>
        <v>101.14235106726514</v>
      </c>
      <c r="CD23">
        <f>IF($B23=TRUE,CD22*(1+VLOOKUP($A23,$C$43:$CP$69,CD$2,0)),CD22*(1+(VLOOKUP($A23,'Overriden Forecasts'!$2:$25,'Unchained Indices'!CD$2,0))))</f>
        <v>108.93990350767508</v>
      </c>
      <c r="CE23">
        <f>IF($B23=TRUE,CE22*(1+VLOOKUP($A23,$C$43:$CP$69,CE$2,0)),CE22*(1+(VLOOKUP($A23,'Overriden Forecasts'!$2:$25,'Unchained Indices'!CE$2,0))))</f>
        <v>101.58353180331432</v>
      </c>
      <c r="CF23">
        <f>IF($B23=TRUE,CF22*(1+VLOOKUP($A23,$C$43:$CP$69,CF$2,0)),CF22*(1+(VLOOKUP($A23,'Overriden Forecasts'!$2:$25,'Unchained Indices'!CF$2,0))))</f>
        <v>100.87847214838045</v>
      </c>
      <c r="CG23">
        <f>IF($B23=TRUE,CG22*(1+VLOOKUP($A23,$C$43:$CP$69,CG$2,0)),CG22*(1+(VLOOKUP($A23,'Overriden Forecasts'!$2:$25,'Unchained Indices'!CG$2,0))))</f>
        <v>106.51403900639005</v>
      </c>
      <c r="CH23">
        <f>IF($B23=TRUE,CH22*(1+VLOOKUP($A23,$C$43:$CP$69,CH$2,0)),CH22*(1+(VLOOKUP($A23,'Overriden Forecasts'!$2:$25,'Unchained Indices'!CH$2,0))))</f>
        <v>98.022356344967847</v>
      </c>
      <c r="CI23">
        <f>IF($B23=TRUE,CI22*(1+VLOOKUP($A23,$C$43:$CP$69,CI$2,0)),CI22*(1+(VLOOKUP($A23,'Overriden Forecasts'!$2:$25,'Unchained Indices'!CI$2,0))))</f>
        <v>99.755633626197692</v>
      </c>
      <c r="CJ23">
        <f>IF($B23=TRUE,CJ22*(1+VLOOKUP($A23,$C$43:$CP$69,CJ$2,0)),CJ22*(1+(VLOOKUP($A23,'Overriden Forecasts'!$2:$25,'Unchained Indices'!CJ$2,0))))</f>
        <v>102.20357004047926</v>
      </c>
      <c r="CK23">
        <f>IF($B23=TRUE,CK22*(1+VLOOKUP($A23,$C$43:$CP$69,CK$2,0)),CK22*(1+(VLOOKUP($A23,'Overriden Forecasts'!$2:$25,'Unchained Indices'!CK$2,0))))</f>
        <v>102.72373636148667</v>
      </c>
      <c r="CL23">
        <f>IF($B23=TRUE,CL22*(1+VLOOKUP($A23,$C$43:$CP$69,CL$2,0)),CL22*(1+(VLOOKUP($A23,'Overriden Forecasts'!$2:$25,'Unchained Indices'!CL$2,0))))</f>
        <v>101.79569969269406</v>
      </c>
      <c r="CM23">
        <f>IF($B23=TRUE,CM22*(1+VLOOKUP($A23,$C$43:$CP$69,CM$2,0)),CM22*(1+(VLOOKUP($A23,'Overriden Forecasts'!$2:$25,'Unchained Indices'!CM$2,0))))</f>
        <v>100.80537148957556</v>
      </c>
      <c r="CN23">
        <f>IF($B23=TRUE,CN22*(1+VLOOKUP($A23,$C$43:$CP$69,CN$2,0)),CN22*(1+(VLOOKUP($A23,'Overriden Forecasts'!$2:$25,'Unchained Indices'!CN$2,0))))</f>
        <v>104.14641511315058</v>
      </c>
      <c r="CO23">
        <f>IF($B23=TRUE,CO22*(1+VLOOKUP($A23,$C$43:$CP$69,CO$2,0)),CO22*(1+(VLOOKUP($A23,'Overriden Forecasts'!$2:$25,'Unchained Indices'!CO$2,0))))</f>
        <v>103.13260648754701</v>
      </c>
      <c r="CP23">
        <f>IF($B23=TRUE,CP22*(1+VLOOKUP($A23,$C$43:$CP$69,CP$2,0)),CP22*(1+(VLOOKUP($A23,'Overriden Forecasts'!$2:$25,'Unchained Indices'!CP$2,0))))</f>
        <v>104.97678646268979</v>
      </c>
    </row>
    <row r="24" spans="1:94" x14ac:dyDescent="0.2">
      <c r="A24" s="6">
        <f t="shared" si="4"/>
        <v>45139</v>
      </c>
      <c r="B24" s="8" t="str">
        <f>IF(A24&lt;='Overriden Forecasts'!$A$2,TRUE,"")</f>
        <v/>
      </c>
      <c r="C24" s="7">
        <f t="shared" si="5"/>
        <v>44927</v>
      </c>
      <c r="D24">
        <f>IF($B24=TRUE,D23*(1+VLOOKUP($A24,$C$43:$CP$69,D$2,0)),D23*(1+(VLOOKUP($A24,'Overriden Forecasts'!$2:$25,'Unchained Indices'!D$2,0))))</f>
        <v>102.5402936298298</v>
      </c>
      <c r="E24">
        <f>IF($B24=TRUE,E23*(1+VLOOKUP($A24,$C$43:$CP$69,E$2,0)),E23*(1+(VLOOKUP($A24,'Overriden Forecasts'!$2:$25,'Unchained Indices'!E$2,0))))</f>
        <v>101.4518573439841</v>
      </c>
      <c r="F24">
        <f>IF($B24=TRUE,F23*(1+VLOOKUP($A24,$C$43:$CP$69,F$2,0)),F23*(1+(VLOOKUP($A24,'Overriden Forecasts'!$2:$25,'Unchained Indices'!F$2,0))))</f>
        <v>105.70655207632946</v>
      </c>
      <c r="G24">
        <f>IF($B24=TRUE,G23*(1+VLOOKUP($A24,$C$43:$CP$69,G$2,0)),G23*(1+(VLOOKUP($A24,'Overriden Forecasts'!$2:$25,'Unchained Indices'!G$2,0))))</f>
        <v>101.12452277653445</v>
      </c>
      <c r="H24">
        <f>IF($B24=TRUE,H23*(1+VLOOKUP($A24,$C$43:$CP$69,H$2,0)),H23*(1+(VLOOKUP($A24,'Overriden Forecasts'!$2:$25,'Unchained Indices'!H$2,0))))</f>
        <v>100.3135890699395</v>
      </c>
      <c r="I24">
        <f>IF($B24=TRUE,I23*(1+VLOOKUP($A24,$C$43:$CP$69,I$2,0)),I23*(1+(VLOOKUP($A24,'Overriden Forecasts'!$2:$25,'Unchained Indices'!I$2,0))))</f>
        <v>101.24691247805256</v>
      </c>
      <c r="J24">
        <f>IF($B24=TRUE,J23*(1+VLOOKUP($A24,$C$43:$CP$69,J$2,0)),J23*(1+(VLOOKUP($A24,'Overriden Forecasts'!$2:$25,'Unchained Indices'!J$2,0))))</f>
        <v>101.56486118586825</v>
      </c>
      <c r="K24">
        <f>IF($B24=TRUE,K23*(1+VLOOKUP($A24,$C$43:$CP$69,K$2,0)),K23*(1+(VLOOKUP($A24,'Overriden Forecasts'!$2:$25,'Unchained Indices'!K$2,0))))</f>
        <v>100.8948046004609</v>
      </c>
      <c r="L24">
        <f>IF($B24=TRUE,L23*(1+VLOOKUP($A24,$C$43:$CP$69,L$2,0)),L23*(1+(VLOOKUP($A24,'Overriden Forecasts'!$2:$25,'Unchained Indices'!L$2,0))))</f>
        <v>100</v>
      </c>
      <c r="M24">
        <f>IF($B24=TRUE,M23*(1+VLOOKUP($A24,$C$43:$CP$69,M$2,0)),M23*(1+(VLOOKUP($A24,'Overriden Forecasts'!$2:$25,'Unchained Indices'!M$2,0))))</f>
        <v>102.18522032787546</v>
      </c>
      <c r="N24">
        <f>IF($B24=TRUE,N23*(1+VLOOKUP($A24,$C$43:$CP$69,N$2,0)),N23*(1+(VLOOKUP($A24,'Overriden Forecasts'!$2:$25,'Unchained Indices'!N$2,0))))</f>
        <v>102.90480550890251</v>
      </c>
      <c r="O24">
        <f>IF($B24=TRUE,O23*(1+VLOOKUP($A24,$C$43:$CP$69,O$2,0)),O23*(1+(VLOOKUP($A24,'Overriden Forecasts'!$2:$25,'Unchained Indices'!O$2,0))))</f>
        <v>102.22894272775983</v>
      </c>
      <c r="P24">
        <f>IF($B24=TRUE,P23*(1+VLOOKUP($A24,$C$43:$CP$69,P$2,0)),P23*(1+(VLOOKUP($A24,'Overriden Forecasts'!$2:$25,'Unchained Indices'!P$2,0))))</f>
        <v>103.27510984680761</v>
      </c>
      <c r="Q24">
        <f>IF($B24=TRUE,Q23*(1+VLOOKUP($A24,$C$43:$CP$69,Q$2,0)),Q23*(1+(VLOOKUP($A24,'Overriden Forecasts'!$2:$25,'Unchained Indices'!Q$2,0))))</f>
        <v>101.28213942736191</v>
      </c>
      <c r="R24">
        <f>IF($B24=TRUE,R23*(1+VLOOKUP($A24,$C$43:$CP$69,R$2,0)),R23*(1+(VLOOKUP($A24,'Overriden Forecasts'!$2:$25,'Unchained Indices'!R$2,0))))</f>
        <v>100.78379423853873</v>
      </c>
      <c r="S24">
        <f>IF($B24=TRUE,S23*(1+VLOOKUP($A24,$C$43:$CP$69,S$2,0)),S23*(1+(VLOOKUP($A24,'Overriden Forecasts'!$2:$25,'Unchained Indices'!S$2,0))))</f>
        <v>104.08217933774496</v>
      </c>
      <c r="T24">
        <f>IF($B24=TRUE,T23*(1+VLOOKUP($A24,$C$43:$CP$69,T$2,0)),T23*(1+(VLOOKUP($A24,'Overriden Forecasts'!$2:$25,'Unchained Indices'!T$2,0))))</f>
        <v>105.77019672612211</v>
      </c>
      <c r="U24">
        <f>IF($B24=TRUE,U23*(1+VLOOKUP($A24,$C$43:$CP$69,U$2,0)),U23*(1+(VLOOKUP($A24,'Overriden Forecasts'!$2:$25,'Unchained Indices'!U$2,0))))</f>
        <v>110.05038906415557</v>
      </c>
      <c r="V24">
        <f>IF($B24=TRUE,V23*(1+VLOOKUP($A24,$C$43:$CP$69,V$2,0)),V23*(1+(VLOOKUP($A24,'Overriden Forecasts'!$2:$25,'Unchained Indices'!V$2,0))))</f>
        <v>101.01239877898328</v>
      </c>
      <c r="W24">
        <f>IF($B24=TRUE,W23*(1+VLOOKUP($A24,$C$43:$CP$69,W$2,0)),W23*(1+(VLOOKUP($A24,'Overriden Forecasts'!$2:$25,'Unchained Indices'!W$2,0))))</f>
        <v>100.95379654291801</v>
      </c>
      <c r="X24">
        <f>IF($B24=TRUE,X23*(1+VLOOKUP($A24,$C$43:$CP$69,X$2,0)),X23*(1+(VLOOKUP($A24,'Overriden Forecasts'!$2:$25,'Unchained Indices'!X$2,0))))</f>
        <v>99.220145026734087</v>
      </c>
      <c r="Y24">
        <f>IF($B24=TRUE,Y23*(1+VLOOKUP($A24,$C$43:$CP$69,Y$2,0)),Y23*(1+(VLOOKUP($A24,'Overriden Forecasts'!$2:$25,'Unchained Indices'!Y$2,0))))</f>
        <v>101.13342875497985</v>
      </c>
      <c r="Z24">
        <f>IF($B24=TRUE,Z23*(1+VLOOKUP($A24,$C$43:$CP$69,Z$2,0)),Z23*(1+(VLOOKUP($A24,'Overriden Forecasts'!$2:$25,'Unchained Indices'!Z$2,0))))</f>
        <v>102.34609116629863</v>
      </c>
      <c r="AA24">
        <f>IF($B24=TRUE,AA23*(1+VLOOKUP($A24,$C$43:$CP$69,AA$2,0)),AA23*(1+(VLOOKUP($A24,'Overriden Forecasts'!$2:$25,'Unchained Indices'!AA$2,0))))</f>
        <v>101.30777178621895</v>
      </c>
      <c r="AB24">
        <f>IF($B24=TRUE,AB23*(1+VLOOKUP($A24,$C$43:$CP$69,AB$2,0)),AB23*(1+(VLOOKUP($A24,'Overriden Forecasts'!$2:$25,'Unchained Indices'!AB$2,0))))</f>
        <v>100.70041764755355</v>
      </c>
      <c r="AC24">
        <f>IF($B24=TRUE,AC23*(1+VLOOKUP($A24,$C$43:$CP$69,AC$2,0)),AC23*(1+(VLOOKUP($A24,'Overriden Forecasts'!$2:$25,'Unchained Indices'!AC$2,0))))</f>
        <v>100</v>
      </c>
      <c r="AD24">
        <f>IF($B24=TRUE,AD23*(1+VLOOKUP($A24,$C$43:$CP$69,AD$2,0)),AD23*(1+(VLOOKUP($A24,'Overriden Forecasts'!$2:$25,'Unchained Indices'!AD$2,0))))</f>
        <v>101.87234811095759</v>
      </c>
      <c r="AE24">
        <f>IF($B24=TRUE,AE23*(1+VLOOKUP($A24,$C$43:$CP$69,AE$2,0)),AE23*(1+(VLOOKUP($A24,'Overriden Forecasts'!$2:$25,'Unchained Indices'!AE$2,0))))</f>
        <v>100.62930011540126</v>
      </c>
      <c r="AF24">
        <f>IF($B24=TRUE,AF23*(1+VLOOKUP($A24,$C$43:$CP$69,AF$2,0)),AF23*(1+(VLOOKUP($A24,'Overriden Forecasts'!$2:$25,'Unchained Indices'!AF$2,0))))</f>
        <v>100.49454204826856</v>
      </c>
      <c r="AG24">
        <f>IF($B24=TRUE,AG23*(1+VLOOKUP($A24,$C$43:$CP$69,AG$2,0)),AG23*(1+(VLOOKUP($A24,'Overriden Forecasts'!$2:$25,'Unchained Indices'!AG$2,0))))</f>
        <v>102.5126114020221</v>
      </c>
      <c r="AH24">
        <f>IF($B24=TRUE,AH23*(1+VLOOKUP($A24,$C$43:$CP$69,AH$2,0)),AH23*(1+(VLOOKUP($A24,'Overriden Forecasts'!$2:$25,'Unchained Indices'!AH$2,0))))</f>
        <v>100.28766629792199</v>
      </c>
      <c r="AI24">
        <f>IF($B24=TRUE,AI23*(1+VLOOKUP($A24,$C$43:$CP$69,AI$2,0)),AI23*(1+(VLOOKUP($A24,'Overriden Forecasts'!$2:$25,'Unchained Indices'!AI$2,0))))</f>
        <v>99.837960527518305</v>
      </c>
      <c r="AJ24">
        <f>IF($B24=TRUE,AJ23*(1+VLOOKUP($A24,$C$43:$CP$69,AJ$2,0)),AJ23*(1+(VLOOKUP($A24,'Overriden Forecasts'!$2:$25,'Unchained Indices'!AJ$2,0))))</f>
        <v>102.13310614593004</v>
      </c>
      <c r="AK24">
        <f>IF($B24=TRUE,AK23*(1+VLOOKUP($A24,$C$43:$CP$69,AK$2,0)),AK23*(1+(VLOOKUP($A24,'Overriden Forecasts'!$2:$25,'Unchained Indices'!AK$2,0))))</f>
        <v>105.38300001036819</v>
      </c>
      <c r="AL24">
        <f>IF($B24=TRUE,AL23*(1+VLOOKUP($A24,$C$43:$CP$69,AL$2,0)),AL23*(1+(VLOOKUP($A24,'Overriden Forecasts'!$2:$25,'Unchained Indices'!AL$2,0))))</f>
        <v>103.18160820478235</v>
      </c>
      <c r="AM24">
        <f>IF($B24=TRUE,AM23*(1+VLOOKUP($A24,$C$43:$CP$69,AM$2,0)),AM23*(1+(VLOOKUP($A24,'Overriden Forecasts'!$2:$25,'Unchained Indices'!AM$2,0))))</f>
        <v>103.15435017049177</v>
      </c>
      <c r="AN24">
        <f>IF($B24=TRUE,AN23*(1+VLOOKUP($A24,$C$43:$CP$69,AN$2,0)),AN23*(1+(VLOOKUP($A24,'Overriden Forecasts'!$2:$25,'Unchained Indices'!AN$2,0))))</f>
        <v>106.48428745597137</v>
      </c>
      <c r="AO24">
        <f>IF($B24=TRUE,AO23*(1+VLOOKUP($A24,$C$43:$CP$69,AO$2,0)),AO23*(1+(VLOOKUP($A24,'Overriden Forecasts'!$2:$25,'Unchained Indices'!AO$2,0))))</f>
        <v>101.16283325099261</v>
      </c>
      <c r="AP24">
        <f>IF($B24=TRUE,AP23*(1+VLOOKUP($A24,$C$43:$CP$69,AP$2,0)),AP23*(1+(VLOOKUP($A24,'Overriden Forecasts'!$2:$25,'Unchained Indices'!AP$2,0))))</f>
        <v>101.22354510048471</v>
      </c>
      <c r="AQ24">
        <f>IF($B24=TRUE,AQ23*(1+VLOOKUP($A24,$C$43:$CP$69,AQ$2,0)),AQ23*(1+(VLOOKUP($A24,'Overriden Forecasts'!$2:$25,'Unchained Indices'!AQ$2,0))))</f>
        <v>100.55915040765881</v>
      </c>
      <c r="AR24">
        <f>IF($B24=TRUE,AR23*(1+VLOOKUP($A24,$C$43:$CP$69,AR$2,0)),AR23*(1+(VLOOKUP($A24,'Overriden Forecasts'!$2:$25,'Unchained Indices'!AR$2,0))))</f>
        <v>101.14621473032997</v>
      </c>
      <c r="AS24">
        <f>IF($B24=TRUE,AS23*(1+VLOOKUP($A24,$C$43:$CP$69,AS$2,0)),AS23*(1+(VLOOKUP($A24,'Overriden Forecasts'!$2:$25,'Unchained Indices'!AS$2,0))))</f>
        <v>101.6876343147345</v>
      </c>
      <c r="AT24">
        <f>IF($B24=TRUE,AT23*(1+VLOOKUP($A24,$C$43:$CP$69,AT$2,0)),AT23*(1+(VLOOKUP($A24,'Overriden Forecasts'!$2:$25,'Unchained Indices'!AT$2,0))))</f>
        <v>100.85555703195861</v>
      </c>
      <c r="AU24">
        <f>IF($B24=TRUE,AU23*(1+VLOOKUP($A24,$C$43:$CP$69,AU$2,0)),AU23*(1+(VLOOKUP($A24,'Overriden Forecasts'!$2:$25,'Unchained Indices'!AU$2,0))))</f>
        <v>102.34244672079977</v>
      </c>
      <c r="AV24">
        <f>IF($B24=TRUE,AV23*(1+VLOOKUP($A24,$C$43:$CP$69,AV$2,0)),AV23*(1+(VLOOKUP($A24,'Overriden Forecasts'!$2:$25,'Unchained Indices'!AV$2,0))))</f>
        <v>102.99591365280885</v>
      </c>
      <c r="AW24">
        <f>IF($B24=TRUE,AW23*(1+VLOOKUP($A24,$C$43:$CP$69,AW$2,0)),AW23*(1+(VLOOKUP($A24,'Overriden Forecasts'!$2:$25,'Unchained Indices'!AW$2,0))))</f>
        <v>102.156858509728</v>
      </c>
      <c r="AX24">
        <f ca="1">IF($B24=TRUE,AX23*(1+VLOOKUP($A24,$C$43:$CP$69,AX$2,0)),AX23*(1+(VLOOKUP($A24,'Overriden Forecasts'!$2:$25,'Unchained Indices'!AX$2,0))))</f>
        <v>100.01438860597852</v>
      </c>
      <c r="AY24">
        <f>IF($B24=TRUE,AY23*(1+VLOOKUP($A24,$C$43:$CP$69,AY$2,0)),AY23*(1+(VLOOKUP($A24,'Overriden Forecasts'!$2:$25,'Unchained Indices'!AY$2,0))))</f>
        <v>98.589471961470522</v>
      </c>
      <c r="AZ24">
        <f>IF($B24=TRUE,AZ23*(1+VLOOKUP($A24,$C$43:$CP$69,AZ$2,0)),AZ23*(1+(VLOOKUP($A24,'Overriden Forecasts'!$2:$25,'Unchained Indices'!AZ$2,0))))</f>
        <v>100</v>
      </c>
      <c r="BA24">
        <f>IF($B24=TRUE,BA23*(1+VLOOKUP($A24,$C$43:$CP$69,BA$2,0)),BA23*(1+(VLOOKUP($A24,'Overriden Forecasts'!$2:$25,'Unchained Indices'!BA$2,0))))</f>
        <v>102.25580074479025</v>
      </c>
      <c r="BB24">
        <f>IF($B24=TRUE,BB23*(1+VLOOKUP($A24,$C$43:$CP$69,BB$2,0)),BB23*(1+(VLOOKUP($A24,'Overriden Forecasts'!$2:$25,'Unchained Indices'!BB$2,0))))</f>
        <v>101.04935769911708</v>
      </c>
      <c r="BC24">
        <f>IF($B24=TRUE,BC23*(1+VLOOKUP($A24,$C$43:$CP$69,BC$2,0)),BC23*(1+(VLOOKUP($A24,'Overriden Forecasts'!$2:$25,'Unchained Indices'!BC$2,0))))</f>
        <v>104.82452689506502</v>
      </c>
      <c r="BD24">
        <f>IF($B24=TRUE,BD23*(1+VLOOKUP($A24,$C$43:$CP$69,BD$2,0)),BD23*(1+(VLOOKUP($A24,'Overriden Forecasts'!$2:$25,'Unchained Indices'!BD$2,0))))</f>
        <v>105.95346560580985</v>
      </c>
      <c r="BE24">
        <f>IF($B24=TRUE,BE23*(1+VLOOKUP($A24,$C$43:$CP$69,BE$2,0)),BE23*(1+(VLOOKUP($A24,'Overriden Forecasts'!$2:$25,'Unchained Indices'!BE$2,0))))</f>
        <v>118.21923231215695</v>
      </c>
      <c r="BF24">
        <f>IF($B24=TRUE,BF23*(1+VLOOKUP($A24,$C$43:$CP$69,BF$2,0)),BF23*(1+(VLOOKUP($A24,'Overriden Forecasts'!$2:$25,'Unchained Indices'!BF$2,0))))</f>
        <v>124.77107436317525</v>
      </c>
      <c r="BG24">
        <f>IF($B24=TRUE,BG23*(1+VLOOKUP($A24,$C$43:$CP$69,BG$2,0)),BG23*(1+(VLOOKUP($A24,'Overriden Forecasts'!$2:$25,'Unchained Indices'!BG$2,0))))</f>
        <v>121.65931303886083</v>
      </c>
      <c r="BH24">
        <f>IF($B24=TRUE,BH23*(1+VLOOKUP($A24,$C$43:$CP$69,BH$2,0)),BH23*(1+(VLOOKUP($A24,'Overriden Forecasts'!$2:$25,'Unchained Indices'!BH$2,0))))</f>
        <v>103.3165639242801</v>
      </c>
      <c r="BI24">
        <f>IF($B24=TRUE,BI23*(1+VLOOKUP($A24,$C$43:$CP$69,BI$2,0)),BI23*(1+(VLOOKUP($A24,'Overriden Forecasts'!$2:$25,'Unchained Indices'!BI$2,0))))</f>
        <v>104.69363567375709</v>
      </c>
      <c r="BJ24">
        <f>IF($B24=TRUE,BJ23*(1+VLOOKUP($A24,$C$43:$CP$69,BJ$2,0)),BJ23*(1+(VLOOKUP($A24,'Overriden Forecasts'!$2:$25,'Unchained Indices'!BJ$2,0))))</f>
        <v>103.68618187080818</v>
      </c>
      <c r="BK24">
        <f>IF($B24=TRUE,BK23*(1+VLOOKUP($A24,$C$43:$CP$69,BK$2,0)),BK23*(1+(VLOOKUP($A24,'Overriden Forecasts'!$2:$25,'Unchained Indices'!BK$2,0))))</f>
        <v>102.80490793188135</v>
      </c>
      <c r="BL24">
        <f>IF($B24=TRUE,BL23*(1+VLOOKUP($A24,$C$43:$CP$69,BL$2,0)),BL23*(1+(VLOOKUP($A24,'Overriden Forecasts'!$2:$25,'Unchained Indices'!BL$2,0))))</f>
        <v>103.31276989309858</v>
      </c>
      <c r="BM24">
        <f>IF($B24=TRUE,BM23*(1+VLOOKUP($A24,$C$43:$CP$69,BM$2,0)),BM23*(1+(VLOOKUP($A24,'Overriden Forecasts'!$2:$25,'Unchained Indices'!BM$2,0))))</f>
        <v>102.76453139755421</v>
      </c>
      <c r="BN24">
        <f>IF($B24=TRUE,BN23*(1+VLOOKUP($A24,$C$43:$CP$69,BN$2,0)),BN23*(1+(VLOOKUP($A24,'Overriden Forecasts'!$2:$25,'Unchained Indices'!BN$2,0))))</f>
        <v>106.17851796394174</v>
      </c>
      <c r="BO24">
        <f>IF($B24=TRUE,BO23*(1+VLOOKUP($A24,$C$43:$CP$69,BO$2,0)),BO23*(1+(VLOOKUP($A24,'Overriden Forecasts'!$2:$25,'Unchained Indices'!BO$2,0))))</f>
        <v>102.0914705893278</v>
      </c>
      <c r="BP24">
        <f>IF($B24=TRUE,BP23*(1+VLOOKUP($A24,$C$43:$CP$69,BP$2,0)),BP23*(1+(VLOOKUP($A24,'Overriden Forecasts'!$2:$25,'Unchained Indices'!BP$2,0))))</f>
        <v>101.50670238180264</v>
      </c>
      <c r="BQ24">
        <f>IF($B24=TRUE,BQ23*(1+VLOOKUP($A24,$C$43:$CP$69,BQ$2,0)),BQ23*(1+(VLOOKUP($A24,'Overriden Forecasts'!$2:$25,'Unchained Indices'!BQ$2,0))))</f>
        <v>103.49175388510727</v>
      </c>
      <c r="BR24">
        <f>IF($B24=TRUE,BR23*(1+VLOOKUP($A24,$C$43:$CP$69,BR$2,0)),BR23*(1+(VLOOKUP($A24,'Overriden Forecasts'!$2:$25,'Unchained Indices'!BR$2,0))))</f>
        <v>102.01224007141109</v>
      </c>
      <c r="BS24">
        <f>IF($B24=TRUE,BS23*(1+VLOOKUP($A24,$C$43:$CP$69,BS$2,0)),BS23*(1+(VLOOKUP($A24,'Overriden Forecasts'!$2:$25,'Unchained Indices'!BS$2,0))))</f>
        <v>106.79647261645528</v>
      </c>
      <c r="BT24">
        <f>IF($B24=TRUE,BT23*(1+VLOOKUP($A24,$C$43:$CP$69,BT$2,0)),BT23*(1+(VLOOKUP($A24,'Overriden Forecasts'!$2:$25,'Unchained Indices'!BT$2,0))))</f>
        <v>107.41969006201353</v>
      </c>
      <c r="BU24">
        <f>IF($B24=TRUE,BU23*(1+VLOOKUP($A24,$C$43:$CP$69,BU$2,0)),BU23*(1+(VLOOKUP($A24,'Overriden Forecasts'!$2:$25,'Unchained Indices'!BU$2,0))))</f>
        <v>106.72095653032976</v>
      </c>
      <c r="BV24">
        <f>IF($B24=TRUE,BV23*(1+VLOOKUP($A24,$C$43:$CP$69,BV$2,0)),BV23*(1+(VLOOKUP($A24,'Overriden Forecasts'!$2:$25,'Unchained Indices'!BV$2,0))))</f>
        <v>105.30826286599647</v>
      </c>
      <c r="BW24">
        <f>IF($B24=TRUE,BW23*(1+VLOOKUP($A24,$C$43:$CP$69,BW$2,0)),BW23*(1+(VLOOKUP($A24,'Overriden Forecasts'!$2:$25,'Unchained Indices'!BW$2,0))))</f>
        <v>102.9265198459413</v>
      </c>
      <c r="BX24">
        <f>IF($B24=TRUE,BX23*(1+VLOOKUP($A24,$C$43:$CP$69,BX$2,0)),BX23*(1+(VLOOKUP($A24,'Overriden Forecasts'!$2:$25,'Unchained Indices'!BX$2,0))))</f>
        <v>101.799008614771</v>
      </c>
      <c r="BY24">
        <f>IF($B24=TRUE,BY23*(1+VLOOKUP($A24,$C$43:$CP$69,BY$2,0)),BY23*(1+(VLOOKUP($A24,'Overriden Forecasts'!$2:$25,'Unchained Indices'!BY$2,0))))</f>
        <v>102.38403440744992</v>
      </c>
      <c r="BZ24">
        <f>IF($B24=TRUE,BZ23*(1+VLOOKUP($A24,$C$43:$CP$69,BZ$2,0)),BZ23*(1+(VLOOKUP($A24,'Overriden Forecasts'!$2:$25,'Unchained Indices'!BZ$2,0))))</f>
        <v>101.61248226086849</v>
      </c>
      <c r="CA24">
        <f>IF($B24=TRUE,CA23*(1+VLOOKUP($A24,$C$43:$CP$69,CA$2,0)),CA23*(1+(VLOOKUP($A24,'Overriden Forecasts'!$2:$25,'Unchained Indices'!CA$2,0))))</f>
        <v>99.292692908154194</v>
      </c>
      <c r="CB24">
        <f>IF($B24=TRUE,CB23*(1+VLOOKUP($A24,$C$43:$CP$69,CB$2,0)),CB23*(1+(VLOOKUP($A24,'Overriden Forecasts'!$2:$25,'Unchained Indices'!CB$2,0))))</f>
        <v>102.47394453197684</v>
      </c>
      <c r="CC24">
        <f>IF($B24=TRUE,CC23*(1+VLOOKUP($A24,$C$43:$CP$69,CC$2,0)),CC23*(1+(VLOOKUP($A24,'Overriden Forecasts'!$2:$25,'Unchained Indices'!CC$2,0))))</f>
        <v>101.33274291180932</v>
      </c>
      <c r="CD24">
        <f>IF($B24=TRUE,CD23*(1+VLOOKUP($A24,$C$43:$CP$69,CD$2,0)),CD23*(1+(VLOOKUP($A24,'Overriden Forecasts'!$2:$25,'Unchained Indices'!CD$2,0))))</f>
        <v>110.42990008247943</v>
      </c>
      <c r="CE24">
        <f>IF($B24=TRUE,CE23*(1+VLOOKUP($A24,$C$43:$CP$69,CE$2,0)),CE23*(1+(VLOOKUP($A24,'Overriden Forecasts'!$2:$25,'Unchained Indices'!CE$2,0))))</f>
        <v>101.57848918610925</v>
      </c>
      <c r="CF24">
        <f>IF($B24=TRUE,CF23*(1+VLOOKUP($A24,$C$43:$CP$69,CF$2,0)),CF23*(1+(VLOOKUP($A24,'Overriden Forecasts'!$2:$25,'Unchained Indices'!CF$2,0))))</f>
        <v>99.493269625400004</v>
      </c>
      <c r="CG24">
        <f>IF($B24=TRUE,CG23*(1+VLOOKUP($A24,$C$43:$CP$69,CG$2,0)),CG23*(1+(VLOOKUP($A24,'Overriden Forecasts'!$2:$25,'Unchained Indices'!CG$2,0))))</f>
        <v>107.56345787650059</v>
      </c>
      <c r="CH24">
        <f>IF($B24=TRUE,CH23*(1+VLOOKUP($A24,$C$43:$CP$69,CH$2,0)),CH23*(1+(VLOOKUP($A24,'Overriden Forecasts'!$2:$25,'Unchained Indices'!CH$2,0))))</f>
        <v>97.934719314621475</v>
      </c>
      <c r="CI24">
        <f>IF($B24=TRUE,CI23*(1+VLOOKUP($A24,$C$43:$CP$69,CI$2,0)),CI23*(1+(VLOOKUP($A24,'Overriden Forecasts'!$2:$25,'Unchained Indices'!CI$2,0))))</f>
        <v>99.30715578599974</v>
      </c>
      <c r="CJ24">
        <f>IF($B24=TRUE,CJ23*(1+VLOOKUP($A24,$C$43:$CP$69,CJ$2,0)),CJ23*(1+(VLOOKUP($A24,'Overriden Forecasts'!$2:$25,'Unchained Indices'!CJ$2,0))))</f>
        <v>102.30846746266532</v>
      </c>
      <c r="CK24">
        <f>IF($B24=TRUE,CK23*(1+VLOOKUP($A24,$C$43:$CP$69,CK$2,0)),CK23*(1+(VLOOKUP($A24,'Overriden Forecasts'!$2:$25,'Unchained Indices'!CK$2,0))))</f>
        <v>103.18053981009356</v>
      </c>
      <c r="CL24">
        <f>IF($B24=TRUE,CL23*(1+VLOOKUP($A24,$C$43:$CP$69,CL$2,0)),CL23*(1+(VLOOKUP($A24,'Overriden Forecasts'!$2:$25,'Unchained Indices'!CL$2,0))))</f>
        <v>102.18548933387946</v>
      </c>
      <c r="CM24">
        <f>IF($B24=TRUE,CM23*(1+VLOOKUP($A24,$C$43:$CP$69,CM$2,0)),CM23*(1+(VLOOKUP($A24,'Overriden Forecasts'!$2:$25,'Unchained Indices'!CM$2,0))))</f>
        <v>100.93960007117148</v>
      </c>
      <c r="CN24">
        <f>IF($B24=TRUE,CN23*(1+VLOOKUP($A24,$C$43:$CP$69,CN$2,0)),CN23*(1+(VLOOKUP($A24,'Overriden Forecasts'!$2:$25,'Unchained Indices'!CN$2,0))))</f>
        <v>103.27899454693555</v>
      </c>
      <c r="CO24">
        <f>IF($B24=TRUE,CO23*(1+VLOOKUP($A24,$C$43:$CP$69,CO$2,0)),CO23*(1+(VLOOKUP($A24,'Overriden Forecasts'!$2:$25,'Unchained Indices'!CO$2,0))))</f>
        <v>103.64921615516853</v>
      </c>
      <c r="CP24">
        <f>IF($B24=TRUE,CP23*(1+VLOOKUP($A24,$C$43:$CP$69,CP$2,0)),CP23*(1+(VLOOKUP($A24,'Overriden Forecasts'!$2:$25,'Unchained Indices'!CP$2,0))))</f>
        <v>105.75371675962262</v>
      </c>
    </row>
    <row r="25" spans="1:94" x14ac:dyDescent="0.2">
      <c r="A25" s="6">
        <f t="shared" si="4"/>
        <v>45170</v>
      </c>
      <c r="B25" s="8" t="str">
        <f>IF(A25&lt;='Overriden Forecasts'!$A$2,TRUE,"")</f>
        <v/>
      </c>
      <c r="C25" s="7">
        <f t="shared" si="5"/>
        <v>44927</v>
      </c>
      <c r="D25">
        <f>IF($B25=TRUE,D24*(1+VLOOKUP($A25,$C$43:$CP$69,D$2,0)),D24*(1+(VLOOKUP($A25,'Overriden Forecasts'!$2:$25,'Unchained Indices'!D$2,0))))</f>
        <v>102.82399059105427</v>
      </c>
      <c r="E25">
        <f>IF($B25=TRUE,E24*(1+VLOOKUP($A25,$C$43:$CP$69,E$2,0)),E24*(1+(VLOOKUP($A25,'Overriden Forecasts'!$2:$25,'Unchained Indices'!E$2,0))))</f>
        <v>101.72149524773555</v>
      </c>
      <c r="F25">
        <f>IF($B25=TRUE,F24*(1+VLOOKUP($A25,$C$43:$CP$69,F$2,0)),F24*(1+(VLOOKUP($A25,'Overriden Forecasts'!$2:$25,'Unchained Indices'!F$2,0))))</f>
        <v>106.52609703237189</v>
      </c>
      <c r="G25">
        <f>IF($B25=TRUE,G24*(1+VLOOKUP($A25,$C$43:$CP$69,G$2,0)),G24*(1+(VLOOKUP($A25,'Overriden Forecasts'!$2:$25,'Unchained Indices'!G$2,0))))</f>
        <v>101.26370536881673</v>
      </c>
      <c r="H25">
        <f>IF($B25=TRUE,H24*(1+VLOOKUP($A25,$C$43:$CP$69,H$2,0)),H24*(1+(VLOOKUP($A25,'Overriden Forecasts'!$2:$25,'Unchained Indices'!H$2,0))))</f>
        <v>100.05651708515792</v>
      </c>
      <c r="I25">
        <f>IF($B25=TRUE,I24*(1+VLOOKUP($A25,$C$43:$CP$69,I$2,0)),I24*(1+(VLOOKUP($A25,'Overriden Forecasts'!$2:$25,'Unchained Indices'!I$2,0))))</f>
        <v>101.42504283206006</v>
      </c>
      <c r="J25">
        <f>IF($B25=TRUE,J24*(1+VLOOKUP($A25,$C$43:$CP$69,J$2,0)),J24*(1+(VLOOKUP($A25,'Overriden Forecasts'!$2:$25,'Unchained Indices'!J$2,0))))</f>
        <v>101.26730375133864</v>
      </c>
      <c r="K25">
        <f>IF($B25=TRUE,K24*(1+VLOOKUP($A25,$C$43:$CP$69,K$2,0)),K24*(1+(VLOOKUP($A25,'Overriden Forecasts'!$2:$25,'Unchained Indices'!K$2,0))))</f>
        <v>101.02537440597935</v>
      </c>
      <c r="L25">
        <f>IF($B25=TRUE,L24*(1+VLOOKUP($A25,$C$43:$CP$69,L$2,0)),L24*(1+(VLOOKUP($A25,'Overriden Forecasts'!$2:$25,'Unchained Indices'!L$2,0))))</f>
        <v>100</v>
      </c>
      <c r="M25">
        <f>IF($B25=TRUE,M24*(1+VLOOKUP($A25,$C$43:$CP$69,M$2,0)),M24*(1+(VLOOKUP($A25,'Overriden Forecasts'!$2:$25,'Unchained Indices'!M$2,0))))</f>
        <v>102.41512093990023</v>
      </c>
      <c r="N25">
        <f>IF($B25=TRUE,N24*(1+VLOOKUP($A25,$C$43:$CP$69,N$2,0)),N24*(1+(VLOOKUP($A25,'Overriden Forecasts'!$2:$25,'Unchained Indices'!N$2,0))))</f>
        <v>103.19760688077591</v>
      </c>
      <c r="O25">
        <f>IF($B25=TRUE,O24*(1+VLOOKUP($A25,$C$43:$CP$69,O$2,0)),O24*(1+(VLOOKUP($A25,'Overriden Forecasts'!$2:$25,'Unchained Indices'!O$2,0))))</f>
        <v>102.4653975938801</v>
      </c>
      <c r="P25">
        <f>IF($B25=TRUE,P24*(1+VLOOKUP($A25,$C$43:$CP$69,P$2,0)),P24*(1+(VLOOKUP($A25,'Overriden Forecasts'!$2:$25,'Unchained Indices'!P$2,0))))</f>
        <v>103.34727756085051</v>
      </c>
      <c r="Q25">
        <f>IF($B25=TRUE,Q24*(1+VLOOKUP($A25,$C$43:$CP$69,Q$2,0)),Q24*(1+(VLOOKUP($A25,'Overriden Forecasts'!$2:$25,'Unchained Indices'!Q$2,0))))</f>
        <v>101.46530220269932</v>
      </c>
      <c r="R25">
        <f>IF($B25=TRUE,R24*(1+VLOOKUP($A25,$C$43:$CP$69,R$2,0)),R24*(1+(VLOOKUP($A25,'Overriden Forecasts'!$2:$25,'Unchained Indices'!R$2,0))))</f>
        <v>100.95269989458504</v>
      </c>
      <c r="S25">
        <f>IF($B25=TRUE,S24*(1+VLOOKUP($A25,$C$43:$CP$69,S$2,0)),S24*(1+(VLOOKUP($A25,'Overriden Forecasts'!$2:$25,'Unchained Indices'!S$2,0))))</f>
        <v>104.4641111635944</v>
      </c>
      <c r="T25">
        <f>IF($B25=TRUE,T24*(1+VLOOKUP($A25,$C$43:$CP$69,T$2,0)),T24*(1+(VLOOKUP($A25,'Overriden Forecasts'!$2:$25,'Unchained Indices'!T$2,0))))</f>
        <v>106.97953427087099</v>
      </c>
      <c r="U25">
        <f>IF($B25=TRUE,U24*(1+VLOOKUP($A25,$C$43:$CP$69,U$2,0)),U24*(1+(VLOOKUP($A25,'Overriden Forecasts'!$2:$25,'Unchained Indices'!U$2,0))))</f>
        <v>111.39701733894375</v>
      </c>
      <c r="V25">
        <f>IF($B25=TRUE,V24*(1+VLOOKUP($A25,$C$43:$CP$69,V$2,0)),V24*(1+(VLOOKUP($A25,'Overriden Forecasts'!$2:$25,'Unchained Indices'!V$2,0))))</f>
        <v>101.14416307673324</v>
      </c>
      <c r="W25">
        <f>IF($B25=TRUE,W24*(1+VLOOKUP($A25,$C$43:$CP$69,W$2,0)),W24*(1+(VLOOKUP($A25,'Overriden Forecasts'!$2:$25,'Unchained Indices'!W$2,0))))</f>
        <v>101.09004327489851</v>
      </c>
      <c r="X25">
        <f>IF($B25=TRUE,X24*(1+VLOOKUP($A25,$C$43:$CP$69,X$2,0)),X24*(1+(VLOOKUP($A25,'Overriden Forecasts'!$2:$25,'Unchained Indices'!X$2,0))))</f>
        <v>99.190832298311918</v>
      </c>
      <c r="Y25">
        <f>IF($B25=TRUE,Y24*(1+VLOOKUP($A25,$C$43:$CP$69,Y$2,0)),Y24*(1+(VLOOKUP($A25,'Overriden Forecasts'!$2:$25,'Unchained Indices'!Y$2,0))))</f>
        <v>101.28650972240071</v>
      </c>
      <c r="Z25">
        <f>IF($B25=TRUE,Z24*(1+VLOOKUP($A25,$C$43:$CP$69,Z$2,0)),Z24*(1+(VLOOKUP($A25,'Overriden Forecasts'!$2:$25,'Unchained Indices'!Z$2,0))))</f>
        <v>102.86124174809478</v>
      </c>
      <c r="AA25">
        <f>IF($B25=TRUE,AA24*(1+VLOOKUP($A25,$C$43:$CP$69,AA$2,0)),AA24*(1+(VLOOKUP($A25,'Overriden Forecasts'!$2:$25,'Unchained Indices'!AA$2,0))))</f>
        <v>101.32417782619079</v>
      </c>
      <c r="AB25">
        <f>IF($B25=TRUE,AB24*(1+VLOOKUP($A25,$C$43:$CP$69,AB$2,0)),AB24*(1+(VLOOKUP($A25,'Overriden Forecasts'!$2:$25,'Unchained Indices'!AB$2,0))))</f>
        <v>100.72344337460528</v>
      </c>
      <c r="AC25">
        <f>IF($B25=TRUE,AC24*(1+VLOOKUP($A25,$C$43:$CP$69,AC$2,0)),AC24*(1+(VLOOKUP($A25,'Overriden Forecasts'!$2:$25,'Unchained Indices'!AC$2,0))))</f>
        <v>100</v>
      </c>
      <c r="AD25">
        <f>IF($B25=TRUE,AD24*(1+VLOOKUP($A25,$C$43:$CP$69,AD$2,0)),AD24*(1+(VLOOKUP($A25,'Overriden Forecasts'!$2:$25,'Unchained Indices'!AD$2,0))))</f>
        <v>102.07316864703058</v>
      </c>
      <c r="AE25">
        <f>IF($B25=TRUE,AE24*(1+VLOOKUP($A25,$C$43:$CP$69,AE$2,0)),AE24*(1+(VLOOKUP($A25,'Overriden Forecasts'!$2:$25,'Unchained Indices'!AE$2,0))))</f>
        <v>100.73481897780165</v>
      </c>
      <c r="AF25">
        <f>IF($B25=TRUE,AF24*(1+VLOOKUP($A25,$C$43:$CP$69,AF$2,0)),AF24*(1+(VLOOKUP($A25,'Overriden Forecasts'!$2:$25,'Unchained Indices'!AF$2,0))))</f>
        <v>100.57719563061829</v>
      </c>
      <c r="AG25">
        <f>IF($B25=TRUE,AG24*(1+VLOOKUP($A25,$C$43:$CP$69,AG$2,0)),AG24*(1+(VLOOKUP($A25,'Overriden Forecasts'!$2:$25,'Unchained Indices'!AG$2,0))))</f>
        <v>102.87976526841437</v>
      </c>
      <c r="AH25">
        <f>IF($B25=TRUE,AH24*(1+VLOOKUP($A25,$C$43:$CP$69,AH$2,0)),AH24*(1+(VLOOKUP($A25,'Overriden Forecasts'!$2:$25,'Unchained Indices'!AH$2,0))))</f>
        <v>102.41982646213341</v>
      </c>
      <c r="AI25">
        <f>IF($B25=TRUE,AI24*(1+VLOOKUP($A25,$C$43:$CP$69,AI$2,0)),AI24*(1+(VLOOKUP($A25,'Overriden Forecasts'!$2:$25,'Unchained Indices'!AI$2,0))))</f>
        <v>102.40960067612129</v>
      </c>
      <c r="AJ25">
        <f>IF($B25=TRUE,AJ24*(1+VLOOKUP($A25,$C$43:$CP$69,AJ$2,0)),AJ24*(1+(VLOOKUP($A25,'Overriden Forecasts'!$2:$25,'Unchained Indices'!AJ$2,0))))</f>
        <v>102.43788890302571</v>
      </c>
      <c r="AK25">
        <f>IF($B25=TRUE,AK24*(1+VLOOKUP($A25,$C$43:$CP$69,AK$2,0)),AK24*(1+(VLOOKUP($A25,'Overriden Forecasts'!$2:$25,'Unchained Indices'!AK$2,0))))</f>
        <v>105.98692833807479</v>
      </c>
      <c r="AL25">
        <f>IF($B25=TRUE,AL24*(1+VLOOKUP($A25,$C$43:$CP$69,AL$2,0)),AL24*(1+(VLOOKUP($A25,'Overriden Forecasts'!$2:$25,'Unchained Indices'!AL$2,0))))</f>
        <v>103.63468864964048</v>
      </c>
      <c r="AM25">
        <f>IF($B25=TRUE,AM24*(1+VLOOKUP($A25,$C$43:$CP$69,AM$2,0)),AM24*(1+(VLOOKUP($A25,'Overriden Forecasts'!$2:$25,'Unchained Indices'!AM$2,0))))</f>
        <v>103.31055638452885</v>
      </c>
      <c r="AN25">
        <f>IF($B25=TRUE,AN24*(1+VLOOKUP($A25,$C$43:$CP$69,AN$2,0)),AN24*(1+(VLOOKUP($A25,'Overriden Forecasts'!$2:$25,'Unchained Indices'!AN$2,0))))</f>
        <v>107.41096124986058</v>
      </c>
      <c r="AO25">
        <f>IF($B25=TRUE,AO24*(1+VLOOKUP($A25,$C$43:$CP$69,AO$2,0)),AO24*(1+(VLOOKUP($A25,'Overriden Forecasts'!$2:$25,'Unchained Indices'!AO$2,0))))</f>
        <v>101.32895228684869</v>
      </c>
      <c r="AP25">
        <f>IF($B25=TRUE,AP24*(1+VLOOKUP($A25,$C$43:$CP$69,AP$2,0)),AP24*(1+(VLOOKUP($A25,'Overriden Forecasts'!$2:$25,'Unchained Indices'!AP$2,0))))</f>
        <v>101.39833725769681</v>
      </c>
      <c r="AQ25">
        <f>IF($B25=TRUE,AQ24*(1+VLOOKUP($A25,$C$43:$CP$69,AQ$2,0)),AQ24*(1+(VLOOKUP($A25,'Overriden Forecasts'!$2:$25,'Unchained Indices'!AQ$2,0))))</f>
        <v>100.79674527676026</v>
      </c>
      <c r="AR25">
        <f>IF($B25=TRUE,AR24*(1+VLOOKUP($A25,$C$43:$CP$69,AR$2,0)),AR24*(1+(VLOOKUP($A25,'Overriden Forecasts'!$2:$25,'Unchained Indices'!AR$2,0))))</f>
        <v>101.22616453131234</v>
      </c>
      <c r="AS25">
        <f>IF($B25=TRUE,AS24*(1+VLOOKUP($A25,$C$43:$CP$69,AS$2,0)),AS24*(1+(VLOOKUP($A25,'Overriden Forecasts'!$2:$25,'Unchained Indices'!AS$2,0))))</f>
        <v>101.90758917337847</v>
      </c>
      <c r="AT25">
        <f>IF($B25=TRUE,AT24*(1+VLOOKUP($A25,$C$43:$CP$69,AT$2,0)),AT24*(1+(VLOOKUP($A25,'Overriden Forecasts'!$2:$25,'Unchained Indices'!AT$2,0))))</f>
        <v>100.97777946509557</v>
      </c>
      <c r="AU25">
        <f>IF($B25=TRUE,AU24*(1+VLOOKUP($A25,$C$43:$CP$69,AU$2,0)),AU24*(1+(VLOOKUP($A25,'Overriden Forecasts'!$2:$25,'Unchained Indices'!AU$2,0))))</f>
        <v>102.78336987097444</v>
      </c>
      <c r="AV25">
        <f>IF($B25=TRUE,AV24*(1+VLOOKUP($A25,$C$43:$CP$69,AV$2,0)),AV24*(1+(VLOOKUP($A25,'Overriden Forecasts'!$2:$25,'Unchained Indices'!AV$2,0))))</f>
        <v>103.42476375759951</v>
      </c>
      <c r="AW25">
        <f>IF($B25=TRUE,AW24*(1+VLOOKUP($A25,$C$43:$CP$69,AW$2,0)),AW24*(1+(VLOOKUP($A25,'Overriden Forecasts'!$2:$25,'Unchained Indices'!AW$2,0))))</f>
        <v>102.37218312169995</v>
      </c>
      <c r="AX25">
        <f ca="1">IF($B25=TRUE,AX24*(1+VLOOKUP($A25,$C$43:$CP$69,AX$2,0)),AX24*(1+(VLOOKUP($A25,'Overriden Forecasts'!$2:$25,'Unchained Indices'!AX$2,0))))</f>
        <v>100.01867482881362</v>
      </c>
      <c r="AY25">
        <f>IF($B25=TRUE,AY24*(1+VLOOKUP($A25,$C$43:$CP$69,AY$2,0)),AY24*(1+(VLOOKUP($A25,'Overriden Forecasts'!$2:$25,'Unchained Indices'!AY$2,0))))</f>
        <v>98.688061433431983</v>
      </c>
      <c r="AZ25">
        <f>IF($B25=TRUE,AZ24*(1+VLOOKUP($A25,$C$43:$CP$69,AZ$2,0)),AZ24*(1+(VLOOKUP($A25,'Overriden Forecasts'!$2:$25,'Unchained Indices'!AZ$2,0))))</f>
        <v>100</v>
      </c>
      <c r="BA25">
        <f>IF($B25=TRUE,BA24*(1+VLOOKUP($A25,$C$43:$CP$69,BA$2,0)),BA24*(1+(VLOOKUP($A25,'Overriden Forecasts'!$2:$25,'Unchained Indices'!BA$2,0))))</f>
        <v>102.26562304011775</v>
      </c>
      <c r="BB25">
        <f>IF($B25=TRUE,BB24*(1+VLOOKUP($A25,$C$43:$CP$69,BB$2,0)),BB24*(1+(VLOOKUP($A25,'Overriden Forecasts'!$2:$25,'Unchained Indices'!BB$2,0))))</f>
        <v>101.17170373250561</v>
      </c>
      <c r="BC25">
        <f>IF($B25=TRUE,BC24*(1+VLOOKUP($A25,$C$43:$CP$69,BC$2,0)),BC24*(1+(VLOOKUP($A25,'Overriden Forecasts'!$2:$25,'Unchained Indices'!BC$2,0))))</f>
        <v>105.53595611600382</v>
      </c>
      <c r="BD25">
        <f>IF($B25=TRUE,BD24*(1+VLOOKUP($A25,$C$43:$CP$69,BD$2,0)),BD24*(1+(VLOOKUP($A25,'Overriden Forecasts'!$2:$25,'Unchained Indices'!BD$2,0))))</f>
        <v>106.80396069235411</v>
      </c>
      <c r="BE25">
        <f>IF($B25=TRUE,BE24*(1+VLOOKUP($A25,$C$43:$CP$69,BE$2,0)),BE24*(1+(VLOOKUP($A25,'Overriden Forecasts'!$2:$25,'Unchained Indices'!BE$2,0))))</f>
        <v>121.26424404281009</v>
      </c>
      <c r="BF25">
        <f>IF($B25=TRUE,BF24*(1+VLOOKUP($A25,$C$43:$CP$69,BF$2,0)),BF24*(1+(VLOOKUP($A25,'Overriden Forecasts'!$2:$25,'Unchained Indices'!BF$2,0))))</f>
        <v>124.77107436317525</v>
      </c>
      <c r="BG25">
        <f>IF($B25=TRUE,BG24*(1+VLOOKUP($A25,$C$43:$CP$69,BG$2,0)),BG24*(1+(VLOOKUP($A25,'Overriden Forecasts'!$2:$25,'Unchained Indices'!BG$2,0))))</f>
        <v>121.65931303886083</v>
      </c>
      <c r="BH25">
        <f>IF($B25=TRUE,BH24*(1+VLOOKUP($A25,$C$43:$CP$69,BH$2,0)),BH24*(1+(VLOOKUP($A25,'Overriden Forecasts'!$2:$25,'Unchained Indices'!BH$2,0))))</f>
        <v>103.25783147368846</v>
      </c>
      <c r="BI25">
        <f>IF($B25=TRUE,BI24*(1+VLOOKUP($A25,$C$43:$CP$69,BI$2,0)),BI24*(1+(VLOOKUP($A25,'Overriden Forecasts'!$2:$25,'Unchained Indices'!BI$2,0))))</f>
        <v>105.68366650932219</v>
      </c>
      <c r="BJ25">
        <f>IF($B25=TRUE,BJ24*(1+VLOOKUP($A25,$C$43:$CP$69,BJ$2,0)),BJ24*(1+(VLOOKUP($A25,'Overriden Forecasts'!$2:$25,'Unchained Indices'!BJ$2,0))))</f>
        <v>105.17638465980629</v>
      </c>
      <c r="BK25">
        <f>IF($B25=TRUE,BK24*(1+VLOOKUP($A25,$C$43:$CP$69,BK$2,0)),BK24*(1+(VLOOKUP($A25,'Overriden Forecasts'!$2:$25,'Unchained Indices'!BK$2,0))))</f>
        <v>101.17774005856052</v>
      </c>
      <c r="BL25">
        <f>IF($B25=TRUE,BL24*(1+VLOOKUP($A25,$C$43:$CP$69,BL$2,0)),BL24*(1+(VLOOKUP($A25,'Overriden Forecasts'!$2:$25,'Unchained Indices'!BL$2,0))))</f>
        <v>103.92547540066207</v>
      </c>
      <c r="BM25">
        <f>IF($B25=TRUE,BM24*(1+VLOOKUP($A25,$C$43:$CP$69,BM$2,0)),BM24*(1+(VLOOKUP($A25,'Overriden Forecasts'!$2:$25,'Unchained Indices'!BM$2,0))))</f>
        <v>103.08060643894599</v>
      </c>
      <c r="BN25">
        <f>IF($B25=TRUE,BN24*(1+VLOOKUP($A25,$C$43:$CP$69,BN$2,0)),BN24*(1+(VLOOKUP($A25,'Overriden Forecasts'!$2:$25,'Unchained Indices'!BN$2,0))))</f>
        <v>107.06116338736197</v>
      </c>
      <c r="BO25">
        <f>IF($B25=TRUE,BO24*(1+VLOOKUP($A25,$C$43:$CP$69,BO$2,0)),BO24*(1+(VLOOKUP($A25,'Overriden Forecasts'!$2:$25,'Unchained Indices'!BO$2,0))))</f>
        <v>102.39025210208889</v>
      </c>
      <c r="BP25">
        <f>IF($B25=TRUE,BP24*(1+VLOOKUP($A25,$C$43:$CP$69,BP$2,0)),BP24*(1+(VLOOKUP($A25,'Overriden Forecasts'!$2:$25,'Unchained Indices'!BP$2,0))))</f>
        <v>101.77054751019199</v>
      </c>
      <c r="BQ25">
        <f>IF($B25=TRUE,BQ24*(1+VLOOKUP($A25,$C$43:$CP$69,BQ$2,0)),BQ24*(1+(VLOOKUP($A25,'Overriden Forecasts'!$2:$25,'Unchained Indices'!BQ$2,0))))</f>
        <v>103.97116275976788</v>
      </c>
      <c r="BR25">
        <f>IF($B25=TRUE,BR24*(1+VLOOKUP($A25,$C$43:$CP$69,BR$2,0)),BR24*(1+(VLOOKUP($A25,'Overriden Forecasts'!$2:$25,'Unchained Indices'!BR$2,0))))</f>
        <v>102.29970293875553</v>
      </c>
      <c r="BS25">
        <f>IF($B25=TRUE,BS24*(1+VLOOKUP($A25,$C$43:$CP$69,BS$2,0)),BS24*(1+(VLOOKUP($A25,'Overriden Forecasts'!$2:$25,'Unchained Indices'!BS$2,0))))</f>
        <v>106.63209305942802</v>
      </c>
      <c r="BT25">
        <f>IF($B25=TRUE,BT24*(1+VLOOKUP($A25,$C$43:$CP$69,BT$2,0)),BT24*(1+(VLOOKUP($A25,'Overriden Forecasts'!$2:$25,'Unchained Indices'!BT$2,0))))</f>
        <v>108.02957260343152</v>
      </c>
      <c r="BU25">
        <f>IF($B25=TRUE,BU24*(1+VLOOKUP($A25,$C$43:$CP$69,BU$2,0)),BU24*(1+(VLOOKUP($A25,'Overriden Forecasts'!$2:$25,'Unchained Indices'!BU$2,0))))</f>
        <v>106.63971151284531</v>
      </c>
      <c r="BV25">
        <f>IF($B25=TRUE,BV24*(1+VLOOKUP($A25,$C$43:$CP$69,BV$2,0)),BV24*(1+(VLOOKUP($A25,'Overriden Forecasts'!$2:$25,'Unchained Indices'!BV$2,0))))</f>
        <v>105.95567282031431</v>
      </c>
      <c r="BW25">
        <f>IF($B25=TRUE,BW24*(1+VLOOKUP($A25,$C$43:$CP$69,BW$2,0)),BW24*(1+(VLOOKUP($A25,'Overriden Forecasts'!$2:$25,'Unchained Indices'!BW$2,0))))</f>
        <v>103.06876452326526</v>
      </c>
      <c r="BX25">
        <f>IF($B25=TRUE,BX24*(1+VLOOKUP($A25,$C$43:$CP$69,BX$2,0)),BX24*(1+(VLOOKUP($A25,'Overriden Forecasts'!$2:$25,'Unchained Indices'!BX$2,0))))</f>
        <v>102.41685186411637</v>
      </c>
      <c r="BY25">
        <f>IF($B25=TRUE,BY24*(1+VLOOKUP($A25,$C$43:$CP$69,BY$2,0)),BY24*(1+(VLOOKUP($A25,'Overriden Forecasts'!$2:$25,'Unchained Indices'!BY$2,0))))</f>
        <v>102.73996811214029</v>
      </c>
      <c r="BZ25">
        <f>IF($B25=TRUE,BZ24*(1+VLOOKUP($A25,$C$43:$CP$69,BZ$2,0)),BZ24*(1+(VLOOKUP($A25,'Overriden Forecasts'!$2:$25,'Unchained Indices'!BZ$2,0))))</f>
        <v>101.98594531524974</v>
      </c>
      <c r="CA25">
        <f>IF($B25=TRUE,CA24*(1+VLOOKUP($A25,$C$43:$CP$69,CA$2,0)),CA24*(1+(VLOOKUP($A25,'Overriden Forecasts'!$2:$25,'Unchained Indices'!CA$2,0))))</f>
        <v>99.523539259123538</v>
      </c>
      <c r="CB25">
        <f>IF($B25=TRUE,CB24*(1+VLOOKUP($A25,$C$43:$CP$69,CB$2,0)),CB24*(1+(VLOOKUP($A25,'Overriden Forecasts'!$2:$25,'Unchained Indices'!CB$2,0))))</f>
        <v>102.93125249651277</v>
      </c>
      <c r="CC25">
        <f>IF($B25=TRUE,CC24*(1+VLOOKUP($A25,$C$43:$CP$69,CC$2,0)),CC24*(1+(VLOOKUP($A25,'Overriden Forecasts'!$2:$25,'Unchained Indices'!CC$2,0))))</f>
        <v>101.52313475635351</v>
      </c>
      <c r="CD25">
        <f>IF($B25=TRUE,CD24*(1+VLOOKUP($A25,$C$43:$CP$69,CD$2,0)),CD24*(1+(VLOOKUP($A25,'Overriden Forecasts'!$2:$25,'Unchained Indices'!CD$2,0))))</f>
        <v>111.91989654769367</v>
      </c>
      <c r="CE25">
        <f>IF($B25=TRUE,CE24*(1+VLOOKUP($A25,$C$43:$CP$69,CE$2,0)),CE24*(1+(VLOOKUP($A25,'Overriden Forecasts'!$2:$25,'Unchained Indices'!CE$2,0))))</f>
        <v>101.21877898012133</v>
      </c>
      <c r="CF25">
        <f>IF($B25=TRUE,CF24*(1+VLOOKUP($A25,$C$43:$CP$69,CF$2,0)),CF24*(1+(VLOOKUP($A25,'Overriden Forecasts'!$2:$25,'Unchained Indices'!CF$2,0))))</f>
        <v>100.67080093628221</v>
      </c>
      <c r="CG25">
        <f>IF($B25=TRUE,CG24*(1+VLOOKUP($A25,$C$43:$CP$69,CG$2,0)),CG24*(1+(VLOOKUP($A25,'Overriden Forecasts'!$2:$25,'Unchained Indices'!CG$2,0))))</f>
        <v>103.65283884678917</v>
      </c>
      <c r="CH25">
        <f>IF($B25=TRUE,CH24*(1+VLOOKUP($A25,$C$43:$CP$69,CH$2,0)),CH24*(1+(VLOOKUP($A25,'Overriden Forecasts'!$2:$25,'Unchained Indices'!CH$2,0))))</f>
        <v>96.565093095897424</v>
      </c>
      <c r="CI25">
        <f>IF($B25=TRUE,CI24*(1+VLOOKUP($A25,$C$43:$CP$69,CI$2,0)),CI24*(1+(VLOOKUP($A25,'Overriden Forecasts'!$2:$25,'Unchained Indices'!CI$2,0))))</f>
        <v>100.97771696061093</v>
      </c>
      <c r="CJ25">
        <f>IF($B25=TRUE,CJ24*(1+VLOOKUP($A25,$C$43:$CP$69,CJ$2,0)),CJ24*(1+(VLOOKUP($A25,'Overriden Forecasts'!$2:$25,'Unchained Indices'!CJ$2,0))))</f>
        <v>102.93782189902794</v>
      </c>
      <c r="CK25">
        <f>IF($B25=TRUE,CK24*(1+VLOOKUP($A25,$C$43:$CP$69,CK$2,0)),CK24*(1+(VLOOKUP($A25,'Overriden Forecasts'!$2:$25,'Unchained Indices'!CK$2,0))))</f>
        <v>103.63815042364202</v>
      </c>
      <c r="CL25">
        <f>IF($B25=TRUE,CL24*(1+VLOOKUP($A25,$C$43:$CP$69,CL$2,0)),CL24*(1+(VLOOKUP($A25,'Overriden Forecasts'!$2:$25,'Unchained Indices'!CL$2,0))))</f>
        <v>102.82701981454854</v>
      </c>
      <c r="CM25">
        <f>IF($B25=TRUE,CM24*(1+VLOOKUP($A25,$C$43:$CP$69,CM$2,0)),CM24*(1+(VLOOKUP($A25,'Overriden Forecasts'!$2:$25,'Unchained Indices'!CM$2,0))))</f>
        <v>101.0738286527674</v>
      </c>
      <c r="CN25">
        <f>IF($B25=TRUE,CN24*(1+VLOOKUP($A25,$C$43:$CP$69,CN$2,0)),CN24*(1+(VLOOKUP($A25,'Overriden Forecasts'!$2:$25,'Unchained Indices'!CN$2,0))))</f>
        <v>103.41547547394923</v>
      </c>
      <c r="CO25">
        <f>IF($B25=TRUE,CO24*(1+VLOOKUP($A25,$C$43:$CP$69,CO$2,0)),CO24*(1+(VLOOKUP($A25,'Overriden Forecasts'!$2:$25,'Unchained Indices'!CO$2,0))))</f>
        <v>104.16452039476223</v>
      </c>
      <c r="CP25">
        <f>IF($B25=TRUE,CP24*(1+VLOOKUP($A25,$C$43:$CP$69,CP$2,0)),CP24*(1+(VLOOKUP($A25,'Overriden Forecasts'!$2:$25,'Unchained Indices'!CP$2,0))))</f>
        <v>106.52384394350688</v>
      </c>
    </row>
    <row r="26" spans="1:94" x14ac:dyDescent="0.2">
      <c r="A26" s="6">
        <f t="shared" si="4"/>
        <v>45200</v>
      </c>
      <c r="B26" s="8" t="str">
        <f>IF(A26&lt;='Overriden Forecasts'!$A$2,TRUE,"")</f>
        <v/>
      </c>
      <c r="C26" s="7">
        <f t="shared" si="5"/>
        <v>44927</v>
      </c>
      <c r="D26">
        <f>IF($B26=TRUE,D25*(1+VLOOKUP($A26,$C$43:$CP$69,D$2,0)),D25*(1+(VLOOKUP($A26,'Overriden Forecasts'!$2:$25,'Unchained Indices'!D$2,0))))</f>
        <v>103.09371099201495</v>
      </c>
      <c r="E26">
        <f>IF($B26=TRUE,E25*(1+VLOOKUP($A26,$C$43:$CP$69,E$2,0)),E25*(1+(VLOOKUP($A26,'Overriden Forecasts'!$2:$25,'Unchained Indices'!E$2,0))))</f>
        <v>102.38518215660335</v>
      </c>
      <c r="F26">
        <f>IF($B26=TRUE,F25*(1+VLOOKUP($A26,$C$43:$CP$69,F$2,0)),F25*(1+(VLOOKUP($A26,'Overriden Forecasts'!$2:$25,'Unchained Indices'!F$2,0))))</f>
        <v>107.34296900408071</v>
      </c>
      <c r="G26">
        <f>IF($B26=TRUE,G25*(1+VLOOKUP($A26,$C$43:$CP$69,G$2,0)),G25*(1+(VLOOKUP($A26,'Overriden Forecasts'!$2:$25,'Unchained Indices'!G$2,0))))</f>
        <v>101.40147681490346</v>
      </c>
      <c r="H26">
        <f>IF($B26=TRUE,H25*(1+VLOOKUP($A26,$C$43:$CP$69,H$2,0)),H25*(1+(VLOOKUP($A26,'Overriden Forecasts'!$2:$25,'Unchained Indices'!H$2,0))))</f>
        <v>100.7326126233657</v>
      </c>
      <c r="I26">
        <f>IF($B26=TRUE,I25*(1+VLOOKUP($A26,$C$43:$CP$69,I$2,0)),I25*(1+(VLOOKUP($A26,'Overriden Forecasts'!$2:$25,'Unchained Indices'!I$2,0))))</f>
        <v>101.60317318606756</v>
      </c>
      <c r="J26">
        <f>IF($B26=TRUE,J25*(1+VLOOKUP($A26,$C$43:$CP$69,J$2,0)),J25*(1+(VLOOKUP($A26,'Overriden Forecasts'!$2:$25,'Unchained Indices'!J$2,0))))</f>
        <v>101.52632288483423</v>
      </c>
      <c r="K26">
        <f>IF($B26=TRUE,K25*(1+VLOOKUP($A26,$C$43:$CP$69,K$2,0)),K25*(1+(VLOOKUP($A26,'Overriden Forecasts'!$2:$25,'Unchained Indices'!K$2,0))))</f>
        <v>101.15307059150531</v>
      </c>
      <c r="L26">
        <f>IF($B26=TRUE,L25*(1+VLOOKUP($A26,$C$43:$CP$69,L$2,0)),L25*(1+(VLOOKUP($A26,'Overriden Forecasts'!$2:$25,'Unchained Indices'!L$2,0))))</f>
        <v>100</v>
      </c>
      <c r="M26">
        <f>IF($B26=TRUE,M25*(1+VLOOKUP($A26,$C$43:$CP$69,M$2,0)),M25*(1+(VLOOKUP($A26,'Overriden Forecasts'!$2:$25,'Unchained Indices'!M$2,0))))</f>
        <v>102.63207167296896</v>
      </c>
      <c r="N26">
        <f>IF($B26=TRUE,N25*(1+VLOOKUP($A26,$C$43:$CP$69,N$2,0)),N25*(1+(VLOOKUP($A26,'Overriden Forecasts'!$2:$25,'Unchained Indices'!N$2,0))))</f>
        <v>103.47197817807329</v>
      </c>
      <c r="O26">
        <f>IF($B26=TRUE,O25*(1+VLOOKUP($A26,$C$43:$CP$69,O$2,0)),O25*(1+(VLOOKUP($A26,'Overriden Forecasts'!$2:$25,'Unchained Indices'!O$2,0))))</f>
        <v>102.68997975480816</v>
      </c>
      <c r="P26">
        <f>IF($B26=TRUE,P25*(1+VLOOKUP($A26,$C$43:$CP$69,P$2,0)),P25*(1+(VLOOKUP($A26,'Overriden Forecasts'!$2:$25,'Unchained Indices'!P$2,0))))</f>
        <v>103.73674266600153</v>
      </c>
      <c r="Q26">
        <f>IF($B26=TRUE,Q25*(1+VLOOKUP($A26,$C$43:$CP$69,Q$2,0)),Q25*(1+(VLOOKUP($A26,'Overriden Forecasts'!$2:$25,'Unchained Indices'!Q$2,0))))</f>
        <v>101.64846497803673</v>
      </c>
      <c r="R26">
        <f>IF($B26=TRUE,R25*(1+VLOOKUP($A26,$C$43:$CP$69,R$2,0)),R25*(1+(VLOOKUP($A26,'Overriden Forecasts'!$2:$25,'Unchained Indices'!R$2,0))))</f>
        <v>101.25603608483148</v>
      </c>
      <c r="S26">
        <f>IF($B26=TRUE,S25*(1+VLOOKUP($A26,$C$43:$CP$69,S$2,0)),S25*(1+(VLOOKUP($A26,'Overriden Forecasts'!$2:$25,'Unchained Indices'!S$2,0))))</f>
        <v>104.81525404651268</v>
      </c>
      <c r="T26">
        <f>IF($B26=TRUE,T25*(1+VLOOKUP($A26,$C$43:$CP$69,T$2,0)),T25*(1+(VLOOKUP($A26,'Overriden Forecasts'!$2:$25,'Unchained Indices'!T$2,0))))</f>
        <v>108.35053318828189</v>
      </c>
      <c r="U26">
        <f>IF($B26=TRUE,U25*(1+VLOOKUP($A26,$C$43:$CP$69,U$2,0)),U25*(1+(VLOOKUP($A26,'Overriden Forecasts'!$2:$25,'Unchained Indices'!U$2,0))))</f>
        <v>112.72240624128507</v>
      </c>
      <c r="V26">
        <f>IF($B26=TRUE,V25*(1+VLOOKUP($A26,$C$43:$CP$69,V$2,0)),V25*(1+(VLOOKUP($A26,'Overriden Forecasts'!$2:$25,'Unchained Indices'!V$2,0))))</f>
        <v>101.27535568737378</v>
      </c>
      <c r="W26">
        <f>IF($B26=TRUE,W25*(1+VLOOKUP($A26,$C$43:$CP$69,W$2,0)),W25*(1+(VLOOKUP($A26,'Overriden Forecasts'!$2:$25,'Unchained Indices'!W$2,0))))</f>
        <v>101.22629002049165</v>
      </c>
      <c r="X26">
        <f>IF($B26=TRUE,X25*(1+VLOOKUP($A26,$C$43:$CP$69,X$2,0)),X25*(1+(VLOOKUP($A26,'Overriden Forecasts'!$2:$25,'Unchained Indices'!X$2,0))))</f>
        <v>99.205417093220959</v>
      </c>
      <c r="Y26">
        <f>IF($B26=TRUE,Y25*(1+VLOOKUP($A26,$C$43:$CP$69,Y$2,0)),Y25*(1+(VLOOKUP($A26,'Overriden Forecasts'!$2:$25,'Unchained Indices'!Y$2,0))))</f>
        <v>101.74758218282844</v>
      </c>
      <c r="Z26">
        <f>IF($B26=TRUE,Z25*(1+VLOOKUP($A26,$C$43:$CP$69,Z$2,0)),Z25*(1+(VLOOKUP($A26,'Overriden Forecasts'!$2:$25,'Unchained Indices'!Z$2,0))))</f>
        <v>102.8048000158188</v>
      </c>
      <c r="AA26">
        <f>IF($B26=TRUE,AA25*(1+VLOOKUP($A26,$C$43:$CP$69,AA$2,0)),AA25*(1+(VLOOKUP($A26,'Overriden Forecasts'!$2:$25,'Unchained Indices'!AA$2,0))))</f>
        <v>102.4521284764357</v>
      </c>
      <c r="AB26">
        <f>IF($B26=TRUE,AB25*(1+VLOOKUP($A26,$C$43:$CP$69,AB$2,0)),AB25*(1+(VLOOKUP($A26,'Overriden Forecasts'!$2:$25,'Unchained Indices'!AB$2,0))))</f>
        <v>101.07108536840784</v>
      </c>
      <c r="AC26">
        <f>IF($B26=TRUE,AC25*(1+VLOOKUP($A26,$C$43:$CP$69,AC$2,0)),AC25*(1+(VLOOKUP($A26,'Overriden Forecasts'!$2:$25,'Unchained Indices'!AC$2,0))))</f>
        <v>100</v>
      </c>
      <c r="AD26">
        <f>IF($B26=TRUE,AD25*(1+VLOOKUP($A26,$C$43:$CP$69,AD$2,0)),AD25*(1+(VLOOKUP($A26,'Overriden Forecasts'!$2:$25,'Unchained Indices'!AD$2,0))))</f>
        <v>102.26548488230426</v>
      </c>
      <c r="AE26">
        <f>IF($B26=TRUE,AE25*(1+VLOOKUP($A26,$C$43:$CP$69,AE$2,0)),AE25*(1+(VLOOKUP($A26,'Overriden Forecasts'!$2:$25,'Unchained Indices'!AE$2,0))))</f>
        <v>100.84081624987492</v>
      </c>
      <c r="AF26">
        <f>IF($B26=TRUE,AF25*(1+VLOOKUP($A26,$C$43:$CP$69,AF$2,0)),AF25*(1+(VLOOKUP($A26,'Overriden Forecasts'!$2:$25,'Unchained Indices'!AF$2,0))))</f>
        <v>100.66016639646027</v>
      </c>
      <c r="AG26">
        <f>IF($B26=TRUE,AG25*(1+VLOOKUP($A26,$C$43:$CP$69,AG$2,0)),AG25*(1+(VLOOKUP($A26,'Overriden Forecasts'!$2:$25,'Unchained Indices'!AG$2,0))))</f>
        <v>103.14608223145382</v>
      </c>
      <c r="AH26">
        <f>IF($B26=TRUE,AH25*(1+VLOOKUP($A26,$C$43:$CP$69,AH$2,0)),AH25*(1+(VLOOKUP($A26,'Overriden Forecasts'!$2:$25,'Unchained Indices'!AH$2,0))))</f>
        <v>102.98784304821176</v>
      </c>
      <c r="AI26">
        <f>IF($B26=TRUE,AI25*(1+VLOOKUP($A26,$C$43:$CP$69,AI$2,0)),AI25*(1+(VLOOKUP($A26,'Overriden Forecasts'!$2:$25,'Unchained Indices'!AI$2,0))))</f>
        <v>103.42977879797172</v>
      </c>
      <c r="AJ26">
        <f>IF($B26=TRUE,AJ25*(1+VLOOKUP($A26,$C$43:$CP$69,AJ$2,0)),AJ25*(1+(VLOOKUP($A26,'Overriden Forecasts'!$2:$25,'Unchained Indices'!AJ$2,0))))</f>
        <v>102.74267230221231</v>
      </c>
      <c r="AK26">
        <f>IF($B26=TRUE,AK25*(1+VLOOKUP($A26,$C$43:$CP$69,AK$2,0)),AK25*(1+(VLOOKUP($A26,'Overriden Forecasts'!$2:$25,'Unchained Indices'!AK$2,0))))</f>
        <v>106.55834107220609</v>
      </c>
      <c r="AL26">
        <f>IF($B26=TRUE,AL25*(1+VLOOKUP($A26,$C$43:$CP$69,AL$2,0)),AL25*(1+(VLOOKUP($A26,'Overriden Forecasts'!$2:$25,'Unchained Indices'!AL$2,0))))</f>
        <v>104.08912662067507</v>
      </c>
      <c r="AM26">
        <f>IF($B26=TRUE,AM25*(1+VLOOKUP($A26,$C$43:$CP$69,AM$2,0)),AM25*(1+(VLOOKUP($A26,'Overriden Forecasts'!$2:$25,'Unchained Indices'!AM$2,0))))</f>
        <v>103.66312002523223</v>
      </c>
      <c r="AN26">
        <f>IF($B26=TRUE,AN25*(1+VLOOKUP($A26,$C$43:$CP$69,AN$2,0)),AN25*(1+(VLOOKUP($A26,'Overriden Forecasts'!$2:$25,'Unchained Indices'!AN$2,0))))</f>
        <v>108.31881617957742</v>
      </c>
      <c r="AO26">
        <f>IF($B26=TRUE,AO25*(1+VLOOKUP($A26,$C$43:$CP$69,AO$2,0)),AO25*(1+(VLOOKUP($A26,'Overriden Forecasts'!$2:$25,'Unchained Indices'!AO$2,0))))</f>
        <v>101.49507132270479</v>
      </c>
      <c r="AP26">
        <f>IF($B26=TRUE,AP25*(1+VLOOKUP($A26,$C$43:$CP$69,AP$2,0)),AP25*(1+(VLOOKUP($A26,'Overriden Forecasts'!$2:$25,'Unchained Indices'!AP$2,0))))</f>
        <v>101.57312941490891</v>
      </c>
      <c r="AQ26">
        <f>IF($B26=TRUE,AQ25*(1+VLOOKUP($A26,$C$43:$CP$69,AQ$2,0)),AQ25*(1+(VLOOKUP($A26,'Overriden Forecasts'!$2:$25,'Unchained Indices'!AQ$2,0))))</f>
        <v>100.7631137423333</v>
      </c>
      <c r="AR26">
        <f>IF($B26=TRUE,AR25*(1+VLOOKUP($A26,$C$43:$CP$69,AR$2,0)),AR25*(1+(VLOOKUP($A26,'Overriden Forecasts'!$2:$25,'Unchained Indices'!AR$2,0))))</f>
        <v>101.23681752840693</v>
      </c>
      <c r="AS26">
        <f>IF($B26=TRUE,AS25*(1+VLOOKUP($A26,$C$43:$CP$69,AS$2,0)),AS25*(1+(VLOOKUP($A26,'Overriden Forecasts'!$2:$25,'Unchained Indices'!AS$2,0))))</f>
        <v>102.16219647290295</v>
      </c>
      <c r="AT26">
        <f>IF($B26=TRUE,AT25*(1+VLOOKUP($A26,$C$43:$CP$69,AT$2,0)),AT25*(1+(VLOOKUP($A26,'Overriden Forecasts'!$2:$25,'Unchained Indices'!AT$2,0))))</f>
        <v>101.10000189823251</v>
      </c>
      <c r="AU26">
        <f>IF($B26=TRUE,AU25*(1+VLOOKUP($A26,$C$43:$CP$69,AU$2,0)),AU25*(1+(VLOOKUP($A26,'Overriden Forecasts'!$2:$25,'Unchained Indices'!AU$2,0))))</f>
        <v>103.16901885654256</v>
      </c>
      <c r="AV26">
        <f>IF($B26=TRUE,AV25*(1+VLOOKUP($A26,$C$43:$CP$69,AV$2,0)),AV25*(1+(VLOOKUP($A26,'Overriden Forecasts'!$2:$25,'Unchained Indices'!AV$2,0))))</f>
        <v>103.85356499829764</v>
      </c>
      <c r="AW26">
        <f>IF($B26=TRUE,AW25*(1+VLOOKUP($A26,$C$43:$CP$69,AW$2,0)),AW25*(1+(VLOOKUP($A26,'Overriden Forecasts'!$2:$25,'Unchained Indices'!AW$2,0))))</f>
        <v>102.62999949520784</v>
      </c>
      <c r="AX26">
        <f ca="1">IF($B26=TRUE,AX25*(1+VLOOKUP($A26,$C$43:$CP$69,AX$2,0)),AX25*(1+(VLOOKUP($A26,'Overriden Forecasts'!$2:$25,'Unchained Indices'!AX$2,0))))</f>
        <v>100.01725025803671</v>
      </c>
      <c r="AY26">
        <f>IF($B26=TRUE,AY25*(1+VLOOKUP($A26,$C$43:$CP$69,AY$2,0)),AY25*(1+(VLOOKUP($A26,'Overriden Forecasts'!$2:$25,'Unchained Indices'!AY$2,0))))</f>
        <v>98.786749494865404</v>
      </c>
      <c r="AZ26">
        <f>IF($B26=TRUE,AZ25*(1+VLOOKUP($A26,$C$43:$CP$69,AZ$2,0)),AZ25*(1+(VLOOKUP($A26,'Overriden Forecasts'!$2:$25,'Unchained Indices'!AZ$2,0))))</f>
        <v>100</v>
      </c>
      <c r="BA26">
        <f>IF($B26=TRUE,BA25*(1+VLOOKUP($A26,$C$43:$CP$69,BA$2,0)),BA25*(1+(VLOOKUP($A26,'Overriden Forecasts'!$2:$25,'Unchained Indices'!BA$2,0))))</f>
        <v>102.26563393929085</v>
      </c>
      <c r="BB26">
        <f>IF($B26=TRUE,BB25*(1+VLOOKUP($A26,$C$43:$CP$69,BB$2,0)),BB25*(1+(VLOOKUP($A26,'Overriden Forecasts'!$2:$25,'Unchained Indices'!BB$2,0))))</f>
        <v>101.32552021720136</v>
      </c>
      <c r="BC26">
        <f>IF($B26=TRUE,BC25*(1+VLOOKUP($A26,$C$43:$CP$69,BC$2,0)),BC25*(1+(VLOOKUP($A26,'Overriden Forecasts'!$2:$25,'Unchained Indices'!BC$2,0))))</f>
        <v>106.26083008244248</v>
      </c>
      <c r="BD26">
        <f>IF($B26=TRUE,BD25*(1+VLOOKUP($A26,$C$43:$CP$69,BD$2,0)),BD25*(1+(VLOOKUP($A26,'Overriden Forecasts'!$2:$25,'Unchained Indices'!BD$2,0))))</f>
        <v>107.65445577889837</v>
      </c>
      <c r="BE26">
        <f>IF($B26=TRUE,BE25*(1+VLOOKUP($A26,$C$43:$CP$69,BE$2,0)),BE25*(1+(VLOOKUP($A26,'Overriden Forecasts'!$2:$25,'Unchained Indices'!BE$2,0))))</f>
        <v>123.94162773137751</v>
      </c>
      <c r="BF26">
        <f>IF($B26=TRUE,BF25*(1+VLOOKUP($A26,$C$43:$CP$69,BF$2,0)),BF25*(1+(VLOOKUP($A26,'Overriden Forecasts'!$2:$25,'Unchained Indices'!BF$2,0))))</f>
        <v>129.9458672589752</v>
      </c>
      <c r="BG26">
        <f>IF($B26=TRUE,BG25*(1+VLOOKUP($A26,$C$43:$CP$69,BG$2,0)),BG25*(1+(VLOOKUP($A26,'Overriden Forecasts'!$2:$25,'Unchained Indices'!BG$2,0))))</f>
        <v>123.68816649099556</v>
      </c>
      <c r="BH26">
        <f>IF($B26=TRUE,BH25*(1+VLOOKUP($A26,$C$43:$CP$69,BH$2,0)),BH25*(1+(VLOOKUP($A26,'Overriden Forecasts'!$2:$25,'Unchained Indices'!BH$2,0))))</f>
        <v>103.96541930547498</v>
      </c>
      <c r="BI26">
        <f>IF($B26=TRUE,BI25*(1+VLOOKUP($A26,$C$43:$CP$69,BI$2,0)),BI25*(1+(VLOOKUP($A26,'Overriden Forecasts'!$2:$25,'Unchained Indices'!BI$2,0))))</f>
        <v>108.82898521488848</v>
      </c>
      <c r="BJ26">
        <f>IF($B26=TRUE,BJ25*(1+VLOOKUP($A26,$C$43:$CP$69,BJ$2,0)),BJ25*(1+(VLOOKUP($A26,'Overriden Forecasts'!$2:$25,'Unchained Indices'!BJ$2,0))))</f>
        <v>106.21496087328804</v>
      </c>
      <c r="BK26">
        <f>IF($B26=TRUE,BK25*(1+VLOOKUP($A26,$C$43:$CP$69,BK$2,0)),BK25*(1+(VLOOKUP($A26,'Overriden Forecasts'!$2:$25,'Unchained Indices'!BK$2,0))))</f>
        <v>101.89776316121359</v>
      </c>
      <c r="BL26">
        <f>IF($B26=TRUE,BL25*(1+VLOOKUP($A26,$C$43:$CP$69,BL$2,0)),BL25*(1+(VLOOKUP($A26,'Overriden Forecasts'!$2:$25,'Unchained Indices'!BL$2,0))))</f>
        <v>104.50357638173051</v>
      </c>
      <c r="BM26">
        <f>IF($B26=TRUE,BM25*(1+VLOOKUP($A26,$C$43:$CP$69,BM$2,0)),BM25*(1+(VLOOKUP($A26,'Overriden Forecasts'!$2:$25,'Unchained Indices'!BM$2,0))))</f>
        <v>103.38188668125605</v>
      </c>
      <c r="BN26">
        <f>IF($B26=TRUE,BN25*(1+VLOOKUP($A26,$C$43:$CP$69,BN$2,0)),BN25*(1+(VLOOKUP($A26,'Overriden Forecasts'!$2:$25,'Unchained Indices'!BN$2,0))))</f>
        <v>107.94380881078222</v>
      </c>
      <c r="BO26">
        <f>IF($B26=TRUE,BO25*(1+VLOOKUP($A26,$C$43:$CP$69,BO$2,0)),BO25*(1+(VLOOKUP($A26,'Overriden Forecasts'!$2:$25,'Unchained Indices'!BO$2,0))))</f>
        <v>102.68903361485002</v>
      </c>
      <c r="BP26">
        <f>IF($B26=TRUE,BP25*(1+VLOOKUP($A26,$C$43:$CP$69,BP$2,0)),BP25*(1+(VLOOKUP($A26,'Overriden Forecasts'!$2:$25,'Unchained Indices'!BP$2,0))))</f>
        <v>101.87900124643656</v>
      </c>
      <c r="BQ26">
        <f>IF($B26=TRUE,BQ25*(1+VLOOKUP($A26,$C$43:$CP$69,BQ$2,0)),BQ25*(1+(VLOOKUP($A26,'Overriden Forecasts'!$2:$25,'Unchained Indices'!BQ$2,0))))</f>
        <v>104.4319430946385</v>
      </c>
      <c r="BR26">
        <f>IF($B26=TRUE,BR25*(1+VLOOKUP($A26,$C$43:$CP$69,BR$2,0)),BR25*(1+(VLOOKUP($A26,'Overriden Forecasts'!$2:$25,'Unchained Indices'!BR$2,0))))</f>
        <v>102.58716580609996</v>
      </c>
      <c r="BS26">
        <f>IF($B26=TRUE,BS25*(1+VLOOKUP($A26,$C$43:$CP$69,BS$2,0)),BS25*(1+(VLOOKUP($A26,'Overriden Forecasts'!$2:$25,'Unchained Indices'!BS$2,0))))</f>
        <v>107.61625101830718</v>
      </c>
      <c r="BT26">
        <f>IF($B26=TRUE,BT25*(1+VLOOKUP($A26,$C$43:$CP$69,BT$2,0)),BT25*(1+(VLOOKUP($A26,'Overriden Forecasts'!$2:$25,'Unchained Indices'!BT$2,0))))</f>
        <v>107.89067587110328</v>
      </c>
      <c r="BU26">
        <f>IF($B26=TRUE,BU25*(1+VLOOKUP($A26,$C$43:$CP$69,BU$2,0)),BU25*(1+(VLOOKUP($A26,'Overriden Forecasts'!$2:$25,'Unchained Indices'!BU$2,0))))</f>
        <v>107.16550701838987</v>
      </c>
      <c r="BV26">
        <f>IF($B26=TRUE,BV25*(1+VLOOKUP($A26,$C$43:$CP$69,BV$2,0)),BV25*(1+(VLOOKUP($A26,'Overriden Forecasts'!$2:$25,'Unchained Indices'!BV$2,0))))</f>
        <v>106.64137579700876</v>
      </c>
      <c r="BW26">
        <f>IF($B26=TRUE,BW25*(1+VLOOKUP($A26,$C$43:$CP$69,BW$2,0)),BW25*(1+(VLOOKUP($A26,'Overriden Forecasts'!$2:$25,'Unchained Indices'!BW$2,0))))</f>
        <v>102.90837839422792</v>
      </c>
      <c r="BX26">
        <f>IF($B26=TRUE,BX25*(1+VLOOKUP($A26,$C$43:$CP$69,BX$2,0)),BX25*(1+(VLOOKUP($A26,'Overriden Forecasts'!$2:$25,'Unchained Indices'!BX$2,0))))</f>
        <v>102.79239989834397</v>
      </c>
      <c r="BY26">
        <f>IF($B26=TRUE,BY25*(1+VLOOKUP($A26,$C$43:$CP$69,BY$2,0)),BY25*(1+(VLOOKUP($A26,'Overriden Forecasts'!$2:$25,'Unchained Indices'!BY$2,0))))</f>
        <v>102.79891564263117</v>
      </c>
      <c r="BZ26">
        <f>IF($B26=TRUE,BZ25*(1+VLOOKUP($A26,$C$43:$CP$69,BZ$2,0)),BZ25*(1+(VLOOKUP($A26,'Overriden Forecasts'!$2:$25,'Unchained Indices'!BZ$2,0))))</f>
        <v>102.41812449162791</v>
      </c>
      <c r="CA26">
        <f>IF($B26=TRUE,CA25*(1+VLOOKUP($A26,$C$43:$CP$69,CA$2,0)),CA25*(1+(VLOOKUP($A26,'Overriden Forecasts'!$2:$25,'Unchained Indices'!CA$2,0))))</f>
        <v>99.763590152836628</v>
      </c>
      <c r="CB26">
        <f>IF($B26=TRUE,CB25*(1+VLOOKUP($A26,$C$43:$CP$69,CB$2,0)),CB25*(1+(VLOOKUP($A26,'Overriden Forecasts'!$2:$25,'Unchained Indices'!CB$2,0))))</f>
        <v>103.20707632580718</v>
      </c>
      <c r="CC26">
        <f>IF($B26=TRUE,CC25*(1+VLOOKUP($A26,$C$43:$CP$69,CC$2,0)),CC25*(1+(VLOOKUP($A26,'Overriden Forecasts'!$2:$25,'Unchained Indices'!CC$2,0))))</f>
        <v>101.71352660089769</v>
      </c>
      <c r="CD26">
        <f>IF($B26=TRUE,CD25*(1+VLOOKUP($A26,$C$43:$CP$69,CD$2,0)),CD25*(1+(VLOOKUP($A26,'Overriden Forecasts'!$2:$25,'Unchained Indices'!CD$2,0))))</f>
        <v>113.40989304338184</v>
      </c>
      <c r="CE26">
        <f>IF($B26=TRUE,CE25*(1+VLOOKUP($A26,$C$43:$CP$69,CE$2,0)),CE25*(1+(VLOOKUP($A26,'Overriden Forecasts'!$2:$25,'Unchained Indices'!CE$2,0))))</f>
        <v>101.36530045457626</v>
      </c>
      <c r="CF26">
        <f>IF($B26=TRUE,CF25*(1+VLOOKUP($A26,$C$43:$CP$69,CF$2,0)),CF25*(1+(VLOOKUP($A26,'Overriden Forecasts'!$2:$25,'Unchained Indices'!CF$2,0))))</f>
        <v>104.10901132622406</v>
      </c>
      <c r="CG26">
        <f>IF($B26=TRUE,CG25*(1+VLOOKUP($A26,$C$43:$CP$69,CG$2,0)),CG25*(1+(VLOOKUP($A26,'Overriden Forecasts'!$2:$25,'Unchained Indices'!CG$2,0))))</f>
        <v>119.23560245469804</v>
      </c>
      <c r="CH26">
        <f>IF($B26=TRUE,CH25*(1+VLOOKUP($A26,$C$43:$CP$69,CH$2,0)),CH25*(1+(VLOOKUP($A26,'Overriden Forecasts'!$2:$25,'Unchained Indices'!CH$2,0))))</f>
        <v>95.033412886097054</v>
      </c>
      <c r="CI26">
        <f>IF($B26=TRUE,CI25*(1+VLOOKUP($A26,$C$43:$CP$69,CI$2,0)),CI25*(1+(VLOOKUP($A26,'Overriden Forecasts'!$2:$25,'Unchained Indices'!CI$2,0))))</f>
        <v>102.2756249402686</v>
      </c>
      <c r="CJ26">
        <f>IF($B26=TRUE,CJ25*(1+VLOOKUP($A26,$C$43:$CP$69,CJ$2,0)),CJ25*(1+(VLOOKUP($A26,'Overriden Forecasts'!$2:$25,'Unchained Indices'!CJ$2,0))))</f>
        <v>103.0471129348737</v>
      </c>
      <c r="CK26">
        <f>IF($B26=TRUE,CK25*(1+VLOOKUP($A26,$C$43:$CP$69,CK$2,0)),CK25*(1+(VLOOKUP($A26,'Overriden Forecasts'!$2:$25,'Unchained Indices'!CK$2,0))))</f>
        <v>104.0965681607662</v>
      </c>
      <c r="CL26">
        <f>IF($B26=TRUE,CL25*(1+VLOOKUP($A26,$C$43:$CP$69,CL$2,0)),CL25*(1+(VLOOKUP($A26,'Overriden Forecasts'!$2:$25,'Unchained Indices'!CL$2,0))))</f>
        <v>103.64016174890621</v>
      </c>
      <c r="CM26">
        <f>IF($B26=TRUE,CM25*(1+VLOOKUP($A26,$C$43:$CP$69,CM$2,0)),CM25*(1+(VLOOKUP($A26,'Overriden Forecasts'!$2:$25,'Unchained Indices'!CM$2,0))))</f>
        <v>101.20805723436332</v>
      </c>
      <c r="CN26">
        <f>IF($B26=TRUE,CN25*(1+VLOOKUP($A26,$C$43:$CP$69,CN$2,0)),CN25*(1+(VLOOKUP($A26,'Overriden Forecasts'!$2:$25,'Unchained Indices'!CN$2,0))))</f>
        <v>103.33429406634811</v>
      </c>
      <c r="CO26">
        <f>IF($B26=TRUE,CO25*(1+VLOOKUP($A26,$C$43:$CP$69,CO$2,0)),CO25*(1+(VLOOKUP($A26,'Overriden Forecasts'!$2:$25,'Unchained Indices'!CO$2,0))))</f>
        <v>104.68037912711726</v>
      </c>
      <c r="CP26">
        <f>IF($B26=TRUE,CP25*(1+VLOOKUP($A26,$C$43:$CP$69,CP$2,0)),CP25*(1+(VLOOKUP($A26,'Overriden Forecasts'!$2:$25,'Unchained Indices'!CP$2,0))))</f>
        <v>107.2889388786231</v>
      </c>
    </row>
    <row r="27" spans="1:94" x14ac:dyDescent="0.2">
      <c r="A27" s="6">
        <f t="shared" si="4"/>
        <v>45231</v>
      </c>
      <c r="B27" s="8" t="str">
        <f>IF(A27&lt;='Overriden Forecasts'!$A$2,TRUE,"")</f>
        <v/>
      </c>
      <c r="C27" s="7">
        <f t="shared" si="5"/>
        <v>44927</v>
      </c>
      <c r="D27">
        <f>IF($B27=TRUE,D26*(1+VLOOKUP($A27,$C$43:$CP$69,D$2,0)),D26*(1+(VLOOKUP($A27,'Overriden Forecasts'!$2:$25,'Unchained Indices'!D$2,0))))</f>
        <v>103.3509090402153</v>
      </c>
      <c r="E27">
        <f>IF($B27=TRUE,E26*(1+VLOOKUP($A27,$C$43:$CP$69,E$2,0)),E26*(1+(VLOOKUP($A27,'Overriden Forecasts'!$2:$25,'Unchained Indices'!E$2,0))))</f>
        <v>101.93220220628486</v>
      </c>
      <c r="F27">
        <f>IF($B27=TRUE,F26*(1+VLOOKUP($A27,$C$43:$CP$69,F$2,0)),F26*(1+(VLOOKUP($A27,'Overriden Forecasts'!$2:$25,'Unchained Indices'!F$2,0))))</f>
        <v>108.16160818404342</v>
      </c>
      <c r="G27">
        <f>IF($B27=TRUE,G26*(1+VLOOKUP($A27,$C$43:$CP$69,G$2,0)),G26*(1+(VLOOKUP($A27,'Overriden Forecasts'!$2:$25,'Unchained Indices'!G$2,0))))</f>
        <v>101.53827395047556</v>
      </c>
      <c r="H27">
        <f>IF($B27=TRUE,H26*(1+VLOOKUP($A27,$C$43:$CP$69,H$2,0)),H26*(1+(VLOOKUP($A27,'Overriden Forecasts'!$2:$25,'Unchained Indices'!H$2,0))))</f>
        <v>101.19424036646079</v>
      </c>
      <c r="I27">
        <f>IF($B27=TRUE,I26*(1+VLOOKUP($A27,$C$43:$CP$69,I$2,0)),I26*(1+(VLOOKUP($A27,'Overriden Forecasts'!$2:$25,'Unchained Indices'!I$2,0))))</f>
        <v>101.78130354007507</v>
      </c>
      <c r="J27">
        <f>IF($B27=TRUE,J26*(1+VLOOKUP($A27,$C$43:$CP$69,J$2,0)),J26*(1+(VLOOKUP($A27,'Overriden Forecasts'!$2:$25,'Unchained Indices'!J$2,0))))</f>
        <v>101.32761218303095</v>
      </c>
      <c r="K27">
        <f>IF($B27=TRUE,K26*(1+VLOOKUP($A27,$C$43:$CP$69,K$2,0)),K26*(1+(VLOOKUP($A27,'Overriden Forecasts'!$2:$25,'Unchained Indices'!K$2,0))))</f>
        <v>101.28293201456501</v>
      </c>
      <c r="L27">
        <f>IF($B27=TRUE,L26*(1+VLOOKUP($A27,$C$43:$CP$69,L$2,0)),L26*(1+(VLOOKUP($A27,'Overriden Forecasts'!$2:$25,'Unchained Indices'!L$2,0))))</f>
        <v>100</v>
      </c>
      <c r="M27">
        <f>IF($B27=TRUE,M26*(1+VLOOKUP($A27,$C$43:$CP$69,M$2,0)),M26*(1+(VLOOKUP($A27,'Overriden Forecasts'!$2:$25,'Unchained Indices'!M$2,0))))</f>
        <v>102.83780343423581</v>
      </c>
      <c r="N27">
        <f>IF($B27=TRUE,N26*(1+VLOOKUP($A27,$C$43:$CP$69,N$2,0)),N26*(1+(VLOOKUP($A27,'Overriden Forecasts'!$2:$25,'Unchained Indices'!N$2,0))))</f>
        <v>103.73057658375997</v>
      </c>
      <c r="O27">
        <f>IF($B27=TRUE,O26*(1+VLOOKUP($A27,$C$43:$CP$69,O$2,0)),O26*(1+(VLOOKUP($A27,'Overriden Forecasts'!$2:$25,'Unchained Indices'!O$2,0))))</f>
        <v>102.90451761656885</v>
      </c>
      <c r="P27">
        <f>IF($B27=TRUE,P26*(1+VLOOKUP($A27,$C$43:$CP$69,P$2,0)),P26*(1+(VLOOKUP($A27,'Overriden Forecasts'!$2:$25,'Unchained Indices'!P$2,0))))</f>
        <v>103.91497300688243</v>
      </c>
      <c r="Q27">
        <f>IF($B27=TRUE,Q26*(1+VLOOKUP($A27,$C$43:$CP$69,Q$2,0)),Q26*(1+(VLOOKUP($A27,'Overriden Forecasts'!$2:$25,'Unchained Indices'!Q$2,0))))</f>
        <v>101.83162775337414</v>
      </c>
      <c r="R27">
        <f>IF($B27=TRUE,R26*(1+VLOOKUP($A27,$C$43:$CP$69,R$2,0)),R26*(1+(VLOOKUP($A27,'Overriden Forecasts'!$2:$25,'Unchained Indices'!R$2,0))))</f>
        <v>101.28470438363682</v>
      </c>
      <c r="S27">
        <f>IF($B27=TRUE,S26*(1+VLOOKUP($A27,$C$43:$CP$69,S$2,0)),S26*(1+(VLOOKUP($A27,'Overriden Forecasts'!$2:$25,'Unchained Indices'!S$2,0))))</f>
        <v>105.13994033223021</v>
      </c>
      <c r="T27">
        <f>IF($B27=TRUE,T26*(1+VLOOKUP($A27,$C$43:$CP$69,T$2,0)),T26*(1+(VLOOKUP($A27,'Overriden Forecasts'!$2:$25,'Unchained Indices'!T$2,0))))</f>
        <v>108.92377340989539</v>
      </c>
      <c r="U27">
        <f>IF($B27=TRUE,U26*(1+VLOOKUP($A27,$C$43:$CP$69,U$2,0)),U26*(1+(VLOOKUP($A27,'Overriden Forecasts'!$2:$25,'Unchained Indices'!U$2,0))))</f>
        <v>114.02689076410246</v>
      </c>
      <c r="V27">
        <f>IF($B27=TRUE,V26*(1+VLOOKUP($A27,$C$43:$CP$69,V$2,0)),V26*(1+(VLOOKUP($A27,'Overriden Forecasts'!$2:$25,'Unchained Indices'!V$2,0))))</f>
        <v>101.40618727952047</v>
      </c>
      <c r="W27">
        <f>IF($B27=TRUE,W26*(1+VLOOKUP($A27,$C$43:$CP$69,W$2,0)),W26*(1+(VLOOKUP($A27,'Overriden Forecasts'!$2:$25,'Unchained Indices'!W$2,0))))</f>
        <v>101.3625367613909</v>
      </c>
      <c r="X27">
        <f>IF($B27=TRUE,X26*(1+VLOOKUP($A27,$C$43:$CP$69,X$2,0)),X26*(1+(VLOOKUP($A27,'Overriden Forecasts'!$2:$25,'Unchained Indices'!X$2,0))))</f>
        <v>99.265891847264911</v>
      </c>
      <c r="Y27">
        <f>IF($B27=TRUE,Y26*(1+VLOOKUP($A27,$C$43:$CP$69,Y$2,0)),Y26*(1+(VLOOKUP($A27,'Overriden Forecasts'!$2:$25,'Unchained Indices'!Y$2,0))))</f>
        <v>101.90577438776205</v>
      </c>
      <c r="Z27">
        <f>IF($B27=TRUE,Z26*(1+VLOOKUP($A27,$C$43:$CP$69,Z$2,0)),Z26*(1+(VLOOKUP($A27,'Overriden Forecasts'!$2:$25,'Unchained Indices'!Z$2,0))))</f>
        <v>103.36778353594036</v>
      </c>
      <c r="AA27">
        <f>IF($B27=TRUE,AA26*(1+VLOOKUP($A27,$C$43:$CP$69,AA$2,0)),AA26*(1+(VLOOKUP($A27,'Overriden Forecasts'!$2:$25,'Unchained Indices'!AA$2,0))))</f>
        <v>102.75675568415505</v>
      </c>
      <c r="AB27">
        <f>IF($B27=TRUE,AB26*(1+VLOOKUP($A27,$C$43:$CP$69,AB$2,0)),AB26*(1+(VLOOKUP($A27,'Overriden Forecasts'!$2:$25,'Unchained Indices'!AB$2,0))))</f>
        <v>101.80764962848932</v>
      </c>
      <c r="AC27">
        <f>IF($B27=TRUE,AC26*(1+VLOOKUP($A27,$C$43:$CP$69,AC$2,0)),AC26*(1+(VLOOKUP($A27,'Overriden Forecasts'!$2:$25,'Unchained Indices'!AC$2,0))))</f>
        <v>100</v>
      </c>
      <c r="AD27">
        <f>IF($B27=TRUE,AD26*(1+VLOOKUP($A27,$C$43:$CP$69,AD$2,0)),AD26*(1+(VLOOKUP($A27,'Overriden Forecasts'!$2:$25,'Unchained Indices'!AD$2,0))))</f>
        <v>102.45044695301979</v>
      </c>
      <c r="AE27">
        <f>IF($B27=TRUE,AE26*(1+VLOOKUP($A27,$C$43:$CP$69,AE$2,0)),AE26*(1+(VLOOKUP($A27,'Overriden Forecasts'!$2:$25,'Unchained Indices'!AE$2,0))))</f>
        <v>100.94709247223591</v>
      </c>
      <c r="AF27">
        <f>IF($B27=TRUE,AF26*(1+VLOOKUP($A27,$C$43:$CP$69,AF$2,0)),AF26*(1+(VLOOKUP($A27,'Overriden Forecasts'!$2:$25,'Unchained Indices'!AF$2,0))))</f>
        <v>100.74331653930122</v>
      </c>
      <c r="AG27">
        <f>IF($B27=TRUE,AG26*(1+VLOOKUP($A27,$C$43:$CP$69,AG$2,0)),AG26*(1+(VLOOKUP($A27,'Overriden Forecasts'!$2:$25,'Unchained Indices'!AG$2,0))))</f>
        <v>103.47773187064435</v>
      </c>
      <c r="AH27">
        <f>IF($B27=TRUE,AH26*(1+VLOOKUP($A27,$C$43:$CP$69,AH$2,0)),AH26*(1+(VLOOKUP($A27,'Overriden Forecasts'!$2:$25,'Unchained Indices'!AH$2,0))))</f>
        <v>102.9043883223075</v>
      </c>
      <c r="AI27">
        <f>IF($B27=TRUE,AI26*(1+VLOOKUP($A27,$C$43:$CP$69,AI$2,0)),AI26*(1+(VLOOKUP($A27,'Overriden Forecasts'!$2:$25,'Unchained Indices'!AI$2,0))))</f>
        <v>103.05887257951061</v>
      </c>
      <c r="AJ27">
        <f>IF($B27=TRUE,AJ26*(1+VLOOKUP($A27,$C$43:$CP$69,AJ$2,0)),AJ26*(1+(VLOOKUP($A27,'Overriden Forecasts'!$2:$25,'Unchained Indices'!AJ$2,0))))</f>
        <v>103.04745557722825</v>
      </c>
      <c r="AK27">
        <f>IF($B27=TRUE,AK26*(1+VLOOKUP($A27,$C$43:$CP$69,AK$2,0)),AK26*(1+(VLOOKUP($A27,'Overriden Forecasts'!$2:$25,'Unchained Indices'!AK$2,0))))</f>
        <v>107.09963170858251</v>
      </c>
      <c r="AL27">
        <f>IF($B27=TRUE,AL26*(1+VLOOKUP($A27,$C$43:$CP$69,AL$2,0)),AL26*(1+(VLOOKUP($A27,'Overriden Forecasts'!$2:$25,'Unchained Indices'!AL$2,0))))</f>
        <v>104.49297837636681</v>
      </c>
      <c r="AM27">
        <f>IF($B27=TRUE,AM26*(1+VLOOKUP($A27,$C$43:$CP$69,AM$2,0)),AM26*(1+(VLOOKUP($A27,'Overriden Forecasts'!$2:$25,'Unchained Indices'!AM$2,0))))</f>
        <v>104.15317956239629</v>
      </c>
      <c r="AN27">
        <f>IF($B27=TRUE,AN26*(1+VLOOKUP($A27,$C$43:$CP$69,AN$2,0)),AN26*(1+(VLOOKUP($A27,'Overriden Forecasts'!$2:$25,'Unchained Indices'!AN$2,0))))</f>
        <v>109.2486859327844</v>
      </c>
      <c r="AO27">
        <f>IF($B27=TRUE,AO26*(1+VLOOKUP($A27,$C$43:$CP$69,AO$2,0)),AO26*(1+(VLOOKUP($A27,'Overriden Forecasts'!$2:$25,'Unchained Indices'!AO$2,0))))</f>
        <v>101.66119035856087</v>
      </c>
      <c r="AP27">
        <f>IF($B27=TRUE,AP26*(1+VLOOKUP($A27,$C$43:$CP$69,AP$2,0)),AP26*(1+(VLOOKUP($A27,'Overriden Forecasts'!$2:$25,'Unchained Indices'!AP$2,0))))</f>
        <v>101.747921572121</v>
      </c>
      <c r="AQ27">
        <f>IF($B27=TRUE,AQ26*(1+VLOOKUP($A27,$C$43:$CP$69,AQ$2,0)),AQ26*(1+(VLOOKUP($A27,'Overriden Forecasts'!$2:$25,'Unchained Indices'!AQ$2,0))))</f>
        <v>100.9952070125148</v>
      </c>
      <c r="AR27">
        <f>IF($B27=TRUE,AR26*(1+VLOOKUP($A27,$C$43:$CP$69,AR$2,0)),AR26*(1+(VLOOKUP($A27,'Overriden Forecasts'!$2:$25,'Unchained Indices'!AR$2,0))))</f>
        <v>101.45661309879802</v>
      </c>
      <c r="AS27">
        <f>IF($B27=TRUE,AS26*(1+VLOOKUP($A27,$C$43:$CP$69,AS$2,0)),AS26*(1+(VLOOKUP($A27,'Overriden Forecasts'!$2:$25,'Unchained Indices'!AS$2,0))))</f>
        <v>102.40850059037631</v>
      </c>
      <c r="AT27">
        <f>IF($B27=TRUE,AT26*(1+VLOOKUP($A27,$C$43:$CP$69,AT$2,0)),AT26*(1+(VLOOKUP($A27,'Overriden Forecasts'!$2:$25,'Unchained Indices'!AT$2,0))))</f>
        <v>101.22222433136945</v>
      </c>
      <c r="AU27">
        <f>IF($B27=TRUE,AU26*(1+VLOOKUP($A27,$C$43:$CP$69,AU$2,0)),AU26*(1+(VLOOKUP($A27,'Overriden Forecasts'!$2:$25,'Unchained Indices'!AU$2,0))))</f>
        <v>103.55765503419231</v>
      </c>
      <c r="AV27">
        <f>IF($B27=TRUE,AV26*(1+VLOOKUP($A27,$C$43:$CP$69,AV$2,0)),AV26*(1+(VLOOKUP($A27,'Overriden Forecasts'!$2:$25,'Unchained Indices'!AV$2,0))))</f>
        <v>104.2822710850544</v>
      </c>
      <c r="AW27">
        <f>IF($B27=TRUE,AW26*(1+VLOOKUP($A27,$C$43:$CP$69,AW$2,0)),AW26*(1+(VLOOKUP($A27,'Overriden Forecasts'!$2:$25,'Unchained Indices'!AW$2,0))))</f>
        <v>102.91979733984191</v>
      </c>
      <c r="AX27">
        <f ca="1">IF($B27=TRUE,AX26*(1+VLOOKUP($A27,$C$43:$CP$69,AX$2,0)),AX26*(1+(VLOOKUP($A27,'Overriden Forecasts'!$2:$25,'Unchained Indices'!AX$2,0))))</f>
        <v>100.01582429989146</v>
      </c>
      <c r="AY27">
        <f>IF($B27=TRUE,AY26*(1+VLOOKUP($A27,$C$43:$CP$69,AY$2,0)),AY26*(1+(VLOOKUP($A27,'Overriden Forecasts'!$2:$25,'Unchained Indices'!AY$2,0))))</f>
        <v>98.885536244360253</v>
      </c>
      <c r="AZ27">
        <f>IF($B27=TRUE,AZ26*(1+VLOOKUP($A27,$C$43:$CP$69,AZ$2,0)),AZ26*(1+(VLOOKUP($A27,'Overriden Forecasts'!$2:$25,'Unchained Indices'!AZ$2,0))))</f>
        <v>100</v>
      </c>
      <c r="BA27">
        <f>IF($B27=TRUE,BA26*(1+VLOOKUP($A27,$C$43:$CP$69,BA$2,0)),BA26*(1+(VLOOKUP($A27,'Overriden Forecasts'!$2:$25,'Unchained Indices'!BA$2,0))))</f>
        <v>102.27495621749652</v>
      </c>
      <c r="BB27">
        <f>IF($B27=TRUE,BB26*(1+VLOOKUP($A27,$C$43:$CP$69,BB$2,0)),BB26*(1+(VLOOKUP($A27,'Overriden Forecasts'!$2:$25,'Unchained Indices'!BB$2,0))))</f>
        <v>101.49093651750736</v>
      </c>
      <c r="BC27">
        <f>IF($B27=TRUE,BC26*(1+VLOOKUP($A27,$C$43:$CP$69,BC$2,0)),BC26*(1+(VLOOKUP($A27,'Overriden Forecasts'!$2:$25,'Unchained Indices'!BC$2,0))))</f>
        <v>106.94134098711795</v>
      </c>
      <c r="BD27">
        <f>IF($B27=TRUE,BD26*(1+VLOOKUP($A27,$C$43:$CP$69,BD$2,0)),BD26*(1+(VLOOKUP($A27,'Overriden Forecasts'!$2:$25,'Unchained Indices'!BD$2,0))))</f>
        <v>108.50495086544264</v>
      </c>
      <c r="BE27">
        <f>IF($B27=TRUE,BE26*(1+VLOOKUP($A27,$C$43:$CP$69,BE$2,0)),BE26*(1+(VLOOKUP($A27,'Overriden Forecasts'!$2:$25,'Unchained Indices'!BE$2,0))))</f>
        <v>125.96583073630063</v>
      </c>
      <c r="BF27">
        <f>IF($B27=TRUE,BF26*(1+VLOOKUP($A27,$C$43:$CP$69,BF$2,0)),BF26*(1+(VLOOKUP($A27,'Overriden Forecasts'!$2:$25,'Unchained Indices'!BF$2,0))))</f>
        <v>129.9458672589752</v>
      </c>
      <c r="BG27">
        <f>IF($B27=TRUE,BG26*(1+VLOOKUP($A27,$C$43:$CP$69,BG$2,0)),BG26*(1+(VLOOKUP($A27,'Overriden Forecasts'!$2:$25,'Unchained Indices'!BG$2,0))))</f>
        <v>123.68816649099556</v>
      </c>
      <c r="BH27">
        <f>IF($B27=TRUE,BH26*(1+VLOOKUP($A27,$C$43:$CP$69,BH$2,0)),BH26*(1+(VLOOKUP($A27,'Overriden Forecasts'!$2:$25,'Unchained Indices'!BH$2,0))))</f>
        <v>104.5010854929557</v>
      </c>
      <c r="BI27">
        <f>IF($B27=TRUE,BI26*(1+VLOOKUP($A27,$C$43:$CP$69,BI$2,0)),BI26*(1+(VLOOKUP($A27,'Overriden Forecasts'!$2:$25,'Unchained Indices'!BI$2,0))))</f>
        <v>105.95082331028281</v>
      </c>
      <c r="BJ27">
        <f>IF($B27=TRUE,BJ26*(1+VLOOKUP($A27,$C$43:$CP$69,BJ$2,0)),BJ26*(1+(VLOOKUP($A27,'Overriden Forecasts'!$2:$25,'Unchained Indices'!BJ$2,0))))</f>
        <v>105.75926651018032</v>
      </c>
      <c r="BK27">
        <f>IF($B27=TRUE,BK26*(1+VLOOKUP($A27,$C$43:$CP$69,BK$2,0)),BK26*(1+(VLOOKUP($A27,'Overriden Forecasts'!$2:$25,'Unchained Indices'!BK$2,0))))</f>
        <v>101.91269555784154</v>
      </c>
      <c r="BL27">
        <f>IF($B27=TRUE,BL26*(1+VLOOKUP($A27,$C$43:$CP$69,BL$2,0)),BL26*(1+(VLOOKUP($A27,'Overriden Forecasts'!$2:$25,'Unchained Indices'!BL$2,0))))</f>
        <v>103.88293304789525</v>
      </c>
      <c r="BM27">
        <f>IF($B27=TRUE,BM26*(1+VLOOKUP($A27,$C$43:$CP$69,BM$2,0)),BM26*(1+(VLOOKUP($A27,'Overriden Forecasts'!$2:$25,'Unchained Indices'!BM$2,0))))</f>
        <v>103.66966435363237</v>
      </c>
      <c r="BN27">
        <f>IF($B27=TRUE,BN26*(1+VLOOKUP($A27,$C$43:$CP$69,BN$2,0)),BN26*(1+(VLOOKUP($A27,'Overriden Forecasts'!$2:$25,'Unchained Indices'!BN$2,0))))</f>
        <v>108.82645423420247</v>
      </c>
      <c r="BO27">
        <f>IF($B27=TRUE,BO26*(1+VLOOKUP($A27,$C$43:$CP$69,BO$2,0)),BO26*(1+(VLOOKUP($A27,'Overriden Forecasts'!$2:$25,'Unchained Indices'!BO$2,0))))</f>
        <v>102.98781512761113</v>
      </c>
      <c r="BP27">
        <f>IF($B27=TRUE,BP26*(1+VLOOKUP($A27,$C$43:$CP$69,BP$2,0)),BP26*(1+(VLOOKUP($A27,'Overriden Forecasts'!$2:$25,'Unchained Indices'!BP$2,0))))</f>
        <v>102.0032305494797</v>
      </c>
      <c r="BQ27">
        <f>IF($B27=TRUE,BQ26*(1+VLOOKUP($A27,$C$43:$CP$69,BQ$2,0)),BQ26*(1+(VLOOKUP($A27,'Overriden Forecasts'!$2:$25,'Unchained Indices'!BQ$2,0))))</f>
        <v>105.0839290779906</v>
      </c>
      <c r="BR27">
        <f>IF($B27=TRUE,BR26*(1+VLOOKUP($A27,$C$43:$CP$69,BR$2,0)),BR26*(1+(VLOOKUP($A27,'Overriden Forecasts'!$2:$25,'Unchained Indices'!BR$2,0))))</f>
        <v>102.87462867344439</v>
      </c>
      <c r="BS27">
        <f>IF($B27=TRUE,BS26*(1+VLOOKUP($A27,$C$43:$CP$69,BS$2,0)),BS26*(1+(VLOOKUP($A27,'Overriden Forecasts'!$2:$25,'Unchained Indices'!BS$2,0))))</f>
        <v>105.08888508473369</v>
      </c>
      <c r="BT27">
        <f>IF($B27=TRUE,BT26*(1+VLOOKUP($A27,$C$43:$CP$69,BT$2,0)),BT26*(1+(VLOOKUP($A27,'Overriden Forecasts'!$2:$25,'Unchained Indices'!BT$2,0))))</f>
        <v>104.69399712308861</v>
      </c>
      <c r="BU27">
        <f>IF($B27=TRUE,BU26*(1+VLOOKUP($A27,$C$43:$CP$69,BU$2,0)),BU26*(1+(VLOOKUP($A27,'Overriden Forecasts'!$2:$25,'Unchained Indices'!BU$2,0))))</f>
        <v>105.16980988711626</v>
      </c>
      <c r="BV27">
        <f>IF($B27=TRUE,BV26*(1+VLOOKUP($A27,$C$43:$CP$69,BV$2,0)),BV26*(1+(VLOOKUP($A27,'Overriden Forecasts'!$2:$25,'Unchained Indices'!BV$2,0))))</f>
        <v>106.29150532922705</v>
      </c>
      <c r="BW27">
        <f>IF($B27=TRUE,BW26*(1+VLOOKUP($A27,$C$43:$CP$69,BW$2,0)),BW26*(1+(VLOOKUP($A27,'Overriden Forecasts'!$2:$25,'Unchained Indices'!BW$2,0))))</f>
        <v>101.20945667902112</v>
      </c>
      <c r="BX27">
        <f>IF($B27=TRUE,BX26*(1+VLOOKUP($A27,$C$43:$CP$69,BX$2,0)),BX26*(1+(VLOOKUP($A27,'Overriden Forecasts'!$2:$25,'Unchained Indices'!BX$2,0))))</f>
        <v>101.80014679788593</v>
      </c>
      <c r="BY27">
        <f>IF($B27=TRUE,BY26*(1+VLOOKUP($A27,$C$43:$CP$69,BY$2,0)),BY26*(1+(VLOOKUP($A27,'Overriden Forecasts'!$2:$25,'Unchained Indices'!BY$2,0))))</f>
        <v>103.30588220724131</v>
      </c>
      <c r="BZ27">
        <f>IF($B27=TRUE,BZ26*(1+VLOOKUP($A27,$C$43:$CP$69,BZ$2,0)),BZ26*(1+(VLOOKUP($A27,'Overriden Forecasts'!$2:$25,'Unchained Indices'!BZ$2,0))))</f>
        <v>103.71988684122361</v>
      </c>
      <c r="CA27">
        <f>IF($B27=TRUE,CA26*(1+VLOOKUP($A27,$C$43:$CP$69,CA$2,0)),CA26*(1+(VLOOKUP($A27,'Overriden Forecasts'!$2:$25,'Unchained Indices'!CA$2,0))))</f>
        <v>99.946605117174471</v>
      </c>
      <c r="CB27">
        <f>IF($B27=TRUE,CB26*(1+VLOOKUP($A27,$C$43:$CP$69,CB$2,0)),CB26*(1+(VLOOKUP($A27,'Overriden Forecasts'!$2:$25,'Unchained Indices'!CB$2,0))))</f>
        <v>103.66406701462377</v>
      </c>
      <c r="CC27">
        <f>IF($B27=TRUE,CC26*(1+VLOOKUP($A27,$C$43:$CP$69,CC$2,0)),CC26*(1+(VLOOKUP($A27,'Overriden Forecasts'!$2:$25,'Unchained Indices'!CC$2,0))))</f>
        <v>101.90391844544189</v>
      </c>
      <c r="CD27">
        <f>IF($B27=TRUE,CD26*(1+VLOOKUP($A27,$C$43:$CP$69,CD$2,0)),CD26*(1+(VLOOKUP($A27,'Overriden Forecasts'!$2:$25,'Unchained Indices'!CD$2,0))))</f>
        <v>114.89988954592999</v>
      </c>
      <c r="CE27">
        <f>IF($B27=TRUE,CE26*(1+VLOOKUP($A27,$C$43:$CP$69,CE$2,0)),CE26*(1+(VLOOKUP($A27,'Overriden Forecasts'!$2:$25,'Unchained Indices'!CE$2,0))))</f>
        <v>101.27608443067541</v>
      </c>
      <c r="CF27">
        <f>IF($B27=TRUE,CF26*(1+VLOOKUP($A27,$C$43:$CP$69,CF$2,0)),CF26*(1+(VLOOKUP($A27,'Overriden Forecasts'!$2:$25,'Unchained Indices'!CF$2,0))))</f>
        <v>101.2791440887046</v>
      </c>
      <c r="CG27">
        <f>IF($B27=TRUE,CG26*(1+VLOOKUP($A27,$C$43:$CP$69,CG$2,0)),CG26*(1+(VLOOKUP($A27,'Overriden Forecasts'!$2:$25,'Unchained Indices'!CG$2,0))))</f>
        <v>101.61408042096215</v>
      </c>
      <c r="CH27">
        <f>IF($B27=TRUE,CH26*(1+VLOOKUP($A27,$C$43:$CP$69,CH$2,0)),CH26*(1+(VLOOKUP($A27,'Overriden Forecasts'!$2:$25,'Unchained Indices'!CH$2,0))))</f>
        <v>94.445931041369903</v>
      </c>
      <c r="CI27">
        <f>IF($B27=TRUE,CI26*(1+VLOOKUP($A27,$C$43:$CP$69,CI$2,0)),CI26*(1+(VLOOKUP($A27,'Overriden Forecasts'!$2:$25,'Unchained Indices'!CI$2,0))))</f>
        <v>97.039445600628511</v>
      </c>
      <c r="CJ27">
        <f>IF($B27=TRUE,CJ26*(1+VLOOKUP($A27,$C$43:$CP$69,CJ$2,0)),CJ26*(1+(VLOOKUP($A27,'Overriden Forecasts'!$2:$25,'Unchained Indices'!CJ$2,0))))</f>
        <v>103.67210466581768</v>
      </c>
      <c r="CK27">
        <f>IF($B27=TRUE,CK26*(1+VLOOKUP($A27,$C$43:$CP$69,CK$2,0)),CK26*(1+(VLOOKUP($A27,'Overriden Forecasts'!$2:$25,'Unchained Indices'!CK$2,0))))</f>
        <v>104.55579300852084</v>
      </c>
      <c r="CL27">
        <f>IF($B27=TRUE,CL26*(1+VLOOKUP($A27,$C$43:$CP$69,CL$2,0)),CL26*(1+(VLOOKUP($A27,'Overriden Forecasts'!$2:$25,'Unchained Indices'!CL$2,0))))</f>
        <v>104.08291793242901</v>
      </c>
      <c r="CM27">
        <f>IF($B27=TRUE,CM26*(1+VLOOKUP($A27,$C$43:$CP$69,CM$2,0)),CM26*(1+(VLOOKUP($A27,'Overriden Forecasts'!$2:$25,'Unchained Indices'!CM$2,0))))</f>
        <v>101.34228581595924</v>
      </c>
      <c r="CN27">
        <f>IF($B27=TRUE,CN26*(1+VLOOKUP($A27,$C$43:$CP$69,CN$2,0)),CN26*(1+(VLOOKUP($A27,'Overriden Forecasts'!$2:$25,'Unchained Indices'!CN$2,0))))</f>
        <v>102.35722629713935</v>
      </c>
      <c r="CO27">
        <f>IF($B27=TRUE,CO26*(1+VLOOKUP($A27,$C$43:$CP$69,CO$2,0)),CO26*(1+(VLOOKUP($A27,'Overriden Forecasts'!$2:$25,'Unchained Indices'!CO$2,0))))</f>
        <v>105.19543122708606</v>
      </c>
      <c r="CP27">
        <f>IF($B27=TRUE,CP26*(1+VLOOKUP($A27,$C$43:$CP$69,CP$2,0)),CP26*(1+(VLOOKUP($A27,'Overriden Forecasts'!$2:$25,'Unchained Indices'!CP$2,0))))</f>
        <v>108.05062002683546</v>
      </c>
    </row>
    <row r="28" spans="1:94" x14ac:dyDescent="0.2">
      <c r="A28" s="6">
        <f t="shared" si="4"/>
        <v>45261</v>
      </c>
      <c r="B28" s="8" t="str">
        <f>IF(A28&lt;='Overriden Forecasts'!$A$2,TRUE,"")</f>
        <v/>
      </c>
      <c r="C28" s="7">
        <f t="shared" si="5"/>
        <v>44927</v>
      </c>
      <c r="D28">
        <f>IF($B28=TRUE,D27*(1+VLOOKUP($A28,$C$43:$CP$69,D$2,0)),D27*(1+(VLOOKUP($A28,'Overriden Forecasts'!$2:$25,'Unchained Indices'!D$2,0))))</f>
        <v>103.59688763844647</v>
      </c>
      <c r="E28">
        <f>IF($B28=TRUE,E27*(1+VLOOKUP($A28,$C$43:$CP$69,E$2,0)),E27*(1+(VLOOKUP($A28,'Overriden Forecasts'!$2:$25,'Unchained Indices'!E$2,0))))</f>
        <v>102.2138455462769</v>
      </c>
      <c r="F28">
        <f>IF($B28=TRUE,F27*(1+VLOOKUP($A28,$C$43:$CP$69,F$2,0)),F27*(1+(VLOOKUP($A28,'Overriden Forecasts'!$2:$25,'Unchained Indices'!F$2,0))))</f>
        <v>108.97907983332162</v>
      </c>
      <c r="G28">
        <f>IF($B28=TRUE,G27*(1+VLOOKUP($A28,$C$43:$CP$69,G$2,0)),G27*(1+(VLOOKUP($A28,'Overriden Forecasts'!$2:$25,'Unchained Indices'!G$2,0))))</f>
        <v>101.67439838396903</v>
      </c>
      <c r="H28">
        <f>IF($B28=TRUE,H27*(1+VLOOKUP($A28,$C$43:$CP$69,H$2,0)),H27*(1+(VLOOKUP($A28,'Overriden Forecasts'!$2:$25,'Unchained Indices'!H$2,0))))</f>
        <v>101.82468836640248</v>
      </c>
      <c r="I28">
        <f>IF($B28=TRUE,I27*(1+VLOOKUP($A28,$C$43:$CP$69,I$2,0)),I27*(1+(VLOOKUP($A28,'Overriden Forecasts'!$2:$25,'Unchained Indices'!I$2,0))))</f>
        <v>101.95943389408258</v>
      </c>
      <c r="J28">
        <f>IF($B28=TRUE,J27*(1+VLOOKUP($A28,$C$43:$CP$69,J$2,0)),J27*(1+(VLOOKUP($A28,'Overriden Forecasts'!$2:$25,'Unchained Indices'!J$2,0))))</f>
        <v>101.84309169872083</v>
      </c>
      <c r="K28">
        <f>IF($B28=TRUE,K27*(1+VLOOKUP($A28,$C$43:$CP$69,K$2,0)),K27*(1+(VLOOKUP($A28,'Overriden Forecasts'!$2:$25,'Unchained Indices'!K$2,0))))</f>
        <v>101.4111619576135</v>
      </c>
      <c r="L28">
        <f>IF($B28=TRUE,L27*(1+VLOOKUP($A28,$C$43:$CP$69,L$2,0)),L27*(1+(VLOOKUP($A28,'Overriden Forecasts'!$2:$25,'Unchained Indices'!L$2,0))))</f>
        <v>100</v>
      </c>
      <c r="M28">
        <f>IF($B28=TRUE,M27*(1+VLOOKUP($A28,$C$43:$CP$69,M$2,0)),M27*(1+(VLOOKUP($A28,'Overriden Forecasts'!$2:$25,'Unchained Indices'!M$2,0))))</f>
        <v>103.033815774285</v>
      </c>
      <c r="N28">
        <f>IF($B28=TRUE,N27*(1+VLOOKUP($A28,$C$43:$CP$69,N$2,0)),N27*(1+(VLOOKUP($A28,'Overriden Forecasts'!$2:$25,'Unchained Indices'!N$2,0))))</f>
        <v>103.97567617755978</v>
      </c>
      <c r="O28">
        <f>IF($B28=TRUE,O27*(1+VLOOKUP($A28,$C$43:$CP$69,O$2,0)),O27*(1+(VLOOKUP($A28,'Overriden Forecasts'!$2:$25,'Unchained Indices'!O$2,0))))</f>
        <v>103.11055800920768</v>
      </c>
      <c r="P28">
        <f>IF($B28=TRUE,P27*(1+VLOOKUP($A28,$C$43:$CP$69,P$2,0)),P27*(1+(VLOOKUP($A28,'Overriden Forecasts'!$2:$25,'Unchained Indices'!P$2,0))))</f>
        <v>104.16664683952804</v>
      </c>
      <c r="Q28">
        <f>IF($B28=TRUE,Q27*(1+VLOOKUP($A28,$C$43:$CP$69,Q$2,0)),Q27*(1+(VLOOKUP($A28,'Overriden Forecasts'!$2:$25,'Unchained Indices'!Q$2,0))))</f>
        <v>102.01479052871153</v>
      </c>
      <c r="R28">
        <f>IF($B28=TRUE,R27*(1+VLOOKUP($A28,$C$43:$CP$69,R$2,0)),R27*(1+(VLOOKUP($A28,'Overriden Forecasts'!$2:$25,'Unchained Indices'!R$2,0))))</f>
        <v>101.39089398997483</v>
      </c>
      <c r="S28">
        <f>IF($B28=TRUE,S27*(1+VLOOKUP($A28,$C$43:$CP$69,S$2,0)),S27*(1+(VLOOKUP($A28,'Overriden Forecasts'!$2:$25,'Unchained Indices'!S$2,0))))</f>
        <v>105.44189275738593</v>
      </c>
      <c r="T28">
        <f>IF($B28=TRUE,T27*(1+VLOOKUP($A28,$C$43:$CP$69,T$2,0)),T27*(1+(VLOOKUP($A28,'Overriden Forecasts'!$2:$25,'Unchained Indices'!T$2,0))))</f>
        <v>109.60586993569804</v>
      </c>
      <c r="U28">
        <f>IF($B28=TRUE,U27*(1+VLOOKUP($A28,$C$43:$CP$69,U$2,0)),U27*(1+(VLOOKUP($A28,'Overriden Forecasts'!$2:$25,'Unchained Indices'!U$2,0))))</f>
        <v>115.31080061672318</v>
      </c>
      <c r="V28">
        <f>IF($B28=TRUE,V27*(1+VLOOKUP($A28,$C$43:$CP$69,V$2,0)),V27*(1+(VLOOKUP($A28,'Overriden Forecasts'!$2:$25,'Unchained Indices'!V$2,0))))</f>
        <v>101.53679088969804</v>
      </c>
      <c r="W28">
        <f>IF($B28=TRUE,W27*(1+VLOOKUP($A28,$C$43:$CP$69,W$2,0)),W27*(1+(VLOOKUP($A28,'Overriden Forecasts'!$2:$25,'Unchained Indices'!W$2,0))))</f>
        <v>101.49878350297831</v>
      </c>
      <c r="X28">
        <f>IF($B28=TRUE,X27*(1+VLOOKUP($A28,$C$43:$CP$69,X$2,0)),X27*(1+(VLOOKUP($A28,'Overriden Forecasts'!$2:$25,'Unchained Indices'!X$2,0))))</f>
        <v>99.371691786903995</v>
      </c>
      <c r="Y28">
        <f>IF($B28=TRUE,Y27*(1+VLOOKUP($A28,$C$43:$CP$69,Y$2,0)),Y27*(1+(VLOOKUP($A28,'Overriden Forecasts'!$2:$25,'Unchained Indices'!Y$2,0))))</f>
        <v>101.7698698533827</v>
      </c>
      <c r="Z28">
        <f>IF($B28=TRUE,Z27*(1+VLOOKUP($A28,$C$43:$CP$69,Z$2,0)),Z27*(1+(VLOOKUP($A28,'Overriden Forecasts'!$2:$25,'Unchained Indices'!Z$2,0))))</f>
        <v>103.37793711776528</v>
      </c>
      <c r="AA28">
        <f>IF($B28=TRUE,AA27*(1+VLOOKUP($A28,$C$43:$CP$69,AA$2,0)),AA27*(1+(VLOOKUP($A28,'Overriden Forecasts'!$2:$25,'Unchained Indices'!AA$2,0))))</f>
        <v>101.96098633574852</v>
      </c>
      <c r="AB28">
        <f>IF($B28=TRUE,AB27*(1+VLOOKUP($A28,$C$43:$CP$69,AB$2,0)),AB27*(1+(VLOOKUP($A28,'Overriden Forecasts'!$2:$25,'Unchained Indices'!AB$2,0))))</f>
        <v>102.56461163522913</v>
      </c>
      <c r="AC28">
        <f>IF($B28=TRUE,AC27*(1+VLOOKUP($A28,$C$43:$CP$69,AC$2,0)),AC27*(1+(VLOOKUP($A28,'Overriden Forecasts'!$2:$25,'Unchained Indices'!AC$2,0))))</f>
        <v>100</v>
      </c>
      <c r="AD28">
        <f>IF($B28=TRUE,AD27*(1+VLOOKUP($A28,$C$43:$CP$69,AD$2,0)),AD27*(1+(VLOOKUP($A28,'Overriden Forecasts'!$2:$25,'Unchained Indices'!AD$2,0))))</f>
        <v>102.6295720964991</v>
      </c>
      <c r="AE28">
        <f>IF($B28=TRUE,AE27*(1+VLOOKUP($A28,$C$43:$CP$69,AE$2,0)),AE27*(1+(VLOOKUP($A28,'Overriden Forecasts'!$2:$25,'Unchained Indices'!AE$2,0))))</f>
        <v>101.05353134444996</v>
      </c>
      <c r="AF28">
        <f>IF($B28=TRUE,AF27*(1+VLOOKUP($A28,$C$43:$CP$69,AF$2,0)),AF27*(1+(VLOOKUP($A28,'Overriden Forecasts'!$2:$25,'Unchained Indices'!AF$2,0))))</f>
        <v>100.82656812534</v>
      </c>
      <c r="AG28">
        <f>IF($B28=TRUE,AG27*(1+VLOOKUP($A28,$C$43:$CP$69,AG$2,0)),AG27*(1+(VLOOKUP($A28,'Overriden Forecasts'!$2:$25,'Unchained Indices'!AG$2,0))))</f>
        <v>103.73611700119942</v>
      </c>
      <c r="AH28">
        <f>IF($B28=TRUE,AH27*(1+VLOOKUP($A28,$C$43:$CP$69,AH$2,0)),AH27*(1+(VLOOKUP($A28,'Overriden Forecasts'!$2:$25,'Unchained Indices'!AH$2,0))))</f>
        <v>103.20849551334527</v>
      </c>
      <c r="AI28">
        <f>IF($B28=TRUE,AI27*(1+VLOOKUP($A28,$C$43:$CP$69,AI$2,0)),AI27*(1+(VLOOKUP($A28,'Overriden Forecasts'!$2:$25,'Unchained Indices'!AI$2,0))))</f>
        <v>103.37790577998017</v>
      </c>
      <c r="AJ28">
        <f>IF($B28=TRUE,AJ27*(1+VLOOKUP($A28,$C$43:$CP$69,AJ$2,0)),AJ27*(1+(VLOOKUP($A28,'Overriden Forecasts'!$2:$25,'Unchained Indices'!AJ$2,0))))</f>
        <v>103.35223878686506</v>
      </c>
      <c r="AK28">
        <f>IF($B28=TRUE,AK27*(1+VLOOKUP($A28,$C$43:$CP$69,AK$2,0)),AK27*(1+(VLOOKUP($A28,'Overriden Forecasts'!$2:$25,'Unchained Indices'!AK$2,0))))</f>
        <v>107.61301755610583</v>
      </c>
      <c r="AL28">
        <f>IF($B28=TRUE,AL27*(1+VLOOKUP($A28,$C$43:$CP$69,AL$2,0)),AL27*(1+(VLOOKUP($A28,'Overriden Forecasts'!$2:$25,'Unchained Indices'!AL$2,0))))</f>
        <v>104.92823295146324</v>
      </c>
      <c r="AM28">
        <f>IF($B28=TRUE,AM27*(1+VLOOKUP($A28,$C$43:$CP$69,AM$2,0)),AM27*(1+(VLOOKUP($A28,'Overriden Forecasts'!$2:$25,'Unchained Indices'!AM$2,0))))</f>
        <v>104.52463677401083</v>
      </c>
      <c r="AN28">
        <f>IF($B28=TRUE,AN27*(1+VLOOKUP($A28,$C$43:$CP$69,AN$2,0)),AN27*(1+(VLOOKUP($A28,'Overriden Forecasts'!$2:$25,'Unchained Indices'!AN$2,0))))</f>
        <v>110.15290111941206</v>
      </c>
      <c r="AO28">
        <f>IF($B28=TRUE,AO27*(1+VLOOKUP($A28,$C$43:$CP$69,AO$2,0)),AO27*(1+(VLOOKUP($A28,'Overriden Forecasts'!$2:$25,'Unchained Indices'!AO$2,0))))</f>
        <v>101.82730939441696</v>
      </c>
      <c r="AP28">
        <f>IF($B28=TRUE,AP27*(1+VLOOKUP($A28,$C$43:$CP$69,AP$2,0)),AP27*(1+(VLOOKUP($A28,'Overriden Forecasts'!$2:$25,'Unchained Indices'!AP$2,0))))</f>
        <v>101.92271372933311</v>
      </c>
      <c r="AQ28">
        <f>IF($B28=TRUE,AQ27*(1+VLOOKUP($A28,$C$43:$CP$69,AQ$2,0)),AQ27*(1+(VLOOKUP($A28,'Overriden Forecasts'!$2:$25,'Unchained Indices'!AQ$2,0))))</f>
        <v>100.96700969897717</v>
      </c>
      <c r="AR28">
        <f>IF($B28=TRUE,AR27*(1+VLOOKUP($A28,$C$43:$CP$69,AR$2,0)),AR27*(1+(VLOOKUP($A28,'Overriden Forecasts'!$2:$25,'Unchained Indices'!AR$2,0))))</f>
        <v>101.74964710661283</v>
      </c>
      <c r="AS28">
        <f>IF($B28=TRUE,AS27*(1+VLOOKUP($A28,$C$43:$CP$69,AS$2,0)),AS27*(1+(VLOOKUP($A28,'Overriden Forecasts'!$2:$25,'Unchained Indices'!AS$2,0))))</f>
        <v>102.64009436689544</v>
      </c>
      <c r="AT28">
        <f>IF($B28=TRUE,AT27*(1+VLOOKUP($A28,$C$43:$CP$69,AT$2,0)),AT27*(1+(VLOOKUP($A28,'Overriden Forecasts'!$2:$25,'Unchained Indices'!AT$2,0))))</f>
        <v>101.3444467645064</v>
      </c>
      <c r="AU28">
        <f>IF($B28=TRUE,AU27*(1+VLOOKUP($A28,$C$43:$CP$69,AU$2,0)),AU27*(1+(VLOOKUP($A28,'Overriden Forecasts'!$2:$25,'Unchained Indices'!AU$2,0))))</f>
        <v>103.84992109104223</v>
      </c>
      <c r="AV28">
        <f>IF($B28=TRUE,AV27*(1+VLOOKUP($A28,$C$43:$CP$69,AV$2,0)),AV27*(1+(VLOOKUP($A28,'Overriden Forecasts'!$2:$25,'Unchained Indices'!AV$2,0))))</f>
        <v>104.71097331169558</v>
      </c>
      <c r="AW28">
        <f>IF($B28=TRUE,AW27*(1+VLOOKUP($A28,$C$43:$CP$69,AW$2,0)),AW27*(1+(VLOOKUP($A28,'Overriden Forecasts'!$2:$25,'Unchained Indices'!AW$2,0))))</f>
        <v>103.0784180883159</v>
      </c>
      <c r="AX28">
        <f ca="1">IF($B28=TRUE,AX27*(1+VLOOKUP($A28,$C$43:$CP$69,AX$2,0)),AX27*(1+(VLOOKUP($A28,'Overriden Forecasts'!$2:$25,'Unchained Indices'!AX$2,0))))</f>
        <v>100.01867899636815</v>
      </c>
      <c r="AY28">
        <f>IF($B28=TRUE,AY27*(1+VLOOKUP($A28,$C$43:$CP$69,AY$2,0)),AY27*(1+(VLOOKUP($A28,'Overriden Forecasts'!$2:$25,'Unchained Indices'!AY$2,0))))</f>
        <v>98.984421780604606</v>
      </c>
      <c r="AZ28">
        <f>IF($B28=TRUE,AZ27*(1+VLOOKUP($A28,$C$43:$CP$69,AZ$2,0)),AZ27*(1+(VLOOKUP($A28,'Overriden Forecasts'!$2:$25,'Unchained Indices'!AZ$2,0))))</f>
        <v>100</v>
      </c>
      <c r="BA28">
        <f>IF($B28=TRUE,BA27*(1+VLOOKUP($A28,$C$43:$CP$69,BA$2,0)),BA27*(1+(VLOOKUP($A28,'Overriden Forecasts'!$2:$25,'Unchained Indices'!BA$2,0))))</f>
        <v>102.27496894668133</v>
      </c>
      <c r="BB28">
        <f>IF($B28=TRUE,BB27*(1+VLOOKUP($A28,$C$43:$CP$69,BB$2,0)),BB27*(1+(VLOOKUP($A28,'Overriden Forecasts'!$2:$25,'Unchained Indices'!BB$2,0))))</f>
        <v>101.6135277575078</v>
      </c>
      <c r="BC28">
        <f>IF($B28=TRUE,BC27*(1+VLOOKUP($A28,$C$43:$CP$69,BC$2,0)),BC27*(1+(VLOOKUP($A28,'Overriden Forecasts'!$2:$25,'Unchained Indices'!BC$2,0))))</f>
        <v>107.78227808379127</v>
      </c>
      <c r="BD28">
        <f>IF($B28=TRUE,BD27*(1+VLOOKUP($A28,$C$43:$CP$69,BD$2,0)),BD27*(1+(VLOOKUP($A28,'Overriden Forecasts'!$2:$25,'Unchained Indices'!BD$2,0))))</f>
        <v>109.35544595198689</v>
      </c>
      <c r="BE28">
        <f>IF($B28=TRUE,BE27*(1+VLOOKUP($A28,$C$43:$CP$69,BE$2,0)),BE27*(1+(VLOOKUP($A28,'Overriden Forecasts'!$2:$25,'Unchained Indices'!BE$2,0))))</f>
        <v>128.51216336838962</v>
      </c>
      <c r="BF28">
        <f>IF($B28=TRUE,BF27*(1+VLOOKUP($A28,$C$43:$CP$69,BF$2,0)),BF27*(1+(VLOOKUP($A28,'Overriden Forecasts'!$2:$25,'Unchained Indices'!BF$2,0))))</f>
        <v>129.9458672589752</v>
      </c>
      <c r="BG28">
        <f>IF($B28=TRUE,BG27*(1+VLOOKUP($A28,$C$43:$CP$69,BG$2,0)),BG27*(1+(VLOOKUP($A28,'Overriden Forecasts'!$2:$25,'Unchained Indices'!BG$2,0))))</f>
        <v>123.68816649099556</v>
      </c>
      <c r="BH28">
        <f>IF($B28=TRUE,BH27*(1+VLOOKUP($A28,$C$43:$CP$69,BH$2,0)),BH27*(1+(VLOOKUP($A28,'Overriden Forecasts'!$2:$25,'Unchained Indices'!BH$2,0))))</f>
        <v>104.75492170446039</v>
      </c>
      <c r="BI28">
        <f>IF($B28=TRUE,BI27*(1+VLOOKUP($A28,$C$43:$CP$69,BI$2,0)),BI27*(1+(VLOOKUP($A28,'Overriden Forecasts'!$2:$25,'Unchained Indices'!BI$2,0))))</f>
        <v>108.75338998969856</v>
      </c>
      <c r="BJ28">
        <f>IF($B28=TRUE,BJ27*(1+VLOOKUP($A28,$C$43:$CP$69,BJ$2,0)),BJ27*(1+(VLOOKUP($A28,'Overriden Forecasts'!$2:$25,'Unchained Indices'!BJ$2,0))))</f>
        <v>107.24621227642974</v>
      </c>
      <c r="BK28">
        <f>IF($B28=TRUE,BK27*(1+VLOOKUP($A28,$C$43:$CP$69,BK$2,0)),BK27*(1+(VLOOKUP($A28,'Overriden Forecasts'!$2:$25,'Unchained Indices'!BK$2,0))))</f>
        <v>103.68172200650498</v>
      </c>
      <c r="BL28">
        <f>IF($B28=TRUE,BL27*(1+VLOOKUP($A28,$C$43:$CP$69,BL$2,0)),BL27*(1+(VLOOKUP($A28,'Overriden Forecasts'!$2:$25,'Unchained Indices'!BL$2,0))))</f>
        <v>105.89628440355985</v>
      </c>
      <c r="BM28">
        <f>IF($B28=TRUE,BM27*(1+VLOOKUP($A28,$C$43:$CP$69,BM$2,0)),BM27*(1+(VLOOKUP($A28,'Overriden Forecasts'!$2:$25,'Unchained Indices'!BM$2,0))))</f>
        <v>103.94511881744005</v>
      </c>
      <c r="BN28">
        <f>IF($B28=TRUE,BN27*(1+VLOOKUP($A28,$C$43:$CP$69,BN$2,0)),BN27*(1+(VLOOKUP($A28,'Overriden Forecasts'!$2:$25,'Unchained Indices'!BN$2,0))))</f>
        <v>109.70909965762272</v>
      </c>
      <c r="BO28">
        <f>IF($B28=TRUE,BO27*(1+VLOOKUP($A28,$C$43:$CP$69,BO$2,0)),BO27*(1+(VLOOKUP($A28,'Overriden Forecasts'!$2:$25,'Unchained Indices'!BO$2,0))))</f>
        <v>103.28659664037225</v>
      </c>
      <c r="BP28">
        <f>IF($B28=TRUE,BP27*(1+VLOOKUP($A28,$C$43:$CP$69,BP$2,0)),BP27*(1+(VLOOKUP($A28,'Overriden Forecasts'!$2:$25,'Unchained Indices'!BP$2,0))))</f>
        <v>102.22820647803373</v>
      </c>
      <c r="BQ28">
        <f>IF($B28=TRUE,BQ27*(1+VLOOKUP($A28,$C$43:$CP$69,BQ$2,0)),BQ27*(1+(VLOOKUP($A28,'Overriden Forecasts'!$2:$25,'Unchained Indices'!BQ$2,0))))</f>
        <v>105.51622185908974</v>
      </c>
      <c r="BR28">
        <f>IF($B28=TRUE,BR27*(1+VLOOKUP($A28,$C$43:$CP$69,BR$2,0)),BR27*(1+(VLOOKUP($A28,'Overriden Forecasts'!$2:$25,'Unchained Indices'!BR$2,0))))</f>
        <v>103.16209154078882</v>
      </c>
      <c r="BS28">
        <f>IF($B28=TRUE,BS27*(1+VLOOKUP($A28,$C$43:$CP$69,BS$2,0)),BS27*(1+(VLOOKUP($A28,'Overriden Forecasts'!$2:$25,'Unchained Indices'!BS$2,0))))</f>
        <v>107.57002662496319</v>
      </c>
      <c r="BT28">
        <f>IF($B28=TRUE,BT27*(1+VLOOKUP($A28,$C$43:$CP$69,BT$2,0)),BT27*(1+(VLOOKUP($A28,'Overriden Forecasts'!$2:$25,'Unchained Indices'!BT$2,0))))</f>
        <v>109.00999639729034</v>
      </c>
      <c r="BU28">
        <f>IF($B28=TRUE,BU27*(1+VLOOKUP($A28,$C$43:$CP$69,BU$2,0)),BU27*(1+(VLOOKUP($A28,'Overriden Forecasts'!$2:$25,'Unchained Indices'!BU$2,0))))</f>
        <v>107.34640969451489</v>
      </c>
      <c r="BV28">
        <f>IF($B28=TRUE,BV27*(1+VLOOKUP($A28,$C$43:$CP$69,BV$2,0)),BV27*(1+(VLOOKUP($A28,'Overriden Forecasts'!$2:$25,'Unchained Indices'!BV$2,0))))</f>
        <v>107.00997334813887</v>
      </c>
      <c r="BW28">
        <f>IF($B28=TRUE,BW27*(1+VLOOKUP($A28,$C$43:$CP$69,BW$2,0)),BW27*(1+(VLOOKUP($A28,'Overriden Forecasts'!$2:$25,'Unchained Indices'!BW$2,0))))</f>
        <v>102.6214513276054</v>
      </c>
      <c r="BX28">
        <f>IF($B28=TRUE,BX27*(1+VLOOKUP($A28,$C$43:$CP$69,BX$2,0)),BX27*(1+(VLOOKUP($A28,'Overriden Forecasts'!$2:$25,'Unchained Indices'!BX$2,0))))</f>
        <v>103.66081786861081</v>
      </c>
      <c r="BY28">
        <f>IF($B28=TRUE,BY27*(1+VLOOKUP($A28,$C$43:$CP$69,BY$2,0)),BY27*(1+(VLOOKUP($A28,'Overriden Forecasts'!$2:$25,'Unchained Indices'!BY$2,0))))</f>
        <v>103.84080894647596</v>
      </c>
      <c r="BZ28">
        <f>IF($B28=TRUE,BZ27*(1+VLOOKUP($A28,$C$43:$CP$69,BZ$2,0)),BZ27*(1+(VLOOKUP($A28,'Overriden Forecasts'!$2:$25,'Unchained Indices'!BZ$2,0))))</f>
        <v>103.70772261753611</v>
      </c>
      <c r="CA28">
        <f>IF($B28=TRUE,CA27*(1+VLOOKUP($A28,$C$43:$CP$69,CA$2,0)),CA27*(1+(VLOOKUP($A28,'Overriden Forecasts'!$2:$25,'Unchained Indices'!CA$2,0))))</f>
        <v>100.02230776174035</v>
      </c>
      <c r="CB28">
        <f>IF($B28=TRUE,CB27*(1+VLOOKUP($A28,$C$43:$CP$69,CB$2,0)),CB27*(1+(VLOOKUP($A28,'Overriden Forecasts'!$2:$25,'Unchained Indices'!CB$2,0))))</f>
        <v>103.94020756496711</v>
      </c>
      <c r="CC28">
        <f>IF($B28=TRUE,CC27*(1+VLOOKUP($A28,$C$43:$CP$69,CC$2,0)),CC27*(1+(VLOOKUP($A28,'Overriden Forecasts'!$2:$25,'Unchained Indices'!CC$2,0))))</f>
        <v>102.09431028998608</v>
      </c>
      <c r="CD28">
        <f>IF($B28=TRUE,CD27*(1+VLOOKUP($A28,$C$43:$CP$69,CD$2,0)),CD27*(1+(VLOOKUP($A28,'Overriden Forecasts'!$2:$25,'Unchained Indices'!CD$2,0))))</f>
        <v>116.38988604407918</v>
      </c>
      <c r="CE28">
        <f>IF($B28=TRUE,CE27*(1+VLOOKUP($A28,$C$43:$CP$69,CE$2,0)),CE27*(1+(VLOOKUP($A28,'Overriden Forecasts'!$2:$25,'Unchained Indices'!CE$2,0))))</f>
        <v>101.69071029468189</v>
      </c>
      <c r="CF28">
        <f>IF($B28=TRUE,CF27*(1+VLOOKUP($A28,$C$43:$CP$69,CF$2,0)),CF27*(1+(VLOOKUP($A28,'Overriden Forecasts'!$2:$25,'Unchained Indices'!CF$2,0))))</f>
        <v>103.18153884554721</v>
      </c>
      <c r="CG28">
        <f>IF($B28=TRUE,CG27*(1+VLOOKUP($A28,$C$43:$CP$69,CG$2,0)),CG27*(1+(VLOOKUP($A28,'Overriden Forecasts'!$2:$25,'Unchained Indices'!CG$2,0))))</f>
        <v>104.82720201932764</v>
      </c>
      <c r="CH28">
        <f>IF($B28=TRUE,CH27*(1+VLOOKUP($A28,$C$43:$CP$69,CH$2,0)),CH27*(1+(VLOOKUP($A28,'Overriden Forecasts'!$2:$25,'Unchained Indices'!CH$2,0))))</f>
        <v>96.000149076647986</v>
      </c>
      <c r="CI28">
        <f>IF($B28=TRUE,CI27*(1+VLOOKUP($A28,$C$43:$CP$69,CI$2,0)),CI27*(1+(VLOOKUP($A28,'Overriden Forecasts'!$2:$25,'Unchained Indices'!CI$2,0))))</f>
        <v>102.12888221815608</v>
      </c>
      <c r="CJ28">
        <f>IF($B28=TRUE,CJ27*(1+VLOOKUP($A28,$C$43:$CP$69,CJ$2,0)),CJ27*(1+(VLOOKUP($A28,'Overriden Forecasts'!$2:$25,'Unchained Indices'!CJ$2,0))))</f>
        <v>103.78571912746777</v>
      </c>
      <c r="CK28">
        <f>IF($B28=TRUE,CK27*(1+VLOOKUP($A28,$C$43:$CP$69,CK$2,0)),CK27*(1+(VLOOKUP($A28,'Overriden Forecasts'!$2:$25,'Unchained Indices'!CK$2,0))))</f>
        <v>105.01582496285474</v>
      </c>
      <c r="CL28">
        <f>IF($B28=TRUE,CL27*(1+VLOOKUP($A28,$C$43:$CP$69,CL$2,0)),CL27*(1+(VLOOKUP($A28,'Overriden Forecasts'!$2:$25,'Unchained Indices'!CL$2,0))))</f>
        <v>105.12714163472359</v>
      </c>
      <c r="CM28">
        <f>IF($B28=TRUE,CM27*(1+VLOOKUP($A28,$C$43:$CP$69,CM$2,0)),CM27*(1+(VLOOKUP($A28,'Overriden Forecasts'!$2:$25,'Unchained Indices'!CM$2,0))))</f>
        <v>101.47651439755516</v>
      </c>
      <c r="CN28">
        <f>IF($B28=TRUE,CN27*(1+VLOOKUP($A28,$C$43:$CP$69,CN$2,0)),CN27*(1+(VLOOKUP($A28,'Overriden Forecasts'!$2:$25,'Unchained Indices'!CN$2,0))))</f>
        <v>102.54991351802802</v>
      </c>
      <c r="CO28">
        <f>IF($B28=TRUE,CO27*(1+VLOOKUP($A28,$C$43:$CP$69,CO$2,0)),CO27*(1+(VLOOKUP($A28,'Overriden Forecasts'!$2:$25,'Unchained Indices'!CO$2,0))))</f>
        <v>105.71083493220387</v>
      </c>
      <c r="CP28">
        <f>IF($B28=TRUE,CP27*(1+VLOOKUP($A28,$C$43:$CP$69,CP$2,0)),CP27*(1+(VLOOKUP($A28,'Overriden Forecasts'!$2:$25,'Unchained Indices'!CP$2,0))))</f>
        <v>108.80938608504673</v>
      </c>
    </row>
    <row r="29" spans="1:94" x14ac:dyDescent="0.2">
      <c r="A29" s="6">
        <f t="shared" si="4"/>
        <v>45292</v>
      </c>
      <c r="B29" s="8" t="str">
        <f>IF(A29&lt;='Overriden Forecasts'!$A$2,TRUE,"")</f>
        <v/>
      </c>
      <c r="C29" s="7">
        <f t="shared" ref="C29" si="6">EDATE(A29,-(MONTH(A29)-1))</f>
        <v>45292</v>
      </c>
      <c r="D29">
        <f>IF($B29=TRUE,D28*(1+VLOOKUP($A29,$C$43:$CP$69,D$2,0)),D28*(1+(VLOOKUP($A29,'Overriden Forecasts'!$2:$25,'Unchained Indices'!D$2,0))))</f>
        <v>103.83281412745943</v>
      </c>
      <c r="E29">
        <f>IF($B29=TRUE,E28*(1+VLOOKUP($A29,$C$43:$CP$69,E$2,0)),E28*(1+(VLOOKUP($A29,'Overriden Forecasts'!$2:$25,'Unchained Indices'!E$2,0))))</f>
        <v>102.42630367182586</v>
      </c>
      <c r="F29">
        <f>IF($B29=TRUE,F28*(1+VLOOKUP($A29,$C$43:$CP$69,F$2,0)),F28*(1+(VLOOKUP($A29,'Overriden Forecasts'!$2:$25,'Unchained Indices'!F$2,0))))</f>
        <v>109.79731995239739</v>
      </c>
      <c r="G29">
        <f>IF($B29=TRUE,G28*(1+VLOOKUP($A29,$C$43:$CP$69,G$2,0)),G28*(1+(VLOOKUP($A29,'Overriden Forecasts'!$2:$25,'Unchained Indices'!G$2,0))))</f>
        <v>101.81005835764219</v>
      </c>
      <c r="H29">
        <f>IF($B29=TRUE,H28*(1+VLOOKUP($A29,$C$43:$CP$69,H$2,0)),H28*(1+(VLOOKUP($A29,'Overriden Forecasts'!$2:$25,'Unchained Indices'!H$2,0))))</f>
        <v>102.06509089112367</v>
      </c>
      <c r="I29">
        <f>IF($B29=TRUE,I28*(1+VLOOKUP($A29,$C$43:$CP$69,I$2,0)),I28*(1+(VLOOKUP($A29,'Overriden Forecasts'!$2:$25,'Unchained Indices'!I$2,0))))</f>
        <v>102.13756424809009</v>
      </c>
      <c r="J29">
        <f>IF($B29=TRUE,J28*(1+VLOOKUP($A29,$C$43:$CP$69,J$2,0)),J28*(1+(VLOOKUP($A29,'Overriden Forecasts'!$2:$25,'Unchained Indices'!J$2,0))))</f>
        <v>101.72020869533236</v>
      </c>
      <c r="K29">
        <f>IF($B29=TRUE,K28*(1+VLOOKUP($A29,$C$43:$CP$69,K$2,0)),K28*(1+(VLOOKUP($A29,'Overriden Forecasts'!$2:$25,'Unchained Indices'!K$2,0))))</f>
        <v>101.54062120090526</v>
      </c>
      <c r="L29">
        <f>IF($B29=TRUE,L28*(1+VLOOKUP($A29,$C$43:$CP$69,L$2,0)),L28*(1+(VLOOKUP($A29,'Overriden Forecasts'!$2:$25,'Unchained Indices'!L$2,0))))</f>
        <v>100</v>
      </c>
      <c r="M29">
        <f>IF($B29=TRUE,M28*(1+VLOOKUP($A29,$C$43:$CP$69,M$2,0)),M28*(1+(VLOOKUP($A29,'Overriden Forecasts'!$2:$25,'Unchained Indices'!M$2,0))))</f>
        <v>103.22140781072042</v>
      </c>
      <c r="N29">
        <f>IF($B29=TRUE,N28*(1+VLOOKUP($A29,$C$43:$CP$69,N$2,0)),N28*(1+(VLOOKUP($A29,'Overriden Forecasts'!$2:$25,'Unchained Indices'!N$2,0))))</f>
        <v>104.20922317042533</v>
      </c>
      <c r="O29">
        <f>IF($B29=TRUE,O28*(1+VLOOKUP($A29,$C$43:$CP$69,O$2,0)),O28*(1+(VLOOKUP($A29,'Overriden Forecasts'!$2:$25,'Unchained Indices'!O$2,0))))</f>
        <v>103.30940954971521</v>
      </c>
      <c r="P29">
        <f>IF($B29=TRUE,P28*(1+VLOOKUP($A29,$C$43:$CP$69,P$2,0)),P28*(1+(VLOOKUP($A29,'Overriden Forecasts'!$2:$25,'Unchained Indices'!P$2,0))))</f>
        <v>104.41224109228121</v>
      </c>
      <c r="Q29">
        <f>IF($B29=TRUE,Q28*(1+VLOOKUP($A29,$C$43:$CP$69,Q$2,0)),Q28*(1+(VLOOKUP($A29,'Overriden Forecasts'!$2:$25,'Unchained Indices'!Q$2,0))))</f>
        <v>102.19795330404894</v>
      </c>
      <c r="R29">
        <f>IF($B29=TRUE,R28*(1+VLOOKUP($A29,$C$43:$CP$69,R$2,0)),R28*(1+(VLOOKUP($A29,'Overriden Forecasts'!$2:$25,'Unchained Indices'!R$2,0))))</f>
        <v>101.65095946510753</v>
      </c>
      <c r="S29">
        <f>IF($B29=TRUE,S28*(1+VLOOKUP($A29,$C$43:$CP$69,S$2,0)),S28*(1+(VLOOKUP($A29,'Overriden Forecasts'!$2:$25,'Unchained Indices'!S$2,0))))</f>
        <v>105.72431022828719</v>
      </c>
      <c r="T29">
        <f>IF($B29=TRUE,T28*(1+VLOOKUP($A29,$C$43:$CP$69,T$2,0)),T28*(1+(VLOOKUP($A29,'Overriden Forecasts'!$2:$25,'Unchained Indices'!T$2,0))))</f>
        <v>110.25081091321357</v>
      </c>
      <c r="U29">
        <f>IF($B29=TRUE,U28*(1+VLOOKUP($A29,$C$43:$CP$69,U$2,0)),U28*(1+(VLOOKUP($A29,'Overriden Forecasts'!$2:$25,'Unchained Indices'!U$2,0))))</f>
        <v>116.57446030821288</v>
      </c>
      <c r="V29">
        <f>IF($B29=TRUE,V28*(1+VLOOKUP($A29,$C$43:$CP$69,V$2,0)),V28*(1+(VLOOKUP($A29,'Overriden Forecasts'!$2:$25,'Unchained Indices'!V$2,0))))</f>
        <v>101.6672505300261</v>
      </c>
      <c r="W29">
        <f>IF($B29=TRUE,W28*(1+VLOOKUP($A29,$C$43:$CP$69,W$2,0)),W28*(1+(VLOOKUP($A29,'Overriden Forecasts'!$2:$25,'Unchained Indices'!W$2,0))))</f>
        <v>101.63503024467913</v>
      </c>
      <c r="X29">
        <f>IF($B29=TRUE,X28*(1+VLOOKUP($A29,$C$43:$CP$69,X$2,0)),X28*(1+(VLOOKUP($A29,'Overriden Forecasts'!$2:$25,'Unchained Indices'!X$2,0))))</f>
        <v>99.519969341819916</v>
      </c>
      <c r="Y29">
        <f>IF($B29=TRUE,Y28*(1+VLOOKUP($A29,$C$43:$CP$69,Y$2,0)),Y28*(1+(VLOOKUP($A29,'Overriden Forecasts'!$2:$25,'Unchained Indices'!Y$2,0))))</f>
        <v>101.9278620332215</v>
      </c>
      <c r="Z29">
        <f>IF($B29=TRUE,Z28*(1+VLOOKUP($A29,$C$43:$CP$69,Z$2,0)),Z28*(1+(VLOOKUP($A29,'Overriden Forecasts'!$2:$25,'Unchained Indices'!Z$2,0))))</f>
        <v>103.70246355368141</v>
      </c>
      <c r="AA29">
        <f>IF($B29=TRUE,AA28*(1+VLOOKUP($A29,$C$43:$CP$69,AA$2,0)),AA28*(1+(VLOOKUP($A29,'Overriden Forecasts'!$2:$25,'Unchained Indices'!AA$2,0))))</f>
        <v>101.98863065504629</v>
      </c>
      <c r="AB29">
        <f>IF($B29=TRUE,AB28*(1+VLOOKUP($A29,$C$43:$CP$69,AB$2,0)),AB28*(1+(VLOOKUP($A29,'Overriden Forecasts'!$2:$25,'Unchained Indices'!AB$2,0))))</f>
        <v>101.70986888260379</v>
      </c>
      <c r="AC29">
        <f>IF($B29=TRUE,AC28*(1+VLOOKUP($A29,$C$43:$CP$69,AC$2,0)),AC28*(1+(VLOOKUP($A29,'Overriden Forecasts'!$2:$25,'Unchained Indices'!AC$2,0))))</f>
        <v>100</v>
      </c>
      <c r="AD29">
        <f>IF($B29=TRUE,AD28*(1+VLOOKUP($A29,$C$43:$CP$69,AD$2,0)),AD28*(1+(VLOOKUP($A29,'Overriden Forecasts'!$2:$25,'Unchained Indices'!AD$2,0))))</f>
        <v>102.80374106962121</v>
      </c>
      <c r="AE29">
        <f>IF($B29=TRUE,AE28*(1+VLOOKUP($A29,$C$43:$CP$69,AE$2,0)),AE28*(1+(VLOOKUP($A29,'Overriden Forecasts'!$2:$25,'Unchained Indices'!AE$2,0))))</f>
        <v>101.1600650542601</v>
      </c>
      <c r="AF29">
        <f>IF($B29=TRUE,AF28*(1+VLOOKUP($A29,$C$43:$CP$69,AF$2,0)),AF28*(1+(VLOOKUP($A29,'Overriden Forecasts'!$2:$25,'Unchained Indices'!AF$2,0))))</f>
        <v>100.90987708062038</v>
      </c>
      <c r="AG29">
        <f>IF($B29=TRUE,AG28*(1+VLOOKUP($A29,$C$43:$CP$69,AG$2,0)),AG28*(1+(VLOOKUP($A29,'Overriden Forecasts'!$2:$25,'Unchained Indices'!AG$2,0))))</f>
        <v>104.03934189829096</v>
      </c>
      <c r="AH29">
        <f>IF($B29=TRUE,AH28*(1+VLOOKUP($A29,$C$43:$CP$69,AH$2,0)),AH28*(1+(VLOOKUP($A29,'Overriden Forecasts'!$2:$25,'Unchained Indices'!AH$2,0))))</f>
        <v>101.6440465045326</v>
      </c>
      <c r="AI29">
        <f>IF($B29=TRUE,AI28*(1+VLOOKUP($A29,$C$43:$CP$69,AI$2,0)),AI28*(1+(VLOOKUP($A29,'Overriden Forecasts'!$2:$25,'Unchained Indices'!AI$2,0))))</f>
        <v>101.58323690286804</v>
      </c>
      <c r="AJ29">
        <f>IF($B29=TRUE,AJ28*(1+VLOOKUP($A29,$C$43:$CP$69,AJ$2,0)),AJ28*(1+(VLOOKUP($A29,'Overriden Forecasts'!$2:$25,'Unchained Indices'!AJ$2,0))))</f>
        <v>103.65702203015874</v>
      </c>
      <c r="AK29">
        <f>IF($B29=TRUE,AK28*(1+VLOOKUP($A29,$C$43:$CP$69,AK$2,0)),AK28*(1+(VLOOKUP($A29,'Overriden Forecasts'!$2:$25,'Unchained Indices'!AK$2,0))))</f>
        <v>108.10055270600266</v>
      </c>
      <c r="AL29">
        <f>IF($B29=TRUE,AL28*(1+VLOOKUP($A29,$C$43:$CP$69,AL$2,0)),AL28*(1+(VLOOKUP($A29,'Overriden Forecasts'!$2:$25,'Unchained Indices'!AL$2,0))))</f>
        <v>105.35012723765163</v>
      </c>
      <c r="AM29">
        <f>IF($B29=TRUE,AM28*(1+VLOOKUP($A29,$C$43:$CP$69,AM$2,0)),AM28*(1+(VLOOKUP($A29,'Overriden Forecasts'!$2:$25,'Unchained Indices'!AM$2,0))))</f>
        <v>104.876686076403</v>
      </c>
      <c r="AN29">
        <f>IF($B29=TRUE,AN28*(1+VLOOKUP($A29,$C$43:$CP$69,AN$2,0)),AN28*(1+(VLOOKUP($A29,'Overriden Forecasts'!$2:$25,'Unchained Indices'!AN$2,0))))</f>
        <v>111.03565236244312</v>
      </c>
      <c r="AO29">
        <f>IF($B29=TRUE,AO28*(1+VLOOKUP($A29,$C$43:$CP$69,AO$2,0)),AO28*(1+(VLOOKUP($A29,'Overriden Forecasts'!$2:$25,'Unchained Indices'!AO$2,0))))</f>
        <v>101.99342843027306</v>
      </c>
      <c r="AP29">
        <f>IF($B29=TRUE,AP28*(1+VLOOKUP($A29,$C$43:$CP$69,AP$2,0)),AP28*(1+(VLOOKUP($A29,'Overriden Forecasts'!$2:$25,'Unchained Indices'!AP$2,0))))</f>
        <v>102.09750588654522</v>
      </c>
      <c r="AQ29">
        <f>IF($B29=TRUE,AQ28*(1+VLOOKUP($A29,$C$43:$CP$69,AQ$2,0)),AQ28*(1+(VLOOKUP($A29,'Overriden Forecasts'!$2:$25,'Unchained Indices'!AQ$2,0))))</f>
        <v>101.19389002000626</v>
      </c>
      <c r="AR29">
        <f>IF($B29=TRUE,AR28*(1+VLOOKUP($A29,$C$43:$CP$69,AR$2,0)),AR28*(1+(VLOOKUP($A29,'Overriden Forecasts'!$2:$25,'Unchained Indices'!AR$2,0))))</f>
        <v>101.83864569531681</v>
      </c>
      <c r="AS29">
        <f>IF($B29=TRUE,AS28*(1+VLOOKUP($A29,$C$43:$CP$69,AS$2,0)),AS28*(1+(VLOOKUP($A29,'Overriden Forecasts'!$2:$25,'Unchained Indices'!AS$2,0))))</f>
        <v>102.90179866319146</v>
      </c>
      <c r="AT29">
        <f>IF($B29=TRUE,AT28*(1+VLOOKUP($A29,$C$43:$CP$69,AT$2,0)),AT28*(1+(VLOOKUP($A29,'Overriden Forecasts'!$2:$25,'Unchained Indices'!AT$2,0))))</f>
        <v>101.46666919764334</v>
      </c>
      <c r="AU29">
        <f>IF($B29=TRUE,AU28*(1+VLOOKUP($A29,$C$43:$CP$69,AU$2,0)),AU28*(1+(VLOOKUP($A29,'Overriden Forecasts'!$2:$25,'Unchained Indices'!AU$2,0))))</f>
        <v>104.19486860395554</v>
      </c>
      <c r="AV29">
        <f>IF($B29=TRUE,AV28*(1+VLOOKUP($A29,$C$43:$CP$69,AV$2,0)),AV28*(1+(VLOOKUP($A29,'Overriden Forecasts'!$2:$25,'Unchained Indices'!AV$2,0))))</f>
        <v>105.13970941467572</v>
      </c>
      <c r="AW29">
        <f>IF($B29=TRUE,AW28*(1+VLOOKUP($A29,$C$43:$CP$69,AW$2,0)),AW28*(1+(VLOOKUP($A29,'Overriden Forecasts'!$2:$25,'Unchained Indices'!AW$2,0))))</f>
        <v>103.2287933118416</v>
      </c>
      <c r="AX29">
        <f ca="1">IF($B29=TRUE,AX28*(1+VLOOKUP($A29,$C$43:$CP$69,AX$2,0)),AX28*(1+(VLOOKUP($A29,'Overriden Forecasts'!$2:$25,'Unchained Indices'!AX$2,0))))</f>
        <v>100.01725442553189</v>
      </c>
      <c r="AY29">
        <f>IF($B29=TRUE,AY28*(1+VLOOKUP($A29,$C$43:$CP$69,AY$2,0)),AY28*(1+(VLOOKUP($A29,'Overriden Forecasts'!$2:$25,'Unchained Indices'!AY$2,0))))</f>
        <v>99.083406202385206</v>
      </c>
      <c r="AZ29">
        <f>IF($B29=TRUE,AZ28*(1+VLOOKUP($A29,$C$43:$CP$69,AZ$2,0)),AZ28*(1+(VLOOKUP($A29,'Overriden Forecasts'!$2:$25,'Unchained Indices'!AZ$2,0))))</f>
        <v>100</v>
      </c>
      <c r="BA29">
        <f>IF($B29=TRUE,BA28*(1+VLOOKUP($A29,$C$43:$CP$69,BA$2,0)),BA28*(1+(VLOOKUP($A29,'Overriden Forecasts'!$2:$25,'Unchained Indices'!BA$2,0))))</f>
        <v>102.27494500184024</v>
      </c>
      <c r="BB29">
        <f>IF($B29=TRUE,BB28*(1+VLOOKUP($A29,$C$43:$CP$69,BB$2,0)),BB28*(1+(VLOOKUP($A29,'Overriden Forecasts'!$2:$25,'Unchained Indices'!BB$2,0))))</f>
        <v>101.76735733370865</v>
      </c>
      <c r="BC29">
        <f>IF($B29=TRUE,BC28*(1+VLOOKUP($A29,$C$43:$CP$69,BC$2,0)),BC28*(1+(VLOOKUP($A29,'Overriden Forecasts'!$2:$25,'Unchained Indices'!BC$2,0))))</f>
        <v>108.54431022329234</v>
      </c>
      <c r="BD29">
        <f>IF($B29=TRUE,BD28*(1+VLOOKUP($A29,$C$43:$CP$69,BD$2,0)),BD28*(1+(VLOOKUP($A29,'Overriden Forecasts'!$2:$25,'Unchained Indices'!BD$2,0))))</f>
        <v>110.20594103853117</v>
      </c>
      <c r="BE29">
        <f>IF($B29=TRUE,BE28*(1+VLOOKUP($A29,$C$43:$CP$69,BE$2,0)),BE28*(1+(VLOOKUP($A29,'Overriden Forecasts'!$2:$25,'Unchained Indices'!BE$2,0))))</f>
        <v>131.09252166629446</v>
      </c>
      <c r="BF29">
        <f>IF($B29=TRUE,BF28*(1+VLOOKUP($A29,$C$43:$CP$69,BF$2,0)),BF28*(1+(VLOOKUP($A29,'Overriden Forecasts'!$2:$25,'Unchained Indices'!BF$2,0))))</f>
        <v>129.9458672589752</v>
      </c>
      <c r="BG29">
        <f>IF($B29=TRUE,BG28*(1+VLOOKUP($A29,$C$43:$CP$69,BG$2,0)),BG28*(1+(VLOOKUP($A29,'Overriden Forecasts'!$2:$25,'Unchained Indices'!BG$2,0))))</f>
        <v>123.68816649099556</v>
      </c>
      <c r="BH29">
        <f>IF($B29=TRUE,BH28*(1+VLOOKUP($A29,$C$43:$CP$69,BH$2,0)),BH28*(1+(VLOOKUP($A29,'Overriden Forecasts'!$2:$25,'Unchained Indices'!BH$2,0))))</f>
        <v>105.9222833795412</v>
      </c>
      <c r="BI29">
        <f>IF($B29=TRUE,BI28*(1+VLOOKUP($A29,$C$43:$CP$69,BI$2,0)),BI28*(1+(VLOOKUP($A29,'Overriden Forecasts'!$2:$25,'Unchained Indices'!BI$2,0))))</f>
        <v>110.59204845320573</v>
      </c>
      <c r="BJ29">
        <f>IF($B29=TRUE,BJ28*(1+VLOOKUP($A29,$C$43:$CP$69,BJ$2,0)),BJ28*(1+(VLOOKUP($A29,'Overriden Forecasts'!$2:$25,'Unchained Indices'!BJ$2,0))))</f>
        <v>108.28455507830388</v>
      </c>
      <c r="BK29">
        <f>IF($B29=TRUE,BK28*(1+VLOOKUP($A29,$C$43:$CP$69,BK$2,0)),BK28*(1+(VLOOKUP($A29,'Overriden Forecasts'!$2:$25,'Unchained Indices'!BK$2,0))))</f>
        <v>103.80163309402401</v>
      </c>
      <c r="BL29">
        <f>IF($B29=TRUE,BL28*(1+VLOOKUP($A29,$C$43:$CP$69,BL$2,0)),BL28*(1+(VLOOKUP($A29,'Overriden Forecasts'!$2:$25,'Unchained Indices'!BL$2,0))))</f>
        <v>106.60137813380804</v>
      </c>
      <c r="BM29">
        <f>IF($B29=TRUE,BM28*(1+VLOOKUP($A29,$C$43:$CP$69,BM$2,0)),BM28*(1+(VLOOKUP($A29,'Overriden Forecasts'!$2:$25,'Unchained Indices'!BM$2,0))))</f>
        <v>104.20932642452549</v>
      </c>
      <c r="BN29">
        <f>IF($B29=TRUE,BN28*(1+VLOOKUP($A29,$C$43:$CP$69,BN$2,0)),BN28*(1+(VLOOKUP($A29,'Overriden Forecasts'!$2:$25,'Unchained Indices'!BN$2,0))))</f>
        <v>110.59174508104296</v>
      </c>
      <c r="BO29">
        <f>IF($B29=TRUE,BO28*(1+VLOOKUP($A29,$C$43:$CP$69,BO$2,0)),BO28*(1+(VLOOKUP($A29,'Overriden Forecasts'!$2:$25,'Unchained Indices'!BO$2,0))))</f>
        <v>103.58537815313335</v>
      </c>
      <c r="BP29">
        <f>IF($B29=TRUE,BP28*(1+VLOOKUP($A29,$C$43:$CP$69,BP$2,0)),BP28*(1+(VLOOKUP($A29,'Overriden Forecasts'!$2:$25,'Unchained Indices'!BP$2,0))))</f>
        <v>102.35756572820019</v>
      </c>
      <c r="BQ29">
        <f>IF($B29=TRUE,BQ28*(1+VLOOKUP($A29,$C$43:$CP$69,BQ$2,0)),BQ28*(1+(VLOOKUP($A29,'Overriden Forecasts'!$2:$25,'Unchained Indices'!BQ$2,0))))</f>
        <v>105.96199867156852</v>
      </c>
      <c r="BR29">
        <f>IF($B29=TRUE,BR28*(1+VLOOKUP($A29,$C$43:$CP$69,BR$2,0)),BR28*(1+(VLOOKUP($A29,'Overriden Forecasts'!$2:$25,'Unchained Indices'!BR$2,0))))</f>
        <v>103.44955440813325</v>
      </c>
      <c r="BS29">
        <f>IF($B29=TRUE,BS28*(1+VLOOKUP($A29,$C$43:$CP$69,BS$2,0)),BS28*(1+(VLOOKUP($A29,'Overriden Forecasts'!$2:$25,'Unchained Indices'!BS$2,0))))</f>
        <v>110.17245746205661</v>
      </c>
      <c r="BT29">
        <f>IF($B29=TRUE,BT28*(1+VLOOKUP($A29,$C$43:$CP$69,BT$2,0)),BT28*(1+(VLOOKUP($A29,'Overriden Forecasts'!$2:$25,'Unchained Indices'!BT$2,0))))</f>
        <v>112.30832580920489</v>
      </c>
      <c r="BU29">
        <f>IF($B29=TRUE,BU28*(1+VLOOKUP($A29,$C$43:$CP$69,BU$2,0)),BU28*(1+(VLOOKUP($A29,'Overriden Forecasts'!$2:$25,'Unchained Indices'!BU$2,0))))</f>
        <v>108.79124054740828</v>
      </c>
      <c r="BV29">
        <f>IF($B29=TRUE,BV28*(1+VLOOKUP($A29,$C$43:$CP$69,BV$2,0)),BV28*(1+(VLOOKUP($A29,'Overriden Forecasts'!$2:$25,'Unchained Indices'!BV$2,0))))</f>
        <v>108.31441427766939</v>
      </c>
      <c r="BW29">
        <f>IF($B29=TRUE,BW28*(1+VLOOKUP($A29,$C$43:$CP$69,BW$2,0)),BW28*(1+(VLOOKUP($A29,'Overriden Forecasts'!$2:$25,'Unchained Indices'!BW$2,0))))</f>
        <v>104.97663610253113</v>
      </c>
      <c r="BX29">
        <f>IF($B29=TRUE,BX28*(1+VLOOKUP($A29,$C$43:$CP$69,BX$2,0)),BX28*(1+(VLOOKUP($A29,'Overriden Forecasts'!$2:$25,'Unchained Indices'!BX$2,0))))</f>
        <v>104.34620762666084</v>
      </c>
      <c r="BY29">
        <f>IF($B29=TRUE,BY28*(1+VLOOKUP($A29,$C$43:$CP$69,BY$2,0)),BY28*(1+(VLOOKUP($A29,'Overriden Forecasts'!$2:$25,'Unchained Indices'!BY$2,0))))</f>
        <v>104.23454322823302</v>
      </c>
      <c r="BZ29">
        <f>IF($B29=TRUE,BZ28*(1+VLOOKUP($A29,$C$43:$CP$69,BZ$2,0)),BZ28*(1+(VLOOKUP($A29,'Overriden Forecasts'!$2:$25,'Unchained Indices'!BZ$2,0))))</f>
        <v>103.82135439115093</v>
      </c>
      <c r="CA29">
        <f>IF($B29=TRUE,CA28*(1+VLOOKUP($A29,$C$43:$CP$69,CA$2,0)),CA28*(1+(VLOOKUP($A29,'Overriden Forecasts'!$2:$25,'Unchained Indices'!CA$2,0))))</f>
        <v>99.970195941235716</v>
      </c>
      <c r="CB29">
        <f>IF($B29=TRUE,CB28*(1+VLOOKUP($A29,$C$43:$CP$69,CB$2,0)),CB28*(1+(VLOOKUP($A29,'Overriden Forecasts'!$2:$25,'Unchained Indices'!CB$2,0))))</f>
        <v>104.39688208643547</v>
      </c>
      <c r="CC29">
        <f>IF($B29=TRUE,CC28*(1+VLOOKUP($A29,$C$43:$CP$69,CC$2,0)),CC28*(1+(VLOOKUP($A29,'Overriden Forecasts'!$2:$25,'Unchained Indices'!CC$2,0))))</f>
        <v>102.28470213453028</v>
      </c>
      <c r="CD29">
        <f>IF($B29=TRUE,CD28*(1+VLOOKUP($A29,$C$43:$CP$69,CD$2,0)),CD28*(1+(VLOOKUP($A29,'Overriden Forecasts'!$2:$25,'Unchained Indices'!CD$2,0))))</f>
        <v>117.87988254220375</v>
      </c>
      <c r="CE29">
        <f>IF($B29=TRUE,CE28*(1+VLOOKUP($A29,$C$43:$CP$69,CE$2,0)),CE28*(1+(VLOOKUP($A29,'Overriden Forecasts'!$2:$25,'Unchained Indices'!CE$2,0))))</f>
        <v>101.86553251832399</v>
      </c>
      <c r="CF29">
        <f>IF($B29=TRUE,CF28*(1+VLOOKUP($A29,$C$43:$CP$69,CF$2,0)),CF28*(1+(VLOOKUP($A29,'Overriden Forecasts'!$2:$25,'Unchained Indices'!CF$2,0))))</f>
        <v>102.32232329571733</v>
      </c>
      <c r="CG29">
        <f>IF($B29=TRUE,CG28*(1+VLOOKUP($A29,$C$43:$CP$69,CG$2,0)),CG28*(1+(VLOOKUP($A29,'Overriden Forecasts'!$2:$25,'Unchained Indices'!CG$2,0))))</f>
        <v>106.19680141480751</v>
      </c>
      <c r="CH29">
        <f>IF($B29=TRUE,CH28*(1+VLOOKUP($A29,$C$43:$CP$69,CH$2,0)),CH28*(1+(VLOOKUP($A29,'Overriden Forecasts'!$2:$25,'Unchained Indices'!CH$2,0))))</f>
        <v>97.489462178720743</v>
      </c>
      <c r="CI29">
        <f>IF($B29=TRUE,CI28*(1+VLOOKUP($A29,$C$43:$CP$69,CI$2,0)),CI28*(1+(VLOOKUP($A29,'Overriden Forecasts'!$2:$25,'Unchained Indices'!CI$2,0))))</f>
        <v>100.77409582430955</v>
      </c>
      <c r="CJ29">
        <f>IF($B29=TRUE,CJ28*(1+VLOOKUP($A29,$C$43:$CP$69,CJ$2,0)),CJ28*(1+(VLOOKUP($A29,'Overriden Forecasts'!$2:$25,'Unchained Indices'!CJ$2,0))))</f>
        <v>104.40642245928225</v>
      </c>
      <c r="CK29">
        <f>IF($B29=TRUE,CK28*(1+VLOOKUP($A29,$C$43:$CP$69,CK$2,0)),CK28*(1+(VLOOKUP($A29,'Overriden Forecasts'!$2:$25,'Unchained Indices'!CK$2,0))))</f>
        <v>105.47666402250012</v>
      </c>
      <c r="CL29">
        <f>IF($B29=TRUE,CL28*(1+VLOOKUP($A29,$C$43:$CP$69,CL$2,0)),CL28*(1+(VLOOKUP($A29,'Overriden Forecasts'!$2:$25,'Unchained Indices'!CL$2,0))))</f>
        <v>105.55797765477541</v>
      </c>
      <c r="CM29">
        <f>IF($B29=TRUE,CM28*(1+VLOOKUP($A29,$C$43:$CP$69,CM$2,0)),CM28*(1+(VLOOKUP($A29,'Overriden Forecasts'!$2:$25,'Unchained Indices'!CM$2,0))))</f>
        <v>101.61074297915108</v>
      </c>
      <c r="CN29">
        <f>IF($B29=TRUE,CN28*(1+VLOOKUP($A29,$C$43:$CP$69,CN$2,0)),CN28*(1+(VLOOKUP($A29,'Overriden Forecasts'!$2:$25,'Unchained Indices'!CN$2,0))))</f>
        <v>103.03780215524932</v>
      </c>
      <c r="CO29">
        <f>IF($B29=TRUE,CO28*(1+VLOOKUP($A29,$C$43:$CP$69,CO$2,0)),CO28*(1+(VLOOKUP($A29,'Overriden Forecasts'!$2:$25,'Unchained Indices'!CO$2,0))))</f>
        <v>106.22589773420185</v>
      </c>
      <c r="CP29">
        <f>IF($B29=TRUE,CP28*(1+VLOOKUP($A29,$C$43:$CP$69,CP$2,0)),CP28*(1+(VLOOKUP($A29,'Overriden Forecasts'!$2:$25,'Unchained Indices'!CP$2,0))))</f>
        <v>109.56604035241904</v>
      </c>
    </row>
    <row r="30" spans="1:94" x14ac:dyDescent="0.2">
      <c r="A30" s="6"/>
      <c r="B30" s="8"/>
      <c r="C30" s="7"/>
    </row>
    <row r="31" spans="1:94" x14ac:dyDescent="0.2">
      <c r="A31" s="6">
        <f>EDATE(A28,1)</f>
        <v>45292</v>
      </c>
      <c r="B31" s="8" t="str">
        <f>IF(A31&lt;='Overriden Forecasts'!$A$2,TRUE,"")</f>
        <v/>
      </c>
      <c r="C31" s="7">
        <f t="shared" si="5"/>
        <v>45292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</row>
    <row r="32" spans="1:94" x14ac:dyDescent="0.2">
      <c r="A32" s="6">
        <f t="shared" si="4"/>
        <v>45323</v>
      </c>
      <c r="B32" s="8" t="str">
        <f>IF(A32&lt;='Overriden Forecasts'!$A$2,TRUE,"")</f>
        <v/>
      </c>
      <c r="C32" s="7">
        <f>EDATE(A32,-(MONTH(A32)-1))</f>
        <v>45292</v>
      </c>
      <c r="D32">
        <f>IF($B32=TRUE,D31*(1+D121),D31*(1+(VLOOKUP($A32,'Overriden Forecasts'!$2:$25,'Unchained Indices'!D$2,0))))</f>
        <v>100.21854388241653</v>
      </c>
      <c r="E32">
        <f>IF($B32=TRUE,E31*(1+E121),E31*(1+(VLOOKUP($A32,'Overriden Forecasts'!$2:$25,'Unchained Indices'!E$2,0))))</f>
        <v>100.63371002677519</v>
      </c>
      <c r="F32">
        <f>IF($B32=TRUE,F31*(1+F121),F31*(1+(VLOOKUP($A32,'Overriden Forecasts'!$2:$25,'Unchained Indices'!F$2,0))))</f>
        <v>100.74476632058749</v>
      </c>
      <c r="G32">
        <f>IF($B32=TRUE,G31*(1+G121),G31*(1+(VLOOKUP($A32,'Overriden Forecasts'!$2:$25,'Unchained Indices'!G$2,0))))</f>
        <v>100.13293312530635</v>
      </c>
      <c r="H32">
        <f>IF($B32=TRUE,H31*(1+H121),H31*(1+(VLOOKUP($A32,'Overriden Forecasts'!$2:$25,'Unchained Indices'!H$2,0))))</f>
        <v>100.86462444946078</v>
      </c>
      <c r="I32">
        <f>IF($B32=TRUE,I31*(1+I121),I31*(1+(VLOOKUP($A32,'Overriden Forecasts'!$2:$25,'Unchained Indices'!I$2,0))))</f>
        <v>100.17440239085282</v>
      </c>
      <c r="J32">
        <f>IF($B32=TRUE,J31*(1+J121),J31*(1+(VLOOKUP($A32,'Overriden Forecasts'!$2:$25,'Unchained Indices'!J$2,0))))</f>
        <v>100.65133129570903</v>
      </c>
      <c r="K32">
        <f>IF($B32=TRUE,K31*(1+K121),K31*(1+(VLOOKUP($A32,'Overriden Forecasts'!$2:$25,'Unchained Indices'!K$2,0))))</f>
        <v>100.1265828188431</v>
      </c>
      <c r="L32">
        <f>IF($B32=TRUE,L31*(1+L121),L31*(1+(VLOOKUP($A32,'Overriden Forecasts'!$2:$25,'Unchained Indices'!L$2,0))))</f>
        <v>100</v>
      </c>
      <c r="M32">
        <f>IF($B32=TRUE,M31*(1+M121),M31*(1+(VLOOKUP($A32,'Overriden Forecasts'!$2:$25,'Unchained Indices'!M$2,0))))</f>
        <v>100.17467036300796</v>
      </c>
      <c r="N32">
        <f>IF($B32=TRUE,N31*(1+N121),N31*(1+(VLOOKUP($A32,'Overriden Forecasts'!$2:$25,'Unchained Indices'!N$2,0))))</f>
        <v>100.21462592107302</v>
      </c>
      <c r="O32">
        <f>IF($B32=TRUE,O31*(1+O121),O31*(1+(VLOOKUP($A32,'Overriden Forecasts'!$2:$25,'Unchained Indices'!O$2,0))))</f>
        <v>100.18659459787023</v>
      </c>
      <c r="P32">
        <f>IF($B32=TRUE,P31*(1+P121),P31*(1+(VLOOKUP($A32,'Overriden Forecasts'!$2:$25,'Unchained Indices'!P$2,0))))</f>
        <v>100.15809293075471</v>
      </c>
      <c r="Q32">
        <f>IF($B32=TRUE,Q31*(1+Q121),Q31*(1+(VLOOKUP($A32,'Overriden Forecasts'!$2:$25,'Unchained Indices'!Q$2,0))))</f>
        <v>100.17922352592765</v>
      </c>
      <c r="R32">
        <f>IF($B32=TRUE,R31*(1+R121),R31*(1+(VLOOKUP($A32,'Overriden Forecasts'!$2:$25,'Unchained Indices'!R$2,0))))</f>
        <v>100.10170700821104</v>
      </c>
      <c r="S32">
        <f>IF($B32=TRUE,S31*(1+S121),S31*(1+(VLOOKUP($A32,'Overriden Forecasts'!$2:$25,'Unchained Indices'!S$2,0))))</f>
        <v>100.25124902757582</v>
      </c>
      <c r="T32">
        <f>IF($B32=TRUE,T31*(1+T121),T31*(1+(VLOOKUP($A32,'Overriden Forecasts'!$2:$25,'Unchained Indices'!T$2,0))))</f>
        <v>100.65996939409516</v>
      </c>
      <c r="U32">
        <f>IF($B32=TRUE,U31*(1+U121),U31*(1+(VLOOKUP($A32,'Overriden Forecasts'!$2:$25,'Unchained Indices'!U$2,0))))</f>
        <v>101.06689657228043</v>
      </c>
      <c r="V32">
        <f>IF($B32=TRUE,V31*(1+V121),V31*(1+(VLOOKUP($A32,'Overriden Forecasts'!$2:$25,'Unchained Indices'!V$2,0))))</f>
        <v>100.12823079523727</v>
      </c>
      <c r="W32">
        <f>IF($B32=TRUE,W31*(1+W121),W31*(1+(VLOOKUP($A32,'Overriden Forecasts'!$2:$25,'Unchained Indices'!W$2,0))))</f>
        <v>100.13405490338853</v>
      </c>
      <c r="X32">
        <f>IF($B32=TRUE,X31*(1+X121),X31*(1+(VLOOKUP($A32,'Overriden Forecasts'!$2:$25,'Unchained Indices'!X$2,0))))</f>
        <v>100.18679027725932</v>
      </c>
      <c r="Y32">
        <f>IF($B32=TRUE,Y31*(1+Y121),Y31*(1+(VLOOKUP($A32,'Overriden Forecasts'!$2:$25,'Unchained Indices'!Y$2,0))))</f>
        <v>100.43048485029034</v>
      </c>
      <c r="Z32">
        <f>IF($B32=TRUE,Z31*(1+Z121),Z31*(1+(VLOOKUP($A32,'Overriden Forecasts'!$2:$25,'Unchained Indices'!Z$2,0))))</f>
        <v>100.26838821211159</v>
      </c>
      <c r="AA32">
        <f>IF($B32=TRUE,AA31*(1+AA121),AA31*(1+(VLOOKUP($A32,'Overriden Forecasts'!$2:$25,'Unchained Indices'!AA$2,0))))</f>
        <v>101.09534059812171</v>
      </c>
      <c r="AB32">
        <f>IF($B32=TRUE,AB31*(1+AB121),AB31*(1+(VLOOKUP($A32,'Overriden Forecasts'!$2:$25,'Unchained Indices'!AB$2,0))))</f>
        <v>100.79108965363713</v>
      </c>
      <c r="AC32">
        <f>IF($B32=TRUE,AC31*(1+AC121),AC31*(1+(VLOOKUP($A32,'Overriden Forecasts'!$2:$25,'Unchained Indices'!AC$2,0))))</f>
        <v>100</v>
      </c>
      <c r="AD32">
        <f>IF($B32=TRUE,AD31*(1+AD121),AD31*(1+(VLOOKUP($A32,'Overriden Forecasts'!$2:$25,'Unchained Indices'!AD$2,0))))</f>
        <v>100.16553752451773</v>
      </c>
      <c r="AE32">
        <f>IF($B32=TRUE,AE31*(1+AE121),AE31*(1+(VLOOKUP($A32,'Overriden Forecasts'!$2:$25,'Unchained Indices'!AE$2,0))))</f>
        <v>100.10536668545544</v>
      </c>
      <c r="AF32">
        <f>IF($B32=TRUE,AF31*(1+AF121),AF31*(1+(VLOOKUP($A32,'Overriden Forecasts'!$2:$25,'Unchained Indices'!AF$2,0))))</f>
        <v>100.08258993248056</v>
      </c>
      <c r="AG32">
        <f>IF($B32=TRUE,AG31*(1+AG121),AG31*(1+(VLOOKUP($A32,'Overriden Forecasts'!$2:$25,'Unchained Indices'!AG$2,0))))</f>
        <v>100.24009048739579</v>
      </c>
      <c r="AH32">
        <f>IF($B32=TRUE,AH31*(1+AH121),AH31*(1+(VLOOKUP($A32,'Overriden Forecasts'!$2:$25,'Unchained Indices'!AH$2,0))))</f>
        <v>99.902201141074983</v>
      </c>
      <c r="AI32">
        <f>IF($B32=TRUE,AI31*(1+AI121),AI31*(1+(VLOOKUP($A32,'Overriden Forecasts'!$2:$25,'Unchained Indices'!AI$2,0))))</f>
        <v>99.803962907090067</v>
      </c>
      <c r="AJ32">
        <f>IF($B32=TRUE,AJ31*(1+AJ121),AJ31*(1+(VLOOKUP($A32,'Overriden Forecasts'!$2:$25,'Unchained Indices'!AJ$2,0))))</f>
        <v>100.29403048538509</v>
      </c>
      <c r="AK32">
        <f>IF($B32=TRUE,AK31*(1+AK121),AK31*(1+(VLOOKUP($A32,'Overriden Forecasts'!$2:$25,'Unchained Indices'!AK$2,0))))</f>
        <v>100.42884826098071</v>
      </c>
      <c r="AL32">
        <f>IF($B32=TRUE,AL31*(1+AL121),AL31*(1+(VLOOKUP($A32,'Overriden Forecasts'!$2:$25,'Unchained Indices'!AL$2,0))))</f>
        <v>100.60524440838586</v>
      </c>
      <c r="AM32">
        <f>IF($B32=TRUE,AM31*(1+AM121),AM31*(1+(VLOOKUP($A32,'Overriden Forecasts'!$2:$25,'Unchained Indices'!AM$2,0))))</f>
        <v>100.53974916050028</v>
      </c>
      <c r="AN32">
        <f>IF($B32=TRUE,AN31*(1+AN121),AN31*(1+(VLOOKUP($A32,'Overriden Forecasts'!$2:$25,'Unchained Indices'!AN$2,0))))</f>
        <v>100.92795148629337</v>
      </c>
      <c r="AO32">
        <f>IF($B32=TRUE,AO31*(1+AO121),AO31*(1+(VLOOKUP($A32,'Overriden Forecasts'!$2:$25,'Unchained Indices'!AO$2,0))))</f>
        <v>100.16287229325727</v>
      </c>
      <c r="AP32">
        <f>IF($B32=TRUE,AP31*(1+AP121),AP31*(1+(VLOOKUP($A32,'Overriden Forecasts'!$2:$25,'Unchained Indices'!AP$2,0))))</f>
        <v>100.17120120192391</v>
      </c>
      <c r="AQ32">
        <f>IF($B32=TRUE,AQ31*(1+AQ121),AQ31*(1+(VLOOKUP($A32,'Overriden Forecasts'!$2:$25,'Unchained Indices'!AQ$2,0))))</f>
        <v>99.977197744375417</v>
      </c>
      <c r="AR32">
        <f>IF($B32=TRUE,AR31*(1+AR121),AR31*(1+(VLOOKUP($A32,'Overriden Forecasts'!$2:$25,'Unchained Indices'!AR$2,0))))</f>
        <v>100.01178800956363</v>
      </c>
      <c r="AS32">
        <f>IF($B32=TRUE,AS31*(1+AS121),AS31*(1+(VLOOKUP($A32,'Overriden Forecasts'!$2:$25,'Unchained Indices'!AS$2,0))))</f>
        <v>100.21926275311507</v>
      </c>
      <c r="AT32">
        <f>IF($B32=TRUE,AT31*(1+AT121),AT31*(1+(VLOOKUP($A32,'Overriden Forecasts'!$2:$25,'Unchained Indices'!AT$2,0))))</f>
        <v>100.12045574581627</v>
      </c>
      <c r="AU32">
        <f>IF($B32=TRUE,AU31*(1+AU121),AU31*(1+(VLOOKUP($A32,'Overriden Forecasts'!$2:$25,'Unchained Indices'!AU$2,0))))</f>
        <v>100.84738449484567</v>
      </c>
      <c r="AV32">
        <f>IF($B32=TRUE,AV31*(1+AV121),AV31*(1+(VLOOKUP($A32,'Overriden Forecasts'!$2:$25,'Unchained Indices'!AV$2,0))))</f>
        <v>100.40778464354057</v>
      </c>
      <c r="AW32">
        <f>IF($B32=TRUE,AW31*(1+AW121),AW31*(1+(VLOOKUP($A32,'Overriden Forecasts'!$2:$25,'Unchained Indices'!AW$2,0))))</f>
        <v>100.40852885078033</v>
      </c>
      <c r="AX32">
        <f>IF($B32=TRUE,AX31*(1+AX121),AX31*(1+(VLOOKUP($A32,'Overriden Forecasts'!$2:$25,'Unchained Indices'!AX$2,0))))</f>
        <v>100</v>
      </c>
      <c r="AY32">
        <f>IF($B32=TRUE,AY31*(1+AY121),AY31*(1+(VLOOKUP($A32,'Overriden Forecasts'!$2:$25,'Unchained Indices'!AY$2,0))))</f>
        <v>100.1</v>
      </c>
      <c r="AZ32">
        <f>IF($B32=TRUE,AZ31*(1+AZ121),AZ31*(1+(VLOOKUP($A32,'Overriden Forecasts'!$2:$25,'Unchained Indices'!AZ$2,0))))</f>
        <v>100</v>
      </c>
      <c r="BA32">
        <f>IF($B32=TRUE,BA31*(1+BA121),BA31*(1+(VLOOKUP($A32,'Overriden Forecasts'!$2:$25,'Unchained Indices'!BA$2,0))))</f>
        <v>102.22771745913049</v>
      </c>
      <c r="BB32">
        <f>IF($B32=TRUE,BB31*(1+BB121),BB31*(1+(VLOOKUP($A32,'Overriden Forecasts'!$2:$25,'Unchained Indices'!BB$2,0))))</f>
        <v>100.16229151493125</v>
      </c>
      <c r="BC32">
        <f>IF($B32=TRUE,BC31*(1+BC121),BC31*(1+(VLOOKUP($A32,'Overriden Forecasts'!$2:$25,'Unchained Indices'!BC$2,0))))</f>
        <v>100.60775200181855</v>
      </c>
      <c r="BD32">
        <f>IF($B32=TRUE,BD31*(1+BD121),BD31*(1+(VLOOKUP($A32,'Overriden Forecasts'!$2:$25,'Unchained Indices'!BD$2,0))))</f>
        <v>100.77173252052438</v>
      </c>
      <c r="BE32">
        <f>IF($B32=TRUE,BE31*(1+BE121),BE31*(1+(VLOOKUP($A32,'Overriden Forecasts'!$2:$25,'Unchained Indices'!BE$2,0))))</f>
        <v>101.73840377083394</v>
      </c>
      <c r="BF32">
        <f>IF($B32=TRUE,BF31*(1+BF121),BF31*(1+(VLOOKUP($A32,'Overriden Forecasts'!$2:$25,'Unchained Indices'!BF$2,0))))</f>
        <v>100</v>
      </c>
      <c r="BG32">
        <f>IF($B32=TRUE,BG31*(1+BG121),BG31*(1+(VLOOKUP($A32,'Overriden Forecasts'!$2:$25,'Unchained Indices'!BG$2,0))))</f>
        <v>100</v>
      </c>
      <c r="BH32">
        <f>IF($B32=TRUE,BH31*(1+BH121),BH31*(1+(VLOOKUP($A32,'Overriden Forecasts'!$2:$25,'Unchained Indices'!BH$2,0))))</f>
        <v>100.1506078659593</v>
      </c>
      <c r="BI32">
        <f>IF($B32=TRUE,BI31*(1+BI121),BI31*(1+(VLOOKUP($A32,'Overriden Forecasts'!$2:$25,'Unchained Indices'!BI$2,0))))</f>
        <v>99.846652398168558</v>
      </c>
      <c r="BJ32">
        <f>IF($B32=TRUE,BJ31*(1+BJ121),BJ31*(1+(VLOOKUP($A32,'Overriden Forecasts'!$2:$25,'Unchained Indices'!BJ$2,0))))</f>
        <v>99.58209872625585</v>
      </c>
      <c r="BK32">
        <f>IF($B32=TRUE,BK31*(1+BK121),BK31*(1+(VLOOKUP($A32,'Overriden Forecasts'!$2:$25,'Unchained Indices'!BK$2,0))))</f>
        <v>99.355063734886301</v>
      </c>
      <c r="BL32">
        <f>IF($B32=TRUE,BL31*(1+BL121),BL31*(1+(VLOOKUP($A32,'Overriden Forecasts'!$2:$25,'Unchained Indices'!BL$2,0))))</f>
        <v>99.847363754477158</v>
      </c>
      <c r="BM32">
        <f>IF($B32=TRUE,BM31*(1+BM121),BM31*(1+(VLOOKUP($A32,'Overriden Forecasts'!$2:$25,'Unchained Indices'!BM$2,0))))</f>
        <v>100.24368556885752</v>
      </c>
      <c r="BN32">
        <f>IF($B32=TRUE,BN31*(1+BN121),BN31*(1+(VLOOKUP($A32,'Overriden Forecasts'!$2:$25,'Unchained Indices'!BN$2,0))))</f>
        <v>100.79811148903875</v>
      </c>
      <c r="BO32">
        <f>IF($B32=TRUE,BO31*(1+BO121),BO31*(1+(VLOOKUP($A32,'Overriden Forecasts'!$2:$25,'Unchained Indices'!BO$2,0))))</f>
        <v>100.2884398532768</v>
      </c>
      <c r="BP32">
        <f>IF($B32=TRUE,BP31*(1+BP121),BP31*(1+(VLOOKUP($A32,'Overriden Forecasts'!$2:$25,'Unchained Indices'!BP$2,0))))</f>
        <v>100.44915999278659</v>
      </c>
      <c r="BQ32">
        <f>IF($B32=TRUE,BQ31*(1+BQ121),BQ31*(1+(VLOOKUP($A32,'Overriden Forecasts'!$2:$25,'Unchained Indices'!BQ$2,0))))</f>
        <v>100.47057105936537</v>
      </c>
      <c r="BR32">
        <f>IF($B32=TRUE,BR31*(1+BR121),BR31*(1+(VLOOKUP($A32,'Overriden Forecasts'!$2:$25,'Unchained Indices'!BR$2,0))))</f>
        <v>100.27787733740286</v>
      </c>
      <c r="BS32">
        <f>IF($B32=TRUE,BS31*(1+BS121),BS31*(1+(VLOOKUP($A32,'Overriden Forecasts'!$2:$25,'Unchained Indices'!BS$2,0))))</f>
        <v>100.9173085841707</v>
      </c>
      <c r="BT32">
        <f>IF($B32=TRUE,BT31*(1+BT121),BT31*(1+(VLOOKUP($A32,'Overriden Forecasts'!$2:$25,'Unchained Indices'!BT$2,0))))</f>
        <v>101.67985327693094</v>
      </c>
      <c r="BU32">
        <f>IF($B32=TRUE,BU31*(1+BU121),BU31*(1+(VLOOKUP($A32,'Overriden Forecasts'!$2:$25,'Unchained Indices'!BU$2,0))))</f>
        <v>100.21300682233758</v>
      </c>
      <c r="BV32">
        <f>IF($B32=TRUE,BV31*(1+BV121),BV31*(1+(VLOOKUP($A32,'Overriden Forecasts'!$2:$25,'Unchained Indices'!BV$2,0))))</f>
        <v>100.68396031363807</v>
      </c>
      <c r="BW32">
        <f>IF($B32=TRUE,BW31*(1+BW121),BW31*(1+(VLOOKUP($A32,'Overriden Forecasts'!$2:$25,'Unchained Indices'!BW$2,0))))</f>
        <v>101.40580837872848</v>
      </c>
      <c r="BX32">
        <f>IF($B32=TRUE,BX31*(1+BX121),BX31*(1+(VLOOKUP($A32,'Overriden Forecasts'!$2:$25,'Unchained Indices'!BX$2,0))))</f>
        <v>99.806048753883417</v>
      </c>
      <c r="BY32">
        <f>IF($B32=TRUE,BY31*(1+BY121),BY31*(1+(VLOOKUP($A32,'Overriden Forecasts'!$2:$25,'Unchained Indices'!BY$2,0))))</f>
        <v>100.44277365424439</v>
      </c>
      <c r="BZ32">
        <f>IF($B32=TRUE,BZ31*(1+BZ121),BZ31*(1+(VLOOKUP($A32,'Overriden Forecasts'!$2:$25,'Unchained Indices'!BZ$2,0))))</f>
        <v>100.93242319487035</v>
      </c>
      <c r="CA32">
        <f>IF($B32=TRUE,CA31*(1+CA121),CA31*(1+(VLOOKUP($A32,'Overriden Forecasts'!$2:$25,'Unchained Indices'!CA$2,0))))</f>
        <v>99.834846451423914</v>
      </c>
      <c r="CB32">
        <f>IF($B32=TRUE,CB31*(1+CB121),CB31*(1+(VLOOKUP($A32,'Overriden Forecasts'!$2:$25,'Unchained Indices'!CB$2,0))))</f>
        <v>100.26481266435707</v>
      </c>
      <c r="CC32">
        <f>IF($B32=TRUE,CC31*(1+CC121),CC31*(1+(VLOOKUP($A32,'Overriden Forecasts'!$2:$25,'Unchained Indices'!CC$2,0))))</f>
        <v>100.1861391200942</v>
      </c>
      <c r="CD32">
        <f>IF($B32=TRUE,CD31*(1+CD121),CD31*(1+(VLOOKUP($A32,'Overriden Forecasts'!$2:$25,'Unchained Indices'!CD$2,0))))</f>
        <v>101.26399557453682</v>
      </c>
      <c r="CE32">
        <f>IF($B32=TRUE,CE31*(1+CE121),CE31*(1+(VLOOKUP($A32,'Overriden Forecasts'!$2:$25,'Unchained Indices'!CE$2,0))))</f>
        <v>100.5645140925629</v>
      </c>
      <c r="CF32">
        <f>IF($B32=TRUE,CF31*(1+CF121),CF31*(1+(VLOOKUP($A32,'Overriden Forecasts'!$2:$25,'Unchained Indices'!CF$2,0))))</f>
        <v>102.33806831894658</v>
      </c>
      <c r="CG32">
        <f>IF($B32=TRUE,CG31*(1+CG121),CG31*(1+(VLOOKUP($A32,'Overriden Forecasts'!$2:$25,'Unchained Indices'!CG$2,0))))</f>
        <v>107.23260779800694</v>
      </c>
      <c r="CH32">
        <f>IF($B32=TRUE,CH31*(1+CH121),CH31*(1+(VLOOKUP($A32,'Overriden Forecasts'!$2:$25,'Unchained Indices'!CH$2,0))))</f>
        <v>99.440842851521936</v>
      </c>
      <c r="CI32">
        <f>IF($B32=TRUE,CI31*(1+CI121),CI31*(1+(VLOOKUP($A32,'Overriden Forecasts'!$2:$25,'Unchained Indices'!CI$2,0))))</f>
        <v>100.98755040639224</v>
      </c>
      <c r="CJ32">
        <f>IF($B32=TRUE,CJ31*(1+CJ121),CJ31*(1+(VLOOKUP($A32,'Overriden Forecasts'!$2:$25,'Unchained Indices'!CJ$2,0))))</f>
        <v>100.11289185217078</v>
      </c>
      <c r="CK32">
        <f>IF($B32=TRUE,CK31*(1+CK121),CK31*(1+(VLOOKUP($A32,'Overriden Forecasts'!$2:$25,'Unchained Indices'!CK$2,0))))</f>
        <v>100.43767611427454</v>
      </c>
      <c r="CL32">
        <f>IF($B32=TRUE,CL31*(1+CL121),CL31*(1+(VLOOKUP($A32,'Overriden Forecasts'!$2:$25,'Unchained Indices'!CL$2,0))))</f>
        <v>100.23243251945928</v>
      </c>
      <c r="CM32">
        <f>IF($B32=TRUE,CM31*(1+CM121),CM31*(1+(VLOOKUP($A32,'Overriden Forecasts'!$2:$25,'Unchained Indices'!CM$2,0))))</f>
        <v>100.1321007775954</v>
      </c>
      <c r="CN32">
        <f>IF($B32=TRUE,CN31*(1+CN121),CN31*(1+(VLOOKUP($A32,'Overriden Forecasts'!$2:$25,'Unchained Indices'!CN$2,0))))</f>
        <v>101.75334084937965</v>
      </c>
      <c r="CO32">
        <f>IF($B32=TRUE,CO31*(1+CO121),CO31*(1+(VLOOKUP($A32,'Overriden Forecasts'!$2:$25,'Unchained Indices'!CO$2,0))))</f>
        <v>100.48499816359313</v>
      </c>
      <c r="CP32">
        <f>IF($B32=TRUE,CP31*(1+CP121),CP31*(1+(VLOOKUP($A32,'Overriden Forecasts'!$2:$25,'Unchained Indices'!CP$2,0))))</f>
        <v>100.68920807244828</v>
      </c>
    </row>
    <row r="33" spans="1:94" x14ac:dyDescent="0.2">
      <c r="A33" s="6">
        <f t="shared" si="4"/>
        <v>45352</v>
      </c>
      <c r="B33" s="8" t="str">
        <f>IF(A33&lt;='Overriden Forecasts'!$A$2,TRUE,"")</f>
        <v/>
      </c>
      <c r="C33" s="7">
        <f t="shared" si="5"/>
        <v>45292</v>
      </c>
      <c r="D33">
        <f>IF($B33=TRUE,D32*(1+D122),D32*(1+(VLOOKUP($A33,'Overriden Forecasts'!$2:$25,'Unchained Indices'!D$2,0))))</f>
        <v>100.42931646189541</v>
      </c>
      <c r="E33">
        <f>IF($B33=TRUE,E32*(1+E122),E32*(1+(VLOOKUP($A33,'Overriden Forecasts'!$2:$25,'Unchained Indices'!E$2,0))))</f>
        <v>100.22942199410123</v>
      </c>
      <c r="F33">
        <f>IF($B33=TRUE,F32*(1+F122),F32*(1+(VLOOKUP($A33,'Overriden Forecasts'!$2:$25,'Unchained Indices'!F$2,0))))</f>
        <v>101.48983724273643</v>
      </c>
      <c r="G33">
        <f>IF($B33=TRUE,G32*(1+G122),G32*(1+(VLOOKUP($A33,'Overriden Forecasts'!$2:$25,'Unchained Indices'!G$2,0))))</f>
        <v>100.26564877617137</v>
      </c>
      <c r="H33">
        <f>IF($B33=TRUE,H32*(1+H122),H32*(1+(VLOOKUP($A33,'Overriden Forecasts'!$2:$25,'Unchained Indices'!H$2,0))))</f>
        <v>101.79629803038394</v>
      </c>
      <c r="I33">
        <f>IF($B33=TRUE,I32*(1+I122),I32*(1+(VLOOKUP($A33,'Overriden Forecasts'!$2:$25,'Unchained Indices'!I$2,0))))</f>
        <v>100.34880478170564</v>
      </c>
      <c r="J33">
        <f>IF($B33=TRUE,J32*(1+J122),J32*(1+(VLOOKUP($A33,'Overriden Forecasts'!$2:$25,'Unchained Indices'!J$2,0))))</f>
        <v>100.90510218782289</v>
      </c>
      <c r="K33">
        <f>IF($B33=TRUE,K32*(1+K122),K32*(1+(VLOOKUP($A33,'Overriden Forecasts'!$2:$25,'Unchained Indices'!K$2,0))))</f>
        <v>100.25385297603032</v>
      </c>
      <c r="L33">
        <f>IF($B33=TRUE,L32*(1+L122),L32*(1+(VLOOKUP($A33,'Overriden Forecasts'!$2:$25,'Unchained Indices'!L$2,0))))</f>
        <v>100</v>
      </c>
      <c r="M33">
        <f>IF($B33=TRUE,M32*(1+M122),M32*(1+(VLOOKUP($A33,'Overriden Forecasts'!$2:$25,'Unchained Indices'!M$2,0))))</f>
        <v>100.3432181713972</v>
      </c>
      <c r="N33">
        <f>IF($B33=TRUE,N32*(1+N122),N32*(1+(VLOOKUP($A33,'Overriden Forecasts'!$2:$25,'Unchained Indices'!N$2,0))))</f>
        <v>100.42113210321526</v>
      </c>
      <c r="O33">
        <f>IF($B33=TRUE,O32*(1+O122),O32*(1+(VLOOKUP($A33,'Overriden Forecasts'!$2:$25,'Unchained Indices'!O$2,0))))</f>
        <v>100.36820884897602</v>
      </c>
      <c r="P33">
        <f>IF($B33=TRUE,P32*(1+P122),P32*(1+(VLOOKUP($A33,'Overriden Forecasts'!$2:$25,'Unchained Indices'!P$2,0))))</f>
        <v>100.42464756511561</v>
      </c>
      <c r="Q33">
        <f>IF($B33=TRUE,Q32*(1+Q122),Q32*(1+(VLOOKUP($A33,'Overriden Forecasts'!$2:$25,'Unchained Indices'!Q$2,0))))</f>
        <v>100.35844705185531</v>
      </c>
      <c r="R33">
        <f>IF($B33=TRUE,R32*(1+R122),R32*(1+(VLOOKUP($A33,'Overriden Forecasts'!$2:$25,'Unchained Indices'!R$2,0))))</f>
        <v>100.19026926294245</v>
      </c>
      <c r="S33">
        <f>IF($B33=TRUE,S32*(1+S122),S32*(1+(VLOOKUP($A33,'Overriden Forecasts'!$2:$25,'Unchained Indices'!S$2,0))))</f>
        <v>100.48885486439315</v>
      </c>
      <c r="T33">
        <f>IF($B33=TRUE,T32*(1+T122),T32*(1+(VLOOKUP($A33,'Overriden Forecasts'!$2:$25,'Unchained Indices'!T$2,0))))</f>
        <v>101.29700617576839</v>
      </c>
      <c r="U33">
        <f>IF($B33=TRUE,U32*(1+U122),U32*(1+(VLOOKUP($A33,'Overriden Forecasts'!$2:$25,'Unchained Indices'!U$2,0))))</f>
        <v>102.11696577349996</v>
      </c>
      <c r="V33">
        <f>IF($B33=TRUE,V32*(1+V122),V32*(1+(VLOOKUP($A33,'Overriden Forecasts'!$2:$25,'Unchained Indices'!V$2,0))))</f>
        <v>100.25640511855207</v>
      </c>
      <c r="W33">
        <f>IF($B33=TRUE,W32*(1+W122),W32*(1+(VLOOKUP($A33,'Overriden Forecasts'!$2:$25,'Unchained Indices'!W$2,0))))</f>
        <v>100.26810980680433</v>
      </c>
      <c r="X33">
        <f>IF($B33=TRUE,X32*(1+X122),X32*(1+(VLOOKUP($A33,'Overriden Forecasts'!$2:$25,'Unchained Indices'!X$2,0))))</f>
        <v>100.40487259114953</v>
      </c>
      <c r="Y33">
        <f>IF($B33=TRUE,Y32*(1+Y122),Y32*(1+(VLOOKUP($A33,'Overriden Forecasts'!$2:$25,'Unchained Indices'!Y$2,0))))</f>
        <v>100.58121949995757</v>
      </c>
      <c r="Z33">
        <f>IF($B33=TRUE,Z32*(1+Z122),Z32*(1+(VLOOKUP($A33,'Overriden Forecasts'!$2:$25,'Unchained Indices'!Z$2,0))))</f>
        <v>100.2963179574094</v>
      </c>
      <c r="AA33">
        <f>IF($B33=TRUE,AA32*(1+AA122),AA32*(1+(VLOOKUP($A33,'Overriden Forecasts'!$2:$25,'Unchained Indices'!AA$2,0))))</f>
        <v>101.38294577746287</v>
      </c>
      <c r="AB33">
        <f>IF($B33=TRUE,AB32*(1+AB122),AB32*(1+(VLOOKUP($A33,'Overriden Forecasts'!$2:$25,'Unchained Indices'!AB$2,0))))</f>
        <v>100.89476788298916</v>
      </c>
      <c r="AC33">
        <f>IF($B33=TRUE,AC32*(1+AC122),AC32*(1+(VLOOKUP($A33,'Overriden Forecasts'!$2:$25,'Unchained Indices'!AC$2,0))))</f>
        <v>100</v>
      </c>
      <c r="AD33">
        <f>IF($B33=TRUE,AD32*(1+AD122),AD32*(1+(VLOOKUP($A33,'Overriden Forecasts'!$2:$25,'Unchained Indices'!AD$2,0))))</f>
        <v>100.32781643126579</v>
      </c>
      <c r="AE33">
        <f>IF($B33=TRUE,AE32*(1+AE122),AE32*(1+(VLOOKUP($A33,'Overriden Forecasts'!$2:$25,'Unchained Indices'!AE$2,0))))</f>
        <v>100.21076524407364</v>
      </c>
      <c r="AF33">
        <f>IF($B33=TRUE,AF32*(1+AF122),AF32*(1+(VLOOKUP($A33,'Overriden Forecasts'!$2:$25,'Unchained Indices'!AF$2,0))))</f>
        <v>100.16519804763654</v>
      </c>
      <c r="AG33">
        <f>IF($B33=TRUE,AG32*(1+AG122),AG32*(1+(VLOOKUP($A33,'Overriden Forecasts'!$2:$25,'Unchained Indices'!AG$2,0))))</f>
        <v>100.50949617591708</v>
      </c>
      <c r="AH33">
        <f>IF($B33=TRUE,AH32*(1+AH122),AH32*(1+(VLOOKUP($A33,'Overriden Forecasts'!$2:$25,'Unchained Indices'!AH$2,0))))</f>
        <v>99.728723882410023</v>
      </c>
      <c r="AI33">
        <f>IF($B33=TRUE,AI32*(1+AI122),AI32*(1+(VLOOKUP($A33,'Overriden Forecasts'!$2:$25,'Unchained Indices'!AI$2,0))))</f>
        <v>99.602773177875292</v>
      </c>
      <c r="AJ33">
        <f>IF($B33=TRUE,AJ32*(1+AJ122),AJ32*(1+(VLOOKUP($A33,'Overriden Forecasts'!$2:$25,'Unchained Indices'!AJ$2,0))))</f>
        <v>100.58806096559859</v>
      </c>
      <c r="AK33">
        <f>IF($B33=TRUE,AK32*(1+AK122),AK32*(1+(VLOOKUP($A33,'Overriden Forecasts'!$2:$25,'Unchained Indices'!AK$2,0))))</f>
        <v>100.83717396794059</v>
      </c>
      <c r="AL33">
        <f>IF($B33=TRUE,AL32*(1+AL122),AL32*(1+(VLOOKUP($A33,'Overriden Forecasts'!$2:$25,'Unchained Indices'!AL$2,0))))</f>
        <v>101.06274337691985</v>
      </c>
      <c r="AM33">
        <f>IF($B33=TRUE,AM32*(1+AM122),AM32*(1+(VLOOKUP($A33,'Overriden Forecasts'!$2:$25,'Unchained Indices'!AM$2,0))))</f>
        <v>101.02467631449377</v>
      </c>
      <c r="AN33">
        <f>IF($B33=TRUE,AN32*(1+AN122),AN32*(1+(VLOOKUP($A33,'Overriden Forecasts'!$2:$25,'Unchained Indices'!AN$2,0))))</f>
        <v>101.76442205386854</v>
      </c>
      <c r="AO33">
        <f>IF($B33=TRUE,AO32*(1+AO122),AO32*(1+(VLOOKUP($A33,'Overriden Forecasts'!$2:$25,'Unchained Indices'!AO$2,0))))</f>
        <v>100.32574458651452</v>
      </c>
      <c r="AP33">
        <f>IF($B33=TRUE,AP32*(1+AP122),AP32*(1+(VLOOKUP($A33,'Overriden Forecasts'!$2:$25,'Unchained Indices'!AP$2,0))))</f>
        <v>100.34240240384781</v>
      </c>
      <c r="AQ33">
        <f>IF($B33=TRUE,AQ32*(1+AQ122),AQ32*(1+(VLOOKUP($A33,'Overriden Forecasts'!$2:$25,'Unchained Indices'!AQ$2,0))))</f>
        <v>100.19641114555</v>
      </c>
      <c r="AR33">
        <f>IF($B33=TRUE,AR32*(1+AR122),AR32*(1+(VLOOKUP($A33,'Overriden Forecasts'!$2:$25,'Unchained Indices'!AR$2,0))))</f>
        <v>100.21890379331167</v>
      </c>
      <c r="AS33">
        <f>IF($B33=TRUE,AS32*(1+AS122),AS32*(1+(VLOOKUP($A33,'Overriden Forecasts'!$2:$25,'Unchained Indices'!AS$2,0))))</f>
        <v>100.47075870119323</v>
      </c>
      <c r="AT33">
        <f>IF($B33=TRUE,AT32*(1+AT122),AT32*(1+(VLOOKUP($A33,'Overriden Forecasts'!$2:$25,'Unchained Indices'!AT$2,0))))</f>
        <v>100.24091149163253</v>
      </c>
      <c r="AU33">
        <f>IF($B33=TRUE,AU32*(1+AU122),AU32*(1+(VLOOKUP($A33,'Overriden Forecasts'!$2:$25,'Unchained Indices'!AU$2,0))))</f>
        <v>101.10333502385224</v>
      </c>
      <c r="AV33">
        <f>IF($B33=TRUE,AV32*(1+AV122),AV32*(1+(VLOOKUP($A33,'Overriden Forecasts'!$2:$25,'Unchained Indices'!AV$2,0))))</f>
        <v>100.81555963016805</v>
      </c>
      <c r="AW33">
        <f>IF($B33=TRUE,AW32*(1+AW122),AW32*(1+(VLOOKUP($A33,'Overriden Forecasts'!$2:$25,'Unchained Indices'!AW$2,0))))</f>
        <v>100.5780775034798</v>
      </c>
      <c r="AX33">
        <f>IF($B33=TRUE,AX32*(1+AX122),AX32*(1+(VLOOKUP($A33,'Overriden Forecasts'!$2:$25,'Unchained Indices'!AX$2,0))))</f>
        <v>100</v>
      </c>
      <c r="AY33">
        <f>IF($B33=TRUE,AY32*(1+AY122),AY32*(1+(VLOOKUP($A33,'Overriden Forecasts'!$2:$25,'Unchained Indices'!AY$2,0))))</f>
        <v>100.20009999999998</v>
      </c>
      <c r="AZ33">
        <f>IF($B33=TRUE,AZ32*(1+AZ122),AZ32*(1+(VLOOKUP($A33,'Overriden Forecasts'!$2:$25,'Unchained Indices'!AZ$2,0))))</f>
        <v>100</v>
      </c>
      <c r="BA33">
        <f>IF($B33=TRUE,BA32*(1+BA122),BA32*(1+(VLOOKUP($A33,'Overriden Forecasts'!$2:$25,'Unchained Indices'!BA$2,0))))</f>
        <v>102.21542543394423</v>
      </c>
      <c r="BB33">
        <f>IF($B33=TRUE,BB32*(1+BB122),BB32*(1+(VLOOKUP($A33,'Overriden Forecasts'!$2:$25,'Unchained Indices'!BB$2,0))))</f>
        <v>100.28299263094173</v>
      </c>
      <c r="BC33">
        <f>IF($B33=TRUE,BC32*(1+BC122),BC32*(1+(VLOOKUP($A33,'Overriden Forecasts'!$2:$25,'Unchained Indices'!BC$2,0))))</f>
        <v>101.32391428916875</v>
      </c>
      <c r="BD33">
        <f>IF($B33=TRUE,BD32*(1+BD122),BD32*(1+(VLOOKUP($A33,'Overriden Forecasts'!$2:$25,'Unchained Indices'!BD$2,0))))</f>
        <v>101.54346504104876</v>
      </c>
      <c r="BE33">
        <f>IF($B33=TRUE,BE32*(1+BE122),BE32*(1+(VLOOKUP($A33,'Overriden Forecasts'!$2:$25,'Unchained Indices'!BE$2,0))))</f>
        <v>103.46510195572935</v>
      </c>
      <c r="BF33">
        <f>IF($B33=TRUE,BF32*(1+BF122),BF32*(1+(VLOOKUP($A33,'Overriden Forecasts'!$2:$25,'Unchained Indices'!BF$2,0))))</f>
        <v>100</v>
      </c>
      <c r="BG33">
        <f>IF($B33=TRUE,BG32*(1+BG122),BG32*(1+(VLOOKUP($A33,'Overriden Forecasts'!$2:$25,'Unchained Indices'!BG$2,0))))</f>
        <v>100</v>
      </c>
      <c r="BH33">
        <f>IF($B33=TRUE,BH32*(1+BH122),BH32*(1+(VLOOKUP($A33,'Overriden Forecasts'!$2:$25,'Unchained Indices'!BH$2,0))))</f>
        <v>100.44397016954743</v>
      </c>
      <c r="BI33">
        <f>IF($B33=TRUE,BI32*(1+BI122),BI32*(1+(VLOOKUP($A33,'Overriden Forecasts'!$2:$25,'Unchained Indices'!BI$2,0))))</f>
        <v>100.71493957502533</v>
      </c>
      <c r="BJ33">
        <f>IF($B33=TRUE,BJ32*(1+BJ122),BJ32*(1+(VLOOKUP($A33,'Overriden Forecasts'!$2:$25,'Unchained Indices'!BJ$2,0))))</f>
        <v>100.95290149715483</v>
      </c>
      <c r="BK33">
        <f>IF($B33=TRUE,BK32*(1+BK122),BK32*(1+(VLOOKUP($A33,'Overriden Forecasts'!$2:$25,'Unchained Indices'!BK$2,0))))</f>
        <v>100.14914235384352</v>
      </c>
      <c r="BL33">
        <f>IF($B33=TRUE,BL32*(1+BL122),BL32*(1+(VLOOKUP($A33,'Overriden Forecasts'!$2:$25,'Unchained Indices'!BL$2,0))))</f>
        <v>100.73957560016137</v>
      </c>
      <c r="BM33">
        <f>IF($B33=TRUE,BM32*(1+BM122),BM32*(1+(VLOOKUP($A33,'Overriden Forecasts'!$2:$25,'Unchained Indices'!BM$2,0))))</f>
        <v>100.47838155979775</v>
      </c>
      <c r="BN33">
        <f>IF($B33=TRUE,BN32*(1+BN122),BN32*(1+(VLOOKUP($A33,'Overriden Forecasts'!$2:$25,'Unchained Indices'!BN$2,0))))</f>
        <v>101.59622297807749</v>
      </c>
      <c r="BO33">
        <f>IF($B33=TRUE,BO32*(1+BO122),BO32*(1+(VLOOKUP($A33,'Overriden Forecasts'!$2:$25,'Unchained Indices'!BO$2,0))))</f>
        <v>100.5768797065536</v>
      </c>
      <c r="BP33">
        <f>IF($B33=TRUE,BP32*(1+BP122),BP32*(1+(VLOOKUP($A33,'Overriden Forecasts'!$2:$25,'Unchained Indices'!BP$2,0))))</f>
        <v>100.59467377926872</v>
      </c>
      <c r="BQ33">
        <f>IF($B33=TRUE,BQ32*(1+BQ122),BQ32*(1+(VLOOKUP($A33,'Overriden Forecasts'!$2:$25,'Unchained Indices'!BQ$2,0))))</f>
        <v>100.94079081490712</v>
      </c>
      <c r="BR33">
        <f>IF($B33=TRUE,BR32*(1+BR122),BR32*(1+(VLOOKUP($A33,'Overriden Forecasts'!$2:$25,'Unchained Indices'!BR$2,0))))</f>
        <v>100.55575467480571</v>
      </c>
      <c r="BS33">
        <f>IF($B33=TRUE,BS32*(1+BS122),BS32*(1+(VLOOKUP($A33,'Overriden Forecasts'!$2:$25,'Unchained Indices'!BS$2,0))))</f>
        <v>101.51470079969747</v>
      </c>
      <c r="BT33">
        <f>IF($B33=TRUE,BT32*(1+BT122),BT32*(1+(VLOOKUP($A33,'Overriden Forecasts'!$2:$25,'Unchained Indices'!BT$2,0))))</f>
        <v>103.28918932515143</v>
      </c>
      <c r="BU33">
        <f>IF($B33=TRUE,BU32*(1+BU122),BU32*(1+(VLOOKUP($A33,'Overriden Forecasts'!$2:$25,'Unchained Indices'!BU$2,0))))</f>
        <v>101.40691076726075</v>
      </c>
      <c r="BV33">
        <f>IF($B33=TRUE,BV32*(1+BV122),BV32*(1+(VLOOKUP($A33,'Overriden Forecasts'!$2:$25,'Unchained Indices'!BV$2,0))))</f>
        <v>101.44259919450144</v>
      </c>
      <c r="BW33">
        <f>IF($B33=TRUE,BW32*(1+BW122),BW32*(1+(VLOOKUP($A33,'Overriden Forecasts'!$2:$25,'Unchained Indices'!BW$2,0))))</f>
        <v>101.4334703457076</v>
      </c>
      <c r="BX33">
        <f>IF($B33=TRUE,BX32*(1+BX122),BX32*(1+(VLOOKUP($A33,'Overriden Forecasts'!$2:$25,'Unchained Indices'!BX$2,0))))</f>
        <v>100.50469249151853</v>
      </c>
      <c r="BY33">
        <f>IF($B33=TRUE,BY32*(1+BY122),BY32*(1+(VLOOKUP($A33,'Overriden Forecasts'!$2:$25,'Unchained Indices'!BY$2,0))))</f>
        <v>100.65788155189871</v>
      </c>
      <c r="BZ33">
        <f>IF($B33=TRUE,BZ32*(1+BZ122),BZ32*(1+(VLOOKUP($A33,'Overriden Forecasts'!$2:$25,'Unchained Indices'!BZ$2,0))))</f>
        <v>100.98724177591653</v>
      </c>
      <c r="CA33">
        <f>IF($B33=TRUE,CA32*(1+CA122),CA32*(1+(VLOOKUP($A33,'Overriden Forecasts'!$2:$25,'Unchained Indices'!CA$2,0))))</f>
        <v>99.602614286064792</v>
      </c>
      <c r="CB33">
        <f>IF($B33=TRUE,CB32*(1+CB122),CB32*(1+(VLOOKUP($A33,'Overriden Forecasts'!$2:$25,'Unchained Indices'!CB$2,0))))</f>
        <v>100.70195163776194</v>
      </c>
      <c r="CC33">
        <f>IF($B33=TRUE,CC32*(1+CC122),CC32*(1+(VLOOKUP($A33,'Overriden Forecasts'!$2:$25,'Unchained Indices'!CC$2,0))))</f>
        <v>100.37227824018841</v>
      </c>
      <c r="CD33">
        <f>IF($B33=TRUE,CD32*(1+CD122),CD32*(1+(VLOOKUP($A33,'Overriden Forecasts'!$2:$25,'Unchained Indices'!CD$2,0))))</f>
        <v>102.52799114900999</v>
      </c>
      <c r="CE33">
        <f>IF($B33=TRUE,CE32*(1+CE122),CE32*(1+(VLOOKUP($A33,'Overriden Forecasts'!$2:$25,'Unchained Indices'!CE$2,0))))</f>
        <v>100.82067844344155</v>
      </c>
      <c r="CF33">
        <f>IF($B33=TRUE,CF32*(1+CF122),CF32*(1+(VLOOKUP($A33,'Overriden Forecasts'!$2:$25,'Unchained Indices'!CF$2,0))))</f>
        <v>99.396197005881504</v>
      </c>
      <c r="CG33">
        <f>IF($B33=TRUE,CG32*(1+CG122),CG32*(1+(VLOOKUP($A33,'Overriden Forecasts'!$2:$25,'Unchained Indices'!CG$2,0))))</f>
        <v>106.73875969211537</v>
      </c>
      <c r="CH33">
        <f>IF($B33=TRUE,CH32*(1+CH122),CH32*(1+(VLOOKUP($A33,'Overriden Forecasts'!$2:$25,'Unchained Indices'!CH$2,0))))</f>
        <v>101.04764227130271</v>
      </c>
      <c r="CI33">
        <f>IF($B33=TRUE,CI32*(1+CI122),CI32*(1+(VLOOKUP($A33,'Overriden Forecasts'!$2:$25,'Unchained Indices'!CI$2,0))))</f>
        <v>101.05241021651076</v>
      </c>
      <c r="CJ33">
        <f>IF($B33=TRUE,CJ32*(1+CJ122),CJ32*(1+(VLOOKUP($A33,'Overriden Forecasts'!$2:$25,'Unchained Indices'!CJ$2,0))))</f>
        <v>100.70336017243483</v>
      </c>
      <c r="CK33">
        <f>IF($B33=TRUE,CK32*(1+CK122),CK32*(1+(VLOOKUP($A33,'Overriden Forecasts'!$2:$25,'Unchained Indices'!CK$2,0))))</f>
        <v>100.87611742604375</v>
      </c>
      <c r="CL33">
        <f>IF($B33=TRUE,CL32*(1+CL122),CL32*(1+(VLOOKUP($A33,'Overriden Forecasts'!$2:$25,'Unchained Indices'!CL$2,0))))</f>
        <v>100.57225385210774</v>
      </c>
      <c r="CM33">
        <f>IF($B33=TRUE,CM32*(1+CM122),CM32*(1+(VLOOKUP($A33,'Overriden Forecasts'!$2:$25,'Unchained Indices'!CM$2,0))))</f>
        <v>100.26420155519079</v>
      </c>
      <c r="CN33">
        <f>IF($B33=TRUE,CN32*(1+CN122),CN32*(1+(VLOOKUP($A33,'Overriden Forecasts'!$2:$25,'Unchained Indices'!CN$2,0))))</f>
        <v>101.90496112911414</v>
      </c>
      <c r="CO33">
        <f>IF($B33=TRUE,CO32*(1+CO122),CO32*(1+(VLOOKUP($A33,'Overriden Forecasts'!$2:$25,'Unchained Indices'!CO$2,0))))</f>
        <v>100.96989443517403</v>
      </c>
      <c r="CP33">
        <f>IF($B33=TRUE,CP32*(1+CP122),CP32*(1+(VLOOKUP($A33,'Overriden Forecasts'!$2:$25,'Unchained Indices'!CP$2,0))))</f>
        <v>101.37728195290045</v>
      </c>
    </row>
    <row r="34" spans="1:94" x14ac:dyDescent="0.2">
      <c r="A34" s="6">
        <f t="shared" si="4"/>
        <v>45383</v>
      </c>
      <c r="B34" s="8" t="str">
        <f>IF(A34&lt;='Overriden Forecasts'!$A$2,TRUE,"")</f>
        <v/>
      </c>
      <c r="C34" s="7">
        <f t="shared" si="5"/>
        <v>45292</v>
      </c>
      <c r="D34">
        <f>IF($B34=TRUE,D33*(1+D123),D33*(1+(VLOOKUP($A34,'Overriden Forecasts'!$2:$25,'Unchained Indices'!D$2,0))))</f>
        <v>100.63312631271012</v>
      </c>
      <c r="E34">
        <f>IF($B34=TRUE,E33*(1+E123),E33*(1+(VLOOKUP($A34,'Overriden Forecasts'!$2:$25,'Unchained Indices'!E$2,0))))</f>
        <v>100.47174447843429</v>
      </c>
      <c r="F34">
        <f>IF($B34=TRUE,F33*(1+F123),F33*(1+(VLOOKUP($A34,'Overriden Forecasts'!$2:$25,'Unchained Indices'!F$2,0))))</f>
        <v>102.23470734721103</v>
      </c>
      <c r="G34">
        <f>IF($B34=TRUE,G33*(1+G123),G33*(1+(VLOOKUP($A34,'Overriden Forecasts'!$2:$25,'Unchained Indices'!G$2,0))))</f>
        <v>100.39821427417802</v>
      </c>
      <c r="H34">
        <f>IF($B34=TRUE,H33*(1+H123),H33*(1+(VLOOKUP($A34,'Overriden Forecasts'!$2:$25,'Unchained Indices'!H$2,0))))</f>
        <v>101.74479082432089</v>
      </c>
      <c r="I34">
        <f>IF($B34=TRUE,I33*(1+I123),I33*(1+(VLOOKUP($A34,'Overriden Forecasts'!$2:$25,'Unchained Indices'!I$2,0))))</f>
        <v>100.52320717255847</v>
      </c>
      <c r="J34">
        <f>IF($B34=TRUE,J33*(1+J123),J33*(1+(VLOOKUP($A34,'Overriden Forecasts'!$2:$25,'Unchained Indices'!J$2,0))))</f>
        <v>101.03292134784789</v>
      </c>
      <c r="K34">
        <f>IF($B34=TRUE,K33*(1+K123),K33*(1+(VLOOKUP($A34,'Overriden Forecasts'!$2:$25,'Unchained Indices'!K$2,0))))</f>
        <v>100.38060523217811</v>
      </c>
      <c r="L34">
        <f>IF($B34=TRUE,L33*(1+L123),L33*(1+(VLOOKUP($A34,'Overriden Forecasts'!$2:$25,'Unchained Indices'!L$2,0))))</f>
        <v>100</v>
      </c>
      <c r="M34">
        <f>IF($B34=TRUE,M33*(1+M123),M33*(1+(VLOOKUP($A34,'Overriden Forecasts'!$2:$25,'Unchained Indices'!M$2,0))))</f>
        <v>100.50646177826792</v>
      </c>
      <c r="N34">
        <f>IF($B34=TRUE,N33*(1+N123),N33*(1+(VLOOKUP($A34,'Overriden Forecasts'!$2:$25,'Unchained Indices'!N$2,0))))</f>
        <v>100.6206892216663</v>
      </c>
      <c r="O34">
        <f>IF($B34=TRUE,O33*(1+O123),O33*(1+(VLOOKUP($A34,'Overriden Forecasts'!$2:$25,'Unchained Indices'!O$2,0))))</f>
        <v>100.54560973067278</v>
      </c>
      <c r="P34">
        <f>IF($B34=TRUE,P33*(1+P123),P33*(1+(VLOOKUP($A34,'Overriden Forecasts'!$2:$25,'Unchained Indices'!P$2,0))))</f>
        <v>100.53901296527489</v>
      </c>
      <c r="Q34">
        <f>IF($B34=TRUE,Q33*(1+Q123),Q33*(1+(VLOOKUP($A34,'Overriden Forecasts'!$2:$25,'Unchained Indices'!Q$2,0))))</f>
        <v>100.53767057778296</v>
      </c>
      <c r="R34">
        <f>IF($B34=TRUE,R33*(1+R123),R33*(1+(VLOOKUP($A34,'Overriden Forecasts'!$2:$25,'Unchained Indices'!R$2,0))))</f>
        <v>100.40184219878434</v>
      </c>
      <c r="S34">
        <f>IF($B34=TRUE,S33*(1+S123),S33*(1+(VLOOKUP($A34,'Overriden Forecasts'!$2:$25,'Unchained Indices'!S$2,0))))</f>
        <v>100.71473725869933</v>
      </c>
      <c r="T34">
        <f>IF($B34=TRUE,T33*(1+T123),T33*(1+(VLOOKUP($A34,'Overriden Forecasts'!$2:$25,'Unchained Indices'!T$2,0))))</f>
        <v>102.0100159641037</v>
      </c>
      <c r="U34">
        <f>IF($B34=TRUE,U33*(1+U123),U33*(1+(VLOOKUP($A34,'Overriden Forecasts'!$2:$25,'Unchained Indices'!U$2,0))))</f>
        <v>103.15047300934472</v>
      </c>
      <c r="V34">
        <f>IF($B34=TRUE,V33*(1+V123),V33*(1+(VLOOKUP($A34,'Overriden Forecasts'!$2:$25,'Unchained Indices'!V$2,0))))</f>
        <v>100.38454378003703</v>
      </c>
      <c r="W34">
        <f>IF($B34=TRUE,W33*(1+W123),W33*(1+(VLOOKUP($A34,'Overriden Forecasts'!$2:$25,'Unchained Indices'!W$2,0))))</f>
        <v>100.40216471021748</v>
      </c>
      <c r="X34">
        <f>IF($B34=TRUE,X33*(1+X123),X33*(1+(VLOOKUP($A34,'Overriden Forecasts'!$2:$25,'Unchained Indices'!X$2,0))))</f>
        <v>100.64656017606073</v>
      </c>
      <c r="Y34">
        <f>IF($B34=TRUE,Y33*(1+Y123),Y33*(1+(VLOOKUP($A34,'Overriden Forecasts'!$2:$25,'Unchained Indices'!Y$2,0))))</f>
        <v>100.46897119373247</v>
      </c>
      <c r="Z34">
        <f>IF($B34=TRUE,Z33*(1+Z123),Z33*(1+(VLOOKUP($A34,'Overriden Forecasts'!$2:$25,'Unchained Indices'!Z$2,0))))</f>
        <v>100.74610355968622</v>
      </c>
      <c r="AA34">
        <f>IF($B34=TRUE,AA33*(1+AA123),AA33*(1+(VLOOKUP($A34,'Overriden Forecasts'!$2:$25,'Unchained Indices'!AA$2,0))))</f>
        <v>100.61317854798082</v>
      </c>
      <c r="AB34">
        <f>IF($B34=TRUE,AB33*(1+AB123),AB33*(1+(VLOOKUP($A34,'Overriden Forecasts'!$2:$25,'Unchained Indices'!AB$2,0))))</f>
        <v>100.00607834974062</v>
      </c>
      <c r="AC34">
        <f>IF($B34=TRUE,AC33*(1+AC123),AC33*(1+(VLOOKUP($A34,'Overriden Forecasts'!$2:$25,'Unchained Indices'!AC$2,0))))</f>
        <v>100</v>
      </c>
      <c r="AD34">
        <f>IF($B34=TRUE,AD33*(1+AD123),AD33*(1+(VLOOKUP($A34,'Overriden Forecasts'!$2:$25,'Unchained Indices'!AD$2,0))))</f>
        <v>100.48744845446988</v>
      </c>
      <c r="AE34">
        <f>IF($B34=TRUE,AE33*(1+AE123),AE33*(1+(VLOOKUP($A34,'Overriden Forecasts'!$2:$25,'Unchained Indices'!AE$2,0))))</f>
        <v>100.31618238724067</v>
      </c>
      <c r="AF34">
        <f>IF($B34=TRUE,AF33*(1+AF123),AF33*(1+(VLOOKUP($A34,'Overriden Forecasts'!$2:$25,'Unchained Indices'!AF$2,0))))</f>
        <v>100.24781644565348</v>
      </c>
      <c r="AG34">
        <f>IF($B34=TRUE,AG33*(1+AG123),AG33*(1+(VLOOKUP($A34,'Overriden Forecasts'!$2:$25,'Unchained Indices'!AG$2,0))))</f>
        <v>100.74126524419789</v>
      </c>
      <c r="AH34">
        <f>IF($B34=TRUE,AH33*(1+AH123),AH33*(1+(VLOOKUP($A34,'Overriden Forecasts'!$2:$25,'Unchained Indices'!AH$2,0))))</f>
        <v>99.753962346853754</v>
      </c>
      <c r="AI34">
        <f>IF($B34=TRUE,AI33*(1+AI123),AI33*(1+(VLOOKUP($A34,'Overriden Forecasts'!$2:$25,'Unchained Indices'!AI$2,0))))</f>
        <v>99.379421446531012</v>
      </c>
      <c r="AJ34">
        <f>IF($B34=TRUE,AJ33*(1+AJ123),AJ33*(1+(VLOOKUP($A34,'Overriden Forecasts'!$2:$25,'Unchained Indices'!AJ$2,0))))</f>
        <v>100.88209144678378</v>
      </c>
      <c r="AK34">
        <f>IF($B34=TRUE,AK33*(1+AK123),AK33*(1+(VLOOKUP($A34,'Overriden Forecasts'!$2:$25,'Unchained Indices'!AK$2,0))))</f>
        <v>101.2264878005835</v>
      </c>
      <c r="AL34">
        <f>IF($B34=TRUE,AL33*(1+AL123),AL33*(1+(VLOOKUP($A34,'Overriden Forecasts'!$2:$25,'Unchained Indices'!AL$2,0))))</f>
        <v>101.44162204305036</v>
      </c>
      <c r="AM34">
        <f>IF($B34=TRUE,AM33*(1+AM123),AM33*(1+(VLOOKUP($A34,'Overriden Forecasts'!$2:$25,'Unchained Indices'!AM$2,0))))</f>
        <v>101.36911121786324</v>
      </c>
      <c r="AN34">
        <f>IF($B34=TRUE,AN33*(1+AN123),AN33*(1+(VLOOKUP($A34,'Overriden Forecasts'!$2:$25,'Unchained Indices'!AN$2,0))))</f>
        <v>102.59973409577073</v>
      </c>
      <c r="AO34">
        <f>IF($B34=TRUE,AO33*(1+AO123),AO33*(1+(VLOOKUP($A34,'Overriden Forecasts'!$2:$25,'Unchained Indices'!AO$2,0))))</f>
        <v>100.48861687977177</v>
      </c>
      <c r="AP34">
        <f>IF($B34=TRUE,AP33*(1+AP123),AP33*(1+(VLOOKUP($A34,'Overriden Forecasts'!$2:$25,'Unchained Indices'!AP$2,0))))</f>
        <v>100.51360360577172</v>
      </c>
      <c r="AQ34">
        <f>IF($B34=TRUE,AQ33*(1+AQ123),AQ33*(1+(VLOOKUP($A34,'Overriden Forecasts'!$2:$25,'Unchained Indices'!AQ$2,0))))</f>
        <v>100.17848657430304</v>
      </c>
      <c r="AR34">
        <f>IF($B34=TRUE,AR33*(1+AR123),AR33*(1+(VLOOKUP($A34,'Overriden Forecasts'!$2:$25,'Unchained Indices'!AR$2,0))))</f>
        <v>100.50513079151115</v>
      </c>
      <c r="AS34">
        <f>IF($B34=TRUE,AS33*(1+AS123),AS33*(1+(VLOOKUP($A34,'Overriden Forecasts'!$2:$25,'Unchained Indices'!AS$2,0))))</f>
        <v>100.69919886813985</v>
      </c>
      <c r="AT34">
        <f>IF($B34=TRUE,AT33*(1+AT123),AT33*(1+(VLOOKUP($A34,'Overriden Forecasts'!$2:$25,'Unchained Indices'!AT$2,0))))</f>
        <v>100.3613672374488</v>
      </c>
      <c r="AU34">
        <f>IF($B34=TRUE,AU33*(1+AU123),AU33*(1+(VLOOKUP($A34,'Overriden Forecasts'!$2:$25,'Unchained Indices'!AU$2,0))))</f>
        <v>101.29213211424577</v>
      </c>
      <c r="AV34">
        <f>IF($B34=TRUE,AV33*(1+AV123),AV33*(1+(VLOOKUP($A34,'Overriden Forecasts'!$2:$25,'Unchained Indices'!AV$2,0))))</f>
        <v>101.2233300700036</v>
      </c>
      <c r="AW34">
        <f>IF($B34=TRUE,AW33*(1+AW123),AW33*(1+(VLOOKUP($A34,'Overriden Forecasts'!$2:$25,'Unchained Indices'!AW$2,0))))</f>
        <v>100.81032225318623</v>
      </c>
      <c r="AX34">
        <f>IF($B34=TRUE,AX33*(1+AX123),AX33*(1+(VLOOKUP($A34,'Overriden Forecasts'!$2:$25,'Unchained Indices'!AX$2,0))))</f>
        <v>100</v>
      </c>
      <c r="AY34">
        <f>IF($B34=TRUE,AY33*(1+AY123),AY33*(1+(VLOOKUP($A34,'Overriden Forecasts'!$2:$25,'Unchained Indices'!AY$2,0))))</f>
        <v>100.30030009999997</v>
      </c>
      <c r="AZ34">
        <f>IF($B34=TRUE,AZ33*(1+AZ123),AZ33*(1+(VLOOKUP($A34,'Overriden Forecasts'!$2:$25,'Unchained Indices'!AZ$2,0))))</f>
        <v>100</v>
      </c>
      <c r="BA34">
        <f>IF($B34=TRUE,BA33*(1+BA123),BA33*(1+(VLOOKUP($A34,'Overriden Forecasts'!$2:$25,'Unchained Indices'!BA$2,0))))</f>
        <v>102.21544099458637</v>
      </c>
      <c r="BB34">
        <f>IF($B34=TRUE,BB33*(1+BB123),BB33*(1+(VLOOKUP($A34,'Overriden Forecasts'!$2:$25,'Unchained Indices'!BB$2,0))))</f>
        <v>100.43416246965216</v>
      </c>
      <c r="BC34">
        <f>IF($B34=TRUE,BC33*(1+BC123),BC33*(1+(VLOOKUP($A34,'Overriden Forecasts'!$2:$25,'Unchained Indices'!BC$2,0))))</f>
        <v>101.94411950861769</v>
      </c>
      <c r="BD34">
        <f>IF($B34=TRUE,BD33*(1+BD123),BD33*(1+(VLOOKUP($A34,'Overriden Forecasts'!$2:$25,'Unchained Indices'!BD$2,0))))</f>
        <v>102.31519756157314</v>
      </c>
      <c r="BE34">
        <f>IF($B34=TRUE,BE33*(1+BE123),BE33*(1+(VLOOKUP($A34,'Overriden Forecasts'!$2:$25,'Unchained Indices'!BE$2,0))))</f>
        <v>105.45635677733128</v>
      </c>
      <c r="BF34">
        <f>IF($B34=TRUE,BF33*(1+BF123),BF33*(1+(VLOOKUP($A34,'Overriden Forecasts'!$2:$25,'Unchained Indices'!BF$2,0))))</f>
        <v>100</v>
      </c>
      <c r="BG34">
        <f>IF($B34=TRUE,BG33*(1+BG123),BG33*(1+(VLOOKUP($A34,'Overriden Forecasts'!$2:$25,'Unchained Indices'!BG$2,0))))</f>
        <v>100</v>
      </c>
      <c r="BH34">
        <f>IF($B34=TRUE,BH33*(1+BH123),BH33*(1+(VLOOKUP($A34,'Overriden Forecasts'!$2:$25,'Unchained Indices'!BH$2,0))))</f>
        <v>100.97195062852109</v>
      </c>
      <c r="BI34">
        <f>IF($B34=TRUE,BI33*(1+BI123),BI33*(1+(VLOOKUP($A34,'Overriden Forecasts'!$2:$25,'Unchained Indices'!BI$2,0))))</f>
        <v>102.73161751580767</v>
      </c>
      <c r="BJ34">
        <f>IF($B34=TRUE,BJ33*(1+BJ123),BJ33*(1+(VLOOKUP($A34,'Overriden Forecasts'!$2:$25,'Unchained Indices'!BJ$2,0))))</f>
        <v>101.91151838922094</v>
      </c>
      <c r="BK34">
        <f>IF($B34=TRUE,BK33*(1+BK123),BK33*(1+(VLOOKUP($A34,'Overriden Forecasts'!$2:$25,'Unchained Indices'!BK$2,0))))</f>
        <v>99.861182478804324</v>
      </c>
      <c r="BL34">
        <f>IF($B34=TRUE,BL33*(1+BL123),BL33*(1+(VLOOKUP($A34,'Overriden Forecasts'!$2:$25,'Unchained Indices'!BL$2,0))))</f>
        <v>101.15579900393415</v>
      </c>
      <c r="BM34">
        <f>IF($B34=TRUE,BM33*(1+BM123),BM33*(1+(VLOOKUP($A34,'Overriden Forecasts'!$2:$25,'Unchained Indices'!BM$2,0))))</f>
        <v>100.70487315378524</v>
      </c>
      <c r="BN34">
        <f>IF($B34=TRUE,BN33*(1+BN123),BN33*(1+(VLOOKUP($A34,'Overriden Forecasts'!$2:$25,'Unchained Indices'!BN$2,0))))</f>
        <v>102.39433446711624</v>
      </c>
      <c r="BO34">
        <f>IF($B34=TRUE,BO33*(1+BO123),BO33*(1+(VLOOKUP($A34,'Overriden Forecasts'!$2:$25,'Unchained Indices'!BO$2,0))))</f>
        <v>100.86531955983038</v>
      </c>
      <c r="BP34">
        <f>IF($B34=TRUE,BP33*(1+BP123),BP33*(1+(VLOOKUP($A34,'Overriden Forecasts'!$2:$25,'Unchained Indices'!BP$2,0))))</f>
        <v>100.74217656432823</v>
      </c>
      <c r="BQ34">
        <f>IF($B34=TRUE,BQ33*(1+BQ123),BQ33*(1+(VLOOKUP($A34,'Overriden Forecasts'!$2:$25,'Unchained Indices'!BQ$2,0))))</f>
        <v>101.43733675946338</v>
      </c>
      <c r="BR34">
        <f>IF($B34=TRUE,BR33*(1+BR123),BR33*(1+(VLOOKUP($A34,'Overriden Forecasts'!$2:$25,'Unchained Indices'!BR$2,0))))</f>
        <v>100.83363201220857</v>
      </c>
      <c r="BS34">
        <f>IF($B34=TRUE,BS33*(1+BS123),BS33*(1+(VLOOKUP($A34,'Overriden Forecasts'!$2:$25,'Unchained Indices'!BS$2,0))))</f>
        <v>102.02008960229232</v>
      </c>
      <c r="BT34">
        <f>IF($B34=TRUE,BT33*(1+BT123),BT33*(1+(VLOOKUP($A34,'Overriden Forecasts'!$2:$25,'Unchained Indices'!BT$2,0))))</f>
        <v>102.84236350193268</v>
      </c>
      <c r="BU34">
        <f>IF($B34=TRUE,BU33*(1+BU123),BU33*(1+(VLOOKUP($A34,'Overriden Forecasts'!$2:$25,'Unchained Indices'!BU$2,0))))</f>
        <v>101.78755137565371</v>
      </c>
      <c r="BV34">
        <f>IF($B34=TRUE,BV33*(1+BV123),BV33*(1+(VLOOKUP($A34,'Overriden Forecasts'!$2:$25,'Unchained Indices'!BV$2,0))))</f>
        <v>101.86669473674368</v>
      </c>
      <c r="BW34">
        <f>IF($B34=TRUE,BW33*(1+BW123),BW33*(1+(VLOOKUP($A34,'Overriden Forecasts'!$2:$25,'Unchained Indices'!BW$2,0))))</f>
        <v>101.16697488786029</v>
      </c>
      <c r="BX34">
        <f>IF($B34=TRUE,BX33*(1+BX123),BX33*(1+(VLOOKUP($A34,'Overriden Forecasts'!$2:$25,'Unchained Indices'!BX$2,0))))</f>
        <v>100.64372062227207</v>
      </c>
      <c r="BY34">
        <f>IF($B34=TRUE,BY33*(1+BY123),BY33*(1+(VLOOKUP($A34,'Overriden Forecasts'!$2:$25,'Unchained Indices'!BY$2,0))))</f>
        <v>100.87157470303698</v>
      </c>
      <c r="BZ34">
        <f>IF($B34=TRUE,BZ33*(1+BZ123),BZ33*(1+(VLOOKUP($A34,'Overriden Forecasts'!$2:$25,'Unchained Indices'!BZ$2,0))))</f>
        <v>101.08939181914873</v>
      </c>
      <c r="CA34">
        <f>IF($B34=TRUE,CA33*(1+CA123),CA33*(1+(VLOOKUP($A34,'Overriden Forecasts'!$2:$25,'Unchained Indices'!CA$2,0))))</f>
        <v>99.367590262257124</v>
      </c>
      <c r="CB34">
        <f>IF($B34=TRUE,CB33*(1+CB123),CB33*(1+(VLOOKUP($A34,'Overriden Forecasts'!$2:$25,'Unchained Indices'!CB$2,0))))</f>
        <v>100.96706556786651</v>
      </c>
      <c r="CC34">
        <f>IF($B34=TRUE,CC33*(1+CC123),CC33*(1+(VLOOKUP($A34,'Overriden Forecasts'!$2:$25,'Unchained Indices'!CC$2,0))))</f>
        <v>100.55841736028262</v>
      </c>
      <c r="CD34">
        <f>IF($B34=TRUE,CD33*(1+CD123),CD33*(1+(VLOOKUP($A34,'Overriden Forecasts'!$2:$25,'Unchained Indices'!CD$2,0))))</f>
        <v>103.7919867234498</v>
      </c>
      <c r="CE34">
        <f>IF($B34=TRUE,CE33*(1+CE123),CE33*(1+(VLOOKUP($A34,'Overriden Forecasts'!$2:$25,'Unchained Indices'!CE$2,0))))</f>
        <v>101.34605122455642</v>
      </c>
      <c r="CF34">
        <f>IF($B34=TRUE,CF33*(1+CF123),CF33*(1+(VLOOKUP($A34,'Overriden Forecasts'!$2:$25,'Unchained Indices'!CF$2,0))))</f>
        <v>100.30459898914316</v>
      </c>
      <c r="CG34">
        <f>IF($B34=TRUE,CG33*(1+CG123),CG33*(1+(VLOOKUP($A34,'Overriden Forecasts'!$2:$25,'Unchained Indices'!CG$2,0))))</f>
        <v>109.65232902675328</v>
      </c>
      <c r="CH34">
        <f>IF($B34=TRUE,CH33*(1+CH123),CH33*(1+(VLOOKUP($A34,'Overriden Forecasts'!$2:$25,'Unchained Indices'!CH$2,0))))</f>
        <v>100.29970553028539</v>
      </c>
      <c r="CI34">
        <f>IF($B34=TRUE,CI33*(1+CI123),CI33*(1+(VLOOKUP($A34,'Overriden Forecasts'!$2:$25,'Unchained Indices'!CI$2,0))))</f>
        <v>101.22602339002665</v>
      </c>
      <c r="CJ34">
        <f>IF($B34=TRUE,CJ33*(1+CJ123),CJ33*(1+(VLOOKUP($A34,'Overriden Forecasts'!$2:$25,'Unchained Indices'!CJ$2,0))))</f>
        <v>100.82025657852186</v>
      </c>
      <c r="CK34">
        <f>IF($B34=TRUE,CK33*(1+CK123),CK33*(1+(VLOOKUP($A34,'Overriden Forecasts'!$2:$25,'Unchained Indices'!CK$2,0))))</f>
        <v>101.31532393527075</v>
      </c>
      <c r="CL34">
        <f>IF($B34=TRUE,CL33*(1+CL123),CL33*(1+(VLOOKUP($A34,'Overriden Forecasts'!$2:$25,'Unchained Indices'!CL$2,0))))</f>
        <v>100.99963187611917</v>
      </c>
      <c r="CM34">
        <f>IF($B34=TRUE,CM33*(1+CM123),CM33*(1+(VLOOKUP($A34,'Overriden Forecasts'!$2:$25,'Unchained Indices'!CM$2,0))))</f>
        <v>100.39630233278621</v>
      </c>
      <c r="CN34">
        <f>IF($B34=TRUE,CN33*(1+CN123),CN33*(1+(VLOOKUP($A34,'Overriden Forecasts'!$2:$25,'Unchained Indices'!CN$2,0))))</f>
        <v>102.46225179150991</v>
      </c>
      <c r="CO34">
        <f>IF($B34=TRUE,CO33*(1+CO123),CO33*(1+(VLOOKUP($A34,'Overriden Forecasts'!$2:$25,'Unchained Indices'!CO$2,0))))</f>
        <v>101.45481817726028</v>
      </c>
      <c r="CP34">
        <f>IF($B34=TRUE,CP33*(1+CP123),CP33*(1+(VLOOKUP($A34,'Overriden Forecasts'!$2:$25,'Unchained Indices'!CP$2,0))))</f>
        <v>102.06453632996255</v>
      </c>
    </row>
    <row r="35" spans="1:94" x14ac:dyDescent="0.2">
      <c r="A35" s="6">
        <f t="shared" si="4"/>
        <v>45413</v>
      </c>
      <c r="B35" s="8" t="str">
        <f>IF(A35&lt;='Overriden Forecasts'!$A$2,TRUE,"")</f>
        <v/>
      </c>
      <c r="C35" s="7">
        <f t="shared" si="5"/>
        <v>45292</v>
      </c>
      <c r="D35">
        <f>IF($B35=TRUE,D34*(1+D124),D34*(1+(VLOOKUP($A35,'Overriden Forecasts'!$2:$25,'Unchained Indices'!D$2,0))))</f>
        <v>100.83069788008123</v>
      </c>
      <c r="E35">
        <f>IF($B35=TRUE,E34*(1+E124),E34*(1+(VLOOKUP($A35,'Overriden Forecasts'!$2:$25,'Unchained Indices'!E$2,0))))</f>
        <v>100.63261190107379</v>
      </c>
      <c r="F35">
        <f>IF($B35=TRUE,F34*(1+F124),F34*(1+(VLOOKUP($A35,'Overriden Forecasts'!$2:$25,'Unchained Indices'!F$2,0))))</f>
        <v>102.9797098294889</v>
      </c>
      <c r="G35">
        <f>IF($B35=TRUE,G34*(1+G124),G34*(1+(VLOOKUP($A35,'Overriden Forecasts'!$2:$25,'Unchained Indices'!G$2,0))))</f>
        <v>100.53067610077969</v>
      </c>
      <c r="H35">
        <f>IF($B35=TRUE,H34*(1+H124),H34*(1+(VLOOKUP($A35,'Overriden Forecasts'!$2:$25,'Unchained Indices'!H$2,0))))</f>
        <v>100.97085031435505</v>
      </c>
      <c r="I35">
        <f>IF($B35=TRUE,I34*(1+I124),I34*(1+(VLOOKUP($A35,'Overriden Forecasts'!$2:$25,'Unchained Indices'!I$2,0))))</f>
        <v>100.69760956341128</v>
      </c>
      <c r="J35">
        <f>IF($B35=TRUE,J34*(1+J124),J34*(1+(VLOOKUP($A35,'Overriden Forecasts'!$2:$25,'Unchained Indices'!J$2,0))))</f>
        <v>101.3214249432112</v>
      </c>
      <c r="K35">
        <f>IF($B35=TRUE,K34*(1+K124),K34*(1+(VLOOKUP($A35,'Overriden Forecasts'!$2:$25,'Unchained Indices'!K$2,0))))</f>
        <v>100.50774772042766</v>
      </c>
      <c r="L35">
        <f>IF($B35=TRUE,L34*(1+L124),L34*(1+(VLOOKUP($A35,'Overriden Forecasts'!$2:$25,'Unchained Indices'!L$2,0))))</f>
        <v>100</v>
      </c>
      <c r="M35">
        <f>IF($B35=TRUE,M34*(1+M124),M34*(1+(VLOOKUP($A35,'Overriden Forecasts'!$2:$25,'Unchained Indices'!M$2,0))))</f>
        <v>100.66511015398095</v>
      </c>
      <c r="N35">
        <f>IF($B35=TRUE,N34*(1+N124),N34*(1+(VLOOKUP($A35,'Overriden Forecasts'!$2:$25,'Unchained Indices'!N$2,0))))</f>
        <v>100.81429916785035</v>
      </c>
      <c r="O35">
        <f>IF($B35=TRUE,O34*(1+O124),O34*(1+(VLOOKUP($A35,'Overriden Forecasts'!$2:$25,'Unchained Indices'!O$2,0))))</f>
        <v>100.71944610519432</v>
      </c>
      <c r="P35">
        <f>IF($B35=TRUE,P34*(1+P124),P34*(1+(VLOOKUP($A35,'Overriden Forecasts'!$2:$25,'Unchained Indices'!P$2,0))))</f>
        <v>100.81147495698339</v>
      </c>
      <c r="Q35">
        <f>IF($B35=TRUE,Q34*(1+Q124),Q34*(1+(VLOOKUP($A35,'Overriden Forecasts'!$2:$25,'Unchained Indices'!Q$2,0))))</f>
        <v>100.71689410371062</v>
      </c>
      <c r="R35">
        <f>IF($B35=TRUE,R34*(1+R124),R34*(1+(VLOOKUP($A35,'Overriden Forecasts'!$2:$25,'Unchained Indices'!R$2,0))))</f>
        <v>100.543853445344</v>
      </c>
      <c r="S35">
        <f>IF($B35=TRUE,S34*(1+S124),S34*(1+(VLOOKUP($A35,'Overriden Forecasts'!$2:$25,'Unchained Indices'!S$2,0))))</f>
        <v>100.93054582887275</v>
      </c>
      <c r="T35">
        <f>IF($B35=TRUE,T34*(1+T124),T34*(1+(VLOOKUP($A35,'Overriden Forecasts'!$2:$25,'Unchained Indices'!T$2,0))))</f>
        <v>102.63742706119424</v>
      </c>
      <c r="U35">
        <f>IF($B35=TRUE,U34*(1+U124),U34*(1+(VLOOKUP($A35,'Overriden Forecasts'!$2:$25,'Unchained Indices'!U$2,0))))</f>
        <v>104.16767949945317</v>
      </c>
      <c r="V35">
        <f>IF($B35=TRUE,V34*(1+V124),V34*(1+(VLOOKUP($A35,'Overriden Forecasts'!$2:$25,'Unchained Indices'!V$2,0))))</f>
        <v>100.51265992119598</v>
      </c>
      <c r="W35">
        <f>IF($B35=TRUE,W34*(1+W124),W34*(1+(VLOOKUP($A35,'Overriden Forecasts'!$2:$25,'Unchained Indices'!W$2,0))))</f>
        <v>100.53621961362946</v>
      </c>
      <c r="X35">
        <f>IF($B35=TRUE,X34*(1+X124),X34*(1+(VLOOKUP($A35,'Overriden Forecasts'!$2:$25,'Unchained Indices'!X$2,0))))</f>
        <v>100.90346475278795</v>
      </c>
      <c r="Y35">
        <f>IF($B35=TRUE,Y34*(1+Y124),Y34*(1+(VLOOKUP($A35,'Overriden Forecasts'!$2:$25,'Unchained Indices'!Y$2,0))))</f>
        <v>100.62810716074874</v>
      </c>
      <c r="Z35">
        <f>IF($B35=TRUE,Z34*(1+Z124),Z34*(1+(VLOOKUP($A35,'Overriden Forecasts'!$2:$25,'Unchained Indices'!Z$2,0))))</f>
        <v>100.68315961486385</v>
      </c>
      <c r="AA35">
        <f>IF($B35=TRUE,AA34*(1+AA124),AA34*(1+(VLOOKUP($A35,'Overriden Forecasts'!$2:$25,'Unchained Indices'!AA$2,0))))</f>
        <v>100.65140698170956</v>
      </c>
      <c r="AB35">
        <f>IF($B35=TRUE,AB34*(1+AB124),AB34*(1+(VLOOKUP($A35,'Overriden Forecasts'!$2:$25,'Unchained Indices'!AB$2,0))))</f>
        <v>101.34685196378642</v>
      </c>
      <c r="AC35">
        <f>IF($B35=TRUE,AC34*(1+AC124),AC34*(1+(VLOOKUP($A35,'Overriden Forecasts'!$2:$25,'Unchained Indices'!AC$2,0))))</f>
        <v>100</v>
      </c>
      <c r="AD35">
        <f>IF($B35=TRUE,AD34*(1+AD124),AD34*(1+(VLOOKUP($A35,'Overriden Forecasts'!$2:$25,'Unchained Indices'!AD$2,0))))</f>
        <v>100.64487382248525</v>
      </c>
      <c r="AE35">
        <f>IF($B35=TRUE,AE34*(1+AE124),AE34*(1+(VLOOKUP($A35,'Overriden Forecasts'!$2:$25,'Unchained Indices'!AE$2,0))))</f>
        <v>100.42161036665441</v>
      </c>
      <c r="AF35">
        <f>IF($B35=TRUE,AF34*(1+AF124),AF34*(1+(VLOOKUP($A35,'Overriden Forecasts'!$2:$25,'Unchained Indices'!AF$2,0))))</f>
        <v>100.33044065894386</v>
      </c>
      <c r="AG35">
        <f>IF($B35=TRUE,AG34*(1+AG124),AG34*(1+(VLOOKUP($A35,'Overriden Forecasts'!$2:$25,'Unchained Indices'!AG$2,0))))</f>
        <v>100.99274309890042</v>
      </c>
      <c r="AH35">
        <f>IF($B35=TRUE,AH34*(1+AH124),AH34*(1+(VLOOKUP($A35,'Overriden Forecasts'!$2:$25,'Unchained Indices'!AH$2,0))))</f>
        <v>99.063031872025547</v>
      </c>
      <c r="AI35">
        <f>IF($B35=TRUE,AI34*(1+AI124),AI34*(1+(VLOOKUP($A35,'Overriden Forecasts'!$2:$25,'Unchained Indices'!AI$2,0))))</f>
        <v>98.410388433388277</v>
      </c>
      <c r="AJ35">
        <f>IF($B35=TRUE,AJ34*(1+AJ124),AJ34*(1+(VLOOKUP($A35,'Overriden Forecasts'!$2:$25,'Unchained Indices'!AJ$2,0))))</f>
        <v>101.17612192850221</v>
      </c>
      <c r="AK35">
        <f>IF($B35=TRUE,AK34*(1+AK124),AK34*(1+(VLOOKUP($A35,'Overriden Forecasts'!$2:$25,'Unchained Indices'!AK$2,0))))</f>
        <v>101.59818923641284</v>
      </c>
      <c r="AL35">
        <f>IF($B35=TRUE,AL34*(1+AL124),AL34*(1+(VLOOKUP($A35,'Overriden Forecasts'!$2:$25,'Unchained Indices'!AL$2,0))))</f>
        <v>101.84901941472816</v>
      </c>
      <c r="AM35">
        <f>IF($B35=TRUE,AM34*(1+AM124),AM34*(1+(VLOOKUP($A35,'Overriden Forecasts'!$2:$25,'Unchained Indices'!AM$2,0))))</f>
        <v>101.68075287544654</v>
      </c>
      <c r="AN35">
        <f>IF($B35=TRUE,AN34*(1+AN124),AN34*(1+(VLOOKUP($A35,'Overriden Forecasts'!$2:$25,'Unchained Indices'!AN$2,0))))</f>
        <v>103.41572664195003</v>
      </c>
      <c r="AO35">
        <f>IF($B35=TRUE,AO34*(1+AO124),AO34*(1+(VLOOKUP($A35,'Overriden Forecasts'!$2:$25,'Unchained Indices'!AO$2,0))))</f>
        <v>100.65148917302903</v>
      </c>
      <c r="AP35">
        <f>IF($B35=TRUE,AP34*(1+AP124),AP34*(1+(VLOOKUP($A35,'Overriden Forecasts'!$2:$25,'Unchained Indices'!AP$2,0))))</f>
        <v>100.68480480769564</v>
      </c>
      <c r="AQ35">
        <f>IF($B35=TRUE,AQ34*(1+AQ124),AQ34*(1+(VLOOKUP($A35,'Overriden Forecasts'!$2:$25,'Unchained Indices'!AQ$2,0))))</f>
        <v>100.39292659537097</v>
      </c>
      <c r="AR35">
        <f>IF($B35=TRUE,AR34*(1+AR124),AR34*(1+(VLOOKUP($A35,'Overriden Forecasts'!$2:$25,'Unchained Indices'!AR$2,0))))</f>
        <v>100.60105834530241</v>
      </c>
      <c r="AS35">
        <f>IF($B35=TRUE,AS34*(1+AS124),AS34*(1+(VLOOKUP($A35,'Overriden Forecasts'!$2:$25,'Unchained Indices'!AS$2,0))))</f>
        <v>100.9383642235196</v>
      </c>
      <c r="AT35">
        <f>IF($B35=TRUE,AT34*(1+AT124),AT34*(1+(VLOOKUP($A35,'Overriden Forecasts'!$2:$25,'Unchained Indices'!AT$2,0))))</f>
        <v>100.48182298326506</v>
      </c>
      <c r="AU35">
        <f>IF($B35=TRUE,AU34*(1+AU124),AU34*(1+(VLOOKUP($A35,'Overriden Forecasts'!$2:$25,'Unchained Indices'!AU$2,0))))</f>
        <v>101.53009192429622</v>
      </c>
      <c r="AV35">
        <f>IF($B35=TRUE,AV34*(1+AV124),AV34*(1+(VLOOKUP($A35,'Overriden Forecasts'!$2:$25,'Unchained Indices'!AV$2,0))))</f>
        <v>101.63110307697518</v>
      </c>
      <c r="AW35">
        <f>IF($B35=TRUE,AW34*(1+AW124),AW34*(1+(VLOOKUP($A35,'Overriden Forecasts'!$2:$25,'Unchained Indices'!AW$2,0))))</f>
        <v>101.31117778143187</v>
      </c>
      <c r="AX35">
        <f>IF($B35=TRUE,AX34*(1+AX124),AX34*(1+(VLOOKUP($A35,'Overriden Forecasts'!$2:$25,'Unchained Indices'!AX$2,0))))</f>
        <v>100</v>
      </c>
      <c r="AY35">
        <f>IF($B35=TRUE,AY34*(1+AY124),AY34*(1+(VLOOKUP($A35,'Overriden Forecasts'!$2:$25,'Unchained Indices'!AY$2,0))))</f>
        <v>100.40060040009996</v>
      </c>
      <c r="AZ35">
        <f>IF($B35=TRUE,AZ34*(1+AZ124),AZ34*(1+(VLOOKUP($A35,'Overriden Forecasts'!$2:$25,'Unchained Indices'!AZ$2,0))))</f>
        <v>100</v>
      </c>
      <c r="BA35">
        <f>IF($B35=TRUE,BA34*(1+BA124),BA34*(1+(VLOOKUP($A35,'Overriden Forecasts'!$2:$25,'Unchained Indices'!BA$2,0))))</f>
        <v>102.21102775393189</v>
      </c>
      <c r="BB35">
        <f>IF($B35=TRUE,BB34*(1+BB124),BB34*(1+(VLOOKUP($A35,'Overriden Forecasts'!$2:$25,'Unchained Indices'!BB$2,0))))</f>
        <v>100.59620508056162</v>
      </c>
      <c r="BC35">
        <f>IF($B35=TRUE,BC34*(1+BC124),BC34*(1+(VLOOKUP($A35,'Overriden Forecasts'!$2:$25,'Unchained Indices'!BC$2,0))))</f>
        <v>102.52236967593021</v>
      </c>
      <c r="BD35">
        <f>IF($B35=TRUE,BD34*(1+BD124),BD34*(1+(VLOOKUP($A35,'Overriden Forecasts'!$2:$25,'Unchained Indices'!BD$2,0))))</f>
        <v>103.08693008209754</v>
      </c>
      <c r="BE35">
        <f>IF($B35=TRUE,BE34*(1+BE124),BE34*(1+(VLOOKUP($A35,'Overriden Forecasts'!$2:$25,'Unchained Indices'!BE$2,0))))</f>
        <v>107.1948840208957</v>
      </c>
      <c r="BF35">
        <f>IF($B35=TRUE,BF34*(1+BF124),BF34*(1+(VLOOKUP($A35,'Overriden Forecasts'!$2:$25,'Unchained Indices'!BF$2,0))))</f>
        <v>100</v>
      </c>
      <c r="BG35">
        <f>IF($B35=TRUE,BG34*(1+BG124),BG34*(1+(VLOOKUP($A35,'Overriden Forecasts'!$2:$25,'Unchained Indices'!BG$2,0))))</f>
        <v>100</v>
      </c>
      <c r="BH35">
        <f>IF($B35=TRUE,BH34*(1+BH124),BH34*(1+(VLOOKUP($A35,'Overriden Forecasts'!$2:$25,'Unchained Indices'!BH$2,0))))</f>
        <v>101.19965892392347</v>
      </c>
      <c r="BI35">
        <f>IF($B35=TRUE,BI34*(1+BI124),BI34*(1+(VLOOKUP($A35,'Overriden Forecasts'!$2:$25,'Unchained Indices'!BI$2,0))))</f>
        <v>100.78027648339693</v>
      </c>
      <c r="BJ35">
        <f>IF($B35=TRUE,BJ34*(1+BJ124),BJ34*(1+(VLOOKUP($A35,'Overriden Forecasts'!$2:$25,'Unchained Indices'!BJ$2,0))))</f>
        <v>101.49640165378526</v>
      </c>
      <c r="BK35">
        <f>IF($B35=TRUE,BK34*(1+BK124),BK34*(1+(VLOOKUP($A35,'Overriden Forecasts'!$2:$25,'Unchained Indices'!BK$2,0))))</f>
        <v>99.844678906532479</v>
      </c>
      <c r="BL35">
        <f>IF($B35=TRUE,BL34*(1+BL124),BL34*(1+(VLOOKUP($A35,'Overriden Forecasts'!$2:$25,'Unchained Indices'!BL$2,0))))</f>
        <v>100.82740445359325</v>
      </c>
      <c r="BM35">
        <f>IF($B35=TRUE,BM34*(1+BM124),BM34*(1+(VLOOKUP($A35,'Overriden Forecasts'!$2:$25,'Unchained Indices'!BM$2,0))))</f>
        <v>100.92387695135135</v>
      </c>
      <c r="BN35">
        <f>IF($B35=TRUE,BN34*(1+BN124),BN34*(1+(VLOOKUP($A35,'Overriden Forecasts'!$2:$25,'Unchained Indices'!BN$2,0))))</f>
        <v>103.19244595615498</v>
      </c>
      <c r="BO35">
        <f>IF($B35=TRUE,BO34*(1+BO124),BO34*(1+(VLOOKUP($A35,'Overriden Forecasts'!$2:$25,'Unchained Indices'!BO$2,0))))</f>
        <v>101.15375941310717</v>
      </c>
      <c r="BP35">
        <f>IF($B35=TRUE,BP34*(1+BP124),BP34*(1+(VLOOKUP($A35,'Overriden Forecasts'!$2:$25,'Unchained Indices'!BP$2,0))))</f>
        <v>100.82230585970781</v>
      </c>
      <c r="BQ35">
        <f>IF($B35=TRUE,BQ34*(1+BQ124),BQ34*(1+(VLOOKUP($A35,'Overriden Forecasts'!$2:$25,'Unchained Indices'!BQ$2,0))))</f>
        <v>101.89900847847515</v>
      </c>
      <c r="BR35">
        <f>IF($B35=TRUE,BR34*(1+BR124),BR34*(1+(VLOOKUP($A35,'Overriden Forecasts'!$2:$25,'Unchained Indices'!BR$2,0))))</f>
        <v>101.11150934961141</v>
      </c>
      <c r="BS35">
        <f>IF($B35=TRUE,BS34*(1+BS124),BS34*(1+(VLOOKUP($A35,'Overriden Forecasts'!$2:$25,'Unchained Indices'!BS$2,0))))</f>
        <v>101.65052691399632</v>
      </c>
      <c r="BT35">
        <f>IF($B35=TRUE,BT34*(1+BT124),BT34*(1+(VLOOKUP($A35,'Overriden Forecasts'!$2:$25,'Unchained Indices'!BT$2,0))))</f>
        <v>100.94633441130095</v>
      </c>
      <c r="BU35">
        <f>IF($B35=TRUE,BU34*(1+BU124),BU34*(1+(VLOOKUP($A35,'Overriden Forecasts'!$2:$25,'Unchained Indices'!BU$2,0))))</f>
        <v>100.48739879310922</v>
      </c>
      <c r="BV35">
        <f>IF($B35=TRUE,BV34*(1+BV124),BV34*(1+(VLOOKUP($A35,'Overriden Forecasts'!$2:$25,'Unchained Indices'!BV$2,0))))</f>
        <v>101.28383450024197</v>
      </c>
      <c r="BW35">
        <f>IF($B35=TRUE,BW34*(1+BW124),BW34*(1+(VLOOKUP($A35,'Overriden Forecasts'!$2:$25,'Unchained Indices'!BW$2,0))))</f>
        <v>100.41314861199297</v>
      </c>
      <c r="BX35">
        <f>IF($B35=TRUE,BX34*(1+BX124),BX34*(1+(VLOOKUP($A35,'Overriden Forecasts'!$2:$25,'Unchained Indices'!BX$2,0))))</f>
        <v>100.17206641040684</v>
      </c>
      <c r="BY35">
        <f>IF($B35=TRUE,BY34*(1+BY124),BY34*(1+(VLOOKUP($A35,'Overriden Forecasts'!$2:$25,'Unchained Indices'!BY$2,0))))</f>
        <v>101.12243500591575</v>
      </c>
      <c r="BZ35">
        <f>IF($B35=TRUE,BZ34*(1+BZ124),BZ34*(1+(VLOOKUP($A35,'Overriden Forecasts'!$2:$25,'Unchained Indices'!BZ$2,0))))</f>
        <v>101.70737902071572</v>
      </c>
      <c r="CA35">
        <f>IF($B35=TRUE,CA34*(1+CA124),CA34*(1+(VLOOKUP($A35,'Overriden Forecasts'!$2:$25,'Unchained Indices'!CA$2,0))))</f>
        <v>99.194605190724516</v>
      </c>
      <c r="CB35">
        <f>IF($B35=TRUE,CB34*(1+CB124),CB34*(1+(VLOOKUP($A35,'Overriden Forecasts'!$2:$25,'Unchained Indices'!CB$2,0))))</f>
        <v>101.40390380220519</v>
      </c>
      <c r="CC35">
        <f>IF($B35=TRUE,CC34*(1+CC124),CC34*(1+(VLOOKUP($A35,'Overriden Forecasts'!$2:$25,'Unchained Indices'!CC$2,0))))</f>
        <v>100.74455648037681</v>
      </c>
      <c r="CD35">
        <f>IF($B35=TRUE,CD34*(1+CD124),CD34*(1+(VLOOKUP($A35,'Overriden Forecasts'!$2:$25,'Unchained Indices'!CD$2,0))))</f>
        <v>105.05598229790189</v>
      </c>
      <c r="CE35">
        <f>IF($B35=TRUE,CE34*(1+CE124),CE34*(1+(VLOOKUP($A35,'Overriden Forecasts'!$2:$25,'Unchained Indices'!CE$2,0))))</f>
        <v>101.50617697306808</v>
      </c>
      <c r="CF35">
        <f>IF($B35=TRUE,CF34*(1+CF124),CF34*(1+(VLOOKUP($A35,'Overriden Forecasts'!$2:$25,'Unchained Indices'!CF$2,0))))</f>
        <v>101.9733940844804</v>
      </c>
      <c r="CG35">
        <f>IF($B35=TRUE,CG34*(1+CG124),CG34*(1+(VLOOKUP($A35,'Overriden Forecasts'!$2:$25,'Unchained Indices'!CG$2,0))))</f>
        <v>117.97521674145338</v>
      </c>
      <c r="CH35">
        <f>IF($B35=TRUE,CH34*(1+CH124),CH34*(1+(VLOOKUP($A35,'Overriden Forecasts'!$2:$25,'Unchained Indices'!CH$2,0))))</f>
        <v>98.276849200072334</v>
      </c>
      <c r="CI35">
        <f>IF($B35=TRUE,CI34*(1+CI124),CI34*(1+(VLOOKUP($A35,'Overriden Forecasts'!$2:$25,'Unchained Indices'!CI$2,0))))</f>
        <v>98.880737300790983</v>
      </c>
      <c r="CJ35">
        <f>IF($B35=TRUE,CJ34*(1+CJ124),CJ34*(1+(VLOOKUP($A35,'Overriden Forecasts'!$2:$25,'Unchained Indices'!CJ$2,0))))</f>
        <v>101.40675387380676</v>
      </c>
      <c r="CK35">
        <f>IF($B35=TRUE,CK34*(1+CK124),CK34*(1+(VLOOKUP($A35,'Overriden Forecasts'!$2:$25,'Unchained Indices'!CK$2,0))))</f>
        <v>101.75529564194406</v>
      </c>
      <c r="CL35">
        <f>IF($B35=TRUE,CL34*(1+CL124),CL34*(1+(VLOOKUP($A35,'Overriden Forecasts'!$2:$25,'Unchained Indices'!CL$2,0))))</f>
        <v>101.10478313628427</v>
      </c>
      <c r="CM35">
        <f>IF($B35=TRUE,CM34*(1+CM124),CM34*(1+(VLOOKUP($A35,'Overriden Forecasts'!$2:$25,'Unchained Indices'!CM$2,0))))</f>
        <v>100.5284031103816</v>
      </c>
      <c r="CN35">
        <f>IF($B35=TRUE,CN34*(1+CN124),CN34*(1+(VLOOKUP($A35,'Overriden Forecasts'!$2:$25,'Unchained Indices'!CN$2,0))))</f>
        <v>103.11317190088721</v>
      </c>
      <c r="CO35">
        <f>IF($B35=TRUE,CO34*(1+CO124),CO34*(1+(VLOOKUP($A35,'Overriden Forecasts'!$2:$25,'Unchained Indices'!CO$2,0))))</f>
        <v>101.93972014679693</v>
      </c>
      <c r="CP35">
        <f>IF($B35=TRUE,CP34*(1+CP124),CP34*(1+(VLOOKUP($A35,'Overriden Forecasts'!$2:$25,'Unchained Indices'!CP$2,0))))</f>
        <v>102.75118259425273</v>
      </c>
    </row>
    <row r="36" spans="1:94" x14ac:dyDescent="0.2">
      <c r="A36" s="6">
        <f t="shared" si="4"/>
        <v>45444</v>
      </c>
      <c r="B36" s="8" t="str">
        <f>IF(A36&lt;'Overriden Forecasts'!$A$2,TRUE,"")</f>
        <v/>
      </c>
      <c r="C36" s="7">
        <f t="shared" si="5"/>
        <v>45292</v>
      </c>
      <c r="D36">
        <f>IF($B36=TRUE,D35*(1+D125),D35*(1+(VLOOKUP($A36,'Overriden Forecasts'!$2:$25,'Unchained Indices'!D$2,0))))</f>
        <v>101.02268023348189</v>
      </c>
      <c r="E36">
        <f>IF($B36=TRUE,E35*(1+E125),E35*(1+(VLOOKUP($A36,'Overriden Forecasts'!$2:$25,'Unchained Indices'!E$2,0))))</f>
        <v>101.2535721694471</v>
      </c>
      <c r="F36">
        <f>IF($B36=TRUE,F35*(1+F125),F35*(1+(VLOOKUP($A36,'Overriden Forecasts'!$2:$25,'Unchained Indices'!F$2,0))))</f>
        <v>103.72462499296749</v>
      </c>
      <c r="G36">
        <f>IF($B36=TRUE,G35*(1+G125),G35*(1+(VLOOKUP($A36,'Overriden Forecasts'!$2:$25,'Unchained Indices'!G$2,0))))</f>
        <v>100.66306634858941</v>
      </c>
      <c r="H36">
        <f>IF($B36=TRUE,H35*(1+H125),H35*(1+(VLOOKUP($A36,'Overriden Forecasts'!$2:$25,'Unchained Indices'!H$2,0))))</f>
        <v>100.56212745799603</v>
      </c>
      <c r="I36">
        <f>IF($B36=TRUE,I35*(1+I125),I35*(1+(VLOOKUP($A36,'Overriden Forecasts'!$2:$25,'Unchained Indices'!I$2,0))))</f>
        <v>100.8720119542641</v>
      </c>
      <c r="J36">
        <f>IF($B36=TRUE,J35*(1+J125),J35*(1+(VLOOKUP($A36,'Overriden Forecasts'!$2:$25,'Unchained Indices'!J$2,0))))</f>
        <v>101.07077976586524</v>
      </c>
      <c r="K36">
        <f>IF($B36=TRUE,K35*(1+K125),K35*(1+(VLOOKUP($A36,'Overriden Forecasts'!$2:$25,'Unchained Indices'!K$2,0))))</f>
        <v>100.63459617355919</v>
      </c>
      <c r="L36">
        <f>IF($B36=TRUE,L35*(1+L125),L35*(1+(VLOOKUP($A36,'Overriden Forecasts'!$2:$25,'Unchained Indices'!L$2,0))))</f>
        <v>100</v>
      </c>
      <c r="M36">
        <f>IF($B36=TRUE,M35*(1+M125),M35*(1+(VLOOKUP($A36,'Overriden Forecasts'!$2:$25,'Unchained Indices'!M$2,0))))</f>
        <v>100.81977750647694</v>
      </c>
      <c r="N36">
        <f>IF($B36=TRUE,N35*(1+N125),N35*(1+(VLOOKUP($A36,'Overriden Forecasts'!$2:$25,'Unchained Indices'!N$2,0))))</f>
        <v>101.00281938402978</v>
      </c>
      <c r="O36">
        <f>IF($B36=TRUE,O35*(1+O125),O35*(1+(VLOOKUP($A36,'Overriden Forecasts'!$2:$25,'Unchained Indices'!O$2,0))))</f>
        <v>100.89026690947534</v>
      </c>
      <c r="P36">
        <f>IF($B36=TRUE,P35*(1+P125),P35*(1+(VLOOKUP($A36,'Overriden Forecasts'!$2:$25,'Unchained Indices'!P$2,0))))</f>
        <v>100.91022516287454</v>
      </c>
      <c r="Q36">
        <f>IF($B36=TRUE,Q35*(1+Q125),Q35*(1+(VLOOKUP($A36,'Overriden Forecasts'!$2:$25,'Unchained Indices'!Q$2,0))))</f>
        <v>100.89611762963827</v>
      </c>
      <c r="R36">
        <f>IF($B36=TRUE,R35*(1+R125),R35*(1+(VLOOKUP($A36,'Overriden Forecasts'!$2:$25,'Unchained Indices'!R$2,0))))</f>
        <v>100.63934577124537</v>
      </c>
      <c r="S36">
        <f>IF($B36=TRUE,S35*(1+S125),S35*(1+(VLOOKUP($A36,'Overriden Forecasts'!$2:$25,'Unchained Indices'!S$2,0))))</f>
        <v>101.13769807369106</v>
      </c>
      <c r="T36">
        <f>IF($B36=TRUE,T35*(1+T125),T35*(1+(VLOOKUP($A36,'Overriden Forecasts'!$2:$25,'Unchained Indices'!T$2,0))))</f>
        <v>103.48181456884541</v>
      </c>
      <c r="U36">
        <f>IF($B36=TRUE,U35*(1+U125),U35*(1+(VLOOKUP($A36,'Overriden Forecasts'!$2:$25,'Unchained Indices'!U$2,0))))</f>
        <v>105.16884234343947</v>
      </c>
      <c r="V36">
        <f>IF($B36=TRUE,V35*(1+V125),V35*(1+(VLOOKUP($A36,'Overriden Forecasts'!$2:$25,'Unchained Indices'!V$2,0))))</f>
        <v>100.64076184084452</v>
      </c>
      <c r="W36">
        <f>IF($B36=TRUE,W35*(1+W125),W35*(1+(VLOOKUP($A36,'Overriden Forecasts'!$2:$25,'Unchained Indices'!W$2,0))))</f>
        <v>100.67027451704209</v>
      </c>
      <c r="X36">
        <f>IF($B36=TRUE,X35*(1+X125),X35*(1+(VLOOKUP($A36,'Overriden Forecasts'!$2:$25,'Unchained Indices'!X$2,0))))</f>
        <v>101.16697621745969</v>
      </c>
      <c r="Y36">
        <f>IF($B36=TRUE,Y35*(1+Y125),Y35*(1+(VLOOKUP($A36,'Overriden Forecasts'!$2:$25,'Unchained Indices'!Y$2,0))))</f>
        <v>101.03826090954817</v>
      </c>
      <c r="Z36">
        <f>IF($B36=TRUE,Z35*(1+Z125),Z35*(1+(VLOOKUP($A36,'Overriden Forecasts'!$2:$25,'Unchained Indices'!Z$2,0))))</f>
        <v>101.06867638036871</v>
      </c>
      <c r="AA36">
        <f>IF($B36=TRUE,AA35*(1+AA125),AA35*(1+(VLOOKUP($A36,'Overriden Forecasts'!$2:$25,'Unchained Indices'!AA$2,0))))</f>
        <v>101.73618096072805</v>
      </c>
      <c r="AB36">
        <f>IF($B36=TRUE,AB35*(1+AB125),AB35*(1+(VLOOKUP($A36,'Overriden Forecasts'!$2:$25,'Unchained Indices'!AB$2,0))))</f>
        <v>102.02425686856682</v>
      </c>
      <c r="AC36">
        <f>IF($B36=TRUE,AC35*(1+AC125),AC35*(1+(VLOOKUP($A36,'Overriden Forecasts'!$2:$25,'Unchained Indices'!AC$2,0))))</f>
        <v>100</v>
      </c>
      <c r="AD36">
        <f>IF($B36=TRUE,AD35*(1+AD125),AD35*(1+(VLOOKUP($A36,'Overriden Forecasts'!$2:$25,'Unchained Indices'!AD$2,0))))</f>
        <v>100.80049688110418</v>
      </c>
      <c r="AE36">
        <f>IF($B36=TRUE,AE35*(1+AE125),AE35*(1+(VLOOKUP($A36,'Overriden Forecasts'!$2:$25,'Unchained Indices'!AE$2,0))))</f>
        <v>100.52704466444821</v>
      </c>
      <c r="AF36">
        <f>IF($B36=TRUE,AF35*(1+AF125),AF35*(1+(VLOOKUP($A36,'Overriden Forecasts'!$2:$25,'Unchained Indices'!AF$2,0))))</f>
        <v>100.41306816094985</v>
      </c>
      <c r="AG36">
        <f>IF($B36=TRUE,AG35*(1+AG125),AG35*(1+(VLOOKUP($A36,'Overriden Forecasts'!$2:$25,'Unchained Indices'!AG$2,0))))</f>
        <v>101.21649249702091</v>
      </c>
      <c r="AH36">
        <f>IF($B36=TRUE,AH35*(1+AH125),AH35*(1+(VLOOKUP($A36,'Overriden Forecasts'!$2:$25,'Unchained Indices'!AH$2,0))))</f>
        <v>98.024284750312063</v>
      </c>
      <c r="AI36">
        <f>IF($B36=TRUE,AI35*(1+AI125),AI35*(1+(VLOOKUP($A36,'Overriden Forecasts'!$2:$25,'Unchained Indices'!AI$2,0))))</f>
        <v>96.958964696246767</v>
      </c>
      <c r="AJ36">
        <f>IF($B36=TRUE,AJ35*(1+AJ125),AJ35*(1+(VLOOKUP($A36,'Overriden Forecasts'!$2:$25,'Unchained Indices'!AJ$2,0))))</f>
        <v>101.47015240995221</v>
      </c>
      <c r="AK36">
        <f>IF($B36=TRUE,AK35*(1+AK125),AK35*(1+(VLOOKUP($A36,'Overriden Forecasts'!$2:$25,'Unchained Indices'!AK$2,0))))</f>
        <v>101.95357473640395</v>
      </c>
      <c r="AL36">
        <f>IF($B36=TRUE,AL35*(1+AL125),AL35*(1+(VLOOKUP($A36,'Overriden Forecasts'!$2:$25,'Unchained Indices'!AL$2,0))))</f>
        <v>101.91527304414456</v>
      </c>
      <c r="AM36">
        <f>IF($B36=TRUE,AM35*(1+AM125),AM35*(1+(VLOOKUP($A36,'Overriden Forecasts'!$2:$25,'Unchained Indices'!AM$2,0))))</f>
        <v>101.80848276247835</v>
      </c>
      <c r="AN36">
        <f>IF($B36=TRUE,AN35*(1+AN125),AN35*(1+(VLOOKUP($A36,'Overriden Forecasts'!$2:$25,'Unchained Indices'!AN$2,0))))</f>
        <v>104.18909548130276</v>
      </c>
      <c r="AO36">
        <f>IF($B36=TRUE,AO35*(1+AO125),AO35*(1+(VLOOKUP($A36,'Overriden Forecasts'!$2:$25,'Unchained Indices'!AO$2,0))))</f>
        <v>100.81436146628629</v>
      </c>
      <c r="AP36">
        <f>IF($B36=TRUE,AP35*(1+AP125),AP35*(1+(VLOOKUP($A36,'Overriden Forecasts'!$2:$25,'Unchained Indices'!AP$2,0))))</f>
        <v>100.85600600961956</v>
      </c>
      <c r="AQ36">
        <f>IF($B36=TRUE,AQ35*(1+AQ125),AQ35*(1+(VLOOKUP($A36,'Overriden Forecasts'!$2:$25,'Unchained Indices'!AQ$2,0))))</f>
        <v>100.37968436718675</v>
      </c>
      <c r="AR36">
        <f>IF($B36=TRUE,AR35*(1+AR125),AR35*(1+(VLOOKUP($A36,'Overriden Forecasts'!$2:$25,'Unchained Indices'!AR$2,0))))</f>
        <v>100.61454459760446</v>
      </c>
      <c r="AS36">
        <f>IF($B36=TRUE,AS35*(1+AS125),AS35*(1+(VLOOKUP($A36,'Overriden Forecasts'!$2:$25,'Unchained Indices'!AS$2,0))))</f>
        <v>101.17903762212532</v>
      </c>
      <c r="AT36">
        <f>IF($B36=TRUE,AT35*(1+AT125),AT35*(1+(VLOOKUP($A36,'Overriden Forecasts'!$2:$25,'Unchained Indices'!AT$2,0))))</f>
        <v>100.60227872908132</v>
      </c>
      <c r="AU36">
        <f>IF($B36=TRUE,AU35*(1+AU125),AU35*(1+(VLOOKUP($A36,'Overriden Forecasts'!$2:$25,'Unchained Indices'!AU$2,0))))</f>
        <v>101.71678350772471</v>
      </c>
      <c r="AV36">
        <f>IF($B36=TRUE,AV35*(1+AV125),AV35*(1+(VLOOKUP($A36,'Overriden Forecasts'!$2:$25,'Unchained Indices'!AV$2,0))))</f>
        <v>102.03887815745702</v>
      </c>
      <c r="AW36">
        <f>IF($B36=TRUE,AW35*(1+AW125),AW35*(1+(VLOOKUP($A36,'Overriden Forecasts'!$2:$25,'Unchained Indices'!AW$2,0))))</f>
        <v>101.48998324773538</v>
      </c>
      <c r="AX36">
        <f>IF($B36=TRUE,AX35*(1+AX125),AX35*(1+(VLOOKUP($A36,'Overriden Forecasts'!$2:$25,'Unchained Indices'!AX$2,0))))</f>
        <v>100</v>
      </c>
      <c r="AY36">
        <f>IF($B36=TRUE,AY35*(1+AY125),AY35*(1+(VLOOKUP($A36,'Overriden Forecasts'!$2:$25,'Unchained Indices'!AY$2,0))))</f>
        <v>100.50100100050005</v>
      </c>
      <c r="AZ36">
        <f>IF($B36=TRUE,AZ35*(1+AZ125),AZ35*(1+(VLOOKUP($A36,'Overriden Forecasts'!$2:$25,'Unchained Indices'!AZ$2,0))))</f>
        <v>100</v>
      </c>
      <c r="BA36">
        <f>IF($B36=TRUE,BA35*(1+BA125),BA35*(1+(VLOOKUP($A36,'Overriden Forecasts'!$2:$25,'Unchained Indices'!BA$2,0))))</f>
        <v>102.20463713310956</v>
      </c>
      <c r="BB36">
        <f>IF($B36=TRUE,BB35*(1+BB125),BB35*(1+(VLOOKUP($A36,'Overriden Forecasts'!$2:$25,'Unchained Indices'!BB$2,0))))</f>
        <v>100.71714301091501</v>
      </c>
      <c r="BC36">
        <f>IF($B36=TRUE,BC35*(1+BC125),BC35*(1+(VLOOKUP($A36,'Overriden Forecasts'!$2:$25,'Unchained Indices'!BC$2,0))))</f>
        <v>103.23976908809045</v>
      </c>
      <c r="BD36">
        <f>IF($B36=TRUE,BD35*(1+BD125),BD35*(1+(VLOOKUP($A36,'Overriden Forecasts'!$2:$25,'Unchained Indices'!BD$2,0))))</f>
        <v>103.85866260262192</v>
      </c>
      <c r="BE36">
        <f>IF($B36=TRUE,BE35*(1+BE125),BE35*(1+(VLOOKUP($A36,'Overriden Forecasts'!$2:$25,'Unchained Indices'!BE$2,0))))</f>
        <v>108.88635663408218</v>
      </c>
      <c r="BF36">
        <f>IF($B36=TRUE,BF35*(1+BF125),BF35*(1+(VLOOKUP($A36,'Overriden Forecasts'!$2:$25,'Unchained Indices'!BF$2,0))))</f>
        <v>100</v>
      </c>
      <c r="BG36">
        <f>IF($B36=TRUE,BG35*(1+BG125),BG35*(1+(VLOOKUP($A36,'Overriden Forecasts'!$2:$25,'Unchained Indices'!BG$2,0))))</f>
        <v>100</v>
      </c>
      <c r="BH36">
        <f>IF($B36=TRUE,BH35*(1+BH125),BH35*(1+(VLOOKUP($A36,'Overriden Forecasts'!$2:$25,'Unchained Indices'!BH$2,0))))</f>
        <v>101.15453167849603</v>
      </c>
      <c r="BI36">
        <f>IF($B36=TRUE,BI35*(1+BI125),BI35*(1+(VLOOKUP($A36,'Overriden Forecasts'!$2:$25,'Unchained Indices'!BI$2,0))))</f>
        <v>102.82976181347451</v>
      </c>
      <c r="BJ36">
        <f>IF($B36=TRUE,BJ35*(1+BJ125),BJ35*(1+(VLOOKUP($A36,'Overriden Forecasts'!$2:$25,'Unchained Indices'!BJ$2,0))))</f>
        <v>102.86464461040568</v>
      </c>
      <c r="BK36">
        <f>IF($B36=TRUE,BK35*(1+BK125),BK35*(1+(VLOOKUP($A36,'Overriden Forecasts'!$2:$25,'Unchained Indices'!BK$2,0))))</f>
        <v>100.99641322222314</v>
      </c>
      <c r="BL36">
        <f>IF($B36=TRUE,BL35*(1+BL125),BL35*(1+(VLOOKUP($A36,'Overriden Forecasts'!$2:$25,'Unchained Indices'!BL$2,0))))</f>
        <v>101.90561188989037</v>
      </c>
      <c r="BM36">
        <f>IF($B36=TRUE,BM35*(1+BM125),BM35*(1+(VLOOKUP($A36,'Overriden Forecasts'!$2:$25,'Unchained Indices'!BM$2,0))))</f>
        <v>101.13604696264768</v>
      </c>
      <c r="BN36">
        <f>IF($B36=TRUE,BN35*(1+BN125),BN35*(1+(VLOOKUP($A36,'Overriden Forecasts'!$2:$25,'Unchained Indices'!BN$2,0))))</f>
        <v>103.99055744519372</v>
      </c>
      <c r="BO36">
        <f>IF($B36=TRUE,BO35*(1+BO125),BO35*(1+(VLOOKUP($A36,'Overriden Forecasts'!$2:$25,'Unchained Indices'!BO$2,0))))</f>
        <v>101.44219926638397</v>
      </c>
      <c r="BP36">
        <f>IF($B36=TRUE,BP35*(1+BP125),BP35*(1+(VLOOKUP($A36,'Overriden Forecasts'!$2:$25,'Unchained Indices'!BP$2,0))))</f>
        <v>100.93908957728982</v>
      </c>
      <c r="BQ36">
        <f>IF($B36=TRUE,BQ35*(1+BQ125),BQ35*(1+(VLOOKUP($A36,'Overriden Forecasts'!$2:$25,'Unchained Indices'!BQ$2,0))))</f>
        <v>102.34410318905822</v>
      </c>
      <c r="BR36">
        <f>IF($B36=TRUE,BR35*(1+BR125),BR35*(1+(VLOOKUP($A36,'Overriden Forecasts'!$2:$25,'Unchained Indices'!BR$2,0))))</f>
        <v>101.38938668701427</v>
      </c>
      <c r="BS36">
        <f>IF($B36=TRUE,BS35*(1+BS125),BS35*(1+(VLOOKUP($A36,'Overriden Forecasts'!$2:$25,'Unchained Indices'!BS$2,0))))</f>
        <v>102.14076427270611</v>
      </c>
      <c r="BT36">
        <f>IF($B36=TRUE,BT35*(1+BT125),BT35*(1+(VLOOKUP($A36,'Overriden Forecasts'!$2:$25,'Unchained Indices'!BT$2,0))))</f>
        <v>101.44467445776962</v>
      </c>
      <c r="BU36">
        <f>IF($B36=TRUE,BU35*(1+BU125),BU35*(1+(VLOOKUP($A36,'Overriden Forecasts'!$2:$25,'Unchained Indices'!BU$2,0))))</f>
        <v>102.39286628287492</v>
      </c>
      <c r="BV36">
        <f>IF($B36=TRUE,BV35*(1+BV125),BV35*(1+(VLOOKUP($A36,'Overriden Forecasts'!$2:$25,'Unchained Indices'!BV$2,0))))</f>
        <v>101.61247142093622</v>
      </c>
      <c r="BW36">
        <f>IF($B36=TRUE,BW35*(1+BW125),BW35*(1+(VLOOKUP($A36,'Overriden Forecasts'!$2:$25,'Unchained Indices'!BW$2,0))))</f>
        <v>100.76856969101947</v>
      </c>
      <c r="BX36">
        <f>IF($B36=TRUE,BX35*(1+BX125),BX35*(1+(VLOOKUP($A36,'Overriden Forecasts'!$2:$25,'Unchained Indices'!BX$2,0))))</f>
        <v>101.22671764231026</v>
      </c>
      <c r="BY36">
        <f>IF($B36=TRUE,BY35*(1+BY125),BY35*(1+(VLOOKUP($A36,'Overriden Forecasts'!$2:$25,'Unchained Indices'!BY$2,0))))</f>
        <v>101.45977582328098</v>
      </c>
      <c r="BZ36">
        <f>IF($B36=TRUE,BZ35*(1+BZ125),BZ35*(1+(VLOOKUP($A36,'Overriden Forecasts'!$2:$25,'Unchained Indices'!BZ$2,0))))</f>
        <v>101.67767214867558</v>
      </c>
      <c r="CA36">
        <f>IF($B36=TRUE,CA35*(1+CA125),CA35*(1+(VLOOKUP($A36,'Overriden Forecasts'!$2:$25,'Unchained Indices'!CA$2,0))))</f>
        <v>99.131151303105682</v>
      </c>
      <c r="CB36">
        <f>IF($B36=TRUE,CB35*(1+CB125),CB35*(1+(VLOOKUP($A36,'Overriden Forecasts'!$2:$25,'Unchained Indices'!CB$2,0))))</f>
        <v>101.6693179456154</v>
      </c>
      <c r="CC36">
        <f>IF($B36=TRUE,CC35*(1+CC125),CC35*(1+(VLOOKUP($A36,'Overriden Forecasts'!$2:$25,'Unchained Indices'!CC$2,0))))</f>
        <v>100.93069560047101</v>
      </c>
      <c r="CD36">
        <f>IF($B36=TRUE,CD35*(1+CD125),CD35*(1+(VLOOKUP($A36,'Overriden Forecasts'!$2:$25,'Unchained Indices'!CD$2,0))))</f>
        <v>106.31997787235558</v>
      </c>
      <c r="CE36">
        <f>IF($B36=TRUE,CE35*(1+CE125),CE35*(1+(VLOOKUP($A36,'Overriden Forecasts'!$2:$25,'Unchained Indices'!CE$2,0))))</f>
        <v>101.86425735114295</v>
      </c>
      <c r="CF36">
        <f>IF($B36=TRUE,CF35*(1+CF125),CF35*(1+(VLOOKUP($A36,'Overriden Forecasts'!$2:$25,'Unchained Indices'!CF$2,0))))</f>
        <v>103.03554416897035</v>
      </c>
      <c r="CG36">
        <f>IF($B36=TRUE,CG35*(1+CG125),CG35*(1+(VLOOKUP($A36,'Overriden Forecasts'!$2:$25,'Unchained Indices'!CG$2,0))))</f>
        <v>121.04217895841241</v>
      </c>
      <c r="CH36">
        <f>IF($B36=TRUE,CH35*(1+CH125),CH35*(1+(VLOOKUP($A36,'Overriden Forecasts'!$2:$25,'Unchained Indices'!CH$2,0))))</f>
        <v>97.93405808620102</v>
      </c>
      <c r="CI36">
        <f>IF($B36=TRUE,CI35*(1+CI125),CI35*(1+(VLOOKUP($A36,'Overriden Forecasts'!$2:$25,'Unchained Indices'!CI$2,0))))</f>
        <v>99.182816870033975</v>
      </c>
      <c r="CJ36">
        <f>IF($B36=TRUE,CJ35*(1+CJ125),CJ35*(1+(VLOOKUP($A36,'Overriden Forecasts'!$2:$25,'Unchained Indices'!CJ$2,0))))</f>
        <v>101.52758798410933</v>
      </c>
      <c r="CK36">
        <f>IF($B36=TRUE,CK35*(1+CK125),CK35*(1+(VLOOKUP($A36,'Overriden Forecasts'!$2:$25,'Unchained Indices'!CK$2,0))))</f>
        <v>102.19603254606007</v>
      </c>
      <c r="CL36">
        <f>IF($B36=TRUE,CL35*(1+CL125),CL35*(1+(VLOOKUP($A36,'Overriden Forecasts'!$2:$25,'Unchained Indices'!CL$2,0))))</f>
        <v>101.36358476192954</v>
      </c>
      <c r="CM36">
        <f>IF($B36=TRUE,CM35*(1+CM125),CM35*(1+(VLOOKUP($A36,'Overriden Forecasts'!$2:$25,'Unchained Indices'!CM$2,0))))</f>
        <v>100.660503887977</v>
      </c>
      <c r="CN36">
        <f>IF($B36=TRUE,CN35*(1+CN125),CN35*(1+(VLOOKUP($A36,'Overriden Forecasts'!$2:$25,'Unchained Indices'!CN$2,0))))</f>
        <v>103.37369961843997</v>
      </c>
      <c r="CO36">
        <f>IF($B36=TRUE,CO35*(1+CO125),CO35*(1+(VLOOKUP($A36,'Overriden Forecasts'!$2:$25,'Unchained Indices'!CO$2,0))))</f>
        <v>102.42462103856128</v>
      </c>
      <c r="CP36">
        <f>IF($B36=TRUE,CP35*(1+CP125),CP35*(1+(VLOOKUP($A36,'Overriden Forecasts'!$2:$25,'Unchained Indices'!CP$2,0))))</f>
        <v>103.43734571449849</v>
      </c>
    </row>
    <row r="37" spans="1:94" x14ac:dyDescent="0.2">
      <c r="A37" s="6">
        <f t="shared" si="4"/>
        <v>45474</v>
      </c>
      <c r="B37" s="8" t="str">
        <f>IF(A37&lt;'Overriden Forecasts'!$A$2,TRUE,"")</f>
        <v/>
      </c>
      <c r="C37" s="7">
        <f t="shared" si="5"/>
        <v>45292</v>
      </c>
      <c r="D37">
        <f>IF($B37=TRUE,D36*(1+D126),D36*(1+(VLOOKUP($A37,'Overriden Forecasts'!$2:$27,'Unchained Indices'!D$2,0))))</f>
        <v>101.20965490919521</v>
      </c>
      <c r="E37">
        <f>IF($B37=TRUE,E36*(1+E126),E36*(1+(VLOOKUP($A37,'Overriden Forecasts'!$2:$27,'Unchained Indices'!E$2,0))))</f>
        <v>100.88916287013551</v>
      </c>
      <c r="F37">
        <f>IF($B37=TRUE,F36*(1+F126),F36*(1+(VLOOKUP($A37,'Overriden Forecasts'!$2:$27,'Unchained Indices'!F$2,0))))</f>
        <v>104.46959774381885</v>
      </c>
      <c r="G37">
        <f>IF($B37=TRUE,G36*(1+G126),G36*(1+(VLOOKUP($A37,'Overriden Forecasts'!$2:$27,'Unchained Indices'!G$2,0))))</f>
        <v>100.79540717560215</v>
      </c>
      <c r="H37">
        <f>IF($B37=TRUE,H36*(1+H126),H36*(1+(VLOOKUP($A37,'Overriden Forecasts'!$2:$27,'Unchained Indices'!H$2,0))))</f>
        <v>100.48035267886111</v>
      </c>
      <c r="I37">
        <f>IF($B37=TRUE,I36*(1+I126),I36*(1+(VLOOKUP($A37,'Overriden Forecasts'!$2:$27,'Unchained Indices'!I$2,0))))</f>
        <v>101.04641434511693</v>
      </c>
      <c r="J37">
        <f>IF($B37=TRUE,J36*(1+J126),J36*(1+(VLOOKUP($A37,'Overriden Forecasts'!$2:$27,'Unchained Indices'!J$2,0))))</f>
        <v>101.2620738655841</v>
      </c>
      <c r="K37">
        <f>IF($B37=TRUE,K36*(1+K126),K36*(1+(VLOOKUP($A37,'Overriden Forecasts'!$2:$27,'Unchained Indices'!K$2,0))))</f>
        <v>100.7616661785575</v>
      </c>
      <c r="L37">
        <f>IF($B37=TRUE,L36*(1+L126),L36*(1+(VLOOKUP($A37,'Overriden Forecasts'!$2:$27,'Unchained Indices'!L$2,0))))</f>
        <v>100</v>
      </c>
      <c r="M37">
        <f>IF($B37=TRUE,M36*(1+M126),M36*(1+(VLOOKUP($A37,'Overriden Forecasts'!$2:$27,'Unchained Indices'!M$2,0))))</f>
        <v>100.97099594741431</v>
      </c>
      <c r="N37">
        <f>IF($B37=TRUE,N36*(1+N126),N36*(1+(VLOOKUP($A37,'Overriden Forecasts'!$2:$27,'Unchained Indices'!N$2,0))))</f>
        <v>101.18698368947426</v>
      </c>
      <c r="O37">
        <f>IF($B37=TRUE,O36*(1+O126),O36*(1+(VLOOKUP($A37,'Overriden Forecasts'!$2:$27,'Unchained Indices'!O$2,0))))</f>
        <v>101.05853654372682</v>
      </c>
      <c r="P37">
        <f>IF($B37=TRUE,P36*(1+P126),P36*(1+(VLOOKUP($A37,'Overriden Forecasts'!$2:$27,'Unchained Indices'!P$2,0))))</f>
        <v>101.17185771436056</v>
      </c>
      <c r="Q37">
        <f>IF($B37=TRUE,Q36*(1+Q126),Q36*(1+(VLOOKUP($A37,'Overriden Forecasts'!$2:$27,'Unchained Indices'!Q$2,0))))</f>
        <v>101.07534115556592</v>
      </c>
      <c r="R37">
        <f>IF($B37=TRUE,R36*(1+R126),R36*(1+(VLOOKUP($A37,'Overriden Forecasts'!$2:$27,'Unchained Indices'!R$2,0))))</f>
        <v>100.81649389982452</v>
      </c>
      <c r="S37">
        <f>IF($B37=TRUE,S36*(1+S126),S36*(1+(VLOOKUP($A37,'Overriden Forecasts'!$2:$27,'Unchained Indices'!S$2,0))))</f>
        <v>101.33741203413331</v>
      </c>
      <c r="T37">
        <f>IF($B37=TRUE,T36*(1+T126),T36*(1+(VLOOKUP($A37,'Overriden Forecasts'!$2:$27,'Unchained Indices'!T$2,0))))</f>
        <v>104.39926138902148</v>
      </c>
      <c r="U37">
        <f>IF($B37=TRUE,U36*(1+U126),U36*(1+(VLOOKUP($A37,'Overriden Forecasts'!$2:$27,'Unchained Indices'!U$2,0))))</f>
        <v>106.15421458587556</v>
      </c>
      <c r="V37">
        <f>IF($B37=TRUE,V36*(1+V126),V36*(1+(VLOOKUP($A37,'Overriden Forecasts'!$2:$27,'Unchained Indices'!V$2,0))))</f>
        <v>100.76885477965689</v>
      </c>
      <c r="W37">
        <f>IF($B37=TRUE,W36*(1+W126),W36*(1+(VLOOKUP($A37,'Overriden Forecasts'!$2:$27,'Unchained Indices'!W$2,0))))</f>
        <v>100.80432942045455</v>
      </c>
      <c r="X37">
        <f>IF($B37=TRUE,X36*(1+X126),X36*(1+(VLOOKUP($A37,'Overriden Forecasts'!$2:$27,'Unchained Indices'!X$2,0))))</f>
        <v>101.42872325380236</v>
      </c>
      <c r="Y37">
        <f>IF($B37=TRUE,Y36*(1+Y126),Y36*(1+(VLOOKUP($A37,'Overriden Forecasts'!$2:$27,'Unchained Indices'!Y$2,0))))</f>
        <v>101.18517855399398</v>
      </c>
      <c r="Z37">
        <f>IF($B37=TRUE,Z36*(1+Z126),Z36*(1+(VLOOKUP($A37,'Overriden Forecasts'!$2:$27,'Unchained Indices'!Z$2,0))))</f>
        <v>101.15743614930028</v>
      </c>
      <c r="AA37">
        <f>IF($B37=TRUE,AA36*(1+AA126),AA36*(1+(VLOOKUP($A37,'Overriden Forecasts'!$2:$27,'Unchained Indices'!AA$2,0))))</f>
        <v>102.01280251608104</v>
      </c>
      <c r="AB37">
        <f>IF($B37=TRUE,AB36*(1+AB126),AB36*(1+(VLOOKUP($A37,'Overriden Forecasts'!$2:$27,'Unchained Indices'!AB$2,0))))</f>
        <v>100.83637815808223</v>
      </c>
      <c r="AC37">
        <f>IF($B37=TRUE,AC36*(1+AC126),AC36*(1+(VLOOKUP($A37,'Overriden Forecasts'!$2:$27,'Unchained Indices'!AC$2,0))))</f>
        <v>100</v>
      </c>
      <c r="AD37">
        <f>IF($B37=TRUE,AD36*(1+AD126),AD36*(1+(VLOOKUP($A37,'Overriden Forecasts'!$2:$27,'Unchained Indices'!AD$2,0))))</f>
        <v>100.95462391600765</v>
      </c>
      <c r="AE37">
        <f>IF($B37=TRUE,AE36*(1+AE126),AE36*(1+(VLOOKUP($A37,'Overriden Forecasts'!$2:$27,'Unchained Indices'!AE$2,0))))</f>
        <v>100.63248264635216</v>
      </c>
      <c r="AF37">
        <f>IF($B37=TRUE,AF36*(1+AF126),AF36*(1+(VLOOKUP($A37,'Overriden Forecasts'!$2:$27,'Unchained Indices'!AF$2,0))))</f>
        <v>100.49569752282542</v>
      </c>
      <c r="AG37">
        <f>IF($B37=TRUE,AG36*(1+AG126),AG36*(1+(VLOOKUP($A37,'Overriden Forecasts'!$2:$27,'Unchained Indices'!AG$2,0))))</f>
        <v>101.45328612499642</v>
      </c>
      <c r="AH37">
        <f>IF($B37=TRUE,AH36*(1+AH126),AH36*(1+(VLOOKUP($A37,'Overriden Forecasts'!$2:$27,'Unchained Indices'!AH$2,0))))</f>
        <v>98.787180624974951</v>
      </c>
      <c r="AI37">
        <f>IF($B37=TRUE,AI36*(1+AI126),AI36*(1+(VLOOKUP($A37,'Overriden Forecasts'!$2:$27,'Unchained Indices'!AI$2,0))))</f>
        <v>98.188083222824119</v>
      </c>
      <c r="AJ37">
        <f>IF($B37=TRUE,AJ36*(1+AJ126),AJ36*(1+(VLOOKUP($A37,'Overriden Forecasts'!$2:$27,'Unchained Indices'!AJ$2,0))))</f>
        <v>101.76418289138675</v>
      </c>
      <c r="AK37">
        <f>IF($B37=TRUE,AK36*(1+AK126),AK36*(1+(VLOOKUP($A37,'Overriden Forecasts'!$2:$27,'Unchained Indices'!AK$2,0))))</f>
        <v>102.29384532812371</v>
      </c>
      <c r="AL37">
        <f>IF($B37=TRUE,AL36*(1+AL126),AL36*(1+(VLOOKUP($A37,'Overriden Forecasts'!$2:$27,'Unchained Indices'!AL$2,0))))</f>
        <v>102.54168717123571</v>
      </c>
      <c r="AM37">
        <f>IF($B37=TRUE,AM36*(1+AM126),AM36*(1+(VLOOKUP($A37,'Overriden Forecasts'!$2:$27,'Unchained Indices'!AM$2,0))))</f>
        <v>102.64138176202847</v>
      </c>
      <c r="AN37">
        <f>IF($B37=TRUE,AN36*(1+AN126),AN36*(1+(VLOOKUP($A37,'Overriden Forecasts'!$2:$27,'Unchained Indices'!AN$2,0))))</f>
        <v>105.02101381882893</v>
      </c>
      <c r="AO37">
        <f>IF($B37=TRUE,AO36*(1+AO126),AO36*(1+(VLOOKUP($A37,'Overriden Forecasts'!$2:$27,'Unchained Indices'!AO$2,0))))</f>
        <v>100.97723375954354</v>
      </c>
      <c r="AP37">
        <f>IF($B37=TRUE,AP36*(1+AP126),AP36*(1+(VLOOKUP($A37,'Overriden Forecasts'!$2:$27,'Unchained Indices'!AP$2,0))))</f>
        <v>101.02720721154348</v>
      </c>
      <c r="AQ37">
        <f>IF($B37=TRUE,AQ36*(1+AQ126),AQ36*(1+(VLOOKUP($A37,'Overriden Forecasts'!$2:$27,'Unchained Indices'!AQ$2,0))))</f>
        <v>100.58953584810604</v>
      </c>
      <c r="AR37">
        <f>IF($B37=TRUE,AR36*(1+AR126),AR36*(1+(VLOOKUP($A37,'Overriden Forecasts'!$2:$27,'Unchained Indices'!AR$2,0))))</f>
        <v>100.81330187393166</v>
      </c>
      <c r="AS37">
        <f>IF($B37=TRUE,AS36*(1+AS126),AS36*(1+(VLOOKUP($A37,'Overriden Forecasts'!$2:$27,'Unchained Indices'!AS$2,0))))</f>
        <v>101.40866610286469</v>
      </c>
      <c r="AT37">
        <f>IF($B37=TRUE,AT36*(1+AT126),AT36*(1+(VLOOKUP($A37,'Overriden Forecasts'!$2:$27,'Unchained Indices'!AT$2,0))))</f>
        <v>100.72273447489759</v>
      </c>
      <c r="AU37">
        <f>IF($B37=TRUE,AU36*(1+AU126),AU36*(1+(VLOOKUP($A37,'Overriden Forecasts'!$2:$27,'Unchained Indices'!AU$2,0))))</f>
        <v>101.98701168479518</v>
      </c>
      <c r="AV37">
        <f>IF($B37=TRUE,AV36*(1+AV126),AV36*(1+(VLOOKUP($A37,'Overriden Forecasts'!$2:$27,'Unchained Indices'!AV$2,0))))</f>
        <v>102.44665276110948</v>
      </c>
      <c r="AW37">
        <f>IF($B37=TRUE,AW36*(1+AW126),AW36*(1+(VLOOKUP($A37,'Overriden Forecasts'!$2:$27,'Unchained Indices'!AW$2,0))))</f>
        <v>101.7913706073001</v>
      </c>
      <c r="AX37">
        <f>IF($B37=TRUE,AX36*(1+AX126),AX36*(1+(VLOOKUP($A37,'Overriden Forecasts'!$2:$27,'Unchained Indices'!AX$2,0))))</f>
        <v>100</v>
      </c>
      <c r="AY37">
        <f>IF($B37=TRUE,AY36*(1+AY126),AY36*(1+(VLOOKUP($A37,'Overriden Forecasts'!$2:$27,'Unchained Indices'!AY$2,0))))</f>
        <v>100.60150200150055</v>
      </c>
      <c r="AZ37">
        <f>IF($B37=TRUE,AZ36*(1+AZ126),AZ36*(1+(VLOOKUP($A37,'Overriden Forecasts'!$2:$27,'Unchained Indices'!AZ$2,0))))</f>
        <v>100</v>
      </c>
      <c r="BA37">
        <f>IF($B37=TRUE,BA36*(1+BA126),BA36*(1+(VLOOKUP($A37,'Overriden Forecasts'!$2:$27,'Unchained Indices'!BA$2,0))))</f>
        <v>102.20562208146379</v>
      </c>
      <c r="BB37">
        <f>IF($B37=TRUE,BB36*(1+BB126),BB36*(1+(VLOOKUP($A37,'Overriden Forecasts'!$2:$27,'Unchained Indices'!BB$2,0))))</f>
        <v>100.86832353908294</v>
      </c>
      <c r="BC37">
        <f>IF($B37=TRUE,BC36*(1+BC126),BC36*(1+(VLOOKUP($A37,'Overriden Forecasts'!$2:$27,'Unchained Indices'!BC$2,0))))</f>
        <v>103.89143451246905</v>
      </c>
      <c r="BD37">
        <f>IF($B37=TRUE,BD36*(1+BD126),BD36*(1+(VLOOKUP($A37,'Overriden Forecasts'!$2:$27,'Unchained Indices'!BD$2,0))))</f>
        <v>104.6303951231463</v>
      </c>
      <c r="BE37">
        <f>IF($B37=TRUE,BE36*(1+BE126),BE36*(1+(VLOOKUP($A37,'Overriden Forecasts'!$2:$27,'Unchained Indices'!BE$2,0))))</f>
        <v>111.06563118028615</v>
      </c>
      <c r="BF37">
        <f>IF($B37=TRUE,BF36*(1+BF126),BF36*(1+(VLOOKUP($A37,'Overriden Forecasts'!$2:$27,'Unchained Indices'!BF$2,0))))</f>
        <v>100</v>
      </c>
      <c r="BG37">
        <f>IF($B37=TRUE,BG36*(1+BG126),BG36*(1+(VLOOKUP($A37,'Overriden Forecasts'!$2:$27,'Unchained Indices'!BG$2,0))))</f>
        <v>100</v>
      </c>
      <c r="BH37">
        <f>IF($B37=TRUE,BH36*(1+BH126),BH36*(1+(VLOOKUP($A37,'Overriden Forecasts'!$2:$27,'Unchained Indices'!BH$2,0))))</f>
        <v>102.0659323166407</v>
      </c>
      <c r="BI37">
        <f>IF($B37=TRUE,BI36*(1+BI126),BI36*(1+(VLOOKUP($A37,'Overriden Forecasts'!$2:$27,'Unchained Indices'!BI$2,0))))</f>
        <v>105.14318249235336</v>
      </c>
      <c r="BJ37">
        <f>IF($B37=TRUE,BJ36*(1+BJ126),BJ36*(1+(VLOOKUP($A37,'Overriden Forecasts'!$2:$27,'Unchained Indices'!BJ$2,0))))</f>
        <v>103.8229706092596</v>
      </c>
      <c r="BK37">
        <f>IF($B37=TRUE,BK36*(1+BK126),BK36*(1+(VLOOKUP($A37,'Overriden Forecasts'!$2:$27,'Unchained Indices'!BK$2,0))))</f>
        <v>101.22691855599329</v>
      </c>
      <c r="BL37">
        <f>IF($B37=TRUE,BL36*(1+BL126),BL36*(1+(VLOOKUP($A37,'Overriden Forecasts'!$2:$27,'Unchained Indices'!BL$2,0))))</f>
        <v>102.14443439740177</v>
      </c>
      <c r="BM37">
        <f>IF($B37=TRUE,BM36*(1+BM126),BM36*(1+(VLOOKUP($A37,'Overriden Forecasts'!$2:$27,'Unchained Indices'!BM$2,0))))</f>
        <v>101.34198007430717</v>
      </c>
      <c r="BN37">
        <f>IF($B37=TRUE,BN36*(1+BN126),BN36*(1+(VLOOKUP($A37,'Overriden Forecasts'!$2:$27,'Unchained Indices'!BN$2,0))))</f>
        <v>104.78866893423245</v>
      </c>
      <c r="BO37">
        <f>IF($B37=TRUE,BO36*(1+BO126),BO36*(1+(VLOOKUP($A37,'Overriden Forecasts'!$2:$27,'Unchained Indices'!BO$2,0))))</f>
        <v>101.73063911966076</v>
      </c>
      <c r="BP37">
        <f>IF($B37=TRUE,BP36*(1+BP126),BP36*(1+(VLOOKUP($A37,'Overriden Forecasts'!$2:$27,'Unchained Indices'!BP$2,0))))</f>
        <v>101.3500283505487</v>
      </c>
      <c r="BQ37">
        <f>IF($B37=TRUE,BQ36*(1+BQ126),BQ36*(1+(VLOOKUP($A37,'Overriden Forecasts'!$2:$27,'Unchained Indices'!BQ$2,0))))</f>
        <v>102.81290036736922</v>
      </c>
      <c r="BR37">
        <f>IF($B37=TRUE,BR36*(1+BR126),BR36*(1+(VLOOKUP($A37,'Overriden Forecasts'!$2:$27,'Unchained Indices'!BR$2,0))))</f>
        <v>101.66726402441711</v>
      </c>
      <c r="BS37">
        <f>IF($B37=TRUE,BS36*(1+BS126),BS36*(1+(VLOOKUP($A37,'Overriden Forecasts'!$2:$27,'Unchained Indices'!BS$2,0))))</f>
        <v>104.68909973853533</v>
      </c>
      <c r="BT37">
        <f>IF($B37=TRUE,BT36*(1+BT126),BT36*(1+(VLOOKUP($A37,'Overriden Forecasts'!$2:$27,'Unchained Indices'!BT$2,0))))</f>
        <v>104.91551357886269</v>
      </c>
      <c r="BU37">
        <f>IF($B37=TRUE,BU36*(1+BU126),BU36*(1+(VLOOKUP($A37,'Overriden Forecasts'!$2:$27,'Unchained Indices'!BU$2,0))))</f>
        <v>104.40826854769159</v>
      </c>
      <c r="BV37">
        <f>IF($B37=TRUE,BV36*(1+BV126),BV36*(1+(VLOOKUP($A37,'Overriden Forecasts'!$2:$27,'Unchained Indices'!BV$2,0))))</f>
        <v>103.33341806132943</v>
      </c>
      <c r="BW37">
        <f>IF($B37=TRUE,BW36*(1+BW126),BW36*(1+(VLOOKUP($A37,'Overriden Forecasts'!$2:$27,'Unchained Indices'!BW$2,0))))</f>
        <v>102.11110517402508</v>
      </c>
      <c r="BX37">
        <f>IF($B37=TRUE,BX36*(1+BX126),BX36*(1+(VLOOKUP($A37,'Overriden Forecasts'!$2:$27,'Unchained Indices'!BX$2,0))))</f>
        <v>101.89374763094908</v>
      </c>
      <c r="BY37">
        <f>IF($B37=TRUE,BY36*(1+BY126),BY36*(1+(VLOOKUP($A37,'Overriden Forecasts'!$2:$27,'Unchained Indices'!BY$2,0))))</f>
        <v>101.81740600412149</v>
      </c>
      <c r="BZ37">
        <f>IF($B37=TRUE,BZ36*(1+BZ126),BZ36*(1+(VLOOKUP($A37,'Overriden Forecasts'!$2:$27,'Unchained Indices'!BZ$2,0))))</f>
        <v>101.8206971882839</v>
      </c>
      <c r="CA37">
        <f>IF($B37=TRUE,CA36*(1+CA126),CA36*(1+(VLOOKUP($A37,'Overriden Forecasts'!$2:$27,'Unchained Indices'!CA$2,0))))</f>
        <v>99.194344559401316</v>
      </c>
      <c r="CB37">
        <f>IF($B37=TRUE,CB36*(1+CB126),CB36*(1+(VLOOKUP($A37,'Overriden Forecasts'!$2:$27,'Unchained Indices'!CB$2,0))))</f>
        <v>102.1058564914899</v>
      </c>
      <c r="CC37">
        <f>IF($B37=TRUE,CC36*(1+CC126),CC36*(1+(VLOOKUP($A37,'Overriden Forecasts'!$2:$27,'Unchained Indices'!CC$2,0))))</f>
        <v>101.11683472056522</v>
      </c>
      <c r="CD37">
        <f>IF($B37=TRUE,CD36*(1+CD126),CD36*(1+(VLOOKUP($A37,'Overriden Forecasts'!$2:$27,'Unchained Indices'!CD$2,0))))</f>
        <v>107.5839734468077</v>
      </c>
      <c r="CE37">
        <f>IF($B37=TRUE,CE36*(1+CE126),CE36*(1+(VLOOKUP($A37,'Overriden Forecasts'!$2:$27,'Unchained Indices'!CE$2,0))))</f>
        <v>101.86744176205941</v>
      </c>
      <c r="CF37">
        <f>IF($B37=TRUE,CF36*(1+CF126),CF36*(1+(VLOOKUP($A37,'Overriden Forecasts'!$2:$27,'Unchained Indices'!CF$2,0))))</f>
        <v>100.85853420845581</v>
      </c>
      <c r="CG37">
        <f>IF($B37=TRUE,CG36*(1+CG126),CG36*(1+(VLOOKUP($A37,'Overriden Forecasts'!$2:$27,'Unchained Indices'!CG$2,0))))</f>
        <v>106.13393145519143</v>
      </c>
      <c r="CH37">
        <f>IF($B37=TRUE,CH36*(1+CH126),CH36*(1+(VLOOKUP($A37,'Overriden Forecasts'!$2:$27,'Unchained Indices'!CH$2,0))))</f>
        <v>97.971428284826658</v>
      </c>
      <c r="CI37">
        <f>IF($B37=TRUE,CI36*(1+CI126),CI36*(1+(VLOOKUP($A37,'Overriden Forecasts'!$2:$27,'Unchained Indices'!CI$2,0))))</f>
        <v>99.757510725545643</v>
      </c>
      <c r="CJ37">
        <f>IF($B37=TRUE,CJ36*(1+CJ126),CJ36*(1+(VLOOKUP($A37,'Overriden Forecasts'!$2:$27,'Unchained Indices'!CJ$2,0))))</f>
        <v>102.11018058336487</v>
      </c>
      <c r="CK37">
        <f>IF($B37=TRUE,CK36*(1+CK126),CK36*(1+(VLOOKUP($A37,'Overriden Forecasts'!$2:$27,'Unchained Indices'!CK$2,0))))</f>
        <v>102.63753464761761</v>
      </c>
      <c r="CL37">
        <f>IF($B37=TRUE,CL36*(1+CL126),CL36*(1+(VLOOKUP($A37,'Overriden Forecasts'!$2:$27,'Unchained Indices'!CL$2,0))))</f>
        <v>101.70115014761541</v>
      </c>
      <c r="CM37">
        <f>IF($B37=TRUE,CM36*(1+CM126),CM36*(1+(VLOOKUP($A37,'Overriden Forecasts'!$2:$27,'Unchained Indices'!CM$2,0))))</f>
        <v>100.7926046655724</v>
      </c>
      <c r="CN37">
        <f>IF($B37=TRUE,CN36*(1+CN126),CN36*(1+(VLOOKUP($A37,'Overriden Forecasts'!$2:$27,'Unchained Indices'!CN$2,0))))</f>
        <v>104.02416882582865</v>
      </c>
      <c r="CO37">
        <f>IF($B37=TRUE,CO36*(1+CO126),CO36*(1+(VLOOKUP($A37,'Overriden Forecasts'!$2:$27,'Unchained Indices'!CO$2,0))))</f>
        <v>102.90952147088737</v>
      </c>
      <c r="CP37">
        <f>IF($B37=TRUE,CP36*(1+CP126),CP36*(1+(VLOOKUP($A37,'Overriden Forecasts'!$2:$27,'Unchained Indices'!CP$2,0))))</f>
        <v>104.12315763345079</v>
      </c>
    </row>
    <row r="38" spans="1:94" x14ac:dyDescent="0.2">
      <c r="A38" s="6">
        <f t="shared" si="4"/>
        <v>45505</v>
      </c>
      <c r="B38" s="8"/>
      <c r="C38" s="7">
        <f t="shared" si="5"/>
        <v>45292</v>
      </c>
      <c r="D38">
        <f>IF($B38=TRUE,D37*(1+D127),D37*(1+(VLOOKUP($A38,'Overriden Forecasts'!$2:$27,'Unchained Indices'!D$2,0))))</f>
        <v>101.39214293688381</v>
      </c>
      <c r="E38">
        <f>IF($B38=TRUE,E37*(1+E127),E37*(1+(VLOOKUP($A38,'Overriden Forecasts'!$2:$27,'Unchained Indices'!E$2,0))))</f>
        <v>101.10823082197835</v>
      </c>
      <c r="F38">
        <f>IF($B38=TRUE,F37*(1+F127),F37*(1+(VLOOKUP($A38,'Overriden Forecasts'!$2:$27,'Unchained Indices'!F$2,0))))</f>
        <v>105.21453252484882</v>
      </c>
      <c r="G38">
        <f>IF($B38=TRUE,G37*(1+G127),G37*(1+(VLOOKUP($A38,'Overriden Forecasts'!$2:$27,'Unchained Indices'!G$2,0))))</f>
        <v>100.92771388056411</v>
      </c>
      <c r="H38">
        <f>IF($B38=TRUE,H37*(1+H127),H37*(1+(VLOOKUP($A38,'Overriden Forecasts'!$2:$27,'Unchained Indices'!H$2,0))))</f>
        <v>100.30724419799321</v>
      </c>
      <c r="I38">
        <f>IF($B38=TRUE,I37*(1+I127),I37*(1+(VLOOKUP($A38,'Overriden Forecasts'!$2:$27,'Unchained Indices'!I$2,0))))</f>
        <v>101.22081673596975</v>
      </c>
      <c r="J38">
        <f>IF($B38=TRUE,J37*(1+J127),J37*(1+(VLOOKUP($A38,'Overriden Forecasts'!$2:$27,'Unchained Indices'!J$2,0))))</f>
        <v>101.53839753765676</v>
      </c>
      <c r="K38">
        <f>IF($B38=TRUE,K37*(1+K127),K37*(1+(VLOOKUP($A38,'Overriden Forecasts'!$2:$27,'Unchained Indices'!K$2,0))))</f>
        <v>100.88856924693273</v>
      </c>
      <c r="L38">
        <f>IF($B38=TRUE,L37*(1+L127),L37*(1+(VLOOKUP($A38,'Overriden Forecasts'!$2:$27,'Unchained Indices'!L$2,0))))</f>
        <v>100</v>
      </c>
      <c r="M38">
        <f>IF($B38=TRUE,M37*(1+M127),M37*(1+(VLOOKUP($A38,'Overriden Forecasts'!$2:$27,'Unchained Indices'!M$2,0))))</f>
        <v>101.11922646532517</v>
      </c>
      <c r="N38">
        <f>IF($B38=TRUE,N37*(1+N127),N37*(1+(VLOOKUP($A38,'Overriden Forecasts'!$2:$27,'Unchained Indices'!N$2,0))))</f>
        <v>101.36742010398677</v>
      </c>
      <c r="O38">
        <f>IF($B38=TRUE,O37*(1+O127),O37*(1+(VLOOKUP($A38,'Overriden Forecasts'!$2:$27,'Unchained Indices'!O$2,0))))</f>
        <v>101.22464789015856</v>
      </c>
      <c r="P38">
        <f>IF($B38=TRUE,P37*(1+P127),P37*(1+(VLOOKUP($A38,'Overriden Forecasts'!$2:$27,'Unchained Indices'!P$2,0))))</f>
        <v>101.27277797528437</v>
      </c>
      <c r="Q38">
        <f>IF($B38=TRUE,Q37*(1+Q127),Q37*(1+(VLOOKUP($A38,'Overriden Forecasts'!$2:$27,'Unchained Indices'!Q$2,0))))</f>
        <v>101.25456468149358</v>
      </c>
      <c r="R38">
        <f>IF($B38=TRUE,R37*(1+R127),R37*(1+(VLOOKUP($A38,'Overriden Forecasts'!$2:$27,'Unchained Indices'!R$2,0))))</f>
        <v>100.97556069290361</v>
      </c>
      <c r="S38">
        <f>IF($B38=TRUE,S37*(1+S127),S37*(1+(VLOOKUP($A38,'Overriden Forecasts'!$2:$27,'Unchained Indices'!S$2,0))))</f>
        <v>101.53073435930439</v>
      </c>
      <c r="T38">
        <f>IF($B38=TRUE,T37*(1+T127),T37*(1+(VLOOKUP($A38,'Overriden Forecasts'!$2:$27,'Unchained Indices'!T$2,0))))</f>
        <v>105.23370003206985</v>
      </c>
      <c r="U38">
        <f>IF($B38=TRUE,U37*(1+U127),U37*(1+(VLOOKUP($A38,'Overriden Forecasts'!$2:$27,'Unchained Indices'!U$2,0))))</f>
        <v>107.12404528024842</v>
      </c>
      <c r="V38">
        <f>IF($B38=TRUE,V37*(1+V127),V37*(1+(VLOOKUP($A38,'Overriden Forecasts'!$2:$27,'Unchained Indices'!V$2,0))))</f>
        <v>100.89694204710131</v>
      </c>
      <c r="W38">
        <f>IF($B38=TRUE,W37*(1+W127),W37*(1+(VLOOKUP($A38,'Overriden Forecasts'!$2:$27,'Unchained Indices'!W$2,0))))</f>
        <v>100.93838432386703</v>
      </c>
      <c r="X38">
        <f>IF($B38=TRUE,X37*(1+X127),X37*(1+(VLOOKUP($A38,'Overriden Forecasts'!$2:$27,'Unchained Indices'!X$2,0))))</f>
        <v>101.68098977709423</v>
      </c>
      <c r="Y38">
        <f>IF($B38=TRUE,Y37*(1+Y127),Y37*(1+(VLOOKUP($A38,'Overriden Forecasts'!$2:$27,'Unchained Indices'!Y$2,0))))</f>
        <v>101.09253240433503</v>
      </c>
      <c r="Z38">
        <f>IF($B38=TRUE,Z37*(1+Z127),Z37*(1+(VLOOKUP($A38,'Overriden Forecasts'!$2:$27,'Unchained Indices'!Z$2,0))))</f>
        <v>101.30783942227183</v>
      </c>
      <c r="AA38">
        <f>IF($B38=TRUE,AA37*(1+AA127),AA37*(1+(VLOOKUP($A38,'Overriden Forecasts'!$2:$27,'Unchained Indices'!AA$2,0))))</f>
        <v>101.25361042466341</v>
      </c>
      <c r="AB38">
        <f>IF($B38=TRUE,AB37*(1+AB127),AB37*(1+(VLOOKUP($A38,'Overriden Forecasts'!$2:$27,'Unchained Indices'!AB$2,0))))</f>
        <v>100.6886427593</v>
      </c>
      <c r="AC38">
        <f>IF($B38=TRUE,AC37*(1+AC127),AC37*(1+(VLOOKUP($A38,'Overriden Forecasts'!$2:$27,'Unchained Indices'!AC$2,0))))</f>
        <v>100</v>
      </c>
      <c r="AD38">
        <f>IF($B38=TRUE,AD37*(1+AD127),AD37*(1+(VLOOKUP($A38,'Overriden Forecasts'!$2:$27,'Unchained Indices'!AD$2,0))))</f>
        <v>101.10752486770824</v>
      </c>
      <c r="AE38">
        <f>IF($B38=TRUE,AE37*(1+AE127),AE37*(1+(VLOOKUP($A38,'Overriden Forecasts'!$2:$27,'Unchained Indices'!AE$2,0))))</f>
        <v>100.73792277638073</v>
      </c>
      <c r="AF38">
        <f>IF($B38=TRUE,AF37*(1+AF127),AF37*(1+(VLOOKUP($A38,'Overriden Forecasts'!$2:$27,'Unchained Indices'!AF$2,0))))</f>
        <v>100.57832793651436</v>
      </c>
      <c r="AG38">
        <f>IF($B38=TRUE,AG37*(1+AG127),AG37*(1+(VLOOKUP($A38,'Overriden Forecasts'!$2:$27,'Unchained Indices'!AG$2,0))))</f>
        <v>101.66952616719915</v>
      </c>
      <c r="AH38">
        <f>IF($B38=TRUE,AH37*(1+AH127),AH37*(1+(VLOOKUP($A38,'Overriden Forecasts'!$2:$27,'Unchained Indices'!AH$2,0))))</f>
        <v>100.28301342559118</v>
      </c>
      <c r="AI38">
        <f>IF($B38=TRUE,AI37*(1+AI127),AI37*(1+(VLOOKUP($A38,'Overriden Forecasts'!$2:$27,'Unchained Indices'!AI$2,0))))</f>
        <v>99.840486011844078</v>
      </c>
      <c r="AJ38">
        <f>IF($B38=TRUE,AJ37*(1+AJ127),AJ37*(1+(VLOOKUP($A38,'Overriden Forecasts'!$2:$27,'Unchained Indices'!AJ$2,0))))</f>
        <v>102.05821337286447</v>
      </c>
      <c r="AK38">
        <f>IF($B38=TRUE,AK37*(1+AK127),AK37*(1+(VLOOKUP($A38,'Overriden Forecasts'!$2:$27,'Unchained Indices'!AK$2,0))))</f>
        <v>102.62011363065101</v>
      </c>
      <c r="AL38">
        <f>IF($B38=TRUE,AL37*(1+AL127),AL37*(1+(VLOOKUP($A38,'Overriden Forecasts'!$2:$27,'Unchained Indices'!AL$2,0))))</f>
        <v>103.02003261714641</v>
      </c>
      <c r="AM38">
        <f>IF($B38=TRUE,AM37*(1+AM127),AM37*(1+(VLOOKUP($A38,'Overriden Forecasts'!$2:$27,'Unchained Indices'!AM$2,0))))</f>
        <v>103.00767528847523</v>
      </c>
      <c r="AN38">
        <f>IF($B38=TRUE,AN37*(1+AN127),AN37*(1+(VLOOKUP($A38,'Overriden Forecasts'!$2:$27,'Unchained Indices'!AN$2,0))))</f>
        <v>105.83982470315512</v>
      </c>
      <c r="AO38">
        <f>IF($B38=TRUE,AO37*(1+AO127),AO37*(1+(VLOOKUP($A38,'Overriden Forecasts'!$2:$27,'Unchained Indices'!AO$2,0))))</f>
        <v>101.1401060528008</v>
      </c>
      <c r="AP38">
        <f>IF($B38=TRUE,AP37*(1+AP127),AP37*(1+(VLOOKUP($A38,'Overriden Forecasts'!$2:$27,'Unchained Indices'!AP$2,0))))</f>
        <v>101.19840841346739</v>
      </c>
      <c r="AQ38">
        <f>IF($B38=TRUE,AQ37*(1+AQ127),AQ37*(1+(VLOOKUP($A38,'Overriden Forecasts'!$2:$27,'Unchained Indices'!AQ$2,0))))</f>
        <v>100.58078801776773</v>
      </c>
      <c r="AR38">
        <f>IF($B38=TRUE,AR37*(1+AR127),AR37*(1+(VLOOKUP($A38,'Overriden Forecasts'!$2:$27,'Unchained Indices'!AR$2,0))))</f>
        <v>101.09765599578685</v>
      </c>
      <c r="AS38">
        <f>IF($B38=TRUE,AS37*(1+AS127),AS37*(1+(VLOOKUP($A38,'Overriden Forecasts'!$2:$27,'Unchained Indices'!AS$2,0))))</f>
        <v>101.65466232659638</v>
      </c>
      <c r="AT38">
        <f>IF($B38=TRUE,AT37*(1+AT127),AT37*(1+(VLOOKUP($A38,'Overriden Forecasts'!$2:$27,'Unchained Indices'!AT$2,0))))</f>
        <v>100.84319022071386</v>
      </c>
      <c r="AU38">
        <f>IF($B38=TRUE,AU37*(1+AU127),AU37*(1+(VLOOKUP($A38,'Overriden Forecasts'!$2:$27,'Unchained Indices'!AU$2,0))))</f>
        <v>102.24814019364366</v>
      </c>
      <c r="AV38">
        <f>IF($B38=TRUE,AV37*(1+AV127),AV37*(1+(VLOOKUP($A38,'Overriden Forecasts'!$2:$27,'Unchained Indices'!AV$2,0))))</f>
        <v>102.85442653271068</v>
      </c>
      <c r="AW38">
        <f>IF($B38=TRUE,AW37*(1+AW127),AW37*(1+(VLOOKUP($A38,'Overriden Forecasts'!$2:$27,'Unchained Indices'!AW$2,0))))</f>
        <v>102.08939622418369</v>
      </c>
      <c r="AX38">
        <f>IF($B38=TRUE,AX37*(1+AX127),AX37*(1+(VLOOKUP($A38,'Overriden Forecasts'!$2:$27,'Unchained Indices'!AX$2,0))))</f>
        <v>100</v>
      </c>
      <c r="AY38">
        <f>IF($B38=TRUE,AY37*(1+AY127),AY37*(1+(VLOOKUP($A38,'Overriden Forecasts'!$2:$27,'Unchained Indices'!AY$2,0))))</f>
        <v>100.70210350350204</v>
      </c>
      <c r="AZ38">
        <f>IF($B38=TRUE,AZ37*(1+AZ127),AZ37*(1+(VLOOKUP($A38,'Overriden Forecasts'!$2:$27,'Unchained Indices'!AZ$2,0))))</f>
        <v>100</v>
      </c>
      <c r="BA38">
        <f>IF($B38=TRUE,BA37*(1+BA127),BA37*(1+(VLOOKUP($A38,'Overriden Forecasts'!$2:$27,'Unchained Indices'!BA$2,0))))</f>
        <v>102.20562401157949</v>
      </c>
      <c r="BB38">
        <f>IF($B38=TRUE,BB37*(1+BB127),BB37*(1+(VLOOKUP($A38,'Overriden Forecasts'!$2:$27,'Unchained Indices'!BB$2,0))))</f>
        <v>101.0301203656701</v>
      </c>
      <c r="BC38">
        <f>IF($B38=TRUE,BC37*(1+BC127),BC37*(1+(VLOOKUP($A38,'Overriden Forecasts'!$2:$27,'Unchained Indices'!BC$2,0))))</f>
        <v>104.44475337780507</v>
      </c>
      <c r="BD38">
        <f>IF($B38=TRUE,BD37*(1+BD127),BD37*(1+(VLOOKUP($A38,'Overriden Forecasts'!$2:$27,'Unchained Indices'!BD$2,0))))</f>
        <v>105.40212764367068</v>
      </c>
      <c r="BE38">
        <f>IF($B38=TRUE,BE37*(1+BE127),BE37*(1+(VLOOKUP($A38,'Overriden Forecasts'!$2:$27,'Unchained Indices'!BE$2,0))))</f>
        <v>113.89799515683687</v>
      </c>
      <c r="BF38">
        <f>IF($B38=TRUE,BF37*(1+BF127),BF37*(1+(VLOOKUP($A38,'Overriden Forecasts'!$2:$27,'Unchained Indices'!BF$2,0))))</f>
        <v>100</v>
      </c>
      <c r="BG38">
        <f>IF($B38=TRUE,BG37*(1+BG127),BG37*(1+(VLOOKUP($A38,'Overriden Forecasts'!$2:$27,'Unchained Indices'!BG$2,0))))</f>
        <v>100</v>
      </c>
      <c r="BH38">
        <f>IF($B38=TRUE,BH37*(1+BH127),BH37*(1+(VLOOKUP($A38,'Overriden Forecasts'!$2:$27,'Unchained Indices'!BH$2,0))))</f>
        <v>103.13112955882586</v>
      </c>
      <c r="BI38">
        <f>IF($B38=TRUE,BI37*(1+BI127),BI37*(1+(VLOOKUP($A38,'Overriden Forecasts'!$2:$27,'Unchained Indices'!BI$2,0))))</f>
        <v>104.24409868467451</v>
      </c>
      <c r="BJ38">
        <f>IF($B38=TRUE,BJ37*(1+BJ127),BJ37*(1+(VLOOKUP($A38,'Overriden Forecasts'!$2:$27,'Unchained Indices'!BJ$2,0))))</f>
        <v>103.41065553062536</v>
      </c>
      <c r="BK38">
        <f>IF($B38=TRUE,BK37*(1+BK127),BK37*(1+(VLOOKUP($A38,'Overriden Forecasts'!$2:$27,'Unchained Indices'!BK$2,0))))</f>
        <v>102.70218092748179</v>
      </c>
      <c r="BL38">
        <f>IF($B38=TRUE,BL37*(1+BL127),BL37*(1+(VLOOKUP($A38,'Overriden Forecasts'!$2:$27,'Unchained Indices'!BL$2,0))))</f>
        <v>103.10762388919613</v>
      </c>
      <c r="BM38">
        <f>IF($B38=TRUE,BM37*(1+BM127),BM37*(1+(VLOOKUP($A38,'Overriden Forecasts'!$2:$27,'Unchained Indices'!BM$2,0))))</f>
        <v>101.54222103881068</v>
      </c>
      <c r="BN38">
        <f>IF($B38=TRUE,BN37*(1+BN127),BN37*(1+(VLOOKUP($A38,'Overriden Forecasts'!$2:$27,'Unchained Indices'!BN$2,0))))</f>
        <v>105.58678042327119</v>
      </c>
      <c r="BO38">
        <f>IF($B38=TRUE,BO37*(1+BO127),BO37*(1+(VLOOKUP($A38,'Overriden Forecasts'!$2:$27,'Unchained Indices'!BO$2,0))))</f>
        <v>102.01907897293756</v>
      </c>
      <c r="BP38">
        <f>IF($B38=TRUE,BP37*(1+BP127),BP37*(1+(VLOOKUP($A38,'Overriden Forecasts'!$2:$27,'Unchained Indices'!BP$2,0))))</f>
        <v>101.47199903698723</v>
      </c>
      <c r="BQ38">
        <f>IF($B38=TRUE,BQ37*(1+BQ127),BQ37*(1+(VLOOKUP($A38,'Overriden Forecasts'!$2:$27,'Unchained Indices'!BQ$2,0))))</f>
        <v>103.29528881002901</v>
      </c>
      <c r="BR38">
        <f>IF($B38=TRUE,BR37*(1+BR127),BR37*(1+(VLOOKUP($A38,'Overriden Forecasts'!$2:$27,'Unchained Indices'!BR$2,0))))</f>
        <v>101.94514136181996</v>
      </c>
      <c r="BS38">
        <f>IF($B38=TRUE,BS37*(1+BS127),BS37*(1+(VLOOKUP($A38,'Overriden Forecasts'!$2:$27,'Unchained Indices'!BS$2,0))))</f>
        <v>106.16893983579877</v>
      </c>
      <c r="BT38">
        <f>IF($B38=TRUE,BT37*(1+BT127),BT37*(1+(VLOOKUP($A38,'Overriden Forecasts'!$2:$27,'Unchained Indices'!BT$2,0))))</f>
        <v>106.60653607695876</v>
      </c>
      <c r="BU38">
        <f>IF($B38=TRUE,BU37*(1+BU127),BU37*(1+(VLOOKUP($A38,'Overriden Forecasts'!$2:$27,'Unchained Indices'!BU$2,0))))</f>
        <v>106.17784712860313</v>
      </c>
      <c r="BV38">
        <f>IF($B38=TRUE,BV37*(1+BV127),BV37*(1+(VLOOKUP($A38,'Overriden Forecasts'!$2:$27,'Unchained Indices'!BV$2,0))))</f>
        <v>104.90079081477421</v>
      </c>
      <c r="BW38">
        <f>IF($B38=TRUE,BW37*(1+BW127),BW37*(1+(VLOOKUP($A38,'Overriden Forecasts'!$2:$27,'Unchained Indices'!BW$2,0))))</f>
        <v>102.78778207665457</v>
      </c>
      <c r="BX38">
        <f>IF($B38=TRUE,BX37*(1+BX127),BX37*(1+(VLOOKUP($A38,'Overriden Forecasts'!$2:$27,'Unchained Indices'!BX$2,0))))</f>
        <v>101.72407666333949</v>
      </c>
      <c r="BY38">
        <f>IF($B38=TRUE,BY37*(1+BY127),BY37*(1+(VLOOKUP($A38,'Overriden Forecasts'!$2:$27,'Unchained Indices'!BY$2,0))))</f>
        <v>102.2871826686378</v>
      </c>
      <c r="BZ38">
        <f>IF($B38=TRUE,BZ37*(1+BZ127),BZ37*(1+(VLOOKUP($A38,'Overriden Forecasts'!$2:$27,'Unchained Indices'!BZ$2,0))))</f>
        <v>101.55313159833513</v>
      </c>
      <c r="CA38">
        <f>IF($B38=TRUE,CA37*(1+CA127),CA37*(1+(VLOOKUP($A38,'Overriden Forecasts'!$2:$27,'Unchained Indices'!CA$2,0))))</f>
        <v>99.366310735758347</v>
      </c>
      <c r="CB38">
        <f>IF($B38=TRUE,CB37*(1+CB127),CB37*(1+(VLOOKUP($A38,'Overriden Forecasts'!$2:$27,'Unchained Indices'!CB$2,0))))</f>
        <v>102.37156979944042</v>
      </c>
      <c r="CC38">
        <f>IF($B38=TRUE,CC37*(1+CC127),CC37*(1+(VLOOKUP($A38,'Overriden Forecasts'!$2:$27,'Unchained Indices'!CC$2,0))))</f>
        <v>101.30297384065943</v>
      </c>
      <c r="CD38">
        <f>IF($B38=TRUE,CD37*(1+CD127),CD37*(1+(VLOOKUP($A38,'Overriden Forecasts'!$2:$27,'Unchained Indices'!CD$2,0))))</f>
        <v>108.8479690212599</v>
      </c>
      <c r="CE38">
        <f>IF($B38=TRUE,CE37*(1+CE127),CE37*(1+(VLOOKUP($A38,'Overriden Forecasts'!$2:$27,'Unchained Indices'!CE$2,0))))</f>
        <v>102.070411649154</v>
      </c>
      <c r="CF38">
        <f>IF($B38=TRUE,CF37*(1+CF127),CF37*(1+(VLOOKUP($A38,'Overriden Forecasts'!$2:$27,'Unchained Indices'!CF$2,0))))</f>
        <v>99.504770456456995</v>
      </c>
      <c r="CG38">
        <f>IF($B38=TRUE,CG37*(1+CG127),CG37*(1+(VLOOKUP($A38,'Overriden Forecasts'!$2:$27,'Unchained Indices'!CG$2,0))))</f>
        <v>107.12211457947545</v>
      </c>
      <c r="CH38">
        <f>IF($B38=TRUE,CH37*(1+CH127),CH37*(1+(VLOOKUP($A38,'Overriden Forecasts'!$2:$27,'Unchained Indices'!CH$2,0))))</f>
        <v>97.881534435391202</v>
      </c>
      <c r="CI38">
        <f>IF($B38=TRUE,CI37*(1+CI127),CI37*(1+(VLOOKUP($A38,'Overriden Forecasts'!$2:$27,'Unchained Indices'!CI$2,0))))</f>
        <v>99.312477866129242</v>
      </c>
      <c r="CJ38">
        <f>IF($B38=TRUE,CJ37*(1+CJ127),CJ37*(1+(VLOOKUP($A38,'Overriden Forecasts'!$2:$27,'Unchained Indices'!CJ$2,0))))</f>
        <v>102.2348866432099</v>
      </c>
      <c r="CK38">
        <f>IF($B38=TRUE,CK37*(1+CK127),CK37*(1+(VLOOKUP($A38,'Overriden Forecasts'!$2:$27,'Unchained Indices'!CK$2,0))))</f>
        <v>103.07980194661636</v>
      </c>
      <c r="CL38">
        <f>IF($B38=TRUE,CL37*(1+CL127),CL37*(1+(VLOOKUP($A38,'Overriden Forecasts'!$2:$27,'Unchained Indices'!CL$2,0))))</f>
        <v>102.07041607127699</v>
      </c>
      <c r="CM38">
        <f>IF($B38=TRUE,CM37*(1+CM127),CM37*(1+(VLOOKUP($A38,'Overriden Forecasts'!$2:$27,'Unchained Indices'!CM$2,0))))</f>
        <v>100.9247054431678</v>
      </c>
      <c r="CN38">
        <f>IF($B38=TRUE,CN37*(1+CN127),CN37*(1+(VLOOKUP($A38,'Overriden Forecasts'!$2:$27,'Unchained Indices'!CN$2,0))))</f>
        <v>103.18232190356214</v>
      </c>
      <c r="CO38">
        <f>IF($B38=TRUE,CO37*(1+CO127),CO37*(1+(VLOOKUP($A38,'Overriden Forecasts'!$2:$27,'Unchained Indices'!CO$2,0))))</f>
        <v>103.39441702641733</v>
      </c>
      <c r="CP38">
        <f>IF($B38=TRUE,CP37*(1+CP127),CP37*(1+(VLOOKUP($A38,'Overriden Forecasts'!$2:$27,'Unchained Indices'!CP$2,0))))</f>
        <v>104.80870444557218</v>
      </c>
    </row>
    <row r="39" spans="1:94" x14ac:dyDescent="0.2">
      <c r="A39" s="6">
        <f t="shared" si="4"/>
        <v>45536</v>
      </c>
      <c r="B39" s="8"/>
      <c r="C39" s="7"/>
      <c r="D39">
        <f>IF($B39=TRUE,D38*(1+D128),D38*(1+(VLOOKUP($A39,'Overriden Forecasts'!$2:$28,'Unchained Indices'!D$2,0))))</f>
        <v>101.57061113507172</v>
      </c>
      <c r="E39">
        <f>IF($B39=TRUE,E38*(1+E128),E38*(1+(VLOOKUP($A39,'Overriden Forecasts'!$2:$28,'Unchained Indices'!E$2,0))))</f>
        <v>101.22970055104851</v>
      </c>
      <c r="F39">
        <f>IF($B39=TRUE,F38*(1+F128),F38*(1+(VLOOKUP($A39,'Overriden Forecasts'!$2:$28,'Unchained Indices'!F$2,0))))</f>
        <v>105.95949234527536</v>
      </c>
      <c r="G39">
        <f>IF($B39=TRUE,G38*(1+G128),G38*(1+(VLOOKUP($A39,'Overriden Forecasts'!$2:$28,'Unchained Indices'!G$2,0))))</f>
        <v>101.05999702632793</v>
      </c>
      <c r="H39">
        <f>IF($B39=TRUE,H38*(1+H128),H38*(1+(VLOOKUP($A39,'Overriden Forecasts'!$2:$28,'Unchained Indices'!H$2,0))))</f>
        <v>100.05537357059545</v>
      </c>
      <c r="I39">
        <f>IF($B39=TRUE,I38*(1+I128),I38*(1+(VLOOKUP($A39,'Overriden Forecasts'!$2:$28,'Unchained Indices'!I$2,0))))</f>
        <v>101.39521912682255</v>
      </c>
      <c r="J39">
        <f>IF($B39=TRUE,J38*(1+J128),J38*(1+(VLOOKUP($A39,'Overriden Forecasts'!$2:$28,'Unchained Indices'!J$2,0))))</f>
        <v>101.24587215027692</v>
      </c>
      <c r="K39">
        <f>IF($B39=TRUE,K38*(1+K128),K38*(1+(VLOOKUP($A39,'Overriden Forecasts'!$2:$28,'Unchained Indices'!K$2,0))))</f>
        <v>101.01559810001261</v>
      </c>
      <c r="L39">
        <f>IF($B39=TRUE,L38*(1+L128),L38*(1+(VLOOKUP($A39,'Overriden Forecasts'!$2:$28,'Unchained Indices'!L$2,0))))</f>
        <v>100</v>
      </c>
      <c r="M39">
        <f>IF($B39=TRUE,M38*(1+M128),M38*(1+(VLOOKUP($A39,'Overriden Forecasts'!$2:$28,'Unchained Indices'!M$2,0))))</f>
        <v>101.26486843207699</v>
      </c>
      <c r="N39">
        <f>IF($B39=TRUE,N38*(1+N128),N38*(1+(VLOOKUP($A39,'Overriden Forecasts'!$2:$28,'Unchained Indices'!N$2,0))))</f>
        <v>101.54466610169635</v>
      </c>
      <c r="O39">
        <f>IF($B39=TRUE,O38*(1+O128),O38*(1+(VLOOKUP($A39,'Overriden Forecasts'!$2:$28,'Unchained Indices'!O$2,0))))</f>
        <v>101.3889333268082</v>
      </c>
      <c r="P39">
        <f>IF($B39=TRUE,P38*(1+P128),P38*(1+(VLOOKUP($A39,'Overriden Forecasts'!$2:$28,'Unchained Indices'!P$2,0))))</f>
        <v>101.51468695646246</v>
      </c>
      <c r="Q39">
        <f>IF($B39=TRUE,Q38*(1+Q128),Q38*(1+(VLOOKUP($A39,'Overriden Forecasts'!$2:$28,'Unchained Indices'!Q$2,0))))</f>
        <v>101.43378820742122</v>
      </c>
      <c r="R39">
        <f>IF($B39=TRUE,R38*(1+R128),R38*(1+(VLOOKUP($A39,'Overriden Forecasts'!$2:$28,'Unchained Indices'!R$2,0))))</f>
        <v>101.08562374150938</v>
      </c>
      <c r="S39">
        <f>IF($B39=TRUE,S38*(1+S128),S38*(1+(VLOOKUP($A39,'Overriden Forecasts'!$2:$28,'Unchained Indices'!S$2,0))))</f>
        <v>101.71856442317238</v>
      </c>
      <c r="T39">
        <f>IF($B39=TRUE,T38*(1+T128),T38*(1+(VLOOKUP($A39,'Overriden Forecasts'!$2:$28,'Unchained Indices'!T$2,0))))</f>
        <v>106.33059676664429</v>
      </c>
      <c r="U39">
        <f>IF($B39=TRUE,U38*(1+U128),U38*(1+(VLOOKUP($A39,'Overriden Forecasts'!$2:$28,'Unchained Indices'!U$2,0))))</f>
        <v>108.07857955190846</v>
      </c>
      <c r="V39">
        <f>IF($B39=TRUE,V38*(1+V128),V38*(1+(VLOOKUP($A39,'Overriden Forecasts'!$2:$28,'Unchained Indices'!V$2,0))))</f>
        <v>101.02502573309587</v>
      </c>
      <c r="W39">
        <f>IF($B39=TRUE,W38*(1+W128),W38*(1+(VLOOKUP($A39,'Overriden Forecasts'!$2:$28,'Unchained Indices'!W$2,0))))</f>
        <v>101.0724392272795</v>
      </c>
      <c r="X39">
        <f>IF($B39=TRUE,X38*(1+X128),X38*(1+(VLOOKUP($A39,'Overriden Forecasts'!$2:$28,'Unchained Indices'!X$2,0))))</f>
        <v>101.91706979014869</v>
      </c>
      <c r="Y39">
        <f>IF($B39=TRUE,Y38*(1+Y128),Y38*(1+(VLOOKUP($A39,'Overriden Forecasts'!$2:$28,'Unchained Indices'!Y$2,0))))</f>
        <v>101.25518785994089</v>
      </c>
      <c r="Z39">
        <f>IF($B39=TRUE,Z38*(1+Z128),Z38*(1+(VLOOKUP($A39,'Overriden Forecasts'!$2:$28,'Unchained Indices'!Z$2,0))))</f>
        <v>101.61680791331368</v>
      </c>
      <c r="AA39">
        <f>IF($B39=TRUE,AA38*(1+AA128),AA38*(1+(VLOOKUP($A39,'Overriden Forecasts'!$2:$28,'Unchained Indices'!AA$2,0))))</f>
        <v>101.30267743309803</v>
      </c>
      <c r="AB39">
        <f>IF($B39=TRUE,AB38*(1+AB128),AB38*(1+(VLOOKUP($A39,'Overriden Forecasts'!$2:$28,'Unchained Indices'!AB$2,0))))</f>
        <v>100.7112813953583</v>
      </c>
      <c r="AC39">
        <f>IF($B39=TRUE,AC38*(1+AC128),AC38*(1+(VLOOKUP($A39,'Overriden Forecasts'!$2:$28,'Unchained Indices'!AC$2,0))))</f>
        <v>100</v>
      </c>
      <c r="AD39">
        <f>IF($B39=TRUE,AD38*(1+AD128),AD38*(1+(VLOOKUP($A39,'Overriden Forecasts'!$2:$28,'Unchained Indices'!AD$2,0))))</f>
        <v>101.25941084295192</v>
      </c>
      <c r="AE39">
        <f>IF($B39=TRUE,AE38*(1+AE128),AE38*(1+(VLOOKUP($A39,'Overriden Forecasts'!$2:$28,'Unchained Indices'!AE$2,0))))</f>
        <v>100.84336415893407</v>
      </c>
      <c r="AF39">
        <f>IF($B39=TRUE,AF38*(1+AF128),AF38*(1+(VLOOKUP($A39,'Overriden Forecasts'!$2:$28,'Unchained Indices'!AF$2,0))))</f>
        <v>100.660958945036</v>
      </c>
      <c r="AG39">
        <f>IF($B39=TRUE,AG38*(1+AG128),AG38*(1+(VLOOKUP($A39,'Overriden Forecasts'!$2:$28,'Unchained Indices'!AG$2,0))))</f>
        <v>101.8942127238477</v>
      </c>
      <c r="AH39">
        <f>IF($B39=TRUE,AH38*(1+AH128),AH38*(1+(VLOOKUP($A39,'Overriden Forecasts'!$2:$28,'Unchained Indices'!AH$2,0))))</f>
        <v>102.38068686297872</v>
      </c>
      <c r="AI39">
        <f>IF($B39=TRUE,AI38*(1+AI128),AI38*(1+(VLOOKUP($A39,'Overriden Forecasts'!$2:$28,'Unchained Indices'!AI$2,0))))</f>
        <v>102.37204557522161</v>
      </c>
      <c r="AJ39">
        <f>IF($B39=TRUE,AJ38*(1+AJ128),AJ38*(1+(VLOOKUP($A39,'Overriden Forecasts'!$2:$28,'Unchained Indices'!AJ$2,0))))</f>
        <v>102.35224385433432</v>
      </c>
      <c r="AK39">
        <f>IF($B39=TRUE,AK38*(1+AK128),AK38*(1+(VLOOKUP($A39,'Overriden Forecasts'!$2:$28,'Unchained Indices'!AK$2,0))))</f>
        <v>102.93341036238816</v>
      </c>
      <c r="AL39">
        <f>IF($B39=TRUE,AL38*(1+AL128),AL38*(1+(VLOOKUP($A39,'Overriden Forecasts'!$2:$28,'Unchained Indices'!AL$2,0))))</f>
        <v>103.45010371125726</v>
      </c>
      <c r="AM39">
        <f>IF($B39=TRUE,AM38*(1+AM128),AM38*(1+(VLOOKUP($A39,'Overriden Forecasts'!$2:$28,'Unchained Indices'!AM$2,0))))</f>
        <v>103.15661803245484</v>
      </c>
      <c r="AN39">
        <f>IF($B39=TRUE,AN38*(1+AN128),AN38*(1+(VLOOKUP($A39,'Overriden Forecasts'!$2:$28,'Unchained Indices'!AN$2,0))))</f>
        <v>106.67439790029752</v>
      </c>
      <c r="AO39">
        <f>IF($B39=TRUE,AO38*(1+AO128),AO38*(1+(VLOOKUP($A39,'Overriden Forecasts'!$2:$28,'Unchained Indices'!AO$2,0))))</f>
        <v>101.30297834605805</v>
      </c>
      <c r="AP39">
        <f>IF($B39=TRUE,AP38*(1+AP128),AP38*(1+(VLOOKUP($A39,'Overriden Forecasts'!$2:$28,'Unchained Indices'!AP$2,0))))</f>
        <v>101.3696096153913</v>
      </c>
      <c r="AQ39">
        <f>IF($B39=TRUE,AQ38*(1+AQ128),AQ38*(1+(VLOOKUP($A39,'Overriden Forecasts'!$2:$28,'Unchained Indices'!AQ$2,0))))</f>
        <v>100.78623539170967</v>
      </c>
      <c r="AR39">
        <f>IF($B39=TRUE,AR38*(1+AR128),AR38*(1+(VLOOKUP($A39,'Overriden Forecasts'!$2:$28,'Unchained Indices'!AR$2,0))))</f>
        <v>101.20176339013942</v>
      </c>
      <c r="AS39">
        <f>IF($B39=TRUE,AS38*(1+AS128),AS38*(1+(VLOOKUP($A39,'Overriden Forecasts'!$2:$28,'Unchained Indices'!AS$2,0))))</f>
        <v>101.88350344508429</v>
      </c>
      <c r="AT39">
        <f>IF($B39=TRUE,AT38*(1+AT128),AT38*(1+(VLOOKUP($A39,'Overriden Forecasts'!$2:$28,'Unchained Indices'!AT$2,0))))</f>
        <v>100.96364596653012</v>
      </c>
      <c r="AU39">
        <f>IF($B39=TRUE,AU38*(1+AU128),AU38*(1+(VLOOKUP($A39,'Overriden Forecasts'!$2:$28,'Unchained Indices'!AU$2,0))))</f>
        <v>102.6713118489107</v>
      </c>
      <c r="AV39">
        <f>IF($B39=TRUE,AV38*(1+AV128),AV38*(1+(VLOOKUP($A39,'Overriden Forecasts'!$2:$28,'Unchained Indices'!AV$2,0))))</f>
        <v>103.26220031187731</v>
      </c>
      <c r="AW39">
        <f>IF($B39=TRUE,AW38*(1+AW128),AW38*(1+(VLOOKUP($A39,'Overriden Forecasts'!$2:$28,'Unchained Indices'!AW$2,0))))</f>
        <v>102.29798590644558</v>
      </c>
      <c r="AX39">
        <f>IF($B39=TRUE,AX38*(1+AX128),AX38*(1+(VLOOKUP($A39,'Overriden Forecasts'!$2:$28,'Unchained Indices'!AX$2,0))))</f>
        <v>100</v>
      </c>
      <c r="AY39">
        <f>IF($B39=TRUE,AY38*(1+AY128),AY38*(1+(VLOOKUP($A39,'Overriden Forecasts'!$2:$28,'Unchained Indices'!AY$2,0))))</f>
        <v>100.80280560700554</v>
      </c>
      <c r="AZ39">
        <f>IF($B39=TRUE,AZ38*(1+AZ128),AZ38*(1+(VLOOKUP($A39,'Overriden Forecasts'!$2:$28,'Unchained Indices'!AZ$2,0))))</f>
        <v>100</v>
      </c>
      <c r="BA39">
        <f>IF($B39=TRUE,BA38*(1+BA128),BA38*(1+(VLOOKUP($A39,'Overriden Forecasts'!$2:$28,'Unchained Indices'!BA$2,0))))</f>
        <v>102.21522782542397</v>
      </c>
      <c r="BB39">
        <f>IF($B39=TRUE,BB38*(1+BB128),BB38*(1+(VLOOKUP($A39,'Overriden Forecasts'!$2:$28,'Unchained Indices'!BB$2,0))))</f>
        <v>101.15129306439</v>
      </c>
      <c r="BC39">
        <f>IF($B39=TRUE,BC38*(1+BC128),BC38*(1+(VLOOKUP($A39,'Overriden Forecasts'!$2:$28,'Unchained Indices'!BC$2,0))))</f>
        <v>105.10018084284241</v>
      </c>
      <c r="BD39">
        <f>IF($B39=TRUE,BD38*(1+BD128),BD38*(1+(VLOOKUP($A39,'Overriden Forecasts'!$2:$28,'Unchained Indices'!BD$2,0))))</f>
        <v>106.17386016419506</v>
      </c>
      <c r="BE39">
        <f>IF($B39=TRUE,BE38*(1+BE128),BE38*(1+(VLOOKUP($A39,'Overriden Forecasts'!$2:$28,'Unchained Indices'!BE$2,0))))</f>
        <v>116.22079106612944</v>
      </c>
      <c r="BF39">
        <f>IF($B39=TRUE,BF38*(1+BF128),BF38*(1+(VLOOKUP($A39,'Overriden Forecasts'!$2:$28,'Unchained Indices'!BF$2,0))))</f>
        <v>100</v>
      </c>
      <c r="BG39">
        <f>IF($B39=TRUE,BG38*(1+BG128),BG38*(1+(VLOOKUP($A39,'Overriden Forecasts'!$2:$28,'Unchained Indices'!BG$2,0))))</f>
        <v>100</v>
      </c>
      <c r="BH39">
        <f>IF($B39=TRUE,BH38*(1+BH128),BH38*(1+(VLOOKUP($A39,'Overriden Forecasts'!$2:$28,'Unchained Indices'!BH$2,0))))</f>
        <v>103.07568093298646</v>
      </c>
      <c r="BI39">
        <f>IF($B39=TRUE,BI38*(1+BI128),BI38*(1+(VLOOKUP($A39,'Overriden Forecasts'!$2:$28,'Unchained Indices'!BI$2,0))))</f>
        <v>105.13930846640129</v>
      </c>
      <c r="BJ39">
        <f>IF($B39=TRUE,BJ38*(1+BJ128),BJ38*(1+(VLOOKUP($A39,'Overriden Forecasts'!$2:$28,'Unchained Indices'!BJ$2,0))))</f>
        <v>104.77640018040374</v>
      </c>
      <c r="BK39">
        <f>IF($B39=TRUE,BK38*(1+BK128),BK38*(1+(VLOOKUP($A39,'Overriden Forecasts'!$2:$28,'Unchained Indices'!BK$2,0))))</f>
        <v>101.13460648301528</v>
      </c>
      <c r="BL39">
        <f>IF($B39=TRUE,BL38*(1+BL128),BL38*(1+(VLOOKUP($A39,'Overriden Forecasts'!$2:$28,'Unchained Indices'!BL$2,0))))</f>
        <v>103.68238710360262</v>
      </c>
      <c r="BM39">
        <f>IF($B39=TRUE,BM38*(1+BM128),BM38*(1+(VLOOKUP($A39,'Overriden Forecasts'!$2:$28,'Unchained Indices'!BM$2,0))))</f>
        <v>101.73726702806498</v>
      </c>
      <c r="BN39">
        <f>IF($B39=TRUE,BN38*(1+BN128),BN38*(1+(VLOOKUP($A39,'Overriden Forecasts'!$2:$28,'Unchained Indices'!BN$2,0))))</f>
        <v>106.38489191230994</v>
      </c>
      <c r="BO39">
        <f>IF($B39=TRUE,BO38*(1+BO128),BO38*(1+(VLOOKUP($A39,'Overriden Forecasts'!$2:$28,'Unchained Indices'!BO$2,0))))</f>
        <v>102.30751882621435</v>
      </c>
      <c r="BP39">
        <f>IF($B39=TRUE,BP38*(1+BP128),BP38*(1+(VLOOKUP($A39,'Overriden Forecasts'!$2:$28,'Unchained Indices'!BP$2,0))))</f>
        <v>101.72976711354542</v>
      </c>
      <c r="BQ39">
        <f>IF($B39=TRUE,BQ38*(1+BQ128),BQ38*(1+(VLOOKUP($A39,'Overriden Forecasts'!$2:$28,'Unchained Indices'!BQ$2,0))))</f>
        <v>103.74772353254357</v>
      </c>
      <c r="BR39">
        <f>IF($B39=TRUE,BR38*(1+BR128),BR38*(1+(VLOOKUP($A39,'Overriden Forecasts'!$2:$28,'Unchained Indices'!BR$2,0))))</f>
        <v>102.22301869922281</v>
      </c>
      <c r="BS39">
        <f>IF($B39=TRUE,BS38*(1+BS128),BS38*(1+(VLOOKUP($A39,'Overriden Forecasts'!$2:$28,'Unchained Indices'!BS$2,0))))</f>
        <v>106.01973779309779</v>
      </c>
      <c r="BT39">
        <f>IF($B39=TRUE,BT38*(1+BT128),BT38*(1+(VLOOKUP($A39,'Overriden Forecasts'!$2:$28,'Unchained Indices'!BT$2,0))))</f>
        <v>107.14957911230242</v>
      </c>
      <c r="BU39">
        <f>IF($B39=TRUE,BU38*(1+BU128),BU38*(1+(VLOOKUP($A39,'Overriden Forecasts'!$2:$28,'Unchained Indices'!BU$2,0))))</f>
        <v>106.10316738685587</v>
      </c>
      <c r="BV39">
        <f>IF($B39=TRUE,BV38*(1+BV128),BV38*(1+(VLOOKUP($A39,'Overriden Forecasts'!$2:$28,'Unchained Indices'!BV$2,0))))</f>
        <v>105.49850438654146</v>
      </c>
      <c r="BW39">
        <f>IF($B39=TRUE,BW38*(1+BW128),BW38*(1+(VLOOKUP($A39,'Overriden Forecasts'!$2:$28,'Unchained Indices'!BW$2,0))))</f>
        <v>102.92328334875192</v>
      </c>
      <c r="BX39">
        <f>IF($B39=TRUE,BX38*(1+BX128),BX38*(1+(VLOOKUP($A39,'Overriden Forecasts'!$2:$28,'Unchained Indices'!BX$2,0))))</f>
        <v>102.31618562771692</v>
      </c>
      <c r="BY39">
        <f>IF($B39=TRUE,BY38*(1+BY128),BY38*(1+(VLOOKUP($A39,'Overriden Forecasts'!$2:$28,'Unchained Indices'!BY$2,0))))</f>
        <v>102.62865651566277</v>
      </c>
      <c r="BZ39">
        <f>IF($B39=TRUE,BZ38*(1+BZ128),BZ38*(1+(VLOOKUP($A39,'Overriden Forecasts'!$2:$28,'Unchained Indices'!BZ$2,0))))</f>
        <v>101.91284859159857</v>
      </c>
      <c r="CA39">
        <f>IF($B39=TRUE,CA38*(1+CA128),CA38*(1+(VLOOKUP($A39,'Overriden Forecasts'!$2:$28,'Unchained Indices'!CA$2,0))))</f>
        <v>99.538575037637983</v>
      </c>
      <c r="CB39">
        <f>IF($B39=TRUE,CB38*(1+CB128),CB38*(1+(VLOOKUP($A39,'Overriden Forecasts'!$2:$28,'Unchained Indices'!CB$2,0))))</f>
        <v>102.80780970378257</v>
      </c>
      <c r="CC39">
        <f>IF($B39=TRUE,CC38*(1+CC128),CC38*(1+(VLOOKUP($A39,'Overriden Forecasts'!$2:$28,'Unchained Indices'!CC$2,0))))</f>
        <v>101.48945561162998</v>
      </c>
      <c r="CD39">
        <f>IF($B39=TRUE,CD38*(1+CD128),CD38*(1+(VLOOKUP($A39,'Overriden Forecasts'!$2:$28,'Unchained Indices'!CD$2,0))))</f>
        <v>110.12681517950304</v>
      </c>
      <c r="CE39">
        <f>IF($B39=TRUE,CE38*(1+CE128),CE38*(1+(VLOOKUP($A39,'Overriden Forecasts'!$2:$28,'Unchained Indices'!CE$2,0))))</f>
        <v>101.98675203438253</v>
      </c>
      <c r="CF39">
        <f>IF($B39=TRUE,CF38*(1+CF128),CF38*(1+(VLOOKUP($A39,'Overriden Forecasts'!$2:$28,'Unchained Indices'!CF$2,0))))</f>
        <v>100.65557633434844</v>
      </c>
      <c r="CG39">
        <f>IF($B39=TRUE,CG38*(1+CG128),CG38*(1+(VLOOKUP($A39,'Overriden Forecasts'!$2:$28,'Unchained Indices'!CG$2,0))))</f>
        <v>103.43968819976138</v>
      </c>
      <c r="CH39">
        <f>IF($B39=TRUE,CH38*(1+CH128),CH38*(1+(VLOOKUP($A39,'Overriden Forecasts'!$2:$28,'Unchained Indices'!CH$2,0))))</f>
        <v>96.476637754134316</v>
      </c>
      <c r="CI39">
        <f>IF($B39=TRUE,CI38*(1+CI128),CI38*(1+(VLOOKUP($A39,'Overriden Forecasts'!$2:$28,'Unchained Indices'!CI$2,0))))</f>
        <v>100.97020663158862</v>
      </c>
      <c r="CJ39">
        <f>IF($B39=TRUE,CJ38*(1+CJ128),CJ38*(1+(VLOOKUP($A39,'Overriden Forecasts'!$2:$28,'Unchained Indices'!CJ$2,0))))</f>
        <v>102.81363975796658</v>
      </c>
      <c r="CK39">
        <f>IF($B39=TRUE,CK38*(1+CK128),CK38*(1+(VLOOKUP($A39,'Overriden Forecasts'!$2:$28,'Unchained Indices'!CK$2,0))))</f>
        <v>103.52283444305618</v>
      </c>
      <c r="CL39">
        <f>IF($B39=TRUE,CL38*(1+CL128),CL38*(1+(VLOOKUP($A39,'Overriden Forecasts'!$2:$28,'Unchained Indices'!CL$2,0))))</f>
        <v>102.67816784420998</v>
      </c>
      <c r="CM39">
        <f>IF($B39=TRUE,CM38*(1+CM128),CM38*(1+(VLOOKUP($A39,'Overriden Forecasts'!$2:$28,'Unchained Indices'!CM$2,0))))</f>
        <v>101.05680622076319</v>
      </c>
      <c r="CN39">
        <f>IF($B39=TRUE,CN38*(1+CN128),CN38*(1+(VLOOKUP($A39,'Overriden Forecasts'!$2:$28,'Unchained Indices'!CN$2,0))))</f>
        <v>103.31477904468791</v>
      </c>
      <c r="CO39">
        <f>IF($B39=TRUE,CO38*(1+CO128),CO38*(1+(VLOOKUP($A39,'Overriden Forecasts'!$2:$28,'Unchained Indices'!CO$2,0))))</f>
        <v>103.87931496100117</v>
      </c>
      <c r="CP39">
        <f>IF($B39=TRUE,CP38*(1+CP128),CP38*(1+(VLOOKUP($A39,'Overriden Forecasts'!$2:$28,'Unchained Indices'!CP$2,0))))</f>
        <v>105.49404517036251</v>
      </c>
    </row>
    <row r="40" spans="1:94" x14ac:dyDescent="0.2">
      <c r="A40" s="6"/>
      <c r="B40" s="8"/>
      <c r="C40" s="7"/>
    </row>
    <row r="41" spans="1:94" x14ac:dyDescent="0.2">
      <c r="A41" s="5"/>
      <c r="B41" s="5"/>
      <c r="C41" s="7"/>
      <c r="D41" t="str">
        <f>D1</f>
        <v xml:space="preserve"> Bread</v>
      </c>
      <c r="E41" t="str">
        <f t="shared" ref="E41:BP41" si="7">E1</f>
        <v xml:space="preserve"> Cereals</v>
      </c>
      <c r="F41" t="str">
        <f t="shared" si="7"/>
        <v xml:space="preserve"> Biscuits and cakes</v>
      </c>
      <c r="G41" t="str">
        <f t="shared" si="7"/>
        <v xml:space="preserve"> Beef</v>
      </c>
      <c r="H41" t="str">
        <f t="shared" si="7"/>
        <v xml:space="preserve"> Lamb </v>
      </c>
      <c r="I41" t="str">
        <f t="shared" si="7"/>
        <v xml:space="preserve"> of which  home-killed lamb</v>
      </c>
      <c r="J41" t="str">
        <f t="shared" si="7"/>
        <v xml:space="preserve"> Pork</v>
      </c>
      <c r="K41" t="str">
        <f t="shared" si="7"/>
        <v xml:space="preserve"> Bacon</v>
      </c>
      <c r="L41" t="str">
        <f t="shared" si="7"/>
        <v xml:space="preserve"> Poultry</v>
      </c>
      <c r="M41" t="str">
        <f t="shared" si="7"/>
        <v xml:space="preserve"> Other meat</v>
      </c>
      <c r="N41" t="str">
        <f t="shared" si="7"/>
        <v xml:space="preserve"> Fish</v>
      </c>
      <c r="O41" t="str">
        <f t="shared" si="7"/>
        <v xml:space="preserve"> of which  fresh fish</v>
      </c>
      <c r="P41" t="str">
        <f t="shared" si="7"/>
        <v xml:space="preserve"> processed fish</v>
      </c>
      <c r="Q41" t="str">
        <f t="shared" si="7"/>
        <v xml:space="preserve"> Butter</v>
      </c>
      <c r="R41" t="str">
        <f t="shared" si="7"/>
        <v xml:space="preserve"> Oils and fats</v>
      </c>
      <c r="S41" t="str">
        <f t="shared" si="7"/>
        <v xml:space="preserve"> Cheese</v>
      </c>
      <c r="T41" t="str">
        <f t="shared" si="7"/>
        <v xml:space="preserve"> Eggs</v>
      </c>
      <c r="U41" t="str">
        <f t="shared" si="7"/>
        <v xml:space="preserve"> Milk, fresh</v>
      </c>
      <c r="V41" t="str">
        <f t="shared" si="7"/>
        <v xml:space="preserve"> Milk products</v>
      </c>
      <c r="W41" t="str">
        <f t="shared" si="7"/>
        <v xml:space="preserve"> Tea</v>
      </c>
      <c r="X41" t="str">
        <f t="shared" si="7"/>
        <v xml:space="preserve"> Coffee and other hot drinks</v>
      </c>
      <c r="Y41" t="str">
        <f t="shared" si="7"/>
        <v xml:space="preserve"> Soft drinks</v>
      </c>
      <c r="Z41" t="str">
        <f t="shared" si="7"/>
        <v xml:space="preserve"> Sugar and preserves</v>
      </c>
      <c r="AA41" t="str">
        <f t="shared" si="7"/>
        <v xml:space="preserve"> Sweets and chocolates</v>
      </c>
      <c r="AB41" t="str">
        <f t="shared" si="7"/>
        <v xml:space="preserve"> Potatoes</v>
      </c>
      <c r="AC41" t="str">
        <f t="shared" si="7"/>
        <v xml:space="preserve"> of which  unprocessed potatoes</v>
      </c>
      <c r="AD41" t="str">
        <f t="shared" si="7"/>
        <v xml:space="preserve"> potato products</v>
      </c>
      <c r="AE41" t="str">
        <f t="shared" si="7"/>
        <v xml:space="preserve"> Vegetables other than potatoes</v>
      </c>
      <c r="AF41" t="str">
        <f t="shared" si="7"/>
        <v xml:space="preserve"> of which  fresh vegetables</v>
      </c>
      <c r="AG41" t="str">
        <f t="shared" si="7"/>
        <v xml:space="preserve"> processed vegetables</v>
      </c>
      <c r="AH41" t="str">
        <f t="shared" si="7"/>
        <v xml:space="preserve"> Fruit</v>
      </c>
      <c r="AI41" t="str">
        <f t="shared" si="7"/>
        <v xml:space="preserve"> of which  fresh fruit</v>
      </c>
      <c r="AJ41" t="str">
        <f t="shared" si="7"/>
        <v xml:space="preserve"> processed fruit</v>
      </c>
      <c r="AK41" t="str">
        <f t="shared" si="7"/>
        <v xml:space="preserve"> Other foods</v>
      </c>
      <c r="AL41" t="str">
        <f t="shared" si="7"/>
        <v xml:space="preserve"> Restaurant meals</v>
      </c>
      <c r="AM41" t="str">
        <f t="shared" si="7"/>
        <v xml:space="preserve"> Canteen meals</v>
      </c>
      <c r="AN41" t="str">
        <f t="shared" si="7"/>
        <v xml:space="preserve"> Take-aways and snacks</v>
      </c>
      <c r="AO41" t="str">
        <f t="shared" si="7"/>
        <v xml:space="preserve"> Beer</v>
      </c>
      <c r="AP41" t="str">
        <f t="shared" si="7"/>
        <v xml:space="preserve"> Beer on sales</v>
      </c>
      <c r="AQ41" t="str">
        <f t="shared" si="7"/>
        <v xml:space="preserve"> Beer off sales</v>
      </c>
      <c r="AR41" t="str">
        <f t="shared" si="7"/>
        <v xml:space="preserve"> Wines and spirits</v>
      </c>
      <c r="AS41" t="str">
        <f t="shared" si="7"/>
        <v xml:space="preserve"> Wine on sales</v>
      </c>
      <c r="AT41" t="str">
        <f t="shared" si="7"/>
        <v xml:space="preserve"> Wine off sales</v>
      </c>
      <c r="AU41" t="str">
        <f t="shared" si="7"/>
        <v xml:space="preserve"> Cigarettes</v>
      </c>
      <c r="AV41" t="str">
        <f t="shared" si="7"/>
        <v xml:space="preserve"> Other tobacco</v>
      </c>
      <c r="AW41" t="str">
        <f t="shared" si="7"/>
        <v xml:space="preserve"> Rent</v>
      </c>
      <c r="AX41" t="str">
        <f t="shared" si="7"/>
        <v xml:space="preserve"> Mortgage interest payments</v>
      </c>
      <c r="AY41" t="str">
        <f t="shared" si="7"/>
        <v xml:space="preserve"> Depreciation (Jan 1995 = 100)</v>
      </c>
      <c r="AZ41" t="str">
        <f t="shared" si="7"/>
        <v xml:space="preserve"> Council tax and rates</v>
      </c>
      <c r="BA41" t="str">
        <f t="shared" si="7"/>
        <v xml:space="preserve"> Water and other charges</v>
      </c>
      <c r="BB41" t="str">
        <f t="shared" si="7"/>
        <v xml:space="preserve"> Repairs and maintenance charges</v>
      </c>
      <c r="BC41" t="str">
        <f t="shared" si="7"/>
        <v xml:space="preserve"> Do-it-yourself materials</v>
      </c>
      <c r="BD41" t="str">
        <f t="shared" si="7"/>
        <v xml:space="preserve"> Dwelling insurance and ground rent</v>
      </c>
      <c r="BE41" t="str">
        <f t="shared" si="7"/>
        <v xml:space="preserve"> Coal and solid fuels</v>
      </c>
      <c r="BF41" t="str">
        <f t="shared" si="7"/>
        <v xml:space="preserve"> Electricity</v>
      </c>
      <c r="BG41" t="str">
        <f t="shared" si="7"/>
        <v xml:space="preserve"> Gas</v>
      </c>
      <c r="BH41" t="str">
        <f t="shared" si="7"/>
        <v xml:space="preserve"> Oil and other fuels</v>
      </c>
      <c r="BI41" t="str">
        <f t="shared" si="7"/>
        <v xml:space="preserve"> Furniture</v>
      </c>
      <c r="BJ41" t="str">
        <f t="shared" si="7"/>
        <v xml:space="preserve"> Furnishings</v>
      </c>
      <c r="BK41" t="str">
        <f t="shared" si="7"/>
        <v xml:space="preserve"> Electrical appliances</v>
      </c>
      <c r="BL41" t="str">
        <f t="shared" si="7"/>
        <v xml:space="preserve"> Other household equipment</v>
      </c>
      <c r="BM41" t="str">
        <f t="shared" si="7"/>
        <v xml:space="preserve"> Household consumables</v>
      </c>
      <c r="BN41" t="str">
        <f t="shared" si="7"/>
        <v xml:space="preserve"> Pet care</v>
      </c>
      <c r="BO41" t="str">
        <f t="shared" si="7"/>
        <v xml:space="preserve"> Postage</v>
      </c>
      <c r="BP41" t="str">
        <f t="shared" si="7"/>
        <v xml:space="preserve"> Telephones, telemessages, etc</v>
      </c>
      <c r="BQ41" t="str">
        <f t="shared" ref="BQ41:BT41" si="8">BQ1</f>
        <v xml:space="preserve"> Domestic services</v>
      </c>
      <c r="BR41" t="str">
        <f t="shared" si="8"/>
        <v xml:space="preserve"> Fees and subscriptions</v>
      </c>
      <c r="BS41" t="str">
        <f t="shared" si="8"/>
        <v xml:space="preserve"> Men's outerwear</v>
      </c>
      <c r="BT41" t="str">
        <f t="shared" si="8"/>
        <v xml:space="preserve"> Women's outerwear</v>
      </c>
      <c r="BU41" t="str">
        <f t="shared" ref="BU41:CM41" si="9">BU1</f>
        <v xml:space="preserve"> Childrens' outerwear</v>
      </c>
      <c r="BV41" t="str">
        <f t="shared" si="9"/>
        <v xml:space="preserve"> Other clothing</v>
      </c>
      <c r="BW41" t="str">
        <f t="shared" si="9"/>
        <v xml:space="preserve"> Footwear</v>
      </c>
      <c r="BX41" t="str">
        <f t="shared" si="9"/>
        <v xml:space="preserve"> Personal articles</v>
      </c>
      <c r="BY41" t="str">
        <f t="shared" si="9"/>
        <v xml:space="preserve"> Chemists goods</v>
      </c>
      <c r="BZ41" t="str">
        <f t="shared" si="9"/>
        <v xml:space="preserve"> Personal services</v>
      </c>
      <c r="CA41" t="str">
        <f t="shared" si="9"/>
        <v xml:space="preserve"> Purchase of motor vehicles</v>
      </c>
      <c r="CB41" t="str">
        <f t="shared" si="9"/>
        <v xml:space="preserve"> Maintenance of motor vehicles</v>
      </c>
      <c r="CC41" t="str">
        <f t="shared" si="9"/>
        <v xml:space="preserve"> Petrol and oil</v>
      </c>
      <c r="CD41" t="str">
        <f t="shared" si="9"/>
        <v xml:space="preserve"> Vehicle tax and insurance</v>
      </c>
      <c r="CE41" t="str">
        <f t="shared" si="9"/>
        <v xml:space="preserve"> Rail fares</v>
      </c>
      <c r="CF41" t="str">
        <f t="shared" si="9"/>
        <v xml:space="preserve"> Bus and coach fares</v>
      </c>
      <c r="CG41" t="str">
        <f t="shared" si="9"/>
        <v xml:space="preserve"> Other travel costs</v>
      </c>
      <c r="CH41" t="str">
        <f t="shared" si="9"/>
        <v xml:space="preserve"> Audio-visual equipment</v>
      </c>
      <c r="CI41" t="str">
        <f t="shared" si="9"/>
        <v xml:space="preserve"> CDs and tapes</v>
      </c>
      <c r="CJ41" t="str">
        <f t="shared" si="9"/>
        <v xml:space="preserve"> Toys, photographic and sports goods</v>
      </c>
      <c r="CK41" t="str">
        <f t="shared" si="9"/>
        <v xml:space="preserve"> Books and newspapers</v>
      </c>
      <c r="CL41" t="str">
        <f t="shared" si="9"/>
        <v xml:space="preserve"> Gardening products</v>
      </c>
      <c r="CM41" t="str">
        <f t="shared" si="9"/>
        <v xml:space="preserve"> Television licences and rentals</v>
      </c>
      <c r="CN41" t="str">
        <f>CN1</f>
        <v xml:space="preserve"> Entertainment and other recreation</v>
      </c>
      <c r="CO41" t="str">
        <f>CO1</f>
        <v xml:space="preserve"> Foreign holidays (Jan 1993 = 100)</v>
      </c>
      <c r="CP41" t="str">
        <f>CP1</f>
        <v xml:space="preserve"> UK holidays (Jan 1994 = 100)</v>
      </c>
    </row>
    <row r="42" spans="1:94" x14ac:dyDescent="0.2">
      <c r="A42" s="5" t="s">
        <v>119</v>
      </c>
      <c r="B42" s="5"/>
      <c r="C42" s="6">
        <f>A3</f>
        <v>44562</v>
      </c>
    </row>
    <row r="43" spans="1:94" x14ac:dyDescent="0.2">
      <c r="A43" s="5"/>
      <c r="B43" s="5"/>
      <c r="C43" s="6">
        <f>A4</f>
        <v>44593</v>
      </c>
      <c r="D43">
        <f>VLOOKUP($C43,'Hist Data'!$A$2:$CN$428,'Unchained Indices'!D$2,0)/VLOOKUP($C42,'Hist Data'!$A$2:$CN$428,'Unchained Indices'!D$2,0)-1</f>
        <v>-9.385665529010323E-3</v>
      </c>
      <c r="E43">
        <f>VLOOKUP($C43,'Hist Data'!$A$2:$CN$428,'Unchained Indices'!E$2,0)/VLOOKUP($C42,'Hist Data'!$A$2:$CN$428,'Unchained Indices'!E$2,0)-1</f>
        <v>3.1102733270499616E-2</v>
      </c>
      <c r="F43">
        <f>VLOOKUP($C43,'Hist Data'!$A$2:$CN$428,'Unchained Indices'!F$2,0)/VLOOKUP($C42,'Hist Data'!$A$2:$CN$428,'Unchained Indices'!F$2,0)-1</f>
        <v>2.5218560860793549E-2</v>
      </c>
      <c r="G43">
        <f>VLOOKUP($C43,'Hist Data'!$A$2:$CN$428,'Unchained Indices'!G$2,0)/VLOOKUP($C42,'Hist Data'!$A$2:$CN$428,'Unchained Indices'!G$2,0)-1</f>
        <v>1.0189902732746559E-2</v>
      </c>
      <c r="H43">
        <f>VLOOKUP($C43,'Hist Data'!$A$2:$CN$428,'Unchained Indices'!H$2,0)/VLOOKUP($C42,'Hist Data'!$A$2:$CN$428,'Unchained Indices'!H$2,0)-1</f>
        <v>1.8815716657443415E-2</v>
      </c>
      <c r="I43">
        <f>VLOOKUP($C43,'Hist Data'!$A$2:$CN$428,'Unchained Indices'!I$2,0)/VLOOKUP($C42,'Hist Data'!$A$2:$CN$428,'Unchained Indices'!I$2,0)-1</f>
        <v>1.8934612471598111E-2</v>
      </c>
      <c r="J43">
        <f>VLOOKUP($C43,'Hist Data'!$A$2:$CN$428,'Unchained Indices'!J$2,0)/VLOOKUP($C42,'Hist Data'!$A$2:$CN$428,'Unchained Indices'!J$2,0)-1</f>
        <v>-2.8281975517095881E-2</v>
      </c>
      <c r="K43">
        <f>VLOOKUP($C43,'Hist Data'!$A$2:$CN$428,'Unchained Indices'!K$2,0)/VLOOKUP($C42,'Hist Data'!$A$2:$CN$428,'Unchained Indices'!K$2,0)-1</f>
        <v>7.4331020812685722E-3</v>
      </c>
      <c r="L43">
        <f>VLOOKUP($C43,'Hist Data'!$A$2:$CN$428,'Unchained Indices'!L$2,0)/VLOOKUP($C42,'Hist Data'!$A$2:$CN$428,'Unchained Indices'!L$2,0)-1</f>
        <v>1.5561015561015523E-2</v>
      </c>
      <c r="M43">
        <f>VLOOKUP($C43,'Hist Data'!$A$2:$CN$428,'Unchained Indices'!M$2,0)/VLOOKUP($C42,'Hist Data'!$A$2:$CN$428,'Unchained Indices'!M$2,0)-1</f>
        <v>1.5128593040847349E-3</v>
      </c>
      <c r="N43">
        <f>VLOOKUP($C43,'Hist Data'!$A$2:$CN$428,'Unchained Indices'!N$2,0)/VLOOKUP($C42,'Hist Data'!$A$2:$CN$428,'Unchained Indices'!N$2,0)-1</f>
        <v>2.4954128440366929E-2</v>
      </c>
      <c r="O43">
        <f>VLOOKUP($C43,'Hist Data'!$A$2:$CN$428,'Unchained Indices'!O$2,0)/VLOOKUP($C42,'Hist Data'!$A$2:$CN$428,'Unchained Indices'!O$2,0)-1</f>
        <v>2.8625235404896587E-2</v>
      </c>
      <c r="P43">
        <f>VLOOKUP($C43,'Hist Data'!$A$2:$CN$428,'Unchained Indices'!P$2,0)/VLOOKUP($C42,'Hist Data'!$A$2:$CN$428,'Unchained Indices'!P$2,0)-1</f>
        <v>2.1060275962236696E-2</v>
      </c>
      <c r="Q43">
        <f>VLOOKUP($C43,'Hist Data'!$A$2:$CN$428,'Unchained Indices'!Q$2,0)/VLOOKUP($C42,'Hist Data'!$A$2:$CN$428,'Unchained Indices'!Q$2,0)-1</f>
        <v>1.0033444816053505E-2</v>
      </c>
      <c r="R43">
        <f>VLOOKUP($C43,'Hist Data'!$A$2:$CN$428,'Unchained Indices'!R$2,0)/VLOOKUP($C42,'Hist Data'!$A$2:$CN$428,'Unchained Indices'!R$2,0)-1</f>
        <v>-3.8939519469759709E-2</v>
      </c>
      <c r="S43">
        <f>VLOOKUP($C43,'Hist Data'!$A$2:$CN$428,'Unchained Indices'!S$2,0)/VLOOKUP($C42,'Hist Data'!$A$2:$CN$428,'Unchained Indices'!S$2,0)-1</f>
        <v>2.5817555938037806E-2</v>
      </c>
      <c r="T43">
        <f>VLOOKUP($C43,'Hist Data'!$A$2:$CN$428,'Unchained Indices'!T$2,0)/VLOOKUP($C42,'Hist Data'!$A$2:$CN$428,'Unchained Indices'!T$2,0)-1</f>
        <v>6.0918462980317223E-3</v>
      </c>
      <c r="U43">
        <f>VLOOKUP($C43,'Hist Data'!$A$2:$CN$428,'Unchained Indices'!U$2,0)/VLOOKUP($C42,'Hist Data'!$A$2:$CN$428,'Unchained Indices'!U$2,0)-1</f>
        <v>3.6413469068128368E-2</v>
      </c>
      <c r="V43">
        <f>VLOOKUP($C43,'Hist Data'!$A$2:$CN$428,'Unchained Indices'!V$2,0)/VLOOKUP($C42,'Hist Data'!$A$2:$CN$428,'Unchained Indices'!V$2,0)-1</f>
        <v>3.5502958579881616E-2</v>
      </c>
      <c r="W43">
        <f>VLOOKUP($C43,'Hist Data'!$A$2:$CN$428,'Unchained Indices'!W$2,0)/VLOOKUP($C42,'Hist Data'!$A$2:$CN$428,'Unchained Indices'!W$2,0)-1</f>
        <v>2.1719858156028504E-2</v>
      </c>
      <c r="X43">
        <f>VLOOKUP($C43,'Hist Data'!$A$2:$CN$428,'Unchained Indices'!X$2,0)/VLOOKUP($C42,'Hist Data'!$A$2:$CN$428,'Unchained Indices'!X$2,0)-1</f>
        <v>2.7027027027026751E-3</v>
      </c>
      <c r="Y43">
        <f>VLOOKUP($C43,'Hist Data'!$A$2:$CN$428,'Unchained Indices'!Y$2,0)/VLOOKUP($C42,'Hist Data'!$A$2:$CN$428,'Unchained Indices'!Y$2,0)-1</f>
        <v>1.8665744901486203E-2</v>
      </c>
      <c r="Z43">
        <f>VLOOKUP($C43,'Hist Data'!$A$2:$CN$428,'Unchained Indices'!Z$2,0)/VLOOKUP($C42,'Hist Data'!$A$2:$CN$428,'Unchained Indices'!Z$2,0)-1</f>
        <v>1.1840157868771684E-2</v>
      </c>
      <c r="AA43">
        <f>VLOOKUP($C43,'Hist Data'!$A$2:$CN$428,'Unchained Indices'!AA$2,0)/VLOOKUP($C42,'Hist Data'!$A$2:$CN$428,'Unchained Indices'!AA$2,0)-1</f>
        <v>-1.7595307917888436E-2</v>
      </c>
      <c r="AB43">
        <f>VLOOKUP($C43,'Hist Data'!$A$2:$CN$428,'Unchained Indices'!AB$2,0)/VLOOKUP($C42,'Hist Data'!$A$2:$CN$428,'Unchained Indices'!AB$2,0)-1</f>
        <v>1.0382059800664534E-2</v>
      </c>
      <c r="AC43">
        <f>VLOOKUP($C43,'Hist Data'!$A$2:$CN$428,'Unchained Indices'!AC$2,0)/VLOOKUP($C42,'Hist Data'!$A$2:$CN$428,'Unchained Indices'!AC$2,0)-1</f>
        <v>6.1315496098104383E-3</v>
      </c>
      <c r="AD43">
        <f>VLOOKUP($C43,'Hist Data'!$A$2:$CN$428,'Unchained Indices'!AD$2,0)/VLOOKUP($C42,'Hist Data'!$A$2:$CN$428,'Unchained Indices'!AD$2,0)-1</f>
        <v>1.1688835147118048E-2</v>
      </c>
      <c r="AE43">
        <f>VLOOKUP($C43,'Hist Data'!$A$2:$CN$428,'Unchained Indices'!AE$2,0)/VLOOKUP($C42,'Hist Data'!$A$2:$CN$428,'Unchained Indices'!AE$2,0)-1</f>
        <v>-1.6384489350080855E-3</v>
      </c>
      <c r="AF43">
        <f>VLOOKUP($C43,'Hist Data'!$A$2:$CN$428,'Unchained Indices'!AF$2,0)/VLOOKUP($C42,'Hist Data'!$A$2:$CN$428,'Unchained Indices'!AF$2,0)-1</f>
        <v>-4.4614404079031944E-3</v>
      </c>
      <c r="AG43">
        <f>VLOOKUP($C43,'Hist Data'!$A$2:$CN$428,'Unchained Indices'!AG$2,0)/VLOOKUP($C42,'Hist Data'!$A$2:$CN$428,'Unchained Indices'!AG$2,0)-1</f>
        <v>8.5867620751340912E-3</v>
      </c>
      <c r="AH43">
        <f>VLOOKUP($C43,'Hist Data'!$A$2:$CN$428,'Unchained Indices'!AH$2,0)/VLOOKUP($C42,'Hist Data'!$A$2:$CN$428,'Unchained Indices'!AH$2,0)-1</f>
        <v>4.9240869922035913E-3</v>
      </c>
      <c r="AI43">
        <f>VLOOKUP($C43,'Hist Data'!$A$2:$CN$428,'Unchained Indices'!AI$2,0)/VLOOKUP($C42,'Hist Data'!$A$2:$CN$428,'Unchained Indices'!AI$2,0)-1</f>
        <v>4.3066322136089408E-3</v>
      </c>
      <c r="AJ43">
        <f>VLOOKUP($C43,'Hist Data'!$A$2:$CN$428,'Unchained Indices'!AJ$2,0)/VLOOKUP($C42,'Hist Data'!$A$2:$CN$428,'Unchained Indices'!AJ$2,0)-1</f>
        <v>6.8672334859383177E-3</v>
      </c>
      <c r="AK43">
        <f>VLOOKUP($C43,'Hist Data'!$A$2:$CN$428,'Unchained Indices'!AK$2,0)/VLOOKUP($C42,'Hist Data'!$A$2:$CN$428,'Unchained Indices'!AK$2,0)-1</f>
        <v>1.7762842054728667E-2</v>
      </c>
      <c r="AL43">
        <f>VLOOKUP($C43,'Hist Data'!$A$2:$CN$428,'Unchained Indices'!AL$2,0)/VLOOKUP($C42,'Hist Data'!$A$2:$CN$428,'Unchained Indices'!AL$2,0)-1</f>
        <v>2.1052631578948322E-3</v>
      </c>
      <c r="AM43">
        <f>VLOOKUP($C43,'Hist Data'!$A$2:$CN$428,'Unchained Indices'!AM$2,0)/VLOOKUP($C42,'Hist Data'!$A$2:$CN$428,'Unchained Indices'!AM$2,0)-1</f>
        <v>0</v>
      </c>
      <c r="AN43">
        <f>VLOOKUP($C43,'Hist Data'!$A$2:$CN$428,'Unchained Indices'!AN$2,0)/VLOOKUP($C42,'Hist Data'!$A$2:$CN$428,'Unchained Indices'!AN$2,0)-1</f>
        <v>3.9225941422593724E-3</v>
      </c>
      <c r="AO43">
        <f>VLOOKUP($C43,'Hist Data'!$A$2:$CN$428,'Unchained Indices'!AO$2,0)/VLOOKUP($C42,'Hist Data'!$A$2:$CN$428,'Unchained Indices'!AO$2,0)-1</f>
        <v>8.1775700934578754E-3</v>
      </c>
      <c r="AP43">
        <f>VLOOKUP($C43,'Hist Data'!$A$2:$CN$428,'Unchained Indices'!AP$2,0)/VLOOKUP($C42,'Hist Data'!$A$2:$CN$428,'Unchained Indices'!AP$2,0)-1</f>
        <v>2.2883295194506825E-3</v>
      </c>
      <c r="AQ43">
        <f>VLOOKUP($C43,'Hist Data'!$A$2:$CN$428,'Unchained Indices'!AQ$2,0)/VLOOKUP($C42,'Hist Data'!$A$2:$CN$428,'Unchained Indices'!AQ$2,0)-1</f>
        <v>1.3913043478260834E-2</v>
      </c>
      <c r="AR43">
        <f>VLOOKUP($C43,'Hist Data'!$A$2:$CN$428,'Unchained Indices'!AR$2,0)/VLOOKUP($C42,'Hist Data'!$A$2:$CN$428,'Unchained Indices'!AR$2,0)-1</f>
        <v>-8.1415929203539905E-3</v>
      </c>
      <c r="AS43">
        <f>VLOOKUP($C43,'Hist Data'!$A$2:$CN$428,'Unchained Indices'!AS$2,0)/VLOOKUP($C42,'Hist Data'!$A$2:$CN$428,'Unchained Indices'!AS$2,0)-1</f>
        <v>2.3225806451612208E-3</v>
      </c>
      <c r="AT43">
        <f>VLOOKUP($C43,'Hist Data'!$A$2:$CN$428,'Unchained Indices'!AT$2,0)/VLOOKUP($C42,'Hist Data'!$A$2:$CN$428,'Unchained Indices'!AT$2,0)-1</f>
        <v>-1.3365155131265016E-2</v>
      </c>
      <c r="AU43">
        <f>VLOOKUP($C43,'Hist Data'!$A$2:$CN$428,'Unchained Indices'!AU$2,0)/VLOOKUP($C42,'Hist Data'!$A$2:$CN$428,'Unchained Indices'!AU$2,0)-1</f>
        <v>4.0223463687150129E-3</v>
      </c>
      <c r="AV43">
        <f>VLOOKUP($C43,'Hist Data'!$A$2:$CN$428,'Unchained Indices'!AV$2,0)/VLOOKUP($C42,'Hist Data'!$A$2:$CN$428,'Unchained Indices'!AV$2,0)-1</f>
        <v>7.3713696004717999E-3</v>
      </c>
      <c r="AW43">
        <f>VLOOKUP($C43,'Hist Data'!$A$2:$CN$428,'Unchained Indices'!AW$2,0)/VLOOKUP($C42,'Hist Data'!$A$2:$CN$428,'Unchained Indices'!AW$2,0)-1</f>
        <v>1.7807173747137472E-3</v>
      </c>
      <c r="AX43">
        <f>VLOOKUP($C43,'Hist Data'!$A$2:$CN$428,'Unchained Indices'!AX$2,0)/VLOOKUP($C42,'Hist Data'!$A$2:$CN$428,'Unchained Indices'!AX$2,0)-1</f>
        <v>1.7504488330341017E-2</v>
      </c>
      <c r="AY43">
        <f>VLOOKUP($C43,'Hist Data'!$A$2:$CN$428,'Unchained Indices'!AY$2,0)/VLOOKUP($C42,'Hist Data'!$A$2:$CN$428,'Unchained Indices'!AY$2,0)-1</f>
        <v>4.0092846592107989E-3</v>
      </c>
      <c r="AZ43">
        <f>VLOOKUP($C43,'Hist Data'!$A$2:$CN$428,'Unchained Indices'!AZ$2,0)/VLOOKUP($C42,'Hist Data'!$A$2:$CN$428,'Unchained Indices'!AZ$2,0)-1</f>
        <v>0</v>
      </c>
      <c r="BA43">
        <f>VLOOKUP($C43,'Hist Data'!$A$2:$CN$428,'Unchained Indices'!BA$2,0)/VLOOKUP($C42,'Hist Data'!$A$2:$CN$428,'Unchained Indices'!BA$2,0)-1</f>
        <v>0</v>
      </c>
      <c r="BB43">
        <f>VLOOKUP($C43,'Hist Data'!$A$2:$CN$428,'Unchained Indices'!BB$2,0)/VLOOKUP($C42,'Hist Data'!$A$2:$CN$428,'Unchained Indices'!BB$2,0)-1</f>
        <v>1.5282730514518672E-3</v>
      </c>
      <c r="BC43">
        <f>VLOOKUP($C43,'Hist Data'!$A$2:$CN$428,'Unchained Indices'!BC$2,0)/VLOOKUP($C42,'Hist Data'!$A$2:$CN$428,'Unchained Indices'!BC$2,0)-1</f>
        <v>1.1653313911143437E-2</v>
      </c>
      <c r="BD43">
        <f>VLOOKUP($C43,'Hist Data'!$A$2:$CN$428,'Unchained Indices'!BD$2,0)/VLOOKUP($C42,'Hist Data'!$A$2:$CN$428,'Unchained Indices'!BD$2,0)-1</f>
        <v>1.5677890611081491E-2</v>
      </c>
      <c r="BE43">
        <f>VLOOKUP($C43,'Hist Data'!$A$2:$CN$428,'Unchained Indices'!BE$2,0)/VLOOKUP($C42,'Hist Data'!$A$2:$CN$428,'Unchained Indices'!BE$2,0)-1</f>
        <v>1.9994873109459022E-2</v>
      </c>
      <c r="BF43">
        <f>VLOOKUP($C43,'Hist Data'!$A$2:$CN$428,'Unchained Indices'!BF$2,0)/VLOOKUP($C42,'Hist Data'!$A$2:$CN$428,'Unchained Indices'!BF$2,0)-1</f>
        <v>0</v>
      </c>
      <c r="BG43">
        <f>VLOOKUP($C43,'Hist Data'!$A$2:$CN$428,'Unchained Indices'!BG$2,0)/VLOOKUP($C42,'Hist Data'!$A$2:$CN$428,'Unchained Indices'!BG$2,0)-1</f>
        <v>0</v>
      </c>
      <c r="BH43">
        <f>VLOOKUP($C43,'Hist Data'!$A$2:$CN$428,'Unchained Indices'!BH$2,0)/VLOOKUP($C42,'Hist Data'!$A$2:$CN$428,'Unchained Indices'!BH$2,0)-1</f>
        <v>8.9543726235741472E-2</v>
      </c>
      <c r="BI43">
        <f>VLOOKUP($C43,'Hist Data'!$A$2:$CN$428,'Unchained Indices'!BI$2,0)/VLOOKUP($C42,'Hist Data'!$A$2:$CN$428,'Unchained Indices'!BI$2,0)-1</f>
        <v>3.2640949554896048E-2</v>
      </c>
      <c r="BJ43">
        <f>VLOOKUP($C43,'Hist Data'!$A$2:$CN$428,'Unchained Indices'!BJ$2,0)/VLOOKUP($C42,'Hist Data'!$A$2:$CN$428,'Unchained Indices'!BJ$2,0)-1</f>
        <v>4.1149343738914546E-2</v>
      </c>
      <c r="BK43">
        <f>VLOOKUP($C43,'Hist Data'!$A$2:$CN$428,'Unchained Indices'!BK$2,0)/VLOOKUP($C42,'Hist Data'!$A$2:$CN$428,'Unchained Indices'!BK$2,0)-1</f>
        <v>2.5316455696202445E-2</v>
      </c>
      <c r="BL43">
        <f>VLOOKUP($C43,'Hist Data'!$A$2:$CN$428,'Unchained Indices'!BL$2,0)/VLOOKUP($C42,'Hist Data'!$A$2:$CN$428,'Unchained Indices'!BL$2,0)-1</f>
        <v>2.4712398806987723E-2</v>
      </c>
      <c r="BM43">
        <f>VLOOKUP($C43,'Hist Data'!$A$2:$CN$428,'Unchained Indices'!BM$2,0)/VLOOKUP($C42,'Hist Data'!$A$2:$CN$428,'Unchained Indices'!BM$2,0)-1</f>
        <v>1.8089053803339583E-2</v>
      </c>
      <c r="BN43">
        <f>VLOOKUP($C43,'Hist Data'!$A$2:$CN$428,'Unchained Indices'!BN$2,0)/VLOOKUP($C42,'Hist Data'!$A$2:$CN$428,'Unchained Indices'!BN$2,0)-1</f>
        <v>1.5879017013232577E-2</v>
      </c>
      <c r="BO43">
        <f>VLOOKUP($C43,'Hist Data'!$A$2:$CN$428,'Unchained Indices'!BO$2,0)/VLOOKUP($C42,'Hist Data'!$A$2:$CN$428,'Unchained Indices'!BO$2,0)-1</f>
        <v>0</v>
      </c>
      <c r="BP43">
        <f>VLOOKUP($C43,'Hist Data'!$A$2:$CN$428,'Unchained Indices'!BP$2,0)/VLOOKUP($C42,'Hist Data'!$A$2:$CN$428,'Unchained Indices'!BP$2,0)-1</f>
        <v>8.3263946711076287E-4</v>
      </c>
      <c r="BQ43">
        <f>VLOOKUP($C43,'Hist Data'!$A$2:$CN$428,'Unchained Indices'!BQ$2,0)/VLOOKUP($C42,'Hist Data'!$A$2:$CN$428,'Unchained Indices'!BQ$2,0)-1</f>
        <v>4.944110060189244E-3</v>
      </c>
      <c r="BR43">
        <f>VLOOKUP($C43,'Hist Data'!$A$2:$CN$428,'Unchained Indices'!BR$2,0)/VLOOKUP($C42,'Hist Data'!$A$2:$CN$428,'Unchained Indices'!BR$2,0)-1</f>
        <v>1.5932023366966863E-3</v>
      </c>
      <c r="BS43">
        <f>VLOOKUP($C43,'Hist Data'!$A$2:$CN$428,'Unchained Indices'!BS$2,0)/VLOOKUP($C42,'Hist Data'!$A$2:$CN$428,'Unchained Indices'!BS$2,0)-1</f>
        <v>2.4864376130198984E-2</v>
      </c>
      <c r="BT43">
        <f>VLOOKUP($C43,'Hist Data'!$A$2:$CN$428,'Unchained Indices'!BT$2,0)/VLOOKUP($C42,'Hist Data'!$A$2:$CN$428,'Unchained Indices'!BT$2,0)-1</f>
        <v>7.2727272727272751E-2</v>
      </c>
      <c r="BU43">
        <f>VLOOKUP($C43,'Hist Data'!$A$2:$CN$428,'Unchained Indices'!BU$2,0)/VLOOKUP($C42,'Hist Data'!$A$2:$CN$428,'Unchained Indices'!BU$2,0)-1</f>
        <v>2.0680147058823595E-2</v>
      </c>
      <c r="BV43">
        <f>VLOOKUP($C43,'Hist Data'!$A$2:$CN$428,'Unchained Indices'!BV$2,0)/VLOOKUP($C42,'Hist Data'!$A$2:$CN$428,'Unchained Indices'!BV$2,0)-1</f>
        <v>9.1603053435114212E-3</v>
      </c>
      <c r="BW43">
        <f>VLOOKUP($C43,'Hist Data'!$A$2:$CN$428,'Unchained Indices'!BW$2,0)/VLOOKUP($C42,'Hist Data'!$A$2:$CN$428,'Unchained Indices'!BW$2,0)-1</f>
        <v>1.3317892298783995E-2</v>
      </c>
      <c r="BX43">
        <f>VLOOKUP($C43,'Hist Data'!$A$2:$CN$428,'Unchained Indices'!BX$2,0)/VLOOKUP($C42,'Hist Data'!$A$2:$CN$428,'Unchained Indices'!BX$2,0)-1</f>
        <v>1.9116977696859383E-2</v>
      </c>
      <c r="BY43">
        <f>VLOOKUP($C43,'Hist Data'!$A$2:$CN$428,'Unchained Indices'!BY$2,0)/VLOOKUP($C42,'Hist Data'!$A$2:$CN$428,'Unchained Indices'!BY$2,0)-1</f>
        <v>5.1813471502590858E-3</v>
      </c>
      <c r="BZ43">
        <f>VLOOKUP($C43,'Hist Data'!$A$2:$CN$428,'Unchained Indices'!BZ$2,0)/VLOOKUP($C42,'Hist Data'!$A$2:$CN$428,'Unchained Indices'!BZ$2,0)-1</f>
        <v>3.1446540880502027E-3</v>
      </c>
      <c r="CA43">
        <f>VLOOKUP($C43,'Hist Data'!$A$2:$CN$428,'Unchained Indices'!CA$2,0)/VLOOKUP($C42,'Hist Data'!$A$2:$CN$428,'Unchained Indices'!CA$2,0)-1</f>
        <v>-8.474576271185752E-4</v>
      </c>
      <c r="CB43">
        <f>VLOOKUP($C43,'Hist Data'!$A$2:$CN$428,'Unchained Indices'!CB$2,0)/VLOOKUP($C42,'Hist Data'!$A$2:$CN$428,'Unchained Indices'!CB$2,0)-1</f>
        <v>1.2236710130391293E-2</v>
      </c>
      <c r="CC43">
        <f>VLOOKUP($C43,'Hist Data'!$A$2:$CN$428,'Unchained Indices'!CC$2,0)/VLOOKUP($C42,'Hist Data'!$A$2:$CN$428,'Unchained Indices'!CC$2,0)-1</f>
        <v>1.5330188679245182E-2</v>
      </c>
      <c r="CD43">
        <f>VLOOKUP($C43,'Hist Data'!$A$2:$CN$428,'Unchained Indices'!CD$2,0)/VLOOKUP($C42,'Hist Data'!$A$2:$CN$428,'Unchained Indices'!CD$2,0)-1</f>
        <v>-1.1140637775960749E-2</v>
      </c>
      <c r="CE43">
        <f>VLOOKUP($C43,'Hist Data'!$A$2:$CN$428,'Unchained Indices'!CE$2,0)/VLOOKUP($C42,'Hist Data'!$A$2:$CN$428,'Unchained Indices'!CE$2,0)-1</f>
        <v>2.1812457836743793E-2</v>
      </c>
      <c r="CF43">
        <f>VLOOKUP($C43,'Hist Data'!$A$2:$CN$428,'Unchained Indices'!CF$2,0)/VLOOKUP($C42,'Hist Data'!$A$2:$CN$428,'Unchained Indices'!CF$2,0)-1</f>
        <v>1.8770110833035369E-2</v>
      </c>
      <c r="CG43">
        <f>VLOOKUP($C43,'Hist Data'!$A$2:$CN$428,'Unchained Indices'!CG$2,0)/VLOOKUP($C42,'Hist Data'!$A$2:$CN$428,'Unchained Indices'!CG$2,0)-1</f>
        <v>3.8082901554404192E-2</v>
      </c>
      <c r="CH43">
        <f>VLOOKUP($C43,'Hist Data'!$A$2:$CN$428,'Unchained Indices'!CH$2,0)/VLOOKUP($C42,'Hist Data'!$A$2:$CN$428,'Unchained Indices'!CH$2,0)-1</f>
        <v>-1.4705882352941124E-2</v>
      </c>
      <c r="CI43">
        <f>VLOOKUP($C43,'Hist Data'!$A$2:$CN$428,'Unchained Indices'!CI$2,0)/VLOOKUP($C42,'Hist Data'!$A$2:$CN$428,'Unchained Indices'!CI$2,0)-1</f>
        <v>8.4824902723735551E-2</v>
      </c>
      <c r="CJ43">
        <f>VLOOKUP($C43,'Hist Data'!$A$2:$CN$428,'Unchained Indices'!CJ$2,0)/VLOOKUP($C42,'Hist Data'!$A$2:$CN$428,'Unchained Indices'!CJ$2,0)-1</f>
        <v>4.1951219512195159E-2</v>
      </c>
      <c r="CK43">
        <f>VLOOKUP($C43,'Hist Data'!$A$2:$CN$428,'Unchained Indices'!CK$2,0)/VLOOKUP($C42,'Hist Data'!$A$2:$CN$428,'Unchained Indices'!CK$2,0)-1</f>
        <v>5.2135436706425509E-2</v>
      </c>
      <c r="CL43">
        <f>VLOOKUP($C43,'Hist Data'!$A$2:$CN$428,'Unchained Indices'!CL$2,0)/VLOOKUP($C42,'Hist Data'!$A$2:$CN$428,'Unchained Indices'!CL$2,0)-1</f>
        <v>2.3308957952467901E-2</v>
      </c>
      <c r="CM43">
        <f>VLOOKUP($C43,'Hist Data'!$A$2:$CN$428,'Unchained Indices'!CM$2,0)/VLOOKUP($C42,'Hist Data'!$A$2:$CN$428,'Unchained Indices'!CM$2,0)-1</f>
        <v>0</v>
      </c>
      <c r="CN43">
        <f>VLOOKUP($C43,'Hist Data'!$A$2:$CN$428,'Unchained Indices'!CN$2,0)/VLOOKUP($C42,'Hist Data'!$A$2:$CN$428,'Unchained Indices'!CN$2,0)-1</f>
        <v>2.0290307476196201E-3</v>
      </c>
      <c r="CO43">
        <f>VLOOKUP($C43,'Hist Data'!$A$2:$CN$428,'Unchained Indices'!CO$2,0)/VLOOKUP($C42,'Hist Data'!$A$2:$CN$428,'Unchained Indices'!CO$2,0)-1</f>
        <v>-1.6611295681062677E-3</v>
      </c>
      <c r="CP43">
        <f>VLOOKUP($C43,'Hist Data'!$A$2:$CN$428,'Unchained Indices'!CP$2,0)/VLOOKUP($C42,'Hist Data'!$A$2:$CN$428,'Unchained Indices'!CP$2,0)-1</f>
        <v>1.9573575672841459E-2</v>
      </c>
    </row>
    <row r="44" spans="1:94" x14ac:dyDescent="0.2">
      <c r="A44" s="5"/>
      <c r="B44" s="5"/>
      <c r="C44" s="6">
        <f t="shared" ref="C44:C68" si="10">A5</f>
        <v>44621</v>
      </c>
      <c r="D44">
        <f>VLOOKUP($C44,'Hist Data'!$A$2:$CN$428,'Unchained Indices'!D$2,0)/VLOOKUP($C43,'Hist Data'!$A$2:$CN$428,'Unchained Indices'!D$2,0)-1</f>
        <v>2.3255813953488413E-2</v>
      </c>
      <c r="E44">
        <f>VLOOKUP($C44,'Hist Data'!$A$2:$CN$428,'Unchained Indices'!E$2,0)/VLOOKUP($C43,'Hist Data'!$A$2:$CN$428,'Unchained Indices'!E$2,0)-1</f>
        <v>1.3711151736746086E-3</v>
      </c>
      <c r="F44">
        <f>VLOOKUP($C44,'Hist Data'!$A$2:$CN$428,'Unchained Indices'!F$2,0)/VLOOKUP($C43,'Hist Data'!$A$2:$CN$428,'Unchained Indices'!F$2,0)-1</f>
        <v>-1.7382748442112073E-2</v>
      </c>
      <c r="G44">
        <f>VLOOKUP($C44,'Hist Data'!$A$2:$CN$428,'Unchained Indices'!G$2,0)/VLOOKUP($C43,'Hist Data'!$A$2:$CN$428,'Unchained Indices'!G$2,0)-1</f>
        <v>1.1462631820265967E-2</v>
      </c>
      <c r="H44">
        <f>VLOOKUP($C44,'Hist Data'!$A$2:$CN$428,'Unchained Indices'!H$2,0)/VLOOKUP($C43,'Hist Data'!$A$2:$CN$428,'Unchained Indices'!H$2,0)-1</f>
        <v>1.6567083107007052E-2</v>
      </c>
      <c r="I44">
        <f>VLOOKUP($C44,'Hist Data'!$A$2:$CN$428,'Unchained Indices'!I$2,0)/VLOOKUP($C43,'Hist Data'!$A$2:$CN$428,'Unchained Indices'!I$2,0)-1</f>
        <v>1.6352824578790726E-2</v>
      </c>
      <c r="J44">
        <f>VLOOKUP($C44,'Hist Data'!$A$2:$CN$428,'Unchained Indices'!J$2,0)/VLOOKUP($C43,'Hist Data'!$A$2:$CN$428,'Unchained Indices'!J$2,0)-1</f>
        <v>2.8670721112076469E-2</v>
      </c>
      <c r="K44">
        <f>VLOOKUP($C44,'Hist Data'!$A$2:$CN$428,'Unchained Indices'!K$2,0)/VLOOKUP($C43,'Hist Data'!$A$2:$CN$428,'Unchained Indices'!K$2,0)-1</f>
        <v>9.8376783079179297E-4</v>
      </c>
      <c r="L44">
        <f>VLOOKUP($C44,'Hist Data'!$A$2:$CN$428,'Unchained Indices'!L$2,0)/VLOOKUP($C43,'Hist Data'!$A$2:$CN$428,'Unchained Indices'!L$2,0)-1</f>
        <v>7.2580645161290924E-3</v>
      </c>
      <c r="M44">
        <f>VLOOKUP($C44,'Hist Data'!$A$2:$CN$428,'Unchained Indices'!M$2,0)/VLOOKUP($C43,'Hist Data'!$A$2:$CN$428,'Unchained Indices'!M$2,0)-1</f>
        <v>2.0140986908359082E-3</v>
      </c>
      <c r="N44">
        <f>VLOOKUP($C44,'Hist Data'!$A$2:$CN$428,'Unchained Indices'!N$2,0)/VLOOKUP($C43,'Hist Data'!$A$2:$CN$428,'Unchained Indices'!N$2,0)-1</f>
        <v>7.160759040458764E-4</v>
      </c>
      <c r="O44">
        <f>VLOOKUP($C44,'Hist Data'!$A$2:$CN$428,'Unchained Indices'!O$2,0)/VLOOKUP($C43,'Hist Data'!$A$2:$CN$428,'Unchained Indices'!O$2,0)-1</f>
        <v>1.5378982057854262E-2</v>
      </c>
      <c r="P44">
        <f>VLOOKUP($C44,'Hist Data'!$A$2:$CN$428,'Unchained Indices'!P$2,0)/VLOOKUP($C43,'Hist Data'!$A$2:$CN$428,'Unchained Indices'!P$2,0)-1</f>
        <v>-1.3513513513513598E-2</v>
      </c>
      <c r="Q44">
        <f>VLOOKUP($C44,'Hist Data'!$A$2:$CN$428,'Unchained Indices'!Q$2,0)/VLOOKUP($C43,'Hist Data'!$A$2:$CN$428,'Unchained Indices'!Q$2,0)-1</f>
        <v>5.0687722873153263E-2</v>
      </c>
      <c r="R44">
        <f>VLOOKUP($C44,'Hist Data'!$A$2:$CN$428,'Unchained Indices'!R$2,0)/VLOOKUP($C43,'Hist Data'!$A$2:$CN$428,'Unchained Indices'!R$2,0)-1</f>
        <v>7.025862068965516E-2</v>
      </c>
      <c r="S44">
        <f>VLOOKUP($C44,'Hist Data'!$A$2:$CN$428,'Unchained Indices'!S$2,0)/VLOOKUP($C43,'Hist Data'!$A$2:$CN$428,'Unchained Indices'!S$2,0)-1</f>
        <v>8.8087248322148426E-3</v>
      </c>
      <c r="T44">
        <f>VLOOKUP($C44,'Hist Data'!$A$2:$CN$428,'Unchained Indices'!T$2,0)/VLOOKUP($C43,'Hist Data'!$A$2:$CN$428,'Unchained Indices'!T$2,0)-1</f>
        <v>3.260363297624691E-3</v>
      </c>
      <c r="U44">
        <f>VLOOKUP($C44,'Hist Data'!$A$2:$CN$428,'Unchained Indices'!U$2,0)/VLOOKUP($C43,'Hist Data'!$A$2:$CN$428,'Unchained Indices'!U$2,0)-1</f>
        <v>1.7378163959199222E-2</v>
      </c>
      <c r="V44">
        <f>VLOOKUP($C44,'Hist Data'!$A$2:$CN$428,'Unchained Indices'!V$2,0)/VLOOKUP($C43,'Hist Data'!$A$2:$CN$428,'Unchained Indices'!V$2,0)-1</f>
        <v>-7.6190476190476364E-3</v>
      </c>
      <c r="W44">
        <f>VLOOKUP($C44,'Hist Data'!$A$2:$CN$428,'Unchained Indices'!W$2,0)/VLOOKUP($C43,'Hist Data'!$A$2:$CN$428,'Unchained Indices'!W$2,0)-1</f>
        <v>-5.6399132321042211E-3</v>
      </c>
      <c r="X44">
        <f>VLOOKUP($C44,'Hist Data'!$A$2:$CN$428,'Unchained Indices'!X$2,0)/VLOOKUP($C43,'Hist Data'!$A$2:$CN$428,'Unchained Indices'!X$2,0)-1</f>
        <v>0</v>
      </c>
      <c r="Y44">
        <f>VLOOKUP($C44,'Hist Data'!$A$2:$CN$428,'Unchained Indices'!Y$2,0)/VLOOKUP($C43,'Hist Data'!$A$2:$CN$428,'Unchained Indices'!Y$2,0)-1</f>
        <v>1.6627078384798155E-2</v>
      </c>
      <c r="Z44">
        <f>VLOOKUP($C44,'Hist Data'!$A$2:$CN$428,'Unchained Indices'!Z$2,0)/VLOOKUP($C43,'Hist Data'!$A$2:$CN$428,'Unchained Indices'!Z$2,0)-1</f>
        <v>5.3632374451486609E-3</v>
      </c>
      <c r="AA44">
        <f>VLOOKUP($C44,'Hist Data'!$A$2:$CN$428,'Unchained Indices'!AA$2,0)/VLOOKUP($C43,'Hist Data'!$A$2:$CN$428,'Unchained Indices'!AA$2,0)-1</f>
        <v>-3.9800995024875663E-3</v>
      </c>
      <c r="AB44">
        <f>VLOOKUP($C44,'Hist Data'!$A$2:$CN$428,'Unchained Indices'!AB$2,0)/VLOOKUP($C43,'Hist Data'!$A$2:$CN$428,'Unchained Indices'!AB$2,0)-1</f>
        <v>-1.3974517057131153E-2</v>
      </c>
      <c r="AC44">
        <f>VLOOKUP($C44,'Hist Data'!$A$2:$CN$428,'Unchained Indices'!AC$2,0)/VLOOKUP($C43,'Hist Data'!$A$2:$CN$428,'Unchained Indices'!AC$2,0)-1</f>
        <v>-1.440443213296394E-2</v>
      </c>
      <c r="AD44">
        <f>VLOOKUP($C44,'Hist Data'!$A$2:$CN$428,'Unchained Indices'!AD$2,0)/VLOOKUP($C43,'Hist Data'!$A$2:$CN$428,'Unchained Indices'!AD$2,0)-1</f>
        <v>-1.3944223107569709E-2</v>
      </c>
      <c r="AE44">
        <f>VLOOKUP($C44,'Hist Data'!$A$2:$CN$428,'Unchained Indices'!AE$2,0)/VLOOKUP($C43,'Hist Data'!$A$2:$CN$428,'Unchained Indices'!AE$2,0)-1</f>
        <v>-2.7352297592997399E-3</v>
      </c>
      <c r="AF44">
        <f>VLOOKUP($C44,'Hist Data'!$A$2:$CN$428,'Unchained Indices'!AF$2,0)/VLOOKUP($C43,'Hist Data'!$A$2:$CN$428,'Unchained Indices'!AF$2,0)-1</f>
        <v>-4.4814340588987811E-3</v>
      </c>
      <c r="AG44">
        <f>VLOOKUP($C44,'Hist Data'!$A$2:$CN$428,'Unchained Indices'!AG$2,0)/VLOOKUP($C43,'Hist Data'!$A$2:$CN$428,'Unchained Indices'!AG$2,0)-1</f>
        <v>3.5473572188720048E-3</v>
      </c>
      <c r="AH44">
        <f>VLOOKUP($C44,'Hist Data'!$A$2:$CN$428,'Unchained Indices'!AH$2,0)/VLOOKUP($C43,'Hist Data'!$A$2:$CN$428,'Unchained Indices'!AH$2,0)-1</f>
        <v>-1.3066557778685262E-2</v>
      </c>
      <c r="AI44">
        <f>VLOOKUP($C44,'Hist Data'!$A$2:$CN$428,'Unchained Indices'!AI$2,0)/VLOOKUP($C43,'Hist Data'!$A$2:$CN$428,'Unchained Indices'!AI$2,0)-1</f>
        <v>-1.9725557461406473E-2</v>
      </c>
      <c r="AJ44">
        <f>VLOOKUP($C44,'Hist Data'!$A$2:$CN$428,'Unchained Indices'!AJ$2,0)/VLOOKUP($C43,'Hist Data'!$A$2:$CN$428,'Unchained Indices'!AJ$2,0)-1</f>
        <v>1.3965573238064355E-2</v>
      </c>
      <c r="AK44">
        <f>VLOOKUP($C44,'Hist Data'!$A$2:$CN$428,'Unchained Indices'!AK$2,0)/VLOOKUP($C43,'Hist Data'!$A$2:$CN$428,'Unchained Indices'!AK$2,0)-1</f>
        <v>-4.2452830188679513E-3</v>
      </c>
      <c r="AL44">
        <f>VLOOKUP($C44,'Hist Data'!$A$2:$CN$428,'Unchained Indices'!AL$2,0)/VLOOKUP($C43,'Hist Data'!$A$2:$CN$428,'Unchained Indices'!AL$2,0)-1</f>
        <v>6.8277310924369505E-3</v>
      </c>
      <c r="AM44">
        <f>VLOOKUP($C44,'Hist Data'!$A$2:$CN$428,'Unchained Indices'!AM$2,0)/VLOOKUP($C43,'Hist Data'!$A$2:$CN$428,'Unchained Indices'!AM$2,0)-1</f>
        <v>4.2735042735042583E-3</v>
      </c>
      <c r="AN44">
        <f>VLOOKUP($C44,'Hist Data'!$A$2:$CN$428,'Unchained Indices'!AN$2,0)/VLOOKUP($C43,'Hist Data'!$A$2:$CN$428,'Unchained Indices'!AN$2,0)-1</f>
        <v>6.2516280281323944E-3</v>
      </c>
      <c r="AO44">
        <f>VLOOKUP($C44,'Hist Data'!$A$2:$CN$428,'Unchained Indices'!AO$2,0)/VLOOKUP($C43,'Hist Data'!$A$2:$CN$428,'Unchained Indices'!AO$2,0)-1</f>
        <v>7.2421784472769257E-3</v>
      </c>
      <c r="AP44">
        <f>VLOOKUP($C44,'Hist Data'!$A$2:$CN$428,'Unchained Indices'!AP$2,0)/VLOOKUP($C43,'Hist Data'!$A$2:$CN$428,'Unchained Indices'!AP$2,0)-1</f>
        <v>1.1161846778285245E-2</v>
      </c>
      <c r="AQ44">
        <f>VLOOKUP($C44,'Hist Data'!$A$2:$CN$428,'Unchained Indices'!AQ$2,0)/VLOOKUP($C43,'Hist Data'!$A$2:$CN$428,'Unchained Indices'!AQ$2,0)-1</f>
        <v>3.4305317324185847E-3</v>
      </c>
      <c r="AR44">
        <f>VLOOKUP($C44,'Hist Data'!$A$2:$CN$428,'Unchained Indices'!AR$2,0)/VLOOKUP($C43,'Hist Data'!$A$2:$CN$428,'Unchained Indices'!AR$2,0)-1</f>
        <v>1.7130620985010836E-2</v>
      </c>
      <c r="AS44">
        <f>VLOOKUP($C44,'Hist Data'!$A$2:$CN$428,'Unchained Indices'!AS$2,0)/VLOOKUP($C43,'Hist Data'!$A$2:$CN$428,'Unchained Indices'!AS$2,0)-1</f>
        <v>2.5489186405767361E-2</v>
      </c>
      <c r="AT44">
        <f>VLOOKUP($C44,'Hist Data'!$A$2:$CN$428,'Unchained Indices'!AT$2,0)/VLOOKUP($C43,'Hist Data'!$A$2:$CN$428,'Unchained Indices'!AT$2,0)-1</f>
        <v>1.3062409288824517E-2</v>
      </c>
      <c r="AU44">
        <f>VLOOKUP($C44,'Hist Data'!$A$2:$CN$428,'Unchained Indices'!AU$2,0)/VLOOKUP($C43,'Hist Data'!$A$2:$CN$428,'Unchained Indices'!AU$2,0)-1</f>
        <v>1.1239706209659417E-2</v>
      </c>
      <c r="AV44">
        <f>VLOOKUP($C44,'Hist Data'!$A$2:$CN$428,'Unchained Indices'!AV$2,0)/VLOOKUP($C43,'Hist Data'!$A$2:$CN$428,'Unchained Indices'!AV$2,0)-1</f>
        <v>2.1220547343772767E-2</v>
      </c>
      <c r="AW44">
        <f>VLOOKUP($C44,'Hist Data'!$A$2:$CN$428,'Unchained Indices'!AW$2,0)/VLOOKUP($C43,'Hist Data'!$A$2:$CN$428,'Unchained Indices'!AW$2,0)-1</f>
        <v>1.5236160487557271E-3</v>
      </c>
      <c r="AX44">
        <f>VLOOKUP($C44,'Hist Data'!$A$2:$CN$428,'Unchained Indices'!AX$2,0)/VLOOKUP($C43,'Hist Data'!$A$2:$CN$428,'Unchained Indices'!AX$2,0)-1</f>
        <v>1.4997794441993895E-2</v>
      </c>
      <c r="AY44">
        <f>VLOOKUP($C44,'Hist Data'!$A$2:$CN$428,'Unchained Indices'!AY$2,0)/VLOOKUP($C43,'Hist Data'!$A$2:$CN$428,'Unchained Indices'!AY$2,0)-1</f>
        <v>8.6170659941151584E-3</v>
      </c>
      <c r="AZ44">
        <f>VLOOKUP($C44,'Hist Data'!$A$2:$CN$428,'Unchained Indices'!AZ$2,0)/VLOOKUP($C43,'Hist Data'!$A$2:$CN$428,'Unchained Indices'!AZ$2,0)-1</f>
        <v>0</v>
      </c>
      <c r="BA44">
        <f>VLOOKUP($C44,'Hist Data'!$A$2:$CN$428,'Unchained Indices'!BA$2,0)/VLOOKUP($C43,'Hist Data'!$A$2:$CN$428,'Unchained Indices'!BA$2,0)-1</f>
        <v>0</v>
      </c>
      <c r="BB44">
        <f>VLOOKUP($C44,'Hist Data'!$A$2:$CN$428,'Unchained Indices'!BB$2,0)/VLOOKUP($C43,'Hist Data'!$A$2:$CN$428,'Unchained Indices'!BB$2,0)-1</f>
        <v>2.2889114954223189E-3</v>
      </c>
      <c r="BC44">
        <f>VLOOKUP($C44,'Hist Data'!$A$2:$CN$428,'Unchained Indices'!BC$2,0)/VLOOKUP($C43,'Hist Data'!$A$2:$CN$428,'Unchained Indices'!BC$2,0)-1</f>
        <v>1.7278617710583255E-2</v>
      </c>
      <c r="BD44">
        <f>VLOOKUP($C44,'Hist Data'!$A$2:$CN$428,'Unchained Indices'!BD$2,0)/VLOOKUP($C43,'Hist Data'!$A$2:$CN$428,'Unchained Indices'!BD$2,0)-1</f>
        <v>2.8065251710227557E-3</v>
      </c>
      <c r="BE44">
        <f>VLOOKUP($C44,'Hist Data'!$A$2:$CN$428,'Unchained Indices'!BE$2,0)/VLOOKUP($C43,'Hist Data'!$A$2:$CN$428,'Unchained Indices'!BE$2,0)-1</f>
        <v>3.5436039205830605E-2</v>
      </c>
      <c r="BF44">
        <f>VLOOKUP($C44,'Hist Data'!$A$2:$CN$428,'Unchained Indices'!BF$2,0)/VLOOKUP($C43,'Hist Data'!$A$2:$CN$428,'Unchained Indices'!BF$2,0)-1</f>
        <v>0</v>
      </c>
      <c r="BG44">
        <f>VLOOKUP($C44,'Hist Data'!$A$2:$CN$428,'Unchained Indices'!BG$2,0)/VLOOKUP($C43,'Hist Data'!$A$2:$CN$428,'Unchained Indices'!BG$2,0)-1</f>
        <v>0</v>
      </c>
      <c r="BH44">
        <f>VLOOKUP($C44,'Hist Data'!$A$2:$CN$428,'Unchained Indices'!BH$2,0)/VLOOKUP($C43,'Hist Data'!$A$2:$CN$428,'Unchained Indices'!BH$2,0)-1</f>
        <v>0.34793229802826731</v>
      </c>
      <c r="BI44">
        <f>VLOOKUP($C44,'Hist Data'!$A$2:$CN$428,'Unchained Indices'!BI$2,0)/VLOOKUP($C43,'Hist Data'!$A$2:$CN$428,'Unchained Indices'!BI$2,0)-1</f>
        <v>3.5057471264367868E-2</v>
      </c>
      <c r="BJ44">
        <f>VLOOKUP($C44,'Hist Data'!$A$2:$CN$428,'Unchained Indices'!BJ$2,0)/VLOOKUP($C43,'Hist Data'!$A$2:$CN$428,'Unchained Indices'!BJ$2,0)-1</f>
        <v>1.1925042589437718E-2</v>
      </c>
      <c r="BK44">
        <f>VLOOKUP($C44,'Hist Data'!$A$2:$CN$428,'Unchained Indices'!BK$2,0)/VLOOKUP($C43,'Hist Data'!$A$2:$CN$428,'Unchained Indices'!BK$2,0)-1</f>
        <v>7.8563411896745983E-3</v>
      </c>
      <c r="BL44">
        <f>VLOOKUP($C44,'Hist Data'!$A$2:$CN$428,'Unchained Indices'!BL$2,0)/VLOOKUP($C43,'Hist Data'!$A$2:$CN$428,'Unchained Indices'!BL$2,0)-1</f>
        <v>1.1226611226611283E-2</v>
      </c>
      <c r="BM44">
        <f>VLOOKUP($C44,'Hist Data'!$A$2:$CN$428,'Unchained Indices'!BM$2,0)/VLOOKUP($C43,'Hist Data'!$A$2:$CN$428,'Unchained Indices'!BM$2,0)-1</f>
        <v>5.9225512528473523E-3</v>
      </c>
      <c r="BN44">
        <f>VLOOKUP($C44,'Hist Data'!$A$2:$CN$428,'Unchained Indices'!BN$2,0)/VLOOKUP($C43,'Hist Data'!$A$2:$CN$428,'Unchained Indices'!BN$2,0)-1</f>
        <v>5.9545962039448952E-3</v>
      </c>
      <c r="BO44">
        <f>VLOOKUP($C44,'Hist Data'!$A$2:$CN$428,'Unchained Indices'!BO$2,0)/VLOOKUP($C43,'Hist Data'!$A$2:$CN$428,'Unchained Indices'!BO$2,0)-1</f>
        <v>0</v>
      </c>
      <c r="BP44">
        <f>VLOOKUP($C44,'Hist Data'!$A$2:$CN$428,'Unchained Indices'!BP$2,0)/VLOOKUP($C43,'Hist Data'!$A$2:$CN$428,'Unchained Indices'!BP$2,0)-1</f>
        <v>-1.6638935108153063E-3</v>
      </c>
      <c r="BQ44">
        <f>VLOOKUP($C44,'Hist Data'!$A$2:$CN$428,'Unchained Indices'!BQ$2,0)/VLOOKUP($C43,'Hist Data'!$A$2:$CN$428,'Unchained Indices'!BQ$2,0)-1</f>
        <v>2.9946524064170532E-3</v>
      </c>
      <c r="BR44">
        <f>VLOOKUP($C44,'Hist Data'!$A$2:$CN$428,'Unchained Indices'!BR$2,0)/VLOOKUP($C43,'Hist Data'!$A$2:$CN$428,'Unchained Indices'!BR$2,0)-1</f>
        <v>1.4139271827502409E-3</v>
      </c>
      <c r="BS44">
        <f>VLOOKUP($C44,'Hist Data'!$A$2:$CN$428,'Unchained Indices'!BS$2,0)/VLOOKUP($C43,'Hist Data'!$A$2:$CN$428,'Unchained Indices'!BS$2,0)-1</f>
        <v>6.1755624172915802E-2</v>
      </c>
      <c r="BT44">
        <f>VLOOKUP($C44,'Hist Data'!$A$2:$CN$428,'Unchained Indices'!BT$2,0)/VLOOKUP($C43,'Hist Data'!$A$2:$CN$428,'Unchained Indices'!BT$2,0)-1</f>
        <v>4.4865403788634017E-2</v>
      </c>
      <c r="BU44">
        <f>VLOOKUP($C44,'Hist Data'!$A$2:$CN$428,'Unchained Indices'!BU$2,0)/VLOOKUP($C43,'Hist Data'!$A$2:$CN$428,'Unchained Indices'!BU$2,0)-1</f>
        <v>4.4124268347591311E-2</v>
      </c>
      <c r="BV44">
        <f>VLOOKUP($C44,'Hist Data'!$A$2:$CN$428,'Unchained Indices'!BV$2,0)/VLOOKUP($C43,'Hist Data'!$A$2:$CN$428,'Unchained Indices'!BV$2,0)-1</f>
        <v>1.5506807866868533E-2</v>
      </c>
      <c r="BW44">
        <f>VLOOKUP($C44,'Hist Data'!$A$2:$CN$428,'Unchained Indices'!BW$2,0)/VLOOKUP($C43,'Hist Data'!$A$2:$CN$428,'Unchained Indices'!BW$2,0)-1</f>
        <v>1.371428571428579E-2</v>
      </c>
      <c r="BX44">
        <f>VLOOKUP($C44,'Hist Data'!$A$2:$CN$428,'Unchained Indices'!BX$2,0)/VLOOKUP($C43,'Hist Data'!$A$2:$CN$428,'Unchained Indices'!BX$2,0)-1</f>
        <v>1.5185350602947789E-2</v>
      </c>
      <c r="BY44">
        <f>VLOOKUP($C44,'Hist Data'!$A$2:$CN$428,'Unchained Indices'!BY$2,0)/VLOOKUP($C43,'Hist Data'!$A$2:$CN$428,'Unchained Indices'!BY$2,0)-1</f>
        <v>1.7182130584192379E-3</v>
      </c>
      <c r="BZ44">
        <f>VLOOKUP($C44,'Hist Data'!$A$2:$CN$428,'Unchained Indices'!BZ$2,0)/VLOOKUP($C43,'Hist Data'!$A$2:$CN$428,'Unchained Indices'!BZ$2,0)-1</f>
        <v>3.299785513941611E-3</v>
      </c>
      <c r="CA44">
        <f>VLOOKUP($C44,'Hist Data'!$A$2:$CN$428,'Unchained Indices'!CA$2,0)/VLOOKUP($C43,'Hist Data'!$A$2:$CN$428,'Unchained Indices'!CA$2,0)-1</f>
        <v>-8.4817642069556776E-4</v>
      </c>
      <c r="CB44">
        <f>VLOOKUP($C44,'Hist Data'!$A$2:$CN$428,'Unchained Indices'!CB$2,0)/VLOOKUP($C43,'Hist Data'!$A$2:$CN$428,'Unchained Indices'!CB$2,0)-1</f>
        <v>4.3598890210068131E-3</v>
      </c>
      <c r="CC44">
        <f>VLOOKUP($C44,'Hist Data'!$A$2:$CN$428,'Unchained Indices'!CC$2,0)/VLOOKUP($C43,'Hist Data'!$A$2:$CN$428,'Unchained Indices'!CC$2,0)-1</f>
        <v>0.10034843205574906</v>
      </c>
      <c r="CD44">
        <f>VLOOKUP($C44,'Hist Data'!$A$2:$CN$428,'Unchained Indices'!CD$2,0)/VLOOKUP($C43,'Hist Data'!$A$2:$CN$428,'Unchained Indices'!CD$2,0)-1</f>
        <v>1.2919896640826822E-2</v>
      </c>
      <c r="CE44">
        <f>VLOOKUP($C44,'Hist Data'!$A$2:$CN$428,'Unchained Indices'!CE$2,0)/VLOOKUP($C43,'Hist Data'!$A$2:$CN$428,'Unchained Indices'!CE$2,0)-1</f>
        <v>3.653169014084523E-2</v>
      </c>
      <c r="CF44">
        <f>VLOOKUP($C44,'Hist Data'!$A$2:$CN$428,'Unchained Indices'!CF$2,0)/VLOOKUP($C43,'Hist Data'!$A$2:$CN$428,'Unchained Indices'!CF$2,0)-1</f>
        <v>-7.0187752237227397E-4</v>
      </c>
      <c r="CG44">
        <f>VLOOKUP($C44,'Hist Data'!$A$2:$CN$428,'Unchained Indices'!CG$2,0)/VLOOKUP($C43,'Hist Data'!$A$2:$CN$428,'Unchained Indices'!CG$2,0)-1</f>
        <v>8.2355877214874695E-3</v>
      </c>
      <c r="CH44">
        <f>VLOOKUP($C44,'Hist Data'!$A$2:$CN$428,'Unchained Indices'!CH$2,0)/VLOOKUP($C43,'Hist Data'!$A$2:$CN$428,'Unchained Indices'!CH$2,0)-1</f>
        <v>0</v>
      </c>
      <c r="CI44">
        <f>VLOOKUP($C44,'Hist Data'!$A$2:$CN$428,'Unchained Indices'!CI$2,0)/VLOOKUP($C43,'Hist Data'!$A$2:$CN$428,'Unchained Indices'!CI$2,0)-1</f>
        <v>1.1477761836441891E-2</v>
      </c>
      <c r="CJ44">
        <f>VLOOKUP($C44,'Hist Data'!$A$2:$CN$428,'Unchained Indices'!CJ$2,0)/VLOOKUP($C43,'Hist Data'!$A$2:$CN$428,'Unchained Indices'!CJ$2,0)-1</f>
        <v>9.3632958801515009E-4</v>
      </c>
      <c r="CK44">
        <f>VLOOKUP($C44,'Hist Data'!$A$2:$CN$428,'Unchained Indices'!CK$2,0)/VLOOKUP($C43,'Hist Data'!$A$2:$CN$428,'Unchained Indices'!CK$2,0)-1</f>
        <v>-1.9747668678003261E-2</v>
      </c>
      <c r="CL44">
        <f>VLOOKUP($C44,'Hist Data'!$A$2:$CN$428,'Unchained Indices'!CL$2,0)/VLOOKUP($C43,'Hist Data'!$A$2:$CN$428,'Unchained Indices'!CL$2,0)-1</f>
        <v>1.0272443054935243E-2</v>
      </c>
      <c r="CM44">
        <f>VLOOKUP($C44,'Hist Data'!$A$2:$CN$428,'Unchained Indices'!CM$2,0)/VLOOKUP($C43,'Hist Data'!$A$2:$CN$428,'Unchained Indices'!CM$2,0)-1</f>
        <v>0</v>
      </c>
      <c r="CN44">
        <f>VLOOKUP($C44,'Hist Data'!$A$2:$CN$428,'Unchained Indices'!CN$2,0)/VLOOKUP($C43,'Hist Data'!$A$2:$CN$428,'Unchained Indices'!CN$2,0)-1</f>
        <v>7.1651090342679247E-3</v>
      </c>
      <c r="CO44">
        <f>VLOOKUP($C44,'Hist Data'!$A$2:$CN$428,'Unchained Indices'!CO$2,0)/VLOOKUP($C43,'Hist Data'!$A$2:$CN$428,'Unchained Indices'!CO$2,0)-1</f>
        <v>9.983361064891394E-4</v>
      </c>
      <c r="CP44">
        <f>VLOOKUP($C44,'Hist Data'!$A$2:$CN$428,'Unchained Indices'!CP$2,0)/VLOOKUP($C43,'Hist Data'!$A$2:$CN$428,'Unchained Indices'!CP$2,0)-1</f>
        <v>2.3311621528968152E-2</v>
      </c>
    </row>
    <row r="45" spans="1:94" x14ac:dyDescent="0.2">
      <c r="C45" s="6">
        <f t="shared" si="10"/>
        <v>44652</v>
      </c>
      <c r="D45">
        <f>VLOOKUP($C45,'Hist Data'!$A$2:$CN$428,'Unchained Indices'!D$2,0)/VLOOKUP($C44,'Hist Data'!$A$2:$CN$428,'Unchained Indices'!D$2,0)-1</f>
        <v>4.6296296296295392E-3</v>
      </c>
      <c r="E45">
        <f>VLOOKUP($C45,'Hist Data'!$A$2:$CN$428,'Unchained Indices'!E$2,0)/VLOOKUP($C44,'Hist Data'!$A$2:$CN$428,'Unchained Indices'!E$2,0)-1</f>
        <v>5.4769511638521617E-3</v>
      </c>
      <c r="F45">
        <f>VLOOKUP($C45,'Hist Data'!$A$2:$CN$428,'Unchained Indices'!F$2,0)/VLOOKUP($C44,'Hist Data'!$A$2:$CN$428,'Unchained Indices'!F$2,0)-1</f>
        <v>5.8411214953270951E-2</v>
      </c>
      <c r="G45">
        <f>VLOOKUP($C45,'Hist Data'!$A$2:$CN$428,'Unchained Indices'!G$2,0)/VLOOKUP($C44,'Hist Data'!$A$2:$CN$428,'Unchained Indices'!G$2,0)-1</f>
        <v>6.7996373526744147E-3</v>
      </c>
      <c r="H45">
        <f>VLOOKUP($C45,'Hist Data'!$A$2:$CN$428,'Unchained Indices'!H$2,0)/VLOOKUP($C44,'Hist Data'!$A$2:$CN$428,'Unchained Indices'!H$2,0)-1</f>
        <v>1.1488111140796287E-2</v>
      </c>
      <c r="I45">
        <f>VLOOKUP($C45,'Hist Data'!$A$2:$CN$428,'Unchained Indices'!I$2,0)/VLOOKUP($C44,'Hist Data'!$A$2:$CN$428,'Unchained Indices'!I$2,0)-1</f>
        <v>1.1701608971233624E-2</v>
      </c>
      <c r="J45">
        <f>VLOOKUP($C45,'Hist Data'!$A$2:$CN$428,'Unchained Indices'!J$2,0)/VLOOKUP($C44,'Hist Data'!$A$2:$CN$428,'Unchained Indices'!J$2,0)-1</f>
        <v>9.2905405405405705E-3</v>
      </c>
      <c r="K45">
        <f>VLOOKUP($C45,'Hist Data'!$A$2:$CN$428,'Unchained Indices'!K$2,0)/VLOOKUP($C44,'Hist Data'!$A$2:$CN$428,'Unchained Indices'!K$2,0)-1</f>
        <v>8.3538083538083896E-3</v>
      </c>
      <c r="L45">
        <f>VLOOKUP($C45,'Hist Data'!$A$2:$CN$428,'Unchained Indices'!L$2,0)/VLOOKUP($C44,'Hist Data'!$A$2:$CN$428,'Unchained Indices'!L$2,0)-1</f>
        <v>2.6421136909527521E-2</v>
      </c>
      <c r="M45">
        <f>VLOOKUP($C45,'Hist Data'!$A$2:$CN$428,'Unchained Indices'!M$2,0)/VLOOKUP($C44,'Hist Data'!$A$2:$CN$428,'Unchained Indices'!M$2,0)-1</f>
        <v>2.864321608040199E-2</v>
      </c>
      <c r="N45">
        <f>VLOOKUP($C45,'Hist Data'!$A$2:$CN$428,'Unchained Indices'!N$2,0)/VLOOKUP($C44,'Hist Data'!$A$2:$CN$428,'Unchained Indices'!N$2,0)-1</f>
        <v>1.9320214669051872E-2</v>
      </c>
      <c r="O45">
        <f>VLOOKUP($C45,'Hist Data'!$A$2:$CN$428,'Unchained Indices'!O$2,0)/VLOOKUP($C44,'Hist Data'!$A$2:$CN$428,'Unchained Indices'!O$2,0)-1</f>
        <v>1.0818608005769281E-3</v>
      </c>
      <c r="P45">
        <f>VLOOKUP($C45,'Hist Data'!$A$2:$CN$428,'Unchained Indices'!P$2,0)/VLOOKUP($C44,'Hist Data'!$A$2:$CN$428,'Unchained Indices'!P$2,0)-1</f>
        <v>3.7851478010093809E-2</v>
      </c>
      <c r="Q45">
        <f>VLOOKUP($C45,'Hist Data'!$A$2:$CN$428,'Unchained Indices'!Q$2,0)/VLOOKUP($C44,'Hist Data'!$A$2:$CN$428,'Unchained Indices'!Q$2,0)-1</f>
        <v>-1.1636363636363667E-2</v>
      </c>
      <c r="R45">
        <f>VLOOKUP($C45,'Hist Data'!$A$2:$CN$428,'Unchained Indices'!R$2,0)/VLOOKUP($C44,'Hist Data'!$A$2:$CN$428,'Unchained Indices'!R$2,0)-1</f>
        <v>-6.0410793395087037E-3</v>
      </c>
      <c r="S45">
        <f>VLOOKUP($C45,'Hist Data'!$A$2:$CN$428,'Unchained Indices'!S$2,0)/VLOOKUP($C44,'Hist Data'!$A$2:$CN$428,'Unchained Indices'!S$2,0)-1</f>
        <v>2.1621621621621623E-2</v>
      </c>
      <c r="T45">
        <f>VLOOKUP($C45,'Hist Data'!$A$2:$CN$428,'Unchained Indices'!T$2,0)/VLOOKUP($C44,'Hist Data'!$A$2:$CN$428,'Unchained Indices'!T$2,0)-1</f>
        <v>-1.5320334261838542E-2</v>
      </c>
      <c r="U45">
        <f>VLOOKUP($C45,'Hist Data'!$A$2:$CN$428,'Unchained Indices'!U$2,0)/VLOOKUP($C44,'Hist Data'!$A$2:$CN$428,'Unchained Indices'!U$2,0)-1</f>
        <v>5.9413293724470684E-3</v>
      </c>
      <c r="V45">
        <f>VLOOKUP($C45,'Hist Data'!$A$2:$CN$428,'Unchained Indices'!V$2,0)/VLOOKUP($C44,'Hist Data'!$A$2:$CN$428,'Unchained Indices'!V$2,0)-1</f>
        <v>2.5431861804222633E-2</v>
      </c>
      <c r="W45">
        <f>VLOOKUP($C45,'Hist Data'!$A$2:$CN$428,'Unchained Indices'!W$2,0)/VLOOKUP($C44,'Hist Data'!$A$2:$CN$428,'Unchained Indices'!W$2,0)-1</f>
        <v>-2.6178010471203939E-3</v>
      </c>
      <c r="X45">
        <f>VLOOKUP($C45,'Hist Data'!$A$2:$CN$428,'Unchained Indices'!X$2,0)/VLOOKUP($C44,'Hist Data'!$A$2:$CN$428,'Unchained Indices'!X$2,0)-1</f>
        <v>2.1563342318059231E-2</v>
      </c>
      <c r="Y45">
        <f>VLOOKUP($C45,'Hist Data'!$A$2:$CN$428,'Unchained Indices'!Y$2,0)/VLOOKUP($C44,'Hist Data'!$A$2:$CN$428,'Unchained Indices'!Y$2,0)-1</f>
        <v>-3.0040053404540856E-3</v>
      </c>
      <c r="Z45">
        <f>VLOOKUP($C45,'Hist Data'!$A$2:$CN$428,'Unchained Indices'!Z$2,0)/VLOOKUP($C44,'Hist Data'!$A$2:$CN$428,'Unchained Indices'!Z$2,0)-1</f>
        <v>2.1823472356935048E-2</v>
      </c>
      <c r="AA45">
        <f>VLOOKUP($C45,'Hist Data'!$A$2:$CN$428,'Unchained Indices'!AA$2,0)/VLOOKUP($C44,'Hist Data'!$A$2:$CN$428,'Unchained Indices'!AA$2,0)-1</f>
        <v>1.6983016983016963E-2</v>
      </c>
      <c r="AB45">
        <f>VLOOKUP($C45,'Hist Data'!$A$2:$CN$428,'Unchained Indices'!AB$2,0)/VLOOKUP($C44,'Hist Data'!$A$2:$CN$428,'Unchained Indices'!AB$2,0)-1</f>
        <v>2.2926219258024183E-2</v>
      </c>
      <c r="AC45">
        <f>VLOOKUP($C45,'Hist Data'!$A$2:$CN$428,'Unchained Indices'!AC$2,0)/VLOOKUP($C44,'Hist Data'!$A$2:$CN$428,'Unchained Indices'!AC$2,0)-1</f>
        <v>5.6211354693647131E-3</v>
      </c>
      <c r="AD45">
        <f>VLOOKUP($C45,'Hist Data'!$A$2:$CN$428,'Unchained Indices'!AD$2,0)/VLOOKUP($C44,'Hist Data'!$A$2:$CN$428,'Unchained Indices'!AD$2,0)-1</f>
        <v>2.7070707070707023E-2</v>
      </c>
      <c r="AE45">
        <f>VLOOKUP($C45,'Hist Data'!$A$2:$CN$428,'Unchained Indices'!AE$2,0)/VLOOKUP($C44,'Hist Data'!$A$2:$CN$428,'Unchained Indices'!AE$2,0)-1</f>
        <v>5.4854635216676773E-3</v>
      </c>
      <c r="AF45">
        <f>VLOOKUP($C45,'Hist Data'!$A$2:$CN$428,'Unchained Indices'!AF$2,0)/VLOOKUP($C44,'Hist Data'!$A$2:$CN$428,'Unchained Indices'!AF$2,0)-1</f>
        <v>9.6463022508037621E-3</v>
      </c>
      <c r="AG45">
        <f>VLOOKUP($C45,'Hist Data'!$A$2:$CN$428,'Unchained Indices'!AG$2,0)/VLOOKUP($C44,'Hist Data'!$A$2:$CN$428,'Unchained Indices'!AG$2,0)-1</f>
        <v>-9.1905266878754555E-3</v>
      </c>
      <c r="AH45">
        <f>VLOOKUP($C45,'Hist Data'!$A$2:$CN$428,'Unchained Indices'!AH$2,0)/VLOOKUP($C44,'Hist Data'!$A$2:$CN$428,'Unchained Indices'!AH$2,0)-1</f>
        <v>-1.2412081092262328E-3</v>
      </c>
      <c r="AI45">
        <f>VLOOKUP($C45,'Hist Data'!$A$2:$CN$428,'Unchained Indices'!AI$2,0)/VLOOKUP($C44,'Hist Data'!$A$2:$CN$428,'Unchained Indices'!AI$2,0)-1</f>
        <v>-1.7497812773403787E-3</v>
      </c>
      <c r="AJ45">
        <f>VLOOKUP($C45,'Hist Data'!$A$2:$CN$428,'Unchained Indices'!AJ$2,0)/VLOOKUP($C44,'Hist Data'!$A$2:$CN$428,'Unchained Indices'!AJ$2,0)-1</f>
        <v>9.6092248558621307E-4</v>
      </c>
      <c r="AK45">
        <f>VLOOKUP($C45,'Hist Data'!$A$2:$CN$428,'Unchained Indices'!AK$2,0)/VLOOKUP($C44,'Hist Data'!$A$2:$CN$428,'Unchained Indices'!AK$2,0)-1</f>
        <v>2.0843202273803874E-2</v>
      </c>
      <c r="AL45">
        <f>VLOOKUP($C45,'Hist Data'!$A$2:$CN$428,'Unchained Indices'!AL$2,0)/VLOOKUP($C44,'Hist Data'!$A$2:$CN$428,'Unchained Indices'!AL$2,0)-1</f>
        <v>2.3735002608242128E-2</v>
      </c>
      <c r="AM45">
        <f>VLOOKUP($C45,'Hist Data'!$A$2:$CN$428,'Unchained Indices'!AM$2,0)/VLOOKUP($C44,'Hist Data'!$A$2:$CN$428,'Unchained Indices'!AM$2,0)-1</f>
        <v>1.0874704491725895E-2</v>
      </c>
      <c r="AN45">
        <f>VLOOKUP($C45,'Hist Data'!$A$2:$CN$428,'Unchained Indices'!AN$2,0)/VLOOKUP($C44,'Hist Data'!$A$2:$CN$428,'Unchained Indices'!AN$2,0)-1</f>
        <v>1.8897230132021825E-2</v>
      </c>
      <c r="AO45">
        <f>VLOOKUP($C45,'Hist Data'!$A$2:$CN$428,'Unchained Indices'!AO$2,0)/VLOOKUP($C44,'Hist Data'!$A$2:$CN$428,'Unchained Indices'!AO$2,0)-1</f>
        <v>2.0132297958008749E-3</v>
      </c>
      <c r="AP45">
        <f>VLOOKUP($C45,'Hist Data'!$A$2:$CN$428,'Unchained Indices'!AP$2,0)/VLOOKUP($C44,'Hist Data'!$A$2:$CN$428,'Unchained Indices'!AP$2,0)-1</f>
        <v>1.5554440541896586E-2</v>
      </c>
      <c r="AQ45">
        <f>VLOOKUP($C45,'Hist Data'!$A$2:$CN$428,'Unchained Indices'!AQ$2,0)/VLOOKUP($C44,'Hist Data'!$A$2:$CN$428,'Unchained Indices'!AQ$2,0)-1</f>
        <v>-9.6866096866096152E-3</v>
      </c>
      <c r="AR45">
        <f>VLOOKUP($C45,'Hist Data'!$A$2:$CN$428,'Unchained Indices'!AR$2,0)/VLOOKUP($C44,'Hist Data'!$A$2:$CN$428,'Unchained Indices'!AR$2,0)-1</f>
        <v>3.1578947368420263E-3</v>
      </c>
      <c r="AS45">
        <f>VLOOKUP($C45,'Hist Data'!$A$2:$CN$428,'Unchained Indices'!AS$2,0)/VLOOKUP($C44,'Hist Data'!$A$2:$CN$428,'Unchained Indices'!AS$2,0)-1</f>
        <v>1.6068290233492322E-2</v>
      </c>
      <c r="AT45">
        <f>VLOOKUP($C45,'Hist Data'!$A$2:$CN$428,'Unchained Indices'!AT$2,0)/VLOOKUP($C44,'Hist Data'!$A$2:$CN$428,'Unchained Indices'!AT$2,0)-1</f>
        <v>-4.2979942693409656E-3</v>
      </c>
      <c r="AU45">
        <f>VLOOKUP($C45,'Hist Data'!$A$2:$CN$428,'Unchained Indices'!AU$2,0)/VLOOKUP($C44,'Hist Data'!$A$2:$CN$428,'Unchained Indices'!AU$2,0)-1</f>
        <v>7.5932651039947174E-3</v>
      </c>
      <c r="AV45">
        <f>VLOOKUP($C45,'Hist Data'!$A$2:$CN$428,'Unchained Indices'!AV$2,0)/VLOOKUP($C44,'Hist Data'!$A$2:$CN$428,'Unchained Indices'!AV$2,0)-1</f>
        <v>1.3900831183720319E-2</v>
      </c>
      <c r="AW45">
        <f>VLOOKUP($C45,'Hist Data'!$A$2:$CN$428,'Unchained Indices'!AW$2,0)/VLOOKUP($C44,'Hist Data'!$A$2:$CN$428,'Unchained Indices'!AW$2,0)-1</f>
        <v>7.0993914807302438E-3</v>
      </c>
      <c r="AX45">
        <f>VLOOKUP($C45,'Hist Data'!$A$2:$CN$428,'Unchained Indices'!AX$2,0)/VLOOKUP($C44,'Hist Data'!$A$2:$CN$428,'Unchained Indices'!AX$2,0)-1</f>
        <v>1.6949152542372836E-2</v>
      </c>
      <c r="AY45">
        <f>VLOOKUP($C45,'Hist Data'!$A$2:$CN$428,'Unchained Indices'!AY$2,0)/VLOOKUP($C44,'Hist Data'!$A$2:$CN$428,'Unchained Indices'!AY$2,0)-1</f>
        <v>7.7099395707440621E-3</v>
      </c>
      <c r="AZ45">
        <f>VLOOKUP($C45,'Hist Data'!$A$2:$CN$428,'Unchained Indices'!AZ$2,0)/VLOOKUP($C44,'Hist Data'!$A$2:$CN$428,'Unchained Indices'!AZ$2,0)-1</f>
        <v>3.4200385356454754E-2</v>
      </c>
      <c r="BA45">
        <f>VLOOKUP($C45,'Hist Data'!$A$2:$CN$428,'Unchained Indices'!BA$2,0)/VLOOKUP($C44,'Hist Data'!$A$2:$CN$428,'Unchained Indices'!BA$2,0)-1</f>
        <v>3.8157894736841946E-2</v>
      </c>
      <c r="BB45">
        <f>VLOOKUP($C45,'Hist Data'!$A$2:$CN$428,'Unchained Indices'!BB$2,0)/VLOOKUP($C44,'Hist Data'!$A$2:$CN$428,'Unchained Indices'!BB$2,0)-1</f>
        <v>5.5823395077392313E-3</v>
      </c>
      <c r="BC45">
        <f>VLOOKUP($C45,'Hist Data'!$A$2:$CN$428,'Unchained Indices'!BC$2,0)/VLOOKUP($C44,'Hist Data'!$A$2:$CN$428,'Unchained Indices'!BC$2,0)-1</f>
        <v>8.4925690021231404E-3</v>
      </c>
      <c r="BD45">
        <f>VLOOKUP($C45,'Hist Data'!$A$2:$CN$428,'Unchained Indices'!BD$2,0)/VLOOKUP($C44,'Hist Data'!$A$2:$CN$428,'Unchained Indices'!BD$2,0)-1</f>
        <v>1.2768934755990724E-2</v>
      </c>
      <c r="BE45">
        <f>VLOOKUP($C45,'Hist Data'!$A$2:$CN$428,'Unchained Indices'!BE$2,0)/VLOOKUP($C44,'Hist Data'!$A$2:$CN$428,'Unchained Indices'!BE$2,0)-1</f>
        <v>2.0873786407767048E-2</v>
      </c>
      <c r="BF45">
        <f>VLOOKUP($C45,'Hist Data'!$A$2:$CN$428,'Unchained Indices'!BF$2,0)/VLOOKUP($C44,'Hist Data'!$A$2:$CN$428,'Unchained Indices'!BF$2,0)-1</f>
        <v>0.40531257155942302</v>
      </c>
      <c r="BG45">
        <f>VLOOKUP($C45,'Hist Data'!$A$2:$CN$428,'Unchained Indices'!BG$2,0)/VLOOKUP($C44,'Hist Data'!$A$2:$CN$428,'Unchained Indices'!BG$2,0)-1</f>
        <v>0.68808317781924822</v>
      </c>
      <c r="BH45">
        <f>VLOOKUP($C45,'Hist Data'!$A$2:$CN$428,'Unchained Indices'!BH$2,0)/VLOOKUP($C44,'Hist Data'!$A$2:$CN$428,'Unchained Indices'!BH$2,0)-1</f>
        <v>-3.7799352750809145E-2</v>
      </c>
      <c r="BI45">
        <f>VLOOKUP($C45,'Hist Data'!$A$2:$CN$428,'Unchained Indices'!BI$2,0)/VLOOKUP($C44,'Hist Data'!$A$2:$CN$428,'Unchained Indices'!BI$2,0)-1</f>
        <v>4.1643531371460263E-3</v>
      </c>
      <c r="BJ45">
        <f>VLOOKUP($C45,'Hist Data'!$A$2:$CN$428,'Unchained Indices'!BJ$2,0)/VLOOKUP($C44,'Hist Data'!$A$2:$CN$428,'Unchained Indices'!BJ$2,0)-1</f>
        <v>-1.4141414141414121E-2</v>
      </c>
      <c r="BK45">
        <f>VLOOKUP($C45,'Hist Data'!$A$2:$CN$428,'Unchained Indices'!BK$2,0)/VLOOKUP($C44,'Hist Data'!$A$2:$CN$428,'Unchained Indices'!BK$2,0)-1</f>
        <v>-3.3407572383072903E-3</v>
      </c>
      <c r="BL45">
        <f>VLOOKUP($C45,'Hist Data'!$A$2:$CN$428,'Unchained Indices'!BL$2,0)/VLOOKUP($C44,'Hist Data'!$A$2:$CN$428,'Unchained Indices'!BL$2,0)-1</f>
        <v>8.2236842105265495E-4</v>
      </c>
      <c r="BM45">
        <f>VLOOKUP($C45,'Hist Data'!$A$2:$CN$428,'Unchained Indices'!BM$2,0)/VLOOKUP($C44,'Hist Data'!$A$2:$CN$428,'Unchained Indices'!BM$2,0)-1</f>
        <v>3.1702898550724612E-2</v>
      </c>
      <c r="BN45">
        <f>VLOOKUP($C45,'Hist Data'!$A$2:$CN$428,'Unchained Indices'!BN$2,0)/VLOOKUP($C44,'Hist Data'!$A$2:$CN$428,'Unchained Indices'!BN$2,0)-1</f>
        <v>2.9596744358120208E-3</v>
      </c>
      <c r="BO45">
        <f>VLOOKUP($C45,'Hist Data'!$A$2:$CN$428,'Unchained Indices'!BO$2,0)/VLOOKUP($C44,'Hist Data'!$A$2:$CN$428,'Unchained Indices'!BO$2,0)-1</f>
        <v>5.4623567921440186E-2</v>
      </c>
      <c r="BP45">
        <f>VLOOKUP($C45,'Hist Data'!$A$2:$CN$428,'Unchained Indices'!BP$2,0)/VLOOKUP($C44,'Hist Data'!$A$2:$CN$428,'Unchained Indices'!BP$2,0)-1</f>
        <v>3.499999999999992E-2</v>
      </c>
      <c r="BQ45">
        <f>VLOOKUP($C45,'Hist Data'!$A$2:$CN$428,'Unchained Indices'!BQ$2,0)/VLOOKUP($C44,'Hist Data'!$A$2:$CN$428,'Unchained Indices'!BQ$2,0)-1</f>
        <v>7.251013009170526E-3</v>
      </c>
      <c r="BR45">
        <f>VLOOKUP($C45,'Hist Data'!$A$2:$CN$428,'Unchained Indices'!BR$2,0)/VLOOKUP($C44,'Hist Data'!$A$2:$CN$428,'Unchained Indices'!BR$2,0)-1</f>
        <v>1.0589481115425237E-2</v>
      </c>
      <c r="BS45">
        <f>VLOOKUP($C45,'Hist Data'!$A$2:$CN$428,'Unchained Indices'!BS$2,0)/VLOOKUP($C44,'Hist Data'!$A$2:$CN$428,'Unchained Indices'!BS$2,0)-1</f>
        <v>2.451184046530952E-2</v>
      </c>
      <c r="BT45">
        <f>VLOOKUP($C45,'Hist Data'!$A$2:$CN$428,'Unchained Indices'!BT$2,0)/VLOOKUP($C44,'Hist Data'!$A$2:$CN$428,'Unchained Indices'!BT$2,0)-1</f>
        <v>2.0992366412213803E-2</v>
      </c>
      <c r="BU45">
        <f>VLOOKUP($C45,'Hist Data'!$A$2:$CN$428,'Unchained Indices'!BU$2,0)/VLOOKUP($C44,'Hist Data'!$A$2:$CN$428,'Unchained Indices'!BU$2,0)-1</f>
        <v>-7.3307460112117528E-3</v>
      </c>
      <c r="BV45">
        <f>VLOOKUP($C45,'Hist Data'!$A$2:$CN$428,'Unchained Indices'!BV$2,0)/VLOOKUP($C44,'Hist Data'!$A$2:$CN$428,'Unchained Indices'!BV$2,0)-1</f>
        <v>9.3109869646181842E-3</v>
      </c>
      <c r="BW45">
        <f>VLOOKUP($C45,'Hist Data'!$A$2:$CN$428,'Unchained Indices'!BW$2,0)/VLOOKUP($C44,'Hist Data'!$A$2:$CN$428,'Unchained Indices'!BW$2,0)-1</f>
        <v>2.9312288613303261E-2</v>
      </c>
      <c r="BX45">
        <f>VLOOKUP($C45,'Hist Data'!$A$2:$CN$428,'Unchained Indices'!BX$2,0)/VLOOKUP($C44,'Hist Data'!$A$2:$CN$428,'Unchained Indices'!BX$2,0)-1</f>
        <v>1.7597888253408911E-3</v>
      </c>
      <c r="BY45">
        <f>VLOOKUP($C45,'Hist Data'!$A$2:$CN$428,'Unchained Indices'!BY$2,0)/VLOOKUP($C44,'Hist Data'!$A$2:$CN$428,'Unchained Indices'!BY$2,0)-1</f>
        <v>1.4579759862778818E-2</v>
      </c>
      <c r="BZ45">
        <f>VLOOKUP($C45,'Hist Data'!$A$2:$CN$428,'Unchained Indices'!BZ$2,0)/VLOOKUP($C44,'Hist Data'!$A$2:$CN$428,'Unchained Indices'!BZ$2,0)-1</f>
        <v>1.3320177602368144E-2</v>
      </c>
      <c r="CA45">
        <f>VLOOKUP($C45,'Hist Data'!$A$2:$CN$428,'Unchained Indices'!CA$2,0)/VLOOKUP($C44,'Hist Data'!$A$2:$CN$428,'Unchained Indices'!CA$2,0)-1</f>
        <v>-8.4889643463497144E-3</v>
      </c>
      <c r="CB45">
        <f>VLOOKUP($C45,'Hist Data'!$A$2:$CN$428,'Unchained Indices'!CB$2,0)/VLOOKUP($C44,'Hist Data'!$A$2:$CN$428,'Unchained Indices'!CB$2,0)-1</f>
        <v>-2.9597474348855846E-3</v>
      </c>
      <c r="CC45">
        <f>VLOOKUP($C45,'Hist Data'!$A$2:$CN$428,'Unchained Indices'!CC$2,0)/VLOOKUP($C44,'Hist Data'!$A$2:$CN$428,'Unchained Indices'!CC$2,0)-1</f>
        <v>2.2588135951023824E-2</v>
      </c>
      <c r="CD45">
        <f>VLOOKUP($C45,'Hist Data'!$A$2:$CN$428,'Unchained Indices'!CD$2,0)/VLOOKUP($C44,'Hist Data'!$A$2:$CN$428,'Unchained Indices'!CD$2,0)-1</f>
        <v>2.4897959183673546E-2</v>
      </c>
      <c r="CE45">
        <f>VLOOKUP($C45,'Hist Data'!$A$2:$CN$428,'Unchained Indices'!CE$2,0)/VLOOKUP($C44,'Hist Data'!$A$2:$CN$428,'Unchained Indices'!CE$2,0)-1</f>
        <v>1.3800424628450214E-2</v>
      </c>
      <c r="CF45">
        <f>VLOOKUP($C45,'Hist Data'!$A$2:$CN$428,'Unchained Indices'!CF$2,0)/VLOOKUP($C44,'Hist Data'!$A$2:$CN$428,'Unchained Indices'!CF$2,0)-1</f>
        <v>6.2159789288849909E-2</v>
      </c>
      <c r="CG45">
        <f>VLOOKUP($C45,'Hist Data'!$A$2:$CN$428,'Unchained Indices'!CG$2,0)/VLOOKUP($C44,'Hist Data'!$A$2:$CN$428,'Unchained Indices'!CG$2,0)-1</f>
        <v>7.3762376237623828E-2</v>
      </c>
      <c r="CH45">
        <f>VLOOKUP($C45,'Hist Data'!$A$2:$CN$428,'Unchained Indices'!CH$2,0)/VLOOKUP($C44,'Hist Data'!$A$2:$CN$428,'Unchained Indices'!CH$2,0)-1</f>
        <v>-2.9850746268656692E-2</v>
      </c>
      <c r="CI45">
        <f>VLOOKUP($C45,'Hist Data'!$A$2:$CN$428,'Unchained Indices'!CI$2,0)/VLOOKUP($C44,'Hist Data'!$A$2:$CN$428,'Unchained Indices'!CI$2,0)-1</f>
        <v>-2.3404255319149025E-2</v>
      </c>
      <c r="CJ45">
        <f>VLOOKUP($C45,'Hist Data'!$A$2:$CN$428,'Unchained Indices'!CJ$2,0)/VLOOKUP($C44,'Hist Data'!$A$2:$CN$428,'Unchained Indices'!CJ$2,0)-1</f>
        <v>-9.3545369504209885E-3</v>
      </c>
      <c r="CK45">
        <f>VLOOKUP($C45,'Hist Data'!$A$2:$CN$428,'Unchained Indices'!CK$2,0)/VLOOKUP($C44,'Hist Data'!$A$2:$CN$428,'Unchained Indices'!CK$2,0)-1</f>
        <v>-1.2870733072188001E-2</v>
      </c>
      <c r="CL45">
        <f>VLOOKUP($C45,'Hist Data'!$A$2:$CN$428,'Unchained Indices'!CL$2,0)/VLOOKUP($C44,'Hist Data'!$A$2:$CN$428,'Unchained Indices'!CL$2,0)-1</f>
        <v>-6.6312997347479641E-3</v>
      </c>
      <c r="CM45">
        <f>VLOOKUP($C45,'Hist Data'!$A$2:$CN$428,'Unchained Indices'!CM$2,0)/VLOOKUP($C44,'Hist Data'!$A$2:$CN$428,'Unchained Indices'!CM$2,0)-1</f>
        <v>1.0217113665389466E-2</v>
      </c>
      <c r="CN45">
        <f>VLOOKUP($C45,'Hist Data'!$A$2:$CN$428,'Unchained Indices'!CN$2,0)/VLOOKUP($C44,'Hist Data'!$A$2:$CN$428,'Unchained Indices'!CN$2,0)-1</f>
        <v>2.1961026909990577E-2</v>
      </c>
      <c r="CO45">
        <f>VLOOKUP($C45,'Hist Data'!$A$2:$CN$428,'Unchained Indices'!CO$2,0)/VLOOKUP($C44,'Hist Data'!$A$2:$CN$428,'Unchained Indices'!CO$2,0)-1</f>
        <v>7.3138297872339386E-3</v>
      </c>
      <c r="CP45">
        <f>VLOOKUP($C45,'Hist Data'!$A$2:$CN$428,'Unchained Indices'!CP$2,0)/VLOOKUP($C44,'Hist Data'!$A$2:$CN$428,'Unchained Indices'!CP$2,0)-1</f>
        <v>6.3651591289781706E-3</v>
      </c>
    </row>
    <row r="46" spans="1:94" x14ac:dyDescent="0.2">
      <c r="C46" s="6">
        <f t="shared" si="10"/>
        <v>44682</v>
      </c>
      <c r="D46">
        <f>VLOOKUP($C46,'Hist Data'!$A$2:$CN$428,'Unchained Indices'!D$2,0)/VLOOKUP($C45,'Hist Data'!$A$2:$CN$428,'Unchained Indices'!D$2,0)-1</f>
        <v>1.5081692501047517E-2</v>
      </c>
      <c r="E46">
        <f>VLOOKUP($C46,'Hist Data'!$A$2:$CN$428,'Unchained Indices'!E$2,0)/VLOOKUP($C45,'Hist Data'!$A$2:$CN$428,'Unchained Indices'!E$2,0)-1</f>
        <v>2.042669087607818E-2</v>
      </c>
      <c r="F46">
        <f>VLOOKUP($C46,'Hist Data'!$A$2:$CN$428,'Unchained Indices'!F$2,0)/VLOOKUP($C45,'Hist Data'!$A$2:$CN$428,'Unchained Indices'!F$2,0)-1</f>
        <v>8.5146641438031967E-3</v>
      </c>
      <c r="G46">
        <f>VLOOKUP($C46,'Hist Data'!$A$2:$CN$428,'Unchained Indices'!G$2,0)/VLOOKUP($C45,'Hist Data'!$A$2:$CN$428,'Unchained Indices'!G$2,0)-1</f>
        <v>1.3507429085997336E-2</v>
      </c>
      <c r="H46">
        <f>VLOOKUP($C46,'Hist Data'!$A$2:$CN$428,'Unchained Indices'!H$2,0)/VLOOKUP($C45,'Hist Data'!$A$2:$CN$428,'Unchained Indices'!H$2,0)-1</f>
        <v>-1.5847860538827918E-3</v>
      </c>
      <c r="I46">
        <f>VLOOKUP($C46,'Hist Data'!$A$2:$CN$428,'Unchained Indices'!I$2,0)/VLOOKUP($C45,'Hist Data'!$A$2:$CN$428,'Unchained Indices'!I$2,0)-1</f>
        <v>-1.6867469879517927E-3</v>
      </c>
      <c r="J46">
        <f>VLOOKUP($C46,'Hist Data'!$A$2:$CN$428,'Unchained Indices'!J$2,0)/VLOOKUP($C45,'Hist Data'!$A$2:$CN$428,'Unchained Indices'!J$2,0)-1</f>
        <v>2.2175732217573296E-2</v>
      </c>
      <c r="K46">
        <f>VLOOKUP($C46,'Hist Data'!$A$2:$CN$428,'Unchained Indices'!K$2,0)/VLOOKUP($C45,'Hist Data'!$A$2:$CN$428,'Unchained Indices'!K$2,0)-1</f>
        <v>1.949317738791434E-2</v>
      </c>
      <c r="L46">
        <f>VLOOKUP($C46,'Hist Data'!$A$2:$CN$428,'Unchained Indices'!L$2,0)/VLOOKUP($C45,'Hist Data'!$A$2:$CN$428,'Unchained Indices'!L$2,0)-1</f>
        <v>2.8081123244930062E-2</v>
      </c>
      <c r="M46">
        <f>VLOOKUP($C46,'Hist Data'!$A$2:$CN$428,'Unchained Indices'!M$2,0)/VLOOKUP($C45,'Hist Data'!$A$2:$CN$428,'Unchained Indices'!M$2,0)-1</f>
        <v>9.7703957010260023E-3</v>
      </c>
      <c r="N46">
        <f>VLOOKUP($C46,'Hist Data'!$A$2:$CN$428,'Unchained Indices'!N$2,0)/VLOOKUP($C45,'Hist Data'!$A$2:$CN$428,'Unchained Indices'!N$2,0)-1</f>
        <v>-6.3180063180061641E-3</v>
      </c>
      <c r="O46">
        <f>VLOOKUP($C46,'Hist Data'!$A$2:$CN$428,'Unchained Indices'!O$2,0)/VLOOKUP($C45,'Hist Data'!$A$2:$CN$428,'Unchained Indices'!O$2,0)-1</f>
        <v>7.9250720461094826E-3</v>
      </c>
      <c r="P46">
        <f>VLOOKUP($C46,'Hist Data'!$A$2:$CN$428,'Unchained Indices'!P$2,0)/VLOOKUP($C45,'Hist Data'!$A$2:$CN$428,'Unchained Indices'!P$2,0)-1</f>
        <v>-2.0145883987495505E-2</v>
      </c>
      <c r="Q46">
        <f>VLOOKUP($C46,'Hist Data'!$A$2:$CN$428,'Unchained Indices'!Q$2,0)/VLOOKUP($C45,'Hist Data'!$A$2:$CN$428,'Unchained Indices'!Q$2,0)-1</f>
        <v>4.1942604856512133E-2</v>
      </c>
      <c r="R46">
        <f>VLOOKUP($C46,'Hist Data'!$A$2:$CN$428,'Unchained Indices'!R$2,0)/VLOOKUP($C45,'Hist Data'!$A$2:$CN$428,'Unchained Indices'!R$2,0)-1</f>
        <v>3.6871961102106887E-2</v>
      </c>
      <c r="S46">
        <f>VLOOKUP($C46,'Hist Data'!$A$2:$CN$428,'Unchained Indices'!S$2,0)/VLOOKUP($C45,'Hist Data'!$A$2:$CN$428,'Unchained Indices'!S$2,0)-1</f>
        <v>1.6280016280016962E-3</v>
      </c>
      <c r="T46">
        <f>VLOOKUP($C46,'Hist Data'!$A$2:$CN$428,'Unchained Indices'!T$2,0)/VLOOKUP($C45,'Hist Data'!$A$2:$CN$428,'Unchained Indices'!T$2,0)-1</f>
        <v>5.6577086280056532E-2</v>
      </c>
      <c r="U46">
        <f>VLOOKUP($C46,'Hist Data'!$A$2:$CN$428,'Unchained Indices'!U$2,0)/VLOOKUP($C45,'Hist Data'!$A$2:$CN$428,'Unchained Indices'!U$2,0)-1</f>
        <v>2.7685492801771794E-2</v>
      </c>
      <c r="V46">
        <f>VLOOKUP($C46,'Hist Data'!$A$2:$CN$428,'Unchained Indices'!V$2,0)/VLOOKUP($C45,'Hist Data'!$A$2:$CN$428,'Unchained Indices'!V$2,0)-1</f>
        <v>1.3102480112306969E-2</v>
      </c>
      <c r="W46">
        <f>VLOOKUP($C46,'Hist Data'!$A$2:$CN$428,'Unchained Indices'!W$2,0)/VLOOKUP($C45,'Hist Data'!$A$2:$CN$428,'Unchained Indices'!W$2,0)-1</f>
        <v>1.8372703412073532E-2</v>
      </c>
      <c r="X46">
        <f>VLOOKUP($C46,'Hist Data'!$A$2:$CN$428,'Unchained Indices'!X$2,0)/VLOOKUP($C45,'Hist Data'!$A$2:$CN$428,'Unchained Indices'!X$2,0)-1</f>
        <v>3.7994722955145166E-2</v>
      </c>
      <c r="Y46">
        <f>VLOOKUP($C46,'Hist Data'!$A$2:$CN$428,'Unchained Indices'!Y$2,0)/VLOOKUP($C45,'Hist Data'!$A$2:$CN$428,'Unchained Indices'!Y$2,0)-1</f>
        <v>2.1426180113826687E-2</v>
      </c>
      <c r="Z46">
        <f>VLOOKUP($C46,'Hist Data'!$A$2:$CN$428,'Unchained Indices'!Z$2,0)/VLOOKUP($C45,'Hist Data'!$A$2:$CN$428,'Unchained Indices'!Z$2,0)-1</f>
        <v>-1.4712861888941609E-2</v>
      </c>
      <c r="AA46">
        <f>VLOOKUP($C46,'Hist Data'!$A$2:$CN$428,'Unchained Indices'!AA$2,0)/VLOOKUP($C45,'Hist Data'!$A$2:$CN$428,'Unchained Indices'!AA$2,0)-1</f>
        <v>1.3752455795677854E-2</v>
      </c>
      <c r="AB46">
        <f>VLOOKUP($C46,'Hist Data'!$A$2:$CN$428,'Unchained Indices'!AB$2,0)/VLOOKUP($C45,'Hist Data'!$A$2:$CN$428,'Unchained Indices'!AB$2,0)-1</f>
        <v>2.1189894050529734E-2</v>
      </c>
      <c r="AC46">
        <f>VLOOKUP($C46,'Hist Data'!$A$2:$CN$428,'Unchained Indices'!AC$2,0)/VLOOKUP($C45,'Hist Data'!$A$2:$CN$428,'Unchained Indices'!AC$2,0)-1</f>
        <v>1.7887087758524212E-2</v>
      </c>
      <c r="AD46">
        <f>VLOOKUP($C46,'Hist Data'!$A$2:$CN$428,'Unchained Indices'!AD$2,0)/VLOOKUP($C45,'Hist Data'!$A$2:$CN$428,'Unchained Indices'!AD$2,0)-1</f>
        <v>2.2423288749016557E-2</v>
      </c>
      <c r="AE46">
        <f>VLOOKUP($C46,'Hist Data'!$A$2:$CN$428,'Unchained Indices'!AE$2,0)/VLOOKUP($C45,'Hist Data'!$A$2:$CN$428,'Unchained Indices'!AE$2,0)-1</f>
        <v>1.7457719585379117E-2</v>
      </c>
      <c r="AF46">
        <f>VLOOKUP($C46,'Hist Data'!$A$2:$CN$428,'Unchained Indices'!AF$2,0)/VLOOKUP($C45,'Hist Data'!$A$2:$CN$428,'Unchained Indices'!AF$2,0)-1</f>
        <v>2.0382165605095537E-2</v>
      </c>
      <c r="AG46">
        <f>VLOOKUP($C46,'Hist Data'!$A$2:$CN$428,'Unchained Indices'!AG$2,0)/VLOOKUP($C45,'Hist Data'!$A$2:$CN$428,'Unchained Indices'!AG$2,0)-1</f>
        <v>8.2054941134499515E-3</v>
      </c>
      <c r="AH46">
        <f>VLOOKUP($C46,'Hist Data'!$A$2:$CN$428,'Unchained Indices'!AH$2,0)/VLOOKUP($C45,'Hist Data'!$A$2:$CN$428,'Unchained Indices'!AH$2,0)-1</f>
        <v>8.2850041425008847E-4</v>
      </c>
      <c r="AI46">
        <f>VLOOKUP($C46,'Hist Data'!$A$2:$CN$428,'Unchained Indices'!AI$2,0)/VLOOKUP($C45,'Hist Data'!$A$2:$CN$428,'Unchained Indices'!AI$2,0)-1</f>
        <v>4.382120946538226E-3</v>
      </c>
      <c r="AJ46">
        <f>VLOOKUP($C46,'Hist Data'!$A$2:$CN$428,'Unchained Indices'!AJ$2,0)/VLOOKUP($C45,'Hist Data'!$A$2:$CN$428,'Unchained Indices'!AJ$2,0)-1</f>
        <v>-1.3440000000000007E-2</v>
      </c>
      <c r="AK46">
        <f>VLOOKUP($C46,'Hist Data'!$A$2:$CN$428,'Unchained Indices'!AK$2,0)/VLOOKUP($C45,'Hist Data'!$A$2:$CN$428,'Unchained Indices'!AK$2,0)-1</f>
        <v>1.948955916473305E-2</v>
      </c>
      <c r="AL46">
        <f>VLOOKUP($C46,'Hist Data'!$A$2:$CN$428,'Unchained Indices'!AL$2,0)/VLOOKUP($C45,'Hist Data'!$A$2:$CN$428,'Unchained Indices'!AL$2,0)-1</f>
        <v>9.4267515923567302E-3</v>
      </c>
      <c r="AM46">
        <f>VLOOKUP($C46,'Hist Data'!$A$2:$CN$428,'Unchained Indices'!AM$2,0)/VLOOKUP($C45,'Hist Data'!$A$2:$CN$428,'Unchained Indices'!AM$2,0)-1</f>
        <v>8.8868101028998225E-3</v>
      </c>
      <c r="AN46">
        <f>VLOOKUP($C46,'Hist Data'!$A$2:$CN$428,'Unchained Indices'!AN$2,0)/VLOOKUP($C45,'Hist Data'!$A$2:$CN$428,'Unchained Indices'!AN$2,0)-1</f>
        <v>1.3973577235772305E-2</v>
      </c>
      <c r="AO46">
        <f>VLOOKUP($C46,'Hist Data'!$A$2:$CN$428,'Unchained Indices'!AO$2,0)/VLOOKUP($C45,'Hist Data'!$A$2:$CN$428,'Unchained Indices'!AO$2,0)-1</f>
        <v>4.0183696900115695E-3</v>
      </c>
      <c r="AP46">
        <f>VLOOKUP($C46,'Hist Data'!$A$2:$CN$428,'Unchained Indices'!AP$2,0)/VLOOKUP($C45,'Hist Data'!$A$2:$CN$428,'Unchained Indices'!AP$2,0)-1</f>
        <v>2.4703557312253377E-3</v>
      </c>
      <c r="AQ46">
        <f>VLOOKUP($C46,'Hist Data'!$A$2:$CN$428,'Unchained Indices'!AQ$2,0)/VLOOKUP($C45,'Hist Data'!$A$2:$CN$428,'Unchained Indices'!AQ$2,0)-1</f>
        <v>5.1783659378594749E-3</v>
      </c>
      <c r="AR46">
        <f>VLOOKUP($C46,'Hist Data'!$A$2:$CN$428,'Unchained Indices'!AR$2,0)/VLOOKUP($C45,'Hist Data'!$A$2:$CN$428,'Unchained Indices'!AR$2,0)-1</f>
        <v>6.6456803078001059E-3</v>
      </c>
      <c r="AS46">
        <f>VLOOKUP($C46,'Hist Data'!$A$2:$CN$428,'Unchained Indices'!AS$2,0)/VLOOKUP($C45,'Hist Data'!$A$2:$CN$428,'Unchained Indices'!AS$2,0)-1</f>
        <v>3.7064492216456468E-3</v>
      </c>
      <c r="AT46">
        <f>VLOOKUP($C46,'Hist Data'!$A$2:$CN$428,'Unchained Indices'!AT$2,0)/VLOOKUP($C45,'Hist Data'!$A$2:$CN$428,'Unchained Indices'!AT$2,0)-1</f>
        <v>8.6330935251799357E-3</v>
      </c>
      <c r="AU46">
        <f>VLOOKUP($C46,'Hist Data'!$A$2:$CN$428,'Unchained Indices'!AU$2,0)/VLOOKUP($C45,'Hist Data'!$A$2:$CN$428,'Unchained Indices'!AU$2,0)-1</f>
        <v>1.7474879860202019E-3</v>
      </c>
      <c r="AV46">
        <f>VLOOKUP($C46,'Hist Data'!$A$2:$CN$428,'Unchained Indices'!AV$2,0)/VLOOKUP($C45,'Hist Data'!$A$2:$CN$428,'Unchained Indices'!AV$2,0)-1</f>
        <v>3.2508833922260116E-3</v>
      </c>
      <c r="AW46">
        <f>VLOOKUP($C46,'Hist Data'!$A$2:$CN$428,'Unchained Indices'!AW$2,0)/VLOOKUP($C45,'Hist Data'!$A$2:$CN$428,'Unchained Indices'!AW$2,0)-1</f>
        <v>2.7693856998993738E-3</v>
      </c>
      <c r="AX46">
        <f>VLOOKUP($C46,'Hist Data'!$A$2:$CN$428,'Unchained Indices'!AX$2,0)/VLOOKUP($C45,'Hist Data'!$A$2:$CN$428,'Unchained Indices'!AX$2,0)-1</f>
        <v>1.1538461538461497E-2</v>
      </c>
      <c r="AY46">
        <f>VLOOKUP($C46,'Hist Data'!$A$2:$CN$428,'Unchained Indices'!AY$2,0)/VLOOKUP($C45,'Hist Data'!$A$2:$CN$428,'Unchained Indices'!AY$2,0)-1</f>
        <v>9.305210918114204E-3</v>
      </c>
      <c r="AZ46">
        <f>VLOOKUP($C46,'Hist Data'!$A$2:$CN$428,'Unchained Indices'!AZ$2,0)/VLOOKUP($C45,'Hist Data'!$A$2:$CN$428,'Unchained Indices'!AZ$2,0)-1</f>
        <v>0</v>
      </c>
      <c r="BA46">
        <f>VLOOKUP($C46,'Hist Data'!$A$2:$CN$428,'Unchained Indices'!BA$2,0)/VLOOKUP($C45,'Hist Data'!$A$2:$CN$428,'Unchained Indices'!BA$2,0)-1</f>
        <v>0</v>
      </c>
      <c r="BB46">
        <f>VLOOKUP($C46,'Hist Data'!$A$2:$CN$428,'Unchained Indices'!BB$2,0)/VLOOKUP($C45,'Hist Data'!$A$2:$CN$428,'Unchained Indices'!BB$2,0)-1</f>
        <v>1.0093363613423723E-3</v>
      </c>
      <c r="BC46">
        <f>VLOOKUP($C46,'Hist Data'!$A$2:$CN$428,'Unchained Indices'!BC$2,0)/VLOOKUP($C45,'Hist Data'!$A$2:$CN$428,'Unchained Indices'!BC$2,0)-1</f>
        <v>9.8245614035088469E-3</v>
      </c>
      <c r="BD46">
        <f>VLOOKUP($C46,'Hist Data'!$A$2:$CN$428,'Unchained Indices'!BD$2,0)/VLOOKUP($C45,'Hist Data'!$A$2:$CN$428,'Unchained Indices'!BD$2,0)-1</f>
        <v>5.1813471502590858E-3</v>
      </c>
      <c r="BE46">
        <f>VLOOKUP($C46,'Hist Data'!$A$2:$CN$428,'Unchained Indices'!BE$2,0)/VLOOKUP($C45,'Hist Data'!$A$2:$CN$428,'Unchained Indices'!BE$2,0)-1</f>
        <v>2.6866381359961888E-2</v>
      </c>
      <c r="BF46">
        <f>VLOOKUP($C46,'Hist Data'!$A$2:$CN$428,'Unchained Indices'!BF$2,0)/VLOOKUP($C45,'Hist Data'!$A$2:$CN$428,'Unchained Indices'!BF$2,0)-1</f>
        <v>0</v>
      </c>
      <c r="BG46">
        <f>VLOOKUP($C46,'Hist Data'!$A$2:$CN$428,'Unchained Indices'!BG$2,0)/VLOOKUP($C45,'Hist Data'!$A$2:$CN$428,'Unchained Indices'!BG$2,0)-1</f>
        <v>0</v>
      </c>
      <c r="BH46">
        <f>VLOOKUP($C46,'Hist Data'!$A$2:$CN$428,'Unchained Indices'!BH$2,0)/VLOOKUP($C45,'Hist Data'!$A$2:$CN$428,'Unchained Indices'!BH$2,0)-1</f>
        <v>7.2783532893851755E-2</v>
      </c>
      <c r="BI46">
        <f>VLOOKUP($C46,'Hist Data'!$A$2:$CN$428,'Unchained Indices'!BI$2,0)/VLOOKUP($C45,'Hist Data'!$A$2:$CN$428,'Unchained Indices'!BI$2,0)-1</f>
        <v>1.1611833010782391E-2</v>
      </c>
      <c r="BJ46">
        <f>VLOOKUP($C46,'Hist Data'!$A$2:$CN$428,'Unchained Indices'!BJ$2,0)/VLOOKUP($C45,'Hist Data'!$A$2:$CN$428,'Unchained Indices'!BJ$2,0)-1</f>
        <v>1.4685792349726778E-2</v>
      </c>
      <c r="BK46">
        <f>VLOOKUP($C46,'Hist Data'!$A$2:$CN$428,'Unchained Indices'!BK$2,0)/VLOOKUP($C45,'Hist Data'!$A$2:$CN$428,'Unchained Indices'!BK$2,0)-1</f>
        <v>3.3519553072625108E-3</v>
      </c>
      <c r="BL46">
        <f>VLOOKUP($C46,'Hist Data'!$A$2:$CN$428,'Unchained Indices'!BL$2,0)/VLOOKUP($C45,'Hist Data'!$A$2:$CN$428,'Unchained Indices'!BL$2,0)-1</f>
        <v>1.5612161051766549E-2</v>
      </c>
      <c r="BM46">
        <f>VLOOKUP($C46,'Hist Data'!$A$2:$CN$428,'Unchained Indices'!BM$2,0)/VLOOKUP($C45,'Hist Data'!$A$2:$CN$428,'Unchained Indices'!BM$2,0)-1</f>
        <v>1.1413520632133523E-2</v>
      </c>
      <c r="BN46">
        <f>VLOOKUP($C46,'Hist Data'!$A$2:$CN$428,'Unchained Indices'!BN$2,0)/VLOOKUP($C45,'Hist Data'!$A$2:$CN$428,'Unchained Indices'!BN$2,0)-1</f>
        <v>1.4385835485060783E-2</v>
      </c>
      <c r="BO46">
        <f>VLOOKUP($C46,'Hist Data'!$A$2:$CN$428,'Unchained Indices'!BO$2,0)/VLOOKUP($C45,'Hist Data'!$A$2:$CN$428,'Unchained Indices'!BO$2,0)-1</f>
        <v>0</v>
      </c>
      <c r="BP46">
        <f>VLOOKUP($C46,'Hist Data'!$A$2:$CN$428,'Unchained Indices'!BP$2,0)/VLOOKUP($C45,'Hist Data'!$A$2:$CN$428,'Unchained Indices'!BP$2,0)-1</f>
        <v>8.0515297906602612E-4</v>
      </c>
      <c r="BQ46">
        <f>VLOOKUP($C46,'Hist Data'!$A$2:$CN$428,'Unchained Indices'!BQ$2,0)/VLOOKUP($C45,'Hist Data'!$A$2:$CN$428,'Unchained Indices'!BQ$2,0)-1</f>
        <v>5.9284353165360848E-3</v>
      </c>
      <c r="BR46">
        <f>VLOOKUP($C46,'Hist Data'!$A$2:$CN$428,'Unchained Indices'!BR$2,0)/VLOOKUP($C45,'Hist Data'!$A$2:$CN$428,'Unchained Indices'!BR$2,0)-1</f>
        <v>5.239259517988426E-4</v>
      </c>
      <c r="BS46">
        <f>VLOOKUP($C46,'Hist Data'!$A$2:$CN$428,'Unchained Indices'!BS$2,0)/VLOOKUP($C45,'Hist Data'!$A$2:$CN$428,'Unchained Indices'!BS$2,0)-1</f>
        <v>1.2976480129764933E-2</v>
      </c>
      <c r="BT46">
        <f>VLOOKUP($C46,'Hist Data'!$A$2:$CN$428,'Unchained Indices'!BT$2,0)/VLOOKUP($C45,'Hist Data'!$A$2:$CN$428,'Unchained Indices'!BT$2,0)-1</f>
        <v>1.8224299065420668E-2</v>
      </c>
      <c r="BU46">
        <f>VLOOKUP($C46,'Hist Data'!$A$2:$CN$428,'Unchained Indices'!BU$2,0)/VLOOKUP($C45,'Hist Data'!$A$2:$CN$428,'Unchained Indices'!BU$2,0)-1</f>
        <v>1.0860121633362363E-2</v>
      </c>
      <c r="BV46">
        <f>VLOOKUP($C46,'Hist Data'!$A$2:$CN$428,'Unchained Indices'!BV$2,0)/VLOOKUP($C45,'Hist Data'!$A$2:$CN$428,'Unchained Indices'!BV$2,0)-1</f>
        <v>6.2730627306273323E-3</v>
      </c>
      <c r="BW46">
        <f>VLOOKUP($C46,'Hist Data'!$A$2:$CN$428,'Unchained Indices'!BW$2,0)/VLOOKUP($C45,'Hist Data'!$A$2:$CN$428,'Unchained Indices'!BW$2,0)-1</f>
        <v>1.0952902519167917E-3</v>
      </c>
      <c r="BX46">
        <f>VLOOKUP($C46,'Hist Data'!$A$2:$CN$428,'Unchained Indices'!BX$2,0)/VLOOKUP($C45,'Hist Data'!$A$2:$CN$428,'Unchained Indices'!BX$2,0)-1</f>
        <v>1.0979358805445871E-2</v>
      </c>
      <c r="BY46">
        <f>VLOOKUP($C46,'Hist Data'!$A$2:$CN$428,'Unchained Indices'!BY$2,0)/VLOOKUP($C45,'Hist Data'!$A$2:$CN$428,'Unchained Indices'!BY$2,0)-1</f>
        <v>-8.4530853761621838E-4</v>
      </c>
      <c r="BZ46">
        <f>VLOOKUP($C46,'Hist Data'!$A$2:$CN$428,'Unchained Indices'!BZ$2,0)/VLOOKUP($C45,'Hist Data'!$A$2:$CN$428,'Unchained Indices'!BZ$2,0)-1</f>
        <v>3.4079844206424958E-3</v>
      </c>
      <c r="CA46">
        <f>VLOOKUP($C46,'Hist Data'!$A$2:$CN$428,'Unchained Indices'!CA$2,0)/VLOOKUP($C45,'Hist Data'!$A$2:$CN$428,'Unchained Indices'!CA$2,0)-1</f>
        <v>-3.424657534246478E-3</v>
      </c>
      <c r="CB46">
        <f>VLOOKUP($C46,'Hist Data'!$A$2:$CN$428,'Unchained Indices'!CB$2,0)/VLOOKUP($C45,'Hist Data'!$A$2:$CN$428,'Unchained Indices'!CB$2,0)-1</f>
        <v>1.4446863249554687E-2</v>
      </c>
      <c r="CC46">
        <f>VLOOKUP($C46,'Hist Data'!$A$2:$CN$428,'Unchained Indices'!CC$2,0)/VLOOKUP($C45,'Hist Data'!$A$2:$CN$428,'Unchained Indices'!CC$2,0)-1</f>
        <v>2.0024772914946309E-2</v>
      </c>
      <c r="CD46">
        <f>VLOOKUP($C46,'Hist Data'!$A$2:$CN$428,'Unchained Indices'!CD$2,0)/VLOOKUP($C45,'Hist Data'!$A$2:$CN$428,'Unchained Indices'!CD$2,0)-1</f>
        <v>2.2899243329350893E-2</v>
      </c>
      <c r="CE46">
        <f>VLOOKUP($C46,'Hist Data'!$A$2:$CN$428,'Unchained Indices'!CE$2,0)/VLOOKUP($C45,'Hist Data'!$A$2:$CN$428,'Unchained Indices'!CE$2,0)-1</f>
        <v>-2.6387434554973832E-2</v>
      </c>
      <c r="CF46">
        <f>VLOOKUP($C46,'Hist Data'!$A$2:$CN$428,'Unchained Indices'!CF$2,0)/VLOOKUP($C45,'Hist Data'!$A$2:$CN$428,'Unchained Indices'!CF$2,0)-1</f>
        <v>-3.4055215738138522E-2</v>
      </c>
      <c r="CG46">
        <f>VLOOKUP($C46,'Hist Data'!$A$2:$CN$428,'Unchained Indices'!CG$2,0)/VLOOKUP($C45,'Hist Data'!$A$2:$CN$428,'Unchained Indices'!CG$2,0)-1</f>
        <v>2.0977408944213849E-2</v>
      </c>
      <c r="CH46">
        <f>VLOOKUP($C46,'Hist Data'!$A$2:$CN$428,'Unchained Indices'!CH$2,0)/VLOOKUP($C45,'Hist Data'!$A$2:$CN$428,'Unchained Indices'!CH$2,0)-1</f>
        <v>0</v>
      </c>
      <c r="CI46">
        <f>VLOOKUP($C46,'Hist Data'!$A$2:$CN$428,'Unchained Indices'!CI$2,0)/VLOOKUP($C45,'Hist Data'!$A$2:$CN$428,'Unchained Indices'!CI$2,0)-1</f>
        <v>2.1060275962236696E-2</v>
      </c>
      <c r="CJ46">
        <f>VLOOKUP($C46,'Hist Data'!$A$2:$CN$428,'Unchained Indices'!CJ$2,0)/VLOOKUP($C45,'Hist Data'!$A$2:$CN$428,'Unchained Indices'!CJ$2,0)-1</f>
        <v>-3.7771482530689626E-3</v>
      </c>
      <c r="CK46">
        <f>VLOOKUP($C46,'Hist Data'!$A$2:$CN$428,'Unchained Indices'!CK$2,0)/VLOOKUP($C45,'Hist Data'!$A$2:$CN$428,'Unchained Indices'!CK$2,0)-1</f>
        <v>8.3144368858654172E-3</v>
      </c>
      <c r="CL46">
        <f>VLOOKUP($C46,'Hist Data'!$A$2:$CN$428,'Unchained Indices'!CL$2,0)/VLOOKUP($C45,'Hist Data'!$A$2:$CN$428,'Unchained Indices'!CL$2,0)-1</f>
        <v>1.7801513128615998E-2</v>
      </c>
      <c r="CM46">
        <f>VLOOKUP($C46,'Hist Data'!$A$2:$CN$428,'Unchained Indices'!CM$2,0)/VLOOKUP($C45,'Hist Data'!$A$2:$CN$428,'Unchained Indices'!CM$2,0)-1</f>
        <v>0</v>
      </c>
      <c r="CN46">
        <f>VLOOKUP($C46,'Hist Data'!$A$2:$CN$428,'Unchained Indices'!CN$2,0)/VLOOKUP($C45,'Hist Data'!$A$2:$CN$428,'Unchained Indices'!CN$2,0)-1</f>
        <v>-1.0593220338982468E-3</v>
      </c>
      <c r="CO46">
        <f>VLOOKUP($C46,'Hist Data'!$A$2:$CN$428,'Unchained Indices'!CO$2,0)/VLOOKUP($C45,'Hist Data'!$A$2:$CN$428,'Unchained Indices'!CO$2,0)-1</f>
        <v>5.6105610561054675E-3</v>
      </c>
      <c r="CP46">
        <f>VLOOKUP($C46,'Hist Data'!$A$2:$CN$428,'Unchained Indices'!CP$2,0)/VLOOKUP($C45,'Hist Data'!$A$2:$CN$428,'Unchained Indices'!CP$2,0)-1</f>
        <v>1.5645805592543471E-2</v>
      </c>
    </row>
    <row r="47" spans="1:94" x14ac:dyDescent="0.2">
      <c r="C47" s="6">
        <f t="shared" si="10"/>
        <v>44713</v>
      </c>
      <c r="D47">
        <f>VLOOKUP($C47,'Hist Data'!$A$2:$CN$428,'Unchained Indices'!D$2,0)/VLOOKUP($C46,'Hist Data'!$A$2:$CN$428,'Unchained Indices'!D$2,0)-1</f>
        <v>1.9397441188609088E-2</v>
      </c>
      <c r="E47">
        <f>VLOOKUP($C47,'Hist Data'!$A$2:$CN$428,'Unchained Indices'!E$2,0)/VLOOKUP($C46,'Hist Data'!$A$2:$CN$428,'Unchained Indices'!E$2,0)-1</f>
        <v>-6.2277580071175009E-3</v>
      </c>
      <c r="F47">
        <f>VLOOKUP($C47,'Hist Data'!$A$2:$CN$428,'Unchained Indices'!F$2,0)/VLOOKUP($C46,'Hist Data'!$A$2:$CN$428,'Unchained Indices'!F$2,0)-1</f>
        <v>3.3771106941838713E-2</v>
      </c>
      <c r="G47">
        <f>VLOOKUP($C47,'Hist Data'!$A$2:$CN$428,'Unchained Indices'!G$2,0)/VLOOKUP($C46,'Hist Data'!$A$2:$CN$428,'Unchained Indices'!G$2,0)-1</f>
        <v>7.107952021323749E-3</v>
      </c>
      <c r="H47">
        <f>VLOOKUP($C47,'Hist Data'!$A$2:$CN$428,'Unchained Indices'!H$2,0)/VLOOKUP($C46,'Hist Data'!$A$2:$CN$428,'Unchained Indices'!H$2,0)-1</f>
        <v>2.3809523809523725E-2</v>
      </c>
      <c r="I47">
        <f>VLOOKUP($C47,'Hist Data'!$A$2:$CN$428,'Unchained Indices'!I$2,0)/VLOOKUP($C46,'Hist Data'!$A$2:$CN$428,'Unchained Indices'!I$2,0)-1</f>
        <v>2.3895727733526329E-2</v>
      </c>
      <c r="J47">
        <f>VLOOKUP($C47,'Hist Data'!$A$2:$CN$428,'Unchained Indices'!J$2,0)/VLOOKUP($C46,'Hist Data'!$A$2:$CN$428,'Unchained Indices'!J$2,0)-1</f>
        <v>2.6197298403602076E-2</v>
      </c>
      <c r="K47">
        <f>VLOOKUP($C47,'Hist Data'!$A$2:$CN$428,'Unchained Indices'!K$2,0)/VLOOKUP($C46,'Hist Data'!$A$2:$CN$428,'Unchained Indices'!K$2,0)-1</f>
        <v>4.8279158699808811E-2</v>
      </c>
      <c r="L47">
        <f>VLOOKUP($C47,'Hist Data'!$A$2:$CN$428,'Unchained Indices'!L$2,0)/VLOOKUP($C46,'Hist Data'!$A$2:$CN$428,'Unchained Indices'!L$2,0)-1</f>
        <v>2.1244309559939278E-2</v>
      </c>
      <c r="M47">
        <f>VLOOKUP($C47,'Hist Data'!$A$2:$CN$428,'Unchained Indices'!M$2,0)/VLOOKUP($C46,'Hist Data'!$A$2:$CN$428,'Unchained Indices'!M$2,0)-1</f>
        <v>2.4189646831156209E-2</v>
      </c>
      <c r="N47">
        <f>VLOOKUP($C47,'Hist Data'!$A$2:$CN$428,'Unchained Indices'!N$2,0)/VLOOKUP($C46,'Hist Data'!$A$2:$CN$428,'Unchained Indices'!N$2,0)-1</f>
        <v>3.7795831861533014E-2</v>
      </c>
      <c r="O47">
        <f>VLOOKUP($C47,'Hist Data'!$A$2:$CN$428,'Unchained Indices'!O$2,0)/VLOOKUP($C46,'Hist Data'!$A$2:$CN$428,'Unchained Indices'!O$2,0)-1</f>
        <v>2.7162258756254332E-2</v>
      </c>
      <c r="P47">
        <f>VLOOKUP($C47,'Hist Data'!$A$2:$CN$428,'Unchained Indices'!P$2,0)/VLOOKUP($C46,'Hist Data'!$A$2:$CN$428,'Unchained Indices'!P$2,0)-1</f>
        <v>4.8209854661467544E-2</v>
      </c>
      <c r="Q47">
        <f>VLOOKUP($C47,'Hist Data'!$A$2:$CN$428,'Unchained Indices'!Q$2,0)/VLOOKUP($C46,'Hist Data'!$A$2:$CN$428,'Unchained Indices'!Q$2,0)-1</f>
        <v>7.0386064030131701E-2</v>
      </c>
      <c r="R47">
        <f>VLOOKUP($C47,'Hist Data'!$A$2:$CN$428,'Unchained Indices'!R$2,0)/VLOOKUP($C46,'Hist Data'!$A$2:$CN$428,'Unchained Indices'!R$2,0)-1</f>
        <v>-1.8366549433372459E-2</v>
      </c>
      <c r="S47">
        <f>VLOOKUP($C47,'Hist Data'!$A$2:$CN$428,'Unchained Indices'!S$2,0)/VLOOKUP($C46,'Hist Data'!$A$2:$CN$428,'Unchained Indices'!S$2,0)-1</f>
        <v>5.5262088581877311E-2</v>
      </c>
      <c r="T47">
        <f>VLOOKUP($C47,'Hist Data'!$A$2:$CN$428,'Unchained Indices'!T$2,0)/VLOOKUP($C46,'Hist Data'!$A$2:$CN$428,'Unchained Indices'!T$2,0)-1</f>
        <v>7.5858991521642327E-3</v>
      </c>
      <c r="U47">
        <f>VLOOKUP($C47,'Hist Data'!$A$2:$CN$428,'Unchained Indices'!U$2,0)/VLOOKUP($C46,'Hist Data'!$A$2:$CN$428,'Unchained Indices'!U$2,0)-1</f>
        <v>4.382183908045989E-2</v>
      </c>
      <c r="V47">
        <f>VLOOKUP($C47,'Hist Data'!$A$2:$CN$428,'Unchained Indices'!V$2,0)/VLOOKUP($C46,'Hist Data'!$A$2:$CN$428,'Unchained Indices'!V$2,0)-1</f>
        <v>6.9284064665127154E-3</v>
      </c>
      <c r="W47">
        <f>VLOOKUP($C47,'Hist Data'!$A$2:$CN$428,'Unchained Indices'!W$2,0)/VLOOKUP($C46,'Hist Data'!$A$2:$CN$428,'Unchained Indices'!W$2,0)-1</f>
        <v>1.7182130584192379E-2</v>
      </c>
      <c r="X47">
        <f>VLOOKUP($C47,'Hist Data'!$A$2:$CN$428,'Unchained Indices'!X$2,0)/VLOOKUP($C46,'Hist Data'!$A$2:$CN$428,'Unchained Indices'!X$2,0)-1</f>
        <v>-1.5760040671072617E-2</v>
      </c>
      <c r="Y47">
        <f>VLOOKUP($C47,'Hist Data'!$A$2:$CN$428,'Unchained Indices'!Y$2,0)/VLOOKUP($C46,'Hist Data'!$A$2:$CN$428,'Unchained Indices'!Y$2,0)-1</f>
        <v>-1.3765978367748399E-2</v>
      </c>
      <c r="Z47">
        <f>VLOOKUP($C47,'Hist Data'!$A$2:$CN$428,'Unchained Indices'!Z$2,0)/VLOOKUP($C46,'Hist Data'!$A$2:$CN$428,'Unchained Indices'!Z$2,0)-1</f>
        <v>1.0597302504816941E-2</v>
      </c>
      <c r="AA47">
        <f>VLOOKUP($C47,'Hist Data'!$A$2:$CN$428,'Unchained Indices'!AA$2,0)/VLOOKUP($C46,'Hist Data'!$A$2:$CN$428,'Unchained Indices'!AA$2,0)-1</f>
        <v>-1.8410852713178438E-2</v>
      </c>
      <c r="AB47">
        <f>VLOOKUP($C47,'Hist Data'!$A$2:$CN$428,'Unchained Indices'!AB$2,0)/VLOOKUP($C46,'Hist Data'!$A$2:$CN$428,'Unchained Indices'!AB$2,0)-1</f>
        <v>6.384676775738285E-3</v>
      </c>
      <c r="AC47">
        <f>VLOOKUP($C47,'Hist Data'!$A$2:$CN$428,'Unchained Indices'!AC$2,0)/VLOOKUP($C46,'Hist Data'!$A$2:$CN$428,'Unchained Indices'!AC$2,0)-1</f>
        <v>3.349807797913229E-2</v>
      </c>
      <c r="AD47">
        <f>VLOOKUP($C47,'Hist Data'!$A$2:$CN$428,'Unchained Indices'!AD$2,0)/VLOOKUP($C46,'Hist Data'!$A$2:$CN$428,'Unchained Indices'!AD$2,0)-1</f>
        <v>-7.6952674105423835E-4</v>
      </c>
      <c r="AE47">
        <f>VLOOKUP($C47,'Hist Data'!$A$2:$CN$428,'Unchained Indices'!AE$2,0)/VLOOKUP($C46,'Hist Data'!$A$2:$CN$428,'Unchained Indices'!AE$2,0)-1</f>
        <v>1.8230563002680888E-2</v>
      </c>
      <c r="AF47">
        <f>VLOOKUP($C47,'Hist Data'!$A$2:$CN$428,'Unchained Indices'!AF$2,0)/VLOOKUP($C46,'Hist Data'!$A$2:$CN$428,'Unchained Indices'!AF$2,0)-1</f>
        <v>1.1235955056179803E-2</v>
      </c>
      <c r="AG47">
        <f>VLOOKUP($C47,'Hist Data'!$A$2:$CN$428,'Unchained Indices'!AG$2,0)/VLOOKUP($C46,'Hist Data'!$A$2:$CN$428,'Unchained Indices'!AG$2,0)-1</f>
        <v>4.0693559801840085E-2</v>
      </c>
      <c r="AH47">
        <f>VLOOKUP($C47,'Hist Data'!$A$2:$CN$428,'Unchained Indices'!AH$2,0)/VLOOKUP($C46,'Hist Data'!$A$2:$CN$428,'Unchained Indices'!AH$2,0)-1</f>
        <v>7.0364238410596247E-3</v>
      </c>
      <c r="AI47">
        <f>VLOOKUP($C47,'Hist Data'!$A$2:$CN$428,'Unchained Indices'!AI$2,0)/VLOOKUP($C46,'Hist Data'!$A$2:$CN$428,'Unchained Indices'!AI$2,0)-1</f>
        <v>8.7260034904013128E-3</v>
      </c>
      <c r="AJ47">
        <f>VLOOKUP($C47,'Hist Data'!$A$2:$CN$428,'Unchained Indices'!AJ$2,0)/VLOOKUP($C46,'Hist Data'!$A$2:$CN$428,'Unchained Indices'!AJ$2,0)-1</f>
        <v>3.2435939020425408E-4</v>
      </c>
      <c r="AK47">
        <f>VLOOKUP($C47,'Hist Data'!$A$2:$CN$428,'Unchained Indices'!AK$2,0)/VLOOKUP($C46,'Hist Data'!$A$2:$CN$428,'Unchained Indices'!AK$2,0)-1</f>
        <v>1.8661811561220043E-2</v>
      </c>
      <c r="AL47">
        <f>VLOOKUP($C47,'Hist Data'!$A$2:$CN$428,'Unchained Indices'!AL$2,0)/VLOOKUP($C46,'Hist Data'!$A$2:$CN$428,'Unchained Indices'!AL$2,0)-1</f>
        <v>5.8051489146895285E-3</v>
      </c>
      <c r="AM47">
        <f>VLOOKUP($C47,'Hist Data'!$A$2:$CN$428,'Unchained Indices'!AM$2,0)/VLOOKUP($C46,'Hist Data'!$A$2:$CN$428,'Unchained Indices'!AM$2,0)-1</f>
        <v>-1.3908205841445254E-3</v>
      </c>
      <c r="AN47">
        <f>VLOOKUP($C47,'Hist Data'!$A$2:$CN$428,'Unchained Indices'!AN$2,0)/VLOOKUP($C46,'Hist Data'!$A$2:$CN$428,'Unchained Indices'!AN$2,0)-1</f>
        <v>1.4532698571786407E-2</v>
      </c>
      <c r="AO47">
        <f>VLOOKUP($C47,'Hist Data'!$A$2:$CN$428,'Unchained Indices'!AO$2,0)/VLOOKUP($C46,'Hist Data'!$A$2:$CN$428,'Unchained Indices'!AO$2,0)-1</f>
        <v>4.2881646655230643E-3</v>
      </c>
      <c r="AP47">
        <f>VLOOKUP($C47,'Hist Data'!$A$2:$CN$428,'Unchained Indices'!AP$2,0)/VLOOKUP($C46,'Hist Data'!$A$2:$CN$428,'Unchained Indices'!AP$2,0)-1</f>
        <v>4.9285362247419862E-4</v>
      </c>
      <c r="AQ47">
        <f>VLOOKUP($C47,'Hist Data'!$A$2:$CN$428,'Unchained Indices'!AQ$2,0)/VLOOKUP($C46,'Hist Data'!$A$2:$CN$428,'Unchained Indices'!AQ$2,0)-1</f>
        <v>7.4413279908414065E-3</v>
      </c>
      <c r="AR47">
        <f>VLOOKUP($C47,'Hist Data'!$A$2:$CN$428,'Unchained Indices'!AR$2,0)/VLOOKUP($C46,'Hist Data'!$A$2:$CN$428,'Unchained Indices'!AR$2,0)-1</f>
        <v>6.9492703266149647E-4</v>
      </c>
      <c r="AS47">
        <f>VLOOKUP($C47,'Hist Data'!$A$2:$CN$428,'Unchained Indices'!AS$2,0)/VLOOKUP($C46,'Hist Data'!$A$2:$CN$428,'Unchained Indices'!AS$2,0)-1</f>
        <v>4.6774987690794134E-3</v>
      </c>
      <c r="AT47">
        <f>VLOOKUP($C47,'Hist Data'!$A$2:$CN$428,'Unchained Indices'!AT$2,0)/VLOOKUP($C46,'Hist Data'!$A$2:$CN$428,'Unchained Indices'!AT$2,0)-1</f>
        <v>-1.4265335235378318E-3</v>
      </c>
      <c r="AU47">
        <f>VLOOKUP($C47,'Hist Data'!$A$2:$CN$428,'Unchained Indices'!AU$2,0)/VLOOKUP($C46,'Hist Data'!$A$2:$CN$428,'Unchained Indices'!AU$2,0)-1</f>
        <v>0</v>
      </c>
      <c r="AV47">
        <f>VLOOKUP($C47,'Hist Data'!$A$2:$CN$428,'Unchained Indices'!AV$2,0)/VLOOKUP($C46,'Hist Data'!$A$2:$CN$428,'Unchained Indices'!AV$2,0)-1</f>
        <v>2.8176951253875426E-3</v>
      </c>
      <c r="AW47">
        <f>VLOOKUP($C47,'Hist Data'!$A$2:$CN$428,'Unchained Indices'!AW$2,0)/VLOOKUP($C46,'Hist Data'!$A$2:$CN$428,'Unchained Indices'!AW$2,0)-1</f>
        <v>2.5106703489832238E-3</v>
      </c>
      <c r="AX47">
        <f>VLOOKUP($C47,'Hist Data'!$A$2:$CN$428,'Unchained Indices'!AX$2,0)/VLOOKUP($C46,'Hist Data'!$A$2:$CN$428,'Unchained Indices'!AX$2,0)-1</f>
        <v>2.3236163920574482E-2</v>
      </c>
      <c r="AY47">
        <f>VLOOKUP($C47,'Hist Data'!$A$2:$CN$428,'Unchained Indices'!AY$2,0)/VLOOKUP($C46,'Hist Data'!$A$2:$CN$428,'Unchained Indices'!AY$2,0)-1</f>
        <v>5.3267772997336316E-3</v>
      </c>
      <c r="AZ47">
        <f>VLOOKUP($C47,'Hist Data'!$A$2:$CN$428,'Unchained Indices'!AZ$2,0)/VLOOKUP($C46,'Hist Data'!$A$2:$CN$428,'Unchained Indices'!AZ$2,0)-1</f>
        <v>0</v>
      </c>
      <c r="BA47">
        <f>VLOOKUP($C47,'Hist Data'!$A$2:$CN$428,'Unchained Indices'!BA$2,0)/VLOOKUP($C46,'Hist Data'!$A$2:$CN$428,'Unchained Indices'!BA$2,0)-1</f>
        <v>0</v>
      </c>
      <c r="BB47">
        <f>VLOOKUP($C47,'Hist Data'!$A$2:$CN$428,'Unchained Indices'!BB$2,0)/VLOOKUP($C46,'Hist Data'!$A$2:$CN$428,'Unchained Indices'!BB$2,0)-1</f>
        <v>2.0166372573733327E-3</v>
      </c>
      <c r="BC47">
        <f>VLOOKUP($C47,'Hist Data'!$A$2:$CN$428,'Unchained Indices'!BC$2,0)/VLOOKUP($C46,'Hist Data'!$A$2:$CN$428,'Unchained Indices'!BC$2,0)-1</f>
        <v>1.7373175816539632E-3</v>
      </c>
      <c r="BD47">
        <f>VLOOKUP($C47,'Hist Data'!$A$2:$CN$428,'Unchained Indices'!BD$2,0)/VLOOKUP($C46,'Hist Data'!$A$2:$CN$428,'Unchained Indices'!BD$2,0)-1</f>
        <v>1.4261168384879674E-2</v>
      </c>
      <c r="BE47">
        <f>VLOOKUP($C47,'Hist Data'!$A$2:$CN$428,'Unchained Indices'!BE$2,0)/VLOOKUP($C46,'Hist Data'!$A$2:$CN$428,'Unchained Indices'!BE$2,0)-1</f>
        <v>5.1632322296828015E-2</v>
      </c>
      <c r="BF47">
        <f>VLOOKUP($C47,'Hist Data'!$A$2:$CN$428,'Unchained Indices'!BF$2,0)/VLOOKUP($C46,'Hist Data'!$A$2:$CN$428,'Unchained Indices'!BF$2,0)-1</f>
        <v>0</v>
      </c>
      <c r="BG47">
        <f>VLOOKUP($C47,'Hist Data'!$A$2:$CN$428,'Unchained Indices'!BG$2,0)/VLOOKUP($C46,'Hist Data'!$A$2:$CN$428,'Unchained Indices'!BG$2,0)-1</f>
        <v>0</v>
      </c>
      <c r="BH47">
        <f>VLOOKUP($C47,'Hist Data'!$A$2:$CN$428,'Unchained Indices'!BH$2,0)/VLOOKUP($C46,'Hist Data'!$A$2:$CN$428,'Unchained Indices'!BH$2,0)-1</f>
        <v>4.9912214697767743E-2</v>
      </c>
      <c r="BI47">
        <f>VLOOKUP($C47,'Hist Data'!$A$2:$CN$428,'Unchained Indices'!BI$2,0)/VLOOKUP($C46,'Hist Data'!$A$2:$CN$428,'Unchained Indices'!BI$2,0)-1</f>
        <v>2.8149767696091788E-2</v>
      </c>
      <c r="BJ47">
        <f>VLOOKUP($C47,'Hist Data'!$A$2:$CN$428,'Unchained Indices'!BJ$2,0)/VLOOKUP($C46,'Hist Data'!$A$2:$CN$428,'Unchained Indices'!BJ$2,0)-1</f>
        <v>8.0780881857960285E-3</v>
      </c>
      <c r="BK47">
        <f>VLOOKUP($C47,'Hist Data'!$A$2:$CN$428,'Unchained Indices'!BK$2,0)/VLOOKUP($C46,'Hist Data'!$A$2:$CN$428,'Unchained Indices'!BK$2,0)-1</f>
        <v>-2.2271714922049712E-3</v>
      </c>
      <c r="BL47">
        <f>VLOOKUP($C47,'Hist Data'!$A$2:$CN$428,'Unchained Indices'!BL$2,0)/VLOOKUP($C46,'Hist Data'!$A$2:$CN$428,'Unchained Indices'!BL$2,0)-1</f>
        <v>3.2362459546926292E-3</v>
      </c>
      <c r="BM47">
        <f>VLOOKUP($C47,'Hist Data'!$A$2:$CN$428,'Unchained Indices'!BM$2,0)/VLOOKUP($C46,'Hist Data'!$A$2:$CN$428,'Unchained Indices'!BM$2,0)-1</f>
        <v>4.3402777777776791E-3</v>
      </c>
      <c r="BN47">
        <f>VLOOKUP($C47,'Hist Data'!$A$2:$CN$428,'Unchained Indices'!BN$2,0)/VLOOKUP($C46,'Hist Data'!$A$2:$CN$428,'Unchained Indices'!BN$2,0)-1</f>
        <v>5.0909090909090349E-3</v>
      </c>
      <c r="BO47">
        <f>VLOOKUP($C47,'Hist Data'!$A$2:$CN$428,'Unchained Indices'!BO$2,0)/VLOOKUP($C46,'Hist Data'!$A$2:$CN$428,'Unchained Indices'!BO$2,0)-1</f>
        <v>0</v>
      </c>
      <c r="BP47">
        <f>VLOOKUP($C47,'Hist Data'!$A$2:$CN$428,'Unchained Indices'!BP$2,0)/VLOOKUP($C46,'Hist Data'!$A$2:$CN$428,'Unchained Indices'!BP$2,0)-1</f>
        <v>1.0458567980691891E-2</v>
      </c>
      <c r="BQ47">
        <f>VLOOKUP($C47,'Hist Data'!$A$2:$CN$428,'Unchained Indices'!BQ$2,0)/VLOOKUP($C46,'Hist Data'!$A$2:$CN$428,'Unchained Indices'!BQ$2,0)-1</f>
        <v>6.3144601136602141E-3</v>
      </c>
      <c r="BR47">
        <f>VLOOKUP($C47,'Hist Data'!$A$2:$CN$428,'Unchained Indices'!BR$2,0)/VLOOKUP($C46,'Hist Data'!$A$2:$CN$428,'Unchained Indices'!BR$2,0)-1</f>
        <v>-3.4910106475816161E-4</v>
      </c>
      <c r="BS47">
        <f>VLOOKUP($C47,'Hist Data'!$A$2:$CN$428,'Unchained Indices'!BS$2,0)/VLOOKUP($C46,'Hist Data'!$A$2:$CN$428,'Unchained Indices'!BS$2,0)-1</f>
        <v>8.0064051240991141E-4</v>
      </c>
      <c r="BT47">
        <f>VLOOKUP($C47,'Hist Data'!$A$2:$CN$428,'Unchained Indices'!BT$2,0)/VLOOKUP($C46,'Hist Data'!$A$2:$CN$428,'Unchained Indices'!BT$2,0)-1</f>
        <v>-4.5892611289581886E-3</v>
      </c>
      <c r="BU47">
        <f>VLOOKUP($C47,'Hist Data'!$A$2:$CN$428,'Unchained Indices'!BU$2,0)/VLOOKUP($C46,'Hist Data'!$A$2:$CN$428,'Unchained Indices'!BU$2,0)-1</f>
        <v>2.0627417275461912E-2</v>
      </c>
      <c r="BV47">
        <f>VLOOKUP($C47,'Hist Data'!$A$2:$CN$428,'Unchained Indices'!BV$2,0)/VLOOKUP($C46,'Hist Data'!$A$2:$CN$428,'Unchained Indices'!BV$2,0)-1</f>
        <v>7.700770077007757E-3</v>
      </c>
      <c r="BW47">
        <f>VLOOKUP($C47,'Hist Data'!$A$2:$CN$428,'Unchained Indices'!BW$2,0)/VLOOKUP($C46,'Hist Data'!$A$2:$CN$428,'Unchained Indices'!BW$2,0)-1</f>
        <v>-5.47045951860059E-4</v>
      </c>
      <c r="BX47">
        <f>VLOOKUP($C47,'Hist Data'!$A$2:$CN$428,'Unchained Indices'!BX$2,0)/VLOOKUP($C46,'Hist Data'!$A$2:$CN$428,'Unchained Indices'!BX$2,0)-1</f>
        <v>-4.7784535186793375E-3</v>
      </c>
      <c r="BY47">
        <f>VLOOKUP($C47,'Hist Data'!$A$2:$CN$428,'Unchained Indices'!BY$2,0)/VLOOKUP($C46,'Hist Data'!$A$2:$CN$428,'Unchained Indices'!BY$2,0)-1</f>
        <v>1.2267343485617532E-2</v>
      </c>
      <c r="BZ47">
        <f>VLOOKUP($C47,'Hist Data'!$A$2:$CN$428,'Unchained Indices'!BZ$2,0)/VLOOKUP($C46,'Hist Data'!$A$2:$CN$428,'Unchained Indices'!BZ$2,0)-1</f>
        <v>2.1025392204432336E-3</v>
      </c>
      <c r="CA47">
        <f>VLOOKUP($C47,'Hist Data'!$A$2:$CN$428,'Unchained Indices'!CA$2,0)/VLOOKUP($C46,'Hist Data'!$A$2:$CN$428,'Unchained Indices'!CA$2,0)-1</f>
        <v>-1.2027491408934776E-2</v>
      </c>
      <c r="CB47">
        <f>VLOOKUP($C47,'Hist Data'!$A$2:$CN$428,'Unchained Indices'!CB$2,0)/VLOOKUP($C46,'Hist Data'!$A$2:$CN$428,'Unchained Indices'!CB$2,0)-1</f>
        <v>6.0476004682012974E-3</v>
      </c>
      <c r="CC47">
        <f>VLOOKUP($C47,'Hist Data'!$A$2:$CN$428,'Unchained Indices'!CC$2,0)/VLOOKUP($C46,'Hist Data'!$A$2:$CN$428,'Unchained Indices'!CC$2,0)-1</f>
        <v>8.6622141266949892E-2</v>
      </c>
      <c r="CD47">
        <f>VLOOKUP($C47,'Hist Data'!$A$2:$CN$428,'Unchained Indices'!CD$2,0)/VLOOKUP($C46,'Hist Data'!$A$2:$CN$428,'Unchained Indices'!CD$2,0)-1</f>
        <v>2.384660307572517E-2</v>
      </c>
      <c r="CE47">
        <f>VLOOKUP($C47,'Hist Data'!$A$2:$CN$428,'Unchained Indices'!CE$2,0)/VLOOKUP($C46,'Hist Data'!$A$2:$CN$428,'Unchained Indices'!CE$2,0)-1</f>
        <v>1.441170144117021E-2</v>
      </c>
      <c r="CF47">
        <f>VLOOKUP($C47,'Hist Data'!$A$2:$CN$428,'Unchained Indices'!CF$2,0)/VLOOKUP($C46,'Hist Data'!$A$2:$CN$428,'Unchained Indices'!CF$2,0)-1</f>
        <v>2.105083005305497E-2</v>
      </c>
      <c r="CG47">
        <f>VLOOKUP($C47,'Hist Data'!$A$2:$CN$428,'Unchained Indices'!CG$2,0)/VLOOKUP($C46,'Hist Data'!$A$2:$CN$428,'Unchained Indices'!CG$2,0)-1</f>
        <v>3.7254459245879445E-2</v>
      </c>
      <c r="CH47">
        <f>VLOOKUP($C47,'Hist Data'!$A$2:$CN$428,'Unchained Indices'!CH$2,0)/VLOOKUP($C46,'Hist Data'!$A$2:$CN$428,'Unchained Indices'!CH$2,0)-1</f>
        <v>1.538461538461533E-2</v>
      </c>
      <c r="CI47">
        <f>VLOOKUP($C47,'Hist Data'!$A$2:$CN$428,'Unchained Indices'!CI$2,0)/VLOOKUP($C46,'Hist Data'!$A$2:$CN$428,'Unchained Indices'!CI$2,0)-1</f>
        <v>-2.4182076813655806E-2</v>
      </c>
      <c r="CJ47">
        <f>VLOOKUP($C47,'Hist Data'!$A$2:$CN$428,'Unchained Indices'!CJ$2,0)/VLOOKUP($C46,'Hist Data'!$A$2:$CN$428,'Unchained Indices'!CJ$2,0)-1</f>
        <v>-7.5829383886255597E-3</v>
      </c>
      <c r="CK47">
        <f>VLOOKUP($C47,'Hist Data'!$A$2:$CN$428,'Unchained Indices'!CK$2,0)/VLOOKUP($C46,'Hist Data'!$A$2:$CN$428,'Unchained Indices'!CK$2,0)-1</f>
        <v>4.2728635682158789E-2</v>
      </c>
      <c r="CL47">
        <f>VLOOKUP($C47,'Hist Data'!$A$2:$CN$428,'Unchained Indices'!CL$2,0)/VLOOKUP($C46,'Hist Data'!$A$2:$CN$428,'Unchained Indices'!CL$2,0)-1</f>
        <v>7.87057280279857E-3</v>
      </c>
      <c r="CM47">
        <f>VLOOKUP($C47,'Hist Data'!$A$2:$CN$428,'Unchained Indices'!CM$2,0)/VLOOKUP($C46,'Hist Data'!$A$2:$CN$428,'Unchained Indices'!CM$2,0)-1</f>
        <v>0</v>
      </c>
      <c r="CN47">
        <f>VLOOKUP($C47,'Hist Data'!$A$2:$CN$428,'Unchained Indices'!CN$2,0)/VLOOKUP($C46,'Hist Data'!$A$2:$CN$428,'Unchained Indices'!CN$2,0)-1</f>
        <v>5.908195727919896E-3</v>
      </c>
      <c r="CO47">
        <f>VLOOKUP($C47,'Hist Data'!$A$2:$CN$428,'Unchained Indices'!CO$2,0)/VLOOKUP($C46,'Hist Data'!$A$2:$CN$428,'Unchained Indices'!CO$2,0)-1</f>
        <v>7.2202166064980755E-3</v>
      </c>
      <c r="CP47">
        <f>VLOOKUP($C47,'Hist Data'!$A$2:$CN$428,'Unchained Indices'!CP$2,0)/VLOOKUP($C46,'Hist Data'!$A$2:$CN$428,'Unchained Indices'!CP$2,0)-1</f>
        <v>3.5070468698787272E-2</v>
      </c>
    </row>
    <row r="48" spans="1:94" x14ac:dyDescent="0.2">
      <c r="C48" s="6">
        <f t="shared" si="10"/>
        <v>44743</v>
      </c>
      <c r="D48">
        <f>VLOOKUP($C48,'Hist Data'!$A$2:$CN$428,'Unchained Indices'!D$2,0)/VLOOKUP($C47,'Hist Data'!$A$2:$CN$428,'Unchained Indices'!D$2,0)-1</f>
        <v>1.6194331983805599E-2</v>
      </c>
      <c r="E48">
        <f>VLOOKUP($C48,'Hist Data'!$A$2:$CN$428,'Unchained Indices'!E$2,0)/VLOOKUP($C47,'Hist Data'!$A$2:$CN$428,'Unchained Indices'!E$2,0)-1</f>
        <v>2.4171888988361756E-2</v>
      </c>
      <c r="F48">
        <f>VLOOKUP($C48,'Hist Data'!$A$2:$CN$428,'Unchained Indices'!F$2,0)/VLOOKUP($C47,'Hist Data'!$A$2:$CN$428,'Unchained Indices'!F$2,0)-1</f>
        <v>1.3611615245008979E-2</v>
      </c>
      <c r="G48">
        <f>VLOOKUP($C48,'Hist Data'!$A$2:$CN$428,'Unchained Indices'!G$2,0)/VLOOKUP($C47,'Hist Data'!$A$2:$CN$428,'Unchained Indices'!G$2,0)-1</f>
        <v>1.4997794441993895E-2</v>
      </c>
      <c r="H48">
        <f>VLOOKUP($C48,'Hist Data'!$A$2:$CN$428,'Unchained Indices'!H$2,0)/VLOOKUP($C47,'Hist Data'!$A$2:$CN$428,'Unchained Indices'!H$2,0)-1</f>
        <v>7.2351421188630027E-3</v>
      </c>
      <c r="I48">
        <f>VLOOKUP($C48,'Hist Data'!$A$2:$CN$428,'Unchained Indices'!I$2,0)/VLOOKUP($C47,'Hist Data'!$A$2:$CN$428,'Unchained Indices'!I$2,0)-1</f>
        <v>7.3078736445073567E-3</v>
      </c>
      <c r="J48">
        <f>VLOOKUP($C48,'Hist Data'!$A$2:$CN$428,'Unchained Indices'!J$2,0)/VLOOKUP($C47,'Hist Data'!$A$2:$CN$428,'Unchained Indices'!J$2,0)-1</f>
        <v>4.3877143996808865E-2</v>
      </c>
      <c r="K48">
        <f>VLOOKUP($C48,'Hist Data'!$A$2:$CN$428,'Unchained Indices'!K$2,0)/VLOOKUP($C47,'Hist Data'!$A$2:$CN$428,'Unchained Indices'!K$2,0)-1</f>
        <v>3.0551755585955354E-2</v>
      </c>
      <c r="L48">
        <f>VLOOKUP($C48,'Hist Data'!$A$2:$CN$428,'Unchained Indices'!L$2,0)/VLOOKUP($C47,'Hist Data'!$A$2:$CN$428,'Unchained Indices'!L$2,0)-1</f>
        <v>1.5601783060921193E-2</v>
      </c>
      <c r="M48">
        <f>VLOOKUP($C48,'Hist Data'!$A$2:$CN$428,'Unchained Indices'!M$2,0)/VLOOKUP($C47,'Hist Data'!$A$2:$CN$428,'Unchained Indices'!M$2,0)-1</f>
        <v>1.8894662257912032E-2</v>
      </c>
      <c r="N48">
        <f>VLOOKUP($C48,'Hist Data'!$A$2:$CN$428,'Unchained Indices'!N$2,0)/VLOOKUP($C47,'Hist Data'!$A$2:$CN$428,'Unchained Indices'!N$2,0)-1</f>
        <v>1.6337644656228667E-2</v>
      </c>
      <c r="O48">
        <f>VLOOKUP($C48,'Hist Data'!$A$2:$CN$428,'Unchained Indices'!O$2,0)/VLOOKUP($C47,'Hist Data'!$A$2:$CN$428,'Unchained Indices'!O$2,0)-1</f>
        <v>1.6701461377870652E-2</v>
      </c>
      <c r="P48">
        <f>VLOOKUP($C48,'Hist Data'!$A$2:$CN$428,'Unchained Indices'!P$2,0)/VLOOKUP($C47,'Hist Data'!$A$2:$CN$428,'Unchained Indices'!P$2,0)-1</f>
        <v>1.6232668244842818E-2</v>
      </c>
      <c r="Q48">
        <f>VLOOKUP($C48,'Hist Data'!$A$2:$CN$428,'Unchained Indices'!Q$2,0)/VLOOKUP($C47,'Hist Data'!$A$2:$CN$428,'Unchained Indices'!Q$2,0)-1</f>
        <v>4.0906091928744281E-2</v>
      </c>
      <c r="R48">
        <f>VLOOKUP($C48,'Hist Data'!$A$2:$CN$428,'Unchained Indices'!R$2,0)/VLOOKUP($C47,'Hist Data'!$A$2:$CN$428,'Unchained Indices'!R$2,0)-1</f>
        <v>7.3646496815286566E-2</v>
      </c>
      <c r="S48">
        <f>VLOOKUP($C48,'Hist Data'!$A$2:$CN$428,'Unchained Indices'!S$2,0)/VLOOKUP($C47,'Hist Data'!$A$2:$CN$428,'Unchained Indices'!S$2,0)-1</f>
        <v>1.9638043896804014E-2</v>
      </c>
      <c r="T48">
        <f>VLOOKUP($C48,'Hist Data'!$A$2:$CN$428,'Unchained Indices'!T$2,0)/VLOOKUP($C47,'Hist Data'!$A$2:$CN$428,'Unchained Indices'!T$2,0)-1</f>
        <v>2.0814880425154891E-2</v>
      </c>
      <c r="U48">
        <f>VLOOKUP($C48,'Hist Data'!$A$2:$CN$428,'Unchained Indices'!U$2,0)/VLOOKUP($C47,'Hist Data'!$A$2:$CN$428,'Unchained Indices'!U$2,0)-1</f>
        <v>5.161734342739166E-2</v>
      </c>
      <c r="V48">
        <f>VLOOKUP($C48,'Hist Data'!$A$2:$CN$428,'Unchained Indices'!V$2,0)/VLOOKUP($C47,'Hist Data'!$A$2:$CN$428,'Unchained Indices'!V$2,0)-1</f>
        <v>1.5596330275229331E-2</v>
      </c>
      <c r="W48">
        <f>VLOOKUP($C48,'Hist Data'!$A$2:$CN$428,'Unchained Indices'!W$2,0)/VLOOKUP($C47,'Hist Data'!$A$2:$CN$428,'Unchained Indices'!W$2,0)-1</f>
        <v>9.7128378378377178E-3</v>
      </c>
      <c r="X48">
        <f>VLOOKUP($C48,'Hist Data'!$A$2:$CN$428,'Unchained Indices'!X$2,0)/VLOOKUP($C47,'Hist Data'!$A$2:$CN$428,'Unchained Indices'!X$2,0)-1</f>
        <v>3.4607438016529102E-2</v>
      </c>
      <c r="Y48">
        <f>VLOOKUP($C48,'Hist Data'!$A$2:$CN$428,'Unchained Indices'!Y$2,0)/VLOOKUP($C47,'Hist Data'!$A$2:$CN$428,'Unchained Indices'!Y$2,0)-1</f>
        <v>1.5952143569292199E-2</v>
      </c>
      <c r="Z48">
        <f>VLOOKUP($C48,'Hist Data'!$A$2:$CN$428,'Unchained Indices'!Z$2,0)/VLOOKUP($C47,'Hist Data'!$A$2:$CN$428,'Unchained Indices'!Z$2,0)-1</f>
        <v>1.9542421353670125E-2</v>
      </c>
      <c r="AA48">
        <f>VLOOKUP($C48,'Hist Data'!$A$2:$CN$428,'Unchained Indices'!AA$2,0)/VLOOKUP($C47,'Hist Data'!$A$2:$CN$428,'Unchained Indices'!AA$2,0)-1</f>
        <v>2.0072392234287584E-2</v>
      </c>
      <c r="AB48">
        <f>VLOOKUP($C48,'Hist Data'!$A$2:$CN$428,'Unchained Indices'!AB$2,0)/VLOOKUP($C47,'Hist Data'!$A$2:$CN$428,'Unchained Indices'!AB$2,0)-1</f>
        <v>4.2426645519428874E-2</v>
      </c>
      <c r="AC48">
        <f>VLOOKUP($C48,'Hist Data'!$A$2:$CN$428,'Unchained Indices'!AC$2,0)/VLOOKUP($C47,'Hist Data'!$A$2:$CN$428,'Unchained Indices'!AC$2,0)-1</f>
        <v>4.1445270988310412E-2</v>
      </c>
      <c r="AD48">
        <f>VLOOKUP($C48,'Hist Data'!$A$2:$CN$428,'Unchained Indices'!AD$2,0)/VLOOKUP($C47,'Hist Data'!$A$2:$CN$428,'Unchained Indices'!AD$2,0)-1</f>
        <v>4.3126684636118462E-2</v>
      </c>
      <c r="AE48">
        <f>VLOOKUP($C48,'Hist Data'!$A$2:$CN$428,'Unchained Indices'!AE$2,0)/VLOOKUP($C47,'Hist Data'!$A$2:$CN$428,'Unchained Indices'!AE$2,0)-1</f>
        <v>1.5271195365982093E-2</v>
      </c>
      <c r="AF48">
        <f>VLOOKUP($C48,'Hist Data'!$A$2:$CN$428,'Unchained Indices'!AF$2,0)/VLOOKUP($C47,'Hist Data'!$A$2:$CN$428,'Unchained Indices'!AF$2,0)-1</f>
        <v>9.2592592592593004E-3</v>
      </c>
      <c r="AG48">
        <f>VLOOKUP($C48,'Hist Data'!$A$2:$CN$428,'Unchained Indices'!AG$2,0)/VLOOKUP($C47,'Hist Data'!$A$2:$CN$428,'Unchained Indices'!AG$2,0)-1</f>
        <v>3.7402244134647988E-2</v>
      </c>
      <c r="AH48">
        <f>VLOOKUP($C48,'Hist Data'!$A$2:$CN$428,'Unchained Indices'!AH$2,0)/VLOOKUP($C47,'Hist Data'!$A$2:$CN$428,'Unchained Indices'!AH$2,0)-1</f>
        <v>9.8643649815042256E-3</v>
      </c>
      <c r="AI48">
        <f>VLOOKUP($C48,'Hist Data'!$A$2:$CN$428,'Unchained Indices'!AI$2,0)/VLOOKUP($C47,'Hist Data'!$A$2:$CN$428,'Unchained Indices'!AI$2,0)-1</f>
        <v>9.5155709342560346E-3</v>
      </c>
      <c r="AJ48">
        <f>VLOOKUP($C48,'Hist Data'!$A$2:$CN$428,'Unchained Indices'!AJ$2,0)/VLOOKUP($C47,'Hist Data'!$A$2:$CN$428,'Unchained Indices'!AJ$2,0)-1</f>
        <v>9.7276264591439343E-3</v>
      </c>
      <c r="AK48">
        <f>VLOOKUP($C48,'Hist Data'!$A$2:$CN$428,'Unchained Indices'!AK$2,0)/VLOOKUP($C47,'Hist Data'!$A$2:$CN$428,'Unchained Indices'!AK$2,0)-1</f>
        <v>3.5299374441465581E-2</v>
      </c>
      <c r="AL48">
        <f>VLOOKUP($C48,'Hist Data'!$A$2:$CN$428,'Unchained Indices'!AL$2,0)/VLOOKUP($C47,'Hist Data'!$A$2:$CN$428,'Unchained Indices'!AL$2,0)-1</f>
        <v>6.0225846925971993E-3</v>
      </c>
      <c r="AM48">
        <f>VLOOKUP($C48,'Hist Data'!$A$2:$CN$428,'Unchained Indices'!AM$2,0)/VLOOKUP($C47,'Hist Data'!$A$2:$CN$428,'Unchained Indices'!AM$2,0)-1</f>
        <v>-2.7855153203342198E-3</v>
      </c>
      <c r="AN48">
        <f>VLOOKUP($C48,'Hist Data'!$A$2:$CN$428,'Unchained Indices'!AN$2,0)/VLOOKUP($C47,'Hist Data'!$A$2:$CN$428,'Unchained Indices'!AN$2,0)-1</f>
        <v>9.3850333415659293E-3</v>
      </c>
      <c r="AO48">
        <f>VLOOKUP($C48,'Hist Data'!$A$2:$CN$428,'Unchained Indices'!AO$2,0)/VLOOKUP($C47,'Hist Data'!$A$2:$CN$428,'Unchained Indices'!AO$2,0)-1</f>
        <v>2.8465698832902397E-4</v>
      </c>
      <c r="AP48">
        <f>VLOOKUP($C48,'Hist Data'!$A$2:$CN$428,'Unchained Indices'!AP$2,0)/VLOOKUP($C47,'Hist Data'!$A$2:$CN$428,'Unchained Indices'!AP$2,0)-1</f>
        <v>1.7241379310344307E-3</v>
      </c>
      <c r="AQ48">
        <f>VLOOKUP($C48,'Hist Data'!$A$2:$CN$428,'Unchained Indices'!AQ$2,0)/VLOOKUP($C47,'Hist Data'!$A$2:$CN$428,'Unchained Indices'!AQ$2,0)-1</f>
        <v>-5.6818181818174551E-4</v>
      </c>
      <c r="AR48">
        <f>VLOOKUP($C48,'Hist Data'!$A$2:$CN$428,'Unchained Indices'!AR$2,0)/VLOOKUP($C47,'Hist Data'!$A$2:$CN$428,'Unchained Indices'!AR$2,0)-1</f>
        <v>4.1666666666666519E-3</v>
      </c>
      <c r="AS48">
        <f>VLOOKUP($C48,'Hist Data'!$A$2:$CN$428,'Unchained Indices'!AS$2,0)/VLOOKUP($C47,'Hist Data'!$A$2:$CN$428,'Unchained Indices'!AS$2,0)-1</f>
        <v>4.4106836559665297E-3</v>
      </c>
      <c r="AT48">
        <f>VLOOKUP($C48,'Hist Data'!$A$2:$CN$428,'Unchained Indices'!AT$2,0)/VLOOKUP($C47,'Hist Data'!$A$2:$CN$428,'Unchained Indices'!AT$2,0)-1</f>
        <v>4.2857142857142261E-3</v>
      </c>
      <c r="AU48">
        <f>VLOOKUP($C48,'Hist Data'!$A$2:$CN$428,'Unchained Indices'!AU$2,0)/VLOOKUP($C47,'Hist Data'!$A$2:$CN$428,'Unchained Indices'!AU$2,0)-1</f>
        <v>1.9624945486262924E-3</v>
      </c>
      <c r="AV48">
        <f>VLOOKUP($C48,'Hist Data'!$A$2:$CN$428,'Unchained Indices'!AV$2,0)/VLOOKUP($C47,'Hist Data'!$A$2:$CN$428,'Unchained Indices'!AV$2,0)-1</f>
        <v>1.4048890137674519E-4</v>
      </c>
      <c r="AW48">
        <f>VLOOKUP($C48,'Hist Data'!$A$2:$CN$428,'Unchained Indices'!AW$2,0)/VLOOKUP($C47,'Hist Data'!$A$2:$CN$428,'Unchained Indices'!AW$2,0)-1</f>
        <v>8.0140245429500823E-3</v>
      </c>
      <c r="AX48">
        <f>VLOOKUP($C48,'Hist Data'!$A$2:$CN$428,'Unchained Indices'!AX$2,0)/VLOOKUP($C47,'Hist Data'!$A$2:$CN$428,'Unchained Indices'!AX$2,0)-1</f>
        <v>4.8307184145334414E-2</v>
      </c>
      <c r="AY48">
        <f>VLOOKUP($C48,'Hist Data'!$A$2:$CN$428,'Unchained Indices'!AY$2,0)/VLOOKUP($C47,'Hist Data'!$A$2:$CN$428,'Unchained Indices'!AY$2,0)-1</f>
        <v>5.2985530874261055E-3</v>
      </c>
      <c r="AZ48">
        <f>VLOOKUP($C48,'Hist Data'!$A$2:$CN$428,'Unchained Indices'!AZ$2,0)/VLOOKUP($C47,'Hist Data'!$A$2:$CN$428,'Unchained Indices'!AZ$2,0)-1</f>
        <v>0</v>
      </c>
      <c r="BA48">
        <f>VLOOKUP($C48,'Hist Data'!$A$2:$CN$428,'Unchained Indices'!BA$2,0)/VLOOKUP($C47,'Hist Data'!$A$2:$CN$428,'Unchained Indices'!BA$2,0)-1</f>
        <v>0</v>
      </c>
      <c r="BB48">
        <f>VLOOKUP($C48,'Hist Data'!$A$2:$CN$428,'Unchained Indices'!BB$2,0)/VLOOKUP($C47,'Hist Data'!$A$2:$CN$428,'Unchained Indices'!BB$2,0)-1</f>
        <v>5.0314465408796138E-4</v>
      </c>
      <c r="BC48">
        <f>VLOOKUP($C48,'Hist Data'!$A$2:$CN$428,'Unchained Indices'!BC$2,0)/VLOOKUP($C47,'Hist Data'!$A$2:$CN$428,'Unchained Indices'!BC$2,0)-1</f>
        <v>5.20291363163361E-3</v>
      </c>
      <c r="BD48">
        <f>VLOOKUP($C48,'Hist Data'!$A$2:$CN$428,'Unchained Indices'!BD$2,0)/VLOOKUP($C47,'Hist Data'!$A$2:$CN$428,'Unchained Indices'!BD$2,0)-1</f>
        <v>1.3044214806031018E-2</v>
      </c>
      <c r="BE48">
        <f>VLOOKUP($C48,'Hist Data'!$A$2:$CN$428,'Unchained Indices'!BE$2,0)/VLOOKUP($C47,'Hist Data'!$A$2:$CN$428,'Unchained Indices'!BE$2,0)-1</f>
        <v>3.9189784236019376E-2</v>
      </c>
      <c r="BF48">
        <f>VLOOKUP($C48,'Hist Data'!$A$2:$CN$428,'Unchained Indices'!BF$2,0)/VLOOKUP($C47,'Hist Data'!$A$2:$CN$428,'Unchained Indices'!BF$2,0)-1</f>
        <v>4.5624898158709293E-3</v>
      </c>
      <c r="BG48">
        <f>VLOOKUP($C48,'Hist Data'!$A$2:$CN$428,'Unchained Indices'!BG$2,0)/VLOOKUP($C47,'Hist Data'!$A$2:$CN$428,'Unchained Indices'!BG$2,0)-1</f>
        <v>0</v>
      </c>
      <c r="BH48">
        <f>VLOOKUP($C48,'Hist Data'!$A$2:$CN$428,'Unchained Indices'!BH$2,0)/VLOOKUP($C47,'Hist Data'!$A$2:$CN$428,'Unchained Indices'!BH$2,0)-1</f>
        <v>-3.9655996177735409E-2</v>
      </c>
      <c r="BI48">
        <f>VLOOKUP($C48,'Hist Data'!$A$2:$CN$428,'Unchained Indices'!BI$2,0)/VLOOKUP($C47,'Hist Data'!$A$2:$CN$428,'Unchained Indices'!BI$2,0)-1</f>
        <v>-3.2429558745348142E-2</v>
      </c>
      <c r="BJ48">
        <f>VLOOKUP($C48,'Hist Data'!$A$2:$CN$428,'Unchained Indices'!BJ$2,0)/VLOOKUP($C47,'Hist Data'!$A$2:$CN$428,'Unchained Indices'!BJ$2,0)-1</f>
        <v>-7.0116861435727262E-3</v>
      </c>
      <c r="BK48">
        <f>VLOOKUP($C48,'Hist Data'!$A$2:$CN$428,'Unchained Indices'!BK$2,0)/VLOOKUP($C47,'Hist Data'!$A$2:$CN$428,'Unchained Indices'!BK$2,0)-1</f>
        <v>-2.2321428571426827E-3</v>
      </c>
      <c r="BL48">
        <f>VLOOKUP($C48,'Hist Data'!$A$2:$CN$428,'Unchained Indices'!BL$2,0)/VLOOKUP($C47,'Hist Data'!$A$2:$CN$428,'Unchained Indices'!BL$2,0)-1</f>
        <v>7.2580645161290924E-3</v>
      </c>
      <c r="BM48">
        <f>VLOOKUP($C48,'Hist Data'!$A$2:$CN$428,'Unchained Indices'!BM$2,0)/VLOOKUP($C47,'Hist Data'!$A$2:$CN$428,'Unchained Indices'!BM$2,0)-1</f>
        <v>1.9878997407087207E-2</v>
      </c>
      <c r="BN48">
        <f>VLOOKUP($C48,'Hist Data'!$A$2:$CN$428,'Unchained Indices'!BN$2,0)/VLOOKUP($C47,'Hist Data'!$A$2:$CN$428,'Unchained Indices'!BN$2,0)-1</f>
        <v>2.4240231548480651E-2</v>
      </c>
      <c r="BO48">
        <f>VLOOKUP($C48,'Hist Data'!$A$2:$CN$428,'Unchained Indices'!BO$2,0)/VLOOKUP($C47,'Hist Data'!$A$2:$CN$428,'Unchained Indices'!BO$2,0)-1</f>
        <v>0</v>
      </c>
      <c r="BP48">
        <f>VLOOKUP($C48,'Hist Data'!$A$2:$CN$428,'Unchained Indices'!BP$2,0)/VLOOKUP($C47,'Hist Data'!$A$2:$CN$428,'Unchained Indices'!BP$2,0)-1</f>
        <v>3.1847133757962887E-3</v>
      </c>
      <c r="BQ48">
        <f>VLOOKUP($C48,'Hist Data'!$A$2:$CN$428,'Unchained Indices'!BQ$2,0)/VLOOKUP($C47,'Hist Data'!$A$2:$CN$428,'Unchained Indices'!BQ$2,0)-1</f>
        <v>7.1114829533569512E-3</v>
      </c>
      <c r="BR48">
        <f>VLOOKUP($C48,'Hist Data'!$A$2:$CN$428,'Unchained Indices'!BR$2,0)/VLOOKUP($C47,'Hist Data'!$A$2:$CN$428,'Unchained Indices'!BR$2,0)-1</f>
        <v>5.2383446830801539E-3</v>
      </c>
      <c r="BS48">
        <f>VLOOKUP($C48,'Hist Data'!$A$2:$CN$428,'Unchained Indices'!BS$2,0)/VLOOKUP($C47,'Hist Data'!$A$2:$CN$428,'Unchained Indices'!BS$2,0)-1</f>
        <v>-5.2000000000000934E-3</v>
      </c>
      <c r="BT48">
        <f>VLOOKUP($C48,'Hist Data'!$A$2:$CN$428,'Unchained Indices'!BT$2,0)/VLOOKUP($C47,'Hist Data'!$A$2:$CN$428,'Unchained Indices'!BT$2,0)-1</f>
        <v>-1.7058552328261922E-2</v>
      </c>
      <c r="BU48">
        <f>VLOOKUP($C48,'Hist Data'!$A$2:$CN$428,'Unchained Indices'!BU$2,0)/VLOOKUP($C47,'Hist Data'!$A$2:$CN$428,'Unchained Indices'!BU$2,0)-1</f>
        <v>-1.684210526315788E-2</v>
      </c>
      <c r="BV48">
        <f>VLOOKUP($C48,'Hist Data'!$A$2:$CN$428,'Unchained Indices'!BV$2,0)/VLOOKUP($C47,'Hist Data'!$A$2:$CN$428,'Unchained Indices'!BV$2,0)-1</f>
        <v>-1.8195050946142599E-3</v>
      </c>
      <c r="BW48">
        <f>VLOOKUP($C48,'Hist Data'!$A$2:$CN$428,'Unchained Indices'!BW$2,0)/VLOOKUP($C47,'Hist Data'!$A$2:$CN$428,'Unchained Indices'!BW$2,0)-1</f>
        <v>-3.8314176245209941E-3</v>
      </c>
      <c r="BX48">
        <f>VLOOKUP($C48,'Hist Data'!$A$2:$CN$428,'Unchained Indices'!BX$2,0)/VLOOKUP($C47,'Hist Data'!$A$2:$CN$428,'Unchained Indices'!BX$2,0)-1</f>
        <v>-4.8013967699693794E-3</v>
      </c>
      <c r="BY48">
        <f>VLOOKUP($C48,'Hist Data'!$A$2:$CN$428,'Unchained Indices'!BY$2,0)/VLOOKUP($C47,'Hist Data'!$A$2:$CN$428,'Unchained Indices'!BY$2,0)-1</f>
        <v>2.0894274968659143E-3</v>
      </c>
      <c r="BZ48">
        <f>VLOOKUP($C48,'Hist Data'!$A$2:$CN$428,'Unchained Indices'!BZ$2,0)/VLOOKUP($C47,'Hist Data'!$A$2:$CN$428,'Unchained Indices'!BZ$2,0)-1</f>
        <v>1.129761136216878E-3</v>
      </c>
      <c r="CA48">
        <f>VLOOKUP($C48,'Hist Data'!$A$2:$CN$428,'Unchained Indices'!CA$2,0)/VLOOKUP($C47,'Hist Data'!$A$2:$CN$428,'Unchained Indices'!CA$2,0)-1</f>
        <v>6.9565217391303058E-3</v>
      </c>
      <c r="CB48">
        <f>VLOOKUP($C48,'Hist Data'!$A$2:$CN$428,'Unchained Indices'!CB$2,0)/VLOOKUP($C47,'Hist Data'!$A$2:$CN$428,'Unchained Indices'!CB$2,0)-1</f>
        <v>1.3573783207290191E-3</v>
      </c>
      <c r="CC48">
        <f>VLOOKUP($C48,'Hist Data'!$A$2:$CN$428,'Unchained Indices'!CC$2,0)/VLOOKUP($C47,'Hist Data'!$A$2:$CN$428,'Unchained Indices'!CC$2,0)-1</f>
        <v>4.3769789532501324E-2</v>
      </c>
      <c r="CD48">
        <f>VLOOKUP($C48,'Hist Data'!$A$2:$CN$428,'Unchained Indices'!CD$2,0)/VLOOKUP($C47,'Hist Data'!$A$2:$CN$428,'Unchained Indices'!CD$2,0)-1</f>
        <v>3.8977089076908555E-2</v>
      </c>
      <c r="CE48">
        <f>VLOOKUP($C48,'Hist Data'!$A$2:$CN$428,'Unchained Indices'!CE$2,0)/VLOOKUP($C47,'Hist Data'!$A$2:$CN$428,'Unchained Indices'!CE$2,0)-1</f>
        <v>2.3324851569126448E-2</v>
      </c>
      <c r="CF48">
        <f>VLOOKUP($C48,'Hist Data'!$A$2:$CN$428,'Unchained Indices'!CF$2,0)/VLOOKUP($C47,'Hist Data'!$A$2:$CN$428,'Unchained Indices'!CF$2,0)-1</f>
        <v>1.0224606101240319E-2</v>
      </c>
      <c r="CG48">
        <f>VLOOKUP($C48,'Hist Data'!$A$2:$CN$428,'Unchained Indices'!CG$2,0)/VLOOKUP($C47,'Hist Data'!$A$2:$CN$428,'Unchained Indices'!CG$2,0)-1</f>
        <v>0.12407488027862423</v>
      </c>
      <c r="CH48">
        <f>VLOOKUP($C48,'Hist Data'!$A$2:$CN$428,'Unchained Indices'!CH$2,0)/VLOOKUP($C47,'Hist Data'!$A$2:$CN$428,'Unchained Indices'!CH$2,0)-1</f>
        <v>-1.5151515151515138E-2</v>
      </c>
      <c r="CI48">
        <f>VLOOKUP($C48,'Hist Data'!$A$2:$CN$428,'Unchained Indices'!CI$2,0)/VLOOKUP($C47,'Hist Data'!$A$2:$CN$428,'Unchained Indices'!CI$2,0)-1</f>
        <v>-2.4052478134110711E-2</v>
      </c>
      <c r="CJ48">
        <f>VLOOKUP($C48,'Hist Data'!$A$2:$CN$428,'Unchained Indices'!CJ$2,0)/VLOOKUP($C47,'Hist Data'!$A$2:$CN$428,'Unchained Indices'!CJ$2,0)-1</f>
        <v>1.0506208213944657E-2</v>
      </c>
      <c r="CK48">
        <f>VLOOKUP($C48,'Hist Data'!$A$2:$CN$428,'Unchained Indices'!CK$2,0)/VLOOKUP($C47,'Hist Data'!$A$2:$CN$428,'Unchained Indices'!CK$2,0)-1</f>
        <v>-1.9410496046009973E-2</v>
      </c>
      <c r="CL48">
        <f>VLOOKUP($C48,'Hist Data'!$A$2:$CN$428,'Unchained Indices'!CL$2,0)/VLOOKUP($C47,'Hist Data'!$A$2:$CN$428,'Unchained Indices'!CL$2,0)-1</f>
        <v>-8.2429501084598789E-3</v>
      </c>
      <c r="CM48">
        <f>VLOOKUP($C48,'Hist Data'!$A$2:$CN$428,'Unchained Indices'!CM$2,0)/VLOOKUP($C47,'Hist Data'!$A$2:$CN$428,'Unchained Indices'!CM$2,0)-1</f>
        <v>0</v>
      </c>
      <c r="CN48">
        <f>VLOOKUP($C48,'Hist Data'!$A$2:$CN$428,'Unchained Indices'!CN$2,0)/VLOOKUP($C47,'Hist Data'!$A$2:$CN$428,'Unchained Indices'!CN$2,0)-1</f>
        <v>1.1144578313252884E-2</v>
      </c>
      <c r="CO48">
        <f>VLOOKUP($C48,'Hist Data'!$A$2:$CN$428,'Unchained Indices'!CO$2,0)/VLOOKUP($C47,'Hist Data'!$A$2:$CN$428,'Unchained Indices'!CO$2,0)-1</f>
        <v>1.4662756598240456E-2</v>
      </c>
      <c r="CP48">
        <f>VLOOKUP($C48,'Hist Data'!$A$2:$CN$428,'Unchained Indices'!CP$2,0)/VLOOKUP($C47,'Hist Data'!$A$2:$CN$428,'Unchained Indices'!CP$2,0)-1</f>
        <v>2.8182393920202609E-2</v>
      </c>
    </row>
    <row r="49" spans="3:94" x14ac:dyDescent="0.2">
      <c r="C49" s="6">
        <f t="shared" si="10"/>
        <v>44774</v>
      </c>
      <c r="D49">
        <f>VLOOKUP($C49,'Hist Data'!$A$2:$CN$500,'Unchained Indices'!D$2,0)/VLOOKUP($C48,'Hist Data'!$A$2:$CN$500,'Unchained Indices'!D$2,0)-1</f>
        <v>1.8326693227091573E-2</v>
      </c>
      <c r="E49">
        <f>VLOOKUP($C49,'Hist Data'!$A$2:$CN$500,'Unchained Indices'!E$2,0)/VLOOKUP($C48,'Hist Data'!$A$2:$CN$500,'Unchained Indices'!E$2,0)-1</f>
        <v>-3.4965034965035446E-3</v>
      </c>
      <c r="F49">
        <f>VLOOKUP($C49,'Hist Data'!$A$2:$CN$500,'Unchained Indices'!F$2,0)/VLOOKUP($C48,'Hist Data'!$A$2:$CN$500,'Unchained Indices'!F$2,0)-1</f>
        <v>-1.1339898537749971E-2</v>
      </c>
      <c r="G49">
        <f>VLOOKUP($C49,'Hist Data'!$A$2:$CN$500,'Unchained Indices'!G$2,0)/VLOOKUP($C48,'Hist Data'!$A$2:$CN$500,'Unchained Indices'!G$2,0)-1</f>
        <v>1.6949152542372836E-2</v>
      </c>
      <c r="H49">
        <f>VLOOKUP($C49,'Hist Data'!$A$2:$CN$500,'Unchained Indices'!H$2,0)/VLOOKUP($C48,'Hist Data'!$A$2:$CN$500,'Unchained Indices'!H$2,0)-1</f>
        <v>1.8727552591072394E-2</v>
      </c>
      <c r="I49">
        <f>VLOOKUP($C49,'Hist Data'!$A$2:$CN$500,'Unchained Indices'!I$2,0)/VLOOKUP($C48,'Hist Data'!$A$2:$CN$500,'Unchained Indices'!I$2,0)-1</f>
        <v>1.8488181605429421E-2</v>
      </c>
      <c r="J49">
        <f>VLOOKUP($C49,'Hist Data'!$A$2:$CN$500,'Unchained Indices'!J$2,0)/VLOOKUP($C48,'Hist Data'!$A$2:$CN$500,'Unchained Indices'!J$2,0)-1</f>
        <v>4.9675200611387638E-3</v>
      </c>
      <c r="K49">
        <f>VLOOKUP($C49,'Hist Data'!$A$2:$CN$500,'Unchained Indices'!K$2,0)/VLOOKUP($C48,'Hist Data'!$A$2:$CN$500,'Unchained Indices'!K$2,0)-1</f>
        <v>-5.3097345132743223E-3</v>
      </c>
      <c r="L49">
        <f>VLOOKUP($C49,'Hist Data'!$A$2:$CN$500,'Unchained Indices'!L$2,0)/VLOOKUP($C48,'Hist Data'!$A$2:$CN$500,'Unchained Indices'!L$2,0)-1</f>
        <v>1.1704462326262099E-2</v>
      </c>
      <c r="M49">
        <f>VLOOKUP($C49,'Hist Data'!$A$2:$CN$500,'Unchained Indices'!M$2,0)/VLOOKUP($C48,'Hist Data'!$A$2:$CN$500,'Unchained Indices'!M$2,0)-1</f>
        <v>7.8813166434863469E-3</v>
      </c>
      <c r="N49">
        <f>VLOOKUP($C49,'Hist Data'!$A$2:$CN$500,'Unchained Indices'!N$2,0)/VLOOKUP($C48,'Hist Data'!$A$2:$CN$500,'Unchained Indices'!N$2,0)-1</f>
        <v>2.612190221031474E-2</v>
      </c>
      <c r="O49">
        <f>VLOOKUP($C49,'Hist Data'!$A$2:$CN$500,'Unchained Indices'!O$2,0)/VLOOKUP($C48,'Hist Data'!$A$2:$CN$500,'Unchained Indices'!O$2,0)-1</f>
        <v>2.1218343600273748E-2</v>
      </c>
      <c r="P49">
        <f>VLOOKUP($C49,'Hist Data'!$A$2:$CN$500,'Unchained Indices'!P$2,0)/VLOOKUP($C48,'Hist Data'!$A$2:$CN$500,'Unchained Indices'!P$2,0)-1</f>
        <v>3.0948419301164654E-2</v>
      </c>
      <c r="Q49">
        <f>VLOOKUP($C49,'Hist Data'!$A$2:$CN$500,'Unchained Indices'!Q$2,0)/VLOOKUP($C48,'Hist Data'!$A$2:$CN$500,'Unchained Indices'!Q$2,0)-1</f>
        <v>1.2254384111557215E-2</v>
      </c>
      <c r="R49">
        <f>VLOOKUP($C49,'Hist Data'!$A$2:$CN$500,'Unchained Indices'!R$2,0)/VLOOKUP($C48,'Hist Data'!$A$2:$CN$500,'Unchained Indices'!R$2,0)-1</f>
        <v>2.3730070448646723E-2</v>
      </c>
      <c r="S49">
        <f>VLOOKUP($C49,'Hist Data'!$A$2:$CN$500,'Unchained Indices'!S$2,0)/VLOOKUP($C48,'Hist Data'!$A$2:$CN$500,'Unchained Indices'!S$2,0)-1</f>
        <v>5.5135951661631211E-2</v>
      </c>
      <c r="T49">
        <f>VLOOKUP($C49,'Hist Data'!$A$2:$CN$500,'Unchained Indices'!T$2,0)/VLOOKUP($C48,'Hist Data'!$A$2:$CN$500,'Unchained Indices'!T$2,0)-1</f>
        <v>4.4685466377440308E-2</v>
      </c>
      <c r="U49">
        <f>VLOOKUP($C49,'Hist Data'!$A$2:$CN$500,'Unchained Indices'!U$2,0)/VLOOKUP($C48,'Hist Data'!$A$2:$CN$500,'Unchained Indices'!U$2,0)-1</f>
        <v>4.5484293193717162E-2</v>
      </c>
      <c r="V49">
        <f>VLOOKUP($C49,'Hist Data'!$A$2:$CN$500,'Unchained Indices'!V$2,0)/VLOOKUP($C48,'Hist Data'!$A$2:$CN$500,'Unchained Indices'!V$2,0)-1</f>
        <v>2.1680216802167918E-2</v>
      </c>
      <c r="W49">
        <f>VLOOKUP($C49,'Hist Data'!$A$2:$CN$500,'Unchained Indices'!W$2,0)/VLOOKUP($C48,'Hist Data'!$A$2:$CN$500,'Unchained Indices'!W$2,0)-1</f>
        <v>1.8820577164366359E-2</v>
      </c>
      <c r="X49">
        <f>VLOOKUP($C49,'Hist Data'!$A$2:$CN$500,'Unchained Indices'!X$2,0)/VLOOKUP($C48,'Hist Data'!$A$2:$CN$500,'Unchained Indices'!X$2,0)-1</f>
        <v>-3.2950574138791877E-2</v>
      </c>
      <c r="Y49">
        <f>VLOOKUP($C49,'Hist Data'!$A$2:$CN$500,'Unchained Indices'!Y$2,0)/VLOOKUP($C48,'Hist Data'!$A$2:$CN$500,'Unchained Indices'!Y$2,0)-1</f>
        <v>1.2103369316323054E-2</v>
      </c>
      <c r="Z49">
        <f>VLOOKUP($C49,'Hist Data'!$A$2:$CN$500,'Unchained Indices'!Z$2,0)/VLOOKUP($C48,'Hist Data'!$A$2:$CN$500,'Unchained Indices'!Z$2,0)-1</f>
        <v>5.8906030855540026E-2</v>
      </c>
      <c r="AA49">
        <f>VLOOKUP($C49,'Hist Data'!$A$2:$CN$500,'Unchained Indices'!AA$2,0)/VLOOKUP($C48,'Hist Data'!$A$2:$CN$500,'Unchained Indices'!AA$2,0)-1</f>
        <v>8.7096774193549109E-3</v>
      </c>
      <c r="AB49">
        <f>VLOOKUP($C49,'Hist Data'!$A$2:$CN$500,'Unchained Indices'!AB$2,0)/VLOOKUP($C48,'Hist Data'!$A$2:$CN$500,'Unchained Indices'!AB$2,0)-1</f>
        <v>9.5093191327499937E-3</v>
      </c>
      <c r="AC49">
        <f>VLOOKUP($C49,'Hist Data'!$A$2:$CN$500,'Unchained Indices'!AC$2,0)/VLOOKUP($C48,'Hist Data'!$A$2:$CN$500,'Unchained Indices'!AC$2,0)-1</f>
        <v>2.0408163265306367E-3</v>
      </c>
      <c r="AD49">
        <f>VLOOKUP($C49,'Hist Data'!$A$2:$CN$500,'Unchained Indices'!AD$2,0)/VLOOKUP($C48,'Hist Data'!$A$2:$CN$500,'Unchained Indices'!AD$2,0)-1</f>
        <v>1.1443337024732436E-2</v>
      </c>
      <c r="AE49">
        <f>VLOOKUP($C49,'Hist Data'!$A$2:$CN$500,'Unchained Indices'!AE$2,0)/VLOOKUP($C48,'Hist Data'!$A$2:$CN$500,'Unchained Indices'!AE$2,0)-1</f>
        <v>9.8547717842323301E-3</v>
      </c>
      <c r="AF49">
        <f>VLOOKUP($C49,'Hist Data'!$A$2:$CN$500,'Unchained Indices'!AF$2,0)/VLOOKUP($C48,'Hist Data'!$A$2:$CN$500,'Unchained Indices'!AF$2,0)-1</f>
        <v>7.9510703363914192E-3</v>
      </c>
      <c r="AG49">
        <f>VLOOKUP($C49,'Hist Data'!$A$2:$CN$500,'Unchained Indices'!AG$2,0)/VLOOKUP($C48,'Hist Data'!$A$2:$CN$500,'Unchained Indices'!AG$2,0)-1</f>
        <v>1.8026876433956174E-2</v>
      </c>
      <c r="AH49">
        <f>VLOOKUP($C49,'Hist Data'!$A$2:$CN$500,'Unchained Indices'!AH$2,0)/VLOOKUP($C48,'Hist Data'!$A$2:$CN$500,'Unchained Indices'!AH$2,0)-1</f>
        <v>4.0700040700047957E-4</v>
      </c>
      <c r="AI49">
        <f>VLOOKUP($C49,'Hist Data'!$A$2:$CN$500,'Unchained Indices'!AI$2,0)/VLOOKUP($C48,'Hist Data'!$A$2:$CN$500,'Unchained Indices'!AI$2,0)-1</f>
        <v>-1.7137960582690459E-3</v>
      </c>
      <c r="AJ49">
        <f>VLOOKUP($C49,'Hist Data'!$A$2:$CN$500,'Unchained Indices'!AJ$2,0)/VLOOKUP($C48,'Hist Data'!$A$2:$CN$500,'Unchained Indices'!AJ$2,0)-1</f>
        <v>1.1560693641618602E-2</v>
      </c>
      <c r="AK49">
        <f>VLOOKUP($C49,'Hist Data'!$A$2:$CN$500,'Unchained Indices'!AK$2,0)/VLOOKUP($C48,'Hist Data'!$A$2:$CN$500,'Unchained Indices'!AK$2,0)-1</f>
        <v>1.9853258523953476E-2</v>
      </c>
      <c r="AL49">
        <f>VLOOKUP($C49,'Hist Data'!$A$2:$CN$500,'Unchained Indices'!AL$2,0)/VLOOKUP($C48,'Hist Data'!$A$2:$CN$500,'Unchained Indices'!AL$2,0)-1</f>
        <v>1.1973060613619468E-2</v>
      </c>
      <c r="AM49">
        <f>VLOOKUP($C49,'Hist Data'!$A$2:$CN$500,'Unchained Indices'!AM$2,0)/VLOOKUP($C48,'Hist Data'!$A$2:$CN$500,'Unchained Indices'!AM$2,0)-1</f>
        <v>4.6554934823090921E-3</v>
      </c>
      <c r="AN49">
        <f>VLOOKUP($C49,'Hist Data'!$A$2:$CN$500,'Unchained Indices'!AN$2,0)/VLOOKUP($C48,'Hist Data'!$A$2:$CN$500,'Unchained Indices'!AN$2,0)-1</f>
        <v>8.5637386836310281E-3</v>
      </c>
      <c r="AO49">
        <f>VLOOKUP($C49,'Hist Data'!$A$2:$CN$500,'Unchained Indices'!AO$2,0)/VLOOKUP($C48,'Hist Data'!$A$2:$CN$500,'Unchained Indices'!AO$2,0)-1</f>
        <v>7.9681274900398336E-3</v>
      </c>
      <c r="AP49">
        <f>VLOOKUP($C49,'Hist Data'!$A$2:$CN$500,'Unchained Indices'!AP$2,0)/VLOOKUP($C48,'Hist Data'!$A$2:$CN$500,'Unchained Indices'!AP$2,0)-1</f>
        <v>6.1470371281042713E-3</v>
      </c>
      <c r="AQ49">
        <f>VLOOKUP($C49,'Hist Data'!$A$2:$CN$500,'Unchained Indices'!AQ$2,0)/VLOOKUP($C48,'Hist Data'!$A$2:$CN$500,'Unchained Indices'!AQ$2,0)-1</f>
        <v>9.0960773166570696E-3</v>
      </c>
      <c r="AR49">
        <f>VLOOKUP($C49,'Hist Data'!$A$2:$CN$500,'Unchained Indices'!AR$2,0)/VLOOKUP($C48,'Hist Data'!$A$2:$CN$500,'Unchained Indices'!AR$2,0)-1</f>
        <v>7.2614107883817169E-3</v>
      </c>
      <c r="AS49">
        <f>VLOOKUP($C49,'Hist Data'!$A$2:$CN$500,'Unchained Indices'!AS$2,0)/VLOOKUP($C48,'Hist Data'!$A$2:$CN$500,'Unchained Indices'!AS$2,0)-1</f>
        <v>8.7826299097342186E-3</v>
      </c>
      <c r="AT49">
        <f>VLOOKUP($C49,'Hist Data'!$A$2:$CN$500,'Unchained Indices'!AT$2,0)/VLOOKUP($C48,'Hist Data'!$A$2:$CN$500,'Unchained Indices'!AT$2,0)-1</f>
        <v>6.1640587956377502E-3</v>
      </c>
      <c r="AU49">
        <f>VLOOKUP($C49,'Hist Data'!$A$2:$CN$500,'Unchained Indices'!AU$2,0)/VLOOKUP($C48,'Hist Data'!$A$2:$CN$500,'Unchained Indices'!AU$2,0)-1</f>
        <v>4.3525571273117514E-4</v>
      </c>
      <c r="AV49">
        <f>VLOOKUP($C49,'Hist Data'!$A$2:$CN$500,'Unchained Indices'!AV$2,0)/VLOOKUP($C48,'Hist Data'!$A$2:$CN$500,'Unchained Indices'!AV$2,0)-1</f>
        <v>-1.5451608371962466E-3</v>
      </c>
      <c r="AW49">
        <f>VLOOKUP($C49,'Hist Data'!$A$2:$CN$500,'Unchained Indices'!AW$2,0)/VLOOKUP($C48,'Hist Data'!$A$2:$CN$500,'Unchained Indices'!AW$2,0)-1</f>
        <v>2.7329192546583503E-3</v>
      </c>
      <c r="AX49">
        <f>VLOOKUP($C49,'Hist Data'!$A$2:$CN$500,'Unchained Indices'!AX$2,0)/VLOOKUP($C48,'Hist Data'!$A$2:$CN$500,'Unchained Indices'!AX$2,0)-1</f>
        <v>2.3631350925561456E-3</v>
      </c>
      <c r="AY49">
        <f>VLOOKUP($C49,'Hist Data'!$A$2:$CN$500,'Unchained Indices'!AY$2,0)/VLOOKUP($C48,'Hist Data'!$A$2:$CN$500,'Unchained Indices'!AY$2,0)-1</f>
        <v>1.6825461179809542E-2</v>
      </c>
      <c r="AZ49">
        <f>VLOOKUP($C49,'Hist Data'!$A$2:$CN$500,'Unchained Indices'!AZ$2,0)/VLOOKUP($C48,'Hist Data'!$A$2:$CN$500,'Unchained Indices'!AZ$2,0)-1</f>
        <v>0</v>
      </c>
      <c r="BA49">
        <f>VLOOKUP($C49,'Hist Data'!$A$2:$CN$500,'Unchained Indices'!BA$2,0)/VLOOKUP($C48,'Hist Data'!$A$2:$CN$500,'Unchained Indices'!BA$2,0)-1</f>
        <v>0</v>
      </c>
      <c r="BB49">
        <f>VLOOKUP($C49,'Hist Data'!$A$2:$CN$500,'Unchained Indices'!BB$2,0)/VLOOKUP($C48,'Hist Data'!$A$2:$CN$500,'Unchained Indices'!BB$2,0)-1</f>
        <v>5.0289162685435151E-4</v>
      </c>
      <c r="BC49">
        <f>VLOOKUP($C49,'Hist Data'!$A$2:$CN$500,'Unchained Indices'!BC$2,0)/VLOOKUP($C48,'Hist Data'!$A$2:$CN$500,'Unchained Indices'!BC$2,0)-1</f>
        <v>9.6618357487923134E-3</v>
      </c>
      <c r="BD49">
        <f>VLOOKUP($C49,'Hist Data'!$A$2:$CN$500,'Unchained Indices'!BD$2,0)/VLOOKUP($C48,'Hist Data'!$A$2:$CN$500,'Unchained Indices'!BD$2,0)-1</f>
        <v>1.070234113712365E-2</v>
      </c>
      <c r="BE49">
        <f>VLOOKUP($C49,'Hist Data'!$A$2:$CN$500,'Unchained Indices'!BE$2,0)/VLOOKUP($C48,'Hist Data'!$A$2:$CN$500,'Unchained Indices'!BE$2,0)-1</f>
        <v>2.182203389830506E-2</v>
      </c>
      <c r="BF49">
        <f>VLOOKUP($C49,'Hist Data'!$A$2:$CN$500,'Unchained Indices'!BF$2,0)/VLOOKUP($C48,'Hist Data'!$A$2:$CN$500,'Unchained Indices'!BF$2,0)-1</f>
        <v>0</v>
      </c>
      <c r="BG49">
        <f>VLOOKUP($C49,'Hist Data'!$A$2:$CN$500,'Unchained Indices'!BG$2,0)/VLOOKUP($C48,'Hist Data'!$A$2:$CN$500,'Unchained Indices'!BG$2,0)-1</f>
        <v>0</v>
      </c>
      <c r="BH49">
        <f>VLOOKUP($C49,'Hist Data'!$A$2:$CN$500,'Unchained Indices'!BH$2,0)/VLOOKUP($C48,'Hist Data'!$A$2:$CN$500,'Unchained Indices'!BH$2,0)-1</f>
        <v>-0.11629353233830841</v>
      </c>
      <c r="BI49">
        <f>VLOOKUP($C49,'Hist Data'!$A$2:$CN$500,'Unchained Indices'!BI$2,0)/VLOOKUP($C48,'Hist Data'!$A$2:$CN$500,'Unchained Indices'!BI$2,0)-1</f>
        <v>1.8406593406593341E-2</v>
      </c>
      <c r="BJ49">
        <f>VLOOKUP($C49,'Hist Data'!$A$2:$CN$500,'Unchained Indices'!BJ$2,0)/VLOOKUP($C48,'Hist Data'!$A$2:$CN$500,'Unchained Indices'!BJ$2,0)-1</f>
        <v>1.6812373907195699E-2</v>
      </c>
      <c r="BK49">
        <f>VLOOKUP($C49,'Hist Data'!$A$2:$CN$500,'Unchained Indices'!BK$2,0)/VLOOKUP($C48,'Hist Data'!$A$2:$CN$500,'Unchained Indices'!BK$2,0)-1</f>
        <v>2.0134228187919323E-2</v>
      </c>
      <c r="BL49">
        <f>VLOOKUP($C49,'Hist Data'!$A$2:$CN$500,'Unchained Indices'!BL$2,0)/VLOOKUP($C48,'Hist Data'!$A$2:$CN$500,'Unchained Indices'!BL$2,0)-1</f>
        <v>2.0016012810248895E-3</v>
      </c>
      <c r="BM49">
        <f>VLOOKUP($C49,'Hist Data'!$A$2:$CN$500,'Unchained Indices'!BM$2,0)/VLOOKUP($C48,'Hist Data'!$A$2:$CN$500,'Unchained Indices'!BM$2,0)-1</f>
        <v>9.7457627118644474E-3</v>
      </c>
      <c r="BN49">
        <f>VLOOKUP($C49,'Hist Data'!$A$2:$CN$500,'Unchained Indices'!BN$2,0)/VLOOKUP($C48,'Hist Data'!$A$2:$CN$500,'Unchained Indices'!BN$2,0)-1</f>
        <v>1.8721299894030263E-2</v>
      </c>
      <c r="BO49">
        <f>VLOOKUP($C49,'Hist Data'!$A$2:$CN$500,'Unchained Indices'!BO$2,0)/VLOOKUP($C48,'Hist Data'!$A$2:$CN$500,'Unchained Indices'!BO$2,0)-1</f>
        <v>0</v>
      </c>
      <c r="BP49">
        <f>VLOOKUP($C49,'Hist Data'!$A$2:$CN$500,'Unchained Indices'!BP$2,0)/VLOOKUP($C48,'Hist Data'!$A$2:$CN$500,'Unchained Indices'!BP$2,0)-1</f>
        <v>-2.0634920634920562E-2</v>
      </c>
      <c r="BQ49">
        <f>VLOOKUP($C49,'Hist Data'!$A$2:$CN$500,'Unchained Indices'!BQ$2,0)/VLOOKUP($C48,'Hist Data'!$A$2:$CN$500,'Unchained Indices'!BQ$2,0)-1</f>
        <v>4.5690550363446381E-3</v>
      </c>
      <c r="BR49">
        <f>VLOOKUP($C49,'Hist Data'!$A$2:$CN$500,'Unchained Indices'!BR$2,0)/VLOOKUP($C48,'Hist Data'!$A$2:$CN$500,'Unchained Indices'!BR$2,0)-1</f>
        <v>3.8214347750562538E-3</v>
      </c>
      <c r="BS49">
        <f>VLOOKUP($C49,'Hist Data'!$A$2:$CN$500,'Unchained Indices'!BS$2,0)/VLOOKUP($C48,'Hist Data'!$A$2:$CN$500,'Unchained Indices'!BS$2,0)-1</f>
        <v>8.4439083232812351E-3</v>
      </c>
      <c r="BT49">
        <f>VLOOKUP($C49,'Hist Data'!$A$2:$CN$500,'Unchained Indices'!BT$2,0)/VLOOKUP($C48,'Hist Data'!$A$2:$CN$500,'Unchained Indices'!BT$2,0)-1</f>
        <v>1.7354596622889407E-2</v>
      </c>
      <c r="BU49">
        <f>VLOOKUP($C49,'Hist Data'!$A$2:$CN$500,'Unchained Indices'!BU$2,0)/VLOOKUP($C48,'Hist Data'!$A$2:$CN$500,'Unchained Indices'!BU$2,0)-1</f>
        <v>1.8843683083511698E-2</v>
      </c>
      <c r="BV49">
        <f>VLOOKUP($C49,'Hist Data'!$A$2:$CN$500,'Unchained Indices'!BV$2,0)/VLOOKUP($C48,'Hist Data'!$A$2:$CN$500,'Unchained Indices'!BV$2,0)-1</f>
        <v>9.4786729857818663E-3</v>
      </c>
      <c r="BW49">
        <f>VLOOKUP($C49,'Hist Data'!$A$2:$CN$500,'Unchained Indices'!BW$2,0)/VLOOKUP($C48,'Hist Data'!$A$2:$CN$500,'Unchained Indices'!BW$2,0)-1</f>
        <v>8.79120879120876E-3</v>
      </c>
      <c r="BX49">
        <f>VLOOKUP($C49,'Hist Data'!$A$2:$CN$500,'Unchained Indices'!BX$2,0)/VLOOKUP($C48,'Hist Data'!$A$2:$CN$500,'Unchained Indices'!BX$2,0)-1</f>
        <v>1.4912280701754321E-2</v>
      </c>
      <c r="BY49">
        <f>VLOOKUP($C49,'Hist Data'!$A$2:$CN$500,'Unchained Indices'!BY$2,0)/VLOOKUP($C48,'Hist Data'!$A$2:$CN$500,'Unchained Indices'!BY$2,0)-1</f>
        <v>1.0842368640533673E-2</v>
      </c>
      <c r="BZ49">
        <f>VLOOKUP($C49,'Hist Data'!$A$2:$CN$500,'Unchained Indices'!BZ$2,0)/VLOOKUP($C48,'Hist Data'!$A$2:$CN$500,'Unchained Indices'!BZ$2,0)-1</f>
        <v>4.5139448653879199E-3</v>
      </c>
      <c r="CA49">
        <f>VLOOKUP($C49,'Hist Data'!$A$2:$CN$500,'Unchained Indices'!CA$2,0)/VLOOKUP($C48,'Hist Data'!$A$2:$CN$500,'Unchained Indices'!CA$2,0)-1</f>
        <v>4.3177892918826455E-3</v>
      </c>
      <c r="CB49">
        <f>VLOOKUP($C49,'Hist Data'!$A$2:$CN$500,'Unchained Indices'!CB$2,0)/VLOOKUP($C48,'Hist Data'!$A$2:$CN$500,'Unchained Indices'!CB$2,0)-1</f>
        <v>1.9364833462431896E-3</v>
      </c>
      <c r="CC49">
        <f>VLOOKUP($C49,'Hist Data'!$A$2:$CN$500,'Unchained Indices'!CC$2,0)/VLOOKUP($C48,'Hist Data'!$A$2:$CN$500,'Unchained Indices'!CC$2,0)-1</f>
        <v>-7.8693790149892973E-2</v>
      </c>
      <c r="CD49">
        <f>VLOOKUP($C49,'Hist Data'!$A$2:$CN$500,'Unchained Indices'!CD$2,0)/VLOOKUP($C48,'Hist Data'!$A$2:$CN$500,'Unchained Indices'!CD$2,0)-1</f>
        <v>2.6351907768322747E-2</v>
      </c>
      <c r="CE49">
        <f>VLOOKUP($C49,'Hist Data'!$A$2:$CN$500,'Unchained Indices'!CE$2,0)/VLOOKUP($C48,'Hist Data'!$A$2:$CN$500,'Unchained Indices'!CE$2,0)-1</f>
        <v>4.144218814752243E-4</v>
      </c>
      <c r="CF49">
        <f>VLOOKUP($C49,'Hist Data'!$A$2:$CN$500,'Unchained Indices'!CF$2,0)/VLOOKUP($C48,'Hist Data'!$A$2:$CN$500,'Unchained Indices'!CF$2,0)-1</f>
        <v>1.3605442176870541E-2</v>
      </c>
      <c r="CG49">
        <f>VLOOKUP($C49,'Hist Data'!$A$2:$CN$500,'Unchained Indices'!CG$2,0)/VLOOKUP($C48,'Hist Data'!$A$2:$CN$500,'Unchained Indices'!CG$2,0)-1</f>
        <v>8.1332300542215297E-2</v>
      </c>
      <c r="CH49">
        <f>VLOOKUP($C49,'Hist Data'!$A$2:$CN$500,'Unchained Indices'!CH$2,0)/VLOOKUP($C48,'Hist Data'!$A$2:$CN$500,'Unchained Indices'!CH$2,0)-1</f>
        <v>1.538461538461533E-2</v>
      </c>
      <c r="CI49">
        <f>VLOOKUP($C49,'Hist Data'!$A$2:$CN$500,'Unchained Indices'!CI$2,0)/VLOOKUP($C48,'Hist Data'!$A$2:$CN$500,'Unchained Indices'!CI$2,0)-1</f>
        <v>3.1366691560866133E-2</v>
      </c>
      <c r="CJ49">
        <f>VLOOKUP($C49,'Hist Data'!$A$2:$CN$500,'Unchained Indices'!CJ$2,0)/VLOOKUP($C48,'Hist Data'!$A$2:$CN$500,'Unchained Indices'!CJ$2,0)-1</f>
        <v>0</v>
      </c>
      <c r="CK49">
        <f>VLOOKUP($C49,'Hist Data'!$A$2:$CN$500,'Unchained Indices'!CK$2,0)/VLOOKUP($C48,'Hist Data'!$A$2:$CN$500,'Unchained Indices'!CK$2,0)-1</f>
        <v>8.6143695014662125E-3</v>
      </c>
      <c r="CL49">
        <f>VLOOKUP($C49,'Hist Data'!$A$2:$CN$500,'Unchained Indices'!CL$2,0)/VLOOKUP($C48,'Hist Data'!$A$2:$CN$500,'Unchained Indices'!CL$2,0)-1</f>
        <v>1.312335958005395E-3</v>
      </c>
      <c r="CM49">
        <f>VLOOKUP($C49,'Hist Data'!$A$2:$CN$500,'Unchained Indices'!CM$2,0)/VLOOKUP($C48,'Hist Data'!$A$2:$CN$500,'Unchained Indices'!CM$2,0)-1</f>
        <v>0</v>
      </c>
      <c r="CN49">
        <f>VLOOKUP($C49,'Hist Data'!$A$2:$CN$500,'Unchained Indices'!CN$2,0)/VLOOKUP($C48,'Hist Data'!$A$2:$CN$500,'Unchained Indices'!CN$2,0)-1</f>
        <v>-2.9788501638361442E-4</v>
      </c>
      <c r="CO49">
        <f>VLOOKUP($C49,'Hist Data'!$A$2:$CN$500,'Unchained Indices'!CO$2,0)/VLOOKUP($C48,'Hist Data'!$A$2:$CN$500,'Unchained Indices'!CO$2,0)-1</f>
        <v>3.0828516377649384E-2</v>
      </c>
      <c r="CP49">
        <f>VLOOKUP($C49,'Hist Data'!$A$2:$CN$500,'Unchained Indices'!CP$2,0)/VLOOKUP($C48,'Hist Data'!$A$2:$CN$500,'Unchained Indices'!CP$2,0)-1</f>
        <v>2.5254080689867564E-2</v>
      </c>
    </row>
    <row r="50" spans="3:94" x14ac:dyDescent="0.2">
      <c r="C50" s="6">
        <f t="shared" si="10"/>
        <v>44805</v>
      </c>
      <c r="D50">
        <f>VLOOKUP($C50,'Hist Data'!$A$2:$CN$500,'Unchained Indices'!D$2,0)/VLOOKUP($C49,'Hist Data'!$A$2:$CN$500,'Unchained Indices'!D$2,0)-1</f>
        <v>1.8779342723004522E-2</v>
      </c>
      <c r="E50">
        <f>VLOOKUP($C50,'Hist Data'!$A$2:$CN$500,'Unchained Indices'!E$2,0)/VLOOKUP($C49,'Hist Data'!$A$2:$CN$500,'Unchained Indices'!E$2,0)-1</f>
        <v>3.0701754385964453E-3</v>
      </c>
      <c r="F50">
        <f>VLOOKUP($C50,'Hist Data'!$A$2:$CN$500,'Unchained Indices'!F$2,0)/VLOOKUP($C49,'Hist Data'!$A$2:$CN$500,'Unchained Indices'!F$2,0)-1</f>
        <v>3.2297011771807993E-2</v>
      </c>
      <c r="G50">
        <f>VLOOKUP($C50,'Hist Data'!$A$2:$CN$500,'Unchained Indices'!G$2,0)/VLOOKUP($C49,'Hist Data'!$A$2:$CN$500,'Unchained Indices'!G$2,0)-1</f>
        <v>1.1538461538461497E-2</v>
      </c>
      <c r="H50">
        <f>VLOOKUP($C50,'Hist Data'!$A$2:$CN$500,'Unchained Indices'!H$2,0)/VLOOKUP($C49,'Hist Data'!$A$2:$CN$500,'Unchained Indices'!H$2,0)-1</f>
        <v>-9.0657265172501278E-3</v>
      </c>
      <c r="I50">
        <f>VLOOKUP($C50,'Hist Data'!$A$2:$CN$500,'Unchained Indices'!I$2,0)/VLOOKUP($C49,'Hist Data'!$A$2:$CN$500,'Unchained Indices'!I$2,0)-1</f>
        <v>-8.9613970588234837E-3</v>
      </c>
      <c r="J50">
        <f>VLOOKUP($C50,'Hist Data'!$A$2:$CN$500,'Unchained Indices'!J$2,0)/VLOOKUP($C49,'Hist Data'!$A$2:$CN$500,'Unchained Indices'!J$2,0)-1</f>
        <v>4.4486692015209162E-2</v>
      </c>
      <c r="K50">
        <f>VLOOKUP($C50,'Hist Data'!$A$2:$CN$500,'Unchained Indices'!K$2,0)/VLOOKUP($C49,'Hist Data'!$A$2:$CN$500,'Unchained Indices'!K$2,0)-1</f>
        <v>2.8469750889679624E-2</v>
      </c>
      <c r="L50">
        <f>VLOOKUP($C50,'Hist Data'!$A$2:$CN$500,'Unchained Indices'!L$2,0)/VLOOKUP($C49,'Hist Data'!$A$2:$CN$500,'Unchained Indices'!L$2,0)-1</f>
        <v>5.0614605929137912E-3</v>
      </c>
      <c r="M50">
        <f>VLOOKUP($C50,'Hist Data'!$A$2:$CN$500,'Unchained Indices'!M$2,0)/VLOOKUP($C49,'Hist Data'!$A$2:$CN$500,'Unchained Indices'!M$2,0)-1</f>
        <v>1.7939282428702796E-2</v>
      </c>
      <c r="N50">
        <f>VLOOKUP($C50,'Hist Data'!$A$2:$CN$500,'Unchained Indices'!N$2,0)/VLOOKUP($C49,'Hist Data'!$A$2:$CN$500,'Unchained Indices'!N$2,0)-1</f>
        <v>-1.0443864229764954E-2</v>
      </c>
      <c r="O50">
        <f>VLOOKUP($C50,'Hist Data'!$A$2:$CN$500,'Unchained Indices'!O$2,0)/VLOOKUP($C49,'Hist Data'!$A$2:$CN$500,'Unchained Indices'!O$2,0)-1</f>
        <v>-8.3780160857909181E-3</v>
      </c>
      <c r="P50">
        <f>VLOOKUP($C50,'Hist Data'!$A$2:$CN$500,'Unchained Indices'!P$2,0)/VLOOKUP($C49,'Hist Data'!$A$2:$CN$500,'Unchained Indices'!P$2,0)-1</f>
        <v>-1.226597805035512E-2</v>
      </c>
      <c r="Q50">
        <f>VLOOKUP($C50,'Hist Data'!$A$2:$CN$500,'Unchained Indices'!Q$2,0)/VLOOKUP($C49,'Hist Data'!$A$2:$CN$500,'Unchained Indices'!Q$2,0)-1</f>
        <v>4.3832185347525421E-3</v>
      </c>
      <c r="R50">
        <f>VLOOKUP($C50,'Hist Data'!$A$2:$CN$500,'Unchained Indices'!R$2,0)/VLOOKUP($C49,'Hist Data'!$A$2:$CN$500,'Unchained Indices'!R$2,0)-1</f>
        <v>2.643969576240468E-2</v>
      </c>
      <c r="S50">
        <f>VLOOKUP($C50,'Hist Data'!$A$2:$CN$500,'Unchained Indices'!S$2,0)/VLOOKUP($C49,'Hist Data'!$A$2:$CN$500,'Unchained Indices'!S$2,0)-1</f>
        <v>2.8632784538296097E-3</v>
      </c>
      <c r="T50">
        <f>VLOOKUP($C50,'Hist Data'!$A$2:$CN$500,'Unchained Indices'!T$2,0)/VLOOKUP($C49,'Hist Data'!$A$2:$CN$500,'Unchained Indices'!T$2,0)-1</f>
        <v>5.523255813953476E-2</v>
      </c>
      <c r="U50">
        <f>VLOOKUP($C50,'Hist Data'!$A$2:$CN$500,'Unchained Indices'!U$2,0)/VLOOKUP($C49,'Hist Data'!$A$2:$CN$500,'Unchained Indices'!U$2,0)-1</f>
        <v>1.5023474178403884E-2</v>
      </c>
      <c r="V50">
        <f>VLOOKUP($C50,'Hist Data'!$A$2:$CN$500,'Unchained Indices'!V$2,0)/VLOOKUP($C49,'Hist Data'!$A$2:$CN$500,'Unchained Indices'!V$2,0)-1</f>
        <v>-3.9787798408487118E-3</v>
      </c>
      <c r="W50">
        <f>VLOOKUP($C50,'Hist Data'!$A$2:$CN$500,'Unchained Indices'!W$2,0)/VLOOKUP($C49,'Hist Data'!$A$2:$CN$500,'Unchained Indices'!W$2,0)-1</f>
        <v>1.6009852216748888E-2</v>
      </c>
      <c r="X50">
        <f>VLOOKUP($C50,'Hist Data'!$A$2:$CN$500,'Unchained Indices'!X$2,0)/VLOOKUP($C49,'Hist Data'!$A$2:$CN$500,'Unchained Indices'!X$2,0)-1</f>
        <v>2.7361899845121274E-2</v>
      </c>
      <c r="Y50">
        <f>VLOOKUP($C50,'Hist Data'!$A$2:$CN$500,'Unchained Indices'!Y$2,0)/VLOOKUP($C49,'Hist Data'!$A$2:$CN$500,'Unchained Indices'!Y$2,0)-1</f>
        <v>1.9069166127989812E-2</v>
      </c>
      <c r="Z50">
        <f>VLOOKUP($C50,'Hist Data'!$A$2:$CN$500,'Unchained Indices'!Z$2,0)/VLOOKUP($C49,'Hist Data'!$A$2:$CN$500,'Unchained Indices'!Z$2,0)-1</f>
        <v>-1.2803532008829999E-2</v>
      </c>
      <c r="AA50">
        <f>VLOOKUP($C50,'Hist Data'!$A$2:$CN$500,'Unchained Indices'!AA$2,0)/VLOOKUP($C49,'Hist Data'!$A$2:$CN$500,'Unchained Indices'!AA$2,0)-1</f>
        <v>7.994883274704101E-3</v>
      </c>
      <c r="AB50">
        <f>VLOOKUP($C50,'Hist Data'!$A$2:$CN$500,'Unchained Indices'!AB$2,0)/VLOOKUP($C49,'Hist Data'!$A$2:$CN$500,'Unchained Indices'!AB$2,0)-1</f>
        <v>-1.5071590052749828E-3</v>
      </c>
      <c r="AC50">
        <f>VLOOKUP($C50,'Hist Data'!$A$2:$CN$500,'Unchained Indices'!AC$2,0)/VLOOKUP($C49,'Hist Data'!$A$2:$CN$500,'Unchained Indices'!AC$2,0)-1</f>
        <v>2.4439918533604832E-2</v>
      </c>
      <c r="AD50">
        <f>VLOOKUP($C50,'Hist Data'!$A$2:$CN$500,'Unchained Indices'!AD$2,0)/VLOOKUP($C49,'Hist Data'!$A$2:$CN$500,'Unchained Indices'!AD$2,0)-1</f>
        <v>-8.0291970802919277E-3</v>
      </c>
      <c r="AE50">
        <f>VLOOKUP($C50,'Hist Data'!$A$2:$CN$500,'Unchained Indices'!AE$2,0)/VLOOKUP($C49,'Hist Data'!$A$2:$CN$500,'Unchained Indices'!AE$2,0)-1</f>
        <v>1.6949152542372836E-2</v>
      </c>
      <c r="AF50">
        <f>VLOOKUP($C50,'Hist Data'!$A$2:$CN$500,'Unchained Indices'!AF$2,0)/VLOOKUP($C49,'Hist Data'!$A$2:$CN$500,'Unchained Indices'!AF$2,0)-1</f>
        <v>1.8810679611650505E-2</v>
      </c>
      <c r="AG50">
        <f>VLOOKUP($C50,'Hist Data'!$A$2:$CN$500,'Unchained Indices'!AG$2,0)/VLOOKUP($C49,'Hist Data'!$A$2:$CN$500,'Unchained Indices'!AG$2,0)-1</f>
        <v>8.6928525434641912E-3</v>
      </c>
      <c r="AH50">
        <f>VLOOKUP($C50,'Hist Data'!$A$2:$CN$500,'Unchained Indices'!AH$2,0)/VLOOKUP($C49,'Hist Data'!$A$2:$CN$500,'Unchained Indices'!AH$2,0)-1</f>
        <v>9.3572009764035791E-3</v>
      </c>
      <c r="AI50">
        <f>VLOOKUP($C50,'Hist Data'!$A$2:$CN$500,'Unchained Indices'!AI$2,0)/VLOOKUP($C49,'Hist Data'!$A$2:$CN$500,'Unchained Indices'!AI$2,0)-1</f>
        <v>1.1587982832617971E-2</v>
      </c>
      <c r="AJ50">
        <f>VLOOKUP($C50,'Hist Data'!$A$2:$CN$500,'Unchained Indices'!AJ$2,0)/VLOOKUP($C49,'Hist Data'!$A$2:$CN$500,'Unchained Indices'!AJ$2,0)-1</f>
        <v>-1.2698412698411987E-3</v>
      </c>
      <c r="AK50">
        <f>VLOOKUP($C50,'Hist Data'!$A$2:$CN$500,'Unchained Indices'!AK$2,0)/VLOOKUP($C49,'Hist Data'!$A$2:$CN$500,'Unchained Indices'!AK$2,0)-1</f>
        <v>1.2695725772322586E-3</v>
      </c>
      <c r="AL50">
        <f>VLOOKUP($C50,'Hist Data'!$A$2:$CN$500,'Unchained Indices'!AL$2,0)/VLOOKUP($C49,'Hist Data'!$A$2:$CN$500,'Unchained Indices'!AL$2,0)-1</f>
        <v>2.7113630761648189E-3</v>
      </c>
      <c r="AM50">
        <f>VLOOKUP($C50,'Hist Data'!$A$2:$CN$500,'Unchained Indices'!AM$2,0)/VLOOKUP($C49,'Hist Data'!$A$2:$CN$500,'Unchained Indices'!AM$2,0)-1</f>
        <v>1.8767377201112101E-2</v>
      </c>
      <c r="AN50">
        <f>VLOOKUP($C50,'Hist Data'!$A$2:$CN$500,'Unchained Indices'!AN$2,0)/VLOOKUP($C49,'Hist Data'!$A$2:$CN$500,'Unchained Indices'!AN$2,0)-1</f>
        <v>5.3372149442019179E-3</v>
      </c>
      <c r="AO50">
        <f>VLOOKUP($C50,'Hist Data'!$A$2:$CN$500,'Unchained Indices'!AO$2,0)/VLOOKUP($C49,'Hist Data'!$A$2:$CN$500,'Unchained Indices'!AO$2,0)-1</f>
        <v>5.9288537549406772E-3</v>
      </c>
      <c r="AP50">
        <f>VLOOKUP($C50,'Hist Data'!$A$2:$CN$500,'Unchained Indices'!AP$2,0)/VLOOKUP($C49,'Hist Data'!$A$2:$CN$500,'Unchained Indices'!AP$2,0)-1</f>
        <v>7.3313782991202281E-4</v>
      </c>
      <c r="AQ50">
        <f>VLOOKUP($C50,'Hist Data'!$A$2:$CN$500,'Unchained Indices'!AQ$2,0)/VLOOKUP($C49,'Hist Data'!$A$2:$CN$500,'Unchained Indices'!AQ$2,0)-1</f>
        <v>1.1267605633802802E-2</v>
      </c>
      <c r="AR50">
        <f>VLOOKUP($C50,'Hist Data'!$A$2:$CN$500,'Unchained Indices'!AR$2,0)/VLOOKUP($C49,'Hist Data'!$A$2:$CN$500,'Unchained Indices'!AR$2,0)-1</f>
        <v>4.462753175420664E-3</v>
      </c>
      <c r="AS50">
        <f>VLOOKUP($C50,'Hist Data'!$A$2:$CN$500,'Unchained Indices'!AS$2,0)/VLOOKUP($C49,'Hist Data'!$A$2:$CN$500,'Unchained Indices'!AS$2,0)-1</f>
        <v>1.2091898428052694E-3</v>
      </c>
      <c r="AT50">
        <f>VLOOKUP($C50,'Hist Data'!$A$2:$CN$500,'Unchained Indices'!AT$2,0)/VLOOKUP($C49,'Hist Data'!$A$2:$CN$500,'Unchained Indices'!AT$2,0)-1</f>
        <v>6.1262959472196954E-3</v>
      </c>
      <c r="AU50">
        <f>VLOOKUP($C50,'Hist Data'!$A$2:$CN$500,'Unchained Indices'!AU$2,0)/VLOOKUP($C49,'Hist Data'!$A$2:$CN$500,'Unchained Indices'!AU$2,0)-1</f>
        <v>7.6136610833166252E-4</v>
      </c>
      <c r="AV50">
        <f>VLOOKUP($C50,'Hist Data'!$A$2:$CN$500,'Unchained Indices'!AV$2,0)/VLOOKUP($C49,'Hist Data'!$A$2:$CN$500,'Unchained Indices'!AV$2,0)-1</f>
        <v>-5.6274620146312682E-4</v>
      </c>
      <c r="AW50">
        <f>VLOOKUP($C50,'Hist Data'!$A$2:$CN$500,'Unchained Indices'!AW$2,0)/VLOOKUP($C49,'Hist Data'!$A$2:$CN$500,'Unchained Indices'!AW$2,0)-1</f>
        <v>3.2210109018828703E-3</v>
      </c>
      <c r="AX50">
        <f>VLOOKUP($C50,'Hist Data'!$A$2:$CN$500,'Unchained Indices'!AX$2,0)/VLOOKUP($C49,'Hist Data'!$A$2:$CN$500,'Unchained Indices'!AX$2,0)-1</f>
        <v>4.5186640471512662E-2</v>
      </c>
      <c r="AY50">
        <f>VLOOKUP($C50,'Hist Data'!$A$2:$CN$500,'Unchained Indices'!AY$2,0)/VLOOKUP($C49,'Hist Data'!$A$2:$CN$500,'Unchained Indices'!AY$2,0)-1</f>
        <v>1.5550239234449759E-2</v>
      </c>
      <c r="AZ50">
        <f>VLOOKUP($C50,'Hist Data'!$A$2:$CN$500,'Unchained Indices'!AZ$2,0)/VLOOKUP($C49,'Hist Data'!$A$2:$CN$500,'Unchained Indices'!AZ$2,0)-1</f>
        <v>0</v>
      </c>
      <c r="BA50">
        <f>VLOOKUP($C50,'Hist Data'!$A$2:$CN$500,'Unchained Indices'!BA$2,0)/VLOOKUP($C49,'Hist Data'!$A$2:$CN$500,'Unchained Indices'!BA$2,0)-1</f>
        <v>0</v>
      </c>
      <c r="BB50">
        <f>VLOOKUP($C50,'Hist Data'!$A$2:$CN$500,'Unchained Indices'!BB$2,0)/VLOOKUP($C49,'Hist Data'!$A$2:$CN$500,'Unchained Indices'!BB$2,0)-1</f>
        <v>4.272430258859039E-3</v>
      </c>
      <c r="BC50">
        <f>VLOOKUP($C50,'Hist Data'!$A$2:$CN$500,'Unchained Indices'!BC$2,0)/VLOOKUP($C49,'Hist Data'!$A$2:$CN$500,'Unchained Indices'!BC$2,0)-1</f>
        <v>2.4606971975392966E-2</v>
      </c>
      <c r="BD50">
        <f>VLOOKUP($C50,'Hist Data'!$A$2:$CN$500,'Unchained Indices'!BD$2,0)/VLOOKUP($C49,'Hist Data'!$A$2:$CN$500,'Unchained Indices'!BD$2,0)-1</f>
        <v>2.2005294506949102E-2</v>
      </c>
      <c r="BE50">
        <f>VLOOKUP($C50,'Hist Data'!$A$2:$CN$500,'Unchained Indices'!BE$2,0)/VLOOKUP($C49,'Hist Data'!$A$2:$CN$500,'Unchained Indices'!BE$2,0)-1</f>
        <v>1.9697283848227221E-2</v>
      </c>
      <c r="BF50">
        <f>VLOOKUP($C50,'Hist Data'!$A$2:$CN$500,'Unchained Indices'!BF$2,0)/VLOOKUP($C49,'Hist Data'!$A$2:$CN$500,'Unchained Indices'!BF$2,0)-1</f>
        <v>0</v>
      </c>
      <c r="BG50">
        <f>VLOOKUP($C50,'Hist Data'!$A$2:$CN$500,'Unchained Indices'!BG$2,0)/VLOOKUP($C49,'Hist Data'!$A$2:$CN$500,'Unchained Indices'!BG$2,0)-1</f>
        <v>0</v>
      </c>
      <c r="BH50">
        <f>VLOOKUP($C50,'Hist Data'!$A$2:$CN$500,'Unchained Indices'!BH$2,0)/VLOOKUP($C49,'Hist Data'!$A$2:$CN$500,'Unchained Indices'!BH$2,0)-1</f>
        <v>0.106826178747361</v>
      </c>
      <c r="BI50">
        <f>VLOOKUP($C50,'Hist Data'!$A$2:$CN$500,'Unchained Indices'!BI$2,0)/VLOOKUP($C49,'Hist Data'!$A$2:$CN$500,'Unchained Indices'!BI$2,0)-1</f>
        <v>2.6166711626652184E-2</v>
      </c>
      <c r="BJ50">
        <f>VLOOKUP($C50,'Hist Data'!$A$2:$CN$500,'Unchained Indices'!BJ$2,0)/VLOOKUP($C49,'Hist Data'!$A$2:$CN$500,'Unchained Indices'!BJ$2,0)-1</f>
        <v>9.9206349206348854E-4</v>
      </c>
      <c r="BK50">
        <f>VLOOKUP($C50,'Hist Data'!$A$2:$CN$500,'Unchained Indices'!BK$2,0)/VLOOKUP($C49,'Hist Data'!$A$2:$CN$500,'Unchained Indices'!BK$2,0)-1</f>
        <v>1.3157894736842035E-2</v>
      </c>
      <c r="BL50">
        <f>VLOOKUP($C50,'Hist Data'!$A$2:$CN$500,'Unchained Indices'!BL$2,0)/VLOOKUP($C49,'Hist Data'!$A$2:$CN$500,'Unchained Indices'!BL$2,0)-1</f>
        <v>7.1913703555732678E-3</v>
      </c>
      <c r="BM50">
        <f>VLOOKUP($C50,'Hist Data'!$A$2:$CN$500,'Unchained Indices'!BM$2,0)/VLOOKUP($C49,'Hist Data'!$A$2:$CN$500,'Unchained Indices'!BM$2,0)-1</f>
        <v>1.1749895090222395E-2</v>
      </c>
      <c r="BN50">
        <f>VLOOKUP($C50,'Hist Data'!$A$2:$CN$500,'Unchained Indices'!BN$2,0)/VLOOKUP($C49,'Hist Data'!$A$2:$CN$500,'Unchained Indices'!BN$2,0)-1</f>
        <v>1.178918169209453E-2</v>
      </c>
      <c r="BO50">
        <f>VLOOKUP($C50,'Hist Data'!$A$2:$CN$500,'Unchained Indices'!BO$2,0)/VLOOKUP($C49,'Hist Data'!$A$2:$CN$500,'Unchained Indices'!BO$2,0)-1</f>
        <v>0</v>
      </c>
      <c r="BP50">
        <f>VLOOKUP($C50,'Hist Data'!$A$2:$CN$500,'Unchained Indices'!BP$2,0)/VLOOKUP($C49,'Hist Data'!$A$2:$CN$500,'Unchained Indices'!BP$2,0)-1</f>
        <v>4.0518638573743271E-3</v>
      </c>
      <c r="BQ50">
        <f>VLOOKUP($C50,'Hist Data'!$A$2:$CN$500,'Unchained Indices'!BQ$2,0)/VLOOKUP($C49,'Hist Data'!$A$2:$CN$500,'Unchained Indices'!BQ$2,0)-1</f>
        <v>4.9617531527808012E-3</v>
      </c>
      <c r="BR50">
        <f>VLOOKUP($C50,'Hist Data'!$A$2:$CN$500,'Unchained Indices'!BR$2,0)/VLOOKUP($C49,'Hist Data'!$A$2:$CN$500,'Unchained Indices'!BR$2,0)-1</f>
        <v>1.1247620695622018E-2</v>
      </c>
      <c r="BS50">
        <f>VLOOKUP($C50,'Hist Data'!$A$2:$CN$500,'Unchained Indices'!BS$2,0)/VLOOKUP($C49,'Hist Data'!$A$2:$CN$500,'Unchained Indices'!BS$2,0)-1</f>
        <v>2.9106858054226414E-2</v>
      </c>
      <c r="BT50">
        <f>VLOOKUP($C50,'Hist Data'!$A$2:$CN$500,'Unchained Indices'!BT$2,0)/VLOOKUP($C49,'Hist Data'!$A$2:$CN$500,'Unchained Indices'!BT$2,0)-1</f>
        <v>3.5039188566159396E-2</v>
      </c>
      <c r="BU50">
        <f>VLOOKUP($C50,'Hist Data'!$A$2:$CN$500,'Unchained Indices'!BU$2,0)/VLOOKUP($C49,'Hist Data'!$A$2:$CN$500,'Unchained Indices'!BU$2,0)-1</f>
        <v>2.4800336275746071E-2</v>
      </c>
      <c r="BV50">
        <f>VLOOKUP($C50,'Hist Data'!$A$2:$CN$500,'Unchained Indices'!BV$2,0)/VLOOKUP($C49,'Hist Data'!$A$2:$CN$500,'Unchained Indices'!BV$2,0)-1</f>
        <v>3.6114120621162815E-2</v>
      </c>
      <c r="BW50">
        <f>VLOOKUP($C50,'Hist Data'!$A$2:$CN$500,'Unchained Indices'!BW$2,0)/VLOOKUP($C49,'Hist Data'!$A$2:$CN$500,'Unchained Indices'!BW$2,0)-1</f>
        <v>1.6339869281045694E-2</v>
      </c>
      <c r="BX50">
        <f>VLOOKUP($C50,'Hist Data'!$A$2:$CN$500,'Unchained Indices'!BX$2,0)/VLOOKUP($C49,'Hist Data'!$A$2:$CN$500,'Unchained Indices'!BX$2,0)-1</f>
        <v>3.8893690579084872E-3</v>
      </c>
      <c r="BY50">
        <f>VLOOKUP($C50,'Hist Data'!$A$2:$CN$500,'Unchained Indices'!BY$2,0)/VLOOKUP($C49,'Hist Data'!$A$2:$CN$500,'Unchained Indices'!BY$2,0)-1</f>
        <v>1.0313531353135286E-2</v>
      </c>
      <c r="BZ50">
        <f>VLOOKUP($C50,'Hist Data'!$A$2:$CN$500,'Unchained Indices'!BZ$2,0)/VLOOKUP($C49,'Hist Data'!$A$2:$CN$500,'Unchained Indices'!BZ$2,0)-1</f>
        <v>3.530733429625954E-3</v>
      </c>
      <c r="CA50">
        <f>VLOOKUP($C50,'Hist Data'!$A$2:$CN$500,'Unchained Indices'!CA$2,0)/VLOOKUP($C49,'Hist Data'!$A$2:$CN$500,'Unchained Indices'!CA$2,0)-1</f>
        <v>5.1590713671538779E-3</v>
      </c>
      <c r="CB50">
        <f>VLOOKUP($C50,'Hist Data'!$A$2:$CN$500,'Unchained Indices'!CB$2,0)/VLOOKUP($C49,'Hist Data'!$A$2:$CN$500,'Unchained Indices'!CB$2,0)-1</f>
        <v>6.957866254348799E-3</v>
      </c>
      <c r="CC50">
        <f>VLOOKUP($C50,'Hist Data'!$A$2:$CN$500,'Unchained Indices'!CC$2,0)/VLOOKUP($C49,'Hist Data'!$A$2:$CN$500,'Unchained Indices'!CC$2,0)-1</f>
        <v>-2.8278132868487238E-2</v>
      </c>
      <c r="CD50">
        <f>VLOOKUP($C50,'Hist Data'!$A$2:$CN$500,'Unchained Indices'!CD$2,0)/VLOOKUP($C49,'Hist Data'!$A$2:$CN$500,'Unchained Indices'!CD$2,0)-1</f>
        <v>2.4159757510920921E-2</v>
      </c>
      <c r="CE50">
        <f>VLOOKUP($C50,'Hist Data'!$A$2:$CN$500,'Unchained Indices'!CE$2,0)/VLOOKUP($C49,'Hist Data'!$A$2:$CN$500,'Unchained Indices'!CE$2,0)-1</f>
        <v>-1.4498757249378658E-2</v>
      </c>
      <c r="CF50">
        <f>VLOOKUP($C50,'Hist Data'!$A$2:$CN$500,'Unchained Indices'!CF$2,0)/VLOOKUP($C49,'Hist Data'!$A$2:$CN$500,'Unchained Indices'!CF$2,0)-1</f>
        <v>-7.5298739564577666E-3</v>
      </c>
      <c r="CG50">
        <f>VLOOKUP($C50,'Hist Data'!$A$2:$CN$500,'Unchained Indices'!CG$2,0)/VLOOKUP($C49,'Hist Data'!$A$2:$CN$500,'Unchained Indices'!CG$2,0)-1</f>
        <v>-0.15383237822349571</v>
      </c>
      <c r="CH50">
        <f>VLOOKUP($C50,'Hist Data'!$A$2:$CN$500,'Unchained Indices'!CH$2,0)/VLOOKUP($C49,'Hist Data'!$A$2:$CN$500,'Unchained Indices'!CH$2,0)-1</f>
        <v>1.5151515151515138E-2</v>
      </c>
      <c r="CI50">
        <f>VLOOKUP($C50,'Hist Data'!$A$2:$CN$500,'Unchained Indices'!CI$2,0)/VLOOKUP($C49,'Hist Data'!$A$2:$CN$500,'Unchained Indices'!CI$2,0)-1</f>
        <v>-2.5343953656770446E-2</v>
      </c>
      <c r="CJ50">
        <f>VLOOKUP($C50,'Hist Data'!$A$2:$CN$500,'Unchained Indices'!CJ$2,0)/VLOOKUP($C49,'Hist Data'!$A$2:$CN$500,'Unchained Indices'!CJ$2,0)-1</f>
        <v>1.890359168241984E-3</v>
      </c>
      <c r="CK50">
        <f>VLOOKUP($C50,'Hist Data'!$A$2:$CN$500,'Unchained Indices'!CK$2,0)/VLOOKUP($C49,'Hist Data'!$A$2:$CN$500,'Unchained Indices'!CK$2,0)-1</f>
        <v>3.4708340904960888E-2</v>
      </c>
      <c r="CL50">
        <f>VLOOKUP($C50,'Hist Data'!$A$2:$CN$500,'Unchained Indices'!CL$2,0)/VLOOKUP($C49,'Hist Data'!$A$2:$CN$500,'Unchained Indices'!CL$2,0)-1</f>
        <v>2.2717343818261293E-2</v>
      </c>
      <c r="CM50">
        <f>VLOOKUP($C50,'Hist Data'!$A$2:$CN$500,'Unchained Indices'!CM$2,0)/VLOOKUP($C49,'Hist Data'!$A$2:$CN$500,'Unchained Indices'!CM$2,0)-1</f>
        <v>0</v>
      </c>
      <c r="CN50">
        <f>VLOOKUP($C50,'Hist Data'!$A$2:$CN$500,'Unchained Indices'!CN$2,0)/VLOOKUP($C49,'Hist Data'!$A$2:$CN$500,'Unchained Indices'!CN$2,0)-1</f>
        <v>1.013110846245513E-2</v>
      </c>
      <c r="CO50">
        <f>VLOOKUP($C50,'Hist Data'!$A$2:$CN$500,'Unchained Indices'!CO$2,0)/VLOOKUP($C49,'Hist Data'!$A$2:$CN$500,'Unchained Indices'!CO$2,0)-1</f>
        <v>8.0996884735202723E-3</v>
      </c>
      <c r="CP50">
        <f>VLOOKUP($C50,'Hist Data'!$A$2:$CN$500,'Unchained Indices'!CP$2,0)/VLOOKUP($C49,'Hist Data'!$A$2:$CN$500,'Unchained Indices'!CP$2,0)-1</f>
        <v>2.1928507059177038E-2</v>
      </c>
    </row>
    <row r="51" spans="3:94" x14ac:dyDescent="0.2">
      <c r="C51" s="6">
        <f t="shared" si="10"/>
        <v>44835</v>
      </c>
      <c r="D51" t="e">
        <f>VLOOKUP($C51,'Hist Data'!$A$2:$CN$500,'Unchained Indices'!D$2,0)/VLOOKUP($C50,'Hist Data'!$A$2:$CN$500,'Unchained Indices'!D$2,0)-1</f>
        <v>#N/A</v>
      </c>
      <c r="E51" t="e">
        <f>VLOOKUP($C51,'Hist Data'!$A$2:$CN$500,'Unchained Indices'!E$2,0)/VLOOKUP($C50,'Hist Data'!$A$2:$CN$500,'Unchained Indices'!E$2,0)-1</f>
        <v>#N/A</v>
      </c>
      <c r="F51" t="e">
        <f>VLOOKUP($C51,'Hist Data'!$A$2:$CN$500,'Unchained Indices'!F$2,0)/VLOOKUP($C50,'Hist Data'!$A$2:$CN$500,'Unchained Indices'!F$2,0)-1</f>
        <v>#N/A</v>
      </c>
      <c r="G51" t="e">
        <f>VLOOKUP($C51,'Hist Data'!$A$2:$CN$500,'Unchained Indices'!G$2,0)/VLOOKUP($C50,'Hist Data'!$A$2:$CN$500,'Unchained Indices'!G$2,0)-1</f>
        <v>#N/A</v>
      </c>
      <c r="H51" t="e">
        <f>VLOOKUP($C51,'Hist Data'!$A$2:$CN$500,'Unchained Indices'!H$2,0)/VLOOKUP($C50,'Hist Data'!$A$2:$CN$500,'Unchained Indices'!H$2,0)-1</f>
        <v>#N/A</v>
      </c>
      <c r="I51" t="e">
        <f>VLOOKUP($C51,'Hist Data'!$A$2:$CN$500,'Unchained Indices'!I$2,0)/VLOOKUP($C50,'Hist Data'!$A$2:$CN$500,'Unchained Indices'!I$2,0)-1</f>
        <v>#N/A</v>
      </c>
      <c r="J51" t="e">
        <f>VLOOKUP($C51,'Hist Data'!$A$2:$CN$500,'Unchained Indices'!J$2,0)/VLOOKUP($C50,'Hist Data'!$A$2:$CN$500,'Unchained Indices'!J$2,0)-1</f>
        <v>#N/A</v>
      </c>
      <c r="K51" t="e">
        <f>VLOOKUP($C51,'Hist Data'!$A$2:$CN$500,'Unchained Indices'!K$2,0)/VLOOKUP($C50,'Hist Data'!$A$2:$CN$500,'Unchained Indices'!K$2,0)-1</f>
        <v>#N/A</v>
      </c>
      <c r="L51" t="e">
        <f>VLOOKUP($C51,'Hist Data'!$A$2:$CN$500,'Unchained Indices'!L$2,0)/VLOOKUP($C50,'Hist Data'!$A$2:$CN$500,'Unchained Indices'!L$2,0)-1</f>
        <v>#N/A</v>
      </c>
      <c r="M51" t="e">
        <f>VLOOKUP($C51,'Hist Data'!$A$2:$CN$500,'Unchained Indices'!M$2,0)/VLOOKUP($C50,'Hist Data'!$A$2:$CN$500,'Unchained Indices'!M$2,0)-1</f>
        <v>#N/A</v>
      </c>
      <c r="N51" t="e">
        <f>VLOOKUP($C51,'Hist Data'!$A$2:$CN$500,'Unchained Indices'!N$2,0)/VLOOKUP($C50,'Hist Data'!$A$2:$CN$500,'Unchained Indices'!N$2,0)-1</f>
        <v>#N/A</v>
      </c>
      <c r="O51" t="e">
        <f>VLOOKUP($C51,'Hist Data'!$A$2:$CN$500,'Unchained Indices'!O$2,0)/VLOOKUP($C50,'Hist Data'!$A$2:$CN$500,'Unchained Indices'!O$2,0)-1</f>
        <v>#N/A</v>
      </c>
      <c r="P51" t="e">
        <f>VLOOKUP($C51,'Hist Data'!$A$2:$CN$500,'Unchained Indices'!P$2,0)/VLOOKUP($C50,'Hist Data'!$A$2:$CN$500,'Unchained Indices'!P$2,0)-1</f>
        <v>#N/A</v>
      </c>
      <c r="Q51" t="e">
        <f>VLOOKUP($C51,'Hist Data'!$A$2:$CN$500,'Unchained Indices'!Q$2,0)/VLOOKUP($C50,'Hist Data'!$A$2:$CN$500,'Unchained Indices'!Q$2,0)-1</f>
        <v>#N/A</v>
      </c>
      <c r="R51" t="e">
        <f>VLOOKUP($C51,'Hist Data'!$A$2:$CN$500,'Unchained Indices'!R$2,0)/VLOOKUP($C50,'Hist Data'!$A$2:$CN$500,'Unchained Indices'!R$2,0)-1</f>
        <v>#N/A</v>
      </c>
      <c r="S51" t="e">
        <f>VLOOKUP($C51,'Hist Data'!$A$2:$CN$500,'Unchained Indices'!S$2,0)/VLOOKUP($C50,'Hist Data'!$A$2:$CN$500,'Unchained Indices'!S$2,0)-1</f>
        <v>#N/A</v>
      </c>
      <c r="T51" t="e">
        <f>VLOOKUP($C51,'Hist Data'!$A$2:$CN$500,'Unchained Indices'!T$2,0)/VLOOKUP($C50,'Hist Data'!$A$2:$CN$500,'Unchained Indices'!T$2,0)-1</f>
        <v>#N/A</v>
      </c>
      <c r="U51" t="e">
        <f>VLOOKUP($C51,'Hist Data'!$A$2:$CN$500,'Unchained Indices'!U$2,0)/VLOOKUP($C50,'Hist Data'!$A$2:$CN$500,'Unchained Indices'!U$2,0)-1</f>
        <v>#N/A</v>
      </c>
      <c r="V51" t="e">
        <f>VLOOKUP($C51,'Hist Data'!$A$2:$CN$500,'Unchained Indices'!V$2,0)/VLOOKUP($C50,'Hist Data'!$A$2:$CN$500,'Unchained Indices'!V$2,0)-1</f>
        <v>#N/A</v>
      </c>
      <c r="W51" t="e">
        <f>VLOOKUP($C51,'Hist Data'!$A$2:$CN$500,'Unchained Indices'!W$2,0)/VLOOKUP($C50,'Hist Data'!$A$2:$CN$500,'Unchained Indices'!W$2,0)-1</f>
        <v>#N/A</v>
      </c>
      <c r="X51" t="e">
        <f>VLOOKUP($C51,'Hist Data'!$A$2:$CN$500,'Unchained Indices'!X$2,0)/VLOOKUP($C50,'Hist Data'!$A$2:$CN$500,'Unchained Indices'!X$2,0)-1</f>
        <v>#N/A</v>
      </c>
      <c r="Y51" t="e">
        <f>VLOOKUP($C51,'Hist Data'!$A$2:$CN$500,'Unchained Indices'!Y$2,0)/VLOOKUP($C50,'Hist Data'!$A$2:$CN$500,'Unchained Indices'!Y$2,0)-1</f>
        <v>#N/A</v>
      </c>
      <c r="Z51" t="e">
        <f>VLOOKUP($C51,'Hist Data'!$A$2:$CN$500,'Unchained Indices'!Z$2,0)/VLOOKUP($C50,'Hist Data'!$A$2:$CN$500,'Unchained Indices'!Z$2,0)-1</f>
        <v>#N/A</v>
      </c>
      <c r="AA51" t="e">
        <f>VLOOKUP($C51,'Hist Data'!$A$2:$CN$500,'Unchained Indices'!AA$2,0)/VLOOKUP($C50,'Hist Data'!$A$2:$CN$500,'Unchained Indices'!AA$2,0)-1</f>
        <v>#N/A</v>
      </c>
      <c r="AB51" t="e">
        <f>VLOOKUP($C51,'Hist Data'!$A$2:$CN$500,'Unchained Indices'!AB$2,0)/VLOOKUP($C50,'Hist Data'!$A$2:$CN$500,'Unchained Indices'!AB$2,0)-1</f>
        <v>#N/A</v>
      </c>
      <c r="AC51" t="e">
        <f>VLOOKUP($C51,'Hist Data'!$A$2:$CN$500,'Unchained Indices'!AC$2,0)/VLOOKUP($C50,'Hist Data'!$A$2:$CN$500,'Unchained Indices'!AC$2,0)-1</f>
        <v>#N/A</v>
      </c>
      <c r="AD51" t="e">
        <f>VLOOKUP($C51,'Hist Data'!$A$2:$CN$500,'Unchained Indices'!AD$2,0)/VLOOKUP($C50,'Hist Data'!$A$2:$CN$500,'Unchained Indices'!AD$2,0)-1</f>
        <v>#N/A</v>
      </c>
      <c r="AE51" t="e">
        <f>VLOOKUP($C51,'Hist Data'!$A$2:$CN$500,'Unchained Indices'!AE$2,0)/VLOOKUP($C50,'Hist Data'!$A$2:$CN$500,'Unchained Indices'!AE$2,0)-1</f>
        <v>#N/A</v>
      </c>
      <c r="AF51" t="e">
        <f>VLOOKUP($C51,'Hist Data'!$A$2:$CN$500,'Unchained Indices'!AF$2,0)/VLOOKUP($C50,'Hist Data'!$A$2:$CN$500,'Unchained Indices'!AF$2,0)-1</f>
        <v>#N/A</v>
      </c>
      <c r="AG51" t="e">
        <f>VLOOKUP($C51,'Hist Data'!$A$2:$CN$500,'Unchained Indices'!AG$2,0)/VLOOKUP($C50,'Hist Data'!$A$2:$CN$500,'Unchained Indices'!AG$2,0)-1</f>
        <v>#N/A</v>
      </c>
      <c r="AH51" t="e">
        <f>VLOOKUP($C51,'Hist Data'!$A$2:$CN$500,'Unchained Indices'!AH$2,0)/VLOOKUP($C50,'Hist Data'!$A$2:$CN$500,'Unchained Indices'!AH$2,0)-1</f>
        <v>#N/A</v>
      </c>
      <c r="AI51" t="e">
        <f>VLOOKUP($C51,'Hist Data'!$A$2:$CN$500,'Unchained Indices'!AI$2,0)/VLOOKUP($C50,'Hist Data'!$A$2:$CN$500,'Unchained Indices'!AI$2,0)-1</f>
        <v>#N/A</v>
      </c>
      <c r="AJ51" t="e">
        <f>VLOOKUP($C51,'Hist Data'!$A$2:$CN$500,'Unchained Indices'!AJ$2,0)/VLOOKUP($C50,'Hist Data'!$A$2:$CN$500,'Unchained Indices'!AJ$2,0)-1</f>
        <v>#N/A</v>
      </c>
      <c r="AK51" t="e">
        <f>VLOOKUP($C51,'Hist Data'!$A$2:$CN$500,'Unchained Indices'!AK$2,0)/VLOOKUP($C50,'Hist Data'!$A$2:$CN$500,'Unchained Indices'!AK$2,0)-1</f>
        <v>#N/A</v>
      </c>
      <c r="AL51" t="e">
        <f>VLOOKUP($C51,'Hist Data'!$A$2:$CN$500,'Unchained Indices'!AL$2,0)/VLOOKUP($C50,'Hist Data'!$A$2:$CN$500,'Unchained Indices'!AL$2,0)-1</f>
        <v>#N/A</v>
      </c>
      <c r="AM51" t="e">
        <f>VLOOKUP($C51,'Hist Data'!$A$2:$CN$500,'Unchained Indices'!AM$2,0)/VLOOKUP($C50,'Hist Data'!$A$2:$CN$500,'Unchained Indices'!AM$2,0)-1</f>
        <v>#N/A</v>
      </c>
      <c r="AN51" t="e">
        <f>VLOOKUP($C51,'Hist Data'!$A$2:$CN$500,'Unchained Indices'!AN$2,0)/VLOOKUP($C50,'Hist Data'!$A$2:$CN$500,'Unchained Indices'!AN$2,0)-1</f>
        <v>#N/A</v>
      </c>
      <c r="AO51" t="e">
        <f>VLOOKUP($C51,'Hist Data'!$A$2:$CN$500,'Unchained Indices'!AO$2,0)/VLOOKUP($C50,'Hist Data'!$A$2:$CN$500,'Unchained Indices'!AO$2,0)-1</f>
        <v>#N/A</v>
      </c>
      <c r="AP51" t="e">
        <f>VLOOKUP($C51,'Hist Data'!$A$2:$CN$500,'Unchained Indices'!AP$2,0)/VLOOKUP($C50,'Hist Data'!$A$2:$CN$500,'Unchained Indices'!AP$2,0)-1</f>
        <v>#N/A</v>
      </c>
      <c r="AQ51" t="e">
        <f>VLOOKUP($C51,'Hist Data'!$A$2:$CN$500,'Unchained Indices'!AQ$2,0)/VLOOKUP($C50,'Hist Data'!$A$2:$CN$500,'Unchained Indices'!AQ$2,0)-1</f>
        <v>#N/A</v>
      </c>
      <c r="AR51" t="e">
        <f>VLOOKUP($C51,'Hist Data'!$A$2:$CN$500,'Unchained Indices'!AR$2,0)/VLOOKUP($C50,'Hist Data'!$A$2:$CN$500,'Unchained Indices'!AR$2,0)-1</f>
        <v>#N/A</v>
      </c>
      <c r="AS51" t="e">
        <f>VLOOKUP($C51,'Hist Data'!$A$2:$CN$500,'Unchained Indices'!AS$2,0)/VLOOKUP($C50,'Hist Data'!$A$2:$CN$500,'Unchained Indices'!AS$2,0)-1</f>
        <v>#N/A</v>
      </c>
      <c r="AT51" t="e">
        <f>VLOOKUP($C51,'Hist Data'!$A$2:$CN$500,'Unchained Indices'!AT$2,0)/VLOOKUP($C50,'Hist Data'!$A$2:$CN$500,'Unchained Indices'!AT$2,0)-1</f>
        <v>#N/A</v>
      </c>
      <c r="AU51" t="e">
        <f>VLOOKUP($C51,'Hist Data'!$A$2:$CN$500,'Unchained Indices'!AU$2,0)/VLOOKUP($C50,'Hist Data'!$A$2:$CN$500,'Unchained Indices'!AU$2,0)-1</f>
        <v>#N/A</v>
      </c>
      <c r="AV51" t="e">
        <f>VLOOKUP($C51,'Hist Data'!$A$2:$CN$500,'Unchained Indices'!AV$2,0)/VLOOKUP($C50,'Hist Data'!$A$2:$CN$500,'Unchained Indices'!AV$2,0)-1</f>
        <v>#N/A</v>
      </c>
      <c r="AW51" t="e">
        <f>VLOOKUP($C51,'Hist Data'!$A$2:$CN$500,'Unchained Indices'!AW$2,0)/VLOOKUP($C50,'Hist Data'!$A$2:$CN$500,'Unchained Indices'!AW$2,0)-1</f>
        <v>#N/A</v>
      </c>
      <c r="AX51" t="e">
        <f>VLOOKUP($C51,'Hist Data'!$A$2:$CN$500,'Unchained Indices'!AX$2,0)/VLOOKUP($C50,'Hist Data'!$A$2:$CN$500,'Unchained Indices'!AX$2,0)-1</f>
        <v>#N/A</v>
      </c>
      <c r="AY51" t="e">
        <f>VLOOKUP($C51,'Hist Data'!$A$2:$CN$500,'Unchained Indices'!AY$2,0)/VLOOKUP($C50,'Hist Data'!$A$2:$CN$500,'Unchained Indices'!AY$2,0)-1</f>
        <v>#N/A</v>
      </c>
      <c r="AZ51" t="e">
        <f>VLOOKUP($C51,'Hist Data'!$A$2:$CN$500,'Unchained Indices'!AZ$2,0)/VLOOKUP($C50,'Hist Data'!$A$2:$CN$500,'Unchained Indices'!AZ$2,0)-1</f>
        <v>#N/A</v>
      </c>
      <c r="BA51" t="e">
        <f>VLOOKUP($C51,'Hist Data'!$A$2:$CN$500,'Unchained Indices'!BA$2,0)/VLOOKUP($C50,'Hist Data'!$A$2:$CN$500,'Unchained Indices'!BA$2,0)-1</f>
        <v>#N/A</v>
      </c>
      <c r="BB51" t="e">
        <f>VLOOKUP($C51,'Hist Data'!$A$2:$CN$500,'Unchained Indices'!BB$2,0)/VLOOKUP($C50,'Hist Data'!$A$2:$CN$500,'Unchained Indices'!BB$2,0)-1</f>
        <v>#N/A</v>
      </c>
      <c r="BC51" t="e">
        <f>VLOOKUP($C51,'Hist Data'!$A$2:$CN$500,'Unchained Indices'!BC$2,0)/VLOOKUP($C50,'Hist Data'!$A$2:$CN$500,'Unchained Indices'!BC$2,0)-1</f>
        <v>#N/A</v>
      </c>
      <c r="BD51" t="e">
        <f>VLOOKUP($C51,'Hist Data'!$A$2:$CN$500,'Unchained Indices'!BD$2,0)/VLOOKUP($C50,'Hist Data'!$A$2:$CN$500,'Unchained Indices'!BD$2,0)-1</f>
        <v>#N/A</v>
      </c>
      <c r="BE51" t="e">
        <f>VLOOKUP($C51,'Hist Data'!$A$2:$CN$500,'Unchained Indices'!BE$2,0)/VLOOKUP($C50,'Hist Data'!$A$2:$CN$500,'Unchained Indices'!BE$2,0)-1</f>
        <v>#N/A</v>
      </c>
      <c r="BF51" t="e">
        <f>VLOOKUP($C51,'Hist Data'!$A$2:$CN$500,'Unchained Indices'!BF$2,0)/VLOOKUP($C50,'Hist Data'!$A$2:$CN$500,'Unchained Indices'!BF$2,0)-1</f>
        <v>#N/A</v>
      </c>
      <c r="BG51" t="e">
        <f>VLOOKUP($C51,'Hist Data'!$A$2:$CN$500,'Unchained Indices'!BG$2,0)/VLOOKUP($C50,'Hist Data'!$A$2:$CN$500,'Unchained Indices'!BG$2,0)-1</f>
        <v>#N/A</v>
      </c>
      <c r="BH51" t="e">
        <f>VLOOKUP($C51,'Hist Data'!$A$2:$CN$500,'Unchained Indices'!BH$2,0)/VLOOKUP($C50,'Hist Data'!$A$2:$CN$500,'Unchained Indices'!BH$2,0)-1</f>
        <v>#N/A</v>
      </c>
      <c r="BI51" t="e">
        <f>VLOOKUP($C51,'Hist Data'!$A$2:$CN$500,'Unchained Indices'!BI$2,0)/VLOOKUP($C50,'Hist Data'!$A$2:$CN$500,'Unchained Indices'!BI$2,0)-1</f>
        <v>#N/A</v>
      </c>
      <c r="BJ51" t="e">
        <f>VLOOKUP($C51,'Hist Data'!$A$2:$CN$500,'Unchained Indices'!BJ$2,0)/VLOOKUP($C50,'Hist Data'!$A$2:$CN$500,'Unchained Indices'!BJ$2,0)-1</f>
        <v>#N/A</v>
      </c>
      <c r="BK51" t="e">
        <f>VLOOKUP($C51,'Hist Data'!$A$2:$CN$500,'Unchained Indices'!BK$2,0)/VLOOKUP($C50,'Hist Data'!$A$2:$CN$500,'Unchained Indices'!BK$2,0)-1</f>
        <v>#N/A</v>
      </c>
      <c r="BL51" t="e">
        <f>VLOOKUP($C51,'Hist Data'!$A$2:$CN$500,'Unchained Indices'!BL$2,0)/VLOOKUP($C50,'Hist Data'!$A$2:$CN$500,'Unchained Indices'!BL$2,0)-1</f>
        <v>#N/A</v>
      </c>
      <c r="BM51" t="e">
        <f>VLOOKUP($C51,'Hist Data'!$A$2:$CN$500,'Unchained Indices'!BM$2,0)/VLOOKUP($C50,'Hist Data'!$A$2:$CN$500,'Unchained Indices'!BM$2,0)-1</f>
        <v>#N/A</v>
      </c>
      <c r="BN51" t="e">
        <f>VLOOKUP($C51,'Hist Data'!$A$2:$CN$500,'Unchained Indices'!BN$2,0)/VLOOKUP($C50,'Hist Data'!$A$2:$CN$500,'Unchained Indices'!BN$2,0)-1</f>
        <v>#N/A</v>
      </c>
      <c r="BO51" t="e">
        <f>VLOOKUP($C51,'Hist Data'!$A$2:$CN$500,'Unchained Indices'!BO$2,0)/VLOOKUP($C50,'Hist Data'!$A$2:$CN$500,'Unchained Indices'!BO$2,0)-1</f>
        <v>#N/A</v>
      </c>
      <c r="BP51" t="e">
        <f>VLOOKUP($C51,'Hist Data'!$A$2:$CN$500,'Unchained Indices'!BP$2,0)/VLOOKUP($C50,'Hist Data'!$A$2:$CN$500,'Unchained Indices'!BP$2,0)-1</f>
        <v>#N/A</v>
      </c>
      <c r="BQ51" t="e">
        <f>VLOOKUP($C51,'Hist Data'!$A$2:$CN$500,'Unchained Indices'!BQ$2,0)/VLOOKUP($C50,'Hist Data'!$A$2:$CN$500,'Unchained Indices'!BQ$2,0)-1</f>
        <v>#N/A</v>
      </c>
      <c r="BR51" t="e">
        <f>VLOOKUP($C51,'Hist Data'!$A$2:$CN$500,'Unchained Indices'!BR$2,0)/VLOOKUP($C50,'Hist Data'!$A$2:$CN$500,'Unchained Indices'!BR$2,0)-1</f>
        <v>#N/A</v>
      </c>
      <c r="BS51" t="e">
        <f>VLOOKUP($C51,'Hist Data'!$A$2:$CN$500,'Unchained Indices'!BS$2,0)/VLOOKUP($C50,'Hist Data'!$A$2:$CN$500,'Unchained Indices'!BS$2,0)-1</f>
        <v>#N/A</v>
      </c>
      <c r="BT51" t="e">
        <f>VLOOKUP($C51,'Hist Data'!$A$2:$CN$500,'Unchained Indices'!BT$2,0)/VLOOKUP($C50,'Hist Data'!$A$2:$CN$500,'Unchained Indices'!BT$2,0)-1</f>
        <v>#N/A</v>
      </c>
      <c r="BU51" t="e">
        <f>VLOOKUP($C51,'Hist Data'!$A$2:$CN$500,'Unchained Indices'!BU$2,0)/VLOOKUP($C50,'Hist Data'!$A$2:$CN$500,'Unchained Indices'!BU$2,0)-1</f>
        <v>#N/A</v>
      </c>
      <c r="BV51" t="e">
        <f>VLOOKUP($C51,'Hist Data'!$A$2:$CN$500,'Unchained Indices'!BV$2,0)/VLOOKUP($C50,'Hist Data'!$A$2:$CN$500,'Unchained Indices'!BV$2,0)-1</f>
        <v>#N/A</v>
      </c>
      <c r="BW51" t="e">
        <f>VLOOKUP($C51,'Hist Data'!$A$2:$CN$500,'Unchained Indices'!BW$2,0)/VLOOKUP($C50,'Hist Data'!$A$2:$CN$500,'Unchained Indices'!BW$2,0)-1</f>
        <v>#N/A</v>
      </c>
      <c r="BX51" t="e">
        <f>VLOOKUP($C51,'Hist Data'!$A$2:$CN$500,'Unchained Indices'!BX$2,0)/VLOOKUP($C50,'Hist Data'!$A$2:$CN$500,'Unchained Indices'!BX$2,0)-1</f>
        <v>#N/A</v>
      </c>
      <c r="BY51" t="e">
        <f>VLOOKUP($C51,'Hist Data'!$A$2:$CN$500,'Unchained Indices'!BY$2,0)/VLOOKUP($C50,'Hist Data'!$A$2:$CN$500,'Unchained Indices'!BY$2,0)-1</f>
        <v>#N/A</v>
      </c>
      <c r="BZ51" t="e">
        <f>VLOOKUP($C51,'Hist Data'!$A$2:$CN$500,'Unchained Indices'!BZ$2,0)/VLOOKUP($C50,'Hist Data'!$A$2:$CN$500,'Unchained Indices'!BZ$2,0)-1</f>
        <v>#N/A</v>
      </c>
      <c r="CA51" t="e">
        <f>VLOOKUP($C51,'Hist Data'!$A$2:$CN$500,'Unchained Indices'!CA$2,0)/VLOOKUP($C50,'Hist Data'!$A$2:$CN$500,'Unchained Indices'!CA$2,0)-1</f>
        <v>#N/A</v>
      </c>
      <c r="CB51" t="e">
        <f>VLOOKUP($C51,'Hist Data'!$A$2:$CN$500,'Unchained Indices'!CB$2,0)/VLOOKUP($C50,'Hist Data'!$A$2:$CN$500,'Unchained Indices'!CB$2,0)-1</f>
        <v>#N/A</v>
      </c>
      <c r="CC51" t="e">
        <f>VLOOKUP($C51,'Hist Data'!$A$2:$CN$500,'Unchained Indices'!CC$2,0)/VLOOKUP($C50,'Hist Data'!$A$2:$CN$500,'Unchained Indices'!CC$2,0)-1</f>
        <v>#N/A</v>
      </c>
      <c r="CD51" t="e">
        <f>VLOOKUP($C51,'Hist Data'!$A$2:$CN$500,'Unchained Indices'!CD$2,0)/VLOOKUP($C50,'Hist Data'!$A$2:$CN$500,'Unchained Indices'!CD$2,0)-1</f>
        <v>#N/A</v>
      </c>
      <c r="CE51" t="e">
        <f>VLOOKUP($C51,'Hist Data'!$A$2:$CN$500,'Unchained Indices'!CE$2,0)/VLOOKUP($C50,'Hist Data'!$A$2:$CN$500,'Unchained Indices'!CE$2,0)-1</f>
        <v>#N/A</v>
      </c>
      <c r="CF51" t="e">
        <f>VLOOKUP($C51,'Hist Data'!$A$2:$CN$500,'Unchained Indices'!CF$2,0)/VLOOKUP($C50,'Hist Data'!$A$2:$CN$500,'Unchained Indices'!CF$2,0)-1</f>
        <v>#N/A</v>
      </c>
      <c r="CG51" t="e">
        <f>VLOOKUP($C51,'Hist Data'!$A$2:$CN$500,'Unchained Indices'!CG$2,0)/VLOOKUP($C50,'Hist Data'!$A$2:$CN$500,'Unchained Indices'!CG$2,0)-1</f>
        <v>#N/A</v>
      </c>
      <c r="CH51" t="e">
        <f>VLOOKUP($C51,'Hist Data'!$A$2:$CN$500,'Unchained Indices'!CH$2,0)/VLOOKUP($C50,'Hist Data'!$A$2:$CN$500,'Unchained Indices'!CH$2,0)-1</f>
        <v>#N/A</v>
      </c>
      <c r="CI51" t="e">
        <f>VLOOKUP($C51,'Hist Data'!$A$2:$CN$500,'Unchained Indices'!CI$2,0)/VLOOKUP($C50,'Hist Data'!$A$2:$CN$500,'Unchained Indices'!CI$2,0)-1</f>
        <v>#N/A</v>
      </c>
      <c r="CJ51" t="e">
        <f>VLOOKUP($C51,'Hist Data'!$A$2:$CN$500,'Unchained Indices'!CJ$2,0)/VLOOKUP($C50,'Hist Data'!$A$2:$CN$500,'Unchained Indices'!CJ$2,0)-1</f>
        <v>#N/A</v>
      </c>
      <c r="CK51" t="e">
        <f>VLOOKUP($C51,'Hist Data'!$A$2:$CN$500,'Unchained Indices'!CK$2,0)/VLOOKUP($C50,'Hist Data'!$A$2:$CN$500,'Unchained Indices'!CK$2,0)-1</f>
        <v>#N/A</v>
      </c>
      <c r="CL51" t="e">
        <f>VLOOKUP($C51,'Hist Data'!$A$2:$CN$500,'Unchained Indices'!CL$2,0)/VLOOKUP($C50,'Hist Data'!$A$2:$CN$500,'Unchained Indices'!CL$2,0)-1</f>
        <v>#N/A</v>
      </c>
      <c r="CM51" t="e">
        <f>VLOOKUP($C51,'Hist Data'!$A$2:$CN$500,'Unchained Indices'!CM$2,0)/VLOOKUP($C50,'Hist Data'!$A$2:$CN$500,'Unchained Indices'!CM$2,0)-1</f>
        <v>#N/A</v>
      </c>
      <c r="CN51" t="e">
        <f>VLOOKUP($C51,'Hist Data'!$A$2:$CN$500,'Unchained Indices'!CN$2,0)/VLOOKUP($C50,'Hist Data'!$A$2:$CN$500,'Unchained Indices'!CN$2,0)-1</f>
        <v>#N/A</v>
      </c>
      <c r="CO51" t="e">
        <f>VLOOKUP($C51,'Hist Data'!$A$2:$CN$500,'Unchained Indices'!CO$2,0)/VLOOKUP($C50,'Hist Data'!$A$2:$CN$500,'Unchained Indices'!CO$2,0)-1</f>
        <v>#N/A</v>
      </c>
      <c r="CP51" t="e">
        <f>VLOOKUP($C51,'Hist Data'!$A$2:$CN$500,'Unchained Indices'!CP$2,0)/VLOOKUP($C50,'Hist Data'!$A$2:$CN$500,'Unchained Indices'!CP$2,0)-1</f>
        <v>#N/A</v>
      </c>
    </row>
    <row r="52" spans="3:94" x14ac:dyDescent="0.2">
      <c r="C52" s="6">
        <f t="shared" si="10"/>
        <v>44866</v>
      </c>
      <c r="D52" t="e">
        <f>VLOOKUP($C52,'Hist Data'!$A$2:$CN$500,'Unchained Indices'!D$2,0)/VLOOKUP($C51,'Hist Data'!$A$2:$CN$500,'Unchained Indices'!D$2,0)-1</f>
        <v>#N/A</v>
      </c>
      <c r="E52" t="e">
        <f>VLOOKUP($C52,'Hist Data'!$A$2:$CN$500,'Unchained Indices'!E$2,0)/VLOOKUP($C51,'Hist Data'!$A$2:$CN$500,'Unchained Indices'!E$2,0)-1</f>
        <v>#N/A</v>
      </c>
      <c r="F52" t="e">
        <f>VLOOKUP($C52,'Hist Data'!$A$2:$CN$500,'Unchained Indices'!F$2,0)/VLOOKUP($C51,'Hist Data'!$A$2:$CN$500,'Unchained Indices'!F$2,0)-1</f>
        <v>#N/A</v>
      </c>
      <c r="G52" t="e">
        <f>VLOOKUP($C52,'Hist Data'!$A$2:$CN$500,'Unchained Indices'!G$2,0)/VLOOKUP($C51,'Hist Data'!$A$2:$CN$500,'Unchained Indices'!G$2,0)-1</f>
        <v>#N/A</v>
      </c>
      <c r="H52" t="e">
        <f>VLOOKUP($C52,'Hist Data'!$A$2:$CN$500,'Unchained Indices'!H$2,0)/VLOOKUP($C51,'Hist Data'!$A$2:$CN$500,'Unchained Indices'!H$2,0)-1</f>
        <v>#N/A</v>
      </c>
      <c r="I52" t="e">
        <f>VLOOKUP($C52,'Hist Data'!$A$2:$CN$500,'Unchained Indices'!I$2,0)/VLOOKUP($C51,'Hist Data'!$A$2:$CN$500,'Unchained Indices'!I$2,0)-1</f>
        <v>#N/A</v>
      </c>
      <c r="J52" t="e">
        <f>VLOOKUP($C52,'Hist Data'!$A$2:$CN$500,'Unchained Indices'!J$2,0)/VLOOKUP($C51,'Hist Data'!$A$2:$CN$500,'Unchained Indices'!J$2,0)-1</f>
        <v>#N/A</v>
      </c>
      <c r="K52" t="e">
        <f>VLOOKUP($C52,'Hist Data'!$A$2:$CN$500,'Unchained Indices'!K$2,0)/VLOOKUP($C51,'Hist Data'!$A$2:$CN$500,'Unchained Indices'!K$2,0)-1</f>
        <v>#N/A</v>
      </c>
      <c r="L52" t="e">
        <f>VLOOKUP($C52,'Hist Data'!$A$2:$CN$500,'Unchained Indices'!L$2,0)/VLOOKUP($C51,'Hist Data'!$A$2:$CN$500,'Unchained Indices'!L$2,0)-1</f>
        <v>#N/A</v>
      </c>
      <c r="M52" t="e">
        <f>VLOOKUP($C52,'Hist Data'!$A$2:$CN$500,'Unchained Indices'!M$2,0)/VLOOKUP($C51,'Hist Data'!$A$2:$CN$500,'Unchained Indices'!M$2,0)-1</f>
        <v>#N/A</v>
      </c>
      <c r="N52" t="e">
        <f>VLOOKUP($C52,'Hist Data'!$A$2:$CN$500,'Unchained Indices'!N$2,0)/VLOOKUP($C51,'Hist Data'!$A$2:$CN$500,'Unchained Indices'!N$2,0)-1</f>
        <v>#N/A</v>
      </c>
      <c r="O52" t="e">
        <f>VLOOKUP($C52,'Hist Data'!$A$2:$CN$500,'Unchained Indices'!O$2,0)/VLOOKUP($C51,'Hist Data'!$A$2:$CN$500,'Unchained Indices'!O$2,0)-1</f>
        <v>#N/A</v>
      </c>
      <c r="P52" t="e">
        <f>VLOOKUP($C52,'Hist Data'!$A$2:$CN$500,'Unchained Indices'!P$2,0)/VLOOKUP($C51,'Hist Data'!$A$2:$CN$500,'Unchained Indices'!P$2,0)-1</f>
        <v>#N/A</v>
      </c>
      <c r="Q52" t="e">
        <f>VLOOKUP($C52,'Hist Data'!$A$2:$CN$500,'Unchained Indices'!Q$2,0)/VLOOKUP($C51,'Hist Data'!$A$2:$CN$500,'Unchained Indices'!Q$2,0)-1</f>
        <v>#N/A</v>
      </c>
      <c r="R52" t="e">
        <f>VLOOKUP($C52,'Hist Data'!$A$2:$CN$500,'Unchained Indices'!R$2,0)/VLOOKUP($C51,'Hist Data'!$A$2:$CN$500,'Unchained Indices'!R$2,0)-1</f>
        <v>#N/A</v>
      </c>
      <c r="S52" t="e">
        <f>VLOOKUP($C52,'Hist Data'!$A$2:$CN$500,'Unchained Indices'!S$2,0)/VLOOKUP($C51,'Hist Data'!$A$2:$CN$500,'Unchained Indices'!S$2,0)-1</f>
        <v>#N/A</v>
      </c>
      <c r="T52" t="e">
        <f>VLOOKUP($C52,'Hist Data'!$A$2:$CN$500,'Unchained Indices'!T$2,0)/VLOOKUP($C51,'Hist Data'!$A$2:$CN$500,'Unchained Indices'!T$2,0)-1</f>
        <v>#N/A</v>
      </c>
      <c r="U52" t="e">
        <f>VLOOKUP($C52,'Hist Data'!$A$2:$CN$500,'Unchained Indices'!U$2,0)/VLOOKUP($C51,'Hist Data'!$A$2:$CN$500,'Unchained Indices'!U$2,0)-1</f>
        <v>#N/A</v>
      </c>
      <c r="V52" t="e">
        <f>VLOOKUP($C52,'Hist Data'!$A$2:$CN$500,'Unchained Indices'!V$2,0)/VLOOKUP($C51,'Hist Data'!$A$2:$CN$500,'Unchained Indices'!V$2,0)-1</f>
        <v>#N/A</v>
      </c>
      <c r="W52" t="e">
        <f>VLOOKUP($C52,'Hist Data'!$A$2:$CN$500,'Unchained Indices'!W$2,0)/VLOOKUP($C51,'Hist Data'!$A$2:$CN$500,'Unchained Indices'!W$2,0)-1</f>
        <v>#N/A</v>
      </c>
      <c r="X52" t="e">
        <f>VLOOKUP($C52,'Hist Data'!$A$2:$CN$500,'Unchained Indices'!X$2,0)/VLOOKUP($C51,'Hist Data'!$A$2:$CN$500,'Unchained Indices'!X$2,0)-1</f>
        <v>#N/A</v>
      </c>
      <c r="Y52" t="e">
        <f>VLOOKUP($C52,'Hist Data'!$A$2:$CN$500,'Unchained Indices'!Y$2,0)/VLOOKUP($C51,'Hist Data'!$A$2:$CN$500,'Unchained Indices'!Y$2,0)-1</f>
        <v>#N/A</v>
      </c>
      <c r="Z52" t="e">
        <f>VLOOKUP($C52,'Hist Data'!$A$2:$CN$500,'Unchained Indices'!Z$2,0)/VLOOKUP($C51,'Hist Data'!$A$2:$CN$500,'Unchained Indices'!Z$2,0)-1</f>
        <v>#N/A</v>
      </c>
      <c r="AA52" t="e">
        <f>VLOOKUP($C52,'Hist Data'!$A$2:$CN$500,'Unchained Indices'!AA$2,0)/VLOOKUP($C51,'Hist Data'!$A$2:$CN$500,'Unchained Indices'!AA$2,0)-1</f>
        <v>#N/A</v>
      </c>
      <c r="AB52" t="e">
        <f>VLOOKUP($C52,'Hist Data'!$A$2:$CN$500,'Unchained Indices'!AB$2,0)/VLOOKUP($C51,'Hist Data'!$A$2:$CN$500,'Unchained Indices'!AB$2,0)-1</f>
        <v>#N/A</v>
      </c>
      <c r="AC52" t="e">
        <f>VLOOKUP($C52,'Hist Data'!$A$2:$CN$500,'Unchained Indices'!AC$2,0)/VLOOKUP($C51,'Hist Data'!$A$2:$CN$500,'Unchained Indices'!AC$2,0)-1</f>
        <v>#N/A</v>
      </c>
      <c r="AD52" t="e">
        <f>VLOOKUP($C52,'Hist Data'!$A$2:$CN$500,'Unchained Indices'!AD$2,0)/VLOOKUP($C51,'Hist Data'!$A$2:$CN$500,'Unchained Indices'!AD$2,0)-1</f>
        <v>#N/A</v>
      </c>
      <c r="AE52" t="e">
        <f>VLOOKUP($C52,'Hist Data'!$A$2:$CN$500,'Unchained Indices'!AE$2,0)/VLOOKUP($C51,'Hist Data'!$A$2:$CN$500,'Unchained Indices'!AE$2,0)-1</f>
        <v>#N/A</v>
      </c>
      <c r="AF52" t="e">
        <f>VLOOKUP($C52,'Hist Data'!$A$2:$CN$500,'Unchained Indices'!AF$2,0)/VLOOKUP($C51,'Hist Data'!$A$2:$CN$500,'Unchained Indices'!AF$2,0)-1</f>
        <v>#N/A</v>
      </c>
      <c r="AG52" t="e">
        <f>VLOOKUP($C52,'Hist Data'!$A$2:$CN$500,'Unchained Indices'!AG$2,0)/VLOOKUP($C51,'Hist Data'!$A$2:$CN$500,'Unchained Indices'!AG$2,0)-1</f>
        <v>#N/A</v>
      </c>
      <c r="AH52" t="e">
        <f>VLOOKUP($C52,'Hist Data'!$A$2:$CN$500,'Unchained Indices'!AH$2,0)/VLOOKUP($C51,'Hist Data'!$A$2:$CN$500,'Unchained Indices'!AH$2,0)-1</f>
        <v>#N/A</v>
      </c>
      <c r="AI52" t="e">
        <f>VLOOKUP($C52,'Hist Data'!$A$2:$CN$500,'Unchained Indices'!AI$2,0)/VLOOKUP($C51,'Hist Data'!$A$2:$CN$500,'Unchained Indices'!AI$2,0)-1</f>
        <v>#N/A</v>
      </c>
      <c r="AJ52" t="e">
        <f>VLOOKUP($C52,'Hist Data'!$A$2:$CN$500,'Unchained Indices'!AJ$2,0)/VLOOKUP($C51,'Hist Data'!$A$2:$CN$500,'Unchained Indices'!AJ$2,0)-1</f>
        <v>#N/A</v>
      </c>
      <c r="AK52" t="e">
        <f>VLOOKUP($C52,'Hist Data'!$A$2:$CN$500,'Unchained Indices'!AK$2,0)/VLOOKUP($C51,'Hist Data'!$A$2:$CN$500,'Unchained Indices'!AK$2,0)-1</f>
        <v>#N/A</v>
      </c>
      <c r="AL52" t="e">
        <f>VLOOKUP($C52,'Hist Data'!$A$2:$CN$500,'Unchained Indices'!AL$2,0)/VLOOKUP($C51,'Hist Data'!$A$2:$CN$500,'Unchained Indices'!AL$2,0)-1</f>
        <v>#N/A</v>
      </c>
      <c r="AM52" t="e">
        <f>VLOOKUP($C52,'Hist Data'!$A$2:$CN$500,'Unchained Indices'!AM$2,0)/VLOOKUP($C51,'Hist Data'!$A$2:$CN$500,'Unchained Indices'!AM$2,0)-1</f>
        <v>#N/A</v>
      </c>
      <c r="AN52" t="e">
        <f>VLOOKUP($C52,'Hist Data'!$A$2:$CN$500,'Unchained Indices'!AN$2,0)/VLOOKUP($C51,'Hist Data'!$A$2:$CN$500,'Unchained Indices'!AN$2,0)-1</f>
        <v>#N/A</v>
      </c>
      <c r="AO52" t="e">
        <f>VLOOKUP($C52,'Hist Data'!$A$2:$CN$500,'Unchained Indices'!AO$2,0)/VLOOKUP($C51,'Hist Data'!$A$2:$CN$500,'Unchained Indices'!AO$2,0)-1</f>
        <v>#N/A</v>
      </c>
      <c r="AP52" t="e">
        <f>VLOOKUP($C52,'Hist Data'!$A$2:$CN$500,'Unchained Indices'!AP$2,0)/VLOOKUP($C51,'Hist Data'!$A$2:$CN$500,'Unchained Indices'!AP$2,0)-1</f>
        <v>#N/A</v>
      </c>
      <c r="AQ52" t="e">
        <f>VLOOKUP($C52,'Hist Data'!$A$2:$CN$500,'Unchained Indices'!AQ$2,0)/VLOOKUP($C51,'Hist Data'!$A$2:$CN$500,'Unchained Indices'!AQ$2,0)-1</f>
        <v>#N/A</v>
      </c>
      <c r="AR52" t="e">
        <f>VLOOKUP($C52,'Hist Data'!$A$2:$CN$500,'Unchained Indices'!AR$2,0)/VLOOKUP($C51,'Hist Data'!$A$2:$CN$500,'Unchained Indices'!AR$2,0)-1</f>
        <v>#N/A</v>
      </c>
      <c r="AS52" t="e">
        <f>VLOOKUP($C52,'Hist Data'!$A$2:$CN$500,'Unchained Indices'!AS$2,0)/VLOOKUP($C51,'Hist Data'!$A$2:$CN$500,'Unchained Indices'!AS$2,0)-1</f>
        <v>#N/A</v>
      </c>
      <c r="AT52" t="e">
        <f>VLOOKUP($C52,'Hist Data'!$A$2:$CN$500,'Unchained Indices'!AT$2,0)/VLOOKUP($C51,'Hist Data'!$A$2:$CN$500,'Unchained Indices'!AT$2,0)-1</f>
        <v>#N/A</v>
      </c>
      <c r="AU52" t="e">
        <f>VLOOKUP($C52,'Hist Data'!$A$2:$CN$500,'Unchained Indices'!AU$2,0)/VLOOKUP($C51,'Hist Data'!$A$2:$CN$500,'Unchained Indices'!AU$2,0)-1</f>
        <v>#N/A</v>
      </c>
      <c r="AV52" t="e">
        <f>VLOOKUP($C52,'Hist Data'!$A$2:$CN$500,'Unchained Indices'!AV$2,0)/VLOOKUP($C51,'Hist Data'!$A$2:$CN$500,'Unchained Indices'!AV$2,0)-1</f>
        <v>#N/A</v>
      </c>
      <c r="AW52" t="e">
        <f>VLOOKUP($C52,'Hist Data'!$A$2:$CN$500,'Unchained Indices'!AW$2,0)/VLOOKUP($C51,'Hist Data'!$A$2:$CN$500,'Unchained Indices'!AW$2,0)-1</f>
        <v>#N/A</v>
      </c>
      <c r="AX52" t="e">
        <f>VLOOKUP($C52,'Hist Data'!$A$2:$CN$500,'Unchained Indices'!AX$2,0)/VLOOKUP($C51,'Hist Data'!$A$2:$CN$500,'Unchained Indices'!AX$2,0)-1</f>
        <v>#N/A</v>
      </c>
      <c r="AY52" t="e">
        <f>VLOOKUP($C52,'Hist Data'!$A$2:$CN$500,'Unchained Indices'!AY$2,0)/VLOOKUP($C51,'Hist Data'!$A$2:$CN$500,'Unchained Indices'!AY$2,0)-1</f>
        <v>#N/A</v>
      </c>
      <c r="AZ52" t="e">
        <f>VLOOKUP($C52,'Hist Data'!$A$2:$CN$500,'Unchained Indices'!AZ$2,0)/VLOOKUP($C51,'Hist Data'!$A$2:$CN$500,'Unchained Indices'!AZ$2,0)-1</f>
        <v>#N/A</v>
      </c>
      <c r="BA52" t="e">
        <f>VLOOKUP($C52,'Hist Data'!$A$2:$CN$500,'Unchained Indices'!BA$2,0)/VLOOKUP($C51,'Hist Data'!$A$2:$CN$500,'Unchained Indices'!BA$2,0)-1</f>
        <v>#N/A</v>
      </c>
      <c r="BB52" t="e">
        <f>VLOOKUP($C52,'Hist Data'!$A$2:$CN$500,'Unchained Indices'!BB$2,0)/VLOOKUP($C51,'Hist Data'!$A$2:$CN$500,'Unchained Indices'!BB$2,0)-1</f>
        <v>#N/A</v>
      </c>
      <c r="BC52" t="e">
        <f>VLOOKUP($C52,'Hist Data'!$A$2:$CN$500,'Unchained Indices'!BC$2,0)/VLOOKUP($C51,'Hist Data'!$A$2:$CN$500,'Unchained Indices'!BC$2,0)-1</f>
        <v>#N/A</v>
      </c>
      <c r="BD52" t="e">
        <f>VLOOKUP($C52,'Hist Data'!$A$2:$CN$500,'Unchained Indices'!BD$2,0)/VLOOKUP($C51,'Hist Data'!$A$2:$CN$500,'Unchained Indices'!BD$2,0)-1</f>
        <v>#N/A</v>
      </c>
      <c r="BE52" t="e">
        <f>VLOOKUP($C52,'Hist Data'!$A$2:$CN$500,'Unchained Indices'!BE$2,0)/VLOOKUP($C51,'Hist Data'!$A$2:$CN$500,'Unchained Indices'!BE$2,0)-1</f>
        <v>#N/A</v>
      </c>
      <c r="BF52" t="e">
        <f>VLOOKUP($C52,'Hist Data'!$A$2:$CN$500,'Unchained Indices'!BF$2,0)/VLOOKUP($C51,'Hist Data'!$A$2:$CN$500,'Unchained Indices'!BF$2,0)-1</f>
        <v>#N/A</v>
      </c>
      <c r="BG52" t="e">
        <f>VLOOKUP($C52,'Hist Data'!$A$2:$CN$500,'Unchained Indices'!BG$2,0)/VLOOKUP($C51,'Hist Data'!$A$2:$CN$500,'Unchained Indices'!BG$2,0)-1</f>
        <v>#N/A</v>
      </c>
      <c r="BH52" t="e">
        <f>VLOOKUP($C52,'Hist Data'!$A$2:$CN$500,'Unchained Indices'!BH$2,0)/VLOOKUP($C51,'Hist Data'!$A$2:$CN$500,'Unchained Indices'!BH$2,0)-1</f>
        <v>#N/A</v>
      </c>
      <c r="BI52" t="e">
        <f>VLOOKUP($C52,'Hist Data'!$A$2:$CN$500,'Unchained Indices'!BI$2,0)/VLOOKUP($C51,'Hist Data'!$A$2:$CN$500,'Unchained Indices'!BI$2,0)-1</f>
        <v>#N/A</v>
      </c>
      <c r="BJ52" t="e">
        <f>VLOOKUP($C52,'Hist Data'!$A$2:$CN$500,'Unchained Indices'!BJ$2,0)/VLOOKUP($C51,'Hist Data'!$A$2:$CN$500,'Unchained Indices'!BJ$2,0)-1</f>
        <v>#N/A</v>
      </c>
      <c r="BK52" t="e">
        <f>VLOOKUP($C52,'Hist Data'!$A$2:$CN$500,'Unchained Indices'!BK$2,0)/VLOOKUP($C51,'Hist Data'!$A$2:$CN$500,'Unchained Indices'!BK$2,0)-1</f>
        <v>#N/A</v>
      </c>
      <c r="BL52" t="e">
        <f>VLOOKUP($C52,'Hist Data'!$A$2:$CN$500,'Unchained Indices'!BL$2,0)/VLOOKUP($C51,'Hist Data'!$A$2:$CN$500,'Unchained Indices'!BL$2,0)-1</f>
        <v>#N/A</v>
      </c>
      <c r="BM52" t="e">
        <f>VLOOKUP($C52,'Hist Data'!$A$2:$CN$500,'Unchained Indices'!BM$2,0)/VLOOKUP($C51,'Hist Data'!$A$2:$CN$500,'Unchained Indices'!BM$2,0)-1</f>
        <v>#N/A</v>
      </c>
      <c r="BN52" t="e">
        <f>VLOOKUP($C52,'Hist Data'!$A$2:$CN$500,'Unchained Indices'!BN$2,0)/VLOOKUP($C51,'Hist Data'!$A$2:$CN$500,'Unchained Indices'!BN$2,0)-1</f>
        <v>#N/A</v>
      </c>
      <c r="BO52" t="e">
        <f>VLOOKUP($C52,'Hist Data'!$A$2:$CN$500,'Unchained Indices'!BO$2,0)/VLOOKUP($C51,'Hist Data'!$A$2:$CN$500,'Unchained Indices'!BO$2,0)-1</f>
        <v>#N/A</v>
      </c>
      <c r="BP52" t="e">
        <f>VLOOKUP($C52,'Hist Data'!$A$2:$CN$500,'Unchained Indices'!BP$2,0)/VLOOKUP($C51,'Hist Data'!$A$2:$CN$500,'Unchained Indices'!BP$2,0)-1</f>
        <v>#N/A</v>
      </c>
      <c r="BQ52" t="e">
        <f>VLOOKUP($C52,'Hist Data'!$A$2:$CN$500,'Unchained Indices'!BQ$2,0)/VLOOKUP($C51,'Hist Data'!$A$2:$CN$500,'Unchained Indices'!BQ$2,0)-1</f>
        <v>#N/A</v>
      </c>
      <c r="BR52" t="e">
        <f>VLOOKUP($C52,'Hist Data'!$A$2:$CN$500,'Unchained Indices'!BR$2,0)/VLOOKUP($C51,'Hist Data'!$A$2:$CN$500,'Unchained Indices'!BR$2,0)-1</f>
        <v>#N/A</v>
      </c>
      <c r="BS52" t="e">
        <f>VLOOKUP($C52,'Hist Data'!$A$2:$CN$500,'Unchained Indices'!BS$2,0)/VLOOKUP($C51,'Hist Data'!$A$2:$CN$500,'Unchained Indices'!BS$2,0)-1</f>
        <v>#N/A</v>
      </c>
      <c r="BT52" t="e">
        <f>VLOOKUP($C52,'Hist Data'!$A$2:$CN$500,'Unchained Indices'!BT$2,0)/VLOOKUP($C51,'Hist Data'!$A$2:$CN$500,'Unchained Indices'!BT$2,0)-1</f>
        <v>#N/A</v>
      </c>
      <c r="BU52" t="e">
        <f>VLOOKUP($C52,'Hist Data'!$A$2:$CN$500,'Unchained Indices'!BU$2,0)/VLOOKUP($C51,'Hist Data'!$A$2:$CN$500,'Unchained Indices'!BU$2,0)-1</f>
        <v>#N/A</v>
      </c>
      <c r="BV52" t="e">
        <f>VLOOKUP($C52,'Hist Data'!$A$2:$CN$500,'Unchained Indices'!BV$2,0)/VLOOKUP($C51,'Hist Data'!$A$2:$CN$500,'Unchained Indices'!BV$2,0)-1</f>
        <v>#N/A</v>
      </c>
      <c r="BW52" t="e">
        <f>VLOOKUP($C52,'Hist Data'!$A$2:$CN$500,'Unchained Indices'!BW$2,0)/VLOOKUP($C51,'Hist Data'!$A$2:$CN$500,'Unchained Indices'!BW$2,0)-1</f>
        <v>#N/A</v>
      </c>
      <c r="BX52" t="e">
        <f>VLOOKUP($C52,'Hist Data'!$A$2:$CN$500,'Unchained Indices'!BX$2,0)/VLOOKUP($C51,'Hist Data'!$A$2:$CN$500,'Unchained Indices'!BX$2,0)-1</f>
        <v>#N/A</v>
      </c>
      <c r="BY52" t="e">
        <f>VLOOKUP($C52,'Hist Data'!$A$2:$CN$500,'Unchained Indices'!BY$2,0)/VLOOKUP($C51,'Hist Data'!$A$2:$CN$500,'Unchained Indices'!BY$2,0)-1</f>
        <v>#N/A</v>
      </c>
      <c r="BZ52" t="e">
        <f>VLOOKUP($C52,'Hist Data'!$A$2:$CN$500,'Unchained Indices'!BZ$2,0)/VLOOKUP($C51,'Hist Data'!$A$2:$CN$500,'Unchained Indices'!BZ$2,0)-1</f>
        <v>#N/A</v>
      </c>
      <c r="CA52" t="e">
        <f>VLOOKUP($C52,'Hist Data'!$A$2:$CN$500,'Unchained Indices'!CA$2,0)/VLOOKUP($C51,'Hist Data'!$A$2:$CN$500,'Unchained Indices'!CA$2,0)-1</f>
        <v>#N/A</v>
      </c>
      <c r="CB52" t="e">
        <f>VLOOKUP($C52,'Hist Data'!$A$2:$CN$500,'Unchained Indices'!CB$2,0)/VLOOKUP($C51,'Hist Data'!$A$2:$CN$500,'Unchained Indices'!CB$2,0)-1</f>
        <v>#N/A</v>
      </c>
      <c r="CC52" t="e">
        <f>VLOOKUP($C52,'Hist Data'!$A$2:$CN$500,'Unchained Indices'!CC$2,0)/VLOOKUP($C51,'Hist Data'!$A$2:$CN$500,'Unchained Indices'!CC$2,0)-1</f>
        <v>#N/A</v>
      </c>
      <c r="CD52" t="e">
        <f>VLOOKUP($C52,'Hist Data'!$A$2:$CN$500,'Unchained Indices'!CD$2,0)/VLOOKUP($C51,'Hist Data'!$A$2:$CN$500,'Unchained Indices'!CD$2,0)-1</f>
        <v>#N/A</v>
      </c>
      <c r="CE52" t="e">
        <f>VLOOKUP($C52,'Hist Data'!$A$2:$CN$500,'Unchained Indices'!CE$2,0)/VLOOKUP($C51,'Hist Data'!$A$2:$CN$500,'Unchained Indices'!CE$2,0)-1</f>
        <v>#N/A</v>
      </c>
      <c r="CF52" t="e">
        <f>VLOOKUP($C52,'Hist Data'!$A$2:$CN$500,'Unchained Indices'!CF$2,0)/VLOOKUP($C51,'Hist Data'!$A$2:$CN$500,'Unchained Indices'!CF$2,0)-1</f>
        <v>#N/A</v>
      </c>
      <c r="CG52" t="e">
        <f>VLOOKUP($C52,'Hist Data'!$A$2:$CN$500,'Unchained Indices'!CG$2,0)/VLOOKUP($C51,'Hist Data'!$A$2:$CN$500,'Unchained Indices'!CG$2,0)-1</f>
        <v>#N/A</v>
      </c>
      <c r="CH52" t="e">
        <f>VLOOKUP($C52,'Hist Data'!$A$2:$CN$500,'Unchained Indices'!CH$2,0)/VLOOKUP($C51,'Hist Data'!$A$2:$CN$500,'Unchained Indices'!CH$2,0)-1</f>
        <v>#N/A</v>
      </c>
      <c r="CI52" t="e">
        <f>VLOOKUP($C52,'Hist Data'!$A$2:$CN$500,'Unchained Indices'!CI$2,0)/VLOOKUP($C51,'Hist Data'!$A$2:$CN$500,'Unchained Indices'!CI$2,0)-1</f>
        <v>#N/A</v>
      </c>
      <c r="CJ52" t="e">
        <f>VLOOKUP($C52,'Hist Data'!$A$2:$CN$500,'Unchained Indices'!CJ$2,0)/VLOOKUP($C51,'Hist Data'!$A$2:$CN$500,'Unchained Indices'!CJ$2,0)-1</f>
        <v>#N/A</v>
      </c>
      <c r="CK52" t="e">
        <f>VLOOKUP($C52,'Hist Data'!$A$2:$CN$500,'Unchained Indices'!CK$2,0)/VLOOKUP($C51,'Hist Data'!$A$2:$CN$500,'Unchained Indices'!CK$2,0)-1</f>
        <v>#N/A</v>
      </c>
      <c r="CL52" t="e">
        <f>VLOOKUP($C52,'Hist Data'!$A$2:$CN$500,'Unchained Indices'!CL$2,0)/VLOOKUP($C51,'Hist Data'!$A$2:$CN$500,'Unchained Indices'!CL$2,0)-1</f>
        <v>#N/A</v>
      </c>
      <c r="CM52" t="e">
        <f>VLOOKUP($C52,'Hist Data'!$A$2:$CN$500,'Unchained Indices'!CM$2,0)/VLOOKUP($C51,'Hist Data'!$A$2:$CN$500,'Unchained Indices'!CM$2,0)-1</f>
        <v>#N/A</v>
      </c>
      <c r="CN52" t="e">
        <f>VLOOKUP($C52,'Hist Data'!$A$2:$CN$500,'Unchained Indices'!CN$2,0)/VLOOKUP($C51,'Hist Data'!$A$2:$CN$500,'Unchained Indices'!CN$2,0)-1</f>
        <v>#N/A</v>
      </c>
      <c r="CO52" t="e">
        <f>VLOOKUP($C52,'Hist Data'!$A$2:$CN$500,'Unchained Indices'!CO$2,0)/VLOOKUP($C51,'Hist Data'!$A$2:$CN$500,'Unchained Indices'!CO$2,0)-1</f>
        <v>#N/A</v>
      </c>
      <c r="CP52" t="e">
        <f>VLOOKUP($C52,'Hist Data'!$A$2:$CN$500,'Unchained Indices'!CP$2,0)/VLOOKUP($C51,'Hist Data'!$A$2:$CN$500,'Unchained Indices'!CP$2,0)-1</f>
        <v>#N/A</v>
      </c>
    </row>
    <row r="53" spans="3:94" x14ac:dyDescent="0.2">
      <c r="C53" s="6">
        <f t="shared" si="10"/>
        <v>44896</v>
      </c>
      <c r="D53" t="e">
        <f>VLOOKUP($C53,'Hist Data'!$A$2:$CN$500,'Unchained Indices'!D$2,0)/VLOOKUP($C52,'Hist Data'!$A$2:$CN$500,'Unchained Indices'!D$2,0)-1</f>
        <v>#N/A</v>
      </c>
      <c r="E53" t="e">
        <f>VLOOKUP($C53,'Hist Data'!$A$2:$CN$500,'Unchained Indices'!E$2,0)/VLOOKUP($C52,'Hist Data'!$A$2:$CN$500,'Unchained Indices'!E$2,0)-1</f>
        <v>#N/A</v>
      </c>
      <c r="F53" t="e">
        <f>VLOOKUP($C53,'Hist Data'!$A$2:$CN$500,'Unchained Indices'!F$2,0)/VLOOKUP($C52,'Hist Data'!$A$2:$CN$500,'Unchained Indices'!F$2,0)-1</f>
        <v>#N/A</v>
      </c>
      <c r="G53" t="e">
        <f>VLOOKUP($C53,'Hist Data'!$A$2:$CN$500,'Unchained Indices'!G$2,0)/VLOOKUP($C52,'Hist Data'!$A$2:$CN$500,'Unchained Indices'!G$2,0)-1</f>
        <v>#N/A</v>
      </c>
      <c r="H53" t="e">
        <f>VLOOKUP($C53,'Hist Data'!$A$2:$CN$500,'Unchained Indices'!H$2,0)/VLOOKUP($C52,'Hist Data'!$A$2:$CN$500,'Unchained Indices'!H$2,0)-1</f>
        <v>#N/A</v>
      </c>
      <c r="I53" t="e">
        <f>VLOOKUP($C53,'Hist Data'!$A$2:$CN$500,'Unchained Indices'!I$2,0)/VLOOKUP($C52,'Hist Data'!$A$2:$CN$500,'Unchained Indices'!I$2,0)-1</f>
        <v>#N/A</v>
      </c>
      <c r="J53" t="e">
        <f>VLOOKUP($C53,'Hist Data'!$A$2:$CN$500,'Unchained Indices'!J$2,0)/VLOOKUP($C52,'Hist Data'!$A$2:$CN$500,'Unchained Indices'!J$2,0)-1</f>
        <v>#N/A</v>
      </c>
      <c r="K53" t="e">
        <f>VLOOKUP($C53,'Hist Data'!$A$2:$CN$500,'Unchained Indices'!K$2,0)/VLOOKUP($C52,'Hist Data'!$A$2:$CN$500,'Unchained Indices'!K$2,0)-1</f>
        <v>#N/A</v>
      </c>
      <c r="L53" t="e">
        <f>VLOOKUP($C53,'Hist Data'!$A$2:$CN$500,'Unchained Indices'!L$2,0)/VLOOKUP($C52,'Hist Data'!$A$2:$CN$500,'Unchained Indices'!L$2,0)-1</f>
        <v>#N/A</v>
      </c>
      <c r="M53" t="e">
        <f>VLOOKUP($C53,'Hist Data'!$A$2:$CN$500,'Unchained Indices'!M$2,0)/VLOOKUP($C52,'Hist Data'!$A$2:$CN$500,'Unchained Indices'!M$2,0)-1</f>
        <v>#N/A</v>
      </c>
      <c r="N53" t="e">
        <f>VLOOKUP($C53,'Hist Data'!$A$2:$CN$500,'Unchained Indices'!N$2,0)/VLOOKUP($C52,'Hist Data'!$A$2:$CN$500,'Unchained Indices'!N$2,0)-1</f>
        <v>#N/A</v>
      </c>
      <c r="O53" t="e">
        <f>VLOOKUP($C53,'Hist Data'!$A$2:$CN$500,'Unchained Indices'!O$2,0)/VLOOKUP($C52,'Hist Data'!$A$2:$CN$500,'Unchained Indices'!O$2,0)-1</f>
        <v>#N/A</v>
      </c>
      <c r="P53" t="e">
        <f>VLOOKUP($C53,'Hist Data'!$A$2:$CN$500,'Unchained Indices'!P$2,0)/VLOOKUP($C52,'Hist Data'!$A$2:$CN$500,'Unchained Indices'!P$2,0)-1</f>
        <v>#N/A</v>
      </c>
      <c r="Q53" t="e">
        <f>VLOOKUP($C53,'Hist Data'!$A$2:$CN$500,'Unchained Indices'!Q$2,0)/VLOOKUP($C52,'Hist Data'!$A$2:$CN$500,'Unchained Indices'!Q$2,0)-1</f>
        <v>#N/A</v>
      </c>
      <c r="R53" t="e">
        <f>VLOOKUP($C53,'Hist Data'!$A$2:$CN$500,'Unchained Indices'!R$2,0)/VLOOKUP($C52,'Hist Data'!$A$2:$CN$500,'Unchained Indices'!R$2,0)-1</f>
        <v>#N/A</v>
      </c>
      <c r="S53" t="e">
        <f>VLOOKUP($C53,'Hist Data'!$A$2:$CN$500,'Unchained Indices'!S$2,0)/VLOOKUP($C52,'Hist Data'!$A$2:$CN$500,'Unchained Indices'!S$2,0)-1</f>
        <v>#N/A</v>
      </c>
      <c r="T53" t="e">
        <f>VLOOKUP($C53,'Hist Data'!$A$2:$CN$500,'Unchained Indices'!T$2,0)/VLOOKUP($C52,'Hist Data'!$A$2:$CN$500,'Unchained Indices'!T$2,0)-1</f>
        <v>#N/A</v>
      </c>
      <c r="U53" t="e">
        <f>VLOOKUP($C53,'Hist Data'!$A$2:$CN$500,'Unchained Indices'!U$2,0)/VLOOKUP($C52,'Hist Data'!$A$2:$CN$500,'Unchained Indices'!U$2,0)-1</f>
        <v>#N/A</v>
      </c>
      <c r="V53" t="e">
        <f>VLOOKUP($C53,'Hist Data'!$A$2:$CN$500,'Unchained Indices'!V$2,0)/VLOOKUP($C52,'Hist Data'!$A$2:$CN$500,'Unchained Indices'!V$2,0)-1</f>
        <v>#N/A</v>
      </c>
      <c r="W53" t="e">
        <f>VLOOKUP($C53,'Hist Data'!$A$2:$CN$500,'Unchained Indices'!W$2,0)/VLOOKUP($C52,'Hist Data'!$A$2:$CN$500,'Unchained Indices'!W$2,0)-1</f>
        <v>#N/A</v>
      </c>
      <c r="X53" t="e">
        <f>VLOOKUP($C53,'Hist Data'!$A$2:$CN$500,'Unchained Indices'!X$2,0)/VLOOKUP($C52,'Hist Data'!$A$2:$CN$500,'Unchained Indices'!X$2,0)-1</f>
        <v>#N/A</v>
      </c>
      <c r="Y53" t="e">
        <f>VLOOKUP($C53,'Hist Data'!$A$2:$CN$500,'Unchained Indices'!Y$2,0)/VLOOKUP($C52,'Hist Data'!$A$2:$CN$500,'Unchained Indices'!Y$2,0)-1</f>
        <v>#N/A</v>
      </c>
      <c r="Z53" t="e">
        <f>VLOOKUP($C53,'Hist Data'!$A$2:$CN$500,'Unchained Indices'!Z$2,0)/VLOOKUP($C52,'Hist Data'!$A$2:$CN$500,'Unchained Indices'!Z$2,0)-1</f>
        <v>#N/A</v>
      </c>
      <c r="AA53" t="e">
        <f>VLOOKUP($C53,'Hist Data'!$A$2:$CN$500,'Unchained Indices'!AA$2,0)/VLOOKUP($C52,'Hist Data'!$A$2:$CN$500,'Unchained Indices'!AA$2,0)-1</f>
        <v>#N/A</v>
      </c>
      <c r="AB53" t="e">
        <f>VLOOKUP($C53,'Hist Data'!$A$2:$CN$500,'Unchained Indices'!AB$2,0)/VLOOKUP($C52,'Hist Data'!$A$2:$CN$500,'Unchained Indices'!AB$2,0)-1</f>
        <v>#N/A</v>
      </c>
      <c r="AC53" t="e">
        <f>VLOOKUP($C53,'Hist Data'!$A$2:$CN$500,'Unchained Indices'!AC$2,0)/VLOOKUP($C52,'Hist Data'!$A$2:$CN$500,'Unchained Indices'!AC$2,0)-1</f>
        <v>#N/A</v>
      </c>
      <c r="AD53" t="e">
        <f>VLOOKUP($C53,'Hist Data'!$A$2:$CN$500,'Unchained Indices'!AD$2,0)/VLOOKUP($C52,'Hist Data'!$A$2:$CN$500,'Unchained Indices'!AD$2,0)-1</f>
        <v>#N/A</v>
      </c>
      <c r="AE53" t="e">
        <f>VLOOKUP($C53,'Hist Data'!$A$2:$CN$500,'Unchained Indices'!AE$2,0)/VLOOKUP($C52,'Hist Data'!$A$2:$CN$500,'Unchained Indices'!AE$2,0)-1</f>
        <v>#N/A</v>
      </c>
      <c r="AF53" t="e">
        <f>VLOOKUP($C53,'Hist Data'!$A$2:$CN$500,'Unchained Indices'!AF$2,0)/VLOOKUP($C52,'Hist Data'!$A$2:$CN$500,'Unchained Indices'!AF$2,0)-1</f>
        <v>#N/A</v>
      </c>
      <c r="AG53" t="e">
        <f>VLOOKUP($C53,'Hist Data'!$A$2:$CN$500,'Unchained Indices'!AG$2,0)/VLOOKUP($C52,'Hist Data'!$A$2:$CN$500,'Unchained Indices'!AG$2,0)-1</f>
        <v>#N/A</v>
      </c>
      <c r="AH53" t="e">
        <f>VLOOKUP($C53,'Hist Data'!$A$2:$CN$500,'Unchained Indices'!AH$2,0)/VLOOKUP($C52,'Hist Data'!$A$2:$CN$500,'Unchained Indices'!AH$2,0)-1</f>
        <v>#N/A</v>
      </c>
      <c r="AI53" t="e">
        <f>VLOOKUP($C53,'Hist Data'!$A$2:$CN$500,'Unchained Indices'!AI$2,0)/VLOOKUP($C52,'Hist Data'!$A$2:$CN$500,'Unchained Indices'!AI$2,0)-1</f>
        <v>#N/A</v>
      </c>
      <c r="AJ53" t="e">
        <f>VLOOKUP($C53,'Hist Data'!$A$2:$CN$500,'Unchained Indices'!AJ$2,0)/VLOOKUP($C52,'Hist Data'!$A$2:$CN$500,'Unchained Indices'!AJ$2,0)-1</f>
        <v>#N/A</v>
      </c>
      <c r="AK53" t="e">
        <f>VLOOKUP($C53,'Hist Data'!$A$2:$CN$500,'Unchained Indices'!AK$2,0)/VLOOKUP($C52,'Hist Data'!$A$2:$CN$500,'Unchained Indices'!AK$2,0)-1</f>
        <v>#N/A</v>
      </c>
      <c r="AL53" t="e">
        <f>VLOOKUP($C53,'Hist Data'!$A$2:$CN$500,'Unchained Indices'!AL$2,0)/VLOOKUP($C52,'Hist Data'!$A$2:$CN$500,'Unchained Indices'!AL$2,0)-1</f>
        <v>#N/A</v>
      </c>
      <c r="AM53" t="e">
        <f>VLOOKUP($C53,'Hist Data'!$A$2:$CN$500,'Unchained Indices'!AM$2,0)/VLOOKUP($C52,'Hist Data'!$A$2:$CN$500,'Unchained Indices'!AM$2,0)-1</f>
        <v>#N/A</v>
      </c>
      <c r="AN53" t="e">
        <f>VLOOKUP($C53,'Hist Data'!$A$2:$CN$500,'Unchained Indices'!AN$2,0)/VLOOKUP($C52,'Hist Data'!$A$2:$CN$500,'Unchained Indices'!AN$2,0)-1</f>
        <v>#N/A</v>
      </c>
      <c r="AO53" t="e">
        <f>VLOOKUP($C53,'Hist Data'!$A$2:$CN$500,'Unchained Indices'!AO$2,0)/VLOOKUP($C52,'Hist Data'!$A$2:$CN$500,'Unchained Indices'!AO$2,0)-1</f>
        <v>#N/A</v>
      </c>
      <c r="AP53" t="e">
        <f>VLOOKUP($C53,'Hist Data'!$A$2:$CN$500,'Unchained Indices'!AP$2,0)/VLOOKUP($C52,'Hist Data'!$A$2:$CN$500,'Unchained Indices'!AP$2,0)-1</f>
        <v>#N/A</v>
      </c>
      <c r="AQ53" t="e">
        <f>VLOOKUP($C53,'Hist Data'!$A$2:$CN$500,'Unchained Indices'!AQ$2,0)/VLOOKUP($C52,'Hist Data'!$A$2:$CN$500,'Unchained Indices'!AQ$2,0)-1</f>
        <v>#N/A</v>
      </c>
      <c r="AR53" t="e">
        <f>VLOOKUP($C53,'Hist Data'!$A$2:$CN$500,'Unchained Indices'!AR$2,0)/VLOOKUP($C52,'Hist Data'!$A$2:$CN$500,'Unchained Indices'!AR$2,0)-1</f>
        <v>#N/A</v>
      </c>
      <c r="AS53" t="e">
        <f>VLOOKUP($C53,'Hist Data'!$A$2:$CN$500,'Unchained Indices'!AS$2,0)/VLOOKUP($C52,'Hist Data'!$A$2:$CN$500,'Unchained Indices'!AS$2,0)-1</f>
        <v>#N/A</v>
      </c>
      <c r="AT53" t="e">
        <f>VLOOKUP($C53,'Hist Data'!$A$2:$CN$500,'Unchained Indices'!AT$2,0)/VLOOKUP($C52,'Hist Data'!$A$2:$CN$500,'Unchained Indices'!AT$2,0)-1</f>
        <v>#N/A</v>
      </c>
      <c r="AU53" t="e">
        <f>VLOOKUP($C53,'Hist Data'!$A$2:$CN$500,'Unchained Indices'!AU$2,0)/VLOOKUP($C52,'Hist Data'!$A$2:$CN$500,'Unchained Indices'!AU$2,0)-1</f>
        <v>#N/A</v>
      </c>
      <c r="AV53" t="e">
        <f>VLOOKUP($C53,'Hist Data'!$A$2:$CN$500,'Unchained Indices'!AV$2,0)/VLOOKUP($C52,'Hist Data'!$A$2:$CN$500,'Unchained Indices'!AV$2,0)-1</f>
        <v>#N/A</v>
      </c>
      <c r="AW53" t="e">
        <f>VLOOKUP($C53,'Hist Data'!$A$2:$CN$500,'Unchained Indices'!AW$2,0)/VLOOKUP($C52,'Hist Data'!$A$2:$CN$500,'Unchained Indices'!AW$2,0)-1</f>
        <v>#N/A</v>
      </c>
      <c r="AX53" t="e">
        <f>VLOOKUP($C53,'Hist Data'!$A$2:$CN$500,'Unchained Indices'!AX$2,0)/VLOOKUP($C52,'Hist Data'!$A$2:$CN$500,'Unchained Indices'!AX$2,0)-1</f>
        <v>#N/A</v>
      </c>
      <c r="AY53" t="e">
        <f>VLOOKUP($C53,'Hist Data'!$A$2:$CN$500,'Unchained Indices'!AY$2,0)/VLOOKUP($C52,'Hist Data'!$A$2:$CN$500,'Unchained Indices'!AY$2,0)-1</f>
        <v>#N/A</v>
      </c>
      <c r="AZ53" t="e">
        <f>VLOOKUP($C53,'Hist Data'!$A$2:$CN$500,'Unchained Indices'!AZ$2,0)/VLOOKUP($C52,'Hist Data'!$A$2:$CN$500,'Unchained Indices'!AZ$2,0)-1</f>
        <v>#N/A</v>
      </c>
      <c r="BA53" t="e">
        <f>VLOOKUP($C53,'Hist Data'!$A$2:$CN$500,'Unchained Indices'!BA$2,0)/VLOOKUP($C52,'Hist Data'!$A$2:$CN$500,'Unchained Indices'!BA$2,0)-1</f>
        <v>#N/A</v>
      </c>
      <c r="BB53" t="e">
        <f>VLOOKUP($C53,'Hist Data'!$A$2:$CN$500,'Unchained Indices'!BB$2,0)/VLOOKUP($C52,'Hist Data'!$A$2:$CN$500,'Unchained Indices'!BB$2,0)-1</f>
        <v>#N/A</v>
      </c>
      <c r="BC53" t="e">
        <f>VLOOKUP($C53,'Hist Data'!$A$2:$CN$500,'Unchained Indices'!BC$2,0)/VLOOKUP($C52,'Hist Data'!$A$2:$CN$500,'Unchained Indices'!BC$2,0)-1</f>
        <v>#N/A</v>
      </c>
      <c r="BD53" t="e">
        <f>VLOOKUP($C53,'Hist Data'!$A$2:$CN$500,'Unchained Indices'!BD$2,0)/VLOOKUP($C52,'Hist Data'!$A$2:$CN$500,'Unchained Indices'!BD$2,0)-1</f>
        <v>#N/A</v>
      </c>
      <c r="BE53" t="e">
        <f>VLOOKUP($C53,'Hist Data'!$A$2:$CN$500,'Unchained Indices'!BE$2,0)/VLOOKUP($C52,'Hist Data'!$A$2:$CN$500,'Unchained Indices'!BE$2,0)-1</f>
        <v>#N/A</v>
      </c>
      <c r="BF53" t="e">
        <f>VLOOKUP($C53,'Hist Data'!$A$2:$CN$500,'Unchained Indices'!BF$2,0)/VLOOKUP($C52,'Hist Data'!$A$2:$CN$500,'Unchained Indices'!BF$2,0)-1</f>
        <v>#N/A</v>
      </c>
      <c r="BG53" t="e">
        <f>VLOOKUP($C53,'Hist Data'!$A$2:$CN$500,'Unchained Indices'!BG$2,0)/VLOOKUP($C52,'Hist Data'!$A$2:$CN$500,'Unchained Indices'!BG$2,0)-1</f>
        <v>#N/A</v>
      </c>
      <c r="BH53" t="e">
        <f>VLOOKUP($C53,'Hist Data'!$A$2:$CN$500,'Unchained Indices'!BH$2,0)/VLOOKUP($C52,'Hist Data'!$A$2:$CN$500,'Unchained Indices'!BH$2,0)-1</f>
        <v>#N/A</v>
      </c>
      <c r="BI53" t="e">
        <f>VLOOKUP($C53,'Hist Data'!$A$2:$CN$500,'Unchained Indices'!BI$2,0)/VLOOKUP($C52,'Hist Data'!$A$2:$CN$500,'Unchained Indices'!BI$2,0)-1</f>
        <v>#N/A</v>
      </c>
      <c r="BJ53" t="e">
        <f>VLOOKUP($C53,'Hist Data'!$A$2:$CN$500,'Unchained Indices'!BJ$2,0)/VLOOKUP($C52,'Hist Data'!$A$2:$CN$500,'Unchained Indices'!BJ$2,0)-1</f>
        <v>#N/A</v>
      </c>
      <c r="BK53" t="e">
        <f>VLOOKUP($C53,'Hist Data'!$A$2:$CN$500,'Unchained Indices'!BK$2,0)/VLOOKUP($C52,'Hist Data'!$A$2:$CN$500,'Unchained Indices'!BK$2,0)-1</f>
        <v>#N/A</v>
      </c>
      <c r="BL53" t="e">
        <f>VLOOKUP($C53,'Hist Data'!$A$2:$CN$500,'Unchained Indices'!BL$2,0)/VLOOKUP($C52,'Hist Data'!$A$2:$CN$500,'Unchained Indices'!BL$2,0)-1</f>
        <v>#N/A</v>
      </c>
      <c r="BM53" t="e">
        <f>VLOOKUP($C53,'Hist Data'!$A$2:$CN$500,'Unchained Indices'!BM$2,0)/VLOOKUP($C52,'Hist Data'!$A$2:$CN$500,'Unchained Indices'!BM$2,0)-1</f>
        <v>#N/A</v>
      </c>
      <c r="BN53" t="e">
        <f>VLOOKUP($C53,'Hist Data'!$A$2:$CN$500,'Unchained Indices'!BN$2,0)/VLOOKUP($C52,'Hist Data'!$A$2:$CN$500,'Unchained Indices'!BN$2,0)-1</f>
        <v>#N/A</v>
      </c>
      <c r="BO53" t="e">
        <f>VLOOKUP($C53,'Hist Data'!$A$2:$CN$500,'Unchained Indices'!BO$2,0)/VLOOKUP($C52,'Hist Data'!$A$2:$CN$500,'Unchained Indices'!BO$2,0)-1</f>
        <v>#N/A</v>
      </c>
      <c r="BP53" t="e">
        <f>VLOOKUP($C53,'Hist Data'!$A$2:$CN$500,'Unchained Indices'!BP$2,0)/VLOOKUP($C52,'Hist Data'!$A$2:$CN$500,'Unchained Indices'!BP$2,0)-1</f>
        <v>#N/A</v>
      </c>
      <c r="BQ53" t="e">
        <f>VLOOKUP($C53,'Hist Data'!$A$2:$CN$500,'Unchained Indices'!BQ$2,0)/VLOOKUP($C52,'Hist Data'!$A$2:$CN$500,'Unchained Indices'!BQ$2,0)-1</f>
        <v>#N/A</v>
      </c>
      <c r="BR53" t="e">
        <f>VLOOKUP($C53,'Hist Data'!$A$2:$CN$500,'Unchained Indices'!BR$2,0)/VLOOKUP($C52,'Hist Data'!$A$2:$CN$500,'Unchained Indices'!BR$2,0)-1</f>
        <v>#N/A</v>
      </c>
      <c r="BS53" t="e">
        <f>VLOOKUP($C53,'Hist Data'!$A$2:$CN$500,'Unchained Indices'!BS$2,0)/VLOOKUP($C52,'Hist Data'!$A$2:$CN$500,'Unchained Indices'!BS$2,0)-1</f>
        <v>#N/A</v>
      </c>
      <c r="BT53" t="e">
        <f>VLOOKUP($C53,'Hist Data'!$A$2:$CN$500,'Unchained Indices'!BT$2,0)/VLOOKUP($C52,'Hist Data'!$A$2:$CN$500,'Unchained Indices'!BT$2,0)-1</f>
        <v>#N/A</v>
      </c>
      <c r="BU53" t="e">
        <f>VLOOKUP($C53,'Hist Data'!$A$2:$CN$500,'Unchained Indices'!BU$2,0)/VLOOKUP($C52,'Hist Data'!$A$2:$CN$500,'Unchained Indices'!BU$2,0)-1</f>
        <v>#N/A</v>
      </c>
      <c r="BV53" t="e">
        <f>VLOOKUP($C53,'Hist Data'!$A$2:$CN$500,'Unchained Indices'!BV$2,0)/VLOOKUP($C52,'Hist Data'!$A$2:$CN$500,'Unchained Indices'!BV$2,0)-1</f>
        <v>#N/A</v>
      </c>
      <c r="BW53" t="e">
        <f>VLOOKUP($C53,'Hist Data'!$A$2:$CN$500,'Unchained Indices'!BW$2,0)/VLOOKUP($C52,'Hist Data'!$A$2:$CN$500,'Unchained Indices'!BW$2,0)-1</f>
        <v>#N/A</v>
      </c>
      <c r="BX53" t="e">
        <f>VLOOKUP($C53,'Hist Data'!$A$2:$CN$500,'Unchained Indices'!BX$2,0)/VLOOKUP($C52,'Hist Data'!$A$2:$CN$500,'Unchained Indices'!BX$2,0)-1</f>
        <v>#N/A</v>
      </c>
      <c r="BY53" t="e">
        <f>VLOOKUP($C53,'Hist Data'!$A$2:$CN$500,'Unchained Indices'!BY$2,0)/VLOOKUP($C52,'Hist Data'!$A$2:$CN$500,'Unchained Indices'!BY$2,0)-1</f>
        <v>#N/A</v>
      </c>
      <c r="BZ53" t="e">
        <f>VLOOKUP($C53,'Hist Data'!$A$2:$CN$500,'Unchained Indices'!BZ$2,0)/VLOOKUP($C52,'Hist Data'!$A$2:$CN$500,'Unchained Indices'!BZ$2,0)-1</f>
        <v>#N/A</v>
      </c>
      <c r="CA53" t="e">
        <f>VLOOKUP($C53,'Hist Data'!$A$2:$CN$500,'Unchained Indices'!CA$2,0)/VLOOKUP($C52,'Hist Data'!$A$2:$CN$500,'Unchained Indices'!CA$2,0)-1</f>
        <v>#N/A</v>
      </c>
      <c r="CB53" t="e">
        <f>VLOOKUP($C53,'Hist Data'!$A$2:$CN$500,'Unchained Indices'!CB$2,0)/VLOOKUP($C52,'Hist Data'!$A$2:$CN$500,'Unchained Indices'!CB$2,0)-1</f>
        <v>#N/A</v>
      </c>
      <c r="CC53" t="e">
        <f>VLOOKUP($C53,'Hist Data'!$A$2:$CN$500,'Unchained Indices'!CC$2,0)/VLOOKUP($C52,'Hist Data'!$A$2:$CN$500,'Unchained Indices'!CC$2,0)-1</f>
        <v>#N/A</v>
      </c>
      <c r="CD53" t="e">
        <f>VLOOKUP($C53,'Hist Data'!$A$2:$CN$500,'Unchained Indices'!CD$2,0)/VLOOKUP($C52,'Hist Data'!$A$2:$CN$500,'Unchained Indices'!CD$2,0)-1</f>
        <v>#N/A</v>
      </c>
      <c r="CE53" t="e">
        <f>VLOOKUP($C53,'Hist Data'!$A$2:$CN$500,'Unchained Indices'!CE$2,0)/VLOOKUP($C52,'Hist Data'!$A$2:$CN$500,'Unchained Indices'!CE$2,0)-1</f>
        <v>#N/A</v>
      </c>
      <c r="CF53" t="e">
        <f>VLOOKUP($C53,'Hist Data'!$A$2:$CN$500,'Unchained Indices'!CF$2,0)/VLOOKUP($C52,'Hist Data'!$A$2:$CN$500,'Unchained Indices'!CF$2,0)-1</f>
        <v>#N/A</v>
      </c>
      <c r="CG53" t="e">
        <f>VLOOKUP($C53,'Hist Data'!$A$2:$CN$500,'Unchained Indices'!CG$2,0)/VLOOKUP($C52,'Hist Data'!$A$2:$CN$500,'Unchained Indices'!CG$2,0)-1</f>
        <v>#N/A</v>
      </c>
      <c r="CH53" t="e">
        <f>VLOOKUP($C53,'Hist Data'!$A$2:$CN$500,'Unchained Indices'!CH$2,0)/VLOOKUP($C52,'Hist Data'!$A$2:$CN$500,'Unchained Indices'!CH$2,0)-1</f>
        <v>#N/A</v>
      </c>
      <c r="CI53" t="e">
        <f>VLOOKUP($C53,'Hist Data'!$A$2:$CN$500,'Unchained Indices'!CI$2,0)/VLOOKUP($C52,'Hist Data'!$A$2:$CN$500,'Unchained Indices'!CI$2,0)-1</f>
        <v>#N/A</v>
      </c>
      <c r="CJ53" t="e">
        <f>VLOOKUP($C53,'Hist Data'!$A$2:$CN$500,'Unchained Indices'!CJ$2,0)/VLOOKUP($C52,'Hist Data'!$A$2:$CN$500,'Unchained Indices'!CJ$2,0)-1</f>
        <v>#N/A</v>
      </c>
      <c r="CK53" t="e">
        <f>VLOOKUP($C53,'Hist Data'!$A$2:$CN$500,'Unchained Indices'!CK$2,0)/VLOOKUP($C52,'Hist Data'!$A$2:$CN$500,'Unchained Indices'!CK$2,0)-1</f>
        <v>#N/A</v>
      </c>
      <c r="CL53" t="e">
        <f>VLOOKUP($C53,'Hist Data'!$A$2:$CN$500,'Unchained Indices'!CL$2,0)/VLOOKUP($C52,'Hist Data'!$A$2:$CN$500,'Unchained Indices'!CL$2,0)-1</f>
        <v>#N/A</v>
      </c>
      <c r="CM53" t="e">
        <f>VLOOKUP($C53,'Hist Data'!$A$2:$CN$500,'Unchained Indices'!CM$2,0)/VLOOKUP($C52,'Hist Data'!$A$2:$CN$500,'Unchained Indices'!CM$2,0)-1</f>
        <v>#N/A</v>
      </c>
      <c r="CN53" t="e">
        <f>VLOOKUP($C53,'Hist Data'!$A$2:$CN$500,'Unchained Indices'!CN$2,0)/VLOOKUP($C52,'Hist Data'!$A$2:$CN$500,'Unchained Indices'!CN$2,0)-1</f>
        <v>#N/A</v>
      </c>
      <c r="CO53" t="e">
        <f>VLOOKUP($C53,'Hist Data'!$A$2:$CN$500,'Unchained Indices'!CO$2,0)/VLOOKUP($C52,'Hist Data'!$A$2:$CN$500,'Unchained Indices'!CO$2,0)-1</f>
        <v>#N/A</v>
      </c>
      <c r="CP53" t="e">
        <f>VLOOKUP($C53,'Hist Data'!$A$2:$CN$500,'Unchained Indices'!CP$2,0)/VLOOKUP($C52,'Hist Data'!$A$2:$CN$500,'Unchained Indices'!CP$2,0)-1</f>
        <v>#N/A</v>
      </c>
    </row>
    <row r="54" spans="3:94" x14ac:dyDescent="0.2">
      <c r="C54" s="6">
        <f t="shared" si="10"/>
        <v>44927</v>
      </c>
      <c r="D54" t="e">
        <f>VLOOKUP($C54,'Hist Data'!$A$2:$CN$500,'Unchained Indices'!D$2,0)/VLOOKUP($C53,'Hist Data'!$A$2:$CN$500,'Unchained Indices'!D$2,0)-1</f>
        <v>#N/A</v>
      </c>
      <c r="E54" t="e">
        <f>VLOOKUP($C54,'Hist Data'!$A$2:$CN$500,'Unchained Indices'!E$2,0)/VLOOKUP($C53,'Hist Data'!$A$2:$CN$500,'Unchained Indices'!E$2,0)-1</f>
        <v>#N/A</v>
      </c>
      <c r="F54" t="e">
        <f>VLOOKUP($C54,'Hist Data'!$A$2:$CN$500,'Unchained Indices'!F$2,0)/VLOOKUP($C53,'Hist Data'!$A$2:$CN$500,'Unchained Indices'!F$2,0)-1</f>
        <v>#N/A</v>
      </c>
      <c r="G54" t="e">
        <f>VLOOKUP($C54,'Hist Data'!$A$2:$CN$500,'Unchained Indices'!G$2,0)/VLOOKUP($C53,'Hist Data'!$A$2:$CN$500,'Unchained Indices'!G$2,0)-1</f>
        <v>#N/A</v>
      </c>
      <c r="H54" t="e">
        <f>VLOOKUP($C54,'Hist Data'!$A$2:$CN$500,'Unchained Indices'!H$2,0)/VLOOKUP($C53,'Hist Data'!$A$2:$CN$500,'Unchained Indices'!H$2,0)-1</f>
        <v>#N/A</v>
      </c>
      <c r="I54" t="e">
        <f>VLOOKUP($C54,'Hist Data'!$A$2:$CN$500,'Unchained Indices'!I$2,0)/VLOOKUP($C53,'Hist Data'!$A$2:$CN$500,'Unchained Indices'!I$2,0)-1</f>
        <v>#N/A</v>
      </c>
      <c r="J54" t="e">
        <f>VLOOKUP($C54,'Hist Data'!$A$2:$CN$500,'Unchained Indices'!J$2,0)/VLOOKUP($C53,'Hist Data'!$A$2:$CN$500,'Unchained Indices'!J$2,0)-1</f>
        <v>#N/A</v>
      </c>
      <c r="K54" t="e">
        <f>VLOOKUP($C54,'Hist Data'!$A$2:$CN$500,'Unchained Indices'!K$2,0)/VLOOKUP($C53,'Hist Data'!$A$2:$CN$500,'Unchained Indices'!K$2,0)-1</f>
        <v>#N/A</v>
      </c>
      <c r="L54" t="e">
        <f>VLOOKUP($C54,'Hist Data'!$A$2:$CN$500,'Unchained Indices'!L$2,0)/VLOOKUP($C53,'Hist Data'!$A$2:$CN$500,'Unchained Indices'!L$2,0)-1</f>
        <v>#N/A</v>
      </c>
      <c r="M54" t="e">
        <f>VLOOKUP($C54,'Hist Data'!$A$2:$CN$500,'Unchained Indices'!M$2,0)/VLOOKUP($C53,'Hist Data'!$A$2:$CN$500,'Unchained Indices'!M$2,0)-1</f>
        <v>#N/A</v>
      </c>
      <c r="N54" t="e">
        <f>VLOOKUP($C54,'Hist Data'!$A$2:$CN$500,'Unchained Indices'!N$2,0)/VLOOKUP($C53,'Hist Data'!$A$2:$CN$500,'Unchained Indices'!N$2,0)-1</f>
        <v>#N/A</v>
      </c>
      <c r="O54" t="e">
        <f>VLOOKUP($C54,'Hist Data'!$A$2:$CN$500,'Unchained Indices'!O$2,0)/VLOOKUP($C53,'Hist Data'!$A$2:$CN$500,'Unchained Indices'!O$2,0)-1</f>
        <v>#N/A</v>
      </c>
      <c r="P54" t="e">
        <f>VLOOKUP($C54,'Hist Data'!$A$2:$CN$500,'Unchained Indices'!P$2,0)/VLOOKUP($C53,'Hist Data'!$A$2:$CN$500,'Unchained Indices'!P$2,0)-1</f>
        <v>#N/A</v>
      </c>
      <c r="Q54" t="e">
        <f>VLOOKUP($C54,'Hist Data'!$A$2:$CN$500,'Unchained Indices'!Q$2,0)/VLOOKUP($C53,'Hist Data'!$A$2:$CN$500,'Unchained Indices'!Q$2,0)-1</f>
        <v>#N/A</v>
      </c>
      <c r="R54" t="e">
        <f>VLOOKUP($C54,'Hist Data'!$A$2:$CN$500,'Unchained Indices'!R$2,0)/VLOOKUP($C53,'Hist Data'!$A$2:$CN$500,'Unchained Indices'!R$2,0)-1</f>
        <v>#N/A</v>
      </c>
      <c r="S54" t="e">
        <f>VLOOKUP($C54,'Hist Data'!$A$2:$CN$500,'Unchained Indices'!S$2,0)/VLOOKUP($C53,'Hist Data'!$A$2:$CN$500,'Unchained Indices'!S$2,0)-1</f>
        <v>#N/A</v>
      </c>
      <c r="T54" t="e">
        <f>VLOOKUP($C54,'Hist Data'!$A$2:$CN$500,'Unchained Indices'!T$2,0)/VLOOKUP($C53,'Hist Data'!$A$2:$CN$500,'Unchained Indices'!T$2,0)-1</f>
        <v>#N/A</v>
      </c>
      <c r="U54" t="e">
        <f>VLOOKUP($C54,'Hist Data'!$A$2:$CN$500,'Unchained Indices'!U$2,0)/VLOOKUP($C53,'Hist Data'!$A$2:$CN$500,'Unchained Indices'!U$2,0)-1</f>
        <v>#N/A</v>
      </c>
      <c r="V54" t="e">
        <f>VLOOKUP($C54,'Hist Data'!$A$2:$CN$500,'Unchained Indices'!V$2,0)/VLOOKUP($C53,'Hist Data'!$A$2:$CN$500,'Unchained Indices'!V$2,0)-1</f>
        <v>#N/A</v>
      </c>
      <c r="W54" t="e">
        <f>VLOOKUP($C54,'Hist Data'!$A$2:$CN$500,'Unchained Indices'!W$2,0)/VLOOKUP($C53,'Hist Data'!$A$2:$CN$500,'Unchained Indices'!W$2,0)-1</f>
        <v>#N/A</v>
      </c>
      <c r="X54" t="e">
        <f>VLOOKUP($C54,'Hist Data'!$A$2:$CN$500,'Unchained Indices'!X$2,0)/VLOOKUP($C53,'Hist Data'!$A$2:$CN$500,'Unchained Indices'!X$2,0)-1</f>
        <v>#N/A</v>
      </c>
      <c r="Y54" t="e">
        <f>VLOOKUP($C54,'Hist Data'!$A$2:$CN$500,'Unchained Indices'!Y$2,0)/VLOOKUP($C53,'Hist Data'!$A$2:$CN$500,'Unchained Indices'!Y$2,0)-1</f>
        <v>#N/A</v>
      </c>
      <c r="Z54" t="e">
        <f>VLOOKUP($C54,'Hist Data'!$A$2:$CN$500,'Unchained Indices'!Z$2,0)/VLOOKUP($C53,'Hist Data'!$A$2:$CN$500,'Unchained Indices'!Z$2,0)-1</f>
        <v>#N/A</v>
      </c>
      <c r="AA54" t="e">
        <f>VLOOKUP($C54,'Hist Data'!$A$2:$CN$500,'Unchained Indices'!AA$2,0)/VLOOKUP($C53,'Hist Data'!$A$2:$CN$500,'Unchained Indices'!AA$2,0)-1</f>
        <v>#N/A</v>
      </c>
      <c r="AB54" t="e">
        <f>VLOOKUP($C54,'Hist Data'!$A$2:$CN$500,'Unchained Indices'!AB$2,0)/VLOOKUP($C53,'Hist Data'!$A$2:$CN$500,'Unchained Indices'!AB$2,0)-1</f>
        <v>#N/A</v>
      </c>
      <c r="AC54" t="e">
        <f>VLOOKUP($C54,'Hist Data'!$A$2:$CN$500,'Unchained Indices'!AC$2,0)/VLOOKUP($C53,'Hist Data'!$A$2:$CN$500,'Unchained Indices'!AC$2,0)-1</f>
        <v>#N/A</v>
      </c>
      <c r="AD54" t="e">
        <f>VLOOKUP($C54,'Hist Data'!$A$2:$CN$500,'Unchained Indices'!AD$2,0)/VLOOKUP($C53,'Hist Data'!$A$2:$CN$500,'Unchained Indices'!AD$2,0)-1</f>
        <v>#N/A</v>
      </c>
      <c r="AE54" t="e">
        <f>VLOOKUP($C54,'Hist Data'!$A$2:$CN$500,'Unchained Indices'!AE$2,0)/VLOOKUP($C53,'Hist Data'!$A$2:$CN$500,'Unchained Indices'!AE$2,0)-1</f>
        <v>#N/A</v>
      </c>
      <c r="AF54" t="e">
        <f>VLOOKUP($C54,'Hist Data'!$A$2:$CN$500,'Unchained Indices'!AF$2,0)/VLOOKUP($C53,'Hist Data'!$A$2:$CN$500,'Unchained Indices'!AF$2,0)-1</f>
        <v>#N/A</v>
      </c>
      <c r="AG54" t="e">
        <f>VLOOKUP($C54,'Hist Data'!$A$2:$CN$500,'Unchained Indices'!AG$2,0)/VLOOKUP($C53,'Hist Data'!$A$2:$CN$500,'Unchained Indices'!AG$2,0)-1</f>
        <v>#N/A</v>
      </c>
      <c r="AH54" t="e">
        <f>VLOOKUP($C54,'Hist Data'!$A$2:$CN$500,'Unchained Indices'!AH$2,0)/VLOOKUP($C53,'Hist Data'!$A$2:$CN$500,'Unchained Indices'!AH$2,0)-1</f>
        <v>#N/A</v>
      </c>
      <c r="AI54" t="e">
        <f>VLOOKUP($C54,'Hist Data'!$A$2:$CN$500,'Unchained Indices'!AI$2,0)/VLOOKUP($C53,'Hist Data'!$A$2:$CN$500,'Unchained Indices'!AI$2,0)-1</f>
        <v>#N/A</v>
      </c>
      <c r="AJ54" t="e">
        <f>VLOOKUP($C54,'Hist Data'!$A$2:$CN$500,'Unchained Indices'!AJ$2,0)/VLOOKUP($C53,'Hist Data'!$A$2:$CN$500,'Unchained Indices'!AJ$2,0)-1</f>
        <v>#N/A</v>
      </c>
      <c r="AK54" t="e">
        <f>VLOOKUP($C54,'Hist Data'!$A$2:$CN$500,'Unchained Indices'!AK$2,0)/VLOOKUP($C53,'Hist Data'!$A$2:$CN$500,'Unchained Indices'!AK$2,0)-1</f>
        <v>#N/A</v>
      </c>
      <c r="AL54" t="e">
        <f>VLOOKUP($C54,'Hist Data'!$A$2:$CN$500,'Unchained Indices'!AL$2,0)/VLOOKUP($C53,'Hist Data'!$A$2:$CN$500,'Unchained Indices'!AL$2,0)-1</f>
        <v>#N/A</v>
      </c>
      <c r="AM54" t="e">
        <f>VLOOKUP($C54,'Hist Data'!$A$2:$CN$500,'Unchained Indices'!AM$2,0)/VLOOKUP($C53,'Hist Data'!$A$2:$CN$500,'Unchained Indices'!AM$2,0)-1</f>
        <v>#N/A</v>
      </c>
      <c r="AN54" t="e">
        <f>VLOOKUP($C54,'Hist Data'!$A$2:$CN$500,'Unchained Indices'!AN$2,0)/VLOOKUP($C53,'Hist Data'!$A$2:$CN$500,'Unchained Indices'!AN$2,0)-1</f>
        <v>#N/A</v>
      </c>
      <c r="AO54" t="e">
        <f>VLOOKUP($C54,'Hist Data'!$A$2:$CN$500,'Unchained Indices'!AO$2,0)/VLOOKUP($C53,'Hist Data'!$A$2:$CN$500,'Unchained Indices'!AO$2,0)-1</f>
        <v>#N/A</v>
      </c>
      <c r="AP54" t="e">
        <f>VLOOKUP($C54,'Hist Data'!$A$2:$CN$500,'Unchained Indices'!AP$2,0)/VLOOKUP($C53,'Hist Data'!$A$2:$CN$500,'Unchained Indices'!AP$2,0)-1</f>
        <v>#N/A</v>
      </c>
      <c r="AQ54" t="e">
        <f>VLOOKUP($C54,'Hist Data'!$A$2:$CN$500,'Unchained Indices'!AQ$2,0)/VLOOKUP($C53,'Hist Data'!$A$2:$CN$500,'Unchained Indices'!AQ$2,0)-1</f>
        <v>#N/A</v>
      </c>
      <c r="AR54" t="e">
        <f>VLOOKUP($C54,'Hist Data'!$A$2:$CN$500,'Unchained Indices'!AR$2,0)/VLOOKUP($C53,'Hist Data'!$A$2:$CN$500,'Unchained Indices'!AR$2,0)-1</f>
        <v>#N/A</v>
      </c>
      <c r="AS54" t="e">
        <f>VLOOKUP($C54,'Hist Data'!$A$2:$CN$500,'Unchained Indices'!AS$2,0)/VLOOKUP($C53,'Hist Data'!$A$2:$CN$500,'Unchained Indices'!AS$2,0)-1</f>
        <v>#N/A</v>
      </c>
      <c r="AT54" t="e">
        <f>VLOOKUP($C54,'Hist Data'!$A$2:$CN$500,'Unchained Indices'!AT$2,0)/VLOOKUP($C53,'Hist Data'!$A$2:$CN$500,'Unchained Indices'!AT$2,0)-1</f>
        <v>#N/A</v>
      </c>
      <c r="AU54" t="e">
        <f>VLOOKUP($C54,'Hist Data'!$A$2:$CN$500,'Unchained Indices'!AU$2,0)/VLOOKUP($C53,'Hist Data'!$A$2:$CN$500,'Unchained Indices'!AU$2,0)-1</f>
        <v>#N/A</v>
      </c>
      <c r="AV54" t="e">
        <f>VLOOKUP($C54,'Hist Data'!$A$2:$CN$500,'Unchained Indices'!AV$2,0)/VLOOKUP($C53,'Hist Data'!$A$2:$CN$500,'Unchained Indices'!AV$2,0)-1</f>
        <v>#N/A</v>
      </c>
      <c r="AW54" t="e">
        <f>VLOOKUP($C54,'Hist Data'!$A$2:$CN$500,'Unchained Indices'!AW$2,0)/VLOOKUP($C53,'Hist Data'!$A$2:$CN$500,'Unchained Indices'!AW$2,0)-1</f>
        <v>#N/A</v>
      </c>
      <c r="AX54" t="e">
        <f>VLOOKUP($C54,'Hist Data'!$A$2:$CN$500,'Unchained Indices'!AX$2,0)/VLOOKUP($C53,'Hist Data'!$A$2:$CN$500,'Unchained Indices'!AX$2,0)-1</f>
        <v>#N/A</v>
      </c>
      <c r="AY54" t="e">
        <f>VLOOKUP($C54,'Hist Data'!$A$2:$CN$500,'Unchained Indices'!AY$2,0)/VLOOKUP($C53,'Hist Data'!$A$2:$CN$500,'Unchained Indices'!AY$2,0)-1</f>
        <v>#N/A</v>
      </c>
      <c r="AZ54" t="e">
        <f>VLOOKUP($C54,'Hist Data'!$A$2:$CN$500,'Unchained Indices'!AZ$2,0)/VLOOKUP($C53,'Hist Data'!$A$2:$CN$500,'Unchained Indices'!AZ$2,0)-1</f>
        <v>#N/A</v>
      </c>
      <c r="BA54" t="e">
        <f>VLOOKUP($C54,'Hist Data'!$A$2:$CN$500,'Unchained Indices'!BA$2,0)/VLOOKUP($C53,'Hist Data'!$A$2:$CN$500,'Unchained Indices'!BA$2,0)-1</f>
        <v>#N/A</v>
      </c>
      <c r="BB54" t="e">
        <f>VLOOKUP($C54,'Hist Data'!$A$2:$CN$500,'Unchained Indices'!BB$2,0)/VLOOKUP($C53,'Hist Data'!$A$2:$CN$500,'Unchained Indices'!BB$2,0)-1</f>
        <v>#N/A</v>
      </c>
      <c r="BC54" t="e">
        <f>VLOOKUP($C54,'Hist Data'!$A$2:$CN$500,'Unchained Indices'!BC$2,0)/VLOOKUP($C53,'Hist Data'!$A$2:$CN$500,'Unchained Indices'!BC$2,0)-1</f>
        <v>#N/A</v>
      </c>
      <c r="BD54" t="e">
        <f>VLOOKUP($C54,'Hist Data'!$A$2:$CN$500,'Unchained Indices'!BD$2,0)/VLOOKUP($C53,'Hist Data'!$A$2:$CN$500,'Unchained Indices'!BD$2,0)-1</f>
        <v>#N/A</v>
      </c>
      <c r="BE54" t="e">
        <f>VLOOKUP($C54,'Hist Data'!$A$2:$CN$500,'Unchained Indices'!BE$2,0)/VLOOKUP($C53,'Hist Data'!$A$2:$CN$500,'Unchained Indices'!BE$2,0)-1</f>
        <v>#N/A</v>
      </c>
      <c r="BF54" t="e">
        <f>VLOOKUP($C54,'Hist Data'!$A$2:$CN$500,'Unchained Indices'!BF$2,0)/VLOOKUP($C53,'Hist Data'!$A$2:$CN$500,'Unchained Indices'!BF$2,0)-1</f>
        <v>#N/A</v>
      </c>
      <c r="BG54" t="e">
        <f>VLOOKUP($C54,'Hist Data'!$A$2:$CN$500,'Unchained Indices'!BG$2,0)/VLOOKUP($C53,'Hist Data'!$A$2:$CN$500,'Unchained Indices'!BG$2,0)-1</f>
        <v>#N/A</v>
      </c>
      <c r="BH54" t="e">
        <f>VLOOKUP($C54,'Hist Data'!$A$2:$CN$500,'Unchained Indices'!BH$2,0)/VLOOKUP($C53,'Hist Data'!$A$2:$CN$500,'Unchained Indices'!BH$2,0)-1</f>
        <v>#N/A</v>
      </c>
      <c r="BI54" t="e">
        <f>VLOOKUP($C54,'Hist Data'!$A$2:$CN$500,'Unchained Indices'!BI$2,0)/VLOOKUP($C53,'Hist Data'!$A$2:$CN$500,'Unchained Indices'!BI$2,0)-1</f>
        <v>#N/A</v>
      </c>
      <c r="BJ54" t="e">
        <f>VLOOKUP($C54,'Hist Data'!$A$2:$CN$500,'Unchained Indices'!BJ$2,0)/VLOOKUP($C53,'Hist Data'!$A$2:$CN$500,'Unchained Indices'!BJ$2,0)-1</f>
        <v>#N/A</v>
      </c>
      <c r="BK54" t="e">
        <f>VLOOKUP($C54,'Hist Data'!$A$2:$CN$500,'Unchained Indices'!BK$2,0)/VLOOKUP($C53,'Hist Data'!$A$2:$CN$500,'Unchained Indices'!BK$2,0)-1</f>
        <v>#N/A</v>
      </c>
      <c r="BL54" t="e">
        <f>VLOOKUP($C54,'Hist Data'!$A$2:$CN$500,'Unchained Indices'!BL$2,0)/VLOOKUP($C53,'Hist Data'!$A$2:$CN$500,'Unchained Indices'!BL$2,0)-1</f>
        <v>#N/A</v>
      </c>
      <c r="BM54" t="e">
        <f>VLOOKUP($C54,'Hist Data'!$A$2:$CN$500,'Unchained Indices'!BM$2,0)/VLOOKUP($C53,'Hist Data'!$A$2:$CN$500,'Unchained Indices'!BM$2,0)-1</f>
        <v>#N/A</v>
      </c>
      <c r="BN54" t="e">
        <f>VLOOKUP($C54,'Hist Data'!$A$2:$CN$500,'Unchained Indices'!BN$2,0)/VLOOKUP($C53,'Hist Data'!$A$2:$CN$500,'Unchained Indices'!BN$2,0)-1</f>
        <v>#N/A</v>
      </c>
      <c r="BO54" t="e">
        <f>VLOOKUP($C54,'Hist Data'!$A$2:$CN$500,'Unchained Indices'!BO$2,0)/VLOOKUP($C53,'Hist Data'!$A$2:$CN$500,'Unchained Indices'!BO$2,0)-1</f>
        <v>#N/A</v>
      </c>
      <c r="BP54" t="e">
        <f>VLOOKUP($C54,'Hist Data'!$A$2:$CN$500,'Unchained Indices'!BP$2,0)/VLOOKUP($C53,'Hist Data'!$A$2:$CN$500,'Unchained Indices'!BP$2,0)-1</f>
        <v>#N/A</v>
      </c>
      <c r="BQ54" t="e">
        <f>VLOOKUP($C54,'Hist Data'!$A$2:$CN$500,'Unchained Indices'!BQ$2,0)/VLOOKUP($C53,'Hist Data'!$A$2:$CN$500,'Unchained Indices'!BQ$2,0)-1</f>
        <v>#N/A</v>
      </c>
      <c r="BR54" t="e">
        <f>VLOOKUP($C54,'Hist Data'!$A$2:$CN$500,'Unchained Indices'!BR$2,0)/VLOOKUP($C53,'Hist Data'!$A$2:$CN$500,'Unchained Indices'!BR$2,0)-1</f>
        <v>#N/A</v>
      </c>
      <c r="BS54" t="e">
        <f>VLOOKUP($C54,'Hist Data'!$A$2:$CN$500,'Unchained Indices'!BS$2,0)/VLOOKUP($C53,'Hist Data'!$A$2:$CN$500,'Unchained Indices'!BS$2,0)-1</f>
        <v>#N/A</v>
      </c>
      <c r="BT54" t="e">
        <f>VLOOKUP($C54,'Hist Data'!$A$2:$CN$500,'Unchained Indices'!BT$2,0)/VLOOKUP($C53,'Hist Data'!$A$2:$CN$500,'Unchained Indices'!BT$2,0)-1</f>
        <v>#N/A</v>
      </c>
      <c r="BU54" t="e">
        <f>VLOOKUP($C54,'Hist Data'!$A$2:$CN$500,'Unchained Indices'!BU$2,0)/VLOOKUP($C53,'Hist Data'!$A$2:$CN$500,'Unchained Indices'!BU$2,0)-1</f>
        <v>#N/A</v>
      </c>
      <c r="BV54" t="e">
        <f>VLOOKUP($C54,'Hist Data'!$A$2:$CN$500,'Unchained Indices'!BV$2,0)/VLOOKUP($C53,'Hist Data'!$A$2:$CN$500,'Unchained Indices'!BV$2,0)-1</f>
        <v>#N/A</v>
      </c>
      <c r="BW54" t="e">
        <f>VLOOKUP($C54,'Hist Data'!$A$2:$CN$500,'Unchained Indices'!BW$2,0)/VLOOKUP($C53,'Hist Data'!$A$2:$CN$500,'Unchained Indices'!BW$2,0)-1</f>
        <v>#N/A</v>
      </c>
      <c r="BX54" t="e">
        <f>VLOOKUP($C54,'Hist Data'!$A$2:$CN$500,'Unchained Indices'!BX$2,0)/VLOOKUP($C53,'Hist Data'!$A$2:$CN$500,'Unchained Indices'!BX$2,0)-1</f>
        <v>#N/A</v>
      </c>
      <c r="BY54" t="e">
        <f>VLOOKUP($C54,'Hist Data'!$A$2:$CN$500,'Unchained Indices'!BY$2,0)/VLOOKUP($C53,'Hist Data'!$A$2:$CN$500,'Unchained Indices'!BY$2,0)-1</f>
        <v>#N/A</v>
      </c>
      <c r="BZ54" t="e">
        <f>VLOOKUP($C54,'Hist Data'!$A$2:$CN$500,'Unchained Indices'!BZ$2,0)/VLOOKUP($C53,'Hist Data'!$A$2:$CN$500,'Unchained Indices'!BZ$2,0)-1</f>
        <v>#N/A</v>
      </c>
      <c r="CA54" t="e">
        <f>VLOOKUP($C54,'Hist Data'!$A$2:$CN$500,'Unchained Indices'!CA$2,0)/VLOOKUP($C53,'Hist Data'!$A$2:$CN$500,'Unchained Indices'!CA$2,0)-1</f>
        <v>#N/A</v>
      </c>
      <c r="CB54" t="e">
        <f>VLOOKUP($C54,'Hist Data'!$A$2:$CN$500,'Unchained Indices'!CB$2,0)/VLOOKUP($C53,'Hist Data'!$A$2:$CN$500,'Unchained Indices'!CB$2,0)-1</f>
        <v>#N/A</v>
      </c>
      <c r="CC54" t="e">
        <f>VLOOKUP($C54,'Hist Data'!$A$2:$CN$500,'Unchained Indices'!CC$2,0)/VLOOKUP($C53,'Hist Data'!$A$2:$CN$500,'Unchained Indices'!CC$2,0)-1</f>
        <v>#N/A</v>
      </c>
      <c r="CD54" t="e">
        <f>VLOOKUP($C54,'Hist Data'!$A$2:$CN$500,'Unchained Indices'!CD$2,0)/VLOOKUP($C53,'Hist Data'!$A$2:$CN$500,'Unchained Indices'!CD$2,0)-1</f>
        <v>#N/A</v>
      </c>
      <c r="CE54" t="e">
        <f>VLOOKUP($C54,'Hist Data'!$A$2:$CN$500,'Unchained Indices'!CE$2,0)/VLOOKUP($C53,'Hist Data'!$A$2:$CN$500,'Unchained Indices'!CE$2,0)-1</f>
        <v>#N/A</v>
      </c>
      <c r="CF54" t="e">
        <f>VLOOKUP($C54,'Hist Data'!$A$2:$CN$500,'Unchained Indices'!CF$2,0)/VLOOKUP($C53,'Hist Data'!$A$2:$CN$500,'Unchained Indices'!CF$2,0)-1</f>
        <v>#N/A</v>
      </c>
      <c r="CG54" t="e">
        <f>VLOOKUP($C54,'Hist Data'!$A$2:$CN$500,'Unchained Indices'!CG$2,0)/VLOOKUP($C53,'Hist Data'!$A$2:$CN$500,'Unchained Indices'!CG$2,0)-1</f>
        <v>#N/A</v>
      </c>
      <c r="CH54" t="e">
        <f>VLOOKUP($C54,'Hist Data'!$A$2:$CN$500,'Unchained Indices'!CH$2,0)/VLOOKUP($C53,'Hist Data'!$A$2:$CN$500,'Unchained Indices'!CH$2,0)-1</f>
        <v>#N/A</v>
      </c>
      <c r="CI54" t="e">
        <f>VLOOKUP($C54,'Hist Data'!$A$2:$CN$500,'Unchained Indices'!CI$2,0)/VLOOKUP($C53,'Hist Data'!$A$2:$CN$500,'Unchained Indices'!CI$2,0)-1</f>
        <v>#N/A</v>
      </c>
      <c r="CJ54" t="e">
        <f>VLOOKUP($C54,'Hist Data'!$A$2:$CN$500,'Unchained Indices'!CJ$2,0)/VLOOKUP($C53,'Hist Data'!$A$2:$CN$500,'Unchained Indices'!CJ$2,0)-1</f>
        <v>#N/A</v>
      </c>
      <c r="CK54" t="e">
        <f>VLOOKUP($C54,'Hist Data'!$A$2:$CN$500,'Unchained Indices'!CK$2,0)/VLOOKUP($C53,'Hist Data'!$A$2:$CN$500,'Unchained Indices'!CK$2,0)-1</f>
        <v>#N/A</v>
      </c>
      <c r="CL54" t="e">
        <f>VLOOKUP($C54,'Hist Data'!$A$2:$CN$500,'Unchained Indices'!CL$2,0)/VLOOKUP($C53,'Hist Data'!$A$2:$CN$500,'Unchained Indices'!CL$2,0)-1</f>
        <v>#N/A</v>
      </c>
      <c r="CM54" t="e">
        <f>VLOOKUP($C54,'Hist Data'!$A$2:$CN$500,'Unchained Indices'!CM$2,0)/VLOOKUP($C53,'Hist Data'!$A$2:$CN$500,'Unchained Indices'!CM$2,0)-1</f>
        <v>#N/A</v>
      </c>
      <c r="CN54" t="e">
        <f>VLOOKUP($C54,'Hist Data'!$A$2:$CN$500,'Unchained Indices'!CN$2,0)/VLOOKUP($C53,'Hist Data'!$A$2:$CN$500,'Unchained Indices'!CN$2,0)-1</f>
        <v>#N/A</v>
      </c>
      <c r="CO54" t="e">
        <f>VLOOKUP($C54,'Hist Data'!$A$2:$CN$500,'Unchained Indices'!CO$2,0)/VLOOKUP($C53,'Hist Data'!$A$2:$CN$500,'Unchained Indices'!CO$2,0)-1</f>
        <v>#N/A</v>
      </c>
      <c r="CP54" t="e">
        <f>VLOOKUP($C54,'Hist Data'!$A$2:$CN$500,'Unchained Indices'!CP$2,0)/VLOOKUP($C53,'Hist Data'!$A$2:$CN$500,'Unchained Indices'!CP$2,0)-1</f>
        <v>#N/A</v>
      </c>
    </row>
    <row r="55" spans="3:94" x14ac:dyDescent="0.2">
      <c r="C55" s="6">
        <f t="shared" si="10"/>
        <v>0</v>
      </c>
      <c r="D55" t="e">
        <f>VLOOKUP($C55,'Hist Data'!$A$2:$CN$500,'Unchained Indices'!D$2,0)/VLOOKUP($C54,'Hist Data'!$A$2:$CN$500,'Unchained Indices'!D$2,0)-1</f>
        <v>#N/A</v>
      </c>
      <c r="E55" t="e">
        <f>VLOOKUP($C55,'Hist Data'!$A$2:$CN$500,'Unchained Indices'!E$2,0)/VLOOKUP($C54,'Hist Data'!$A$2:$CN$500,'Unchained Indices'!E$2,0)-1</f>
        <v>#N/A</v>
      </c>
      <c r="F55" t="e">
        <f>VLOOKUP($C55,'Hist Data'!$A$2:$CN$500,'Unchained Indices'!F$2,0)/VLOOKUP($C54,'Hist Data'!$A$2:$CN$500,'Unchained Indices'!F$2,0)-1</f>
        <v>#N/A</v>
      </c>
      <c r="G55" t="e">
        <f>VLOOKUP($C55,'Hist Data'!$A$2:$CN$500,'Unchained Indices'!G$2,0)/VLOOKUP($C54,'Hist Data'!$A$2:$CN$500,'Unchained Indices'!G$2,0)-1</f>
        <v>#N/A</v>
      </c>
      <c r="H55" t="e">
        <f>VLOOKUP($C55,'Hist Data'!$A$2:$CN$500,'Unchained Indices'!H$2,0)/VLOOKUP($C54,'Hist Data'!$A$2:$CN$500,'Unchained Indices'!H$2,0)-1</f>
        <v>#N/A</v>
      </c>
      <c r="I55" t="e">
        <f>VLOOKUP($C55,'Hist Data'!$A$2:$CN$500,'Unchained Indices'!I$2,0)/VLOOKUP($C54,'Hist Data'!$A$2:$CN$500,'Unchained Indices'!I$2,0)-1</f>
        <v>#N/A</v>
      </c>
      <c r="J55" t="e">
        <f>VLOOKUP($C55,'Hist Data'!$A$2:$CN$500,'Unchained Indices'!J$2,0)/VLOOKUP($C54,'Hist Data'!$A$2:$CN$500,'Unchained Indices'!J$2,0)-1</f>
        <v>#N/A</v>
      </c>
      <c r="K55" t="e">
        <f>VLOOKUP($C55,'Hist Data'!$A$2:$CN$500,'Unchained Indices'!K$2,0)/VLOOKUP($C54,'Hist Data'!$A$2:$CN$500,'Unchained Indices'!K$2,0)-1</f>
        <v>#N/A</v>
      </c>
      <c r="L55" t="e">
        <f>VLOOKUP($C55,'Hist Data'!$A$2:$CN$500,'Unchained Indices'!L$2,0)/VLOOKUP($C54,'Hist Data'!$A$2:$CN$500,'Unchained Indices'!L$2,0)-1</f>
        <v>#N/A</v>
      </c>
      <c r="M55" t="e">
        <f>VLOOKUP($C55,'Hist Data'!$A$2:$CN$500,'Unchained Indices'!M$2,0)/VLOOKUP($C54,'Hist Data'!$A$2:$CN$500,'Unchained Indices'!M$2,0)-1</f>
        <v>#N/A</v>
      </c>
      <c r="N55" t="e">
        <f>VLOOKUP($C55,'Hist Data'!$A$2:$CN$500,'Unchained Indices'!N$2,0)/VLOOKUP($C54,'Hist Data'!$A$2:$CN$500,'Unchained Indices'!N$2,0)-1</f>
        <v>#N/A</v>
      </c>
      <c r="O55" t="e">
        <f>VLOOKUP($C55,'Hist Data'!$A$2:$CN$500,'Unchained Indices'!O$2,0)/VLOOKUP($C54,'Hist Data'!$A$2:$CN$500,'Unchained Indices'!O$2,0)-1</f>
        <v>#N/A</v>
      </c>
      <c r="P55" t="e">
        <f>VLOOKUP($C55,'Hist Data'!$A$2:$CN$500,'Unchained Indices'!P$2,0)/VLOOKUP($C54,'Hist Data'!$A$2:$CN$500,'Unchained Indices'!P$2,0)-1</f>
        <v>#N/A</v>
      </c>
      <c r="Q55" t="e">
        <f>VLOOKUP($C55,'Hist Data'!$A$2:$CN$500,'Unchained Indices'!Q$2,0)/VLOOKUP($C54,'Hist Data'!$A$2:$CN$500,'Unchained Indices'!Q$2,0)-1</f>
        <v>#N/A</v>
      </c>
      <c r="R55" t="e">
        <f>VLOOKUP($C55,'Hist Data'!$A$2:$CN$500,'Unchained Indices'!R$2,0)/VLOOKUP($C54,'Hist Data'!$A$2:$CN$500,'Unchained Indices'!R$2,0)-1</f>
        <v>#N/A</v>
      </c>
      <c r="S55" t="e">
        <f>VLOOKUP($C55,'Hist Data'!$A$2:$CN$500,'Unchained Indices'!S$2,0)/VLOOKUP($C54,'Hist Data'!$A$2:$CN$500,'Unchained Indices'!S$2,0)-1</f>
        <v>#N/A</v>
      </c>
      <c r="T55" t="e">
        <f>VLOOKUP($C55,'Hist Data'!$A$2:$CN$500,'Unchained Indices'!T$2,0)/VLOOKUP($C54,'Hist Data'!$A$2:$CN$500,'Unchained Indices'!T$2,0)-1</f>
        <v>#N/A</v>
      </c>
      <c r="U55" t="e">
        <f>VLOOKUP($C55,'Hist Data'!$A$2:$CN$500,'Unchained Indices'!U$2,0)/VLOOKUP($C54,'Hist Data'!$A$2:$CN$500,'Unchained Indices'!U$2,0)-1</f>
        <v>#N/A</v>
      </c>
      <c r="V55" t="e">
        <f>VLOOKUP($C55,'Hist Data'!$A$2:$CN$500,'Unchained Indices'!V$2,0)/VLOOKUP($C54,'Hist Data'!$A$2:$CN$500,'Unchained Indices'!V$2,0)-1</f>
        <v>#N/A</v>
      </c>
      <c r="W55" t="e">
        <f>VLOOKUP($C55,'Hist Data'!$A$2:$CN$500,'Unchained Indices'!W$2,0)/VLOOKUP($C54,'Hist Data'!$A$2:$CN$500,'Unchained Indices'!W$2,0)-1</f>
        <v>#N/A</v>
      </c>
      <c r="X55" t="e">
        <f>VLOOKUP($C55,'Hist Data'!$A$2:$CN$500,'Unchained Indices'!X$2,0)/VLOOKUP($C54,'Hist Data'!$A$2:$CN$500,'Unchained Indices'!X$2,0)-1</f>
        <v>#N/A</v>
      </c>
      <c r="Y55" t="e">
        <f>VLOOKUP($C55,'Hist Data'!$A$2:$CN$500,'Unchained Indices'!Y$2,0)/VLOOKUP($C54,'Hist Data'!$A$2:$CN$500,'Unchained Indices'!Y$2,0)-1</f>
        <v>#N/A</v>
      </c>
      <c r="Z55" t="e">
        <f>VLOOKUP($C55,'Hist Data'!$A$2:$CN$500,'Unchained Indices'!Z$2,0)/VLOOKUP($C54,'Hist Data'!$A$2:$CN$500,'Unchained Indices'!Z$2,0)-1</f>
        <v>#N/A</v>
      </c>
      <c r="AA55" t="e">
        <f>VLOOKUP($C55,'Hist Data'!$A$2:$CN$500,'Unchained Indices'!AA$2,0)/VLOOKUP($C54,'Hist Data'!$A$2:$CN$500,'Unchained Indices'!AA$2,0)-1</f>
        <v>#N/A</v>
      </c>
      <c r="AB55" t="e">
        <f>VLOOKUP($C55,'Hist Data'!$A$2:$CN$500,'Unchained Indices'!AB$2,0)/VLOOKUP($C54,'Hist Data'!$A$2:$CN$500,'Unchained Indices'!AB$2,0)-1</f>
        <v>#N/A</v>
      </c>
      <c r="AC55" t="e">
        <f>VLOOKUP($C55,'Hist Data'!$A$2:$CN$500,'Unchained Indices'!AC$2,0)/VLOOKUP($C54,'Hist Data'!$A$2:$CN$500,'Unchained Indices'!AC$2,0)-1</f>
        <v>#N/A</v>
      </c>
      <c r="AD55" t="e">
        <f>VLOOKUP($C55,'Hist Data'!$A$2:$CN$500,'Unchained Indices'!AD$2,0)/VLOOKUP($C54,'Hist Data'!$A$2:$CN$500,'Unchained Indices'!AD$2,0)-1</f>
        <v>#N/A</v>
      </c>
      <c r="AE55" t="e">
        <f>VLOOKUP($C55,'Hist Data'!$A$2:$CN$500,'Unchained Indices'!AE$2,0)/VLOOKUP($C54,'Hist Data'!$A$2:$CN$500,'Unchained Indices'!AE$2,0)-1</f>
        <v>#N/A</v>
      </c>
      <c r="AF55" t="e">
        <f>VLOOKUP($C55,'Hist Data'!$A$2:$CN$500,'Unchained Indices'!AF$2,0)/VLOOKUP($C54,'Hist Data'!$A$2:$CN$500,'Unchained Indices'!AF$2,0)-1</f>
        <v>#N/A</v>
      </c>
      <c r="AG55" t="e">
        <f>VLOOKUP($C55,'Hist Data'!$A$2:$CN$500,'Unchained Indices'!AG$2,0)/VLOOKUP($C54,'Hist Data'!$A$2:$CN$500,'Unchained Indices'!AG$2,0)-1</f>
        <v>#N/A</v>
      </c>
      <c r="AH55" t="e">
        <f>VLOOKUP($C55,'Hist Data'!$A$2:$CN$500,'Unchained Indices'!AH$2,0)/VLOOKUP($C54,'Hist Data'!$A$2:$CN$500,'Unchained Indices'!AH$2,0)-1</f>
        <v>#N/A</v>
      </c>
      <c r="AI55" t="e">
        <f>VLOOKUP($C55,'Hist Data'!$A$2:$CN$500,'Unchained Indices'!AI$2,0)/VLOOKUP($C54,'Hist Data'!$A$2:$CN$500,'Unchained Indices'!AI$2,0)-1</f>
        <v>#N/A</v>
      </c>
      <c r="AJ55" t="e">
        <f>VLOOKUP($C55,'Hist Data'!$A$2:$CN$500,'Unchained Indices'!AJ$2,0)/VLOOKUP($C54,'Hist Data'!$A$2:$CN$500,'Unchained Indices'!AJ$2,0)-1</f>
        <v>#N/A</v>
      </c>
      <c r="AK55" t="e">
        <f>VLOOKUP($C55,'Hist Data'!$A$2:$CN$500,'Unchained Indices'!AK$2,0)/VLOOKUP($C54,'Hist Data'!$A$2:$CN$500,'Unchained Indices'!AK$2,0)-1</f>
        <v>#N/A</v>
      </c>
      <c r="AL55" t="e">
        <f>VLOOKUP($C55,'Hist Data'!$A$2:$CN$500,'Unchained Indices'!AL$2,0)/VLOOKUP($C54,'Hist Data'!$A$2:$CN$500,'Unchained Indices'!AL$2,0)-1</f>
        <v>#N/A</v>
      </c>
      <c r="AM55" t="e">
        <f>VLOOKUP($C55,'Hist Data'!$A$2:$CN$500,'Unchained Indices'!AM$2,0)/VLOOKUP($C54,'Hist Data'!$A$2:$CN$500,'Unchained Indices'!AM$2,0)-1</f>
        <v>#N/A</v>
      </c>
      <c r="AN55" t="e">
        <f>VLOOKUP($C55,'Hist Data'!$A$2:$CN$500,'Unchained Indices'!AN$2,0)/VLOOKUP($C54,'Hist Data'!$A$2:$CN$500,'Unchained Indices'!AN$2,0)-1</f>
        <v>#N/A</v>
      </c>
      <c r="AO55" t="e">
        <f>VLOOKUP($C55,'Hist Data'!$A$2:$CN$500,'Unchained Indices'!AO$2,0)/VLOOKUP($C54,'Hist Data'!$A$2:$CN$500,'Unchained Indices'!AO$2,0)-1</f>
        <v>#N/A</v>
      </c>
      <c r="AP55" t="e">
        <f>VLOOKUP($C55,'Hist Data'!$A$2:$CN$500,'Unchained Indices'!AP$2,0)/VLOOKUP($C54,'Hist Data'!$A$2:$CN$500,'Unchained Indices'!AP$2,0)-1</f>
        <v>#N/A</v>
      </c>
      <c r="AQ55" t="e">
        <f>VLOOKUP($C55,'Hist Data'!$A$2:$CN$500,'Unchained Indices'!AQ$2,0)/VLOOKUP($C54,'Hist Data'!$A$2:$CN$500,'Unchained Indices'!AQ$2,0)-1</f>
        <v>#N/A</v>
      </c>
      <c r="AR55" t="e">
        <f>VLOOKUP($C55,'Hist Data'!$A$2:$CN$500,'Unchained Indices'!AR$2,0)/VLOOKUP($C54,'Hist Data'!$A$2:$CN$500,'Unchained Indices'!AR$2,0)-1</f>
        <v>#N/A</v>
      </c>
      <c r="AS55" t="e">
        <f>VLOOKUP($C55,'Hist Data'!$A$2:$CN$500,'Unchained Indices'!AS$2,0)/VLOOKUP($C54,'Hist Data'!$A$2:$CN$500,'Unchained Indices'!AS$2,0)-1</f>
        <v>#N/A</v>
      </c>
      <c r="AT55" t="e">
        <f>VLOOKUP($C55,'Hist Data'!$A$2:$CN$500,'Unchained Indices'!AT$2,0)/VLOOKUP($C54,'Hist Data'!$A$2:$CN$500,'Unchained Indices'!AT$2,0)-1</f>
        <v>#N/A</v>
      </c>
      <c r="AU55" t="e">
        <f>VLOOKUP($C55,'Hist Data'!$A$2:$CN$500,'Unchained Indices'!AU$2,0)/VLOOKUP($C54,'Hist Data'!$A$2:$CN$500,'Unchained Indices'!AU$2,0)-1</f>
        <v>#N/A</v>
      </c>
      <c r="AV55" t="e">
        <f>VLOOKUP($C55,'Hist Data'!$A$2:$CN$500,'Unchained Indices'!AV$2,0)/VLOOKUP($C54,'Hist Data'!$A$2:$CN$500,'Unchained Indices'!AV$2,0)-1</f>
        <v>#N/A</v>
      </c>
      <c r="AW55" t="e">
        <f>VLOOKUP($C55,'Hist Data'!$A$2:$CN$500,'Unchained Indices'!AW$2,0)/VLOOKUP($C54,'Hist Data'!$A$2:$CN$500,'Unchained Indices'!AW$2,0)-1</f>
        <v>#N/A</v>
      </c>
      <c r="AX55" t="e">
        <f>VLOOKUP($C55,'Hist Data'!$A$2:$CN$500,'Unchained Indices'!AX$2,0)/VLOOKUP($C54,'Hist Data'!$A$2:$CN$500,'Unchained Indices'!AX$2,0)-1</f>
        <v>#N/A</v>
      </c>
      <c r="AY55" t="e">
        <f>VLOOKUP($C55,'Hist Data'!$A$2:$CN$500,'Unchained Indices'!AY$2,0)/VLOOKUP($C54,'Hist Data'!$A$2:$CN$500,'Unchained Indices'!AY$2,0)-1</f>
        <v>#N/A</v>
      </c>
      <c r="AZ55" t="e">
        <f>VLOOKUP($C55,'Hist Data'!$A$2:$CN$500,'Unchained Indices'!AZ$2,0)/VLOOKUP($C54,'Hist Data'!$A$2:$CN$500,'Unchained Indices'!AZ$2,0)-1</f>
        <v>#N/A</v>
      </c>
      <c r="BA55" t="e">
        <f>VLOOKUP($C55,'Hist Data'!$A$2:$CN$500,'Unchained Indices'!BA$2,0)/VLOOKUP($C54,'Hist Data'!$A$2:$CN$500,'Unchained Indices'!BA$2,0)-1</f>
        <v>#N/A</v>
      </c>
      <c r="BB55" t="e">
        <f>VLOOKUP($C55,'Hist Data'!$A$2:$CN$500,'Unchained Indices'!BB$2,0)/VLOOKUP($C54,'Hist Data'!$A$2:$CN$500,'Unchained Indices'!BB$2,0)-1</f>
        <v>#N/A</v>
      </c>
      <c r="BC55" t="e">
        <f>VLOOKUP($C55,'Hist Data'!$A$2:$CN$500,'Unchained Indices'!BC$2,0)/VLOOKUP($C54,'Hist Data'!$A$2:$CN$500,'Unchained Indices'!BC$2,0)-1</f>
        <v>#N/A</v>
      </c>
      <c r="BD55" t="e">
        <f>VLOOKUP($C55,'Hist Data'!$A$2:$CN$500,'Unchained Indices'!BD$2,0)/VLOOKUP($C54,'Hist Data'!$A$2:$CN$500,'Unchained Indices'!BD$2,0)-1</f>
        <v>#N/A</v>
      </c>
      <c r="BE55" t="e">
        <f>VLOOKUP($C55,'Hist Data'!$A$2:$CN$500,'Unchained Indices'!BE$2,0)/VLOOKUP($C54,'Hist Data'!$A$2:$CN$500,'Unchained Indices'!BE$2,0)-1</f>
        <v>#N/A</v>
      </c>
      <c r="BF55" t="e">
        <f>VLOOKUP($C55,'Hist Data'!$A$2:$CN$500,'Unchained Indices'!BF$2,0)/VLOOKUP($C54,'Hist Data'!$A$2:$CN$500,'Unchained Indices'!BF$2,0)-1</f>
        <v>#N/A</v>
      </c>
      <c r="BG55" t="e">
        <f>VLOOKUP($C55,'Hist Data'!$A$2:$CN$500,'Unchained Indices'!BG$2,0)/VLOOKUP($C54,'Hist Data'!$A$2:$CN$500,'Unchained Indices'!BG$2,0)-1</f>
        <v>#N/A</v>
      </c>
      <c r="BH55" t="e">
        <f>VLOOKUP($C55,'Hist Data'!$A$2:$CN$500,'Unchained Indices'!BH$2,0)/VLOOKUP($C54,'Hist Data'!$A$2:$CN$500,'Unchained Indices'!BH$2,0)-1</f>
        <v>#N/A</v>
      </c>
      <c r="BI55" t="e">
        <f>VLOOKUP($C55,'Hist Data'!$A$2:$CN$500,'Unchained Indices'!BI$2,0)/VLOOKUP($C54,'Hist Data'!$A$2:$CN$500,'Unchained Indices'!BI$2,0)-1</f>
        <v>#N/A</v>
      </c>
      <c r="BJ55" t="e">
        <f>VLOOKUP($C55,'Hist Data'!$A$2:$CN$500,'Unchained Indices'!BJ$2,0)/VLOOKUP($C54,'Hist Data'!$A$2:$CN$500,'Unchained Indices'!BJ$2,0)-1</f>
        <v>#N/A</v>
      </c>
      <c r="BK55" t="e">
        <f>VLOOKUP($C55,'Hist Data'!$A$2:$CN$500,'Unchained Indices'!BK$2,0)/VLOOKUP($C54,'Hist Data'!$A$2:$CN$500,'Unchained Indices'!BK$2,0)-1</f>
        <v>#N/A</v>
      </c>
      <c r="BL55" t="e">
        <f>VLOOKUP($C55,'Hist Data'!$A$2:$CN$500,'Unchained Indices'!BL$2,0)/VLOOKUP($C54,'Hist Data'!$A$2:$CN$500,'Unchained Indices'!BL$2,0)-1</f>
        <v>#N/A</v>
      </c>
      <c r="BM55" t="e">
        <f>VLOOKUP($C55,'Hist Data'!$A$2:$CN$500,'Unchained Indices'!BM$2,0)/VLOOKUP($C54,'Hist Data'!$A$2:$CN$500,'Unchained Indices'!BM$2,0)-1</f>
        <v>#N/A</v>
      </c>
      <c r="BN55" t="e">
        <f>VLOOKUP($C55,'Hist Data'!$A$2:$CN$500,'Unchained Indices'!BN$2,0)/VLOOKUP($C54,'Hist Data'!$A$2:$CN$500,'Unchained Indices'!BN$2,0)-1</f>
        <v>#N/A</v>
      </c>
      <c r="BO55" t="e">
        <f>VLOOKUP($C55,'Hist Data'!$A$2:$CN$500,'Unchained Indices'!BO$2,0)/VLOOKUP($C54,'Hist Data'!$A$2:$CN$500,'Unchained Indices'!BO$2,0)-1</f>
        <v>#N/A</v>
      </c>
      <c r="BP55" t="e">
        <f>VLOOKUP($C55,'Hist Data'!$A$2:$CN$500,'Unchained Indices'!BP$2,0)/VLOOKUP($C54,'Hist Data'!$A$2:$CN$500,'Unchained Indices'!BP$2,0)-1</f>
        <v>#N/A</v>
      </c>
      <c r="BQ55" t="e">
        <f>VLOOKUP($C55,'Hist Data'!$A$2:$CN$500,'Unchained Indices'!BQ$2,0)/VLOOKUP($C54,'Hist Data'!$A$2:$CN$500,'Unchained Indices'!BQ$2,0)-1</f>
        <v>#N/A</v>
      </c>
      <c r="BR55" t="e">
        <f>VLOOKUP($C55,'Hist Data'!$A$2:$CN$500,'Unchained Indices'!BR$2,0)/VLOOKUP($C54,'Hist Data'!$A$2:$CN$500,'Unchained Indices'!BR$2,0)-1</f>
        <v>#N/A</v>
      </c>
      <c r="BS55" t="e">
        <f>VLOOKUP($C55,'Hist Data'!$A$2:$CN$500,'Unchained Indices'!BS$2,0)/VLOOKUP($C54,'Hist Data'!$A$2:$CN$500,'Unchained Indices'!BS$2,0)-1</f>
        <v>#N/A</v>
      </c>
      <c r="BT55" t="e">
        <f>VLOOKUP($C55,'Hist Data'!$A$2:$CN$500,'Unchained Indices'!BT$2,0)/VLOOKUP($C54,'Hist Data'!$A$2:$CN$500,'Unchained Indices'!BT$2,0)-1</f>
        <v>#N/A</v>
      </c>
      <c r="BU55" t="e">
        <f>VLOOKUP($C55,'Hist Data'!$A$2:$CN$500,'Unchained Indices'!BU$2,0)/VLOOKUP($C54,'Hist Data'!$A$2:$CN$500,'Unchained Indices'!BU$2,0)-1</f>
        <v>#N/A</v>
      </c>
      <c r="BV55" t="e">
        <f>VLOOKUP($C55,'Hist Data'!$A$2:$CN$500,'Unchained Indices'!BV$2,0)/VLOOKUP($C54,'Hist Data'!$A$2:$CN$500,'Unchained Indices'!BV$2,0)-1</f>
        <v>#N/A</v>
      </c>
      <c r="BW55" t="e">
        <f>VLOOKUP($C55,'Hist Data'!$A$2:$CN$500,'Unchained Indices'!BW$2,0)/VLOOKUP($C54,'Hist Data'!$A$2:$CN$500,'Unchained Indices'!BW$2,0)-1</f>
        <v>#N/A</v>
      </c>
      <c r="BX55" t="e">
        <f>VLOOKUP($C55,'Hist Data'!$A$2:$CN$500,'Unchained Indices'!BX$2,0)/VLOOKUP($C54,'Hist Data'!$A$2:$CN$500,'Unchained Indices'!BX$2,0)-1</f>
        <v>#N/A</v>
      </c>
      <c r="BY55" t="e">
        <f>VLOOKUP($C55,'Hist Data'!$A$2:$CN$500,'Unchained Indices'!BY$2,0)/VLOOKUP($C54,'Hist Data'!$A$2:$CN$500,'Unchained Indices'!BY$2,0)-1</f>
        <v>#N/A</v>
      </c>
      <c r="BZ55" t="e">
        <f>VLOOKUP($C55,'Hist Data'!$A$2:$CN$500,'Unchained Indices'!BZ$2,0)/VLOOKUP($C54,'Hist Data'!$A$2:$CN$500,'Unchained Indices'!BZ$2,0)-1</f>
        <v>#N/A</v>
      </c>
      <c r="CA55" t="e">
        <f>VLOOKUP($C55,'Hist Data'!$A$2:$CN$500,'Unchained Indices'!CA$2,0)/VLOOKUP($C54,'Hist Data'!$A$2:$CN$500,'Unchained Indices'!CA$2,0)-1</f>
        <v>#N/A</v>
      </c>
      <c r="CB55" t="e">
        <f>VLOOKUP($C55,'Hist Data'!$A$2:$CN$500,'Unchained Indices'!CB$2,0)/VLOOKUP($C54,'Hist Data'!$A$2:$CN$500,'Unchained Indices'!CB$2,0)-1</f>
        <v>#N/A</v>
      </c>
      <c r="CC55" t="e">
        <f>VLOOKUP($C55,'Hist Data'!$A$2:$CN$500,'Unchained Indices'!CC$2,0)/VLOOKUP($C54,'Hist Data'!$A$2:$CN$500,'Unchained Indices'!CC$2,0)-1</f>
        <v>#N/A</v>
      </c>
      <c r="CD55" t="e">
        <f>VLOOKUP($C55,'Hist Data'!$A$2:$CN$500,'Unchained Indices'!CD$2,0)/VLOOKUP($C54,'Hist Data'!$A$2:$CN$500,'Unchained Indices'!CD$2,0)-1</f>
        <v>#N/A</v>
      </c>
      <c r="CE55" t="e">
        <f>VLOOKUP($C55,'Hist Data'!$A$2:$CN$500,'Unchained Indices'!CE$2,0)/VLOOKUP($C54,'Hist Data'!$A$2:$CN$500,'Unchained Indices'!CE$2,0)-1</f>
        <v>#N/A</v>
      </c>
      <c r="CF55" t="e">
        <f>VLOOKUP($C55,'Hist Data'!$A$2:$CN$500,'Unchained Indices'!CF$2,0)/VLOOKUP($C54,'Hist Data'!$A$2:$CN$500,'Unchained Indices'!CF$2,0)-1</f>
        <v>#N/A</v>
      </c>
      <c r="CG55" t="e">
        <f>VLOOKUP($C55,'Hist Data'!$A$2:$CN$500,'Unchained Indices'!CG$2,0)/VLOOKUP($C54,'Hist Data'!$A$2:$CN$500,'Unchained Indices'!CG$2,0)-1</f>
        <v>#N/A</v>
      </c>
      <c r="CH55" t="e">
        <f>VLOOKUP($C55,'Hist Data'!$A$2:$CN$500,'Unchained Indices'!CH$2,0)/VLOOKUP($C54,'Hist Data'!$A$2:$CN$500,'Unchained Indices'!CH$2,0)-1</f>
        <v>#N/A</v>
      </c>
      <c r="CI55" t="e">
        <f>VLOOKUP($C55,'Hist Data'!$A$2:$CN$500,'Unchained Indices'!CI$2,0)/VLOOKUP($C54,'Hist Data'!$A$2:$CN$500,'Unchained Indices'!CI$2,0)-1</f>
        <v>#N/A</v>
      </c>
      <c r="CJ55" t="e">
        <f>VLOOKUP($C55,'Hist Data'!$A$2:$CN$500,'Unchained Indices'!CJ$2,0)/VLOOKUP($C54,'Hist Data'!$A$2:$CN$500,'Unchained Indices'!CJ$2,0)-1</f>
        <v>#N/A</v>
      </c>
      <c r="CK55" t="e">
        <f>VLOOKUP($C55,'Hist Data'!$A$2:$CN$500,'Unchained Indices'!CK$2,0)/VLOOKUP($C54,'Hist Data'!$A$2:$CN$500,'Unchained Indices'!CK$2,0)-1</f>
        <v>#N/A</v>
      </c>
      <c r="CL55" t="e">
        <f>VLOOKUP($C55,'Hist Data'!$A$2:$CN$500,'Unchained Indices'!CL$2,0)/VLOOKUP($C54,'Hist Data'!$A$2:$CN$500,'Unchained Indices'!CL$2,0)-1</f>
        <v>#N/A</v>
      </c>
      <c r="CM55" t="e">
        <f>VLOOKUP($C55,'Hist Data'!$A$2:$CN$500,'Unchained Indices'!CM$2,0)/VLOOKUP($C54,'Hist Data'!$A$2:$CN$500,'Unchained Indices'!CM$2,0)-1</f>
        <v>#N/A</v>
      </c>
      <c r="CN55" t="e">
        <f>VLOOKUP($C55,'Hist Data'!$A$2:$CN$500,'Unchained Indices'!CN$2,0)/VLOOKUP($C54,'Hist Data'!$A$2:$CN$500,'Unchained Indices'!CN$2,0)-1</f>
        <v>#N/A</v>
      </c>
      <c r="CO55" t="e">
        <f>VLOOKUP($C55,'Hist Data'!$A$2:$CN$500,'Unchained Indices'!CO$2,0)/VLOOKUP($C54,'Hist Data'!$A$2:$CN$500,'Unchained Indices'!CO$2,0)-1</f>
        <v>#N/A</v>
      </c>
      <c r="CP55" t="e">
        <f>VLOOKUP($C55,'Hist Data'!$A$2:$CN$500,'Unchained Indices'!CP$2,0)/VLOOKUP($C54,'Hist Data'!$A$2:$CN$500,'Unchained Indices'!CP$2,0)-1</f>
        <v>#N/A</v>
      </c>
    </row>
    <row r="56" spans="3:94" x14ac:dyDescent="0.2">
      <c r="C56" s="6">
        <f t="shared" si="10"/>
        <v>44927</v>
      </c>
      <c r="D56" t="e">
        <f>VLOOKUP($C56,'Hist Data'!$A$2:$CN$500,'Unchained Indices'!D$2,0)/VLOOKUP($C55,'Hist Data'!$A$2:$CN$500,'Unchained Indices'!D$2,0)-1</f>
        <v>#N/A</v>
      </c>
      <c r="E56" t="e">
        <f>VLOOKUP($C56,'Hist Data'!$A$2:$CN$500,'Unchained Indices'!E$2,0)/VLOOKUP($C55,'Hist Data'!$A$2:$CN$500,'Unchained Indices'!E$2,0)-1</f>
        <v>#N/A</v>
      </c>
      <c r="F56" t="e">
        <f>VLOOKUP($C56,'Hist Data'!$A$2:$CN$500,'Unchained Indices'!F$2,0)/VLOOKUP($C55,'Hist Data'!$A$2:$CN$500,'Unchained Indices'!F$2,0)-1</f>
        <v>#N/A</v>
      </c>
      <c r="G56" t="e">
        <f>VLOOKUP($C56,'Hist Data'!$A$2:$CN$500,'Unchained Indices'!G$2,0)/VLOOKUP($C55,'Hist Data'!$A$2:$CN$500,'Unchained Indices'!G$2,0)-1</f>
        <v>#N/A</v>
      </c>
      <c r="H56" t="e">
        <f>VLOOKUP($C56,'Hist Data'!$A$2:$CN$500,'Unchained Indices'!H$2,0)/VLOOKUP($C55,'Hist Data'!$A$2:$CN$500,'Unchained Indices'!H$2,0)-1</f>
        <v>#N/A</v>
      </c>
      <c r="I56" t="e">
        <f>VLOOKUP($C56,'Hist Data'!$A$2:$CN$500,'Unchained Indices'!I$2,0)/VLOOKUP($C55,'Hist Data'!$A$2:$CN$500,'Unchained Indices'!I$2,0)-1</f>
        <v>#N/A</v>
      </c>
      <c r="J56" t="e">
        <f>VLOOKUP($C56,'Hist Data'!$A$2:$CN$500,'Unchained Indices'!J$2,0)/VLOOKUP($C55,'Hist Data'!$A$2:$CN$500,'Unchained Indices'!J$2,0)-1</f>
        <v>#N/A</v>
      </c>
      <c r="K56" t="e">
        <f>VLOOKUP($C56,'Hist Data'!$A$2:$CN$500,'Unchained Indices'!K$2,0)/VLOOKUP($C55,'Hist Data'!$A$2:$CN$500,'Unchained Indices'!K$2,0)-1</f>
        <v>#N/A</v>
      </c>
      <c r="L56" t="e">
        <f>VLOOKUP($C56,'Hist Data'!$A$2:$CN$500,'Unchained Indices'!L$2,0)/VLOOKUP($C55,'Hist Data'!$A$2:$CN$500,'Unchained Indices'!L$2,0)-1</f>
        <v>#N/A</v>
      </c>
      <c r="M56" t="e">
        <f>VLOOKUP($C56,'Hist Data'!$A$2:$CN$500,'Unchained Indices'!M$2,0)/VLOOKUP($C55,'Hist Data'!$A$2:$CN$500,'Unchained Indices'!M$2,0)-1</f>
        <v>#N/A</v>
      </c>
      <c r="N56" t="e">
        <f>VLOOKUP($C56,'Hist Data'!$A$2:$CN$500,'Unchained Indices'!N$2,0)/VLOOKUP($C55,'Hist Data'!$A$2:$CN$500,'Unchained Indices'!N$2,0)-1</f>
        <v>#N/A</v>
      </c>
      <c r="O56" t="e">
        <f>VLOOKUP($C56,'Hist Data'!$A$2:$CN$500,'Unchained Indices'!O$2,0)/VLOOKUP($C55,'Hist Data'!$A$2:$CN$500,'Unchained Indices'!O$2,0)-1</f>
        <v>#N/A</v>
      </c>
      <c r="P56" t="e">
        <f>VLOOKUP($C56,'Hist Data'!$A$2:$CN$500,'Unchained Indices'!P$2,0)/VLOOKUP($C55,'Hist Data'!$A$2:$CN$500,'Unchained Indices'!P$2,0)-1</f>
        <v>#N/A</v>
      </c>
      <c r="Q56" t="e">
        <f>VLOOKUP($C56,'Hist Data'!$A$2:$CN$500,'Unchained Indices'!Q$2,0)/VLOOKUP($C55,'Hist Data'!$A$2:$CN$500,'Unchained Indices'!Q$2,0)-1</f>
        <v>#N/A</v>
      </c>
      <c r="R56" t="e">
        <f>VLOOKUP($C56,'Hist Data'!$A$2:$CN$500,'Unchained Indices'!R$2,0)/VLOOKUP($C55,'Hist Data'!$A$2:$CN$500,'Unchained Indices'!R$2,0)-1</f>
        <v>#N/A</v>
      </c>
      <c r="S56" t="e">
        <f>VLOOKUP($C56,'Hist Data'!$A$2:$CN$500,'Unchained Indices'!S$2,0)/VLOOKUP($C55,'Hist Data'!$A$2:$CN$500,'Unchained Indices'!S$2,0)-1</f>
        <v>#N/A</v>
      </c>
      <c r="T56" t="e">
        <f>VLOOKUP($C56,'Hist Data'!$A$2:$CN$500,'Unchained Indices'!T$2,0)/VLOOKUP($C55,'Hist Data'!$A$2:$CN$500,'Unchained Indices'!T$2,0)-1</f>
        <v>#N/A</v>
      </c>
      <c r="U56" t="e">
        <f>VLOOKUP($C56,'Hist Data'!$A$2:$CN$500,'Unchained Indices'!U$2,0)/VLOOKUP($C55,'Hist Data'!$A$2:$CN$500,'Unchained Indices'!U$2,0)-1</f>
        <v>#N/A</v>
      </c>
      <c r="V56" t="e">
        <f>VLOOKUP($C56,'Hist Data'!$A$2:$CN$500,'Unchained Indices'!V$2,0)/VLOOKUP($C55,'Hist Data'!$A$2:$CN$500,'Unchained Indices'!V$2,0)-1</f>
        <v>#N/A</v>
      </c>
      <c r="W56" t="e">
        <f>VLOOKUP($C56,'Hist Data'!$A$2:$CN$500,'Unchained Indices'!W$2,0)/VLOOKUP($C55,'Hist Data'!$A$2:$CN$500,'Unchained Indices'!W$2,0)-1</f>
        <v>#N/A</v>
      </c>
      <c r="X56" t="e">
        <f>VLOOKUP($C56,'Hist Data'!$A$2:$CN$500,'Unchained Indices'!X$2,0)/VLOOKUP($C55,'Hist Data'!$A$2:$CN$500,'Unchained Indices'!X$2,0)-1</f>
        <v>#N/A</v>
      </c>
      <c r="Y56" t="e">
        <f>VLOOKUP($C56,'Hist Data'!$A$2:$CN$500,'Unchained Indices'!Y$2,0)/VLOOKUP($C55,'Hist Data'!$A$2:$CN$500,'Unchained Indices'!Y$2,0)-1</f>
        <v>#N/A</v>
      </c>
      <c r="Z56" t="e">
        <f>VLOOKUP($C56,'Hist Data'!$A$2:$CN$500,'Unchained Indices'!Z$2,0)/VLOOKUP($C55,'Hist Data'!$A$2:$CN$500,'Unchained Indices'!Z$2,0)-1</f>
        <v>#N/A</v>
      </c>
      <c r="AA56" t="e">
        <f>VLOOKUP($C56,'Hist Data'!$A$2:$CN$500,'Unchained Indices'!AA$2,0)/VLOOKUP($C55,'Hist Data'!$A$2:$CN$500,'Unchained Indices'!AA$2,0)-1</f>
        <v>#N/A</v>
      </c>
      <c r="AB56" t="e">
        <f>VLOOKUP($C56,'Hist Data'!$A$2:$CN$500,'Unchained Indices'!AB$2,0)/VLOOKUP($C55,'Hist Data'!$A$2:$CN$500,'Unchained Indices'!AB$2,0)-1</f>
        <v>#N/A</v>
      </c>
      <c r="AC56" t="e">
        <f>VLOOKUP($C56,'Hist Data'!$A$2:$CN$500,'Unchained Indices'!AC$2,0)/VLOOKUP($C55,'Hist Data'!$A$2:$CN$500,'Unchained Indices'!AC$2,0)-1</f>
        <v>#N/A</v>
      </c>
      <c r="AD56" t="e">
        <f>VLOOKUP($C56,'Hist Data'!$A$2:$CN$500,'Unchained Indices'!AD$2,0)/VLOOKUP($C55,'Hist Data'!$A$2:$CN$500,'Unchained Indices'!AD$2,0)-1</f>
        <v>#N/A</v>
      </c>
      <c r="AE56" t="e">
        <f>VLOOKUP($C56,'Hist Data'!$A$2:$CN$500,'Unchained Indices'!AE$2,0)/VLOOKUP($C55,'Hist Data'!$A$2:$CN$500,'Unchained Indices'!AE$2,0)-1</f>
        <v>#N/A</v>
      </c>
      <c r="AF56" t="e">
        <f>VLOOKUP($C56,'Hist Data'!$A$2:$CN$500,'Unchained Indices'!AF$2,0)/VLOOKUP($C55,'Hist Data'!$A$2:$CN$500,'Unchained Indices'!AF$2,0)-1</f>
        <v>#N/A</v>
      </c>
      <c r="AG56" t="e">
        <f>VLOOKUP($C56,'Hist Data'!$A$2:$CN$500,'Unchained Indices'!AG$2,0)/VLOOKUP($C55,'Hist Data'!$A$2:$CN$500,'Unchained Indices'!AG$2,0)-1</f>
        <v>#N/A</v>
      </c>
      <c r="AH56" t="e">
        <f>VLOOKUP($C56,'Hist Data'!$A$2:$CN$500,'Unchained Indices'!AH$2,0)/VLOOKUP($C55,'Hist Data'!$A$2:$CN$500,'Unchained Indices'!AH$2,0)-1</f>
        <v>#N/A</v>
      </c>
      <c r="AI56" t="e">
        <f>VLOOKUP($C56,'Hist Data'!$A$2:$CN$500,'Unchained Indices'!AI$2,0)/VLOOKUP($C55,'Hist Data'!$A$2:$CN$500,'Unchained Indices'!AI$2,0)-1</f>
        <v>#N/A</v>
      </c>
      <c r="AJ56" t="e">
        <f>VLOOKUP($C56,'Hist Data'!$A$2:$CN$500,'Unchained Indices'!AJ$2,0)/VLOOKUP($C55,'Hist Data'!$A$2:$CN$500,'Unchained Indices'!AJ$2,0)-1</f>
        <v>#N/A</v>
      </c>
      <c r="AK56" t="e">
        <f>VLOOKUP($C56,'Hist Data'!$A$2:$CN$500,'Unchained Indices'!AK$2,0)/VLOOKUP($C55,'Hist Data'!$A$2:$CN$500,'Unchained Indices'!AK$2,0)-1</f>
        <v>#N/A</v>
      </c>
      <c r="AL56" t="e">
        <f>VLOOKUP($C56,'Hist Data'!$A$2:$CN$500,'Unchained Indices'!AL$2,0)/VLOOKUP($C55,'Hist Data'!$A$2:$CN$500,'Unchained Indices'!AL$2,0)-1</f>
        <v>#N/A</v>
      </c>
      <c r="AM56" t="e">
        <f>VLOOKUP($C56,'Hist Data'!$A$2:$CN$500,'Unchained Indices'!AM$2,0)/VLOOKUP($C55,'Hist Data'!$A$2:$CN$500,'Unchained Indices'!AM$2,0)-1</f>
        <v>#N/A</v>
      </c>
      <c r="AN56" t="e">
        <f>VLOOKUP($C56,'Hist Data'!$A$2:$CN$500,'Unchained Indices'!AN$2,0)/VLOOKUP($C55,'Hist Data'!$A$2:$CN$500,'Unchained Indices'!AN$2,0)-1</f>
        <v>#N/A</v>
      </c>
      <c r="AO56" t="e">
        <f>VLOOKUP($C56,'Hist Data'!$A$2:$CN$500,'Unchained Indices'!AO$2,0)/VLOOKUP($C55,'Hist Data'!$A$2:$CN$500,'Unchained Indices'!AO$2,0)-1</f>
        <v>#N/A</v>
      </c>
      <c r="AP56" t="e">
        <f>VLOOKUP($C56,'Hist Data'!$A$2:$CN$500,'Unchained Indices'!AP$2,0)/VLOOKUP($C55,'Hist Data'!$A$2:$CN$500,'Unchained Indices'!AP$2,0)-1</f>
        <v>#N/A</v>
      </c>
      <c r="AQ56" t="e">
        <f>VLOOKUP($C56,'Hist Data'!$A$2:$CN$500,'Unchained Indices'!AQ$2,0)/VLOOKUP($C55,'Hist Data'!$A$2:$CN$500,'Unchained Indices'!AQ$2,0)-1</f>
        <v>#N/A</v>
      </c>
      <c r="AR56" t="e">
        <f>VLOOKUP($C56,'Hist Data'!$A$2:$CN$500,'Unchained Indices'!AR$2,0)/VLOOKUP($C55,'Hist Data'!$A$2:$CN$500,'Unchained Indices'!AR$2,0)-1</f>
        <v>#N/A</v>
      </c>
      <c r="AS56" t="e">
        <f>VLOOKUP($C56,'Hist Data'!$A$2:$CN$500,'Unchained Indices'!AS$2,0)/VLOOKUP($C55,'Hist Data'!$A$2:$CN$500,'Unchained Indices'!AS$2,0)-1</f>
        <v>#N/A</v>
      </c>
      <c r="AT56" t="e">
        <f>VLOOKUP($C56,'Hist Data'!$A$2:$CN$500,'Unchained Indices'!AT$2,0)/VLOOKUP($C55,'Hist Data'!$A$2:$CN$500,'Unchained Indices'!AT$2,0)-1</f>
        <v>#N/A</v>
      </c>
      <c r="AU56" t="e">
        <f>VLOOKUP($C56,'Hist Data'!$A$2:$CN$500,'Unchained Indices'!AU$2,0)/VLOOKUP($C55,'Hist Data'!$A$2:$CN$500,'Unchained Indices'!AU$2,0)-1</f>
        <v>#N/A</v>
      </c>
      <c r="AV56" t="e">
        <f>VLOOKUP($C56,'Hist Data'!$A$2:$CN$500,'Unchained Indices'!AV$2,0)/VLOOKUP($C55,'Hist Data'!$A$2:$CN$500,'Unchained Indices'!AV$2,0)-1</f>
        <v>#N/A</v>
      </c>
      <c r="AW56" t="e">
        <f>VLOOKUP($C56,'Hist Data'!$A$2:$CN$500,'Unchained Indices'!AW$2,0)/VLOOKUP($C55,'Hist Data'!$A$2:$CN$500,'Unchained Indices'!AW$2,0)-1</f>
        <v>#N/A</v>
      </c>
      <c r="AX56" t="e">
        <f>VLOOKUP($C56,'Hist Data'!$A$2:$CN$500,'Unchained Indices'!AX$2,0)/VLOOKUP($C55,'Hist Data'!$A$2:$CN$500,'Unchained Indices'!AX$2,0)-1</f>
        <v>#N/A</v>
      </c>
      <c r="AY56" t="e">
        <f>VLOOKUP($C56,'Hist Data'!$A$2:$CN$500,'Unchained Indices'!AY$2,0)/VLOOKUP($C55,'Hist Data'!$A$2:$CN$500,'Unchained Indices'!AY$2,0)-1</f>
        <v>#N/A</v>
      </c>
      <c r="AZ56" t="e">
        <f>VLOOKUP($C56,'Hist Data'!$A$2:$CN$500,'Unchained Indices'!AZ$2,0)/VLOOKUP($C55,'Hist Data'!$A$2:$CN$500,'Unchained Indices'!AZ$2,0)-1</f>
        <v>#N/A</v>
      </c>
      <c r="BA56" t="e">
        <f>VLOOKUP($C56,'Hist Data'!$A$2:$CN$500,'Unchained Indices'!BA$2,0)/VLOOKUP($C55,'Hist Data'!$A$2:$CN$500,'Unchained Indices'!BA$2,0)-1</f>
        <v>#N/A</v>
      </c>
      <c r="BB56" t="e">
        <f>VLOOKUP($C56,'Hist Data'!$A$2:$CN$500,'Unchained Indices'!BB$2,0)/VLOOKUP($C55,'Hist Data'!$A$2:$CN$500,'Unchained Indices'!BB$2,0)-1</f>
        <v>#N/A</v>
      </c>
      <c r="BC56" t="e">
        <f>VLOOKUP($C56,'Hist Data'!$A$2:$CN$500,'Unchained Indices'!BC$2,0)/VLOOKUP($C55,'Hist Data'!$A$2:$CN$500,'Unchained Indices'!BC$2,0)-1</f>
        <v>#N/A</v>
      </c>
      <c r="BD56" t="e">
        <f>VLOOKUP($C56,'Hist Data'!$A$2:$CN$500,'Unchained Indices'!BD$2,0)/VLOOKUP($C55,'Hist Data'!$A$2:$CN$500,'Unchained Indices'!BD$2,0)-1</f>
        <v>#N/A</v>
      </c>
      <c r="BE56" t="e">
        <f>VLOOKUP($C56,'Hist Data'!$A$2:$CN$500,'Unchained Indices'!BE$2,0)/VLOOKUP($C55,'Hist Data'!$A$2:$CN$500,'Unchained Indices'!BE$2,0)-1</f>
        <v>#N/A</v>
      </c>
      <c r="BF56" t="e">
        <f>VLOOKUP($C56,'Hist Data'!$A$2:$CN$500,'Unchained Indices'!BF$2,0)/VLOOKUP($C55,'Hist Data'!$A$2:$CN$500,'Unchained Indices'!BF$2,0)-1</f>
        <v>#N/A</v>
      </c>
      <c r="BG56" t="e">
        <f>VLOOKUP($C56,'Hist Data'!$A$2:$CN$500,'Unchained Indices'!BG$2,0)/VLOOKUP($C55,'Hist Data'!$A$2:$CN$500,'Unchained Indices'!BG$2,0)-1</f>
        <v>#N/A</v>
      </c>
      <c r="BH56" t="e">
        <f>VLOOKUP($C56,'Hist Data'!$A$2:$CN$500,'Unchained Indices'!BH$2,0)/VLOOKUP($C55,'Hist Data'!$A$2:$CN$500,'Unchained Indices'!BH$2,0)-1</f>
        <v>#N/A</v>
      </c>
      <c r="BI56" t="e">
        <f>VLOOKUP($C56,'Hist Data'!$A$2:$CN$500,'Unchained Indices'!BI$2,0)/VLOOKUP($C55,'Hist Data'!$A$2:$CN$500,'Unchained Indices'!BI$2,0)-1</f>
        <v>#N/A</v>
      </c>
      <c r="BJ56" t="e">
        <f>VLOOKUP($C56,'Hist Data'!$A$2:$CN$500,'Unchained Indices'!BJ$2,0)/VLOOKUP($C55,'Hist Data'!$A$2:$CN$500,'Unchained Indices'!BJ$2,0)-1</f>
        <v>#N/A</v>
      </c>
      <c r="BK56" t="e">
        <f>VLOOKUP($C56,'Hist Data'!$A$2:$CN$500,'Unchained Indices'!BK$2,0)/VLOOKUP($C55,'Hist Data'!$A$2:$CN$500,'Unchained Indices'!BK$2,0)-1</f>
        <v>#N/A</v>
      </c>
      <c r="BL56" t="e">
        <f>VLOOKUP($C56,'Hist Data'!$A$2:$CN$500,'Unchained Indices'!BL$2,0)/VLOOKUP($C55,'Hist Data'!$A$2:$CN$500,'Unchained Indices'!BL$2,0)-1</f>
        <v>#N/A</v>
      </c>
      <c r="BM56" t="e">
        <f>VLOOKUP($C56,'Hist Data'!$A$2:$CN$500,'Unchained Indices'!BM$2,0)/VLOOKUP($C55,'Hist Data'!$A$2:$CN$500,'Unchained Indices'!BM$2,0)-1</f>
        <v>#N/A</v>
      </c>
      <c r="BN56" t="e">
        <f>VLOOKUP($C56,'Hist Data'!$A$2:$CN$500,'Unchained Indices'!BN$2,0)/VLOOKUP($C55,'Hist Data'!$A$2:$CN$500,'Unchained Indices'!BN$2,0)-1</f>
        <v>#N/A</v>
      </c>
      <c r="BO56" t="e">
        <f>VLOOKUP($C56,'Hist Data'!$A$2:$CN$500,'Unchained Indices'!BO$2,0)/VLOOKUP($C55,'Hist Data'!$A$2:$CN$500,'Unchained Indices'!BO$2,0)-1</f>
        <v>#N/A</v>
      </c>
      <c r="BP56" t="e">
        <f>VLOOKUP($C56,'Hist Data'!$A$2:$CN$500,'Unchained Indices'!BP$2,0)/VLOOKUP($C55,'Hist Data'!$A$2:$CN$500,'Unchained Indices'!BP$2,0)-1</f>
        <v>#N/A</v>
      </c>
      <c r="BQ56" t="e">
        <f>VLOOKUP($C56,'Hist Data'!$A$2:$CN$500,'Unchained Indices'!BQ$2,0)/VLOOKUP($C55,'Hist Data'!$A$2:$CN$500,'Unchained Indices'!BQ$2,0)-1</f>
        <v>#N/A</v>
      </c>
      <c r="BR56" t="e">
        <f>VLOOKUP($C56,'Hist Data'!$A$2:$CN$500,'Unchained Indices'!BR$2,0)/VLOOKUP($C55,'Hist Data'!$A$2:$CN$500,'Unchained Indices'!BR$2,0)-1</f>
        <v>#N/A</v>
      </c>
      <c r="BS56" t="e">
        <f>VLOOKUP($C56,'Hist Data'!$A$2:$CN$500,'Unchained Indices'!BS$2,0)/VLOOKUP($C55,'Hist Data'!$A$2:$CN$500,'Unchained Indices'!BS$2,0)-1</f>
        <v>#N/A</v>
      </c>
      <c r="BT56" t="e">
        <f>VLOOKUP($C56,'Hist Data'!$A$2:$CN$500,'Unchained Indices'!BT$2,0)/VLOOKUP($C55,'Hist Data'!$A$2:$CN$500,'Unchained Indices'!BT$2,0)-1</f>
        <v>#N/A</v>
      </c>
      <c r="BU56" t="e">
        <f>VLOOKUP($C56,'Hist Data'!$A$2:$CN$500,'Unchained Indices'!BU$2,0)/VLOOKUP($C55,'Hist Data'!$A$2:$CN$500,'Unchained Indices'!BU$2,0)-1</f>
        <v>#N/A</v>
      </c>
      <c r="BV56" t="e">
        <f>VLOOKUP($C56,'Hist Data'!$A$2:$CN$500,'Unchained Indices'!BV$2,0)/VLOOKUP($C55,'Hist Data'!$A$2:$CN$500,'Unchained Indices'!BV$2,0)-1</f>
        <v>#N/A</v>
      </c>
      <c r="BW56" t="e">
        <f>VLOOKUP($C56,'Hist Data'!$A$2:$CN$500,'Unchained Indices'!BW$2,0)/VLOOKUP($C55,'Hist Data'!$A$2:$CN$500,'Unchained Indices'!BW$2,0)-1</f>
        <v>#N/A</v>
      </c>
      <c r="BX56" t="e">
        <f>VLOOKUP($C56,'Hist Data'!$A$2:$CN$500,'Unchained Indices'!BX$2,0)/VLOOKUP($C55,'Hist Data'!$A$2:$CN$500,'Unchained Indices'!BX$2,0)-1</f>
        <v>#N/A</v>
      </c>
      <c r="BY56" t="e">
        <f>VLOOKUP($C56,'Hist Data'!$A$2:$CN$500,'Unchained Indices'!BY$2,0)/VLOOKUP($C55,'Hist Data'!$A$2:$CN$500,'Unchained Indices'!BY$2,0)-1</f>
        <v>#N/A</v>
      </c>
      <c r="BZ56" t="e">
        <f>VLOOKUP($C56,'Hist Data'!$A$2:$CN$500,'Unchained Indices'!BZ$2,0)/VLOOKUP($C55,'Hist Data'!$A$2:$CN$500,'Unchained Indices'!BZ$2,0)-1</f>
        <v>#N/A</v>
      </c>
      <c r="CA56" t="e">
        <f>VLOOKUP($C56,'Hist Data'!$A$2:$CN$500,'Unchained Indices'!CA$2,0)/VLOOKUP($C55,'Hist Data'!$A$2:$CN$500,'Unchained Indices'!CA$2,0)-1</f>
        <v>#N/A</v>
      </c>
      <c r="CB56" t="e">
        <f>VLOOKUP($C56,'Hist Data'!$A$2:$CN$500,'Unchained Indices'!CB$2,0)/VLOOKUP($C55,'Hist Data'!$A$2:$CN$500,'Unchained Indices'!CB$2,0)-1</f>
        <v>#N/A</v>
      </c>
      <c r="CC56" t="e">
        <f>VLOOKUP($C56,'Hist Data'!$A$2:$CN$500,'Unchained Indices'!CC$2,0)/VLOOKUP($C55,'Hist Data'!$A$2:$CN$500,'Unchained Indices'!CC$2,0)-1</f>
        <v>#N/A</v>
      </c>
      <c r="CD56" t="e">
        <f>VLOOKUP($C56,'Hist Data'!$A$2:$CN$500,'Unchained Indices'!CD$2,0)/VLOOKUP($C55,'Hist Data'!$A$2:$CN$500,'Unchained Indices'!CD$2,0)-1</f>
        <v>#N/A</v>
      </c>
      <c r="CE56" t="e">
        <f>VLOOKUP($C56,'Hist Data'!$A$2:$CN$500,'Unchained Indices'!CE$2,0)/VLOOKUP($C55,'Hist Data'!$A$2:$CN$500,'Unchained Indices'!CE$2,0)-1</f>
        <v>#N/A</v>
      </c>
      <c r="CF56" t="e">
        <f>VLOOKUP($C56,'Hist Data'!$A$2:$CN$500,'Unchained Indices'!CF$2,0)/VLOOKUP($C55,'Hist Data'!$A$2:$CN$500,'Unchained Indices'!CF$2,0)-1</f>
        <v>#N/A</v>
      </c>
      <c r="CG56" t="e">
        <f>VLOOKUP($C56,'Hist Data'!$A$2:$CN$500,'Unchained Indices'!CG$2,0)/VLOOKUP($C55,'Hist Data'!$A$2:$CN$500,'Unchained Indices'!CG$2,0)-1</f>
        <v>#N/A</v>
      </c>
      <c r="CH56" t="e">
        <f>VLOOKUP($C56,'Hist Data'!$A$2:$CN$500,'Unchained Indices'!CH$2,0)/VLOOKUP($C55,'Hist Data'!$A$2:$CN$500,'Unchained Indices'!CH$2,0)-1</f>
        <v>#N/A</v>
      </c>
      <c r="CI56" t="e">
        <f>VLOOKUP($C56,'Hist Data'!$A$2:$CN$500,'Unchained Indices'!CI$2,0)/VLOOKUP($C55,'Hist Data'!$A$2:$CN$500,'Unchained Indices'!CI$2,0)-1</f>
        <v>#N/A</v>
      </c>
      <c r="CJ56" t="e">
        <f>VLOOKUP($C56,'Hist Data'!$A$2:$CN$500,'Unchained Indices'!CJ$2,0)/VLOOKUP($C55,'Hist Data'!$A$2:$CN$500,'Unchained Indices'!CJ$2,0)-1</f>
        <v>#N/A</v>
      </c>
      <c r="CK56" t="e">
        <f>VLOOKUP($C56,'Hist Data'!$A$2:$CN$500,'Unchained Indices'!CK$2,0)/VLOOKUP($C55,'Hist Data'!$A$2:$CN$500,'Unchained Indices'!CK$2,0)-1</f>
        <v>#N/A</v>
      </c>
      <c r="CL56" t="e">
        <f>VLOOKUP($C56,'Hist Data'!$A$2:$CN$500,'Unchained Indices'!CL$2,0)/VLOOKUP($C55,'Hist Data'!$A$2:$CN$500,'Unchained Indices'!CL$2,0)-1</f>
        <v>#N/A</v>
      </c>
      <c r="CM56" t="e">
        <f>VLOOKUP($C56,'Hist Data'!$A$2:$CN$500,'Unchained Indices'!CM$2,0)/VLOOKUP($C55,'Hist Data'!$A$2:$CN$500,'Unchained Indices'!CM$2,0)-1</f>
        <v>#N/A</v>
      </c>
      <c r="CN56" t="e">
        <f>VLOOKUP($C56,'Hist Data'!$A$2:$CN$500,'Unchained Indices'!CN$2,0)/VLOOKUP($C55,'Hist Data'!$A$2:$CN$500,'Unchained Indices'!CN$2,0)-1</f>
        <v>#N/A</v>
      </c>
      <c r="CO56" t="e">
        <f>VLOOKUP($C56,'Hist Data'!$A$2:$CN$500,'Unchained Indices'!CO$2,0)/VLOOKUP($C55,'Hist Data'!$A$2:$CN$500,'Unchained Indices'!CO$2,0)-1</f>
        <v>#N/A</v>
      </c>
      <c r="CP56" t="e">
        <f>VLOOKUP($C56,'Hist Data'!$A$2:$CN$500,'Unchained Indices'!CP$2,0)/VLOOKUP($C55,'Hist Data'!$A$2:$CN$500,'Unchained Indices'!CP$2,0)-1</f>
        <v>#N/A</v>
      </c>
    </row>
    <row r="57" spans="3:94" x14ac:dyDescent="0.2">
      <c r="C57" s="6">
        <f t="shared" si="10"/>
        <v>44958</v>
      </c>
      <c r="D57" t="e">
        <f>VLOOKUP($C57,'Hist Data'!$A$2:$CN$500,'Unchained Indices'!D$2,0)/VLOOKUP($C56,'Hist Data'!$A$2:$CN$500,'Unchained Indices'!D$2,0)-1</f>
        <v>#N/A</v>
      </c>
      <c r="E57" t="e">
        <f>VLOOKUP($C57,'Hist Data'!$A$2:$CN$500,'Unchained Indices'!E$2,0)/VLOOKUP($C56,'Hist Data'!$A$2:$CN$500,'Unchained Indices'!E$2,0)-1</f>
        <v>#N/A</v>
      </c>
      <c r="F57" t="e">
        <f>VLOOKUP($C57,'Hist Data'!$A$2:$CN$500,'Unchained Indices'!F$2,0)/VLOOKUP($C56,'Hist Data'!$A$2:$CN$500,'Unchained Indices'!F$2,0)-1</f>
        <v>#N/A</v>
      </c>
      <c r="G57" t="e">
        <f>VLOOKUP($C57,'Hist Data'!$A$2:$CN$500,'Unchained Indices'!G$2,0)/VLOOKUP($C56,'Hist Data'!$A$2:$CN$500,'Unchained Indices'!G$2,0)-1</f>
        <v>#N/A</v>
      </c>
      <c r="H57" t="e">
        <f>VLOOKUP($C57,'Hist Data'!$A$2:$CN$500,'Unchained Indices'!H$2,0)/VLOOKUP($C56,'Hist Data'!$A$2:$CN$500,'Unchained Indices'!H$2,0)-1</f>
        <v>#N/A</v>
      </c>
      <c r="I57" t="e">
        <f>VLOOKUP($C57,'Hist Data'!$A$2:$CN$500,'Unchained Indices'!I$2,0)/VLOOKUP($C56,'Hist Data'!$A$2:$CN$500,'Unchained Indices'!I$2,0)-1</f>
        <v>#N/A</v>
      </c>
      <c r="J57" t="e">
        <f>VLOOKUP($C57,'Hist Data'!$A$2:$CN$500,'Unchained Indices'!J$2,0)/VLOOKUP($C56,'Hist Data'!$A$2:$CN$500,'Unchained Indices'!J$2,0)-1</f>
        <v>#N/A</v>
      </c>
      <c r="K57" t="e">
        <f>VLOOKUP($C57,'Hist Data'!$A$2:$CN$500,'Unchained Indices'!K$2,0)/VLOOKUP($C56,'Hist Data'!$A$2:$CN$500,'Unchained Indices'!K$2,0)-1</f>
        <v>#N/A</v>
      </c>
      <c r="L57" t="e">
        <f>VLOOKUP($C57,'Hist Data'!$A$2:$CN$500,'Unchained Indices'!L$2,0)/VLOOKUP($C56,'Hist Data'!$A$2:$CN$500,'Unchained Indices'!L$2,0)-1</f>
        <v>#N/A</v>
      </c>
      <c r="M57" t="e">
        <f>VLOOKUP($C57,'Hist Data'!$A$2:$CN$500,'Unchained Indices'!M$2,0)/VLOOKUP($C56,'Hist Data'!$A$2:$CN$500,'Unchained Indices'!M$2,0)-1</f>
        <v>#N/A</v>
      </c>
      <c r="N57" t="e">
        <f>VLOOKUP($C57,'Hist Data'!$A$2:$CN$500,'Unchained Indices'!N$2,0)/VLOOKUP($C56,'Hist Data'!$A$2:$CN$500,'Unchained Indices'!N$2,0)-1</f>
        <v>#N/A</v>
      </c>
      <c r="O57" t="e">
        <f>VLOOKUP($C57,'Hist Data'!$A$2:$CN$500,'Unchained Indices'!O$2,0)/VLOOKUP($C56,'Hist Data'!$A$2:$CN$500,'Unchained Indices'!O$2,0)-1</f>
        <v>#N/A</v>
      </c>
      <c r="P57" t="e">
        <f>VLOOKUP($C57,'Hist Data'!$A$2:$CN$500,'Unchained Indices'!P$2,0)/VLOOKUP($C56,'Hist Data'!$A$2:$CN$500,'Unchained Indices'!P$2,0)-1</f>
        <v>#N/A</v>
      </c>
      <c r="Q57" t="e">
        <f>VLOOKUP($C57,'Hist Data'!$A$2:$CN$500,'Unchained Indices'!Q$2,0)/VLOOKUP($C56,'Hist Data'!$A$2:$CN$500,'Unchained Indices'!Q$2,0)-1</f>
        <v>#N/A</v>
      </c>
      <c r="R57" t="e">
        <f>VLOOKUP($C57,'Hist Data'!$A$2:$CN$500,'Unchained Indices'!R$2,0)/VLOOKUP($C56,'Hist Data'!$A$2:$CN$500,'Unchained Indices'!R$2,0)-1</f>
        <v>#N/A</v>
      </c>
      <c r="S57" t="e">
        <f>VLOOKUP($C57,'Hist Data'!$A$2:$CN$500,'Unchained Indices'!S$2,0)/VLOOKUP($C56,'Hist Data'!$A$2:$CN$500,'Unchained Indices'!S$2,0)-1</f>
        <v>#N/A</v>
      </c>
      <c r="T57" t="e">
        <f>VLOOKUP($C57,'Hist Data'!$A$2:$CN$500,'Unchained Indices'!T$2,0)/VLOOKUP($C56,'Hist Data'!$A$2:$CN$500,'Unchained Indices'!T$2,0)-1</f>
        <v>#N/A</v>
      </c>
      <c r="U57" t="e">
        <f>VLOOKUP($C57,'Hist Data'!$A$2:$CN$500,'Unchained Indices'!U$2,0)/VLOOKUP($C56,'Hist Data'!$A$2:$CN$500,'Unchained Indices'!U$2,0)-1</f>
        <v>#N/A</v>
      </c>
      <c r="V57" t="e">
        <f>VLOOKUP($C57,'Hist Data'!$A$2:$CN$500,'Unchained Indices'!V$2,0)/VLOOKUP($C56,'Hist Data'!$A$2:$CN$500,'Unchained Indices'!V$2,0)-1</f>
        <v>#N/A</v>
      </c>
      <c r="W57" t="e">
        <f>VLOOKUP($C57,'Hist Data'!$A$2:$CN$500,'Unchained Indices'!W$2,0)/VLOOKUP($C56,'Hist Data'!$A$2:$CN$500,'Unchained Indices'!W$2,0)-1</f>
        <v>#N/A</v>
      </c>
      <c r="X57" t="e">
        <f>VLOOKUP($C57,'Hist Data'!$A$2:$CN$500,'Unchained Indices'!X$2,0)/VLOOKUP($C56,'Hist Data'!$A$2:$CN$500,'Unchained Indices'!X$2,0)-1</f>
        <v>#N/A</v>
      </c>
      <c r="Y57" t="e">
        <f>VLOOKUP($C57,'Hist Data'!$A$2:$CN$500,'Unchained Indices'!Y$2,0)/VLOOKUP($C56,'Hist Data'!$A$2:$CN$500,'Unchained Indices'!Y$2,0)-1</f>
        <v>#N/A</v>
      </c>
      <c r="Z57" t="e">
        <f>VLOOKUP($C57,'Hist Data'!$A$2:$CN$500,'Unchained Indices'!Z$2,0)/VLOOKUP($C56,'Hist Data'!$A$2:$CN$500,'Unchained Indices'!Z$2,0)-1</f>
        <v>#N/A</v>
      </c>
      <c r="AA57" t="e">
        <f>VLOOKUP($C57,'Hist Data'!$A$2:$CN$500,'Unchained Indices'!AA$2,0)/VLOOKUP($C56,'Hist Data'!$A$2:$CN$500,'Unchained Indices'!AA$2,0)-1</f>
        <v>#N/A</v>
      </c>
      <c r="AB57" t="e">
        <f>VLOOKUP($C57,'Hist Data'!$A$2:$CN$500,'Unchained Indices'!AB$2,0)/VLOOKUP($C56,'Hist Data'!$A$2:$CN$500,'Unchained Indices'!AB$2,0)-1</f>
        <v>#N/A</v>
      </c>
      <c r="AC57" t="e">
        <f>VLOOKUP($C57,'Hist Data'!$A$2:$CN$500,'Unchained Indices'!AC$2,0)/VLOOKUP($C56,'Hist Data'!$A$2:$CN$500,'Unchained Indices'!AC$2,0)-1</f>
        <v>#N/A</v>
      </c>
      <c r="AD57" t="e">
        <f>VLOOKUP($C57,'Hist Data'!$A$2:$CN$500,'Unchained Indices'!AD$2,0)/VLOOKUP($C56,'Hist Data'!$A$2:$CN$500,'Unchained Indices'!AD$2,0)-1</f>
        <v>#N/A</v>
      </c>
      <c r="AE57" t="e">
        <f>VLOOKUP($C57,'Hist Data'!$A$2:$CN$500,'Unchained Indices'!AE$2,0)/VLOOKUP($C56,'Hist Data'!$A$2:$CN$500,'Unchained Indices'!AE$2,0)-1</f>
        <v>#N/A</v>
      </c>
      <c r="AF57" t="e">
        <f>VLOOKUP($C57,'Hist Data'!$A$2:$CN$500,'Unchained Indices'!AF$2,0)/VLOOKUP($C56,'Hist Data'!$A$2:$CN$500,'Unchained Indices'!AF$2,0)-1</f>
        <v>#N/A</v>
      </c>
      <c r="AG57" t="e">
        <f>VLOOKUP($C57,'Hist Data'!$A$2:$CN$500,'Unchained Indices'!AG$2,0)/VLOOKUP($C56,'Hist Data'!$A$2:$CN$500,'Unchained Indices'!AG$2,0)-1</f>
        <v>#N/A</v>
      </c>
      <c r="AH57" t="e">
        <f>VLOOKUP($C57,'Hist Data'!$A$2:$CN$500,'Unchained Indices'!AH$2,0)/VLOOKUP($C56,'Hist Data'!$A$2:$CN$500,'Unchained Indices'!AH$2,0)-1</f>
        <v>#N/A</v>
      </c>
      <c r="AI57" t="e">
        <f>VLOOKUP($C57,'Hist Data'!$A$2:$CN$500,'Unchained Indices'!AI$2,0)/VLOOKUP($C56,'Hist Data'!$A$2:$CN$500,'Unchained Indices'!AI$2,0)-1</f>
        <v>#N/A</v>
      </c>
      <c r="AJ57" t="e">
        <f>VLOOKUP($C57,'Hist Data'!$A$2:$CN$500,'Unchained Indices'!AJ$2,0)/VLOOKUP($C56,'Hist Data'!$A$2:$CN$500,'Unchained Indices'!AJ$2,0)-1</f>
        <v>#N/A</v>
      </c>
      <c r="AK57" t="e">
        <f>VLOOKUP($C57,'Hist Data'!$A$2:$CN$500,'Unchained Indices'!AK$2,0)/VLOOKUP($C56,'Hist Data'!$A$2:$CN$500,'Unchained Indices'!AK$2,0)-1</f>
        <v>#N/A</v>
      </c>
      <c r="AL57" t="e">
        <f>VLOOKUP($C57,'Hist Data'!$A$2:$CN$500,'Unchained Indices'!AL$2,0)/VLOOKUP($C56,'Hist Data'!$A$2:$CN$500,'Unchained Indices'!AL$2,0)-1</f>
        <v>#N/A</v>
      </c>
      <c r="AM57" t="e">
        <f>VLOOKUP($C57,'Hist Data'!$A$2:$CN$500,'Unchained Indices'!AM$2,0)/VLOOKUP($C56,'Hist Data'!$A$2:$CN$500,'Unchained Indices'!AM$2,0)-1</f>
        <v>#N/A</v>
      </c>
      <c r="AN57" t="e">
        <f>VLOOKUP($C57,'Hist Data'!$A$2:$CN$500,'Unchained Indices'!AN$2,0)/VLOOKUP($C56,'Hist Data'!$A$2:$CN$500,'Unchained Indices'!AN$2,0)-1</f>
        <v>#N/A</v>
      </c>
      <c r="AO57" t="e">
        <f>VLOOKUP($C57,'Hist Data'!$A$2:$CN$500,'Unchained Indices'!AO$2,0)/VLOOKUP($C56,'Hist Data'!$A$2:$CN$500,'Unchained Indices'!AO$2,0)-1</f>
        <v>#N/A</v>
      </c>
      <c r="AP57" t="e">
        <f>VLOOKUP($C57,'Hist Data'!$A$2:$CN$500,'Unchained Indices'!AP$2,0)/VLOOKUP($C56,'Hist Data'!$A$2:$CN$500,'Unchained Indices'!AP$2,0)-1</f>
        <v>#N/A</v>
      </c>
      <c r="AQ57" t="e">
        <f>VLOOKUP($C57,'Hist Data'!$A$2:$CN$500,'Unchained Indices'!AQ$2,0)/VLOOKUP($C56,'Hist Data'!$A$2:$CN$500,'Unchained Indices'!AQ$2,0)-1</f>
        <v>#N/A</v>
      </c>
      <c r="AR57" t="e">
        <f>VLOOKUP($C57,'Hist Data'!$A$2:$CN$500,'Unchained Indices'!AR$2,0)/VLOOKUP($C56,'Hist Data'!$A$2:$CN$500,'Unchained Indices'!AR$2,0)-1</f>
        <v>#N/A</v>
      </c>
      <c r="AS57" t="e">
        <f>VLOOKUP($C57,'Hist Data'!$A$2:$CN$500,'Unchained Indices'!AS$2,0)/VLOOKUP($C56,'Hist Data'!$A$2:$CN$500,'Unchained Indices'!AS$2,0)-1</f>
        <v>#N/A</v>
      </c>
      <c r="AT57" t="e">
        <f>VLOOKUP($C57,'Hist Data'!$A$2:$CN$500,'Unchained Indices'!AT$2,0)/VLOOKUP($C56,'Hist Data'!$A$2:$CN$500,'Unchained Indices'!AT$2,0)-1</f>
        <v>#N/A</v>
      </c>
      <c r="AU57" t="e">
        <f>VLOOKUP($C57,'Hist Data'!$A$2:$CN$500,'Unchained Indices'!AU$2,0)/VLOOKUP($C56,'Hist Data'!$A$2:$CN$500,'Unchained Indices'!AU$2,0)-1</f>
        <v>#N/A</v>
      </c>
      <c r="AV57" t="e">
        <f>VLOOKUP($C57,'Hist Data'!$A$2:$CN$500,'Unchained Indices'!AV$2,0)/VLOOKUP($C56,'Hist Data'!$A$2:$CN$500,'Unchained Indices'!AV$2,0)-1</f>
        <v>#N/A</v>
      </c>
      <c r="AW57" t="e">
        <f>VLOOKUP($C57,'Hist Data'!$A$2:$CN$500,'Unchained Indices'!AW$2,0)/VLOOKUP($C56,'Hist Data'!$A$2:$CN$500,'Unchained Indices'!AW$2,0)-1</f>
        <v>#N/A</v>
      </c>
      <c r="AX57" t="e">
        <f>VLOOKUP($C57,'Hist Data'!$A$2:$CN$500,'Unchained Indices'!AX$2,0)/VLOOKUP($C56,'Hist Data'!$A$2:$CN$500,'Unchained Indices'!AX$2,0)-1</f>
        <v>#N/A</v>
      </c>
      <c r="AY57" t="e">
        <f>VLOOKUP($C57,'Hist Data'!$A$2:$CN$500,'Unchained Indices'!AY$2,0)/VLOOKUP($C56,'Hist Data'!$A$2:$CN$500,'Unchained Indices'!AY$2,0)-1</f>
        <v>#N/A</v>
      </c>
      <c r="AZ57" t="e">
        <f>VLOOKUP($C57,'Hist Data'!$A$2:$CN$500,'Unchained Indices'!AZ$2,0)/VLOOKUP($C56,'Hist Data'!$A$2:$CN$500,'Unchained Indices'!AZ$2,0)-1</f>
        <v>#N/A</v>
      </c>
      <c r="BA57" t="e">
        <f>VLOOKUP($C57,'Hist Data'!$A$2:$CN$500,'Unchained Indices'!BA$2,0)/VLOOKUP($C56,'Hist Data'!$A$2:$CN$500,'Unchained Indices'!BA$2,0)-1</f>
        <v>#N/A</v>
      </c>
      <c r="BB57" t="e">
        <f>VLOOKUP($C57,'Hist Data'!$A$2:$CN$500,'Unchained Indices'!BB$2,0)/VLOOKUP($C56,'Hist Data'!$A$2:$CN$500,'Unchained Indices'!BB$2,0)-1</f>
        <v>#N/A</v>
      </c>
      <c r="BC57" t="e">
        <f>VLOOKUP($C57,'Hist Data'!$A$2:$CN$500,'Unchained Indices'!BC$2,0)/VLOOKUP($C56,'Hist Data'!$A$2:$CN$500,'Unchained Indices'!BC$2,0)-1</f>
        <v>#N/A</v>
      </c>
      <c r="BD57" t="e">
        <f>VLOOKUP($C57,'Hist Data'!$A$2:$CN$500,'Unchained Indices'!BD$2,0)/VLOOKUP($C56,'Hist Data'!$A$2:$CN$500,'Unchained Indices'!BD$2,0)-1</f>
        <v>#N/A</v>
      </c>
      <c r="BE57" t="e">
        <f>VLOOKUP($C57,'Hist Data'!$A$2:$CN$500,'Unchained Indices'!BE$2,0)/VLOOKUP($C56,'Hist Data'!$A$2:$CN$500,'Unchained Indices'!BE$2,0)-1</f>
        <v>#N/A</v>
      </c>
      <c r="BF57" t="e">
        <f>VLOOKUP($C57,'Hist Data'!$A$2:$CN$500,'Unchained Indices'!BF$2,0)/VLOOKUP($C56,'Hist Data'!$A$2:$CN$500,'Unchained Indices'!BF$2,0)-1</f>
        <v>#N/A</v>
      </c>
      <c r="BG57" t="e">
        <f>VLOOKUP($C57,'Hist Data'!$A$2:$CN$500,'Unchained Indices'!BG$2,0)/VLOOKUP($C56,'Hist Data'!$A$2:$CN$500,'Unchained Indices'!BG$2,0)-1</f>
        <v>#N/A</v>
      </c>
      <c r="BH57" t="e">
        <f>VLOOKUP($C57,'Hist Data'!$A$2:$CN$500,'Unchained Indices'!BH$2,0)/VLOOKUP($C56,'Hist Data'!$A$2:$CN$500,'Unchained Indices'!BH$2,0)-1</f>
        <v>#N/A</v>
      </c>
      <c r="BI57" t="e">
        <f>VLOOKUP($C57,'Hist Data'!$A$2:$CN$500,'Unchained Indices'!BI$2,0)/VLOOKUP($C56,'Hist Data'!$A$2:$CN$500,'Unchained Indices'!BI$2,0)-1</f>
        <v>#N/A</v>
      </c>
      <c r="BJ57" t="e">
        <f>VLOOKUP($C57,'Hist Data'!$A$2:$CN$500,'Unchained Indices'!BJ$2,0)/VLOOKUP($C56,'Hist Data'!$A$2:$CN$500,'Unchained Indices'!BJ$2,0)-1</f>
        <v>#N/A</v>
      </c>
      <c r="BK57" t="e">
        <f>VLOOKUP($C57,'Hist Data'!$A$2:$CN$500,'Unchained Indices'!BK$2,0)/VLOOKUP($C56,'Hist Data'!$A$2:$CN$500,'Unchained Indices'!BK$2,0)-1</f>
        <v>#N/A</v>
      </c>
      <c r="BL57" t="e">
        <f>VLOOKUP($C57,'Hist Data'!$A$2:$CN$500,'Unchained Indices'!BL$2,0)/VLOOKUP($C56,'Hist Data'!$A$2:$CN$500,'Unchained Indices'!BL$2,0)-1</f>
        <v>#N/A</v>
      </c>
      <c r="BM57" t="e">
        <f>VLOOKUP($C57,'Hist Data'!$A$2:$CN$500,'Unchained Indices'!BM$2,0)/VLOOKUP($C56,'Hist Data'!$A$2:$CN$500,'Unchained Indices'!BM$2,0)-1</f>
        <v>#N/A</v>
      </c>
      <c r="BN57" t="e">
        <f>VLOOKUP($C57,'Hist Data'!$A$2:$CN$500,'Unchained Indices'!BN$2,0)/VLOOKUP($C56,'Hist Data'!$A$2:$CN$500,'Unchained Indices'!BN$2,0)-1</f>
        <v>#N/A</v>
      </c>
      <c r="BO57" t="e">
        <f>VLOOKUP($C57,'Hist Data'!$A$2:$CN$500,'Unchained Indices'!BO$2,0)/VLOOKUP($C56,'Hist Data'!$A$2:$CN$500,'Unchained Indices'!BO$2,0)-1</f>
        <v>#N/A</v>
      </c>
      <c r="BP57" t="e">
        <f>VLOOKUP($C57,'Hist Data'!$A$2:$CN$500,'Unchained Indices'!BP$2,0)/VLOOKUP($C56,'Hist Data'!$A$2:$CN$500,'Unchained Indices'!BP$2,0)-1</f>
        <v>#N/A</v>
      </c>
      <c r="BQ57" t="e">
        <f>VLOOKUP($C57,'Hist Data'!$A$2:$CN$500,'Unchained Indices'!BQ$2,0)/VLOOKUP($C56,'Hist Data'!$A$2:$CN$500,'Unchained Indices'!BQ$2,0)-1</f>
        <v>#N/A</v>
      </c>
      <c r="BR57" t="e">
        <f>VLOOKUP($C57,'Hist Data'!$A$2:$CN$500,'Unchained Indices'!BR$2,0)/VLOOKUP($C56,'Hist Data'!$A$2:$CN$500,'Unchained Indices'!BR$2,0)-1</f>
        <v>#N/A</v>
      </c>
      <c r="BS57" t="e">
        <f>VLOOKUP($C57,'Hist Data'!$A$2:$CN$500,'Unchained Indices'!BS$2,0)/VLOOKUP($C56,'Hist Data'!$A$2:$CN$500,'Unchained Indices'!BS$2,0)-1</f>
        <v>#N/A</v>
      </c>
      <c r="BT57" t="e">
        <f>VLOOKUP($C57,'Hist Data'!$A$2:$CN$500,'Unchained Indices'!BT$2,0)/VLOOKUP($C56,'Hist Data'!$A$2:$CN$500,'Unchained Indices'!BT$2,0)-1</f>
        <v>#N/A</v>
      </c>
      <c r="BU57" t="e">
        <f>VLOOKUP($C57,'Hist Data'!$A$2:$CN$500,'Unchained Indices'!BU$2,0)/VLOOKUP($C56,'Hist Data'!$A$2:$CN$500,'Unchained Indices'!BU$2,0)-1</f>
        <v>#N/A</v>
      </c>
      <c r="BV57" t="e">
        <f>VLOOKUP($C57,'Hist Data'!$A$2:$CN$500,'Unchained Indices'!BV$2,0)/VLOOKUP($C56,'Hist Data'!$A$2:$CN$500,'Unchained Indices'!BV$2,0)-1</f>
        <v>#N/A</v>
      </c>
      <c r="BW57" t="e">
        <f>VLOOKUP($C57,'Hist Data'!$A$2:$CN$500,'Unchained Indices'!BW$2,0)/VLOOKUP($C56,'Hist Data'!$A$2:$CN$500,'Unchained Indices'!BW$2,0)-1</f>
        <v>#N/A</v>
      </c>
      <c r="BX57" t="e">
        <f>VLOOKUP($C57,'Hist Data'!$A$2:$CN$500,'Unchained Indices'!BX$2,0)/VLOOKUP($C56,'Hist Data'!$A$2:$CN$500,'Unchained Indices'!BX$2,0)-1</f>
        <v>#N/A</v>
      </c>
      <c r="BY57" t="e">
        <f>VLOOKUP($C57,'Hist Data'!$A$2:$CN$500,'Unchained Indices'!BY$2,0)/VLOOKUP($C56,'Hist Data'!$A$2:$CN$500,'Unchained Indices'!BY$2,0)-1</f>
        <v>#N/A</v>
      </c>
      <c r="BZ57" t="e">
        <f>VLOOKUP($C57,'Hist Data'!$A$2:$CN$500,'Unchained Indices'!BZ$2,0)/VLOOKUP($C56,'Hist Data'!$A$2:$CN$500,'Unchained Indices'!BZ$2,0)-1</f>
        <v>#N/A</v>
      </c>
      <c r="CA57" t="e">
        <f>VLOOKUP($C57,'Hist Data'!$A$2:$CN$500,'Unchained Indices'!CA$2,0)/VLOOKUP($C56,'Hist Data'!$A$2:$CN$500,'Unchained Indices'!CA$2,0)-1</f>
        <v>#N/A</v>
      </c>
      <c r="CB57" t="e">
        <f>VLOOKUP($C57,'Hist Data'!$A$2:$CN$500,'Unchained Indices'!CB$2,0)/VLOOKUP($C56,'Hist Data'!$A$2:$CN$500,'Unchained Indices'!CB$2,0)-1</f>
        <v>#N/A</v>
      </c>
      <c r="CC57" t="e">
        <f>VLOOKUP($C57,'Hist Data'!$A$2:$CN$500,'Unchained Indices'!CC$2,0)/VLOOKUP($C56,'Hist Data'!$A$2:$CN$500,'Unchained Indices'!CC$2,0)-1</f>
        <v>#N/A</v>
      </c>
      <c r="CD57" t="e">
        <f>VLOOKUP($C57,'Hist Data'!$A$2:$CN$500,'Unchained Indices'!CD$2,0)/VLOOKUP($C56,'Hist Data'!$A$2:$CN$500,'Unchained Indices'!CD$2,0)-1</f>
        <v>#N/A</v>
      </c>
      <c r="CE57" t="e">
        <f>VLOOKUP($C57,'Hist Data'!$A$2:$CN$500,'Unchained Indices'!CE$2,0)/VLOOKUP($C56,'Hist Data'!$A$2:$CN$500,'Unchained Indices'!CE$2,0)-1</f>
        <v>#N/A</v>
      </c>
      <c r="CF57" t="e">
        <f>VLOOKUP($C57,'Hist Data'!$A$2:$CN$500,'Unchained Indices'!CF$2,0)/VLOOKUP($C56,'Hist Data'!$A$2:$CN$500,'Unchained Indices'!CF$2,0)-1</f>
        <v>#N/A</v>
      </c>
      <c r="CG57" t="e">
        <f>VLOOKUP($C57,'Hist Data'!$A$2:$CN$500,'Unchained Indices'!CG$2,0)/VLOOKUP($C56,'Hist Data'!$A$2:$CN$500,'Unchained Indices'!CG$2,0)-1</f>
        <v>#N/A</v>
      </c>
      <c r="CH57" t="e">
        <f>VLOOKUP($C57,'Hist Data'!$A$2:$CN$500,'Unchained Indices'!CH$2,0)/VLOOKUP($C56,'Hist Data'!$A$2:$CN$500,'Unchained Indices'!CH$2,0)-1</f>
        <v>#N/A</v>
      </c>
      <c r="CI57" t="e">
        <f>VLOOKUP($C57,'Hist Data'!$A$2:$CN$500,'Unchained Indices'!CI$2,0)/VLOOKUP($C56,'Hist Data'!$A$2:$CN$500,'Unchained Indices'!CI$2,0)-1</f>
        <v>#N/A</v>
      </c>
      <c r="CJ57" t="e">
        <f>VLOOKUP($C57,'Hist Data'!$A$2:$CN$500,'Unchained Indices'!CJ$2,0)/VLOOKUP($C56,'Hist Data'!$A$2:$CN$500,'Unchained Indices'!CJ$2,0)-1</f>
        <v>#N/A</v>
      </c>
      <c r="CK57" t="e">
        <f>VLOOKUP($C57,'Hist Data'!$A$2:$CN$500,'Unchained Indices'!CK$2,0)/VLOOKUP($C56,'Hist Data'!$A$2:$CN$500,'Unchained Indices'!CK$2,0)-1</f>
        <v>#N/A</v>
      </c>
      <c r="CL57" t="e">
        <f>VLOOKUP($C57,'Hist Data'!$A$2:$CN$500,'Unchained Indices'!CL$2,0)/VLOOKUP($C56,'Hist Data'!$A$2:$CN$500,'Unchained Indices'!CL$2,0)-1</f>
        <v>#N/A</v>
      </c>
      <c r="CM57" t="e">
        <f>VLOOKUP($C57,'Hist Data'!$A$2:$CN$500,'Unchained Indices'!CM$2,0)/VLOOKUP($C56,'Hist Data'!$A$2:$CN$500,'Unchained Indices'!CM$2,0)-1</f>
        <v>#N/A</v>
      </c>
      <c r="CN57" t="e">
        <f>VLOOKUP($C57,'Hist Data'!$A$2:$CN$500,'Unchained Indices'!CN$2,0)/VLOOKUP($C56,'Hist Data'!$A$2:$CN$500,'Unchained Indices'!CN$2,0)-1</f>
        <v>#N/A</v>
      </c>
      <c r="CO57" t="e">
        <f>VLOOKUP($C57,'Hist Data'!$A$2:$CN$500,'Unchained Indices'!CO$2,0)/VLOOKUP($C56,'Hist Data'!$A$2:$CN$500,'Unchained Indices'!CO$2,0)-1</f>
        <v>#N/A</v>
      </c>
      <c r="CP57" t="e">
        <f>VLOOKUP($C57,'Hist Data'!$A$2:$CN$500,'Unchained Indices'!CP$2,0)/VLOOKUP($C56,'Hist Data'!$A$2:$CN$500,'Unchained Indices'!CP$2,0)-1</f>
        <v>#N/A</v>
      </c>
    </row>
    <row r="58" spans="3:94" x14ac:dyDescent="0.2">
      <c r="C58" s="6">
        <f t="shared" si="10"/>
        <v>44986</v>
      </c>
      <c r="D58" t="e">
        <f>VLOOKUP($C58,'Hist Data'!$A$2:$CN$500,'Unchained Indices'!D$2,0)/VLOOKUP($C57,'Hist Data'!$A$2:$CN$500,'Unchained Indices'!D$2,0)-1</f>
        <v>#N/A</v>
      </c>
      <c r="E58" t="e">
        <f>VLOOKUP($C58,'Hist Data'!$A$2:$CN$500,'Unchained Indices'!E$2,0)/VLOOKUP($C57,'Hist Data'!$A$2:$CN$500,'Unchained Indices'!E$2,0)-1</f>
        <v>#N/A</v>
      </c>
      <c r="F58" t="e">
        <f>VLOOKUP($C58,'Hist Data'!$A$2:$CN$500,'Unchained Indices'!F$2,0)/VLOOKUP($C57,'Hist Data'!$A$2:$CN$500,'Unchained Indices'!F$2,0)-1</f>
        <v>#N/A</v>
      </c>
      <c r="G58" t="e">
        <f>VLOOKUP($C58,'Hist Data'!$A$2:$CN$500,'Unchained Indices'!G$2,0)/VLOOKUP($C57,'Hist Data'!$A$2:$CN$500,'Unchained Indices'!G$2,0)-1</f>
        <v>#N/A</v>
      </c>
      <c r="H58" t="e">
        <f>VLOOKUP($C58,'Hist Data'!$A$2:$CN$500,'Unchained Indices'!H$2,0)/VLOOKUP($C57,'Hist Data'!$A$2:$CN$500,'Unchained Indices'!H$2,0)-1</f>
        <v>#N/A</v>
      </c>
      <c r="I58" t="e">
        <f>VLOOKUP($C58,'Hist Data'!$A$2:$CN$500,'Unchained Indices'!I$2,0)/VLOOKUP($C57,'Hist Data'!$A$2:$CN$500,'Unchained Indices'!I$2,0)-1</f>
        <v>#N/A</v>
      </c>
      <c r="J58" t="e">
        <f>VLOOKUP($C58,'Hist Data'!$A$2:$CN$500,'Unchained Indices'!J$2,0)/VLOOKUP($C57,'Hist Data'!$A$2:$CN$500,'Unchained Indices'!J$2,0)-1</f>
        <v>#N/A</v>
      </c>
      <c r="K58" t="e">
        <f>VLOOKUP($C58,'Hist Data'!$A$2:$CN$500,'Unchained Indices'!K$2,0)/VLOOKUP($C57,'Hist Data'!$A$2:$CN$500,'Unchained Indices'!K$2,0)-1</f>
        <v>#N/A</v>
      </c>
      <c r="L58" t="e">
        <f>VLOOKUP($C58,'Hist Data'!$A$2:$CN$500,'Unchained Indices'!L$2,0)/VLOOKUP($C57,'Hist Data'!$A$2:$CN$500,'Unchained Indices'!L$2,0)-1</f>
        <v>#N/A</v>
      </c>
      <c r="M58" t="e">
        <f>VLOOKUP($C58,'Hist Data'!$A$2:$CN$500,'Unchained Indices'!M$2,0)/VLOOKUP($C57,'Hist Data'!$A$2:$CN$500,'Unchained Indices'!M$2,0)-1</f>
        <v>#N/A</v>
      </c>
      <c r="N58" t="e">
        <f>VLOOKUP($C58,'Hist Data'!$A$2:$CN$500,'Unchained Indices'!N$2,0)/VLOOKUP($C57,'Hist Data'!$A$2:$CN$500,'Unchained Indices'!N$2,0)-1</f>
        <v>#N/A</v>
      </c>
      <c r="O58" t="e">
        <f>VLOOKUP($C58,'Hist Data'!$A$2:$CN$500,'Unchained Indices'!O$2,0)/VLOOKUP($C57,'Hist Data'!$A$2:$CN$500,'Unchained Indices'!O$2,0)-1</f>
        <v>#N/A</v>
      </c>
      <c r="P58" t="e">
        <f>VLOOKUP($C58,'Hist Data'!$A$2:$CN$500,'Unchained Indices'!P$2,0)/VLOOKUP($C57,'Hist Data'!$A$2:$CN$500,'Unchained Indices'!P$2,0)-1</f>
        <v>#N/A</v>
      </c>
      <c r="Q58" t="e">
        <f>VLOOKUP($C58,'Hist Data'!$A$2:$CN$500,'Unchained Indices'!Q$2,0)/VLOOKUP($C57,'Hist Data'!$A$2:$CN$500,'Unchained Indices'!Q$2,0)-1</f>
        <v>#N/A</v>
      </c>
      <c r="R58" t="e">
        <f>VLOOKUP($C58,'Hist Data'!$A$2:$CN$500,'Unchained Indices'!R$2,0)/VLOOKUP($C57,'Hist Data'!$A$2:$CN$500,'Unchained Indices'!R$2,0)-1</f>
        <v>#N/A</v>
      </c>
      <c r="S58" t="e">
        <f>VLOOKUP($C58,'Hist Data'!$A$2:$CN$500,'Unchained Indices'!S$2,0)/VLOOKUP($C57,'Hist Data'!$A$2:$CN$500,'Unchained Indices'!S$2,0)-1</f>
        <v>#N/A</v>
      </c>
      <c r="T58" t="e">
        <f>VLOOKUP($C58,'Hist Data'!$A$2:$CN$500,'Unchained Indices'!T$2,0)/VLOOKUP($C57,'Hist Data'!$A$2:$CN$500,'Unchained Indices'!T$2,0)-1</f>
        <v>#N/A</v>
      </c>
      <c r="U58" t="e">
        <f>VLOOKUP($C58,'Hist Data'!$A$2:$CN$500,'Unchained Indices'!U$2,0)/VLOOKUP($C57,'Hist Data'!$A$2:$CN$500,'Unchained Indices'!U$2,0)-1</f>
        <v>#N/A</v>
      </c>
      <c r="V58" t="e">
        <f>VLOOKUP($C58,'Hist Data'!$A$2:$CN$500,'Unchained Indices'!V$2,0)/VLOOKUP($C57,'Hist Data'!$A$2:$CN$500,'Unchained Indices'!V$2,0)-1</f>
        <v>#N/A</v>
      </c>
      <c r="W58" t="e">
        <f>VLOOKUP($C58,'Hist Data'!$A$2:$CN$500,'Unchained Indices'!W$2,0)/VLOOKUP($C57,'Hist Data'!$A$2:$CN$500,'Unchained Indices'!W$2,0)-1</f>
        <v>#N/A</v>
      </c>
      <c r="X58" t="e">
        <f>VLOOKUP($C58,'Hist Data'!$A$2:$CN$500,'Unchained Indices'!X$2,0)/VLOOKUP($C57,'Hist Data'!$A$2:$CN$500,'Unchained Indices'!X$2,0)-1</f>
        <v>#N/A</v>
      </c>
      <c r="Y58" t="e">
        <f>VLOOKUP($C58,'Hist Data'!$A$2:$CN$500,'Unchained Indices'!Y$2,0)/VLOOKUP($C57,'Hist Data'!$A$2:$CN$500,'Unchained Indices'!Y$2,0)-1</f>
        <v>#N/A</v>
      </c>
      <c r="Z58" t="e">
        <f>VLOOKUP($C58,'Hist Data'!$A$2:$CN$500,'Unchained Indices'!Z$2,0)/VLOOKUP($C57,'Hist Data'!$A$2:$CN$500,'Unchained Indices'!Z$2,0)-1</f>
        <v>#N/A</v>
      </c>
      <c r="AA58" t="e">
        <f>VLOOKUP($C58,'Hist Data'!$A$2:$CN$500,'Unchained Indices'!AA$2,0)/VLOOKUP($C57,'Hist Data'!$A$2:$CN$500,'Unchained Indices'!AA$2,0)-1</f>
        <v>#N/A</v>
      </c>
      <c r="AB58" t="e">
        <f>VLOOKUP($C58,'Hist Data'!$A$2:$CN$500,'Unchained Indices'!AB$2,0)/VLOOKUP($C57,'Hist Data'!$A$2:$CN$500,'Unchained Indices'!AB$2,0)-1</f>
        <v>#N/A</v>
      </c>
      <c r="AC58" t="e">
        <f>VLOOKUP($C58,'Hist Data'!$A$2:$CN$500,'Unchained Indices'!AC$2,0)/VLOOKUP($C57,'Hist Data'!$A$2:$CN$500,'Unchained Indices'!AC$2,0)-1</f>
        <v>#N/A</v>
      </c>
      <c r="AD58" t="e">
        <f>VLOOKUP($C58,'Hist Data'!$A$2:$CN$500,'Unchained Indices'!AD$2,0)/VLOOKUP($C57,'Hist Data'!$A$2:$CN$500,'Unchained Indices'!AD$2,0)-1</f>
        <v>#N/A</v>
      </c>
      <c r="AE58" t="e">
        <f>VLOOKUP($C58,'Hist Data'!$A$2:$CN$500,'Unchained Indices'!AE$2,0)/VLOOKUP($C57,'Hist Data'!$A$2:$CN$500,'Unchained Indices'!AE$2,0)-1</f>
        <v>#N/A</v>
      </c>
      <c r="AF58" t="e">
        <f>VLOOKUP($C58,'Hist Data'!$A$2:$CN$500,'Unchained Indices'!AF$2,0)/VLOOKUP($C57,'Hist Data'!$A$2:$CN$500,'Unchained Indices'!AF$2,0)-1</f>
        <v>#N/A</v>
      </c>
      <c r="AG58" t="e">
        <f>VLOOKUP($C58,'Hist Data'!$A$2:$CN$500,'Unchained Indices'!AG$2,0)/VLOOKUP($C57,'Hist Data'!$A$2:$CN$500,'Unchained Indices'!AG$2,0)-1</f>
        <v>#N/A</v>
      </c>
      <c r="AH58" t="e">
        <f>VLOOKUP($C58,'Hist Data'!$A$2:$CN$500,'Unchained Indices'!AH$2,0)/VLOOKUP($C57,'Hist Data'!$A$2:$CN$500,'Unchained Indices'!AH$2,0)-1</f>
        <v>#N/A</v>
      </c>
      <c r="AI58" t="e">
        <f>VLOOKUP($C58,'Hist Data'!$A$2:$CN$500,'Unchained Indices'!AI$2,0)/VLOOKUP($C57,'Hist Data'!$A$2:$CN$500,'Unchained Indices'!AI$2,0)-1</f>
        <v>#N/A</v>
      </c>
      <c r="AJ58" t="e">
        <f>VLOOKUP($C58,'Hist Data'!$A$2:$CN$500,'Unchained Indices'!AJ$2,0)/VLOOKUP($C57,'Hist Data'!$A$2:$CN$500,'Unchained Indices'!AJ$2,0)-1</f>
        <v>#N/A</v>
      </c>
      <c r="AK58" t="e">
        <f>VLOOKUP($C58,'Hist Data'!$A$2:$CN$500,'Unchained Indices'!AK$2,0)/VLOOKUP($C57,'Hist Data'!$A$2:$CN$500,'Unchained Indices'!AK$2,0)-1</f>
        <v>#N/A</v>
      </c>
      <c r="AL58" t="e">
        <f>VLOOKUP($C58,'Hist Data'!$A$2:$CN$500,'Unchained Indices'!AL$2,0)/VLOOKUP($C57,'Hist Data'!$A$2:$CN$500,'Unchained Indices'!AL$2,0)-1</f>
        <v>#N/A</v>
      </c>
      <c r="AM58" t="e">
        <f>VLOOKUP($C58,'Hist Data'!$A$2:$CN$500,'Unchained Indices'!AM$2,0)/VLOOKUP($C57,'Hist Data'!$A$2:$CN$500,'Unchained Indices'!AM$2,0)-1</f>
        <v>#N/A</v>
      </c>
      <c r="AN58" t="e">
        <f>VLOOKUP($C58,'Hist Data'!$A$2:$CN$500,'Unchained Indices'!AN$2,0)/VLOOKUP($C57,'Hist Data'!$A$2:$CN$500,'Unchained Indices'!AN$2,0)-1</f>
        <v>#N/A</v>
      </c>
      <c r="AO58" t="e">
        <f>VLOOKUP($C58,'Hist Data'!$A$2:$CN$500,'Unchained Indices'!AO$2,0)/VLOOKUP($C57,'Hist Data'!$A$2:$CN$500,'Unchained Indices'!AO$2,0)-1</f>
        <v>#N/A</v>
      </c>
      <c r="AP58" t="e">
        <f>VLOOKUP($C58,'Hist Data'!$A$2:$CN$500,'Unchained Indices'!AP$2,0)/VLOOKUP($C57,'Hist Data'!$A$2:$CN$500,'Unchained Indices'!AP$2,0)-1</f>
        <v>#N/A</v>
      </c>
      <c r="AQ58" t="e">
        <f>VLOOKUP($C58,'Hist Data'!$A$2:$CN$500,'Unchained Indices'!AQ$2,0)/VLOOKUP($C57,'Hist Data'!$A$2:$CN$500,'Unchained Indices'!AQ$2,0)-1</f>
        <v>#N/A</v>
      </c>
      <c r="AR58" t="e">
        <f>VLOOKUP($C58,'Hist Data'!$A$2:$CN$500,'Unchained Indices'!AR$2,0)/VLOOKUP($C57,'Hist Data'!$A$2:$CN$500,'Unchained Indices'!AR$2,0)-1</f>
        <v>#N/A</v>
      </c>
      <c r="AS58" t="e">
        <f>VLOOKUP($C58,'Hist Data'!$A$2:$CN$500,'Unchained Indices'!AS$2,0)/VLOOKUP($C57,'Hist Data'!$A$2:$CN$500,'Unchained Indices'!AS$2,0)-1</f>
        <v>#N/A</v>
      </c>
      <c r="AT58" t="e">
        <f>VLOOKUP($C58,'Hist Data'!$A$2:$CN$500,'Unchained Indices'!AT$2,0)/VLOOKUP($C57,'Hist Data'!$A$2:$CN$500,'Unchained Indices'!AT$2,0)-1</f>
        <v>#N/A</v>
      </c>
      <c r="AU58" t="e">
        <f>VLOOKUP($C58,'Hist Data'!$A$2:$CN$500,'Unchained Indices'!AU$2,0)/VLOOKUP($C57,'Hist Data'!$A$2:$CN$500,'Unchained Indices'!AU$2,0)-1</f>
        <v>#N/A</v>
      </c>
      <c r="AV58" t="e">
        <f>VLOOKUP($C58,'Hist Data'!$A$2:$CN$500,'Unchained Indices'!AV$2,0)/VLOOKUP($C57,'Hist Data'!$A$2:$CN$500,'Unchained Indices'!AV$2,0)-1</f>
        <v>#N/A</v>
      </c>
      <c r="AW58" t="e">
        <f>VLOOKUP($C58,'Hist Data'!$A$2:$CN$500,'Unchained Indices'!AW$2,0)/VLOOKUP($C57,'Hist Data'!$A$2:$CN$500,'Unchained Indices'!AW$2,0)-1</f>
        <v>#N/A</v>
      </c>
      <c r="AX58" t="e">
        <f>VLOOKUP($C58,'Hist Data'!$A$2:$CN$500,'Unchained Indices'!AX$2,0)/VLOOKUP($C57,'Hist Data'!$A$2:$CN$500,'Unchained Indices'!AX$2,0)-1</f>
        <v>#N/A</v>
      </c>
      <c r="AY58" t="e">
        <f>VLOOKUP($C58,'Hist Data'!$A$2:$CN$500,'Unchained Indices'!AY$2,0)/VLOOKUP($C57,'Hist Data'!$A$2:$CN$500,'Unchained Indices'!AY$2,0)-1</f>
        <v>#N/A</v>
      </c>
      <c r="AZ58" t="e">
        <f>VLOOKUP($C58,'Hist Data'!$A$2:$CN$500,'Unchained Indices'!AZ$2,0)/VLOOKUP($C57,'Hist Data'!$A$2:$CN$500,'Unchained Indices'!AZ$2,0)-1</f>
        <v>#N/A</v>
      </c>
      <c r="BA58" t="e">
        <f>VLOOKUP($C58,'Hist Data'!$A$2:$CN$500,'Unchained Indices'!BA$2,0)/VLOOKUP($C57,'Hist Data'!$A$2:$CN$500,'Unchained Indices'!BA$2,0)-1</f>
        <v>#N/A</v>
      </c>
      <c r="BB58" t="e">
        <f>VLOOKUP($C58,'Hist Data'!$A$2:$CN$500,'Unchained Indices'!BB$2,0)/VLOOKUP($C57,'Hist Data'!$A$2:$CN$500,'Unchained Indices'!BB$2,0)-1</f>
        <v>#N/A</v>
      </c>
      <c r="BC58" t="e">
        <f>VLOOKUP($C58,'Hist Data'!$A$2:$CN$500,'Unchained Indices'!BC$2,0)/VLOOKUP($C57,'Hist Data'!$A$2:$CN$500,'Unchained Indices'!BC$2,0)-1</f>
        <v>#N/A</v>
      </c>
      <c r="BD58" t="e">
        <f>VLOOKUP($C58,'Hist Data'!$A$2:$CN$500,'Unchained Indices'!BD$2,0)/VLOOKUP($C57,'Hist Data'!$A$2:$CN$500,'Unchained Indices'!BD$2,0)-1</f>
        <v>#N/A</v>
      </c>
      <c r="BE58" t="e">
        <f>VLOOKUP($C58,'Hist Data'!$A$2:$CN$500,'Unchained Indices'!BE$2,0)/VLOOKUP($C57,'Hist Data'!$A$2:$CN$500,'Unchained Indices'!BE$2,0)-1</f>
        <v>#N/A</v>
      </c>
      <c r="BF58" t="e">
        <f>VLOOKUP($C58,'Hist Data'!$A$2:$CN$500,'Unchained Indices'!BF$2,0)/VLOOKUP($C57,'Hist Data'!$A$2:$CN$500,'Unchained Indices'!BF$2,0)-1</f>
        <v>#N/A</v>
      </c>
      <c r="BG58" t="e">
        <f>VLOOKUP($C58,'Hist Data'!$A$2:$CN$500,'Unchained Indices'!BG$2,0)/VLOOKUP($C57,'Hist Data'!$A$2:$CN$500,'Unchained Indices'!BG$2,0)-1</f>
        <v>#N/A</v>
      </c>
      <c r="BH58" t="e">
        <f>VLOOKUP($C58,'Hist Data'!$A$2:$CN$500,'Unchained Indices'!BH$2,0)/VLOOKUP($C57,'Hist Data'!$A$2:$CN$500,'Unchained Indices'!BH$2,0)-1</f>
        <v>#N/A</v>
      </c>
      <c r="BI58" t="e">
        <f>VLOOKUP($C58,'Hist Data'!$A$2:$CN$500,'Unchained Indices'!BI$2,0)/VLOOKUP($C57,'Hist Data'!$A$2:$CN$500,'Unchained Indices'!BI$2,0)-1</f>
        <v>#N/A</v>
      </c>
      <c r="BJ58" t="e">
        <f>VLOOKUP($C58,'Hist Data'!$A$2:$CN$500,'Unchained Indices'!BJ$2,0)/VLOOKUP($C57,'Hist Data'!$A$2:$CN$500,'Unchained Indices'!BJ$2,0)-1</f>
        <v>#N/A</v>
      </c>
      <c r="BK58" t="e">
        <f>VLOOKUP($C58,'Hist Data'!$A$2:$CN$500,'Unchained Indices'!BK$2,0)/VLOOKUP($C57,'Hist Data'!$A$2:$CN$500,'Unchained Indices'!BK$2,0)-1</f>
        <v>#N/A</v>
      </c>
      <c r="BL58" t="e">
        <f>VLOOKUP($C58,'Hist Data'!$A$2:$CN$500,'Unchained Indices'!BL$2,0)/VLOOKUP($C57,'Hist Data'!$A$2:$CN$500,'Unchained Indices'!BL$2,0)-1</f>
        <v>#N/A</v>
      </c>
      <c r="BM58" t="e">
        <f>VLOOKUP($C58,'Hist Data'!$A$2:$CN$500,'Unchained Indices'!BM$2,0)/VLOOKUP($C57,'Hist Data'!$A$2:$CN$500,'Unchained Indices'!BM$2,0)-1</f>
        <v>#N/A</v>
      </c>
      <c r="BN58" t="e">
        <f>VLOOKUP($C58,'Hist Data'!$A$2:$CN$500,'Unchained Indices'!BN$2,0)/VLOOKUP($C57,'Hist Data'!$A$2:$CN$500,'Unchained Indices'!BN$2,0)-1</f>
        <v>#N/A</v>
      </c>
      <c r="BO58" t="e">
        <f>VLOOKUP($C58,'Hist Data'!$A$2:$CN$500,'Unchained Indices'!BO$2,0)/VLOOKUP($C57,'Hist Data'!$A$2:$CN$500,'Unchained Indices'!BO$2,0)-1</f>
        <v>#N/A</v>
      </c>
      <c r="BP58" t="e">
        <f>VLOOKUP($C58,'Hist Data'!$A$2:$CN$500,'Unchained Indices'!BP$2,0)/VLOOKUP($C57,'Hist Data'!$A$2:$CN$500,'Unchained Indices'!BP$2,0)-1</f>
        <v>#N/A</v>
      </c>
      <c r="BQ58" t="e">
        <f>VLOOKUP($C58,'Hist Data'!$A$2:$CN$500,'Unchained Indices'!BQ$2,0)/VLOOKUP($C57,'Hist Data'!$A$2:$CN$500,'Unchained Indices'!BQ$2,0)-1</f>
        <v>#N/A</v>
      </c>
      <c r="BR58" t="e">
        <f>VLOOKUP($C58,'Hist Data'!$A$2:$CN$500,'Unchained Indices'!BR$2,0)/VLOOKUP($C57,'Hist Data'!$A$2:$CN$500,'Unchained Indices'!BR$2,0)-1</f>
        <v>#N/A</v>
      </c>
      <c r="BS58" t="e">
        <f>VLOOKUP($C58,'Hist Data'!$A$2:$CN$500,'Unchained Indices'!BS$2,0)/VLOOKUP($C57,'Hist Data'!$A$2:$CN$500,'Unchained Indices'!BS$2,0)-1</f>
        <v>#N/A</v>
      </c>
      <c r="BT58" t="e">
        <f>VLOOKUP($C58,'Hist Data'!$A$2:$CN$500,'Unchained Indices'!BT$2,0)/VLOOKUP($C57,'Hist Data'!$A$2:$CN$500,'Unchained Indices'!BT$2,0)-1</f>
        <v>#N/A</v>
      </c>
      <c r="BU58" t="e">
        <f>VLOOKUP($C58,'Hist Data'!$A$2:$CN$500,'Unchained Indices'!BU$2,0)/VLOOKUP($C57,'Hist Data'!$A$2:$CN$500,'Unchained Indices'!BU$2,0)-1</f>
        <v>#N/A</v>
      </c>
      <c r="BV58" t="e">
        <f>VLOOKUP($C58,'Hist Data'!$A$2:$CN$500,'Unchained Indices'!BV$2,0)/VLOOKUP($C57,'Hist Data'!$A$2:$CN$500,'Unchained Indices'!BV$2,0)-1</f>
        <v>#N/A</v>
      </c>
      <c r="BW58" t="e">
        <f>VLOOKUP($C58,'Hist Data'!$A$2:$CN$500,'Unchained Indices'!BW$2,0)/VLOOKUP($C57,'Hist Data'!$A$2:$CN$500,'Unchained Indices'!BW$2,0)-1</f>
        <v>#N/A</v>
      </c>
      <c r="BX58" t="e">
        <f>VLOOKUP($C58,'Hist Data'!$A$2:$CN$500,'Unchained Indices'!BX$2,0)/VLOOKUP($C57,'Hist Data'!$A$2:$CN$500,'Unchained Indices'!BX$2,0)-1</f>
        <v>#N/A</v>
      </c>
      <c r="BY58" t="e">
        <f>VLOOKUP($C58,'Hist Data'!$A$2:$CN$500,'Unchained Indices'!BY$2,0)/VLOOKUP($C57,'Hist Data'!$A$2:$CN$500,'Unchained Indices'!BY$2,0)-1</f>
        <v>#N/A</v>
      </c>
      <c r="BZ58" t="e">
        <f>VLOOKUP($C58,'Hist Data'!$A$2:$CN$500,'Unchained Indices'!BZ$2,0)/VLOOKUP($C57,'Hist Data'!$A$2:$CN$500,'Unchained Indices'!BZ$2,0)-1</f>
        <v>#N/A</v>
      </c>
      <c r="CA58" t="e">
        <f>VLOOKUP($C58,'Hist Data'!$A$2:$CN$500,'Unchained Indices'!CA$2,0)/VLOOKUP($C57,'Hist Data'!$A$2:$CN$500,'Unchained Indices'!CA$2,0)-1</f>
        <v>#N/A</v>
      </c>
      <c r="CB58" t="e">
        <f>VLOOKUP($C58,'Hist Data'!$A$2:$CN$500,'Unchained Indices'!CB$2,0)/VLOOKUP($C57,'Hist Data'!$A$2:$CN$500,'Unchained Indices'!CB$2,0)-1</f>
        <v>#N/A</v>
      </c>
      <c r="CC58" t="e">
        <f>VLOOKUP($C58,'Hist Data'!$A$2:$CN$500,'Unchained Indices'!CC$2,0)/VLOOKUP($C57,'Hist Data'!$A$2:$CN$500,'Unchained Indices'!CC$2,0)-1</f>
        <v>#N/A</v>
      </c>
      <c r="CD58" t="e">
        <f>VLOOKUP($C58,'Hist Data'!$A$2:$CN$500,'Unchained Indices'!CD$2,0)/VLOOKUP($C57,'Hist Data'!$A$2:$CN$500,'Unchained Indices'!CD$2,0)-1</f>
        <v>#N/A</v>
      </c>
      <c r="CE58" t="e">
        <f>VLOOKUP($C58,'Hist Data'!$A$2:$CN$500,'Unchained Indices'!CE$2,0)/VLOOKUP($C57,'Hist Data'!$A$2:$CN$500,'Unchained Indices'!CE$2,0)-1</f>
        <v>#N/A</v>
      </c>
      <c r="CF58" t="e">
        <f>VLOOKUP($C58,'Hist Data'!$A$2:$CN$500,'Unchained Indices'!CF$2,0)/VLOOKUP($C57,'Hist Data'!$A$2:$CN$500,'Unchained Indices'!CF$2,0)-1</f>
        <v>#N/A</v>
      </c>
      <c r="CG58" t="e">
        <f>VLOOKUP($C58,'Hist Data'!$A$2:$CN$500,'Unchained Indices'!CG$2,0)/VLOOKUP($C57,'Hist Data'!$A$2:$CN$500,'Unchained Indices'!CG$2,0)-1</f>
        <v>#N/A</v>
      </c>
      <c r="CH58" t="e">
        <f>VLOOKUP($C58,'Hist Data'!$A$2:$CN$500,'Unchained Indices'!CH$2,0)/VLOOKUP($C57,'Hist Data'!$A$2:$CN$500,'Unchained Indices'!CH$2,0)-1</f>
        <v>#N/A</v>
      </c>
      <c r="CI58" t="e">
        <f>VLOOKUP($C58,'Hist Data'!$A$2:$CN$500,'Unchained Indices'!CI$2,0)/VLOOKUP($C57,'Hist Data'!$A$2:$CN$500,'Unchained Indices'!CI$2,0)-1</f>
        <v>#N/A</v>
      </c>
      <c r="CJ58" t="e">
        <f>VLOOKUP($C58,'Hist Data'!$A$2:$CN$500,'Unchained Indices'!CJ$2,0)/VLOOKUP($C57,'Hist Data'!$A$2:$CN$500,'Unchained Indices'!CJ$2,0)-1</f>
        <v>#N/A</v>
      </c>
      <c r="CK58" t="e">
        <f>VLOOKUP($C58,'Hist Data'!$A$2:$CN$500,'Unchained Indices'!CK$2,0)/VLOOKUP($C57,'Hist Data'!$A$2:$CN$500,'Unchained Indices'!CK$2,0)-1</f>
        <v>#N/A</v>
      </c>
      <c r="CL58" t="e">
        <f>VLOOKUP($C58,'Hist Data'!$A$2:$CN$500,'Unchained Indices'!CL$2,0)/VLOOKUP($C57,'Hist Data'!$A$2:$CN$500,'Unchained Indices'!CL$2,0)-1</f>
        <v>#N/A</v>
      </c>
      <c r="CM58" t="e">
        <f>VLOOKUP($C58,'Hist Data'!$A$2:$CN$500,'Unchained Indices'!CM$2,0)/VLOOKUP($C57,'Hist Data'!$A$2:$CN$500,'Unchained Indices'!CM$2,0)-1</f>
        <v>#N/A</v>
      </c>
      <c r="CN58" t="e">
        <f>VLOOKUP($C58,'Hist Data'!$A$2:$CN$500,'Unchained Indices'!CN$2,0)/VLOOKUP($C57,'Hist Data'!$A$2:$CN$500,'Unchained Indices'!CN$2,0)-1</f>
        <v>#N/A</v>
      </c>
      <c r="CO58" t="e">
        <f>VLOOKUP($C58,'Hist Data'!$A$2:$CN$500,'Unchained Indices'!CO$2,0)/VLOOKUP($C57,'Hist Data'!$A$2:$CN$500,'Unchained Indices'!CO$2,0)-1</f>
        <v>#N/A</v>
      </c>
      <c r="CP58" t="e">
        <f>VLOOKUP($C58,'Hist Data'!$A$2:$CN$500,'Unchained Indices'!CP$2,0)/VLOOKUP($C57,'Hist Data'!$A$2:$CN$500,'Unchained Indices'!CP$2,0)-1</f>
        <v>#N/A</v>
      </c>
    </row>
    <row r="59" spans="3:94" x14ac:dyDescent="0.2">
      <c r="C59" s="6">
        <f t="shared" si="10"/>
        <v>45017</v>
      </c>
      <c r="D59" t="e">
        <f>VLOOKUP($C59,'Hist Data'!$A$2:$CN$500,'Unchained Indices'!D$2,0)/VLOOKUP($C58,'Hist Data'!$A$2:$CN$500,'Unchained Indices'!D$2,0)-1</f>
        <v>#N/A</v>
      </c>
      <c r="E59" t="e">
        <f>VLOOKUP($C59,'Hist Data'!$A$2:$CN$500,'Unchained Indices'!E$2,0)/VLOOKUP($C58,'Hist Data'!$A$2:$CN$500,'Unchained Indices'!E$2,0)-1</f>
        <v>#N/A</v>
      </c>
      <c r="F59" t="e">
        <f>VLOOKUP($C59,'Hist Data'!$A$2:$CN$500,'Unchained Indices'!F$2,0)/VLOOKUP($C58,'Hist Data'!$A$2:$CN$500,'Unchained Indices'!F$2,0)-1</f>
        <v>#N/A</v>
      </c>
      <c r="G59" t="e">
        <f>VLOOKUP($C59,'Hist Data'!$A$2:$CN$500,'Unchained Indices'!G$2,0)/VLOOKUP($C58,'Hist Data'!$A$2:$CN$500,'Unchained Indices'!G$2,0)-1</f>
        <v>#N/A</v>
      </c>
      <c r="H59" t="e">
        <f>VLOOKUP($C59,'Hist Data'!$A$2:$CN$500,'Unchained Indices'!H$2,0)/VLOOKUP($C58,'Hist Data'!$A$2:$CN$500,'Unchained Indices'!H$2,0)-1</f>
        <v>#N/A</v>
      </c>
      <c r="I59" t="e">
        <f>VLOOKUP($C59,'Hist Data'!$A$2:$CN$500,'Unchained Indices'!I$2,0)/VLOOKUP($C58,'Hist Data'!$A$2:$CN$500,'Unchained Indices'!I$2,0)-1</f>
        <v>#N/A</v>
      </c>
      <c r="J59" t="e">
        <f>VLOOKUP($C59,'Hist Data'!$A$2:$CN$500,'Unchained Indices'!J$2,0)/VLOOKUP($C58,'Hist Data'!$A$2:$CN$500,'Unchained Indices'!J$2,0)-1</f>
        <v>#N/A</v>
      </c>
      <c r="K59" t="e">
        <f>VLOOKUP($C59,'Hist Data'!$A$2:$CN$500,'Unchained Indices'!K$2,0)/VLOOKUP($C58,'Hist Data'!$A$2:$CN$500,'Unchained Indices'!K$2,0)-1</f>
        <v>#N/A</v>
      </c>
      <c r="L59" t="e">
        <f>VLOOKUP($C59,'Hist Data'!$A$2:$CN$500,'Unchained Indices'!L$2,0)/VLOOKUP($C58,'Hist Data'!$A$2:$CN$500,'Unchained Indices'!L$2,0)-1</f>
        <v>#N/A</v>
      </c>
      <c r="M59" t="e">
        <f>VLOOKUP($C59,'Hist Data'!$A$2:$CN$500,'Unchained Indices'!M$2,0)/VLOOKUP($C58,'Hist Data'!$A$2:$CN$500,'Unchained Indices'!M$2,0)-1</f>
        <v>#N/A</v>
      </c>
      <c r="N59" t="e">
        <f>VLOOKUP($C59,'Hist Data'!$A$2:$CN$500,'Unchained Indices'!N$2,0)/VLOOKUP($C58,'Hist Data'!$A$2:$CN$500,'Unchained Indices'!N$2,0)-1</f>
        <v>#N/A</v>
      </c>
      <c r="O59" t="e">
        <f>VLOOKUP($C59,'Hist Data'!$A$2:$CN$500,'Unchained Indices'!O$2,0)/VLOOKUP($C58,'Hist Data'!$A$2:$CN$500,'Unchained Indices'!O$2,0)-1</f>
        <v>#N/A</v>
      </c>
      <c r="P59" t="e">
        <f>VLOOKUP($C59,'Hist Data'!$A$2:$CN$500,'Unchained Indices'!P$2,0)/VLOOKUP($C58,'Hist Data'!$A$2:$CN$500,'Unchained Indices'!P$2,0)-1</f>
        <v>#N/A</v>
      </c>
      <c r="Q59" t="e">
        <f>VLOOKUP($C59,'Hist Data'!$A$2:$CN$500,'Unchained Indices'!Q$2,0)/VLOOKUP($C58,'Hist Data'!$A$2:$CN$500,'Unchained Indices'!Q$2,0)-1</f>
        <v>#N/A</v>
      </c>
      <c r="R59" t="e">
        <f>VLOOKUP($C59,'Hist Data'!$A$2:$CN$500,'Unchained Indices'!R$2,0)/VLOOKUP($C58,'Hist Data'!$A$2:$CN$500,'Unchained Indices'!R$2,0)-1</f>
        <v>#N/A</v>
      </c>
      <c r="S59" t="e">
        <f>VLOOKUP($C59,'Hist Data'!$A$2:$CN$500,'Unchained Indices'!S$2,0)/VLOOKUP($C58,'Hist Data'!$A$2:$CN$500,'Unchained Indices'!S$2,0)-1</f>
        <v>#N/A</v>
      </c>
      <c r="T59" t="e">
        <f>VLOOKUP($C59,'Hist Data'!$A$2:$CN$500,'Unchained Indices'!T$2,0)/VLOOKUP($C58,'Hist Data'!$A$2:$CN$500,'Unchained Indices'!T$2,0)-1</f>
        <v>#N/A</v>
      </c>
      <c r="U59" t="e">
        <f>VLOOKUP($C59,'Hist Data'!$A$2:$CN$500,'Unchained Indices'!U$2,0)/VLOOKUP($C58,'Hist Data'!$A$2:$CN$500,'Unchained Indices'!U$2,0)-1</f>
        <v>#N/A</v>
      </c>
      <c r="V59" t="e">
        <f>VLOOKUP($C59,'Hist Data'!$A$2:$CN$500,'Unchained Indices'!V$2,0)/VLOOKUP($C58,'Hist Data'!$A$2:$CN$500,'Unchained Indices'!V$2,0)-1</f>
        <v>#N/A</v>
      </c>
      <c r="W59" t="e">
        <f>VLOOKUP($C59,'Hist Data'!$A$2:$CN$500,'Unchained Indices'!W$2,0)/VLOOKUP($C58,'Hist Data'!$A$2:$CN$500,'Unchained Indices'!W$2,0)-1</f>
        <v>#N/A</v>
      </c>
      <c r="X59" t="e">
        <f>VLOOKUP($C59,'Hist Data'!$A$2:$CN$500,'Unchained Indices'!X$2,0)/VLOOKUP($C58,'Hist Data'!$A$2:$CN$500,'Unchained Indices'!X$2,0)-1</f>
        <v>#N/A</v>
      </c>
      <c r="Y59" t="e">
        <f>VLOOKUP($C59,'Hist Data'!$A$2:$CN$500,'Unchained Indices'!Y$2,0)/VLOOKUP($C58,'Hist Data'!$A$2:$CN$500,'Unchained Indices'!Y$2,0)-1</f>
        <v>#N/A</v>
      </c>
      <c r="Z59" t="e">
        <f>VLOOKUP($C59,'Hist Data'!$A$2:$CN$500,'Unchained Indices'!Z$2,0)/VLOOKUP($C58,'Hist Data'!$A$2:$CN$500,'Unchained Indices'!Z$2,0)-1</f>
        <v>#N/A</v>
      </c>
      <c r="AA59" t="e">
        <f>VLOOKUP($C59,'Hist Data'!$A$2:$CN$500,'Unchained Indices'!AA$2,0)/VLOOKUP($C58,'Hist Data'!$A$2:$CN$500,'Unchained Indices'!AA$2,0)-1</f>
        <v>#N/A</v>
      </c>
      <c r="AB59" t="e">
        <f>VLOOKUP($C59,'Hist Data'!$A$2:$CN$500,'Unchained Indices'!AB$2,0)/VLOOKUP($C58,'Hist Data'!$A$2:$CN$500,'Unchained Indices'!AB$2,0)-1</f>
        <v>#N/A</v>
      </c>
      <c r="AC59" t="e">
        <f>VLOOKUP($C59,'Hist Data'!$A$2:$CN$500,'Unchained Indices'!AC$2,0)/VLOOKUP($C58,'Hist Data'!$A$2:$CN$500,'Unchained Indices'!AC$2,0)-1</f>
        <v>#N/A</v>
      </c>
      <c r="AD59" t="e">
        <f>VLOOKUP($C59,'Hist Data'!$A$2:$CN$500,'Unchained Indices'!AD$2,0)/VLOOKUP($C58,'Hist Data'!$A$2:$CN$500,'Unchained Indices'!AD$2,0)-1</f>
        <v>#N/A</v>
      </c>
      <c r="AE59" t="e">
        <f>VLOOKUP($C59,'Hist Data'!$A$2:$CN$500,'Unchained Indices'!AE$2,0)/VLOOKUP($C58,'Hist Data'!$A$2:$CN$500,'Unchained Indices'!AE$2,0)-1</f>
        <v>#N/A</v>
      </c>
      <c r="AF59" t="e">
        <f>VLOOKUP($C59,'Hist Data'!$A$2:$CN$500,'Unchained Indices'!AF$2,0)/VLOOKUP($C58,'Hist Data'!$A$2:$CN$500,'Unchained Indices'!AF$2,0)-1</f>
        <v>#N/A</v>
      </c>
      <c r="AG59" t="e">
        <f>VLOOKUP($C59,'Hist Data'!$A$2:$CN$500,'Unchained Indices'!AG$2,0)/VLOOKUP($C58,'Hist Data'!$A$2:$CN$500,'Unchained Indices'!AG$2,0)-1</f>
        <v>#N/A</v>
      </c>
      <c r="AH59" t="e">
        <f>VLOOKUP($C59,'Hist Data'!$A$2:$CN$500,'Unchained Indices'!AH$2,0)/VLOOKUP($C58,'Hist Data'!$A$2:$CN$500,'Unchained Indices'!AH$2,0)-1</f>
        <v>#N/A</v>
      </c>
      <c r="AI59" t="e">
        <f>VLOOKUP($C59,'Hist Data'!$A$2:$CN$500,'Unchained Indices'!AI$2,0)/VLOOKUP($C58,'Hist Data'!$A$2:$CN$500,'Unchained Indices'!AI$2,0)-1</f>
        <v>#N/A</v>
      </c>
      <c r="AJ59" t="e">
        <f>VLOOKUP($C59,'Hist Data'!$A$2:$CN$500,'Unchained Indices'!AJ$2,0)/VLOOKUP($C58,'Hist Data'!$A$2:$CN$500,'Unchained Indices'!AJ$2,0)-1</f>
        <v>#N/A</v>
      </c>
      <c r="AK59" t="e">
        <f>VLOOKUP($C59,'Hist Data'!$A$2:$CN$500,'Unchained Indices'!AK$2,0)/VLOOKUP($C58,'Hist Data'!$A$2:$CN$500,'Unchained Indices'!AK$2,0)-1</f>
        <v>#N/A</v>
      </c>
      <c r="AL59" t="e">
        <f>VLOOKUP($C59,'Hist Data'!$A$2:$CN$500,'Unchained Indices'!AL$2,0)/VLOOKUP($C58,'Hist Data'!$A$2:$CN$500,'Unchained Indices'!AL$2,0)-1</f>
        <v>#N/A</v>
      </c>
      <c r="AM59" t="e">
        <f>VLOOKUP($C59,'Hist Data'!$A$2:$CN$500,'Unchained Indices'!AM$2,0)/VLOOKUP($C58,'Hist Data'!$A$2:$CN$500,'Unchained Indices'!AM$2,0)-1</f>
        <v>#N/A</v>
      </c>
      <c r="AN59" t="e">
        <f>VLOOKUP($C59,'Hist Data'!$A$2:$CN$500,'Unchained Indices'!AN$2,0)/VLOOKUP($C58,'Hist Data'!$A$2:$CN$500,'Unchained Indices'!AN$2,0)-1</f>
        <v>#N/A</v>
      </c>
      <c r="AO59" t="e">
        <f>VLOOKUP($C59,'Hist Data'!$A$2:$CN$500,'Unchained Indices'!AO$2,0)/VLOOKUP($C58,'Hist Data'!$A$2:$CN$500,'Unchained Indices'!AO$2,0)-1</f>
        <v>#N/A</v>
      </c>
      <c r="AP59" t="e">
        <f>VLOOKUP($C59,'Hist Data'!$A$2:$CN$500,'Unchained Indices'!AP$2,0)/VLOOKUP($C58,'Hist Data'!$A$2:$CN$500,'Unchained Indices'!AP$2,0)-1</f>
        <v>#N/A</v>
      </c>
      <c r="AQ59" t="e">
        <f>VLOOKUP($C59,'Hist Data'!$A$2:$CN$500,'Unchained Indices'!AQ$2,0)/VLOOKUP($C58,'Hist Data'!$A$2:$CN$500,'Unchained Indices'!AQ$2,0)-1</f>
        <v>#N/A</v>
      </c>
      <c r="AR59" t="e">
        <f>VLOOKUP($C59,'Hist Data'!$A$2:$CN$500,'Unchained Indices'!AR$2,0)/VLOOKUP($C58,'Hist Data'!$A$2:$CN$500,'Unchained Indices'!AR$2,0)-1</f>
        <v>#N/A</v>
      </c>
      <c r="AS59" t="e">
        <f>VLOOKUP($C59,'Hist Data'!$A$2:$CN$500,'Unchained Indices'!AS$2,0)/VLOOKUP($C58,'Hist Data'!$A$2:$CN$500,'Unchained Indices'!AS$2,0)-1</f>
        <v>#N/A</v>
      </c>
      <c r="AT59" t="e">
        <f>VLOOKUP($C59,'Hist Data'!$A$2:$CN$500,'Unchained Indices'!AT$2,0)/VLOOKUP($C58,'Hist Data'!$A$2:$CN$500,'Unchained Indices'!AT$2,0)-1</f>
        <v>#N/A</v>
      </c>
      <c r="AU59" t="e">
        <f>VLOOKUP($C59,'Hist Data'!$A$2:$CN$500,'Unchained Indices'!AU$2,0)/VLOOKUP($C58,'Hist Data'!$A$2:$CN$500,'Unchained Indices'!AU$2,0)-1</f>
        <v>#N/A</v>
      </c>
      <c r="AV59" t="e">
        <f>VLOOKUP($C59,'Hist Data'!$A$2:$CN$500,'Unchained Indices'!AV$2,0)/VLOOKUP($C58,'Hist Data'!$A$2:$CN$500,'Unchained Indices'!AV$2,0)-1</f>
        <v>#N/A</v>
      </c>
      <c r="AW59" t="e">
        <f>VLOOKUP($C59,'Hist Data'!$A$2:$CN$500,'Unchained Indices'!AW$2,0)/VLOOKUP($C58,'Hist Data'!$A$2:$CN$500,'Unchained Indices'!AW$2,0)-1</f>
        <v>#N/A</v>
      </c>
      <c r="AX59" t="e">
        <f>VLOOKUP($C59,'Hist Data'!$A$2:$CN$500,'Unchained Indices'!AX$2,0)/VLOOKUP($C58,'Hist Data'!$A$2:$CN$500,'Unchained Indices'!AX$2,0)-1</f>
        <v>#N/A</v>
      </c>
      <c r="AY59" t="e">
        <f>VLOOKUP($C59,'Hist Data'!$A$2:$CN$500,'Unchained Indices'!AY$2,0)/VLOOKUP($C58,'Hist Data'!$A$2:$CN$500,'Unchained Indices'!AY$2,0)-1</f>
        <v>#N/A</v>
      </c>
      <c r="AZ59" t="e">
        <f>VLOOKUP($C59,'Hist Data'!$A$2:$CN$500,'Unchained Indices'!AZ$2,0)/VLOOKUP($C58,'Hist Data'!$A$2:$CN$500,'Unchained Indices'!AZ$2,0)-1</f>
        <v>#N/A</v>
      </c>
      <c r="BA59" t="e">
        <f>VLOOKUP($C59,'Hist Data'!$A$2:$CN$500,'Unchained Indices'!BA$2,0)/VLOOKUP($C58,'Hist Data'!$A$2:$CN$500,'Unchained Indices'!BA$2,0)-1</f>
        <v>#N/A</v>
      </c>
      <c r="BB59" t="e">
        <f>VLOOKUP($C59,'Hist Data'!$A$2:$CN$500,'Unchained Indices'!BB$2,0)/VLOOKUP($C58,'Hist Data'!$A$2:$CN$500,'Unchained Indices'!BB$2,0)-1</f>
        <v>#N/A</v>
      </c>
      <c r="BC59" t="e">
        <f>VLOOKUP($C59,'Hist Data'!$A$2:$CN$500,'Unchained Indices'!BC$2,0)/VLOOKUP($C58,'Hist Data'!$A$2:$CN$500,'Unchained Indices'!BC$2,0)-1</f>
        <v>#N/A</v>
      </c>
      <c r="BD59" t="e">
        <f>VLOOKUP($C59,'Hist Data'!$A$2:$CN$500,'Unchained Indices'!BD$2,0)/VLOOKUP($C58,'Hist Data'!$A$2:$CN$500,'Unchained Indices'!BD$2,0)-1</f>
        <v>#N/A</v>
      </c>
      <c r="BE59" t="e">
        <f>VLOOKUP($C59,'Hist Data'!$A$2:$CN$500,'Unchained Indices'!BE$2,0)/VLOOKUP($C58,'Hist Data'!$A$2:$CN$500,'Unchained Indices'!BE$2,0)-1</f>
        <v>#N/A</v>
      </c>
      <c r="BF59" t="e">
        <f>VLOOKUP($C59,'Hist Data'!$A$2:$CN$500,'Unchained Indices'!BF$2,0)/VLOOKUP($C58,'Hist Data'!$A$2:$CN$500,'Unchained Indices'!BF$2,0)-1</f>
        <v>#N/A</v>
      </c>
      <c r="BG59" t="e">
        <f>VLOOKUP($C59,'Hist Data'!$A$2:$CN$500,'Unchained Indices'!BG$2,0)/VLOOKUP($C58,'Hist Data'!$A$2:$CN$500,'Unchained Indices'!BG$2,0)-1</f>
        <v>#N/A</v>
      </c>
      <c r="BH59" t="e">
        <f>VLOOKUP($C59,'Hist Data'!$A$2:$CN$500,'Unchained Indices'!BH$2,0)/VLOOKUP($C58,'Hist Data'!$A$2:$CN$500,'Unchained Indices'!BH$2,0)-1</f>
        <v>#N/A</v>
      </c>
      <c r="BI59" t="e">
        <f>VLOOKUP($C59,'Hist Data'!$A$2:$CN$500,'Unchained Indices'!BI$2,0)/VLOOKUP($C58,'Hist Data'!$A$2:$CN$500,'Unchained Indices'!BI$2,0)-1</f>
        <v>#N/A</v>
      </c>
      <c r="BJ59" t="e">
        <f>VLOOKUP($C59,'Hist Data'!$A$2:$CN$500,'Unchained Indices'!BJ$2,0)/VLOOKUP($C58,'Hist Data'!$A$2:$CN$500,'Unchained Indices'!BJ$2,0)-1</f>
        <v>#N/A</v>
      </c>
      <c r="BK59" t="e">
        <f>VLOOKUP($C59,'Hist Data'!$A$2:$CN$500,'Unchained Indices'!BK$2,0)/VLOOKUP($C58,'Hist Data'!$A$2:$CN$500,'Unchained Indices'!BK$2,0)-1</f>
        <v>#N/A</v>
      </c>
      <c r="BL59" t="e">
        <f>VLOOKUP($C59,'Hist Data'!$A$2:$CN$500,'Unchained Indices'!BL$2,0)/VLOOKUP($C58,'Hist Data'!$A$2:$CN$500,'Unchained Indices'!BL$2,0)-1</f>
        <v>#N/A</v>
      </c>
      <c r="BM59" t="e">
        <f>VLOOKUP($C59,'Hist Data'!$A$2:$CN$500,'Unchained Indices'!BM$2,0)/VLOOKUP($C58,'Hist Data'!$A$2:$CN$500,'Unchained Indices'!BM$2,0)-1</f>
        <v>#N/A</v>
      </c>
      <c r="BN59" t="e">
        <f>VLOOKUP($C59,'Hist Data'!$A$2:$CN$500,'Unchained Indices'!BN$2,0)/VLOOKUP($C58,'Hist Data'!$A$2:$CN$500,'Unchained Indices'!BN$2,0)-1</f>
        <v>#N/A</v>
      </c>
      <c r="BO59" t="e">
        <f>VLOOKUP($C59,'Hist Data'!$A$2:$CN$500,'Unchained Indices'!BO$2,0)/VLOOKUP($C58,'Hist Data'!$A$2:$CN$500,'Unchained Indices'!BO$2,0)-1</f>
        <v>#N/A</v>
      </c>
      <c r="BP59" t="e">
        <f>VLOOKUP($C59,'Hist Data'!$A$2:$CN$500,'Unchained Indices'!BP$2,0)/VLOOKUP($C58,'Hist Data'!$A$2:$CN$500,'Unchained Indices'!BP$2,0)-1</f>
        <v>#N/A</v>
      </c>
      <c r="BQ59" t="e">
        <f>VLOOKUP($C59,'Hist Data'!$A$2:$CN$500,'Unchained Indices'!BQ$2,0)/VLOOKUP($C58,'Hist Data'!$A$2:$CN$500,'Unchained Indices'!BQ$2,0)-1</f>
        <v>#N/A</v>
      </c>
      <c r="BR59" t="e">
        <f>VLOOKUP($C59,'Hist Data'!$A$2:$CN$500,'Unchained Indices'!BR$2,0)/VLOOKUP($C58,'Hist Data'!$A$2:$CN$500,'Unchained Indices'!BR$2,0)-1</f>
        <v>#N/A</v>
      </c>
      <c r="BS59" t="e">
        <f>VLOOKUP($C59,'Hist Data'!$A$2:$CN$500,'Unchained Indices'!BS$2,0)/VLOOKUP($C58,'Hist Data'!$A$2:$CN$500,'Unchained Indices'!BS$2,0)-1</f>
        <v>#N/A</v>
      </c>
      <c r="BT59" t="e">
        <f>VLOOKUP($C59,'Hist Data'!$A$2:$CN$500,'Unchained Indices'!BT$2,0)/VLOOKUP($C58,'Hist Data'!$A$2:$CN$500,'Unchained Indices'!BT$2,0)-1</f>
        <v>#N/A</v>
      </c>
      <c r="BU59" t="e">
        <f>VLOOKUP($C59,'Hist Data'!$A$2:$CN$500,'Unchained Indices'!BU$2,0)/VLOOKUP($C58,'Hist Data'!$A$2:$CN$500,'Unchained Indices'!BU$2,0)-1</f>
        <v>#N/A</v>
      </c>
      <c r="BV59" t="e">
        <f>VLOOKUP($C59,'Hist Data'!$A$2:$CN$500,'Unchained Indices'!BV$2,0)/VLOOKUP($C58,'Hist Data'!$A$2:$CN$500,'Unchained Indices'!BV$2,0)-1</f>
        <v>#N/A</v>
      </c>
      <c r="BW59" t="e">
        <f>VLOOKUP($C59,'Hist Data'!$A$2:$CN$500,'Unchained Indices'!BW$2,0)/VLOOKUP($C58,'Hist Data'!$A$2:$CN$500,'Unchained Indices'!BW$2,0)-1</f>
        <v>#N/A</v>
      </c>
      <c r="BX59" t="e">
        <f>VLOOKUP($C59,'Hist Data'!$A$2:$CN$500,'Unchained Indices'!BX$2,0)/VLOOKUP($C58,'Hist Data'!$A$2:$CN$500,'Unchained Indices'!BX$2,0)-1</f>
        <v>#N/A</v>
      </c>
      <c r="BY59" t="e">
        <f>VLOOKUP($C59,'Hist Data'!$A$2:$CN$500,'Unchained Indices'!BY$2,0)/VLOOKUP($C58,'Hist Data'!$A$2:$CN$500,'Unchained Indices'!BY$2,0)-1</f>
        <v>#N/A</v>
      </c>
      <c r="BZ59" t="e">
        <f>VLOOKUP($C59,'Hist Data'!$A$2:$CN$500,'Unchained Indices'!BZ$2,0)/VLOOKUP($C58,'Hist Data'!$A$2:$CN$500,'Unchained Indices'!BZ$2,0)-1</f>
        <v>#N/A</v>
      </c>
      <c r="CA59" t="e">
        <f>VLOOKUP($C59,'Hist Data'!$A$2:$CN$500,'Unchained Indices'!CA$2,0)/VLOOKUP($C58,'Hist Data'!$A$2:$CN$500,'Unchained Indices'!CA$2,0)-1</f>
        <v>#N/A</v>
      </c>
      <c r="CB59" t="e">
        <f>VLOOKUP($C59,'Hist Data'!$A$2:$CN$500,'Unchained Indices'!CB$2,0)/VLOOKUP($C58,'Hist Data'!$A$2:$CN$500,'Unchained Indices'!CB$2,0)-1</f>
        <v>#N/A</v>
      </c>
      <c r="CC59" t="e">
        <f>VLOOKUP($C59,'Hist Data'!$A$2:$CN$500,'Unchained Indices'!CC$2,0)/VLOOKUP($C58,'Hist Data'!$A$2:$CN$500,'Unchained Indices'!CC$2,0)-1</f>
        <v>#N/A</v>
      </c>
      <c r="CD59" t="e">
        <f>VLOOKUP($C59,'Hist Data'!$A$2:$CN$500,'Unchained Indices'!CD$2,0)/VLOOKUP($C58,'Hist Data'!$A$2:$CN$500,'Unchained Indices'!CD$2,0)-1</f>
        <v>#N/A</v>
      </c>
      <c r="CE59" t="e">
        <f>VLOOKUP($C59,'Hist Data'!$A$2:$CN$500,'Unchained Indices'!CE$2,0)/VLOOKUP($C58,'Hist Data'!$A$2:$CN$500,'Unchained Indices'!CE$2,0)-1</f>
        <v>#N/A</v>
      </c>
      <c r="CF59" t="e">
        <f>VLOOKUP($C59,'Hist Data'!$A$2:$CN$500,'Unchained Indices'!CF$2,0)/VLOOKUP($C58,'Hist Data'!$A$2:$CN$500,'Unchained Indices'!CF$2,0)-1</f>
        <v>#N/A</v>
      </c>
      <c r="CG59" t="e">
        <f>VLOOKUP($C59,'Hist Data'!$A$2:$CN$500,'Unchained Indices'!CG$2,0)/VLOOKUP($C58,'Hist Data'!$A$2:$CN$500,'Unchained Indices'!CG$2,0)-1</f>
        <v>#N/A</v>
      </c>
      <c r="CH59" t="e">
        <f>VLOOKUP($C59,'Hist Data'!$A$2:$CN$500,'Unchained Indices'!CH$2,0)/VLOOKUP($C58,'Hist Data'!$A$2:$CN$500,'Unchained Indices'!CH$2,0)-1</f>
        <v>#N/A</v>
      </c>
      <c r="CI59" t="e">
        <f>VLOOKUP($C59,'Hist Data'!$A$2:$CN$500,'Unchained Indices'!CI$2,0)/VLOOKUP($C58,'Hist Data'!$A$2:$CN$500,'Unchained Indices'!CI$2,0)-1</f>
        <v>#N/A</v>
      </c>
      <c r="CJ59" t="e">
        <f>VLOOKUP($C59,'Hist Data'!$A$2:$CN$500,'Unchained Indices'!CJ$2,0)/VLOOKUP($C58,'Hist Data'!$A$2:$CN$500,'Unchained Indices'!CJ$2,0)-1</f>
        <v>#N/A</v>
      </c>
      <c r="CK59" t="e">
        <f>VLOOKUP($C59,'Hist Data'!$A$2:$CN$500,'Unchained Indices'!CK$2,0)/VLOOKUP($C58,'Hist Data'!$A$2:$CN$500,'Unchained Indices'!CK$2,0)-1</f>
        <v>#N/A</v>
      </c>
      <c r="CL59" t="e">
        <f>VLOOKUP($C59,'Hist Data'!$A$2:$CN$500,'Unchained Indices'!CL$2,0)/VLOOKUP($C58,'Hist Data'!$A$2:$CN$500,'Unchained Indices'!CL$2,0)-1</f>
        <v>#N/A</v>
      </c>
      <c r="CM59" t="e">
        <f>VLOOKUP($C59,'Hist Data'!$A$2:$CN$500,'Unchained Indices'!CM$2,0)/VLOOKUP($C58,'Hist Data'!$A$2:$CN$500,'Unchained Indices'!CM$2,0)-1</f>
        <v>#N/A</v>
      </c>
      <c r="CN59" t="e">
        <f>VLOOKUP($C59,'Hist Data'!$A$2:$CN$500,'Unchained Indices'!CN$2,0)/VLOOKUP($C58,'Hist Data'!$A$2:$CN$500,'Unchained Indices'!CN$2,0)-1</f>
        <v>#N/A</v>
      </c>
      <c r="CO59" t="e">
        <f>VLOOKUP($C59,'Hist Data'!$A$2:$CN$500,'Unchained Indices'!CO$2,0)/VLOOKUP($C58,'Hist Data'!$A$2:$CN$500,'Unchained Indices'!CO$2,0)-1</f>
        <v>#N/A</v>
      </c>
      <c r="CP59" t="e">
        <f>VLOOKUP($C59,'Hist Data'!$A$2:$CN$500,'Unchained Indices'!CP$2,0)/VLOOKUP($C58,'Hist Data'!$A$2:$CN$500,'Unchained Indices'!CP$2,0)-1</f>
        <v>#N/A</v>
      </c>
    </row>
    <row r="60" spans="3:94" x14ac:dyDescent="0.2">
      <c r="C60" s="6">
        <f t="shared" si="10"/>
        <v>45047</v>
      </c>
      <c r="D60" t="e">
        <f>VLOOKUP($C60,'Hist Data'!$A$2:$CN$500,'Unchained Indices'!D$2,0)/VLOOKUP($C59,'Hist Data'!$A$2:$CN$500,'Unchained Indices'!D$2,0)-1</f>
        <v>#N/A</v>
      </c>
      <c r="E60" t="e">
        <f>VLOOKUP($C60,'Hist Data'!$A$2:$CN$500,'Unchained Indices'!E$2,0)/VLOOKUP($C59,'Hist Data'!$A$2:$CN$500,'Unchained Indices'!E$2,0)-1</f>
        <v>#N/A</v>
      </c>
      <c r="F60" t="e">
        <f>VLOOKUP($C60,'Hist Data'!$A$2:$CN$500,'Unchained Indices'!F$2,0)/VLOOKUP($C59,'Hist Data'!$A$2:$CN$500,'Unchained Indices'!F$2,0)-1</f>
        <v>#N/A</v>
      </c>
      <c r="G60" t="e">
        <f>VLOOKUP($C60,'Hist Data'!$A$2:$CN$500,'Unchained Indices'!G$2,0)/VLOOKUP($C59,'Hist Data'!$A$2:$CN$500,'Unchained Indices'!G$2,0)-1</f>
        <v>#N/A</v>
      </c>
      <c r="H60" t="e">
        <f>VLOOKUP($C60,'Hist Data'!$A$2:$CN$500,'Unchained Indices'!H$2,0)/VLOOKUP($C59,'Hist Data'!$A$2:$CN$500,'Unchained Indices'!H$2,0)-1</f>
        <v>#N/A</v>
      </c>
      <c r="I60" t="e">
        <f>VLOOKUP($C60,'Hist Data'!$A$2:$CN$500,'Unchained Indices'!I$2,0)/VLOOKUP($C59,'Hist Data'!$A$2:$CN$500,'Unchained Indices'!I$2,0)-1</f>
        <v>#N/A</v>
      </c>
      <c r="J60" t="e">
        <f>VLOOKUP($C60,'Hist Data'!$A$2:$CN$500,'Unchained Indices'!J$2,0)/VLOOKUP($C59,'Hist Data'!$A$2:$CN$500,'Unchained Indices'!J$2,0)-1</f>
        <v>#N/A</v>
      </c>
      <c r="K60" t="e">
        <f>VLOOKUP($C60,'Hist Data'!$A$2:$CN$500,'Unchained Indices'!K$2,0)/VLOOKUP($C59,'Hist Data'!$A$2:$CN$500,'Unchained Indices'!K$2,0)-1</f>
        <v>#N/A</v>
      </c>
      <c r="L60" t="e">
        <f>VLOOKUP($C60,'Hist Data'!$A$2:$CN$500,'Unchained Indices'!L$2,0)/VLOOKUP($C59,'Hist Data'!$A$2:$CN$500,'Unchained Indices'!L$2,0)-1</f>
        <v>#N/A</v>
      </c>
      <c r="M60" t="e">
        <f>VLOOKUP($C60,'Hist Data'!$A$2:$CN$500,'Unchained Indices'!M$2,0)/VLOOKUP($C59,'Hist Data'!$A$2:$CN$500,'Unchained Indices'!M$2,0)-1</f>
        <v>#N/A</v>
      </c>
      <c r="N60" t="e">
        <f>VLOOKUP($C60,'Hist Data'!$A$2:$CN$500,'Unchained Indices'!N$2,0)/VLOOKUP($C59,'Hist Data'!$A$2:$CN$500,'Unchained Indices'!N$2,0)-1</f>
        <v>#N/A</v>
      </c>
      <c r="O60" t="e">
        <f>VLOOKUP($C60,'Hist Data'!$A$2:$CN$500,'Unchained Indices'!O$2,0)/VLOOKUP($C59,'Hist Data'!$A$2:$CN$500,'Unchained Indices'!O$2,0)-1</f>
        <v>#N/A</v>
      </c>
      <c r="P60" t="e">
        <f>VLOOKUP($C60,'Hist Data'!$A$2:$CN$500,'Unchained Indices'!P$2,0)/VLOOKUP($C59,'Hist Data'!$A$2:$CN$500,'Unchained Indices'!P$2,0)-1</f>
        <v>#N/A</v>
      </c>
      <c r="Q60" t="e">
        <f>VLOOKUP($C60,'Hist Data'!$A$2:$CN$500,'Unchained Indices'!Q$2,0)/VLOOKUP($C59,'Hist Data'!$A$2:$CN$500,'Unchained Indices'!Q$2,0)-1</f>
        <v>#N/A</v>
      </c>
      <c r="R60" t="e">
        <f>VLOOKUP($C60,'Hist Data'!$A$2:$CN$500,'Unchained Indices'!R$2,0)/VLOOKUP($C59,'Hist Data'!$A$2:$CN$500,'Unchained Indices'!R$2,0)-1</f>
        <v>#N/A</v>
      </c>
      <c r="S60" t="e">
        <f>VLOOKUP($C60,'Hist Data'!$A$2:$CN$500,'Unchained Indices'!S$2,0)/VLOOKUP($C59,'Hist Data'!$A$2:$CN$500,'Unchained Indices'!S$2,0)-1</f>
        <v>#N/A</v>
      </c>
      <c r="T60" t="e">
        <f>VLOOKUP($C60,'Hist Data'!$A$2:$CN$500,'Unchained Indices'!T$2,0)/VLOOKUP($C59,'Hist Data'!$A$2:$CN$500,'Unchained Indices'!T$2,0)-1</f>
        <v>#N/A</v>
      </c>
      <c r="U60" t="e">
        <f>VLOOKUP($C60,'Hist Data'!$A$2:$CN$500,'Unchained Indices'!U$2,0)/VLOOKUP($C59,'Hist Data'!$A$2:$CN$500,'Unchained Indices'!U$2,0)-1</f>
        <v>#N/A</v>
      </c>
      <c r="V60" t="e">
        <f>VLOOKUP($C60,'Hist Data'!$A$2:$CN$500,'Unchained Indices'!V$2,0)/VLOOKUP($C59,'Hist Data'!$A$2:$CN$500,'Unchained Indices'!V$2,0)-1</f>
        <v>#N/A</v>
      </c>
      <c r="W60" t="e">
        <f>VLOOKUP($C60,'Hist Data'!$A$2:$CN$500,'Unchained Indices'!W$2,0)/VLOOKUP($C59,'Hist Data'!$A$2:$CN$500,'Unchained Indices'!W$2,0)-1</f>
        <v>#N/A</v>
      </c>
      <c r="X60" t="e">
        <f>VLOOKUP($C60,'Hist Data'!$A$2:$CN$500,'Unchained Indices'!X$2,0)/VLOOKUP($C59,'Hist Data'!$A$2:$CN$500,'Unchained Indices'!X$2,0)-1</f>
        <v>#N/A</v>
      </c>
      <c r="Y60" t="e">
        <f>VLOOKUP($C60,'Hist Data'!$A$2:$CN$500,'Unchained Indices'!Y$2,0)/VLOOKUP($C59,'Hist Data'!$A$2:$CN$500,'Unchained Indices'!Y$2,0)-1</f>
        <v>#N/A</v>
      </c>
      <c r="Z60" t="e">
        <f>VLOOKUP($C60,'Hist Data'!$A$2:$CN$500,'Unchained Indices'!Z$2,0)/VLOOKUP($C59,'Hist Data'!$A$2:$CN$500,'Unchained Indices'!Z$2,0)-1</f>
        <v>#N/A</v>
      </c>
      <c r="AA60" t="e">
        <f>VLOOKUP($C60,'Hist Data'!$A$2:$CN$500,'Unchained Indices'!AA$2,0)/VLOOKUP($C59,'Hist Data'!$A$2:$CN$500,'Unchained Indices'!AA$2,0)-1</f>
        <v>#N/A</v>
      </c>
      <c r="AB60" t="e">
        <f>VLOOKUP($C60,'Hist Data'!$A$2:$CN$500,'Unchained Indices'!AB$2,0)/VLOOKUP($C59,'Hist Data'!$A$2:$CN$500,'Unchained Indices'!AB$2,0)-1</f>
        <v>#N/A</v>
      </c>
      <c r="AC60" t="e">
        <f>VLOOKUP($C60,'Hist Data'!$A$2:$CN$500,'Unchained Indices'!AC$2,0)/VLOOKUP($C59,'Hist Data'!$A$2:$CN$500,'Unchained Indices'!AC$2,0)-1</f>
        <v>#N/A</v>
      </c>
      <c r="AD60" t="e">
        <f>VLOOKUP($C60,'Hist Data'!$A$2:$CN$500,'Unchained Indices'!AD$2,0)/VLOOKUP($C59,'Hist Data'!$A$2:$CN$500,'Unchained Indices'!AD$2,0)-1</f>
        <v>#N/A</v>
      </c>
      <c r="AE60" t="e">
        <f>VLOOKUP($C60,'Hist Data'!$A$2:$CN$500,'Unchained Indices'!AE$2,0)/VLOOKUP($C59,'Hist Data'!$A$2:$CN$500,'Unchained Indices'!AE$2,0)-1</f>
        <v>#N/A</v>
      </c>
      <c r="AF60" t="e">
        <f>VLOOKUP($C60,'Hist Data'!$A$2:$CN$500,'Unchained Indices'!AF$2,0)/VLOOKUP($C59,'Hist Data'!$A$2:$CN$500,'Unchained Indices'!AF$2,0)-1</f>
        <v>#N/A</v>
      </c>
      <c r="AG60" t="e">
        <f>VLOOKUP($C60,'Hist Data'!$A$2:$CN$500,'Unchained Indices'!AG$2,0)/VLOOKUP($C59,'Hist Data'!$A$2:$CN$500,'Unchained Indices'!AG$2,0)-1</f>
        <v>#N/A</v>
      </c>
      <c r="AH60" t="e">
        <f>VLOOKUP($C60,'Hist Data'!$A$2:$CN$500,'Unchained Indices'!AH$2,0)/VLOOKUP($C59,'Hist Data'!$A$2:$CN$500,'Unchained Indices'!AH$2,0)-1</f>
        <v>#N/A</v>
      </c>
      <c r="AI60" t="e">
        <f>VLOOKUP($C60,'Hist Data'!$A$2:$CN$500,'Unchained Indices'!AI$2,0)/VLOOKUP($C59,'Hist Data'!$A$2:$CN$500,'Unchained Indices'!AI$2,0)-1</f>
        <v>#N/A</v>
      </c>
      <c r="AJ60" t="e">
        <f>VLOOKUP($C60,'Hist Data'!$A$2:$CN$500,'Unchained Indices'!AJ$2,0)/VLOOKUP($C59,'Hist Data'!$A$2:$CN$500,'Unchained Indices'!AJ$2,0)-1</f>
        <v>#N/A</v>
      </c>
      <c r="AK60" t="e">
        <f>VLOOKUP($C60,'Hist Data'!$A$2:$CN$500,'Unchained Indices'!AK$2,0)/VLOOKUP($C59,'Hist Data'!$A$2:$CN$500,'Unchained Indices'!AK$2,0)-1</f>
        <v>#N/A</v>
      </c>
      <c r="AL60" t="e">
        <f>VLOOKUP($C60,'Hist Data'!$A$2:$CN$500,'Unchained Indices'!AL$2,0)/VLOOKUP($C59,'Hist Data'!$A$2:$CN$500,'Unchained Indices'!AL$2,0)-1</f>
        <v>#N/A</v>
      </c>
      <c r="AM60" t="e">
        <f>VLOOKUP($C60,'Hist Data'!$A$2:$CN$500,'Unchained Indices'!AM$2,0)/VLOOKUP($C59,'Hist Data'!$A$2:$CN$500,'Unchained Indices'!AM$2,0)-1</f>
        <v>#N/A</v>
      </c>
      <c r="AN60" t="e">
        <f>VLOOKUP($C60,'Hist Data'!$A$2:$CN$500,'Unchained Indices'!AN$2,0)/VLOOKUP($C59,'Hist Data'!$A$2:$CN$500,'Unchained Indices'!AN$2,0)-1</f>
        <v>#N/A</v>
      </c>
      <c r="AO60" t="e">
        <f>VLOOKUP($C60,'Hist Data'!$A$2:$CN$500,'Unchained Indices'!AO$2,0)/VLOOKUP($C59,'Hist Data'!$A$2:$CN$500,'Unchained Indices'!AO$2,0)-1</f>
        <v>#N/A</v>
      </c>
      <c r="AP60" t="e">
        <f>VLOOKUP($C60,'Hist Data'!$A$2:$CN$500,'Unchained Indices'!AP$2,0)/VLOOKUP($C59,'Hist Data'!$A$2:$CN$500,'Unchained Indices'!AP$2,0)-1</f>
        <v>#N/A</v>
      </c>
      <c r="AQ60" t="e">
        <f>VLOOKUP($C60,'Hist Data'!$A$2:$CN$500,'Unchained Indices'!AQ$2,0)/VLOOKUP($C59,'Hist Data'!$A$2:$CN$500,'Unchained Indices'!AQ$2,0)-1</f>
        <v>#N/A</v>
      </c>
      <c r="AR60" t="e">
        <f>VLOOKUP($C60,'Hist Data'!$A$2:$CN$500,'Unchained Indices'!AR$2,0)/VLOOKUP($C59,'Hist Data'!$A$2:$CN$500,'Unchained Indices'!AR$2,0)-1</f>
        <v>#N/A</v>
      </c>
      <c r="AS60" t="e">
        <f>VLOOKUP($C60,'Hist Data'!$A$2:$CN$500,'Unchained Indices'!AS$2,0)/VLOOKUP($C59,'Hist Data'!$A$2:$CN$500,'Unchained Indices'!AS$2,0)-1</f>
        <v>#N/A</v>
      </c>
      <c r="AT60" t="e">
        <f>VLOOKUP($C60,'Hist Data'!$A$2:$CN$500,'Unchained Indices'!AT$2,0)/VLOOKUP($C59,'Hist Data'!$A$2:$CN$500,'Unchained Indices'!AT$2,0)-1</f>
        <v>#N/A</v>
      </c>
      <c r="AU60" t="e">
        <f>VLOOKUP($C60,'Hist Data'!$A$2:$CN$500,'Unchained Indices'!AU$2,0)/VLOOKUP($C59,'Hist Data'!$A$2:$CN$500,'Unchained Indices'!AU$2,0)-1</f>
        <v>#N/A</v>
      </c>
      <c r="AV60" t="e">
        <f>VLOOKUP($C60,'Hist Data'!$A$2:$CN$500,'Unchained Indices'!AV$2,0)/VLOOKUP($C59,'Hist Data'!$A$2:$CN$500,'Unchained Indices'!AV$2,0)-1</f>
        <v>#N/A</v>
      </c>
      <c r="AW60" t="e">
        <f>VLOOKUP($C60,'Hist Data'!$A$2:$CN$500,'Unchained Indices'!AW$2,0)/VLOOKUP($C59,'Hist Data'!$A$2:$CN$500,'Unchained Indices'!AW$2,0)-1</f>
        <v>#N/A</v>
      </c>
      <c r="AX60" t="e">
        <f>VLOOKUP($C60,'Hist Data'!$A$2:$CN$500,'Unchained Indices'!AX$2,0)/VLOOKUP($C59,'Hist Data'!$A$2:$CN$500,'Unchained Indices'!AX$2,0)-1</f>
        <v>#N/A</v>
      </c>
      <c r="AY60" t="e">
        <f>VLOOKUP($C60,'Hist Data'!$A$2:$CN$500,'Unchained Indices'!AY$2,0)/VLOOKUP($C59,'Hist Data'!$A$2:$CN$500,'Unchained Indices'!AY$2,0)-1</f>
        <v>#N/A</v>
      </c>
      <c r="AZ60" t="e">
        <f>VLOOKUP($C60,'Hist Data'!$A$2:$CN$500,'Unchained Indices'!AZ$2,0)/VLOOKUP($C59,'Hist Data'!$A$2:$CN$500,'Unchained Indices'!AZ$2,0)-1</f>
        <v>#N/A</v>
      </c>
      <c r="BA60" t="e">
        <f>VLOOKUP($C60,'Hist Data'!$A$2:$CN$500,'Unchained Indices'!BA$2,0)/VLOOKUP($C59,'Hist Data'!$A$2:$CN$500,'Unchained Indices'!BA$2,0)-1</f>
        <v>#N/A</v>
      </c>
      <c r="BB60" t="e">
        <f>VLOOKUP($C60,'Hist Data'!$A$2:$CN$500,'Unchained Indices'!BB$2,0)/VLOOKUP($C59,'Hist Data'!$A$2:$CN$500,'Unchained Indices'!BB$2,0)-1</f>
        <v>#N/A</v>
      </c>
      <c r="BC60" t="e">
        <f>VLOOKUP($C60,'Hist Data'!$A$2:$CN$500,'Unchained Indices'!BC$2,0)/VLOOKUP($C59,'Hist Data'!$A$2:$CN$500,'Unchained Indices'!BC$2,0)-1</f>
        <v>#N/A</v>
      </c>
      <c r="BD60" t="e">
        <f>VLOOKUP($C60,'Hist Data'!$A$2:$CN$500,'Unchained Indices'!BD$2,0)/VLOOKUP($C59,'Hist Data'!$A$2:$CN$500,'Unchained Indices'!BD$2,0)-1</f>
        <v>#N/A</v>
      </c>
      <c r="BE60" t="e">
        <f>VLOOKUP($C60,'Hist Data'!$A$2:$CN$500,'Unchained Indices'!BE$2,0)/VLOOKUP($C59,'Hist Data'!$A$2:$CN$500,'Unchained Indices'!BE$2,0)-1</f>
        <v>#N/A</v>
      </c>
      <c r="BF60" t="e">
        <f>VLOOKUP($C60,'Hist Data'!$A$2:$CN$500,'Unchained Indices'!BF$2,0)/VLOOKUP($C59,'Hist Data'!$A$2:$CN$500,'Unchained Indices'!BF$2,0)-1</f>
        <v>#N/A</v>
      </c>
      <c r="BG60" t="e">
        <f>VLOOKUP($C60,'Hist Data'!$A$2:$CN$500,'Unchained Indices'!BG$2,0)/VLOOKUP($C59,'Hist Data'!$A$2:$CN$500,'Unchained Indices'!BG$2,0)-1</f>
        <v>#N/A</v>
      </c>
      <c r="BH60" t="e">
        <f>VLOOKUP($C60,'Hist Data'!$A$2:$CN$500,'Unchained Indices'!BH$2,0)/VLOOKUP($C59,'Hist Data'!$A$2:$CN$500,'Unchained Indices'!BH$2,0)-1</f>
        <v>#N/A</v>
      </c>
      <c r="BI60" t="e">
        <f>VLOOKUP($C60,'Hist Data'!$A$2:$CN$500,'Unchained Indices'!BI$2,0)/VLOOKUP($C59,'Hist Data'!$A$2:$CN$500,'Unchained Indices'!BI$2,0)-1</f>
        <v>#N/A</v>
      </c>
      <c r="BJ60" t="e">
        <f>VLOOKUP($C60,'Hist Data'!$A$2:$CN$500,'Unchained Indices'!BJ$2,0)/VLOOKUP($C59,'Hist Data'!$A$2:$CN$500,'Unchained Indices'!BJ$2,0)-1</f>
        <v>#N/A</v>
      </c>
      <c r="BK60" t="e">
        <f>VLOOKUP($C60,'Hist Data'!$A$2:$CN$500,'Unchained Indices'!BK$2,0)/VLOOKUP($C59,'Hist Data'!$A$2:$CN$500,'Unchained Indices'!BK$2,0)-1</f>
        <v>#N/A</v>
      </c>
      <c r="BL60" t="e">
        <f>VLOOKUP($C60,'Hist Data'!$A$2:$CN$500,'Unchained Indices'!BL$2,0)/VLOOKUP($C59,'Hist Data'!$A$2:$CN$500,'Unchained Indices'!BL$2,0)-1</f>
        <v>#N/A</v>
      </c>
      <c r="BM60" t="e">
        <f>VLOOKUP($C60,'Hist Data'!$A$2:$CN$500,'Unchained Indices'!BM$2,0)/VLOOKUP($C59,'Hist Data'!$A$2:$CN$500,'Unchained Indices'!BM$2,0)-1</f>
        <v>#N/A</v>
      </c>
      <c r="BN60" t="e">
        <f>VLOOKUP($C60,'Hist Data'!$A$2:$CN$500,'Unchained Indices'!BN$2,0)/VLOOKUP($C59,'Hist Data'!$A$2:$CN$500,'Unchained Indices'!BN$2,0)-1</f>
        <v>#N/A</v>
      </c>
      <c r="BO60" t="e">
        <f>VLOOKUP($C60,'Hist Data'!$A$2:$CN$500,'Unchained Indices'!BO$2,0)/VLOOKUP($C59,'Hist Data'!$A$2:$CN$500,'Unchained Indices'!BO$2,0)-1</f>
        <v>#N/A</v>
      </c>
      <c r="BP60" t="e">
        <f>VLOOKUP($C60,'Hist Data'!$A$2:$CN$500,'Unchained Indices'!BP$2,0)/VLOOKUP($C59,'Hist Data'!$A$2:$CN$500,'Unchained Indices'!BP$2,0)-1</f>
        <v>#N/A</v>
      </c>
      <c r="BQ60" t="e">
        <f>VLOOKUP($C60,'Hist Data'!$A$2:$CN$500,'Unchained Indices'!BQ$2,0)/VLOOKUP($C59,'Hist Data'!$A$2:$CN$500,'Unchained Indices'!BQ$2,0)-1</f>
        <v>#N/A</v>
      </c>
      <c r="BR60" t="e">
        <f>VLOOKUP($C60,'Hist Data'!$A$2:$CN$500,'Unchained Indices'!BR$2,0)/VLOOKUP($C59,'Hist Data'!$A$2:$CN$500,'Unchained Indices'!BR$2,0)-1</f>
        <v>#N/A</v>
      </c>
      <c r="BS60" t="e">
        <f>VLOOKUP($C60,'Hist Data'!$A$2:$CN$500,'Unchained Indices'!BS$2,0)/VLOOKUP($C59,'Hist Data'!$A$2:$CN$500,'Unchained Indices'!BS$2,0)-1</f>
        <v>#N/A</v>
      </c>
      <c r="BT60" t="e">
        <f>VLOOKUP($C60,'Hist Data'!$A$2:$CN$500,'Unchained Indices'!BT$2,0)/VLOOKUP($C59,'Hist Data'!$A$2:$CN$500,'Unchained Indices'!BT$2,0)-1</f>
        <v>#N/A</v>
      </c>
      <c r="BU60" t="e">
        <f>VLOOKUP($C60,'Hist Data'!$A$2:$CN$500,'Unchained Indices'!BU$2,0)/VLOOKUP($C59,'Hist Data'!$A$2:$CN$500,'Unchained Indices'!BU$2,0)-1</f>
        <v>#N/A</v>
      </c>
      <c r="BV60" t="e">
        <f>VLOOKUP($C60,'Hist Data'!$A$2:$CN$500,'Unchained Indices'!BV$2,0)/VLOOKUP($C59,'Hist Data'!$A$2:$CN$500,'Unchained Indices'!BV$2,0)-1</f>
        <v>#N/A</v>
      </c>
      <c r="BW60" t="e">
        <f>VLOOKUP($C60,'Hist Data'!$A$2:$CN$500,'Unchained Indices'!BW$2,0)/VLOOKUP($C59,'Hist Data'!$A$2:$CN$500,'Unchained Indices'!BW$2,0)-1</f>
        <v>#N/A</v>
      </c>
      <c r="BX60" t="e">
        <f>VLOOKUP($C60,'Hist Data'!$A$2:$CN$500,'Unchained Indices'!BX$2,0)/VLOOKUP($C59,'Hist Data'!$A$2:$CN$500,'Unchained Indices'!BX$2,0)-1</f>
        <v>#N/A</v>
      </c>
      <c r="BY60" t="e">
        <f>VLOOKUP($C60,'Hist Data'!$A$2:$CN$500,'Unchained Indices'!BY$2,0)/VLOOKUP($C59,'Hist Data'!$A$2:$CN$500,'Unchained Indices'!BY$2,0)-1</f>
        <v>#N/A</v>
      </c>
      <c r="BZ60" t="e">
        <f>VLOOKUP($C60,'Hist Data'!$A$2:$CN$500,'Unchained Indices'!BZ$2,0)/VLOOKUP($C59,'Hist Data'!$A$2:$CN$500,'Unchained Indices'!BZ$2,0)-1</f>
        <v>#N/A</v>
      </c>
      <c r="CA60" t="e">
        <f>VLOOKUP($C60,'Hist Data'!$A$2:$CN$500,'Unchained Indices'!CA$2,0)/VLOOKUP($C59,'Hist Data'!$A$2:$CN$500,'Unchained Indices'!CA$2,0)-1</f>
        <v>#N/A</v>
      </c>
      <c r="CB60" t="e">
        <f>VLOOKUP($C60,'Hist Data'!$A$2:$CN$500,'Unchained Indices'!CB$2,0)/VLOOKUP($C59,'Hist Data'!$A$2:$CN$500,'Unchained Indices'!CB$2,0)-1</f>
        <v>#N/A</v>
      </c>
      <c r="CC60" t="e">
        <f>VLOOKUP($C60,'Hist Data'!$A$2:$CN$500,'Unchained Indices'!CC$2,0)/VLOOKUP($C59,'Hist Data'!$A$2:$CN$500,'Unchained Indices'!CC$2,0)-1</f>
        <v>#N/A</v>
      </c>
      <c r="CD60" t="e">
        <f>VLOOKUP($C60,'Hist Data'!$A$2:$CN$500,'Unchained Indices'!CD$2,0)/VLOOKUP($C59,'Hist Data'!$A$2:$CN$500,'Unchained Indices'!CD$2,0)-1</f>
        <v>#N/A</v>
      </c>
      <c r="CE60" t="e">
        <f>VLOOKUP($C60,'Hist Data'!$A$2:$CN$500,'Unchained Indices'!CE$2,0)/VLOOKUP($C59,'Hist Data'!$A$2:$CN$500,'Unchained Indices'!CE$2,0)-1</f>
        <v>#N/A</v>
      </c>
      <c r="CF60" t="e">
        <f>VLOOKUP($C60,'Hist Data'!$A$2:$CN$500,'Unchained Indices'!CF$2,0)/VLOOKUP($C59,'Hist Data'!$A$2:$CN$500,'Unchained Indices'!CF$2,0)-1</f>
        <v>#N/A</v>
      </c>
      <c r="CG60" t="e">
        <f>VLOOKUP($C60,'Hist Data'!$A$2:$CN$500,'Unchained Indices'!CG$2,0)/VLOOKUP($C59,'Hist Data'!$A$2:$CN$500,'Unchained Indices'!CG$2,0)-1</f>
        <v>#N/A</v>
      </c>
      <c r="CH60" t="e">
        <f>VLOOKUP($C60,'Hist Data'!$A$2:$CN$500,'Unchained Indices'!CH$2,0)/VLOOKUP($C59,'Hist Data'!$A$2:$CN$500,'Unchained Indices'!CH$2,0)-1</f>
        <v>#N/A</v>
      </c>
      <c r="CI60" t="e">
        <f>VLOOKUP($C60,'Hist Data'!$A$2:$CN$500,'Unchained Indices'!CI$2,0)/VLOOKUP($C59,'Hist Data'!$A$2:$CN$500,'Unchained Indices'!CI$2,0)-1</f>
        <v>#N/A</v>
      </c>
      <c r="CJ60" t="e">
        <f>VLOOKUP($C60,'Hist Data'!$A$2:$CN$500,'Unchained Indices'!CJ$2,0)/VLOOKUP($C59,'Hist Data'!$A$2:$CN$500,'Unchained Indices'!CJ$2,0)-1</f>
        <v>#N/A</v>
      </c>
      <c r="CK60" t="e">
        <f>VLOOKUP($C60,'Hist Data'!$A$2:$CN$500,'Unchained Indices'!CK$2,0)/VLOOKUP($C59,'Hist Data'!$A$2:$CN$500,'Unchained Indices'!CK$2,0)-1</f>
        <v>#N/A</v>
      </c>
      <c r="CL60" t="e">
        <f>VLOOKUP($C60,'Hist Data'!$A$2:$CN$500,'Unchained Indices'!CL$2,0)/VLOOKUP($C59,'Hist Data'!$A$2:$CN$500,'Unchained Indices'!CL$2,0)-1</f>
        <v>#N/A</v>
      </c>
      <c r="CM60" t="e">
        <f>VLOOKUP($C60,'Hist Data'!$A$2:$CN$500,'Unchained Indices'!CM$2,0)/VLOOKUP($C59,'Hist Data'!$A$2:$CN$500,'Unchained Indices'!CM$2,0)-1</f>
        <v>#N/A</v>
      </c>
      <c r="CN60" t="e">
        <f>VLOOKUP($C60,'Hist Data'!$A$2:$CN$500,'Unchained Indices'!CN$2,0)/VLOOKUP($C59,'Hist Data'!$A$2:$CN$500,'Unchained Indices'!CN$2,0)-1</f>
        <v>#N/A</v>
      </c>
      <c r="CO60" t="e">
        <f>VLOOKUP($C60,'Hist Data'!$A$2:$CN$500,'Unchained Indices'!CO$2,0)/VLOOKUP($C59,'Hist Data'!$A$2:$CN$500,'Unchained Indices'!CO$2,0)-1</f>
        <v>#N/A</v>
      </c>
      <c r="CP60" t="e">
        <f>VLOOKUP($C60,'Hist Data'!$A$2:$CN$500,'Unchained Indices'!CP$2,0)/VLOOKUP($C59,'Hist Data'!$A$2:$CN$500,'Unchained Indices'!CP$2,0)-1</f>
        <v>#N/A</v>
      </c>
    </row>
    <row r="61" spans="3:94" x14ac:dyDescent="0.2">
      <c r="C61" s="6">
        <f t="shared" si="10"/>
        <v>45078</v>
      </c>
      <c r="D61" t="e">
        <f>VLOOKUP($C61,'Hist Data'!$A$2:$CN$500,'Unchained Indices'!D$2,0)/VLOOKUP($C60,'Hist Data'!$A$2:$CN$500,'Unchained Indices'!D$2,0)-1</f>
        <v>#N/A</v>
      </c>
      <c r="E61" t="e">
        <f>VLOOKUP($C61,'Hist Data'!$A$2:$CN$500,'Unchained Indices'!E$2,0)/VLOOKUP($C60,'Hist Data'!$A$2:$CN$500,'Unchained Indices'!E$2,0)-1</f>
        <v>#N/A</v>
      </c>
      <c r="F61" t="e">
        <f>VLOOKUP($C61,'Hist Data'!$A$2:$CN$500,'Unchained Indices'!F$2,0)/VLOOKUP($C60,'Hist Data'!$A$2:$CN$500,'Unchained Indices'!F$2,0)-1</f>
        <v>#N/A</v>
      </c>
      <c r="G61" t="e">
        <f>VLOOKUP($C61,'Hist Data'!$A$2:$CN$500,'Unchained Indices'!G$2,0)/VLOOKUP($C60,'Hist Data'!$A$2:$CN$500,'Unchained Indices'!G$2,0)-1</f>
        <v>#N/A</v>
      </c>
      <c r="H61" t="e">
        <f>VLOOKUP($C61,'Hist Data'!$A$2:$CN$500,'Unchained Indices'!H$2,0)/VLOOKUP($C60,'Hist Data'!$A$2:$CN$500,'Unchained Indices'!H$2,0)-1</f>
        <v>#N/A</v>
      </c>
      <c r="I61" t="e">
        <f>VLOOKUP($C61,'Hist Data'!$A$2:$CN$500,'Unchained Indices'!I$2,0)/VLOOKUP($C60,'Hist Data'!$A$2:$CN$500,'Unchained Indices'!I$2,0)-1</f>
        <v>#N/A</v>
      </c>
      <c r="J61" t="e">
        <f>VLOOKUP($C61,'Hist Data'!$A$2:$CN$500,'Unchained Indices'!J$2,0)/VLOOKUP($C60,'Hist Data'!$A$2:$CN$500,'Unchained Indices'!J$2,0)-1</f>
        <v>#N/A</v>
      </c>
      <c r="K61" t="e">
        <f>VLOOKUP($C61,'Hist Data'!$A$2:$CN$500,'Unchained Indices'!K$2,0)/VLOOKUP($C60,'Hist Data'!$A$2:$CN$500,'Unchained Indices'!K$2,0)-1</f>
        <v>#N/A</v>
      </c>
      <c r="L61" t="e">
        <f>VLOOKUP($C61,'Hist Data'!$A$2:$CN$500,'Unchained Indices'!L$2,0)/VLOOKUP($C60,'Hist Data'!$A$2:$CN$500,'Unchained Indices'!L$2,0)-1</f>
        <v>#N/A</v>
      </c>
      <c r="M61" t="e">
        <f>VLOOKUP($C61,'Hist Data'!$A$2:$CN$500,'Unchained Indices'!M$2,0)/VLOOKUP($C60,'Hist Data'!$A$2:$CN$500,'Unchained Indices'!M$2,0)-1</f>
        <v>#N/A</v>
      </c>
      <c r="N61" t="e">
        <f>VLOOKUP($C61,'Hist Data'!$A$2:$CN$500,'Unchained Indices'!N$2,0)/VLOOKUP($C60,'Hist Data'!$A$2:$CN$500,'Unchained Indices'!N$2,0)-1</f>
        <v>#N/A</v>
      </c>
      <c r="O61" t="e">
        <f>VLOOKUP($C61,'Hist Data'!$A$2:$CN$500,'Unchained Indices'!O$2,0)/VLOOKUP($C60,'Hist Data'!$A$2:$CN$500,'Unchained Indices'!O$2,0)-1</f>
        <v>#N/A</v>
      </c>
      <c r="P61" t="e">
        <f>VLOOKUP($C61,'Hist Data'!$A$2:$CN$500,'Unchained Indices'!P$2,0)/VLOOKUP($C60,'Hist Data'!$A$2:$CN$500,'Unchained Indices'!P$2,0)-1</f>
        <v>#N/A</v>
      </c>
      <c r="Q61" t="e">
        <f>VLOOKUP($C61,'Hist Data'!$A$2:$CN$500,'Unchained Indices'!Q$2,0)/VLOOKUP($C60,'Hist Data'!$A$2:$CN$500,'Unchained Indices'!Q$2,0)-1</f>
        <v>#N/A</v>
      </c>
      <c r="R61" t="e">
        <f>VLOOKUP($C61,'Hist Data'!$A$2:$CN$500,'Unchained Indices'!R$2,0)/VLOOKUP($C60,'Hist Data'!$A$2:$CN$500,'Unchained Indices'!R$2,0)-1</f>
        <v>#N/A</v>
      </c>
      <c r="S61" t="e">
        <f>VLOOKUP($C61,'Hist Data'!$A$2:$CN$500,'Unchained Indices'!S$2,0)/VLOOKUP($C60,'Hist Data'!$A$2:$CN$500,'Unchained Indices'!S$2,0)-1</f>
        <v>#N/A</v>
      </c>
      <c r="T61" t="e">
        <f>VLOOKUP($C61,'Hist Data'!$A$2:$CN$500,'Unchained Indices'!T$2,0)/VLOOKUP($C60,'Hist Data'!$A$2:$CN$500,'Unchained Indices'!T$2,0)-1</f>
        <v>#N/A</v>
      </c>
      <c r="U61" t="e">
        <f>VLOOKUP($C61,'Hist Data'!$A$2:$CN$500,'Unchained Indices'!U$2,0)/VLOOKUP($C60,'Hist Data'!$A$2:$CN$500,'Unchained Indices'!U$2,0)-1</f>
        <v>#N/A</v>
      </c>
      <c r="V61" t="e">
        <f>VLOOKUP($C61,'Hist Data'!$A$2:$CN$500,'Unchained Indices'!V$2,0)/VLOOKUP($C60,'Hist Data'!$A$2:$CN$500,'Unchained Indices'!V$2,0)-1</f>
        <v>#N/A</v>
      </c>
      <c r="W61" t="e">
        <f>VLOOKUP($C61,'Hist Data'!$A$2:$CN$500,'Unchained Indices'!W$2,0)/VLOOKUP($C60,'Hist Data'!$A$2:$CN$500,'Unchained Indices'!W$2,0)-1</f>
        <v>#N/A</v>
      </c>
      <c r="X61" t="e">
        <f>VLOOKUP($C61,'Hist Data'!$A$2:$CN$500,'Unchained Indices'!X$2,0)/VLOOKUP($C60,'Hist Data'!$A$2:$CN$500,'Unchained Indices'!X$2,0)-1</f>
        <v>#N/A</v>
      </c>
      <c r="Y61" t="e">
        <f>VLOOKUP($C61,'Hist Data'!$A$2:$CN$500,'Unchained Indices'!Y$2,0)/VLOOKUP($C60,'Hist Data'!$A$2:$CN$500,'Unchained Indices'!Y$2,0)-1</f>
        <v>#N/A</v>
      </c>
      <c r="Z61" t="e">
        <f>VLOOKUP($C61,'Hist Data'!$A$2:$CN$500,'Unchained Indices'!Z$2,0)/VLOOKUP($C60,'Hist Data'!$A$2:$CN$500,'Unchained Indices'!Z$2,0)-1</f>
        <v>#N/A</v>
      </c>
      <c r="AA61" t="e">
        <f>VLOOKUP($C61,'Hist Data'!$A$2:$CN$500,'Unchained Indices'!AA$2,0)/VLOOKUP($C60,'Hist Data'!$A$2:$CN$500,'Unchained Indices'!AA$2,0)-1</f>
        <v>#N/A</v>
      </c>
      <c r="AB61" t="e">
        <f>VLOOKUP($C61,'Hist Data'!$A$2:$CN$500,'Unchained Indices'!AB$2,0)/VLOOKUP($C60,'Hist Data'!$A$2:$CN$500,'Unchained Indices'!AB$2,0)-1</f>
        <v>#N/A</v>
      </c>
      <c r="AC61" t="e">
        <f>VLOOKUP($C61,'Hist Data'!$A$2:$CN$500,'Unchained Indices'!AC$2,0)/VLOOKUP($C60,'Hist Data'!$A$2:$CN$500,'Unchained Indices'!AC$2,0)-1</f>
        <v>#N/A</v>
      </c>
      <c r="AD61" t="e">
        <f>VLOOKUP($C61,'Hist Data'!$A$2:$CN$500,'Unchained Indices'!AD$2,0)/VLOOKUP($C60,'Hist Data'!$A$2:$CN$500,'Unchained Indices'!AD$2,0)-1</f>
        <v>#N/A</v>
      </c>
      <c r="AE61" t="e">
        <f>VLOOKUP($C61,'Hist Data'!$A$2:$CN$500,'Unchained Indices'!AE$2,0)/VLOOKUP($C60,'Hist Data'!$A$2:$CN$500,'Unchained Indices'!AE$2,0)-1</f>
        <v>#N/A</v>
      </c>
      <c r="AF61" t="e">
        <f>VLOOKUP($C61,'Hist Data'!$A$2:$CN$500,'Unchained Indices'!AF$2,0)/VLOOKUP($C60,'Hist Data'!$A$2:$CN$500,'Unchained Indices'!AF$2,0)-1</f>
        <v>#N/A</v>
      </c>
      <c r="AG61" t="e">
        <f>VLOOKUP($C61,'Hist Data'!$A$2:$CN$500,'Unchained Indices'!AG$2,0)/VLOOKUP($C60,'Hist Data'!$A$2:$CN$500,'Unchained Indices'!AG$2,0)-1</f>
        <v>#N/A</v>
      </c>
      <c r="AH61" t="e">
        <f>VLOOKUP($C61,'Hist Data'!$A$2:$CN$500,'Unchained Indices'!AH$2,0)/VLOOKUP($C60,'Hist Data'!$A$2:$CN$500,'Unchained Indices'!AH$2,0)-1</f>
        <v>#N/A</v>
      </c>
      <c r="AI61" t="e">
        <f>VLOOKUP($C61,'Hist Data'!$A$2:$CN$500,'Unchained Indices'!AI$2,0)/VLOOKUP($C60,'Hist Data'!$A$2:$CN$500,'Unchained Indices'!AI$2,0)-1</f>
        <v>#N/A</v>
      </c>
      <c r="AJ61" t="e">
        <f>VLOOKUP($C61,'Hist Data'!$A$2:$CN$500,'Unchained Indices'!AJ$2,0)/VLOOKUP($C60,'Hist Data'!$A$2:$CN$500,'Unchained Indices'!AJ$2,0)-1</f>
        <v>#N/A</v>
      </c>
      <c r="AK61" t="e">
        <f>VLOOKUP($C61,'Hist Data'!$A$2:$CN$500,'Unchained Indices'!AK$2,0)/VLOOKUP($C60,'Hist Data'!$A$2:$CN$500,'Unchained Indices'!AK$2,0)-1</f>
        <v>#N/A</v>
      </c>
      <c r="AL61" t="e">
        <f>VLOOKUP($C61,'Hist Data'!$A$2:$CN$500,'Unchained Indices'!AL$2,0)/VLOOKUP($C60,'Hist Data'!$A$2:$CN$500,'Unchained Indices'!AL$2,0)-1</f>
        <v>#N/A</v>
      </c>
      <c r="AM61" t="e">
        <f>VLOOKUP($C61,'Hist Data'!$A$2:$CN$500,'Unchained Indices'!AM$2,0)/VLOOKUP($C60,'Hist Data'!$A$2:$CN$500,'Unchained Indices'!AM$2,0)-1</f>
        <v>#N/A</v>
      </c>
      <c r="AN61" t="e">
        <f>VLOOKUP($C61,'Hist Data'!$A$2:$CN$500,'Unchained Indices'!AN$2,0)/VLOOKUP($C60,'Hist Data'!$A$2:$CN$500,'Unchained Indices'!AN$2,0)-1</f>
        <v>#N/A</v>
      </c>
      <c r="AO61" t="e">
        <f>VLOOKUP($C61,'Hist Data'!$A$2:$CN$500,'Unchained Indices'!AO$2,0)/VLOOKUP($C60,'Hist Data'!$A$2:$CN$500,'Unchained Indices'!AO$2,0)-1</f>
        <v>#N/A</v>
      </c>
      <c r="AP61" t="e">
        <f>VLOOKUP($C61,'Hist Data'!$A$2:$CN$500,'Unchained Indices'!AP$2,0)/VLOOKUP($C60,'Hist Data'!$A$2:$CN$500,'Unchained Indices'!AP$2,0)-1</f>
        <v>#N/A</v>
      </c>
      <c r="AQ61" t="e">
        <f>VLOOKUP($C61,'Hist Data'!$A$2:$CN$500,'Unchained Indices'!AQ$2,0)/VLOOKUP($C60,'Hist Data'!$A$2:$CN$500,'Unchained Indices'!AQ$2,0)-1</f>
        <v>#N/A</v>
      </c>
      <c r="AR61" t="e">
        <f>VLOOKUP($C61,'Hist Data'!$A$2:$CN$500,'Unchained Indices'!AR$2,0)/VLOOKUP($C60,'Hist Data'!$A$2:$CN$500,'Unchained Indices'!AR$2,0)-1</f>
        <v>#N/A</v>
      </c>
      <c r="AS61" t="e">
        <f>VLOOKUP($C61,'Hist Data'!$A$2:$CN$500,'Unchained Indices'!AS$2,0)/VLOOKUP($C60,'Hist Data'!$A$2:$CN$500,'Unchained Indices'!AS$2,0)-1</f>
        <v>#N/A</v>
      </c>
      <c r="AT61" t="e">
        <f>VLOOKUP($C61,'Hist Data'!$A$2:$CN$500,'Unchained Indices'!AT$2,0)/VLOOKUP($C60,'Hist Data'!$A$2:$CN$500,'Unchained Indices'!AT$2,0)-1</f>
        <v>#N/A</v>
      </c>
      <c r="AU61" t="e">
        <f>VLOOKUP($C61,'Hist Data'!$A$2:$CN$500,'Unchained Indices'!AU$2,0)/VLOOKUP($C60,'Hist Data'!$A$2:$CN$500,'Unchained Indices'!AU$2,0)-1</f>
        <v>#N/A</v>
      </c>
      <c r="AV61" t="e">
        <f>VLOOKUP($C61,'Hist Data'!$A$2:$CN$500,'Unchained Indices'!AV$2,0)/VLOOKUP($C60,'Hist Data'!$A$2:$CN$500,'Unchained Indices'!AV$2,0)-1</f>
        <v>#N/A</v>
      </c>
      <c r="AW61" t="e">
        <f>VLOOKUP($C61,'Hist Data'!$A$2:$CN$500,'Unchained Indices'!AW$2,0)/VLOOKUP($C60,'Hist Data'!$A$2:$CN$500,'Unchained Indices'!AW$2,0)-1</f>
        <v>#N/A</v>
      </c>
      <c r="AX61" t="e">
        <f>VLOOKUP($C61,'Hist Data'!$A$2:$CN$500,'Unchained Indices'!AX$2,0)/VLOOKUP($C60,'Hist Data'!$A$2:$CN$500,'Unchained Indices'!AX$2,0)-1</f>
        <v>#N/A</v>
      </c>
      <c r="AY61" t="e">
        <f>VLOOKUP($C61,'Hist Data'!$A$2:$CN$500,'Unchained Indices'!AY$2,0)/VLOOKUP($C60,'Hist Data'!$A$2:$CN$500,'Unchained Indices'!AY$2,0)-1</f>
        <v>#N/A</v>
      </c>
      <c r="AZ61" t="e">
        <f>VLOOKUP($C61,'Hist Data'!$A$2:$CN$500,'Unchained Indices'!AZ$2,0)/VLOOKUP($C60,'Hist Data'!$A$2:$CN$500,'Unchained Indices'!AZ$2,0)-1</f>
        <v>#N/A</v>
      </c>
      <c r="BA61" t="e">
        <f>VLOOKUP($C61,'Hist Data'!$A$2:$CN$500,'Unchained Indices'!BA$2,0)/VLOOKUP($C60,'Hist Data'!$A$2:$CN$500,'Unchained Indices'!BA$2,0)-1</f>
        <v>#N/A</v>
      </c>
      <c r="BB61" t="e">
        <f>VLOOKUP($C61,'Hist Data'!$A$2:$CN$500,'Unchained Indices'!BB$2,0)/VLOOKUP($C60,'Hist Data'!$A$2:$CN$500,'Unchained Indices'!BB$2,0)-1</f>
        <v>#N/A</v>
      </c>
      <c r="BC61" t="e">
        <f>VLOOKUP($C61,'Hist Data'!$A$2:$CN$500,'Unchained Indices'!BC$2,0)/VLOOKUP($C60,'Hist Data'!$A$2:$CN$500,'Unchained Indices'!BC$2,0)-1</f>
        <v>#N/A</v>
      </c>
      <c r="BD61" t="e">
        <f>VLOOKUP($C61,'Hist Data'!$A$2:$CN$500,'Unchained Indices'!BD$2,0)/VLOOKUP($C60,'Hist Data'!$A$2:$CN$500,'Unchained Indices'!BD$2,0)-1</f>
        <v>#N/A</v>
      </c>
      <c r="BE61" t="e">
        <f>VLOOKUP($C61,'Hist Data'!$A$2:$CN$500,'Unchained Indices'!BE$2,0)/VLOOKUP($C60,'Hist Data'!$A$2:$CN$500,'Unchained Indices'!BE$2,0)-1</f>
        <v>#N/A</v>
      </c>
      <c r="BF61" t="e">
        <f>VLOOKUP($C61,'Hist Data'!$A$2:$CN$500,'Unchained Indices'!BF$2,0)/VLOOKUP($C60,'Hist Data'!$A$2:$CN$500,'Unchained Indices'!BF$2,0)-1</f>
        <v>#N/A</v>
      </c>
      <c r="BG61" t="e">
        <f>VLOOKUP($C61,'Hist Data'!$A$2:$CN$500,'Unchained Indices'!BG$2,0)/VLOOKUP($C60,'Hist Data'!$A$2:$CN$500,'Unchained Indices'!BG$2,0)-1</f>
        <v>#N/A</v>
      </c>
      <c r="BH61" t="e">
        <f>VLOOKUP($C61,'Hist Data'!$A$2:$CN$500,'Unchained Indices'!BH$2,0)/VLOOKUP($C60,'Hist Data'!$A$2:$CN$500,'Unchained Indices'!BH$2,0)-1</f>
        <v>#N/A</v>
      </c>
      <c r="BI61" t="e">
        <f>VLOOKUP($C61,'Hist Data'!$A$2:$CN$500,'Unchained Indices'!BI$2,0)/VLOOKUP($C60,'Hist Data'!$A$2:$CN$500,'Unchained Indices'!BI$2,0)-1</f>
        <v>#N/A</v>
      </c>
      <c r="BJ61" t="e">
        <f>VLOOKUP($C61,'Hist Data'!$A$2:$CN$500,'Unchained Indices'!BJ$2,0)/VLOOKUP($C60,'Hist Data'!$A$2:$CN$500,'Unchained Indices'!BJ$2,0)-1</f>
        <v>#N/A</v>
      </c>
      <c r="BK61" t="e">
        <f>VLOOKUP($C61,'Hist Data'!$A$2:$CN$500,'Unchained Indices'!BK$2,0)/VLOOKUP($C60,'Hist Data'!$A$2:$CN$500,'Unchained Indices'!BK$2,0)-1</f>
        <v>#N/A</v>
      </c>
      <c r="BL61" t="e">
        <f>VLOOKUP($C61,'Hist Data'!$A$2:$CN$500,'Unchained Indices'!BL$2,0)/VLOOKUP($C60,'Hist Data'!$A$2:$CN$500,'Unchained Indices'!BL$2,0)-1</f>
        <v>#N/A</v>
      </c>
      <c r="BM61" t="e">
        <f>VLOOKUP($C61,'Hist Data'!$A$2:$CN$500,'Unchained Indices'!BM$2,0)/VLOOKUP($C60,'Hist Data'!$A$2:$CN$500,'Unchained Indices'!BM$2,0)-1</f>
        <v>#N/A</v>
      </c>
      <c r="BN61" t="e">
        <f>VLOOKUP($C61,'Hist Data'!$A$2:$CN$500,'Unchained Indices'!BN$2,0)/VLOOKUP($C60,'Hist Data'!$A$2:$CN$500,'Unchained Indices'!BN$2,0)-1</f>
        <v>#N/A</v>
      </c>
      <c r="BO61" t="e">
        <f>VLOOKUP($C61,'Hist Data'!$A$2:$CN$500,'Unchained Indices'!BO$2,0)/VLOOKUP($C60,'Hist Data'!$A$2:$CN$500,'Unchained Indices'!BO$2,0)-1</f>
        <v>#N/A</v>
      </c>
      <c r="BP61" t="e">
        <f>VLOOKUP($C61,'Hist Data'!$A$2:$CN$500,'Unchained Indices'!BP$2,0)/VLOOKUP($C60,'Hist Data'!$A$2:$CN$500,'Unchained Indices'!BP$2,0)-1</f>
        <v>#N/A</v>
      </c>
      <c r="BQ61" t="e">
        <f>VLOOKUP($C61,'Hist Data'!$A$2:$CN$500,'Unchained Indices'!BQ$2,0)/VLOOKUP($C60,'Hist Data'!$A$2:$CN$500,'Unchained Indices'!BQ$2,0)-1</f>
        <v>#N/A</v>
      </c>
      <c r="BR61" t="e">
        <f>VLOOKUP($C61,'Hist Data'!$A$2:$CN$500,'Unchained Indices'!BR$2,0)/VLOOKUP($C60,'Hist Data'!$A$2:$CN$500,'Unchained Indices'!BR$2,0)-1</f>
        <v>#N/A</v>
      </c>
      <c r="BS61" t="e">
        <f>VLOOKUP($C61,'Hist Data'!$A$2:$CN$500,'Unchained Indices'!BS$2,0)/VLOOKUP($C60,'Hist Data'!$A$2:$CN$500,'Unchained Indices'!BS$2,0)-1</f>
        <v>#N/A</v>
      </c>
      <c r="BT61" t="e">
        <f>VLOOKUP($C61,'Hist Data'!$A$2:$CN$500,'Unchained Indices'!BT$2,0)/VLOOKUP($C60,'Hist Data'!$A$2:$CN$500,'Unchained Indices'!BT$2,0)-1</f>
        <v>#N/A</v>
      </c>
      <c r="BU61" t="e">
        <f>VLOOKUP($C61,'Hist Data'!$A$2:$CN$500,'Unchained Indices'!BU$2,0)/VLOOKUP($C60,'Hist Data'!$A$2:$CN$500,'Unchained Indices'!BU$2,0)-1</f>
        <v>#N/A</v>
      </c>
      <c r="BV61" t="e">
        <f>VLOOKUP($C61,'Hist Data'!$A$2:$CN$500,'Unchained Indices'!BV$2,0)/VLOOKUP($C60,'Hist Data'!$A$2:$CN$500,'Unchained Indices'!BV$2,0)-1</f>
        <v>#N/A</v>
      </c>
      <c r="BW61" t="e">
        <f>VLOOKUP($C61,'Hist Data'!$A$2:$CN$500,'Unchained Indices'!BW$2,0)/VLOOKUP($C60,'Hist Data'!$A$2:$CN$500,'Unchained Indices'!BW$2,0)-1</f>
        <v>#N/A</v>
      </c>
      <c r="BX61" t="e">
        <f>VLOOKUP($C61,'Hist Data'!$A$2:$CN$500,'Unchained Indices'!BX$2,0)/VLOOKUP($C60,'Hist Data'!$A$2:$CN$500,'Unchained Indices'!BX$2,0)-1</f>
        <v>#N/A</v>
      </c>
      <c r="BY61" t="e">
        <f>VLOOKUP($C61,'Hist Data'!$A$2:$CN$500,'Unchained Indices'!BY$2,0)/VLOOKUP($C60,'Hist Data'!$A$2:$CN$500,'Unchained Indices'!BY$2,0)-1</f>
        <v>#N/A</v>
      </c>
      <c r="BZ61" t="e">
        <f>VLOOKUP($C61,'Hist Data'!$A$2:$CN$500,'Unchained Indices'!BZ$2,0)/VLOOKUP($C60,'Hist Data'!$A$2:$CN$500,'Unchained Indices'!BZ$2,0)-1</f>
        <v>#N/A</v>
      </c>
      <c r="CA61" t="e">
        <f>VLOOKUP($C61,'Hist Data'!$A$2:$CN$500,'Unchained Indices'!CA$2,0)/VLOOKUP($C60,'Hist Data'!$A$2:$CN$500,'Unchained Indices'!CA$2,0)-1</f>
        <v>#N/A</v>
      </c>
      <c r="CB61" t="e">
        <f>VLOOKUP($C61,'Hist Data'!$A$2:$CN$500,'Unchained Indices'!CB$2,0)/VLOOKUP($C60,'Hist Data'!$A$2:$CN$500,'Unchained Indices'!CB$2,0)-1</f>
        <v>#N/A</v>
      </c>
      <c r="CC61" t="e">
        <f>VLOOKUP($C61,'Hist Data'!$A$2:$CN$500,'Unchained Indices'!CC$2,0)/VLOOKUP($C60,'Hist Data'!$A$2:$CN$500,'Unchained Indices'!CC$2,0)-1</f>
        <v>#N/A</v>
      </c>
      <c r="CD61" t="e">
        <f>VLOOKUP($C61,'Hist Data'!$A$2:$CN$500,'Unchained Indices'!CD$2,0)/VLOOKUP($C60,'Hist Data'!$A$2:$CN$500,'Unchained Indices'!CD$2,0)-1</f>
        <v>#N/A</v>
      </c>
      <c r="CE61" t="e">
        <f>VLOOKUP($C61,'Hist Data'!$A$2:$CN$500,'Unchained Indices'!CE$2,0)/VLOOKUP($C60,'Hist Data'!$A$2:$CN$500,'Unchained Indices'!CE$2,0)-1</f>
        <v>#N/A</v>
      </c>
      <c r="CF61" t="e">
        <f>VLOOKUP($C61,'Hist Data'!$A$2:$CN$500,'Unchained Indices'!CF$2,0)/VLOOKUP($C60,'Hist Data'!$A$2:$CN$500,'Unchained Indices'!CF$2,0)-1</f>
        <v>#N/A</v>
      </c>
      <c r="CG61" t="e">
        <f>VLOOKUP($C61,'Hist Data'!$A$2:$CN$500,'Unchained Indices'!CG$2,0)/VLOOKUP($C60,'Hist Data'!$A$2:$CN$500,'Unchained Indices'!CG$2,0)-1</f>
        <v>#N/A</v>
      </c>
      <c r="CH61" t="e">
        <f>VLOOKUP($C61,'Hist Data'!$A$2:$CN$500,'Unchained Indices'!CH$2,0)/VLOOKUP($C60,'Hist Data'!$A$2:$CN$500,'Unchained Indices'!CH$2,0)-1</f>
        <v>#N/A</v>
      </c>
      <c r="CI61" t="e">
        <f>VLOOKUP($C61,'Hist Data'!$A$2:$CN$500,'Unchained Indices'!CI$2,0)/VLOOKUP($C60,'Hist Data'!$A$2:$CN$500,'Unchained Indices'!CI$2,0)-1</f>
        <v>#N/A</v>
      </c>
      <c r="CJ61" t="e">
        <f>VLOOKUP($C61,'Hist Data'!$A$2:$CN$500,'Unchained Indices'!CJ$2,0)/VLOOKUP($C60,'Hist Data'!$A$2:$CN$500,'Unchained Indices'!CJ$2,0)-1</f>
        <v>#N/A</v>
      </c>
      <c r="CK61" t="e">
        <f>VLOOKUP($C61,'Hist Data'!$A$2:$CN$500,'Unchained Indices'!CK$2,0)/VLOOKUP($C60,'Hist Data'!$A$2:$CN$500,'Unchained Indices'!CK$2,0)-1</f>
        <v>#N/A</v>
      </c>
      <c r="CL61" t="e">
        <f>VLOOKUP($C61,'Hist Data'!$A$2:$CN$500,'Unchained Indices'!CL$2,0)/VLOOKUP($C60,'Hist Data'!$A$2:$CN$500,'Unchained Indices'!CL$2,0)-1</f>
        <v>#N/A</v>
      </c>
      <c r="CM61" t="e">
        <f>VLOOKUP($C61,'Hist Data'!$A$2:$CN$500,'Unchained Indices'!CM$2,0)/VLOOKUP($C60,'Hist Data'!$A$2:$CN$500,'Unchained Indices'!CM$2,0)-1</f>
        <v>#N/A</v>
      </c>
      <c r="CN61" t="e">
        <f>VLOOKUP($C61,'Hist Data'!$A$2:$CN$500,'Unchained Indices'!CN$2,0)/VLOOKUP($C60,'Hist Data'!$A$2:$CN$500,'Unchained Indices'!CN$2,0)-1</f>
        <v>#N/A</v>
      </c>
      <c r="CO61" t="e">
        <f>VLOOKUP($C61,'Hist Data'!$A$2:$CN$500,'Unchained Indices'!CO$2,0)/VLOOKUP($C60,'Hist Data'!$A$2:$CN$500,'Unchained Indices'!CO$2,0)-1</f>
        <v>#N/A</v>
      </c>
      <c r="CP61" t="e">
        <f>VLOOKUP($C61,'Hist Data'!$A$2:$CN$500,'Unchained Indices'!CP$2,0)/VLOOKUP($C60,'Hist Data'!$A$2:$CN$500,'Unchained Indices'!CP$2,0)-1</f>
        <v>#N/A</v>
      </c>
    </row>
    <row r="62" spans="3:94" x14ac:dyDescent="0.2">
      <c r="C62" s="6">
        <f t="shared" si="10"/>
        <v>45108</v>
      </c>
      <c r="D62" t="e">
        <f>VLOOKUP($C62,'Hist Data'!$A$2:$CN$500,'Unchained Indices'!D$2,0)/VLOOKUP($C61,'Hist Data'!$A$2:$CN$500,'Unchained Indices'!D$2,0)-1</f>
        <v>#N/A</v>
      </c>
      <c r="E62" t="e">
        <f>VLOOKUP($C62,'Hist Data'!$A$2:$CN$500,'Unchained Indices'!E$2,0)/VLOOKUP($C61,'Hist Data'!$A$2:$CN$500,'Unchained Indices'!E$2,0)-1</f>
        <v>#N/A</v>
      </c>
      <c r="F62" t="e">
        <f>VLOOKUP($C62,'Hist Data'!$A$2:$CN$500,'Unchained Indices'!F$2,0)/VLOOKUP($C61,'Hist Data'!$A$2:$CN$500,'Unchained Indices'!F$2,0)-1</f>
        <v>#N/A</v>
      </c>
      <c r="G62" t="e">
        <f>VLOOKUP($C62,'Hist Data'!$A$2:$CN$500,'Unchained Indices'!G$2,0)/VLOOKUP($C61,'Hist Data'!$A$2:$CN$500,'Unchained Indices'!G$2,0)-1</f>
        <v>#N/A</v>
      </c>
      <c r="H62" t="e">
        <f>VLOOKUP($C62,'Hist Data'!$A$2:$CN$500,'Unchained Indices'!H$2,0)/VLOOKUP($C61,'Hist Data'!$A$2:$CN$500,'Unchained Indices'!H$2,0)-1</f>
        <v>#N/A</v>
      </c>
      <c r="I62" t="e">
        <f>VLOOKUP($C62,'Hist Data'!$A$2:$CN$500,'Unchained Indices'!I$2,0)/VLOOKUP($C61,'Hist Data'!$A$2:$CN$500,'Unchained Indices'!I$2,0)-1</f>
        <v>#N/A</v>
      </c>
      <c r="J62" t="e">
        <f>VLOOKUP($C62,'Hist Data'!$A$2:$CN$500,'Unchained Indices'!J$2,0)/VLOOKUP($C61,'Hist Data'!$A$2:$CN$500,'Unchained Indices'!J$2,0)-1</f>
        <v>#N/A</v>
      </c>
      <c r="K62" t="e">
        <f>VLOOKUP($C62,'Hist Data'!$A$2:$CN$500,'Unchained Indices'!K$2,0)/VLOOKUP($C61,'Hist Data'!$A$2:$CN$500,'Unchained Indices'!K$2,0)-1</f>
        <v>#N/A</v>
      </c>
      <c r="L62" t="e">
        <f>VLOOKUP($C62,'Hist Data'!$A$2:$CN$500,'Unchained Indices'!L$2,0)/VLOOKUP($C61,'Hist Data'!$A$2:$CN$500,'Unchained Indices'!L$2,0)-1</f>
        <v>#N/A</v>
      </c>
      <c r="M62" t="e">
        <f>VLOOKUP($C62,'Hist Data'!$A$2:$CN$500,'Unchained Indices'!M$2,0)/VLOOKUP($C61,'Hist Data'!$A$2:$CN$500,'Unchained Indices'!M$2,0)-1</f>
        <v>#N/A</v>
      </c>
      <c r="N62" t="e">
        <f>VLOOKUP($C62,'Hist Data'!$A$2:$CN$500,'Unchained Indices'!N$2,0)/VLOOKUP($C61,'Hist Data'!$A$2:$CN$500,'Unchained Indices'!N$2,0)-1</f>
        <v>#N/A</v>
      </c>
      <c r="O62" t="e">
        <f>VLOOKUP($C62,'Hist Data'!$A$2:$CN$500,'Unchained Indices'!O$2,0)/VLOOKUP($C61,'Hist Data'!$A$2:$CN$500,'Unchained Indices'!O$2,0)-1</f>
        <v>#N/A</v>
      </c>
      <c r="P62" t="e">
        <f>VLOOKUP($C62,'Hist Data'!$A$2:$CN$500,'Unchained Indices'!P$2,0)/VLOOKUP($C61,'Hist Data'!$A$2:$CN$500,'Unchained Indices'!P$2,0)-1</f>
        <v>#N/A</v>
      </c>
      <c r="Q62" t="e">
        <f>VLOOKUP($C62,'Hist Data'!$A$2:$CN$500,'Unchained Indices'!Q$2,0)/VLOOKUP($C61,'Hist Data'!$A$2:$CN$500,'Unchained Indices'!Q$2,0)-1</f>
        <v>#N/A</v>
      </c>
      <c r="R62" t="e">
        <f>VLOOKUP($C62,'Hist Data'!$A$2:$CN$500,'Unchained Indices'!R$2,0)/VLOOKUP($C61,'Hist Data'!$A$2:$CN$500,'Unchained Indices'!R$2,0)-1</f>
        <v>#N/A</v>
      </c>
      <c r="S62" t="e">
        <f>VLOOKUP($C62,'Hist Data'!$A$2:$CN$500,'Unchained Indices'!S$2,0)/VLOOKUP($C61,'Hist Data'!$A$2:$CN$500,'Unchained Indices'!S$2,0)-1</f>
        <v>#N/A</v>
      </c>
      <c r="T62" t="e">
        <f>VLOOKUP($C62,'Hist Data'!$A$2:$CN$500,'Unchained Indices'!T$2,0)/VLOOKUP($C61,'Hist Data'!$A$2:$CN$500,'Unchained Indices'!T$2,0)-1</f>
        <v>#N/A</v>
      </c>
      <c r="U62" t="e">
        <f>VLOOKUP($C62,'Hist Data'!$A$2:$CN$500,'Unchained Indices'!U$2,0)/VLOOKUP($C61,'Hist Data'!$A$2:$CN$500,'Unchained Indices'!U$2,0)-1</f>
        <v>#N/A</v>
      </c>
      <c r="V62" t="e">
        <f>VLOOKUP($C62,'Hist Data'!$A$2:$CN$500,'Unchained Indices'!V$2,0)/VLOOKUP($C61,'Hist Data'!$A$2:$CN$500,'Unchained Indices'!V$2,0)-1</f>
        <v>#N/A</v>
      </c>
      <c r="W62" t="e">
        <f>VLOOKUP($C62,'Hist Data'!$A$2:$CN$500,'Unchained Indices'!W$2,0)/VLOOKUP($C61,'Hist Data'!$A$2:$CN$500,'Unchained Indices'!W$2,0)-1</f>
        <v>#N/A</v>
      </c>
      <c r="X62" t="e">
        <f>VLOOKUP($C62,'Hist Data'!$A$2:$CN$500,'Unchained Indices'!X$2,0)/VLOOKUP($C61,'Hist Data'!$A$2:$CN$500,'Unchained Indices'!X$2,0)-1</f>
        <v>#N/A</v>
      </c>
      <c r="Y62" t="e">
        <f>VLOOKUP($C62,'Hist Data'!$A$2:$CN$500,'Unchained Indices'!Y$2,0)/VLOOKUP($C61,'Hist Data'!$A$2:$CN$500,'Unchained Indices'!Y$2,0)-1</f>
        <v>#N/A</v>
      </c>
      <c r="Z62" t="e">
        <f>VLOOKUP($C62,'Hist Data'!$A$2:$CN$500,'Unchained Indices'!Z$2,0)/VLOOKUP($C61,'Hist Data'!$A$2:$CN$500,'Unchained Indices'!Z$2,0)-1</f>
        <v>#N/A</v>
      </c>
      <c r="AA62" t="e">
        <f>VLOOKUP($C62,'Hist Data'!$A$2:$CN$500,'Unchained Indices'!AA$2,0)/VLOOKUP($C61,'Hist Data'!$A$2:$CN$500,'Unchained Indices'!AA$2,0)-1</f>
        <v>#N/A</v>
      </c>
      <c r="AB62" t="e">
        <f>VLOOKUP($C62,'Hist Data'!$A$2:$CN$500,'Unchained Indices'!AB$2,0)/VLOOKUP($C61,'Hist Data'!$A$2:$CN$500,'Unchained Indices'!AB$2,0)-1</f>
        <v>#N/A</v>
      </c>
      <c r="AC62" t="e">
        <f>VLOOKUP($C62,'Hist Data'!$A$2:$CN$500,'Unchained Indices'!AC$2,0)/VLOOKUP($C61,'Hist Data'!$A$2:$CN$500,'Unchained Indices'!AC$2,0)-1</f>
        <v>#N/A</v>
      </c>
      <c r="AD62" t="e">
        <f>VLOOKUP($C62,'Hist Data'!$A$2:$CN$500,'Unchained Indices'!AD$2,0)/VLOOKUP($C61,'Hist Data'!$A$2:$CN$500,'Unchained Indices'!AD$2,0)-1</f>
        <v>#N/A</v>
      </c>
      <c r="AE62" t="e">
        <f>VLOOKUP($C62,'Hist Data'!$A$2:$CN$500,'Unchained Indices'!AE$2,0)/VLOOKUP($C61,'Hist Data'!$A$2:$CN$500,'Unchained Indices'!AE$2,0)-1</f>
        <v>#N/A</v>
      </c>
      <c r="AF62" t="e">
        <f>VLOOKUP($C62,'Hist Data'!$A$2:$CN$500,'Unchained Indices'!AF$2,0)/VLOOKUP($C61,'Hist Data'!$A$2:$CN$500,'Unchained Indices'!AF$2,0)-1</f>
        <v>#N/A</v>
      </c>
      <c r="AG62" t="e">
        <f>VLOOKUP($C62,'Hist Data'!$A$2:$CN$500,'Unchained Indices'!AG$2,0)/VLOOKUP($C61,'Hist Data'!$A$2:$CN$500,'Unchained Indices'!AG$2,0)-1</f>
        <v>#N/A</v>
      </c>
      <c r="AH62" t="e">
        <f>VLOOKUP($C62,'Hist Data'!$A$2:$CN$500,'Unchained Indices'!AH$2,0)/VLOOKUP($C61,'Hist Data'!$A$2:$CN$500,'Unchained Indices'!AH$2,0)-1</f>
        <v>#N/A</v>
      </c>
      <c r="AI62" t="e">
        <f>VLOOKUP($C62,'Hist Data'!$A$2:$CN$500,'Unchained Indices'!AI$2,0)/VLOOKUP($C61,'Hist Data'!$A$2:$CN$500,'Unchained Indices'!AI$2,0)-1</f>
        <v>#N/A</v>
      </c>
      <c r="AJ62" t="e">
        <f>VLOOKUP($C62,'Hist Data'!$A$2:$CN$500,'Unchained Indices'!AJ$2,0)/VLOOKUP($C61,'Hist Data'!$A$2:$CN$500,'Unchained Indices'!AJ$2,0)-1</f>
        <v>#N/A</v>
      </c>
      <c r="AK62" t="e">
        <f>VLOOKUP($C62,'Hist Data'!$A$2:$CN$500,'Unchained Indices'!AK$2,0)/VLOOKUP($C61,'Hist Data'!$A$2:$CN$500,'Unchained Indices'!AK$2,0)-1</f>
        <v>#N/A</v>
      </c>
      <c r="AL62" t="e">
        <f>VLOOKUP($C62,'Hist Data'!$A$2:$CN$500,'Unchained Indices'!AL$2,0)/VLOOKUP($C61,'Hist Data'!$A$2:$CN$500,'Unchained Indices'!AL$2,0)-1</f>
        <v>#N/A</v>
      </c>
      <c r="AM62" t="e">
        <f>VLOOKUP($C62,'Hist Data'!$A$2:$CN$500,'Unchained Indices'!AM$2,0)/VLOOKUP($C61,'Hist Data'!$A$2:$CN$500,'Unchained Indices'!AM$2,0)-1</f>
        <v>#N/A</v>
      </c>
      <c r="AN62" t="e">
        <f>VLOOKUP($C62,'Hist Data'!$A$2:$CN$500,'Unchained Indices'!AN$2,0)/VLOOKUP($C61,'Hist Data'!$A$2:$CN$500,'Unchained Indices'!AN$2,0)-1</f>
        <v>#N/A</v>
      </c>
      <c r="AO62" t="e">
        <f>VLOOKUP($C62,'Hist Data'!$A$2:$CN$500,'Unchained Indices'!AO$2,0)/VLOOKUP($C61,'Hist Data'!$A$2:$CN$500,'Unchained Indices'!AO$2,0)-1</f>
        <v>#N/A</v>
      </c>
      <c r="AP62" t="e">
        <f>VLOOKUP($C62,'Hist Data'!$A$2:$CN$500,'Unchained Indices'!AP$2,0)/VLOOKUP($C61,'Hist Data'!$A$2:$CN$500,'Unchained Indices'!AP$2,0)-1</f>
        <v>#N/A</v>
      </c>
      <c r="AQ62" t="e">
        <f>VLOOKUP($C62,'Hist Data'!$A$2:$CN$500,'Unchained Indices'!AQ$2,0)/VLOOKUP($C61,'Hist Data'!$A$2:$CN$500,'Unchained Indices'!AQ$2,0)-1</f>
        <v>#N/A</v>
      </c>
      <c r="AR62" t="e">
        <f>VLOOKUP($C62,'Hist Data'!$A$2:$CN$500,'Unchained Indices'!AR$2,0)/VLOOKUP($C61,'Hist Data'!$A$2:$CN$500,'Unchained Indices'!AR$2,0)-1</f>
        <v>#N/A</v>
      </c>
      <c r="AS62" t="e">
        <f>VLOOKUP($C62,'Hist Data'!$A$2:$CN$500,'Unchained Indices'!AS$2,0)/VLOOKUP($C61,'Hist Data'!$A$2:$CN$500,'Unchained Indices'!AS$2,0)-1</f>
        <v>#N/A</v>
      </c>
      <c r="AT62" t="e">
        <f>VLOOKUP($C62,'Hist Data'!$A$2:$CN$500,'Unchained Indices'!AT$2,0)/VLOOKUP($C61,'Hist Data'!$A$2:$CN$500,'Unchained Indices'!AT$2,0)-1</f>
        <v>#N/A</v>
      </c>
      <c r="AU62" t="e">
        <f>VLOOKUP($C62,'Hist Data'!$A$2:$CN$500,'Unchained Indices'!AU$2,0)/VLOOKUP($C61,'Hist Data'!$A$2:$CN$500,'Unchained Indices'!AU$2,0)-1</f>
        <v>#N/A</v>
      </c>
      <c r="AV62" t="e">
        <f>VLOOKUP($C62,'Hist Data'!$A$2:$CN$500,'Unchained Indices'!AV$2,0)/VLOOKUP($C61,'Hist Data'!$A$2:$CN$500,'Unchained Indices'!AV$2,0)-1</f>
        <v>#N/A</v>
      </c>
      <c r="AW62" t="e">
        <f>VLOOKUP($C62,'Hist Data'!$A$2:$CN$500,'Unchained Indices'!AW$2,0)/VLOOKUP($C61,'Hist Data'!$A$2:$CN$500,'Unchained Indices'!AW$2,0)-1</f>
        <v>#N/A</v>
      </c>
      <c r="AX62" t="e">
        <f>VLOOKUP($C62,'Hist Data'!$A$2:$CN$500,'Unchained Indices'!AX$2,0)/VLOOKUP($C61,'Hist Data'!$A$2:$CN$500,'Unchained Indices'!AX$2,0)-1</f>
        <v>#N/A</v>
      </c>
      <c r="AY62" t="e">
        <f>VLOOKUP($C62,'Hist Data'!$A$2:$CN$500,'Unchained Indices'!AY$2,0)/VLOOKUP($C61,'Hist Data'!$A$2:$CN$500,'Unchained Indices'!AY$2,0)-1</f>
        <v>#N/A</v>
      </c>
      <c r="AZ62" t="e">
        <f>VLOOKUP($C62,'Hist Data'!$A$2:$CN$500,'Unchained Indices'!AZ$2,0)/VLOOKUP($C61,'Hist Data'!$A$2:$CN$500,'Unchained Indices'!AZ$2,0)-1</f>
        <v>#N/A</v>
      </c>
      <c r="BA62" t="e">
        <f>VLOOKUP($C62,'Hist Data'!$A$2:$CN$500,'Unchained Indices'!BA$2,0)/VLOOKUP($C61,'Hist Data'!$A$2:$CN$500,'Unchained Indices'!BA$2,0)-1</f>
        <v>#N/A</v>
      </c>
      <c r="BB62" t="e">
        <f>VLOOKUP($C62,'Hist Data'!$A$2:$CN$500,'Unchained Indices'!BB$2,0)/VLOOKUP($C61,'Hist Data'!$A$2:$CN$500,'Unchained Indices'!BB$2,0)-1</f>
        <v>#N/A</v>
      </c>
      <c r="BC62" t="e">
        <f>VLOOKUP($C62,'Hist Data'!$A$2:$CN$500,'Unchained Indices'!BC$2,0)/VLOOKUP($C61,'Hist Data'!$A$2:$CN$500,'Unchained Indices'!BC$2,0)-1</f>
        <v>#N/A</v>
      </c>
      <c r="BD62" t="e">
        <f>VLOOKUP($C62,'Hist Data'!$A$2:$CN$500,'Unchained Indices'!BD$2,0)/VLOOKUP($C61,'Hist Data'!$A$2:$CN$500,'Unchained Indices'!BD$2,0)-1</f>
        <v>#N/A</v>
      </c>
      <c r="BE62" t="e">
        <f>VLOOKUP($C62,'Hist Data'!$A$2:$CN$500,'Unchained Indices'!BE$2,0)/VLOOKUP($C61,'Hist Data'!$A$2:$CN$500,'Unchained Indices'!BE$2,0)-1</f>
        <v>#N/A</v>
      </c>
      <c r="BF62" t="e">
        <f>VLOOKUP($C62,'Hist Data'!$A$2:$CN$500,'Unchained Indices'!BF$2,0)/VLOOKUP($C61,'Hist Data'!$A$2:$CN$500,'Unchained Indices'!BF$2,0)-1</f>
        <v>#N/A</v>
      </c>
      <c r="BG62" t="e">
        <f>VLOOKUP($C62,'Hist Data'!$A$2:$CN$500,'Unchained Indices'!BG$2,0)/VLOOKUP($C61,'Hist Data'!$A$2:$CN$500,'Unchained Indices'!BG$2,0)-1</f>
        <v>#N/A</v>
      </c>
      <c r="BH62" t="e">
        <f>VLOOKUP($C62,'Hist Data'!$A$2:$CN$500,'Unchained Indices'!BH$2,0)/VLOOKUP($C61,'Hist Data'!$A$2:$CN$500,'Unchained Indices'!BH$2,0)-1</f>
        <v>#N/A</v>
      </c>
      <c r="BI62" t="e">
        <f>VLOOKUP($C62,'Hist Data'!$A$2:$CN$500,'Unchained Indices'!BI$2,0)/VLOOKUP($C61,'Hist Data'!$A$2:$CN$500,'Unchained Indices'!BI$2,0)-1</f>
        <v>#N/A</v>
      </c>
      <c r="BJ62" t="e">
        <f>VLOOKUP($C62,'Hist Data'!$A$2:$CN$500,'Unchained Indices'!BJ$2,0)/VLOOKUP($C61,'Hist Data'!$A$2:$CN$500,'Unchained Indices'!BJ$2,0)-1</f>
        <v>#N/A</v>
      </c>
      <c r="BK62" t="e">
        <f>VLOOKUP($C62,'Hist Data'!$A$2:$CN$500,'Unchained Indices'!BK$2,0)/VLOOKUP($C61,'Hist Data'!$A$2:$CN$500,'Unchained Indices'!BK$2,0)-1</f>
        <v>#N/A</v>
      </c>
      <c r="BL62" t="e">
        <f>VLOOKUP($C62,'Hist Data'!$A$2:$CN$500,'Unchained Indices'!BL$2,0)/VLOOKUP($C61,'Hist Data'!$A$2:$CN$500,'Unchained Indices'!BL$2,0)-1</f>
        <v>#N/A</v>
      </c>
      <c r="BM62" t="e">
        <f>VLOOKUP($C62,'Hist Data'!$A$2:$CN$500,'Unchained Indices'!BM$2,0)/VLOOKUP($C61,'Hist Data'!$A$2:$CN$500,'Unchained Indices'!BM$2,0)-1</f>
        <v>#N/A</v>
      </c>
      <c r="BN62" t="e">
        <f>VLOOKUP($C62,'Hist Data'!$A$2:$CN$500,'Unchained Indices'!BN$2,0)/VLOOKUP($C61,'Hist Data'!$A$2:$CN$500,'Unchained Indices'!BN$2,0)-1</f>
        <v>#N/A</v>
      </c>
      <c r="BO62" t="e">
        <f>VLOOKUP($C62,'Hist Data'!$A$2:$CN$500,'Unchained Indices'!BO$2,0)/VLOOKUP($C61,'Hist Data'!$A$2:$CN$500,'Unchained Indices'!BO$2,0)-1</f>
        <v>#N/A</v>
      </c>
      <c r="BP62" t="e">
        <f>VLOOKUP($C62,'Hist Data'!$A$2:$CN$500,'Unchained Indices'!BP$2,0)/VLOOKUP($C61,'Hist Data'!$A$2:$CN$500,'Unchained Indices'!BP$2,0)-1</f>
        <v>#N/A</v>
      </c>
      <c r="BQ62" t="e">
        <f>VLOOKUP($C62,'Hist Data'!$A$2:$CN$500,'Unchained Indices'!BQ$2,0)/VLOOKUP($C61,'Hist Data'!$A$2:$CN$500,'Unchained Indices'!BQ$2,0)-1</f>
        <v>#N/A</v>
      </c>
      <c r="BR62" t="e">
        <f>VLOOKUP($C62,'Hist Data'!$A$2:$CN$500,'Unchained Indices'!BR$2,0)/VLOOKUP($C61,'Hist Data'!$A$2:$CN$500,'Unchained Indices'!BR$2,0)-1</f>
        <v>#N/A</v>
      </c>
      <c r="BS62" t="e">
        <f>VLOOKUP($C62,'Hist Data'!$A$2:$CN$500,'Unchained Indices'!BS$2,0)/VLOOKUP($C61,'Hist Data'!$A$2:$CN$500,'Unchained Indices'!BS$2,0)-1</f>
        <v>#N/A</v>
      </c>
      <c r="BT62" t="e">
        <f>VLOOKUP($C62,'Hist Data'!$A$2:$CN$500,'Unchained Indices'!BT$2,0)/VLOOKUP($C61,'Hist Data'!$A$2:$CN$500,'Unchained Indices'!BT$2,0)-1</f>
        <v>#N/A</v>
      </c>
      <c r="BU62" t="e">
        <f>VLOOKUP($C62,'Hist Data'!$A$2:$CN$500,'Unchained Indices'!BU$2,0)/VLOOKUP($C61,'Hist Data'!$A$2:$CN$500,'Unchained Indices'!BU$2,0)-1</f>
        <v>#N/A</v>
      </c>
      <c r="BV62" t="e">
        <f>VLOOKUP($C62,'Hist Data'!$A$2:$CN$500,'Unchained Indices'!BV$2,0)/VLOOKUP($C61,'Hist Data'!$A$2:$CN$500,'Unchained Indices'!BV$2,0)-1</f>
        <v>#N/A</v>
      </c>
      <c r="BW62" t="e">
        <f>VLOOKUP($C62,'Hist Data'!$A$2:$CN$500,'Unchained Indices'!BW$2,0)/VLOOKUP($C61,'Hist Data'!$A$2:$CN$500,'Unchained Indices'!BW$2,0)-1</f>
        <v>#N/A</v>
      </c>
      <c r="BX62" t="e">
        <f>VLOOKUP($C62,'Hist Data'!$A$2:$CN$500,'Unchained Indices'!BX$2,0)/VLOOKUP($C61,'Hist Data'!$A$2:$CN$500,'Unchained Indices'!BX$2,0)-1</f>
        <v>#N/A</v>
      </c>
      <c r="BY62" t="e">
        <f>VLOOKUP($C62,'Hist Data'!$A$2:$CN$500,'Unchained Indices'!BY$2,0)/VLOOKUP($C61,'Hist Data'!$A$2:$CN$500,'Unchained Indices'!BY$2,0)-1</f>
        <v>#N/A</v>
      </c>
      <c r="BZ62" t="e">
        <f>VLOOKUP($C62,'Hist Data'!$A$2:$CN$500,'Unchained Indices'!BZ$2,0)/VLOOKUP($C61,'Hist Data'!$A$2:$CN$500,'Unchained Indices'!BZ$2,0)-1</f>
        <v>#N/A</v>
      </c>
      <c r="CA62" t="e">
        <f>VLOOKUP($C62,'Hist Data'!$A$2:$CN$500,'Unchained Indices'!CA$2,0)/VLOOKUP($C61,'Hist Data'!$A$2:$CN$500,'Unchained Indices'!CA$2,0)-1</f>
        <v>#N/A</v>
      </c>
      <c r="CB62" t="e">
        <f>VLOOKUP($C62,'Hist Data'!$A$2:$CN$500,'Unchained Indices'!CB$2,0)/VLOOKUP($C61,'Hist Data'!$A$2:$CN$500,'Unchained Indices'!CB$2,0)-1</f>
        <v>#N/A</v>
      </c>
      <c r="CC62" t="e">
        <f>VLOOKUP($C62,'Hist Data'!$A$2:$CN$500,'Unchained Indices'!CC$2,0)/VLOOKUP($C61,'Hist Data'!$A$2:$CN$500,'Unchained Indices'!CC$2,0)-1</f>
        <v>#N/A</v>
      </c>
      <c r="CD62" t="e">
        <f>VLOOKUP($C62,'Hist Data'!$A$2:$CN$500,'Unchained Indices'!CD$2,0)/VLOOKUP($C61,'Hist Data'!$A$2:$CN$500,'Unchained Indices'!CD$2,0)-1</f>
        <v>#N/A</v>
      </c>
      <c r="CE62" t="e">
        <f>VLOOKUP($C62,'Hist Data'!$A$2:$CN$500,'Unchained Indices'!CE$2,0)/VLOOKUP($C61,'Hist Data'!$A$2:$CN$500,'Unchained Indices'!CE$2,0)-1</f>
        <v>#N/A</v>
      </c>
      <c r="CF62" t="e">
        <f>VLOOKUP($C62,'Hist Data'!$A$2:$CN$500,'Unchained Indices'!CF$2,0)/VLOOKUP($C61,'Hist Data'!$A$2:$CN$500,'Unchained Indices'!CF$2,0)-1</f>
        <v>#N/A</v>
      </c>
      <c r="CG62" t="e">
        <f>VLOOKUP($C62,'Hist Data'!$A$2:$CN$500,'Unchained Indices'!CG$2,0)/VLOOKUP($C61,'Hist Data'!$A$2:$CN$500,'Unchained Indices'!CG$2,0)-1</f>
        <v>#N/A</v>
      </c>
      <c r="CH62" t="e">
        <f>VLOOKUP($C62,'Hist Data'!$A$2:$CN$500,'Unchained Indices'!CH$2,0)/VLOOKUP($C61,'Hist Data'!$A$2:$CN$500,'Unchained Indices'!CH$2,0)-1</f>
        <v>#N/A</v>
      </c>
      <c r="CI62" t="e">
        <f>VLOOKUP($C62,'Hist Data'!$A$2:$CN$500,'Unchained Indices'!CI$2,0)/VLOOKUP($C61,'Hist Data'!$A$2:$CN$500,'Unchained Indices'!CI$2,0)-1</f>
        <v>#N/A</v>
      </c>
      <c r="CJ62" t="e">
        <f>VLOOKUP($C62,'Hist Data'!$A$2:$CN$500,'Unchained Indices'!CJ$2,0)/VLOOKUP($C61,'Hist Data'!$A$2:$CN$500,'Unchained Indices'!CJ$2,0)-1</f>
        <v>#N/A</v>
      </c>
      <c r="CK62" t="e">
        <f>VLOOKUP($C62,'Hist Data'!$A$2:$CN$500,'Unchained Indices'!CK$2,0)/VLOOKUP($C61,'Hist Data'!$A$2:$CN$500,'Unchained Indices'!CK$2,0)-1</f>
        <v>#N/A</v>
      </c>
      <c r="CL62" t="e">
        <f>VLOOKUP($C62,'Hist Data'!$A$2:$CN$500,'Unchained Indices'!CL$2,0)/VLOOKUP($C61,'Hist Data'!$A$2:$CN$500,'Unchained Indices'!CL$2,0)-1</f>
        <v>#N/A</v>
      </c>
      <c r="CM62" t="e">
        <f>VLOOKUP($C62,'Hist Data'!$A$2:$CN$500,'Unchained Indices'!CM$2,0)/VLOOKUP($C61,'Hist Data'!$A$2:$CN$500,'Unchained Indices'!CM$2,0)-1</f>
        <v>#N/A</v>
      </c>
      <c r="CN62" t="e">
        <f>VLOOKUP($C62,'Hist Data'!$A$2:$CN$500,'Unchained Indices'!CN$2,0)/VLOOKUP($C61,'Hist Data'!$A$2:$CN$500,'Unchained Indices'!CN$2,0)-1</f>
        <v>#N/A</v>
      </c>
      <c r="CO62" t="e">
        <f>VLOOKUP($C62,'Hist Data'!$A$2:$CN$500,'Unchained Indices'!CO$2,0)/VLOOKUP($C61,'Hist Data'!$A$2:$CN$500,'Unchained Indices'!CO$2,0)-1</f>
        <v>#N/A</v>
      </c>
      <c r="CP62" t="e">
        <f>VLOOKUP($C62,'Hist Data'!$A$2:$CN$500,'Unchained Indices'!CP$2,0)/VLOOKUP($C61,'Hist Data'!$A$2:$CN$500,'Unchained Indices'!CP$2,0)-1</f>
        <v>#N/A</v>
      </c>
    </row>
    <row r="63" spans="3:94" x14ac:dyDescent="0.2">
      <c r="C63" s="6">
        <f t="shared" si="10"/>
        <v>45139</v>
      </c>
      <c r="D63" t="e">
        <f>VLOOKUP($C63,'Hist Data'!$A$2:$CN$500,'Unchained Indices'!D$2,0)/VLOOKUP($C62,'Hist Data'!$A$2:$CN$500,'Unchained Indices'!D$2,0)-1</f>
        <v>#N/A</v>
      </c>
      <c r="E63" t="e">
        <f>VLOOKUP($C63,'Hist Data'!$A$2:$CN$500,'Unchained Indices'!E$2,0)/VLOOKUP($C62,'Hist Data'!$A$2:$CN$500,'Unchained Indices'!E$2,0)-1</f>
        <v>#N/A</v>
      </c>
      <c r="F63" t="e">
        <f>VLOOKUP($C63,'Hist Data'!$A$2:$CN$500,'Unchained Indices'!F$2,0)/VLOOKUP($C62,'Hist Data'!$A$2:$CN$500,'Unchained Indices'!F$2,0)-1</f>
        <v>#N/A</v>
      </c>
      <c r="G63" t="e">
        <f>VLOOKUP($C63,'Hist Data'!$A$2:$CN$500,'Unchained Indices'!G$2,0)/VLOOKUP($C62,'Hist Data'!$A$2:$CN$500,'Unchained Indices'!G$2,0)-1</f>
        <v>#N/A</v>
      </c>
      <c r="H63" t="e">
        <f>VLOOKUP($C63,'Hist Data'!$A$2:$CN$500,'Unchained Indices'!H$2,0)/VLOOKUP($C62,'Hist Data'!$A$2:$CN$500,'Unchained Indices'!H$2,0)-1</f>
        <v>#N/A</v>
      </c>
      <c r="I63" t="e">
        <f>VLOOKUP($C63,'Hist Data'!$A$2:$CN$500,'Unchained Indices'!I$2,0)/VLOOKUP($C62,'Hist Data'!$A$2:$CN$500,'Unchained Indices'!I$2,0)-1</f>
        <v>#N/A</v>
      </c>
      <c r="J63" t="e">
        <f>VLOOKUP($C63,'Hist Data'!$A$2:$CN$500,'Unchained Indices'!J$2,0)/VLOOKUP($C62,'Hist Data'!$A$2:$CN$500,'Unchained Indices'!J$2,0)-1</f>
        <v>#N/A</v>
      </c>
      <c r="K63" t="e">
        <f>VLOOKUP($C63,'Hist Data'!$A$2:$CN$500,'Unchained Indices'!K$2,0)/VLOOKUP($C62,'Hist Data'!$A$2:$CN$500,'Unchained Indices'!K$2,0)-1</f>
        <v>#N/A</v>
      </c>
      <c r="L63" t="e">
        <f>VLOOKUP($C63,'Hist Data'!$A$2:$CN$500,'Unchained Indices'!L$2,0)/VLOOKUP($C62,'Hist Data'!$A$2:$CN$500,'Unchained Indices'!L$2,0)-1</f>
        <v>#N/A</v>
      </c>
      <c r="M63" t="e">
        <f>VLOOKUP($C63,'Hist Data'!$A$2:$CN$500,'Unchained Indices'!M$2,0)/VLOOKUP($C62,'Hist Data'!$A$2:$CN$500,'Unchained Indices'!M$2,0)-1</f>
        <v>#N/A</v>
      </c>
      <c r="N63" t="e">
        <f>VLOOKUP($C63,'Hist Data'!$A$2:$CN$500,'Unchained Indices'!N$2,0)/VLOOKUP($C62,'Hist Data'!$A$2:$CN$500,'Unchained Indices'!N$2,0)-1</f>
        <v>#N/A</v>
      </c>
      <c r="O63" t="e">
        <f>VLOOKUP($C63,'Hist Data'!$A$2:$CN$500,'Unchained Indices'!O$2,0)/VLOOKUP($C62,'Hist Data'!$A$2:$CN$500,'Unchained Indices'!O$2,0)-1</f>
        <v>#N/A</v>
      </c>
      <c r="P63" t="e">
        <f>VLOOKUP($C63,'Hist Data'!$A$2:$CN$500,'Unchained Indices'!P$2,0)/VLOOKUP($C62,'Hist Data'!$A$2:$CN$500,'Unchained Indices'!P$2,0)-1</f>
        <v>#N/A</v>
      </c>
      <c r="Q63" t="e">
        <f>VLOOKUP($C63,'Hist Data'!$A$2:$CN$500,'Unchained Indices'!Q$2,0)/VLOOKUP($C62,'Hist Data'!$A$2:$CN$500,'Unchained Indices'!Q$2,0)-1</f>
        <v>#N/A</v>
      </c>
      <c r="R63" t="e">
        <f>VLOOKUP($C63,'Hist Data'!$A$2:$CN$500,'Unchained Indices'!R$2,0)/VLOOKUP($C62,'Hist Data'!$A$2:$CN$500,'Unchained Indices'!R$2,0)-1</f>
        <v>#N/A</v>
      </c>
      <c r="S63" t="e">
        <f>VLOOKUP($C63,'Hist Data'!$A$2:$CN$500,'Unchained Indices'!S$2,0)/VLOOKUP($C62,'Hist Data'!$A$2:$CN$500,'Unchained Indices'!S$2,0)-1</f>
        <v>#N/A</v>
      </c>
      <c r="T63" t="e">
        <f>VLOOKUP($C63,'Hist Data'!$A$2:$CN$500,'Unchained Indices'!T$2,0)/VLOOKUP($C62,'Hist Data'!$A$2:$CN$500,'Unchained Indices'!T$2,0)-1</f>
        <v>#N/A</v>
      </c>
      <c r="U63" t="e">
        <f>VLOOKUP($C63,'Hist Data'!$A$2:$CN$500,'Unchained Indices'!U$2,0)/VLOOKUP($C62,'Hist Data'!$A$2:$CN$500,'Unchained Indices'!U$2,0)-1</f>
        <v>#N/A</v>
      </c>
      <c r="V63" t="e">
        <f>VLOOKUP($C63,'Hist Data'!$A$2:$CN$500,'Unchained Indices'!V$2,0)/VLOOKUP($C62,'Hist Data'!$A$2:$CN$500,'Unchained Indices'!V$2,0)-1</f>
        <v>#N/A</v>
      </c>
      <c r="W63" t="e">
        <f>VLOOKUP($C63,'Hist Data'!$A$2:$CN$500,'Unchained Indices'!W$2,0)/VLOOKUP($C62,'Hist Data'!$A$2:$CN$500,'Unchained Indices'!W$2,0)-1</f>
        <v>#N/A</v>
      </c>
      <c r="X63" t="e">
        <f>VLOOKUP($C63,'Hist Data'!$A$2:$CN$500,'Unchained Indices'!X$2,0)/VLOOKUP($C62,'Hist Data'!$A$2:$CN$500,'Unchained Indices'!X$2,0)-1</f>
        <v>#N/A</v>
      </c>
      <c r="Y63" t="e">
        <f>VLOOKUP($C63,'Hist Data'!$A$2:$CN$500,'Unchained Indices'!Y$2,0)/VLOOKUP($C62,'Hist Data'!$A$2:$CN$500,'Unchained Indices'!Y$2,0)-1</f>
        <v>#N/A</v>
      </c>
      <c r="Z63" t="e">
        <f>VLOOKUP($C63,'Hist Data'!$A$2:$CN$500,'Unchained Indices'!Z$2,0)/VLOOKUP($C62,'Hist Data'!$A$2:$CN$500,'Unchained Indices'!Z$2,0)-1</f>
        <v>#N/A</v>
      </c>
      <c r="AA63" t="e">
        <f>VLOOKUP($C63,'Hist Data'!$A$2:$CN$500,'Unchained Indices'!AA$2,0)/VLOOKUP($C62,'Hist Data'!$A$2:$CN$500,'Unchained Indices'!AA$2,0)-1</f>
        <v>#N/A</v>
      </c>
      <c r="AB63" t="e">
        <f>VLOOKUP($C63,'Hist Data'!$A$2:$CN$500,'Unchained Indices'!AB$2,0)/VLOOKUP($C62,'Hist Data'!$A$2:$CN$500,'Unchained Indices'!AB$2,0)-1</f>
        <v>#N/A</v>
      </c>
      <c r="AC63" t="e">
        <f>VLOOKUP($C63,'Hist Data'!$A$2:$CN$500,'Unchained Indices'!AC$2,0)/VLOOKUP($C62,'Hist Data'!$A$2:$CN$500,'Unchained Indices'!AC$2,0)-1</f>
        <v>#N/A</v>
      </c>
      <c r="AD63" t="e">
        <f>VLOOKUP($C63,'Hist Data'!$A$2:$CN$500,'Unchained Indices'!AD$2,0)/VLOOKUP($C62,'Hist Data'!$A$2:$CN$500,'Unchained Indices'!AD$2,0)-1</f>
        <v>#N/A</v>
      </c>
      <c r="AE63" t="e">
        <f>VLOOKUP($C63,'Hist Data'!$A$2:$CN$500,'Unchained Indices'!AE$2,0)/VLOOKUP($C62,'Hist Data'!$A$2:$CN$500,'Unchained Indices'!AE$2,0)-1</f>
        <v>#N/A</v>
      </c>
      <c r="AF63" t="e">
        <f>VLOOKUP($C63,'Hist Data'!$A$2:$CN$500,'Unchained Indices'!AF$2,0)/VLOOKUP($C62,'Hist Data'!$A$2:$CN$500,'Unchained Indices'!AF$2,0)-1</f>
        <v>#N/A</v>
      </c>
      <c r="AG63" t="e">
        <f>VLOOKUP($C63,'Hist Data'!$A$2:$CN$500,'Unchained Indices'!AG$2,0)/VLOOKUP($C62,'Hist Data'!$A$2:$CN$500,'Unchained Indices'!AG$2,0)-1</f>
        <v>#N/A</v>
      </c>
      <c r="AH63" t="e">
        <f>VLOOKUP($C63,'Hist Data'!$A$2:$CN$500,'Unchained Indices'!AH$2,0)/VLOOKUP($C62,'Hist Data'!$A$2:$CN$500,'Unchained Indices'!AH$2,0)-1</f>
        <v>#N/A</v>
      </c>
      <c r="AI63" t="e">
        <f>VLOOKUP($C63,'Hist Data'!$A$2:$CN$500,'Unchained Indices'!AI$2,0)/VLOOKUP($C62,'Hist Data'!$A$2:$CN$500,'Unchained Indices'!AI$2,0)-1</f>
        <v>#N/A</v>
      </c>
      <c r="AJ63" t="e">
        <f>VLOOKUP($C63,'Hist Data'!$A$2:$CN$500,'Unchained Indices'!AJ$2,0)/VLOOKUP($C62,'Hist Data'!$A$2:$CN$500,'Unchained Indices'!AJ$2,0)-1</f>
        <v>#N/A</v>
      </c>
      <c r="AK63" t="e">
        <f>VLOOKUP($C63,'Hist Data'!$A$2:$CN$500,'Unchained Indices'!AK$2,0)/VLOOKUP($C62,'Hist Data'!$A$2:$CN$500,'Unchained Indices'!AK$2,0)-1</f>
        <v>#N/A</v>
      </c>
      <c r="AL63" t="e">
        <f>VLOOKUP($C63,'Hist Data'!$A$2:$CN$500,'Unchained Indices'!AL$2,0)/VLOOKUP($C62,'Hist Data'!$A$2:$CN$500,'Unchained Indices'!AL$2,0)-1</f>
        <v>#N/A</v>
      </c>
      <c r="AM63" t="e">
        <f>VLOOKUP($C63,'Hist Data'!$A$2:$CN$500,'Unchained Indices'!AM$2,0)/VLOOKUP($C62,'Hist Data'!$A$2:$CN$500,'Unchained Indices'!AM$2,0)-1</f>
        <v>#N/A</v>
      </c>
      <c r="AN63" t="e">
        <f>VLOOKUP($C63,'Hist Data'!$A$2:$CN$500,'Unchained Indices'!AN$2,0)/VLOOKUP($C62,'Hist Data'!$A$2:$CN$500,'Unchained Indices'!AN$2,0)-1</f>
        <v>#N/A</v>
      </c>
      <c r="AO63" t="e">
        <f>VLOOKUP($C63,'Hist Data'!$A$2:$CN$500,'Unchained Indices'!AO$2,0)/VLOOKUP($C62,'Hist Data'!$A$2:$CN$500,'Unchained Indices'!AO$2,0)-1</f>
        <v>#N/A</v>
      </c>
      <c r="AP63" t="e">
        <f>VLOOKUP($C63,'Hist Data'!$A$2:$CN$500,'Unchained Indices'!AP$2,0)/VLOOKUP($C62,'Hist Data'!$A$2:$CN$500,'Unchained Indices'!AP$2,0)-1</f>
        <v>#N/A</v>
      </c>
      <c r="AQ63" t="e">
        <f>VLOOKUP($C63,'Hist Data'!$A$2:$CN$500,'Unchained Indices'!AQ$2,0)/VLOOKUP($C62,'Hist Data'!$A$2:$CN$500,'Unchained Indices'!AQ$2,0)-1</f>
        <v>#N/A</v>
      </c>
      <c r="AR63" t="e">
        <f>VLOOKUP($C63,'Hist Data'!$A$2:$CN$500,'Unchained Indices'!AR$2,0)/VLOOKUP($C62,'Hist Data'!$A$2:$CN$500,'Unchained Indices'!AR$2,0)-1</f>
        <v>#N/A</v>
      </c>
      <c r="AS63" t="e">
        <f>VLOOKUP($C63,'Hist Data'!$A$2:$CN$500,'Unchained Indices'!AS$2,0)/VLOOKUP($C62,'Hist Data'!$A$2:$CN$500,'Unchained Indices'!AS$2,0)-1</f>
        <v>#N/A</v>
      </c>
      <c r="AT63" t="e">
        <f>VLOOKUP($C63,'Hist Data'!$A$2:$CN$500,'Unchained Indices'!AT$2,0)/VLOOKUP($C62,'Hist Data'!$A$2:$CN$500,'Unchained Indices'!AT$2,0)-1</f>
        <v>#N/A</v>
      </c>
      <c r="AU63" t="e">
        <f>VLOOKUP($C63,'Hist Data'!$A$2:$CN$500,'Unchained Indices'!AU$2,0)/VLOOKUP($C62,'Hist Data'!$A$2:$CN$500,'Unchained Indices'!AU$2,0)-1</f>
        <v>#N/A</v>
      </c>
      <c r="AV63" t="e">
        <f>VLOOKUP($C63,'Hist Data'!$A$2:$CN$500,'Unchained Indices'!AV$2,0)/VLOOKUP($C62,'Hist Data'!$A$2:$CN$500,'Unchained Indices'!AV$2,0)-1</f>
        <v>#N/A</v>
      </c>
      <c r="AW63" t="e">
        <f>VLOOKUP($C63,'Hist Data'!$A$2:$CN$500,'Unchained Indices'!AW$2,0)/VLOOKUP($C62,'Hist Data'!$A$2:$CN$500,'Unchained Indices'!AW$2,0)-1</f>
        <v>#N/A</v>
      </c>
      <c r="AX63" t="e">
        <f>VLOOKUP($C63,'Hist Data'!$A$2:$CN$500,'Unchained Indices'!AX$2,0)/VLOOKUP($C62,'Hist Data'!$A$2:$CN$500,'Unchained Indices'!AX$2,0)-1</f>
        <v>#N/A</v>
      </c>
      <c r="AY63" t="e">
        <f>VLOOKUP($C63,'Hist Data'!$A$2:$CN$500,'Unchained Indices'!AY$2,0)/VLOOKUP($C62,'Hist Data'!$A$2:$CN$500,'Unchained Indices'!AY$2,0)-1</f>
        <v>#N/A</v>
      </c>
      <c r="AZ63" t="e">
        <f>VLOOKUP($C63,'Hist Data'!$A$2:$CN$500,'Unchained Indices'!AZ$2,0)/VLOOKUP($C62,'Hist Data'!$A$2:$CN$500,'Unchained Indices'!AZ$2,0)-1</f>
        <v>#N/A</v>
      </c>
      <c r="BA63" t="e">
        <f>VLOOKUP($C63,'Hist Data'!$A$2:$CN$500,'Unchained Indices'!BA$2,0)/VLOOKUP($C62,'Hist Data'!$A$2:$CN$500,'Unchained Indices'!BA$2,0)-1</f>
        <v>#N/A</v>
      </c>
      <c r="BB63" t="e">
        <f>VLOOKUP($C63,'Hist Data'!$A$2:$CN$500,'Unchained Indices'!BB$2,0)/VLOOKUP($C62,'Hist Data'!$A$2:$CN$500,'Unchained Indices'!BB$2,0)-1</f>
        <v>#N/A</v>
      </c>
      <c r="BC63" t="e">
        <f>VLOOKUP($C63,'Hist Data'!$A$2:$CN$500,'Unchained Indices'!BC$2,0)/VLOOKUP($C62,'Hist Data'!$A$2:$CN$500,'Unchained Indices'!BC$2,0)-1</f>
        <v>#N/A</v>
      </c>
      <c r="BD63" t="e">
        <f>VLOOKUP($C63,'Hist Data'!$A$2:$CN$500,'Unchained Indices'!BD$2,0)/VLOOKUP($C62,'Hist Data'!$A$2:$CN$500,'Unchained Indices'!BD$2,0)-1</f>
        <v>#N/A</v>
      </c>
      <c r="BE63" t="e">
        <f>VLOOKUP($C63,'Hist Data'!$A$2:$CN$500,'Unchained Indices'!BE$2,0)/VLOOKUP($C62,'Hist Data'!$A$2:$CN$500,'Unchained Indices'!BE$2,0)-1</f>
        <v>#N/A</v>
      </c>
      <c r="BF63" t="e">
        <f>VLOOKUP($C63,'Hist Data'!$A$2:$CN$500,'Unchained Indices'!BF$2,0)/VLOOKUP($C62,'Hist Data'!$A$2:$CN$500,'Unchained Indices'!BF$2,0)-1</f>
        <v>#N/A</v>
      </c>
      <c r="BG63" t="e">
        <f>VLOOKUP($C63,'Hist Data'!$A$2:$CN$500,'Unchained Indices'!BG$2,0)/VLOOKUP($C62,'Hist Data'!$A$2:$CN$500,'Unchained Indices'!BG$2,0)-1</f>
        <v>#N/A</v>
      </c>
      <c r="BH63" t="e">
        <f>VLOOKUP($C63,'Hist Data'!$A$2:$CN$500,'Unchained Indices'!BH$2,0)/VLOOKUP($C62,'Hist Data'!$A$2:$CN$500,'Unchained Indices'!BH$2,0)-1</f>
        <v>#N/A</v>
      </c>
      <c r="BI63" t="e">
        <f>VLOOKUP($C63,'Hist Data'!$A$2:$CN$500,'Unchained Indices'!BI$2,0)/VLOOKUP($C62,'Hist Data'!$A$2:$CN$500,'Unchained Indices'!BI$2,0)-1</f>
        <v>#N/A</v>
      </c>
      <c r="BJ63" t="e">
        <f>VLOOKUP($C63,'Hist Data'!$A$2:$CN$500,'Unchained Indices'!BJ$2,0)/VLOOKUP($C62,'Hist Data'!$A$2:$CN$500,'Unchained Indices'!BJ$2,0)-1</f>
        <v>#N/A</v>
      </c>
      <c r="BK63" t="e">
        <f>VLOOKUP($C63,'Hist Data'!$A$2:$CN$500,'Unchained Indices'!BK$2,0)/VLOOKUP($C62,'Hist Data'!$A$2:$CN$500,'Unchained Indices'!BK$2,0)-1</f>
        <v>#N/A</v>
      </c>
      <c r="BL63" t="e">
        <f>VLOOKUP($C63,'Hist Data'!$A$2:$CN$500,'Unchained Indices'!BL$2,0)/VLOOKUP($C62,'Hist Data'!$A$2:$CN$500,'Unchained Indices'!BL$2,0)-1</f>
        <v>#N/A</v>
      </c>
      <c r="BM63" t="e">
        <f>VLOOKUP($C63,'Hist Data'!$A$2:$CN$500,'Unchained Indices'!BM$2,0)/VLOOKUP($C62,'Hist Data'!$A$2:$CN$500,'Unchained Indices'!BM$2,0)-1</f>
        <v>#N/A</v>
      </c>
      <c r="BN63" t="e">
        <f>VLOOKUP($C63,'Hist Data'!$A$2:$CN$500,'Unchained Indices'!BN$2,0)/VLOOKUP($C62,'Hist Data'!$A$2:$CN$500,'Unchained Indices'!BN$2,0)-1</f>
        <v>#N/A</v>
      </c>
      <c r="BO63" t="e">
        <f>VLOOKUP($C63,'Hist Data'!$A$2:$CN$500,'Unchained Indices'!BO$2,0)/VLOOKUP($C62,'Hist Data'!$A$2:$CN$500,'Unchained Indices'!BO$2,0)-1</f>
        <v>#N/A</v>
      </c>
      <c r="BP63" t="e">
        <f>VLOOKUP($C63,'Hist Data'!$A$2:$CN$500,'Unchained Indices'!BP$2,0)/VLOOKUP($C62,'Hist Data'!$A$2:$CN$500,'Unchained Indices'!BP$2,0)-1</f>
        <v>#N/A</v>
      </c>
      <c r="BQ63" t="e">
        <f>VLOOKUP($C63,'Hist Data'!$A$2:$CN$500,'Unchained Indices'!BQ$2,0)/VLOOKUP($C62,'Hist Data'!$A$2:$CN$500,'Unchained Indices'!BQ$2,0)-1</f>
        <v>#N/A</v>
      </c>
      <c r="BR63" t="e">
        <f>VLOOKUP($C63,'Hist Data'!$A$2:$CN$500,'Unchained Indices'!BR$2,0)/VLOOKUP($C62,'Hist Data'!$A$2:$CN$500,'Unchained Indices'!BR$2,0)-1</f>
        <v>#N/A</v>
      </c>
      <c r="BS63" t="e">
        <f>VLOOKUP($C63,'Hist Data'!$A$2:$CN$500,'Unchained Indices'!BS$2,0)/VLOOKUP($C62,'Hist Data'!$A$2:$CN$500,'Unchained Indices'!BS$2,0)-1</f>
        <v>#N/A</v>
      </c>
      <c r="BT63" t="e">
        <f>VLOOKUP($C63,'Hist Data'!$A$2:$CN$500,'Unchained Indices'!BT$2,0)/VLOOKUP($C62,'Hist Data'!$A$2:$CN$500,'Unchained Indices'!BT$2,0)-1</f>
        <v>#N/A</v>
      </c>
      <c r="BU63" t="e">
        <f>VLOOKUP($C63,'Hist Data'!$A$2:$CN$500,'Unchained Indices'!BU$2,0)/VLOOKUP($C62,'Hist Data'!$A$2:$CN$500,'Unchained Indices'!BU$2,0)-1</f>
        <v>#N/A</v>
      </c>
      <c r="BV63" t="e">
        <f>VLOOKUP($C63,'Hist Data'!$A$2:$CN$500,'Unchained Indices'!BV$2,0)/VLOOKUP($C62,'Hist Data'!$A$2:$CN$500,'Unchained Indices'!BV$2,0)-1</f>
        <v>#N/A</v>
      </c>
      <c r="BW63" t="e">
        <f>VLOOKUP($C63,'Hist Data'!$A$2:$CN$500,'Unchained Indices'!BW$2,0)/VLOOKUP($C62,'Hist Data'!$A$2:$CN$500,'Unchained Indices'!BW$2,0)-1</f>
        <v>#N/A</v>
      </c>
      <c r="BX63" t="e">
        <f>VLOOKUP($C63,'Hist Data'!$A$2:$CN$500,'Unchained Indices'!BX$2,0)/VLOOKUP($C62,'Hist Data'!$A$2:$CN$500,'Unchained Indices'!BX$2,0)-1</f>
        <v>#N/A</v>
      </c>
      <c r="BY63" t="e">
        <f>VLOOKUP($C63,'Hist Data'!$A$2:$CN$500,'Unchained Indices'!BY$2,0)/VLOOKUP($C62,'Hist Data'!$A$2:$CN$500,'Unchained Indices'!BY$2,0)-1</f>
        <v>#N/A</v>
      </c>
      <c r="BZ63" t="e">
        <f>VLOOKUP($C63,'Hist Data'!$A$2:$CN$500,'Unchained Indices'!BZ$2,0)/VLOOKUP($C62,'Hist Data'!$A$2:$CN$500,'Unchained Indices'!BZ$2,0)-1</f>
        <v>#N/A</v>
      </c>
      <c r="CA63" t="e">
        <f>VLOOKUP($C63,'Hist Data'!$A$2:$CN$500,'Unchained Indices'!CA$2,0)/VLOOKUP($C62,'Hist Data'!$A$2:$CN$500,'Unchained Indices'!CA$2,0)-1</f>
        <v>#N/A</v>
      </c>
      <c r="CB63" t="e">
        <f>VLOOKUP($C63,'Hist Data'!$A$2:$CN$500,'Unchained Indices'!CB$2,0)/VLOOKUP($C62,'Hist Data'!$A$2:$CN$500,'Unchained Indices'!CB$2,0)-1</f>
        <v>#N/A</v>
      </c>
      <c r="CC63" t="e">
        <f>VLOOKUP($C63,'Hist Data'!$A$2:$CN$500,'Unchained Indices'!CC$2,0)/VLOOKUP($C62,'Hist Data'!$A$2:$CN$500,'Unchained Indices'!CC$2,0)-1</f>
        <v>#N/A</v>
      </c>
      <c r="CD63" t="e">
        <f>VLOOKUP($C63,'Hist Data'!$A$2:$CN$500,'Unchained Indices'!CD$2,0)/VLOOKUP($C62,'Hist Data'!$A$2:$CN$500,'Unchained Indices'!CD$2,0)-1</f>
        <v>#N/A</v>
      </c>
      <c r="CE63" t="e">
        <f>VLOOKUP($C63,'Hist Data'!$A$2:$CN$500,'Unchained Indices'!CE$2,0)/VLOOKUP($C62,'Hist Data'!$A$2:$CN$500,'Unchained Indices'!CE$2,0)-1</f>
        <v>#N/A</v>
      </c>
      <c r="CF63" t="e">
        <f>VLOOKUP($C63,'Hist Data'!$A$2:$CN$500,'Unchained Indices'!CF$2,0)/VLOOKUP($C62,'Hist Data'!$A$2:$CN$500,'Unchained Indices'!CF$2,0)-1</f>
        <v>#N/A</v>
      </c>
      <c r="CG63" t="e">
        <f>VLOOKUP($C63,'Hist Data'!$A$2:$CN$500,'Unchained Indices'!CG$2,0)/VLOOKUP($C62,'Hist Data'!$A$2:$CN$500,'Unchained Indices'!CG$2,0)-1</f>
        <v>#N/A</v>
      </c>
      <c r="CH63" t="e">
        <f>VLOOKUP($C63,'Hist Data'!$A$2:$CN$500,'Unchained Indices'!CH$2,0)/VLOOKUP($C62,'Hist Data'!$A$2:$CN$500,'Unchained Indices'!CH$2,0)-1</f>
        <v>#N/A</v>
      </c>
      <c r="CI63" t="e">
        <f>VLOOKUP($C63,'Hist Data'!$A$2:$CN$500,'Unchained Indices'!CI$2,0)/VLOOKUP($C62,'Hist Data'!$A$2:$CN$500,'Unchained Indices'!CI$2,0)-1</f>
        <v>#N/A</v>
      </c>
      <c r="CJ63" t="e">
        <f>VLOOKUP($C63,'Hist Data'!$A$2:$CN$500,'Unchained Indices'!CJ$2,0)/VLOOKUP($C62,'Hist Data'!$A$2:$CN$500,'Unchained Indices'!CJ$2,0)-1</f>
        <v>#N/A</v>
      </c>
      <c r="CK63" t="e">
        <f>VLOOKUP($C63,'Hist Data'!$A$2:$CN$500,'Unchained Indices'!CK$2,0)/VLOOKUP($C62,'Hist Data'!$A$2:$CN$500,'Unchained Indices'!CK$2,0)-1</f>
        <v>#N/A</v>
      </c>
      <c r="CL63" t="e">
        <f>VLOOKUP($C63,'Hist Data'!$A$2:$CN$500,'Unchained Indices'!CL$2,0)/VLOOKUP($C62,'Hist Data'!$A$2:$CN$500,'Unchained Indices'!CL$2,0)-1</f>
        <v>#N/A</v>
      </c>
      <c r="CM63" t="e">
        <f>VLOOKUP($C63,'Hist Data'!$A$2:$CN$500,'Unchained Indices'!CM$2,0)/VLOOKUP($C62,'Hist Data'!$A$2:$CN$500,'Unchained Indices'!CM$2,0)-1</f>
        <v>#N/A</v>
      </c>
      <c r="CN63" t="e">
        <f>VLOOKUP($C63,'Hist Data'!$A$2:$CN$500,'Unchained Indices'!CN$2,0)/VLOOKUP($C62,'Hist Data'!$A$2:$CN$500,'Unchained Indices'!CN$2,0)-1</f>
        <v>#N/A</v>
      </c>
      <c r="CO63" t="e">
        <f>VLOOKUP($C63,'Hist Data'!$A$2:$CN$500,'Unchained Indices'!CO$2,0)/VLOOKUP($C62,'Hist Data'!$A$2:$CN$500,'Unchained Indices'!CO$2,0)-1</f>
        <v>#N/A</v>
      </c>
      <c r="CP63" t="e">
        <f>VLOOKUP($C63,'Hist Data'!$A$2:$CN$500,'Unchained Indices'!CP$2,0)/VLOOKUP($C62,'Hist Data'!$A$2:$CN$500,'Unchained Indices'!CP$2,0)-1</f>
        <v>#N/A</v>
      </c>
    </row>
    <row r="64" spans="3:94" x14ac:dyDescent="0.2">
      <c r="C64" s="6">
        <f t="shared" si="10"/>
        <v>45170</v>
      </c>
      <c r="D64" t="e">
        <f>VLOOKUP($C64,'Hist Data'!$A$2:$CN$500,'Unchained Indices'!D$2,0)/VLOOKUP($C63,'Hist Data'!$A$2:$CN$500,'Unchained Indices'!D$2,0)-1</f>
        <v>#N/A</v>
      </c>
      <c r="E64" t="e">
        <f>VLOOKUP($C64,'Hist Data'!$A$2:$CN$500,'Unchained Indices'!E$2,0)/VLOOKUP($C63,'Hist Data'!$A$2:$CN$500,'Unchained Indices'!E$2,0)-1</f>
        <v>#N/A</v>
      </c>
      <c r="F64" t="e">
        <f>VLOOKUP($C64,'Hist Data'!$A$2:$CN$500,'Unchained Indices'!F$2,0)/VLOOKUP($C63,'Hist Data'!$A$2:$CN$500,'Unchained Indices'!F$2,0)-1</f>
        <v>#N/A</v>
      </c>
      <c r="G64" t="e">
        <f>VLOOKUP($C64,'Hist Data'!$A$2:$CN$500,'Unchained Indices'!G$2,0)/VLOOKUP($C63,'Hist Data'!$A$2:$CN$500,'Unchained Indices'!G$2,0)-1</f>
        <v>#N/A</v>
      </c>
      <c r="H64" t="e">
        <f>VLOOKUP($C64,'Hist Data'!$A$2:$CN$500,'Unchained Indices'!H$2,0)/VLOOKUP($C63,'Hist Data'!$A$2:$CN$500,'Unchained Indices'!H$2,0)-1</f>
        <v>#N/A</v>
      </c>
      <c r="I64" t="e">
        <f>VLOOKUP($C64,'Hist Data'!$A$2:$CN$500,'Unchained Indices'!I$2,0)/VLOOKUP($C63,'Hist Data'!$A$2:$CN$500,'Unchained Indices'!I$2,0)-1</f>
        <v>#N/A</v>
      </c>
      <c r="J64" t="e">
        <f>VLOOKUP($C64,'Hist Data'!$A$2:$CN$500,'Unchained Indices'!J$2,0)/VLOOKUP($C63,'Hist Data'!$A$2:$CN$500,'Unchained Indices'!J$2,0)-1</f>
        <v>#N/A</v>
      </c>
      <c r="K64" t="e">
        <f>VLOOKUP($C64,'Hist Data'!$A$2:$CN$500,'Unchained Indices'!K$2,0)/VLOOKUP($C63,'Hist Data'!$A$2:$CN$500,'Unchained Indices'!K$2,0)-1</f>
        <v>#N/A</v>
      </c>
      <c r="L64" t="e">
        <f>VLOOKUP($C64,'Hist Data'!$A$2:$CN$500,'Unchained Indices'!L$2,0)/VLOOKUP($C63,'Hist Data'!$A$2:$CN$500,'Unchained Indices'!L$2,0)-1</f>
        <v>#N/A</v>
      </c>
      <c r="M64" t="e">
        <f>VLOOKUP($C64,'Hist Data'!$A$2:$CN$500,'Unchained Indices'!M$2,0)/VLOOKUP($C63,'Hist Data'!$A$2:$CN$500,'Unchained Indices'!M$2,0)-1</f>
        <v>#N/A</v>
      </c>
      <c r="N64" t="e">
        <f>VLOOKUP($C64,'Hist Data'!$A$2:$CN$500,'Unchained Indices'!N$2,0)/VLOOKUP($C63,'Hist Data'!$A$2:$CN$500,'Unchained Indices'!N$2,0)-1</f>
        <v>#N/A</v>
      </c>
      <c r="O64" t="e">
        <f>VLOOKUP($C64,'Hist Data'!$A$2:$CN$500,'Unchained Indices'!O$2,0)/VLOOKUP($C63,'Hist Data'!$A$2:$CN$500,'Unchained Indices'!O$2,0)-1</f>
        <v>#N/A</v>
      </c>
      <c r="P64" t="e">
        <f>VLOOKUP($C64,'Hist Data'!$A$2:$CN$500,'Unchained Indices'!P$2,0)/VLOOKUP($C63,'Hist Data'!$A$2:$CN$500,'Unchained Indices'!P$2,0)-1</f>
        <v>#N/A</v>
      </c>
      <c r="Q64" t="e">
        <f>VLOOKUP($C64,'Hist Data'!$A$2:$CN$500,'Unchained Indices'!Q$2,0)/VLOOKUP($C63,'Hist Data'!$A$2:$CN$500,'Unchained Indices'!Q$2,0)-1</f>
        <v>#N/A</v>
      </c>
      <c r="R64" t="e">
        <f>VLOOKUP($C64,'Hist Data'!$A$2:$CN$500,'Unchained Indices'!R$2,0)/VLOOKUP($C63,'Hist Data'!$A$2:$CN$500,'Unchained Indices'!R$2,0)-1</f>
        <v>#N/A</v>
      </c>
      <c r="S64" t="e">
        <f>VLOOKUP($C64,'Hist Data'!$A$2:$CN$500,'Unchained Indices'!S$2,0)/VLOOKUP($C63,'Hist Data'!$A$2:$CN$500,'Unchained Indices'!S$2,0)-1</f>
        <v>#N/A</v>
      </c>
      <c r="T64" t="e">
        <f>VLOOKUP($C64,'Hist Data'!$A$2:$CN$500,'Unchained Indices'!T$2,0)/VLOOKUP($C63,'Hist Data'!$A$2:$CN$500,'Unchained Indices'!T$2,0)-1</f>
        <v>#N/A</v>
      </c>
      <c r="U64" t="e">
        <f>VLOOKUP($C64,'Hist Data'!$A$2:$CN$500,'Unchained Indices'!U$2,0)/VLOOKUP($C63,'Hist Data'!$A$2:$CN$500,'Unchained Indices'!U$2,0)-1</f>
        <v>#N/A</v>
      </c>
      <c r="V64" t="e">
        <f>VLOOKUP($C64,'Hist Data'!$A$2:$CN$500,'Unchained Indices'!V$2,0)/VLOOKUP($C63,'Hist Data'!$A$2:$CN$500,'Unchained Indices'!V$2,0)-1</f>
        <v>#N/A</v>
      </c>
      <c r="W64" t="e">
        <f>VLOOKUP($C64,'Hist Data'!$A$2:$CN$500,'Unchained Indices'!W$2,0)/VLOOKUP($C63,'Hist Data'!$A$2:$CN$500,'Unchained Indices'!W$2,0)-1</f>
        <v>#N/A</v>
      </c>
      <c r="X64" t="e">
        <f>VLOOKUP($C64,'Hist Data'!$A$2:$CN$500,'Unchained Indices'!X$2,0)/VLOOKUP($C63,'Hist Data'!$A$2:$CN$500,'Unchained Indices'!X$2,0)-1</f>
        <v>#N/A</v>
      </c>
      <c r="Y64" t="e">
        <f>VLOOKUP($C64,'Hist Data'!$A$2:$CN$500,'Unchained Indices'!Y$2,0)/VLOOKUP($C63,'Hist Data'!$A$2:$CN$500,'Unchained Indices'!Y$2,0)-1</f>
        <v>#N/A</v>
      </c>
      <c r="Z64" t="e">
        <f>VLOOKUP($C64,'Hist Data'!$A$2:$CN$500,'Unchained Indices'!Z$2,0)/VLOOKUP($C63,'Hist Data'!$A$2:$CN$500,'Unchained Indices'!Z$2,0)-1</f>
        <v>#N/A</v>
      </c>
      <c r="AA64" t="e">
        <f>VLOOKUP($C64,'Hist Data'!$A$2:$CN$500,'Unchained Indices'!AA$2,0)/VLOOKUP($C63,'Hist Data'!$A$2:$CN$500,'Unchained Indices'!AA$2,0)-1</f>
        <v>#N/A</v>
      </c>
      <c r="AB64" t="e">
        <f>VLOOKUP($C64,'Hist Data'!$A$2:$CN$500,'Unchained Indices'!AB$2,0)/VLOOKUP($C63,'Hist Data'!$A$2:$CN$500,'Unchained Indices'!AB$2,0)-1</f>
        <v>#N/A</v>
      </c>
      <c r="AC64" t="e">
        <f>VLOOKUP($C64,'Hist Data'!$A$2:$CN$500,'Unchained Indices'!AC$2,0)/VLOOKUP($C63,'Hist Data'!$A$2:$CN$500,'Unchained Indices'!AC$2,0)-1</f>
        <v>#N/A</v>
      </c>
      <c r="AD64" t="e">
        <f>VLOOKUP($C64,'Hist Data'!$A$2:$CN$500,'Unchained Indices'!AD$2,0)/VLOOKUP($C63,'Hist Data'!$A$2:$CN$500,'Unchained Indices'!AD$2,0)-1</f>
        <v>#N/A</v>
      </c>
      <c r="AE64" t="e">
        <f>VLOOKUP($C64,'Hist Data'!$A$2:$CN$500,'Unchained Indices'!AE$2,0)/VLOOKUP($C63,'Hist Data'!$A$2:$CN$500,'Unchained Indices'!AE$2,0)-1</f>
        <v>#N/A</v>
      </c>
      <c r="AF64" t="e">
        <f>VLOOKUP($C64,'Hist Data'!$A$2:$CN$500,'Unchained Indices'!AF$2,0)/VLOOKUP($C63,'Hist Data'!$A$2:$CN$500,'Unchained Indices'!AF$2,0)-1</f>
        <v>#N/A</v>
      </c>
      <c r="AG64" t="e">
        <f>VLOOKUP($C64,'Hist Data'!$A$2:$CN$500,'Unchained Indices'!AG$2,0)/VLOOKUP($C63,'Hist Data'!$A$2:$CN$500,'Unchained Indices'!AG$2,0)-1</f>
        <v>#N/A</v>
      </c>
      <c r="AH64" t="e">
        <f>VLOOKUP($C64,'Hist Data'!$A$2:$CN$500,'Unchained Indices'!AH$2,0)/VLOOKUP($C63,'Hist Data'!$A$2:$CN$500,'Unchained Indices'!AH$2,0)-1</f>
        <v>#N/A</v>
      </c>
      <c r="AI64" t="e">
        <f>VLOOKUP($C64,'Hist Data'!$A$2:$CN$500,'Unchained Indices'!AI$2,0)/VLOOKUP($C63,'Hist Data'!$A$2:$CN$500,'Unchained Indices'!AI$2,0)-1</f>
        <v>#N/A</v>
      </c>
      <c r="AJ64" t="e">
        <f>VLOOKUP($C64,'Hist Data'!$A$2:$CN$500,'Unchained Indices'!AJ$2,0)/VLOOKUP($C63,'Hist Data'!$A$2:$CN$500,'Unchained Indices'!AJ$2,0)-1</f>
        <v>#N/A</v>
      </c>
      <c r="AK64" t="e">
        <f>VLOOKUP($C64,'Hist Data'!$A$2:$CN$500,'Unchained Indices'!AK$2,0)/VLOOKUP($C63,'Hist Data'!$A$2:$CN$500,'Unchained Indices'!AK$2,0)-1</f>
        <v>#N/A</v>
      </c>
      <c r="AL64" t="e">
        <f>VLOOKUP($C64,'Hist Data'!$A$2:$CN$500,'Unchained Indices'!AL$2,0)/VLOOKUP($C63,'Hist Data'!$A$2:$CN$500,'Unchained Indices'!AL$2,0)-1</f>
        <v>#N/A</v>
      </c>
      <c r="AM64" t="e">
        <f>VLOOKUP($C64,'Hist Data'!$A$2:$CN$500,'Unchained Indices'!AM$2,0)/VLOOKUP($C63,'Hist Data'!$A$2:$CN$500,'Unchained Indices'!AM$2,0)-1</f>
        <v>#N/A</v>
      </c>
      <c r="AN64" t="e">
        <f>VLOOKUP($C64,'Hist Data'!$A$2:$CN$500,'Unchained Indices'!AN$2,0)/VLOOKUP($C63,'Hist Data'!$A$2:$CN$500,'Unchained Indices'!AN$2,0)-1</f>
        <v>#N/A</v>
      </c>
      <c r="AO64" t="e">
        <f>VLOOKUP($C64,'Hist Data'!$A$2:$CN$500,'Unchained Indices'!AO$2,0)/VLOOKUP($C63,'Hist Data'!$A$2:$CN$500,'Unchained Indices'!AO$2,0)-1</f>
        <v>#N/A</v>
      </c>
      <c r="AP64" t="e">
        <f>VLOOKUP($C64,'Hist Data'!$A$2:$CN$500,'Unchained Indices'!AP$2,0)/VLOOKUP($C63,'Hist Data'!$A$2:$CN$500,'Unchained Indices'!AP$2,0)-1</f>
        <v>#N/A</v>
      </c>
      <c r="AQ64" t="e">
        <f>VLOOKUP($C64,'Hist Data'!$A$2:$CN$500,'Unchained Indices'!AQ$2,0)/VLOOKUP($C63,'Hist Data'!$A$2:$CN$500,'Unchained Indices'!AQ$2,0)-1</f>
        <v>#N/A</v>
      </c>
      <c r="AR64" t="e">
        <f>VLOOKUP($C64,'Hist Data'!$A$2:$CN$500,'Unchained Indices'!AR$2,0)/VLOOKUP($C63,'Hist Data'!$A$2:$CN$500,'Unchained Indices'!AR$2,0)-1</f>
        <v>#N/A</v>
      </c>
      <c r="AS64" t="e">
        <f>VLOOKUP($C64,'Hist Data'!$A$2:$CN$500,'Unchained Indices'!AS$2,0)/VLOOKUP($C63,'Hist Data'!$A$2:$CN$500,'Unchained Indices'!AS$2,0)-1</f>
        <v>#N/A</v>
      </c>
      <c r="AT64" t="e">
        <f>VLOOKUP($C64,'Hist Data'!$A$2:$CN$500,'Unchained Indices'!AT$2,0)/VLOOKUP($C63,'Hist Data'!$A$2:$CN$500,'Unchained Indices'!AT$2,0)-1</f>
        <v>#N/A</v>
      </c>
      <c r="AU64" t="e">
        <f>VLOOKUP($C64,'Hist Data'!$A$2:$CN$500,'Unchained Indices'!AU$2,0)/VLOOKUP($C63,'Hist Data'!$A$2:$CN$500,'Unchained Indices'!AU$2,0)-1</f>
        <v>#N/A</v>
      </c>
      <c r="AV64" t="e">
        <f>VLOOKUP($C64,'Hist Data'!$A$2:$CN$500,'Unchained Indices'!AV$2,0)/VLOOKUP($C63,'Hist Data'!$A$2:$CN$500,'Unchained Indices'!AV$2,0)-1</f>
        <v>#N/A</v>
      </c>
      <c r="AW64" t="e">
        <f>VLOOKUP($C64,'Hist Data'!$A$2:$CN$500,'Unchained Indices'!AW$2,0)/VLOOKUP($C63,'Hist Data'!$A$2:$CN$500,'Unchained Indices'!AW$2,0)-1</f>
        <v>#N/A</v>
      </c>
      <c r="AX64" t="e">
        <f>VLOOKUP($C64,'Hist Data'!$A$2:$CN$500,'Unchained Indices'!AX$2,0)/VLOOKUP($C63,'Hist Data'!$A$2:$CN$500,'Unchained Indices'!AX$2,0)-1</f>
        <v>#N/A</v>
      </c>
      <c r="AY64" t="e">
        <f>VLOOKUP($C64,'Hist Data'!$A$2:$CN$500,'Unchained Indices'!AY$2,0)/VLOOKUP($C63,'Hist Data'!$A$2:$CN$500,'Unchained Indices'!AY$2,0)-1</f>
        <v>#N/A</v>
      </c>
      <c r="AZ64" t="e">
        <f>VLOOKUP($C64,'Hist Data'!$A$2:$CN$500,'Unchained Indices'!AZ$2,0)/VLOOKUP($C63,'Hist Data'!$A$2:$CN$500,'Unchained Indices'!AZ$2,0)-1</f>
        <v>#N/A</v>
      </c>
      <c r="BA64" t="e">
        <f>VLOOKUP($C64,'Hist Data'!$A$2:$CN$500,'Unchained Indices'!BA$2,0)/VLOOKUP($C63,'Hist Data'!$A$2:$CN$500,'Unchained Indices'!BA$2,0)-1</f>
        <v>#N/A</v>
      </c>
      <c r="BB64" t="e">
        <f>VLOOKUP($C64,'Hist Data'!$A$2:$CN$500,'Unchained Indices'!BB$2,0)/VLOOKUP($C63,'Hist Data'!$A$2:$CN$500,'Unchained Indices'!BB$2,0)-1</f>
        <v>#N/A</v>
      </c>
      <c r="BC64" t="e">
        <f>VLOOKUP($C64,'Hist Data'!$A$2:$CN$500,'Unchained Indices'!BC$2,0)/VLOOKUP($C63,'Hist Data'!$A$2:$CN$500,'Unchained Indices'!BC$2,0)-1</f>
        <v>#N/A</v>
      </c>
      <c r="BD64" t="e">
        <f>VLOOKUP($C64,'Hist Data'!$A$2:$CN$500,'Unchained Indices'!BD$2,0)/VLOOKUP($C63,'Hist Data'!$A$2:$CN$500,'Unchained Indices'!BD$2,0)-1</f>
        <v>#N/A</v>
      </c>
      <c r="BE64" t="e">
        <f>VLOOKUP($C64,'Hist Data'!$A$2:$CN$500,'Unchained Indices'!BE$2,0)/VLOOKUP($C63,'Hist Data'!$A$2:$CN$500,'Unchained Indices'!BE$2,0)-1</f>
        <v>#N/A</v>
      </c>
      <c r="BF64" t="e">
        <f>VLOOKUP($C64,'Hist Data'!$A$2:$CN$500,'Unchained Indices'!BF$2,0)/VLOOKUP($C63,'Hist Data'!$A$2:$CN$500,'Unchained Indices'!BF$2,0)-1</f>
        <v>#N/A</v>
      </c>
      <c r="BG64" t="e">
        <f>VLOOKUP($C64,'Hist Data'!$A$2:$CN$500,'Unchained Indices'!BG$2,0)/VLOOKUP($C63,'Hist Data'!$A$2:$CN$500,'Unchained Indices'!BG$2,0)-1</f>
        <v>#N/A</v>
      </c>
      <c r="BH64" t="e">
        <f>VLOOKUP($C64,'Hist Data'!$A$2:$CN$500,'Unchained Indices'!BH$2,0)/VLOOKUP($C63,'Hist Data'!$A$2:$CN$500,'Unchained Indices'!BH$2,0)-1</f>
        <v>#N/A</v>
      </c>
      <c r="BI64" t="e">
        <f>VLOOKUP($C64,'Hist Data'!$A$2:$CN$500,'Unchained Indices'!BI$2,0)/VLOOKUP($C63,'Hist Data'!$A$2:$CN$500,'Unchained Indices'!BI$2,0)-1</f>
        <v>#N/A</v>
      </c>
      <c r="BJ64" t="e">
        <f>VLOOKUP($C64,'Hist Data'!$A$2:$CN$500,'Unchained Indices'!BJ$2,0)/VLOOKUP($C63,'Hist Data'!$A$2:$CN$500,'Unchained Indices'!BJ$2,0)-1</f>
        <v>#N/A</v>
      </c>
      <c r="BK64" t="e">
        <f>VLOOKUP($C64,'Hist Data'!$A$2:$CN$500,'Unchained Indices'!BK$2,0)/VLOOKUP($C63,'Hist Data'!$A$2:$CN$500,'Unchained Indices'!BK$2,0)-1</f>
        <v>#N/A</v>
      </c>
      <c r="BL64" t="e">
        <f>VLOOKUP($C64,'Hist Data'!$A$2:$CN$500,'Unchained Indices'!BL$2,0)/VLOOKUP($C63,'Hist Data'!$A$2:$CN$500,'Unchained Indices'!BL$2,0)-1</f>
        <v>#N/A</v>
      </c>
      <c r="BM64" t="e">
        <f>VLOOKUP($C64,'Hist Data'!$A$2:$CN$500,'Unchained Indices'!BM$2,0)/VLOOKUP($C63,'Hist Data'!$A$2:$CN$500,'Unchained Indices'!BM$2,0)-1</f>
        <v>#N/A</v>
      </c>
      <c r="BN64" t="e">
        <f>VLOOKUP($C64,'Hist Data'!$A$2:$CN$500,'Unchained Indices'!BN$2,0)/VLOOKUP($C63,'Hist Data'!$A$2:$CN$500,'Unchained Indices'!BN$2,0)-1</f>
        <v>#N/A</v>
      </c>
      <c r="BO64" t="e">
        <f>VLOOKUP($C64,'Hist Data'!$A$2:$CN$500,'Unchained Indices'!BO$2,0)/VLOOKUP($C63,'Hist Data'!$A$2:$CN$500,'Unchained Indices'!BO$2,0)-1</f>
        <v>#N/A</v>
      </c>
      <c r="BP64" t="e">
        <f>VLOOKUP($C64,'Hist Data'!$A$2:$CN$500,'Unchained Indices'!BP$2,0)/VLOOKUP($C63,'Hist Data'!$A$2:$CN$500,'Unchained Indices'!BP$2,0)-1</f>
        <v>#N/A</v>
      </c>
      <c r="BQ64" t="e">
        <f>VLOOKUP($C64,'Hist Data'!$A$2:$CN$500,'Unchained Indices'!BQ$2,0)/VLOOKUP($C63,'Hist Data'!$A$2:$CN$500,'Unchained Indices'!BQ$2,0)-1</f>
        <v>#N/A</v>
      </c>
      <c r="BR64" t="e">
        <f>VLOOKUP($C64,'Hist Data'!$A$2:$CN$500,'Unchained Indices'!BR$2,0)/VLOOKUP($C63,'Hist Data'!$A$2:$CN$500,'Unchained Indices'!BR$2,0)-1</f>
        <v>#N/A</v>
      </c>
      <c r="BS64" t="e">
        <f>VLOOKUP($C64,'Hist Data'!$A$2:$CN$500,'Unchained Indices'!BS$2,0)/VLOOKUP($C63,'Hist Data'!$A$2:$CN$500,'Unchained Indices'!BS$2,0)-1</f>
        <v>#N/A</v>
      </c>
      <c r="BT64" t="e">
        <f>VLOOKUP($C64,'Hist Data'!$A$2:$CN$500,'Unchained Indices'!BT$2,0)/VLOOKUP($C63,'Hist Data'!$A$2:$CN$500,'Unchained Indices'!BT$2,0)-1</f>
        <v>#N/A</v>
      </c>
      <c r="BU64" t="e">
        <f>VLOOKUP($C64,'Hist Data'!$A$2:$CN$500,'Unchained Indices'!BU$2,0)/VLOOKUP($C63,'Hist Data'!$A$2:$CN$500,'Unchained Indices'!BU$2,0)-1</f>
        <v>#N/A</v>
      </c>
      <c r="BV64" t="e">
        <f>VLOOKUP($C64,'Hist Data'!$A$2:$CN$500,'Unchained Indices'!BV$2,0)/VLOOKUP($C63,'Hist Data'!$A$2:$CN$500,'Unchained Indices'!BV$2,0)-1</f>
        <v>#N/A</v>
      </c>
      <c r="BW64" t="e">
        <f>VLOOKUP($C64,'Hist Data'!$A$2:$CN$500,'Unchained Indices'!BW$2,0)/VLOOKUP($C63,'Hist Data'!$A$2:$CN$500,'Unchained Indices'!BW$2,0)-1</f>
        <v>#N/A</v>
      </c>
      <c r="BX64" t="e">
        <f>VLOOKUP($C64,'Hist Data'!$A$2:$CN$500,'Unchained Indices'!BX$2,0)/VLOOKUP($C63,'Hist Data'!$A$2:$CN$500,'Unchained Indices'!BX$2,0)-1</f>
        <v>#N/A</v>
      </c>
      <c r="BY64" t="e">
        <f>VLOOKUP($C64,'Hist Data'!$A$2:$CN$500,'Unchained Indices'!BY$2,0)/VLOOKUP($C63,'Hist Data'!$A$2:$CN$500,'Unchained Indices'!BY$2,0)-1</f>
        <v>#N/A</v>
      </c>
      <c r="BZ64" t="e">
        <f>VLOOKUP($C64,'Hist Data'!$A$2:$CN$500,'Unchained Indices'!BZ$2,0)/VLOOKUP($C63,'Hist Data'!$A$2:$CN$500,'Unchained Indices'!BZ$2,0)-1</f>
        <v>#N/A</v>
      </c>
      <c r="CA64" t="e">
        <f>VLOOKUP($C64,'Hist Data'!$A$2:$CN$500,'Unchained Indices'!CA$2,0)/VLOOKUP($C63,'Hist Data'!$A$2:$CN$500,'Unchained Indices'!CA$2,0)-1</f>
        <v>#N/A</v>
      </c>
      <c r="CB64" t="e">
        <f>VLOOKUP($C64,'Hist Data'!$A$2:$CN$500,'Unchained Indices'!CB$2,0)/VLOOKUP($C63,'Hist Data'!$A$2:$CN$500,'Unchained Indices'!CB$2,0)-1</f>
        <v>#N/A</v>
      </c>
      <c r="CC64" t="e">
        <f>VLOOKUP($C64,'Hist Data'!$A$2:$CN$500,'Unchained Indices'!CC$2,0)/VLOOKUP($C63,'Hist Data'!$A$2:$CN$500,'Unchained Indices'!CC$2,0)-1</f>
        <v>#N/A</v>
      </c>
      <c r="CD64" t="e">
        <f>VLOOKUP($C64,'Hist Data'!$A$2:$CN$500,'Unchained Indices'!CD$2,0)/VLOOKUP($C63,'Hist Data'!$A$2:$CN$500,'Unchained Indices'!CD$2,0)-1</f>
        <v>#N/A</v>
      </c>
      <c r="CE64" t="e">
        <f>VLOOKUP($C64,'Hist Data'!$A$2:$CN$500,'Unchained Indices'!CE$2,0)/VLOOKUP($C63,'Hist Data'!$A$2:$CN$500,'Unchained Indices'!CE$2,0)-1</f>
        <v>#N/A</v>
      </c>
      <c r="CF64" t="e">
        <f>VLOOKUP($C64,'Hist Data'!$A$2:$CN$500,'Unchained Indices'!CF$2,0)/VLOOKUP($C63,'Hist Data'!$A$2:$CN$500,'Unchained Indices'!CF$2,0)-1</f>
        <v>#N/A</v>
      </c>
      <c r="CG64" t="e">
        <f>VLOOKUP($C64,'Hist Data'!$A$2:$CN$500,'Unchained Indices'!CG$2,0)/VLOOKUP($C63,'Hist Data'!$A$2:$CN$500,'Unchained Indices'!CG$2,0)-1</f>
        <v>#N/A</v>
      </c>
      <c r="CH64" t="e">
        <f>VLOOKUP($C64,'Hist Data'!$A$2:$CN$500,'Unchained Indices'!CH$2,0)/VLOOKUP($C63,'Hist Data'!$A$2:$CN$500,'Unchained Indices'!CH$2,0)-1</f>
        <v>#N/A</v>
      </c>
      <c r="CI64" t="e">
        <f>VLOOKUP($C64,'Hist Data'!$A$2:$CN$500,'Unchained Indices'!CI$2,0)/VLOOKUP($C63,'Hist Data'!$A$2:$CN$500,'Unchained Indices'!CI$2,0)-1</f>
        <v>#N/A</v>
      </c>
      <c r="CJ64" t="e">
        <f>VLOOKUP($C64,'Hist Data'!$A$2:$CN$500,'Unchained Indices'!CJ$2,0)/VLOOKUP($C63,'Hist Data'!$A$2:$CN$500,'Unchained Indices'!CJ$2,0)-1</f>
        <v>#N/A</v>
      </c>
      <c r="CK64" t="e">
        <f>VLOOKUP($C64,'Hist Data'!$A$2:$CN$500,'Unchained Indices'!CK$2,0)/VLOOKUP($C63,'Hist Data'!$A$2:$CN$500,'Unchained Indices'!CK$2,0)-1</f>
        <v>#N/A</v>
      </c>
      <c r="CL64" t="e">
        <f>VLOOKUP($C64,'Hist Data'!$A$2:$CN$500,'Unchained Indices'!CL$2,0)/VLOOKUP($C63,'Hist Data'!$A$2:$CN$500,'Unchained Indices'!CL$2,0)-1</f>
        <v>#N/A</v>
      </c>
      <c r="CM64" t="e">
        <f>VLOOKUP($C64,'Hist Data'!$A$2:$CN$500,'Unchained Indices'!CM$2,0)/VLOOKUP($C63,'Hist Data'!$A$2:$CN$500,'Unchained Indices'!CM$2,0)-1</f>
        <v>#N/A</v>
      </c>
      <c r="CN64" t="e">
        <f>VLOOKUP($C64,'Hist Data'!$A$2:$CN$500,'Unchained Indices'!CN$2,0)/VLOOKUP($C63,'Hist Data'!$A$2:$CN$500,'Unchained Indices'!CN$2,0)-1</f>
        <v>#N/A</v>
      </c>
      <c r="CO64" t="e">
        <f>VLOOKUP($C64,'Hist Data'!$A$2:$CN$500,'Unchained Indices'!CO$2,0)/VLOOKUP($C63,'Hist Data'!$A$2:$CN$500,'Unchained Indices'!CO$2,0)-1</f>
        <v>#N/A</v>
      </c>
      <c r="CP64" t="e">
        <f>VLOOKUP($C64,'Hist Data'!$A$2:$CN$500,'Unchained Indices'!CP$2,0)/VLOOKUP($C63,'Hist Data'!$A$2:$CN$500,'Unchained Indices'!CP$2,0)-1</f>
        <v>#N/A</v>
      </c>
    </row>
    <row r="65" spans="1:94" x14ac:dyDescent="0.2">
      <c r="C65" s="6">
        <f t="shared" si="10"/>
        <v>45200</v>
      </c>
      <c r="D65" t="e">
        <f>VLOOKUP($C65,'Hist Data'!$A$2:$CN$500,'Unchained Indices'!D$2,0)/VLOOKUP($C64,'Hist Data'!$A$2:$CN$500,'Unchained Indices'!D$2,0)-1</f>
        <v>#N/A</v>
      </c>
      <c r="E65" t="e">
        <f>VLOOKUP($C65,'Hist Data'!$A$2:$CN$500,'Unchained Indices'!E$2,0)/VLOOKUP($C64,'Hist Data'!$A$2:$CN$500,'Unchained Indices'!E$2,0)-1</f>
        <v>#N/A</v>
      </c>
      <c r="F65" t="e">
        <f>VLOOKUP($C65,'Hist Data'!$A$2:$CN$500,'Unchained Indices'!F$2,0)/VLOOKUP($C64,'Hist Data'!$A$2:$CN$500,'Unchained Indices'!F$2,0)-1</f>
        <v>#N/A</v>
      </c>
      <c r="G65" t="e">
        <f>VLOOKUP($C65,'Hist Data'!$A$2:$CN$500,'Unchained Indices'!G$2,0)/VLOOKUP($C64,'Hist Data'!$A$2:$CN$500,'Unchained Indices'!G$2,0)-1</f>
        <v>#N/A</v>
      </c>
      <c r="H65" t="e">
        <f>VLOOKUP($C65,'Hist Data'!$A$2:$CN$500,'Unchained Indices'!H$2,0)/VLOOKUP($C64,'Hist Data'!$A$2:$CN$500,'Unchained Indices'!H$2,0)-1</f>
        <v>#N/A</v>
      </c>
      <c r="I65" t="e">
        <f>VLOOKUP($C65,'Hist Data'!$A$2:$CN$500,'Unchained Indices'!I$2,0)/VLOOKUP($C64,'Hist Data'!$A$2:$CN$500,'Unchained Indices'!I$2,0)-1</f>
        <v>#N/A</v>
      </c>
      <c r="J65" t="e">
        <f>VLOOKUP($C65,'Hist Data'!$A$2:$CN$500,'Unchained Indices'!J$2,0)/VLOOKUP($C64,'Hist Data'!$A$2:$CN$500,'Unchained Indices'!J$2,0)-1</f>
        <v>#N/A</v>
      </c>
      <c r="K65" t="e">
        <f>VLOOKUP($C65,'Hist Data'!$A$2:$CN$500,'Unchained Indices'!K$2,0)/VLOOKUP($C64,'Hist Data'!$A$2:$CN$500,'Unchained Indices'!K$2,0)-1</f>
        <v>#N/A</v>
      </c>
      <c r="L65" t="e">
        <f>VLOOKUP($C65,'Hist Data'!$A$2:$CN$500,'Unchained Indices'!L$2,0)/VLOOKUP($C64,'Hist Data'!$A$2:$CN$500,'Unchained Indices'!L$2,0)-1</f>
        <v>#N/A</v>
      </c>
      <c r="M65" t="e">
        <f>VLOOKUP($C65,'Hist Data'!$A$2:$CN$500,'Unchained Indices'!M$2,0)/VLOOKUP($C64,'Hist Data'!$A$2:$CN$500,'Unchained Indices'!M$2,0)-1</f>
        <v>#N/A</v>
      </c>
      <c r="N65" t="e">
        <f>VLOOKUP($C65,'Hist Data'!$A$2:$CN$500,'Unchained Indices'!N$2,0)/VLOOKUP($C64,'Hist Data'!$A$2:$CN$500,'Unchained Indices'!N$2,0)-1</f>
        <v>#N/A</v>
      </c>
      <c r="O65" t="e">
        <f>VLOOKUP($C65,'Hist Data'!$A$2:$CN$500,'Unchained Indices'!O$2,0)/VLOOKUP($C64,'Hist Data'!$A$2:$CN$500,'Unchained Indices'!O$2,0)-1</f>
        <v>#N/A</v>
      </c>
      <c r="P65" t="e">
        <f>VLOOKUP($C65,'Hist Data'!$A$2:$CN$500,'Unchained Indices'!P$2,0)/VLOOKUP($C64,'Hist Data'!$A$2:$CN$500,'Unchained Indices'!P$2,0)-1</f>
        <v>#N/A</v>
      </c>
      <c r="Q65" t="e">
        <f>VLOOKUP($C65,'Hist Data'!$A$2:$CN$500,'Unchained Indices'!Q$2,0)/VLOOKUP($C64,'Hist Data'!$A$2:$CN$500,'Unchained Indices'!Q$2,0)-1</f>
        <v>#N/A</v>
      </c>
      <c r="R65" t="e">
        <f>VLOOKUP($C65,'Hist Data'!$A$2:$CN$500,'Unchained Indices'!R$2,0)/VLOOKUP($C64,'Hist Data'!$A$2:$CN$500,'Unchained Indices'!R$2,0)-1</f>
        <v>#N/A</v>
      </c>
      <c r="S65" t="e">
        <f>VLOOKUP($C65,'Hist Data'!$A$2:$CN$500,'Unchained Indices'!S$2,0)/VLOOKUP($C64,'Hist Data'!$A$2:$CN$500,'Unchained Indices'!S$2,0)-1</f>
        <v>#N/A</v>
      </c>
      <c r="T65" t="e">
        <f>VLOOKUP($C65,'Hist Data'!$A$2:$CN$500,'Unchained Indices'!T$2,0)/VLOOKUP($C64,'Hist Data'!$A$2:$CN$500,'Unchained Indices'!T$2,0)-1</f>
        <v>#N/A</v>
      </c>
      <c r="U65" t="e">
        <f>VLOOKUP($C65,'Hist Data'!$A$2:$CN$500,'Unchained Indices'!U$2,0)/VLOOKUP($C64,'Hist Data'!$A$2:$CN$500,'Unchained Indices'!U$2,0)-1</f>
        <v>#N/A</v>
      </c>
      <c r="V65" t="e">
        <f>VLOOKUP($C65,'Hist Data'!$A$2:$CN$500,'Unchained Indices'!V$2,0)/VLOOKUP($C64,'Hist Data'!$A$2:$CN$500,'Unchained Indices'!V$2,0)-1</f>
        <v>#N/A</v>
      </c>
      <c r="W65" t="e">
        <f>VLOOKUP($C65,'Hist Data'!$A$2:$CN$500,'Unchained Indices'!W$2,0)/VLOOKUP($C64,'Hist Data'!$A$2:$CN$500,'Unchained Indices'!W$2,0)-1</f>
        <v>#N/A</v>
      </c>
      <c r="X65" t="e">
        <f>VLOOKUP($C65,'Hist Data'!$A$2:$CN$500,'Unchained Indices'!X$2,0)/VLOOKUP($C64,'Hist Data'!$A$2:$CN$500,'Unchained Indices'!X$2,0)-1</f>
        <v>#N/A</v>
      </c>
      <c r="Y65" t="e">
        <f>VLOOKUP($C65,'Hist Data'!$A$2:$CN$500,'Unchained Indices'!Y$2,0)/VLOOKUP($C64,'Hist Data'!$A$2:$CN$500,'Unchained Indices'!Y$2,0)-1</f>
        <v>#N/A</v>
      </c>
      <c r="Z65" t="e">
        <f>VLOOKUP($C65,'Hist Data'!$A$2:$CN$500,'Unchained Indices'!Z$2,0)/VLOOKUP($C64,'Hist Data'!$A$2:$CN$500,'Unchained Indices'!Z$2,0)-1</f>
        <v>#N/A</v>
      </c>
      <c r="AA65" t="e">
        <f>VLOOKUP($C65,'Hist Data'!$A$2:$CN$500,'Unchained Indices'!AA$2,0)/VLOOKUP($C64,'Hist Data'!$A$2:$CN$500,'Unchained Indices'!AA$2,0)-1</f>
        <v>#N/A</v>
      </c>
      <c r="AB65" t="e">
        <f>VLOOKUP($C65,'Hist Data'!$A$2:$CN$500,'Unchained Indices'!AB$2,0)/VLOOKUP($C64,'Hist Data'!$A$2:$CN$500,'Unchained Indices'!AB$2,0)-1</f>
        <v>#N/A</v>
      </c>
      <c r="AC65" t="e">
        <f>VLOOKUP($C65,'Hist Data'!$A$2:$CN$500,'Unchained Indices'!AC$2,0)/VLOOKUP($C64,'Hist Data'!$A$2:$CN$500,'Unchained Indices'!AC$2,0)-1</f>
        <v>#N/A</v>
      </c>
      <c r="AD65" t="e">
        <f>VLOOKUP($C65,'Hist Data'!$A$2:$CN$500,'Unchained Indices'!AD$2,0)/VLOOKUP($C64,'Hist Data'!$A$2:$CN$500,'Unchained Indices'!AD$2,0)-1</f>
        <v>#N/A</v>
      </c>
      <c r="AE65" t="e">
        <f>VLOOKUP($C65,'Hist Data'!$A$2:$CN$500,'Unchained Indices'!AE$2,0)/VLOOKUP($C64,'Hist Data'!$A$2:$CN$500,'Unchained Indices'!AE$2,0)-1</f>
        <v>#N/A</v>
      </c>
      <c r="AF65" t="e">
        <f>VLOOKUP($C65,'Hist Data'!$A$2:$CN$500,'Unchained Indices'!AF$2,0)/VLOOKUP($C64,'Hist Data'!$A$2:$CN$500,'Unchained Indices'!AF$2,0)-1</f>
        <v>#N/A</v>
      </c>
      <c r="AG65" t="e">
        <f>VLOOKUP($C65,'Hist Data'!$A$2:$CN$500,'Unchained Indices'!AG$2,0)/VLOOKUP($C64,'Hist Data'!$A$2:$CN$500,'Unchained Indices'!AG$2,0)-1</f>
        <v>#N/A</v>
      </c>
      <c r="AH65" t="e">
        <f>VLOOKUP($C65,'Hist Data'!$A$2:$CN$500,'Unchained Indices'!AH$2,0)/VLOOKUP($C64,'Hist Data'!$A$2:$CN$500,'Unchained Indices'!AH$2,0)-1</f>
        <v>#N/A</v>
      </c>
      <c r="AI65" t="e">
        <f>VLOOKUP($C65,'Hist Data'!$A$2:$CN$500,'Unchained Indices'!AI$2,0)/VLOOKUP($C64,'Hist Data'!$A$2:$CN$500,'Unchained Indices'!AI$2,0)-1</f>
        <v>#N/A</v>
      </c>
      <c r="AJ65" t="e">
        <f>VLOOKUP($C65,'Hist Data'!$A$2:$CN$500,'Unchained Indices'!AJ$2,0)/VLOOKUP($C64,'Hist Data'!$A$2:$CN$500,'Unchained Indices'!AJ$2,0)-1</f>
        <v>#N/A</v>
      </c>
      <c r="AK65" t="e">
        <f>VLOOKUP($C65,'Hist Data'!$A$2:$CN$500,'Unchained Indices'!AK$2,0)/VLOOKUP($C64,'Hist Data'!$A$2:$CN$500,'Unchained Indices'!AK$2,0)-1</f>
        <v>#N/A</v>
      </c>
      <c r="AL65" t="e">
        <f>VLOOKUP($C65,'Hist Data'!$A$2:$CN$500,'Unchained Indices'!AL$2,0)/VLOOKUP($C64,'Hist Data'!$A$2:$CN$500,'Unchained Indices'!AL$2,0)-1</f>
        <v>#N/A</v>
      </c>
      <c r="AM65" t="e">
        <f>VLOOKUP($C65,'Hist Data'!$A$2:$CN$500,'Unchained Indices'!AM$2,0)/VLOOKUP($C64,'Hist Data'!$A$2:$CN$500,'Unchained Indices'!AM$2,0)-1</f>
        <v>#N/A</v>
      </c>
      <c r="AN65" t="e">
        <f>VLOOKUP($C65,'Hist Data'!$A$2:$CN$500,'Unchained Indices'!AN$2,0)/VLOOKUP($C64,'Hist Data'!$A$2:$CN$500,'Unchained Indices'!AN$2,0)-1</f>
        <v>#N/A</v>
      </c>
      <c r="AO65" t="e">
        <f>VLOOKUP($C65,'Hist Data'!$A$2:$CN$500,'Unchained Indices'!AO$2,0)/VLOOKUP($C64,'Hist Data'!$A$2:$CN$500,'Unchained Indices'!AO$2,0)-1</f>
        <v>#N/A</v>
      </c>
      <c r="AP65" t="e">
        <f>VLOOKUP($C65,'Hist Data'!$A$2:$CN$500,'Unchained Indices'!AP$2,0)/VLOOKUP($C64,'Hist Data'!$A$2:$CN$500,'Unchained Indices'!AP$2,0)-1</f>
        <v>#N/A</v>
      </c>
      <c r="AQ65" t="e">
        <f>VLOOKUP($C65,'Hist Data'!$A$2:$CN$500,'Unchained Indices'!AQ$2,0)/VLOOKUP($C64,'Hist Data'!$A$2:$CN$500,'Unchained Indices'!AQ$2,0)-1</f>
        <v>#N/A</v>
      </c>
      <c r="AR65" t="e">
        <f>VLOOKUP($C65,'Hist Data'!$A$2:$CN$500,'Unchained Indices'!AR$2,0)/VLOOKUP($C64,'Hist Data'!$A$2:$CN$500,'Unchained Indices'!AR$2,0)-1</f>
        <v>#N/A</v>
      </c>
      <c r="AS65" t="e">
        <f>VLOOKUP($C65,'Hist Data'!$A$2:$CN$500,'Unchained Indices'!AS$2,0)/VLOOKUP($C64,'Hist Data'!$A$2:$CN$500,'Unchained Indices'!AS$2,0)-1</f>
        <v>#N/A</v>
      </c>
      <c r="AT65" t="e">
        <f>VLOOKUP($C65,'Hist Data'!$A$2:$CN$500,'Unchained Indices'!AT$2,0)/VLOOKUP($C64,'Hist Data'!$A$2:$CN$500,'Unchained Indices'!AT$2,0)-1</f>
        <v>#N/A</v>
      </c>
      <c r="AU65" t="e">
        <f>VLOOKUP($C65,'Hist Data'!$A$2:$CN$500,'Unchained Indices'!AU$2,0)/VLOOKUP($C64,'Hist Data'!$A$2:$CN$500,'Unchained Indices'!AU$2,0)-1</f>
        <v>#N/A</v>
      </c>
      <c r="AV65" t="e">
        <f>VLOOKUP($C65,'Hist Data'!$A$2:$CN$500,'Unchained Indices'!AV$2,0)/VLOOKUP($C64,'Hist Data'!$A$2:$CN$500,'Unchained Indices'!AV$2,0)-1</f>
        <v>#N/A</v>
      </c>
      <c r="AW65" t="e">
        <f>VLOOKUP($C65,'Hist Data'!$A$2:$CN$500,'Unchained Indices'!AW$2,0)/VLOOKUP($C64,'Hist Data'!$A$2:$CN$500,'Unchained Indices'!AW$2,0)-1</f>
        <v>#N/A</v>
      </c>
      <c r="AX65" t="e">
        <f>VLOOKUP($C65,'Hist Data'!$A$2:$CN$500,'Unchained Indices'!AX$2,0)/VLOOKUP($C64,'Hist Data'!$A$2:$CN$500,'Unchained Indices'!AX$2,0)-1</f>
        <v>#N/A</v>
      </c>
      <c r="AY65" t="e">
        <f>VLOOKUP($C65,'Hist Data'!$A$2:$CN$500,'Unchained Indices'!AY$2,0)/VLOOKUP($C64,'Hist Data'!$A$2:$CN$500,'Unchained Indices'!AY$2,0)-1</f>
        <v>#N/A</v>
      </c>
      <c r="AZ65" t="e">
        <f>VLOOKUP($C65,'Hist Data'!$A$2:$CN$500,'Unchained Indices'!AZ$2,0)/VLOOKUP($C64,'Hist Data'!$A$2:$CN$500,'Unchained Indices'!AZ$2,0)-1</f>
        <v>#N/A</v>
      </c>
      <c r="BA65" t="e">
        <f>VLOOKUP($C65,'Hist Data'!$A$2:$CN$500,'Unchained Indices'!BA$2,0)/VLOOKUP($C64,'Hist Data'!$A$2:$CN$500,'Unchained Indices'!BA$2,0)-1</f>
        <v>#N/A</v>
      </c>
      <c r="BB65" t="e">
        <f>VLOOKUP($C65,'Hist Data'!$A$2:$CN$500,'Unchained Indices'!BB$2,0)/VLOOKUP($C64,'Hist Data'!$A$2:$CN$500,'Unchained Indices'!BB$2,0)-1</f>
        <v>#N/A</v>
      </c>
      <c r="BC65" t="e">
        <f>VLOOKUP($C65,'Hist Data'!$A$2:$CN$500,'Unchained Indices'!BC$2,0)/VLOOKUP($C64,'Hist Data'!$A$2:$CN$500,'Unchained Indices'!BC$2,0)-1</f>
        <v>#N/A</v>
      </c>
      <c r="BD65" t="e">
        <f>VLOOKUP($C65,'Hist Data'!$A$2:$CN$500,'Unchained Indices'!BD$2,0)/VLOOKUP($C64,'Hist Data'!$A$2:$CN$500,'Unchained Indices'!BD$2,0)-1</f>
        <v>#N/A</v>
      </c>
      <c r="BE65" t="e">
        <f>VLOOKUP($C65,'Hist Data'!$A$2:$CN$500,'Unchained Indices'!BE$2,0)/VLOOKUP($C64,'Hist Data'!$A$2:$CN$500,'Unchained Indices'!BE$2,0)-1</f>
        <v>#N/A</v>
      </c>
      <c r="BF65" t="e">
        <f>VLOOKUP($C65,'Hist Data'!$A$2:$CN$500,'Unchained Indices'!BF$2,0)/VLOOKUP($C64,'Hist Data'!$A$2:$CN$500,'Unchained Indices'!BF$2,0)-1</f>
        <v>#N/A</v>
      </c>
      <c r="BG65" t="e">
        <f>VLOOKUP($C65,'Hist Data'!$A$2:$CN$500,'Unchained Indices'!BG$2,0)/VLOOKUP($C64,'Hist Data'!$A$2:$CN$500,'Unchained Indices'!BG$2,0)-1</f>
        <v>#N/A</v>
      </c>
      <c r="BH65" t="e">
        <f>VLOOKUP($C65,'Hist Data'!$A$2:$CN$500,'Unchained Indices'!BH$2,0)/VLOOKUP($C64,'Hist Data'!$A$2:$CN$500,'Unchained Indices'!BH$2,0)-1</f>
        <v>#N/A</v>
      </c>
      <c r="BI65" t="e">
        <f>VLOOKUP($C65,'Hist Data'!$A$2:$CN$500,'Unchained Indices'!BI$2,0)/VLOOKUP($C64,'Hist Data'!$A$2:$CN$500,'Unchained Indices'!BI$2,0)-1</f>
        <v>#N/A</v>
      </c>
      <c r="BJ65" t="e">
        <f>VLOOKUP($C65,'Hist Data'!$A$2:$CN$500,'Unchained Indices'!BJ$2,0)/VLOOKUP($C64,'Hist Data'!$A$2:$CN$500,'Unchained Indices'!BJ$2,0)-1</f>
        <v>#N/A</v>
      </c>
      <c r="BK65" t="e">
        <f>VLOOKUP($C65,'Hist Data'!$A$2:$CN$500,'Unchained Indices'!BK$2,0)/VLOOKUP($C64,'Hist Data'!$A$2:$CN$500,'Unchained Indices'!BK$2,0)-1</f>
        <v>#N/A</v>
      </c>
      <c r="BL65" t="e">
        <f>VLOOKUP($C65,'Hist Data'!$A$2:$CN$500,'Unchained Indices'!BL$2,0)/VLOOKUP($C64,'Hist Data'!$A$2:$CN$500,'Unchained Indices'!BL$2,0)-1</f>
        <v>#N/A</v>
      </c>
      <c r="BM65" t="e">
        <f>VLOOKUP($C65,'Hist Data'!$A$2:$CN$500,'Unchained Indices'!BM$2,0)/VLOOKUP($C64,'Hist Data'!$A$2:$CN$500,'Unchained Indices'!BM$2,0)-1</f>
        <v>#N/A</v>
      </c>
      <c r="BN65" t="e">
        <f>VLOOKUP($C65,'Hist Data'!$A$2:$CN$500,'Unchained Indices'!BN$2,0)/VLOOKUP($C64,'Hist Data'!$A$2:$CN$500,'Unchained Indices'!BN$2,0)-1</f>
        <v>#N/A</v>
      </c>
      <c r="BO65" t="e">
        <f>VLOOKUP($C65,'Hist Data'!$A$2:$CN$500,'Unchained Indices'!BO$2,0)/VLOOKUP($C64,'Hist Data'!$A$2:$CN$500,'Unchained Indices'!BO$2,0)-1</f>
        <v>#N/A</v>
      </c>
      <c r="BP65" t="e">
        <f>VLOOKUP($C65,'Hist Data'!$A$2:$CN$500,'Unchained Indices'!BP$2,0)/VLOOKUP($C64,'Hist Data'!$A$2:$CN$500,'Unchained Indices'!BP$2,0)-1</f>
        <v>#N/A</v>
      </c>
      <c r="BQ65" t="e">
        <f>VLOOKUP($C65,'Hist Data'!$A$2:$CN$500,'Unchained Indices'!BQ$2,0)/VLOOKUP($C64,'Hist Data'!$A$2:$CN$500,'Unchained Indices'!BQ$2,0)-1</f>
        <v>#N/A</v>
      </c>
      <c r="BR65" t="e">
        <f>VLOOKUP($C65,'Hist Data'!$A$2:$CN$500,'Unchained Indices'!BR$2,0)/VLOOKUP($C64,'Hist Data'!$A$2:$CN$500,'Unchained Indices'!BR$2,0)-1</f>
        <v>#N/A</v>
      </c>
      <c r="BS65" t="e">
        <f>VLOOKUP($C65,'Hist Data'!$A$2:$CN$500,'Unchained Indices'!BS$2,0)/VLOOKUP($C64,'Hist Data'!$A$2:$CN$500,'Unchained Indices'!BS$2,0)-1</f>
        <v>#N/A</v>
      </c>
      <c r="BT65" t="e">
        <f>VLOOKUP($C65,'Hist Data'!$A$2:$CN$500,'Unchained Indices'!BT$2,0)/VLOOKUP($C64,'Hist Data'!$A$2:$CN$500,'Unchained Indices'!BT$2,0)-1</f>
        <v>#N/A</v>
      </c>
      <c r="BU65" t="e">
        <f>VLOOKUP($C65,'Hist Data'!$A$2:$CN$500,'Unchained Indices'!BU$2,0)/VLOOKUP($C64,'Hist Data'!$A$2:$CN$500,'Unchained Indices'!BU$2,0)-1</f>
        <v>#N/A</v>
      </c>
      <c r="BV65" t="e">
        <f>VLOOKUP($C65,'Hist Data'!$A$2:$CN$500,'Unchained Indices'!BV$2,0)/VLOOKUP($C64,'Hist Data'!$A$2:$CN$500,'Unchained Indices'!BV$2,0)-1</f>
        <v>#N/A</v>
      </c>
      <c r="BW65" t="e">
        <f>VLOOKUP($C65,'Hist Data'!$A$2:$CN$500,'Unchained Indices'!BW$2,0)/VLOOKUP($C64,'Hist Data'!$A$2:$CN$500,'Unchained Indices'!BW$2,0)-1</f>
        <v>#N/A</v>
      </c>
      <c r="BX65" t="e">
        <f>VLOOKUP($C65,'Hist Data'!$A$2:$CN$500,'Unchained Indices'!BX$2,0)/VLOOKUP($C64,'Hist Data'!$A$2:$CN$500,'Unchained Indices'!BX$2,0)-1</f>
        <v>#N/A</v>
      </c>
      <c r="BY65" t="e">
        <f>VLOOKUP($C65,'Hist Data'!$A$2:$CN$500,'Unchained Indices'!BY$2,0)/VLOOKUP($C64,'Hist Data'!$A$2:$CN$500,'Unchained Indices'!BY$2,0)-1</f>
        <v>#N/A</v>
      </c>
      <c r="BZ65" t="e">
        <f>VLOOKUP($C65,'Hist Data'!$A$2:$CN$500,'Unchained Indices'!BZ$2,0)/VLOOKUP($C64,'Hist Data'!$A$2:$CN$500,'Unchained Indices'!BZ$2,0)-1</f>
        <v>#N/A</v>
      </c>
      <c r="CA65" t="e">
        <f>VLOOKUP($C65,'Hist Data'!$A$2:$CN$500,'Unchained Indices'!CA$2,0)/VLOOKUP($C64,'Hist Data'!$A$2:$CN$500,'Unchained Indices'!CA$2,0)-1</f>
        <v>#N/A</v>
      </c>
      <c r="CB65" t="e">
        <f>VLOOKUP($C65,'Hist Data'!$A$2:$CN$500,'Unchained Indices'!CB$2,0)/VLOOKUP($C64,'Hist Data'!$A$2:$CN$500,'Unchained Indices'!CB$2,0)-1</f>
        <v>#N/A</v>
      </c>
      <c r="CC65" t="e">
        <f>VLOOKUP($C65,'Hist Data'!$A$2:$CN$500,'Unchained Indices'!CC$2,0)/VLOOKUP($C64,'Hist Data'!$A$2:$CN$500,'Unchained Indices'!CC$2,0)-1</f>
        <v>#N/A</v>
      </c>
      <c r="CD65" t="e">
        <f>VLOOKUP($C65,'Hist Data'!$A$2:$CN$500,'Unchained Indices'!CD$2,0)/VLOOKUP($C64,'Hist Data'!$A$2:$CN$500,'Unchained Indices'!CD$2,0)-1</f>
        <v>#N/A</v>
      </c>
      <c r="CE65" t="e">
        <f>VLOOKUP($C65,'Hist Data'!$A$2:$CN$500,'Unchained Indices'!CE$2,0)/VLOOKUP($C64,'Hist Data'!$A$2:$CN$500,'Unchained Indices'!CE$2,0)-1</f>
        <v>#N/A</v>
      </c>
      <c r="CF65" t="e">
        <f>VLOOKUP($C65,'Hist Data'!$A$2:$CN$500,'Unchained Indices'!CF$2,0)/VLOOKUP($C64,'Hist Data'!$A$2:$CN$500,'Unchained Indices'!CF$2,0)-1</f>
        <v>#N/A</v>
      </c>
      <c r="CG65" t="e">
        <f>VLOOKUP($C65,'Hist Data'!$A$2:$CN$500,'Unchained Indices'!CG$2,0)/VLOOKUP($C64,'Hist Data'!$A$2:$CN$500,'Unchained Indices'!CG$2,0)-1</f>
        <v>#N/A</v>
      </c>
      <c r="CH65" t="e">
        <f>VLOOKUP($C65,'Hist Data'!$A$2:$CN$500,'Unchained Indices'!CH$2,0)/VLOOKUP($C64,'Hist Data'!$A$2:$CN$500,'Unchained Indices'!CH$2,0)-1</f>
        <v>#N/A</v>
      </c>
      <c r="CI65" t="e">
        <f>VLOOKUP($C65,'Hist Data'!$A$2:$CN$500,'Unchained Indices'!CI$2,0)/VLOOKUP($C64,'Hist Data'!$A$2:$CN$500,'Unchained Indices'!CI$2,0)-1</f>
        <v>#N/A</v>
      </c>
      <c r="CJ65" t="e">
        <f>VLOOKUP($C65,'Hist Data'!$A$2:$CN$500,'Unchained Indices'!CJ$2,0)/VLOOKUP($C64,'Hist Data'!$A$2:$CN$500,'Unchained Indices'!CJ$2,0)-1</f>
        <v>#N/A</v>
      </c>
      <c r="CK65" t="e">
        <f>VLOOKUP($C65,'Hist Data'!$A$2:$CN$500,'Unchained Indices'!CK$2,0)/VLOOKUP($C64,'Hist Data'!$A$2:$CN$500,'Unchained Indices'!CK$2,0)-1</f>
        <v>#N/A</v>
      </c>
      <c r="CL65" t="e">
        <f>VLOOKUP($C65,'Hist Data'!$A$2:$CN$500,'Unchained Indices'!CL$2,0)/VLOOKUP($C64,'Hist Data'!$A$2:$CN$500,'Unchained Indices'!CL$2,0)-1</f>
        <v>#N/A</v>
      </c>
      <c r="CM65" t="e">
        <f>VLOOKUP($C65,'Hist Data'!$A$2:$CN$500,'Unchained Indices'!CM$2,0)/VLOOKUP($C64,'Hist Data'!$A$2:$CN$500,'Unchained Indices'!CM$2,0)-1</f>
        <v>#N/A</v>
      </c>
      <c r="CN65" t="e">
        <f>VLOOKUP($C65,'Hist Data'!$A$2:$CN$500,'Unchained Indices'!CN$2,0)/VLOOKUP($C64,'Hist Data'!$A$2:$CN$500,'Unchained Indices'!CN$2,0)-1</f>
        <v>#N/A</v>
      </c>
      <c r="CO65" t="e">
        <f>VLOOKUP($C65,'Hist Data'!$A$2:$CN$500,'Unchained Indices'!CO$2,0)/VLOOKUP($C64,'Hist Data'!$A$2:$CN$500,'Unchained Indices'!CO$2,0)-1</f>
        <v>#N/A</v>
      </c>
      <c r="CP65" t="e">
        <f>VLOOKUP($C65,'Hist Data'!$A$2:$CN$500,'Unchained Indices'!CP$2,0)/VLOOKUP($C64,'Hist Data'!$A$2:$CN$500,'Unchained Indices'!CP$2,0)-1</f>
        <v>#N/A</v>
      </c>
    </row>
    <row r="66" spans="1:94" x14ac:dyDescent="0.2">
      <c r="C66" s="6">
        <f t="shared" si="10"/>
        <v>45231</v>
      </c>
      <c r="D66" t="e">
        <f>VLOOKUP($C66,'Hist Data'!$A$2:$CN$500,'Unchained Indices'!D$2,0)/VLOOKUP($C65,'Hist Data'!$A$2:$CN$500,'Unchained Indices'!D$2,0)-1</f>
        <v>#N/A</v>
      </c>
      <c r="E66" t="e">
        <f>VLOOKUP($C66,'Hist Data'!$A$2:$CN$500,'Unchained Indices'!E$2,0)/VLOOKUP($C65,'Hist Data'!$A$2:$CN$500,'Unchained Indices'!E$2,0)-1</f>
        <v>#N/A</v>
      </c>
      <c r="F66" t="e">
        <f>VLOOKUP($C66,'Hist Data'!$A$2:$CN$500,'Unchained Indices'!F$2,0)/VLOOKUP($C65,'Hist Data'!$A$2:$CN$500,'Unchained Indices'!F$2,0)-1</f>
        <v>#N/A</v>
      </c>
      <c r="G66" t="e">
        <f>VLOOKUP($C66,'Hist Data'!$A$2:$CN$500,'Unchained Indices'!G$2,0)/VLOOKUP($C65,'Hist Data'!$A$2:$CN$500,'Unchained Indices'!G$2,0)-1</f>
        <v>#N/A</v>
      </c>
      <c r="H66" t="e">
        <f>VLOOKUP($C66,'Hist Data'!$A$2:$CN$500,'Unchained Indices'!H$2,0)/VLOOKUP($C65,'Hist Data'!$A$2:$CN$500,'Unchained Indices'!H$2,0)-1</f>
        <v>#N/A</v>
      </c>
      <c r="I66" t="e">
        <f>VLOOKUP($C66,'Hist Data'!$A$2:$CN$500,'Unchained Indices'!I$2,0)/VLOOKUP($C65,'Hist Data'!$A$2:$CN$500,'Unchained Indices'!I$2,0)-1</f>
        <v>#N/A</v>
      </c>
      <c r="J66" t="e">
        <f>VLOOKUP($C66,'Hist Data'!$A$2:$CN$500,'Unchained Indices'!J$2,0)/VLOOKUP($C65,'Hist Data'!$A$2:$CN$500,'Unchained Indices'!J$2,0)-1</f>
        <v>#N/A</v>
      </c>
      <c r="K66" t="e">
        <f>VLOOKUP($C66,'Hist Data'!$A$2:$CN$500,'Unchained Indices'!K$2,0)/VLOOKUP($C65,'Hist Data'!$A$2:$CN$500,'Unchained Indices'!K$2,0)-1</f>
        <v>#N/A</v>
      </c>
      <c r="L66" t="e">
        <f>VLOOKUP($C66,'Hist Data'!$A$2:$CN$500,'Unchained Indices'!L$2,0)/VLOOKUP($C65,'Hist Data'!$A$2:$CN$500,'Unchained Indices'!L$2,0)-1</f>
        <v>#N/A</v>
      </c>
      <c r="M66" t="e">
        <f>VLOOKUP($C66,'Hist Data'!$A$2:$CN$500,'Unchained Indices'!M$2,0)/VLOOKUP($C65,'Hist Data'!$A$2:$CN$500,'Unchained Indices'!M$2,0)-1</f>
        <v>#N/A</v>
      </c>
      <c r="N66" t="e">
        <f>VLOOKUP($C66,'Hist Data'!$A$2:$CN$500,'Unchained Indices'!N$2,0)/VLOOKUP($C65,'Hist Data'!$A$2:$CN$500,'Unchained Indices'!N$2,0)-1</f>
        <v>#N/A</v>
      </c>
      <c r="O66" t="e">
        <f>VLOOKUP($C66,'Hist Data'!$A$2:$CN$500,'Unchained Indices'!O$2,0)/VLOOKUP($C65,'Hist Data'!$A$2:$CN$500,'Unchained Indices'!O$2,0)-1</f>
        <v>#N/A</v>
      </c>
      <c r="P66" t="e">
        <f>VLOOKUP($C66,'Hist Data'!$A$2:$CN$500,'Unchained Indices'!P$2,0)/VLOOKUP($C65,'Hist Data'!$A$2:$CN$500,'Unchained Indices'!P$2,0)-1</f>
        <v>#N/A</v>
      </c>
      <c r="Q66" t="e">
        <f>VLOOKUP($C66,'Hist Data'!$A$2:$CN$500,'Unchained Indices'!Q$2,0)/VLOOKUP($C65,'Hist Data'!$A$2:$CN$500,'Unchained Indices'!Q$2,0)-1</f>
        <v>#N/A</v>
      </c>
      <c r="R66" t="e">
        <f>VLOOKUP($C66,'Hist Data'!$A$2:$CN$500,'Unchained Indices'!R$2,0)/VLOOKUP($C65,'Hist Data'!$A$2:$CN$500,'Unchained Indices'!R$2,0)-1</f>
        <v>#N/A</v>
      </c>
      <c r="S66" t="e">
        <f>VLOOKUP($C66,'Hist Data'!$A$2:$CN$500,'Unchained Indices'!S$2,0)/VLOOKUP($C65,'Hist Data'!$A$2:$CN$500,'Unchained Indices'!S$2,0)-1</f>
        <v>#N/A</v>
      </c>
      <c r="T66" t="e">
        <f>VLOOKUP($C66,'Hist Data'!$A$2:$CN$500,'Unchained Indices'!T$2,0)/VLOOKUP($C65,'Hist Data'!$A$2:$CN$500,'Unchained Indices'!T$2,0)-1</f>
        <v>#N/A</v>
      </c>
      <c r="U66" t="e">
        <f>VLOOKUP($C66,'Hist Data'!$A$2:$CN$500,'Unchained Indices'!U$2,0)/VLOOKUP($C65,'Hist Data'!$A$2:$CN$500,'Unchained Indices'!U$2,0)-1</f>
        <v>#N/A</v>
      </c>
      <c r="V66" t="e">
        <f>VLOOKUP($C66,'Hist Data'!$A$2:$CN$500,'Unchained Indices'!V$2,0)/VLOOKUP($C65,'Hist Data'!$A$2:$CN$500,'Unchained Indices'!V$2,0)-1</f>
        <v>#N/A</v>
      </c>
      <c r="W66" t="e">
        <f>VLOOKUP($C66,'Hist Data'!$A$2:$CN$500,'Unchained Indices'!W$2,0)/VLOOKUP($C65,'Hist Data'!$A$2:$CN$500,'Unchained Indices'!W$2,0)-1</f>
        <v>#N/A</v>
      </c>
      <c r="X66" t="e">
        <f>VLOOKUP($C66,'Hist Data'!$A$2:$CN$500,'Unchained Indices'!X$2,0)/VLOOKUP($C65,'Hist Data'!$A$2:$CN$500,'Unchained Indices'!X$2,0)-1</f>
        <v>#N/A</v>
      </c>
      <c r="Y66" t="e">
        <f>VLOOKUP($C66,'Hist Data'!$A$2:$CN$500,'Unchained Indices'!Y$2,0)/VLOOKUP($C65,'Hist Data'!$A$2:$CN$500,'Unchained Indices'!Y$2,0)-1</f>
        <v>#N/A</v>
      </c>
      <c r="Z66" t="e">
        <f>VLOOKUP($C66,'Hist Data'!$A$2:$CN$500,'Unchained Indices'!Z$2,0)/VLOOKUP($C65,'Hist Data'!$A$2:$CN$500,'Unchained Indices'!Z$2,0)-1</f>
        <v>#N/A</v>
      </c>
      <c r="AA66" t="e">
        <f>VLOOKUP($C66,'Hist Data'!$A$2:$CN$500,'Unchained Indices'!AA$2,0)/VLOOKUP($C65,'Hist Data'!$A$2:$CN$500,'Unchained Indices'!AA$2,0)-1</f>
        <v>#N/A</v>
      </c>
      <c r="AB66" t="e">
        <f>VLOOKUP($C66,'Hist Data'!$A$2:$CN$500,'Unchained Indices'!AB$2,0)/VLOOKUP($C65,'Hist Data'!$A$2:$CN$500,'Unchained Indices'!AB$2,0)-1</f>
        <v>#N/A</v>
      </c>
      <c r="AC66" t="e">
        <f>VLOOKUP($C66,'Hist Data'!$A$2:$CN$500,'Unchained Indices'!AC$2,0)/VLOOKUP($C65,'Hist Data'!$A$2:$CN$500,'Unchained Indices'!AC$2,0)-1</f>
        <v>#N/A</v>
      </c>
      <c r="AD66" t="e">
        <f>VLOOKUP($C66,'Hist Data'!$A$2:$CN$500,'Unchained Indices'!AD$2,0)/VLOOKUP($C65,'Hist Data'!$A$2:$CN$500,'Unchained Indices'!AD$2,0)-1</f>
        <v>#N/A</v>
      </c>
      <c r="AE66" t="e">
        <f>VLOOKUP($C66,'Hist Data'!$A$2:$CN$500,'Unchained Indices'!AE$2,0)/VLOOKUP($C65,'Hist Data'!$A$2:$CN$500,'Unchained Indices'!AE$2,0)-1</f>
        <v>#N/A</v>
      </c>
      <c r="AF66" t="e">
        <f>VLOOKUP($C66,'Hist Data'!$A$2:$CN$500,'Unchained Indices'!AF$2,0)/VLOOKUP($C65,'Hist Data'!$A$2:$CN$500,'Unchained Indices'!AF$2,0)-1</f>
        <v>#N/A</v>
      </c>
      <c r="AG66" t="e">
        <f>VLOOKUP($C66,'Hist Data'!$A$2:$CN$500,'Unchained Indices'!AG$2,0)/VLOOKUP($C65,'Hist Data'!$A$2:$CN$500,'Unchained Indices'!AG$2,0)-1</f>
        <v>#N/A</v>
      </c>
      <c r="AH66" t="e">
        <f>VLOOKUP($C66,'Hist Data'!$A$2:$CN$500,'Unchained Indices'!AH$2,0)/VLOOKUP($C65,'Hist Data'!$A$2:$CN$500,'Unchained Indices'!AH$2,0)-1</f>
        <v>#N/A</v>
      </c>
      <c r="AI66" t="e">
        <f>VLOOKUP($C66,'Hist Data'!$A$2:$CN$500,'Unchained Indices'!AI$2,0)/VLOOKUP($C65,'Hist Data'!$A$2:$CN$500,'Unchained Indices'!AI$2,0)-1</f>
        <v>#N/A</v>
      </c>
      <c r="AJ66" t="e">
        <f>VLOOKUP($C66,'Hist Data'!$A$2:$CN$500,'Unchained Indices'!AJ$2,0)/VLOOKUP($C65,'Hist Data'!$A$2:$CN$500,'Unchained Indices'!AJ$2,0)-1</f>
        <v>#N/A</v>
      </c>
      <c r="AK66" t="e">
        <f>VLOOKUP($C66,'Hist Data'!$A$2:$CN$500,'Unchained Indices'!AK$2,0)/VLOOKUP($C65,'Hist Data'!$A$2:$CN$500,'Unchained Indices'!AK$2,0)-1</f>
        <v>#N/A</v>
      </c>
      <c r="AL66" t="e">
        <f>VLOOKUP($C66,'Hist Data'!$A$2:$CN$500,'Unchained Indices'!AL$2,0)/VLOOKUP($C65,'Hist Data'!$A$2:$CN$500,'Unchained Indices'!AL$2,0)-1</f>
        <v>#N/A</v>
      </c>
      <c r="AM66" t="e">
        <f>VLOOKUP($C66,'Hist Data'!$A$2:$CN$500,'Unchained Indices'!AM$2,0)/VLOOKUP($C65,'Hist Data'!$A$2:$CN$500,'Unchained Indices'!AM$2,0)-1</f>
        <v>#N/A</v>
      </c>
      <c r="AN66" t="e">
        <f>VLOOKUP($C66,'Hist Data'!$A$2:$CN$500,'Unchained Indices'!AN$2,0)/VLOOKUP($C65,'Hist Data'!$A$2:$CN$500,'Unchained Indices'!AN$2,0)-1</f>
        <v>#N/A</v>
      </c>
      <c r="AO66" t="e">
        <f>VLOOKUP($C66,'Hist Data'!$A$2:$CN$500,'Unchained Indices'!AO$2,0)/VLOOKUP($C65,'Hist Data'!$A$2:$CN$500,'Unchained Indices'!AO$2,0)-1</f>
        <v>#N/A</v>
      </c>
      <c r="AP66" t="e">
        <f>VLOOKUP($C66,'Hist Data'!$A$2:$CN$500,'Unchained Indices'!AP$2,0)/VLOOKUP($C65,'Hist Data'!$A$2:$CN$500,'Unchained Indices'!AP$2,0)-1</f>
        <v>#N/A</v>
      </c>
      <c r="AQ66" t="e">
        <f>VLOOKUP($C66,'Hist Data'!$A$2:$CN$500,'Unchained Indices'!AQ$2,0)/VLOOKUP($C65,'Hist Data'!$A$2:$CN$500,'Unchained Indices'!AQ$2,0)-1</f>
        <v>#N/A</v>
      </c>
      <c r="AR66" t="e">
        <f>VLOOKUP($C66,'Hist Data'!$A$2:$CN$500,'Unchained Indices'!AR$2,0)/VLOOKUP($C65,'Hist Data'!$A$2:$CN$500,'Unchained Indices'!AR$2,0)-1</f>
        <v>#N/A</v>
      </c>
      <c r="AS66" t="e">
        <f>VLOOKUP($C66,'Hist Data'!$A$2:$CN$500,'Unchained Indices'!AS$2,0)/VLOOKUP($C65,'Hist Data'!$A$2:$CN$500,'Unchained Indices'!AS$2,0)-1</f>
        <v>#N/A</v>
      </c>
      <c r="AT66" t="e">
        <f>VLOOKUP($C66,'Hist Data'!$A$2:$CN$500,'Unchained Indices'!AT$2,0)/VLOOKUP($C65,'Hist Data'!$A$2:$CN$500,'Unchained Indices'!AT$2,0)-1</f>
        <v>#N/A</v>
      </c>
      <c r="AU66" t="e">
        <f>VLOOKUP($C66,'Hist Data'!$A$2:$CN$500,'Unchained Indices'!AU$2,0)/VLOOKUP($C65,'Hist Data'!$A$2:$CN$500,'Unchained Indices'!AU$2,0)-1</f>
        <v>#N/A</v>
      </c>
      <c r="AV66" t="e">
        <f>VLOOKUP($C66,'Hist Data'!$A$2:$CN$500,'Unchained Indices'!AV$2,0)/VLOOKUP($C65,'Hist Data'!$A$2:$CN$500,'Unchained Indices'!AV$2,0)-1</f>
        <v>#N/A</v>
      </c>
      <c r="AW66" t="e">
        <f>VLOOKUP($C66,'Hist Data'!$A$2:$CN$500,'Unchained Indices'!AW$2,0)/VLOOKUP($C65,'Hist Data'!$A$2:$CN$500,'Unchained Indices'!AW$2,0)-1</f>
        <v>#N/A</v>
      </c>
      <c r="AX66" t="e">
        <f>VLOOKUP($C66,'Hist Data'!$A$2:$CN$500,'Unchained Indices'!AX$2,0)/VLOOKUP($C65,'Hist Data'!$A$2:$CN$500,'Unchained Indices'!AX$2,0)-1</f>
        <v>#N/A</v>
      </c>
      <c r="AY66" t="e">
        <f>VLOOKUP($C66,'Hist Data'!$A$2:$CN$500,'Unchained Indices'!AY$2,0)/VLOOKUP($C65,'Hist Data'!$A$2:$CN$500,'Unchained Indices'!AY$2,0)-1</f>
        <v>#N/A</v>
      </c>
      <c r="AZ66" t="e">
        <f>VLOOKUP($C66,'Hist Data'!$A$2:$CN$500,'Unchained Indices'!AZ$2,0)/VLOOKUP($C65,'Hist Data'!$A$2:$CN$500,'Unchained Indices'!AZ$2,0)-1</f>
        <v>#N/A</v>
      </c>
      <c r="BA66" t="e">
        <f>VLOOKUP($C66,'Hist Data'!$A$2:$CN$500,'Unchained Indices'!BA$2,0)/VLOOKUP($C65,'Hist Data'!$A$2:$CN$500,'Unchained Indices'!BA$2,0)-1</f>
        <v>#N/A</v>
      </c>
      <c r="BB66" t="e">
        <f>VLOOKUP($C66,'Hist Data'!$A$2:$CN$500,'Unchained Indices'!BB$2,0)/VLOOKUP($C65,'Hist Data'!$A$2:$CN$500,'Unchained Indices'!BB$2,0)-1</f>
        <v>#N/A</v>
      </c>
      <c r="BC66" t="e">
        <f>VLOOKUP($C66,'Hist Data'!$A$2:$CN$500,'Unchained Indices'!BC$2,0)/VLOOKUP($C65,'Hist Data'!$A$2:$CN$500,'Unchained Indices'!BC$2,0)-1</f>
        <v>#N/A</v>
      </c>
      <c r="BD66" t="e">
        <f>VLOOKUP($C66,'Hist Data'!$A$2:$CN$500,'Unchained Indices'!BD$2,0)/VLOOKUP($C65,'Hist Data'!$A$2:$CN$500,'Unchained Indices'!BD$2,0)-1</f>
        <v>#N/A</v>
      </c>
      <c r="BE66" t="e">
        <f>VLOOKUP($C66,'Hist Data'!$A$2:$CN$500,'Unchained Indices'!BE$2,0)/VLOOKUP($C65,'Hist Data'!$A$2:$CN$500,'Unchained Indices'!BE$2,0)-1</f>
        <v>#N/A</v>
      </c>
      <c r="BF66" t="e">
        <f>VLOOKUP($C66,'Hist Data'!$A$2:$CN$500,'Unchained Indices'!BF$2,0)/VLOOKUP($C65,'Hist Data'!$A$2:$CN$500,'Unchained Indices'!BF$2,0)-1</f>
        <v>#N/A</v>
      </c>
      <c r="BG66" t="e">
        <f>VLOOKUP($C66,'Hist Data'!$A$2:$CN$500,'Unchained Indices'!BG$2,0)/VLOOKUP($C65,'Hist Data'!$A$2:$CN$500,'Unchained Indices'!BG$2,0)-1</f>
        <v>#N/A</v>
      </c>
      <c r="BH66" t="e">
        <f>VLOOKUP($C66,'Hist Data'!$A$2:$CN$500,'Unchained Indices'!BH$2,0)/VLOOKUP($C65,'Hist Data'!$A$2:$CN$500,'Unchained Indices'!BH$2,0)-1</f>
        <v>#N/A</v>
      </c>
      <c r="BI66" t="e">
        <f>VLOOKUP($C66,'Hist Data'!$A$2:$CN$500,'Unchained Indices'!BI$2,0)/VLOOKUP($C65,'Hist Data'!$A$2:$CN$500,'Unchained Indices'!BI$2,0)-1</f>
        <v>#N/A</v>
      </c>
      <c r="BJ66" t="e">
        <f>VLOOKUP($C66,'Hist Data'!$A$2:$CN$500,'Unchained Indices'!BJ$2,0)/VLOOKUP($C65,'Hist Data'!$A$2:$CN$500,'Unchained Indices'!BJ$2,0)-1</f>
        <v>#N/A</v>
      </c>
      <c r="BK66" t="e">
        <f>VLOOKUP($C66,'Hist Data'!$A$2:$CN$500,'Unchained Indices'!BK$2,0)/VLOOKUP($C65,'Hist Data'!$A$2:$CN$500,'Unchained Indices'!BK$2,0)-1</f>
        <v>#N/A</v>
      </c>
      <c r="BL66" t="e">
        <f>VLOOKUP($C66,'Hist Data'!$A$2:$CN$500,'Unchained Indices'!BL$2,0)/VLOOKUP($C65,'Hist Data'!$A$2:$CN$500,'Unchained Indices'!BL$2,0)-1</f>
        <v>#N/A</v>
      </c>
      <c r="BM66" t="e">
        <f>VLOOKUP($C66,'Hist Data'!$A$2:$CN$500,'Unchained Indices'!BM$2,0)/VLOOKUP($C65,'Hist Data'!$A$2:$CN$500,'Unchained Indices'!BM$2,0)-1</f>
        <v>#N/A</v>
      </c>
      <c r="BN66" t="e">
        <f>VLOOKUP($C66,'Hist Data'!$A$2:$CN$500,'Unchained Indices'!BN$2,0)/VLOOKUP($C65,'Hist Data'!$A$2:$CN$500,'Unchained Indices'!BN$2,0)-1</f>
        <v>#N/A</v>
      </c>
      <c r="BO66" t="e">
        <f>VLOOKUP($C66,'Hist Data'!$A$2:$CN$500,'Unchained Indices'!BO$2,0)/VLOOKUP($C65,'Hist Data'!$A$2:$CN$500,'Unchained Indices'!BO$2,0)-1</f>
        <v>#N/A</v>
      </c>
      <c r="BP66" t="e">
        <f>VLOOKUP($C66,'Hist Data'!$A$2:$CN$500,'Unchained Indices'!BP$2,0)/VLOOKUP($C65,'Hist Data'!$A$2:$CN$500,'Unchained Indices'!BP$2,0)-1</f>
        <v>#N/A</v>
      </c>
      <c r="BQ66" t="e">
        <f>VLOOKUP($C66,'Hist Data'!$A$2:$CN$500,'Unchained Indices'!BQ$2,0)/VLOOKUP($C65,'Hist Data'!$A$2:$CN$500,'Unchained Indices'!BQ$2,0)-1</f>
        <v>#N/A</v>
      </c>
      <c r="BR66" t="e">
        <f>VLOOKUP($C66,'Hist Data'!$A$2:$CN$500,'Unchained Indices'!BR$2,0)/VLOOKUP($C65,'Hist Data'!$A$2:$CN$500,'Unchained Indices'!BR$2,0)-1</f>
        <v>#N/A</v>
      </c>
      <c r="BS66" t="e">
        <f>VLOOKUP($C66,'Hist Data'!$A$2:$CN$500,'Unchained Indices'!BS$2,0)/VLOOKUP($C65,'Hist Data'!$A$2:$CN$500,'Unchained Indices'!BS$2,0)-1</f>
        <v>#N/A</v>
      </c>
      <c r="BT66" t="e">
        <f>VLOOKUP($C66,'Hist Data'!$A$2:$CN$500,'Unchained Indices'!BT$2,0)/VLOOKUP($C65,'Hist Data'!$A$2:$CN$500,'Unchained Indices'!BT$2,0)-1</f>
        <v>#N/A</v>
      </c>
      <c r="BU66" t="e">
        <f>VLOOKUP($C66,'Hist Data'!$A$2:$CN$500,'Unchained Indices'!BU$2,0)/VLOOKUP($C65,'Hist Data'!$A$2:$CN$500,'Unchained Indices'!BU$2,0)-1</f>
        <v>#N/A</v>
      </c>
      <c r="BV66" t="e">
        <f>VLOOKUP($C66,'Hist Data'!$A$2:$CN$500,'Unchained Indices'!BV$2,0)/VLOOKUP($C65,'Hist Data'!$A$2:$CN$500,'Unchained Indices'!BV$2,0)-1</f>
        <v>#N/A</v>
      </c>
      <c r="BW66" t="e">
        <f>VLOOKUP($C66,'Hist Data'!$A$2:$CN$500,'Unchained Indices'!BW$2,0)/VLOOKUP($C65,'Hist Data'!$A$2:$CN$500,'Unchained Indices'!BW$2,0)-1</f>
        <v>#N/A</v>
      </c>
      <c r="BX66" t="e">
        <f>VLOOKUP($C66,'Hist Data'!$A$2:$CN$500,'Unchained Indices'!BX$2,0)/VLOOKUP($C65,'Hist Data'!$A$2:$CN$500,'Unchained Indices'!BX$2,0)-1</f>
        <v>#N/A</v>
      </c>
      <c r="BY66" t="e">
        <f>VLOOKUP($C66,'Hist Data'!$A$2:$CN$500,'Unchained Indices'!BY$2,0)/VLOOKUP($C65,'Hist Data'!$A$2:$CN$500,'Unchained Indices'!BY$2,0)-1</f>
        <v>#N/A</v>
      </c>
      <c r="BZ66" t="e">
        <f>VLOOKUP($C66,'Hist Data'!$A$2:$CN$500,'Unchained Indices'!BZ$2,0)/VLOOKUP($C65,'Hist Data'!$A$2:$CN$500,'Unchained Indices'!BZ$2,0)-1</f>
        <v>#N/A</v>
      </c>
      <c r="CA66" t="e">
        <f>VLOOKUP($C66,'Hist Data'!$A$2:$CN$500,'Unchained Indices'!CA$2,0)/VLOOKUP($C65,'Hist Data'!$A$2:$CN$500,'Unchained Indices'!CA$2,0)-1</f>
        <v>#N/A</v>
      </c>
      <c r="CB66" t="e">
        <f>VLOOKUP($C66,'Hist Data'!$A$2:$CN$500,'Unchained Indices'!CB$2,0)/VLOOKUP($C65,'Hist Data'!$A$2:$CN$500,'Unchained Indices'!CB$2,0)-1</f>
        <v>#N/A</v>
      </c>
      <c r="CC66" t="e">
        <f>VLOOKUP($C66,'Hist Data'!$A$2:$CN$500,'Unchained Indices'!CC$2,0)/VLOOKUP($C65,'Hist Data'!$A$2:$CN$500,'Unchained Indices'!CC$2,0)-1</f>
        <v>#N/A</v>
      </c>
      <c r="CD66" t="e">
        <f>VLOOKUP($C66,'Hist Data'!$A$2:$CN$500,'Unchained Indices'!CD$2,0)/VLOOKUP($C65,'Hist Data'!$A$2:$CN$500,'Unchained Indices'!CD$2,0)-1</f>
        <v>#N/A</v>
      </c>
      <c r="CE66" t="e">
        <f>VLOOKUP($C66,'Hist Data'!$A$2:$CN$500,'Unchained Indices'!CE$2,0)/VLOOKUP($C65,'Hist Data'!$A$2:$CN$500,'Unchained Indices'!CE$2,0)-1</f>
        <v>#N/A</v>
      </c>
      <c r="CF66" t="e">
        <f>VLOOKUP($C66,'Hist Data'!$A$2:$CN$500,'Unchained Indices'!CF$2,0)/VLOOKUP($C65,'Hist Data'!$A$2:$CN$500,'Unchained Indices'!CF$2,0)-1</f>
        <v>#N/A</v>
      </c>
      <c r="CG66" t="e">
        <f>VLOOKUP($C66,'Hist Data'!$A$2:$CN$500,'Unchained Indices'!CG$2,0)/VLOOKUP($C65,'Hist Data'!$A$2:$CN$500,'Unchained Indices'!CG$2,0)-1</f>
        <v>#N/A</v>
      </c>
      <c r="CH66" t="e">
        <f>VLOOKUP($C66,'Hist Data'!$A$2:$CN$500,'Unchained Indices'!CH$2,0)/VLOOKUP($C65,'Hist Data'!$A$2:$CN$500,'Unchained Indices'!CH$2,0)-1</f>
        <v>#N/A</v>
      </c>
      <c r="CI66" t="e">
        <f>VLOOKUP($C66,'Hist Data'!$A$2:$CN$500,'Unchained Indices'!CI$2,0)/VLOOKUP($C65,'Hist Data'!$A$2:$CN$500,'Unchained Indices'!CI$2,0)-1</f>
        <v>#N/A</v>
      </c>
      <c r="CJ66" t="e">
        <f>VLOOKUP($C66,'Hist Data'!$A$2:$CN$500,'Unchained Indices'!CJ$2,0)/VLOOKUP($C65,'Hist Data'!$A$2:$CN$500,'Unchained Indices'!CJ$2,0)-1</f>
        <v>#N/A</v>
      </c>
      <c r="CK66" t="e">
        <f>VLOOKUP($C66,'Hist Data'!$A$2:$CN$500,'Unchained Indices'!CK$2,0)/VLOOKUP($C65,'Hist Data'!$A$2:$CN$500,'Unchained Indices'!CK$2,0)-1</f>
        <v>#N/A</v>
      </c>
      <c r="CL66" t="e">
        <f>VLOOKUP($C66,'Hist Data'!$A$2:$CN$500,'Unchained Indices'!CL$2,0)/VLOOKUP($C65,'Hist Data'!$A$2:$CN$500,'Unchained Indices'!CL$2,0)-1</f>
        <v>#N/A</v>
      </c>
      <c r="CM66" t="e">
        <f>VLOOKUP($C66,'Hist Data'!$A$2:$CN$500,'Unchained Indices'!CM$2,0)/VLOOKUP($C65,'Hist Data'!$A$2:$CN$500,'Unchained Indices'!CM$2,0)-1</f>
        <v>#N/A</v>
      </c>
      <c r="CN66" t="e">
        <f>VLOOKUP($C66,'Hist Data'!$A$2:$CN$500,'Unchained Indices'!CN$2,0)/VLOOKUP($C65,'Hist Data'!$A$2:$CN$500,'Unchained Indices'!CN$2,0)-1</f>
        <v>#N/A</v>
      </c>
      <c r="CO66" t="e">
        <f>VLOOKUP($C66,'Hist Data'!$A$2:$CN$500,'Unchained Indices'!CO$2,0)/VLOOKUP($C65,'Hist Data'!$A$2:$CN$500,'Unchained Indices'!CO$2,0)-1</f>
        <v>#N/A</v>
      </c>
      <c r="CP66" t="e">
        <f>VLOOKUP($C66,'Hist Data'!$A$2:$CN$500,'Unchained Indices'!CP$2,0)/VLOOKUP($C65,'Hist Data'!$A$2:$CN$500,'Unchained Indices'!CP$2,0)-1</f>
        <v>#N/A</v>
      </c>
    </row>
    <row r="67" spans="1:94" x14ac:dyDescent="0.2">
      <c r="C67" s="6">
        <f t="shared" si="10"/>
        <v>45261</v>
      </c>
      <c r="D67" t="e">
        <f>VLOOKUP($C67,'Hist Data'!$A$2:$CN$500,'Unchained Indices'!D$2,0)/VLOOKUP($C66,'Hist Data'!$A$2:$CN$500,'Unchained Indices'!D$2,0)-1</f>
        <v>#N/A</v>
      </c>
      <c r="E67" t="e">
        <f>VLOOKUP($C67,'Hist Data'!$A$2:$CN$500,'Unchained Indices'!E$2,0)/VLOOKUP($C66,'Hist Data'!$A$2:$CN$500,'Unchained Indices'!E$2,0)-1</f>
        <v>#N/A</v>
      </c>
      <c r="F67" t="e">
        <f>VLOOKUP($C67,'Hist Data'!$A$2:$CN$500,'Unchained Indices'!F$2,0)/VLOOKUP($C66,'Hist Data'!$A$2:$CN$500,'Unchained Indices'!F$2,0)-1</f>
        <v>#N/A</v>
      </c>
      <c r="G67" t="e">
        <f>VLOOKUP($C67,'Hist Data'!$A$2:$CN$500,'Unchained Indices'!G$2,0)/VLOOKUP($C66,'Hist Data'!$A$2:$CN$500,'Unchained Indices'!G$2,0)-1</f>
        <v>#N/A</v>
      </c>
      <c r="H67" t="e">
        <f>VLOOKUP($C67,'Hist Data'!$A$2:$CN$500,'Unchained Indices'!H$2,0)/VLOOKUP($C66,'Hist Data'!$A$2:$CN$500,'Unchained Indices'!H$2,0)-1</f>
        <v>#N/A</v>
      </c>
      <c r="I67" t="e">
        <f>VLOOKUP($C67,'Hist Data'!$A$2:$CN$500,'Unchained Indices'!I$2,0)/VLOOKUP($C66,'Hist Data'!$A$2:$CN$500,'Unchained Indices'!I$2,0)-1</f>
        <v>#N/A</v>
      </c>
      <c r="J67" t="e">
        <f>VLOOKUP($C67,'Hist Data'!$A$2:$CN$500,'Unchained Indices'!J$2,0)/VLOOKUP($C66,'Hist Data'!$A$2:$CN$500,'Unchained Indices'!J$2,0)-1</f>
        <v>#N/A</v>
      </c>
      <c r="K67" t="e">
        <f>VLOOKUP($C67,'Hist Data'!$A$2:$CN$500,'Unchained Indices'!K$2,0)/VLOOKUP($C66,'Hist Data'!$A$2:$CN$500,'Unchained Indices'!K$2,0)-1</f>
        <v>#N/A</v>
      </c>
      <c r="L67" t="e">
        <f>VLOOKUP($C67,'Hist Data'!$A$2:$CN$500,'Unchained Indices'!L$2,0)/VLOOKUP($C66,'Hist Data'!$A$2:$CN$500,'Unchained Indices'!L$2,0)-1</f>
        <v>#N/A</v>
      </c>
      <c r="M67" t="e">
        <f>VLOOKUP($C67,'Hist Data'!$A$2:$CN$500,'Unchained Indices'!M$2,0)/VLOOKUP($C66,'Hist Data'!$A$2:$CN$500,'Unchained Indices'!M$2,0)-1</f>
        <v>#N/A</v>
      </c>
      <c r="N67" t="e">
        <f>VLOOKUP($C67,'Hist Data'!$A$2:$CN$500,'Unchained Indices'!N$2,0)/VLOOKUP($C66,'Hist Data'!$A$2:$CN$500,'Unchained Indices'!N$2,0)-1</f>
        <v>#N/A</v>
      </c>
      <c r="O67" t="e">
        <f>VLOOKUP($C67,'Hist Data'!$A$2:$CN$500,'Unchained Indices'!O$2,0)/VLOOKUP($C66,'Hist Data'!$A$2:$CN$500,'Unchained Indices'!O$2,0)-1</f>
        <v>#N/A</v>
      </c>
      <c r="P67" t="e">
        <f>VLOOKUP($C67,'Hist Data'!$A$2:$CN$500,'Unchained Indices'!P$2,0)/VLOOKUP($C66,'Hist Data'!$A$2:$CN$500,'Unchained Indices'!P$2,0)-1</f>
        <v>#N/A</v>
      </c>
      <c r="Q67" t="e">
        <f>VLOOKUP($C67,'Hist Data'!$A$2:$CN$500,'Unchained Indices'!Q$2,0)/VLOOKUP($C66,'Hist Data'!$A$2:$CN$500,'Unchained Indices'!Q$2,0)-1</f>
        <v>#N/A</v>
      </c>
      <c r="R67" t="e">
        <f>VLOOKUP($C67,'Hist Data'!$A$2:$CN$500,'Unchained Indices'!R$2,0)/VLOOKUP($C66,'Hist Data'!$A$2:$CN$500,'Unchained Indices'!R$2,0)-1</f>
        <v>#N/A</v>
      </c>
      <c r="S67" t="e">
        <f>VLOOKUP($C67,'Hist Data'!$A$2:$CN$500,'Unchained Indices'!S$2,0)/VLOOKUP($C66,'Hist Data'!$A$2:$CN$500,'Unchained Indices'!S$2,0)-1</f>
        <v>#N/A</v>
      </c>
      <c r="T67" t="e">
        <f>VLOOKUP($C67,'Hist Data'!$A$2:$CN$500,'Unchained Indices'!T$2,0)/VLOOKUP($C66,'Hist Data'!$A$2:$CN$500,'Unchained Indices'!T$2,0)-1</f>
        <v>#N/A</v>
      </c>
      <c r="U67" t="e">
        <f>VLOOKUP($C67,'Hist Data'!$A$2:$CN$500,'Unchained Indices'!U$2,0)/VLOOKUP($C66,'Hist Data'!$A$2:$CN$500,'Unchained Indices'!U$2,0)-1</f>
        <v>#N/A</v>
      </c>
      <c r="V67" t="e">
        <f>VLOOKUP($C67,'Hist Data'!$A$2:$CN$500,'Unchained Indices'!V$2,0)/VLOOKUP($C66,'Hist Data'!$A$2:$CN$500,'Unchained Indices'!V$2,0)-1</f>
        <v>#N/A</v>
      </c>
      <c r="W67" t="e">
        <f>VLOOKUP($C67,'Hist Data'!$A$2:$CN$500,'Unchained Indices'!W$2,0)/VLOOKUP($C66,'Hist Data'!$A$2:$CN$500,'Unchained Indices'!W$2,0)-1</f>
        <v>#N/A</v>
      </c>
      <c r="X67" t="e">
        <f>VLOOKUP($C67,'Hist Data'!$A$2:$CN$500,'Unchained Indices'!X$2,0)/VLOOKUP($C66,'Hist Data'!$A$2:$CN$500,'Unchained Indices'!X$2,0)-1</f>
        <v>#N/A</v>
      </c>
      <c r="Y67" t="e">
        <f>VLOOKUP($C67,'Hist Data'!$A$2:$CN$500,'Unchained Indices'!Y$2,0)/VLOOKUP($C66,'Hist Data'!$A$2:$CN$500,'Unchained Indices'!Y$2,0)-1</f>
        <v>#N/A</v>
      </c>
      <c r="Z67" t="e">
        <f>VLOOKUP($C67,'Hist Data'!$A$2:$CN$500,'Unchained Indices'!Z$2,0)/VLOOKUP($C66,'Hist Data'!$A$2:$CN$500,'Unchained Indices'!Z$2,0)-1</f>
        <v>#N/A</v>
      </c>
      <c r="AA67" t="e">
        <f>VLOOKUP($C67,'Hist Data'!$A$2:$CN$500,'Unchained Indices'!AA$2,0)/VLOOKUP($C66,'Hist Data'!$A$2:$CN$500,'Unchained Indices'!AA$2,0)-1</f>
        <v>#N/A</v>
      </c>
      <c r="AB67" t="e">
        <f>VLOOKUP($C67,'Hist Data'!$A$2:$CN$500,'Unchained Indices'!AB$2,0)/VLOOKUP($C66,'Hist Data'!$A$2:$CN$500,'Unchained Indices'!AB$2,0)-1</f>
        <v>#N/A</v>
      </c>
      <c r="AC67" t="e">
        <f>VLOOKUP($C67,'Hist Data'!$A$2:$CN$500,'Unchained Indices'!AC$2,0)/VLOOKUP($C66,'Hist Data'!$A$2:$CN$500,'Unchained Indices'!AC$2,0)-1</f>
        <v>#N/A</v>
      </c>
      <c r="AD67" t="e">
        <f>VLOOKUP($C67,'Hist Data'!$A$2:$CN$500,'Unchained Indices'!AD$2,0)/VLOOKUP($C66,'Hist Data'!$A$2:$CN$500,'Unchained Indices'!AD$2,0)-1</f>
        <v>#N/A</v>
      </c>
      <c r="AE67" t="e">
        <f>VLOOKUP($C67,'Hist Data'!$A$2:$CN$500,'Unchained Indices'!AE$2,0)/VLOOKUP($C66,'Hist Data'!$A$2:$CN$500,'Unchained Indices'!AE$2,0)-1</f>
        <v>#N/A</v>
      </c>
      <c r="AF67" t="e">
        <f>VLOOKUP($C67,'Hist Data'!$A$2:$CN$500,'Unchained Indices'!AF$2,0)/VLOOKUP($C66,'Hist Data'!$A$2:$CN$500,'Unchained Indices'!AF$2,0)-1</f>
        <v>#N/A</v>
      </c>
      <c r="AG67" t="e">
        <f>VLOOKUP($C67,'Hist Data'!$A$2:$CN$500,'Unchained Indices'!AG$2,0)/VLOOKUP($C66,'Hist Data'!$A$2:$CN$500,'Unchained Indices'!AG$2,0)-1</f>
        <v>#N/A</v>
      </c>
      <c r="AH67" t="e">
        <f>VLOOKUP($C67,'Hist Data'!$A$2:$CN$500,'Unchained Indices'!AH$2,0)/VLOOKUP($C66,'Hist Data'!$A$2:$CN$500,'Unchained Indices'!AH$2,0)-1</f>
        <v>#N/A</v>
      </c>
      <c r="AI67" t="e">
        <f>VLOOKUP($C67,'Hist Data'!$A$2:$CN$500,'Unchained Indices'!AI$2,0)/VLOOKUP($C66,'Hist Data'!$A$2:$CN$500,'Unchained Indices'!AI$2,0)-1</f>
        <v>#N/A</v>
      </c>
      <c r="AJ67" t="e">
        <f>VLOOKUP($C67,'Hist Data'!$A$2:$CN$500,'Unchained Indices'!AJ$2,0)/VLOOKUP($C66,'Hist Data'!$A$2:$CN$500,'Unchained Indices'!AJ$2,0)-1</f>
        <v>#N/A</v>
      </c>
      <c r="AK67" t="e">
        <f>VLOOKUP($C67,'Hist Data'!$A$2:$CN$500,'Unchained Indices'!AK$2,0)/VLOOKUP($C66,'Hist Data'!$A$2:$CN$500,'Unchained Indices'!AK$2,0)-1</f>
        <v>#N/A</v>
      </c>
      <c r="AL67" t="e">
        <f>VLOOKUP($C67,'Hist Data'!$A$2:$CN$500,'Unchained Indices'!AL$2,0)/VLOOKUP($C66,'Hist Data'!$A$2:$CN$500,'Unchained Indices'!AL$2,0)-1</f>
        <v>#N/A</v>
      </c>
      <c r="AM67" t="e">
        <f>VLOOKUP($C67,'Hist Data'!$A$2:$CN$500,'Unchained Indices'!AM$2,0)/VLOOKUP($C66,'Hist Data'!$A$2:$CN$500,'Unchained Indices'!AM$2,0)-1</f>
        <v>#N/A</v>
      </c>
      <c r="AN67" t="e">
        <f>VLOOKUP($C67,'Hist Data'!$A$2:$CN$500,'Unchained Indices'!AN$2,0)/VLOOKUP($C66,'Hist Data'!$A$2:$CN$500,'Unchained Indices'!AN$2,0)-1</f>
        <v>#N/A</v>
      </c>
      <c r="AO67" t="e">
        <f>VLOOKUP($C67,'Hist Data'!$A$2:$CN$500,'Unchained Indices'!AO$2,0)/VLOOKUP($C66,'Hist Data'!$A$2:$CN$500,'Unchained Indices'!AO$2,0)-1</f>
        <v>#N/A</v>
      </c>
      <c r="AP67" t="e">
        <f>VLOOKUP($C67,'Hist Data'!$A$2:$CN$500,'Unchained Indices'!AP$2,0)/VLOOKUP($C66,'Hist Data'!$A$2:$CN$500,'Unchained Indices'!AP$2,0)-1</f>
        <v>#N/A</v>
      </c>
      <c r="AQ67" t="e">
        <f>VLOOKUP($C67,'Hist Data'!$A$2:$CN$500,'Unchained Indices'!AQ$2,0)/VLOOKUP($C66,'Hist Data'!$A$2:$CN$500,'Unchained Indices'!AQ$2,0)-1</f>
        <v>#N/A</v>
      </c>
      <c r="AR67" t="e">
        <f>VLOOKUP($C67,'Hist Data'!$A$2:$CN$500,'Unchained Indices'!AR$2,0)/VLOOKUP($C66,'Hist Data'!$A$2:$CN$500,'Unchained Indices'!AR$2,0)-1</f>
        <v>#N/A</v>
      </c>
      <c r="AS67" t="e">
        <f>VLOOKUP($C67,'Hist Data'!$A$2:$CN$500,'Unchained Indices'!AS$2,0)/VLOOKUP($C66,'Hist Data'!$A$2:$CN$500,'Unchained Indices'!AS$2,0)-1</f>
        <v>#N/A</v>
      </c>
      <c r="AT67" t="e">
        <f>VLOOKUP($C67,'Hist Data'!$A$2:$CN$500,'Unchained Indices'!AT$2,0)/VLOOKUP($C66,'Hist Data'!$A$2:$CN$500,'Unchained Indices'!AT$2,0)-1</f>
        <v>#N/A</v>
      </c>
      <c r="AU67" t="e">
        <f>VLOOKUP($C67,'Hist Data'!$A$2:$CN$500,'Unchained Indices'!AU$2,0)/VLOOKUP($C66,'Hist Data'!$A$2:$CN$500,'Unchained Indices'!AU$2,0)-1</f>
        <v>#N/A</v>
      </c>
      <c r="AV67" t="e">
        <f>VLOOKUP($C67,'Hist Data'!$A$2:$CN$500,'Unchained Indices'!AV$2,0)/VLOOKUP($C66,'Hist Data'!$A$2:$CN$500,'Unchained Indices'!AV$2,0)-1</f>
        <v>#N/A</v>
      </c>
      <c r="AW67" t="e">
        <f>VLOOKUP($C67,'Hist Data'!$A$2:$CN$500,'Unchained Indices'!AW$2,0)/VLOOKUP($C66,'Hist Data'!$A$2:$CN$500,'Unchained Indices'!AW$2,0)-1</f>
        <v>#N/A</v>
      </c>
      <c r="AX67" t="e">
        <f>VLOOKUP($C67,'Hist Data'!$A$2:$CN$500,'Unchained Indices'!AX$2,0)/VLOOKUP($C66,'Hist Data'!$A$2:$CN$500,'Unchained Indices'!AX$2,0)-1</f>
        <v>#N/A</v>
      </c>
      <c r="AY67" t="e">
        <f>VLOOKUP($C67,'Hist Data'!$A$2:$CN$500,'Unchained Indices'!AY$2,0)/VLOOKUP($C66,'Hist Data'!$A$2:$CN$500,'Unchained Indices'!AY$2,0)-1</f>
        <v>#N/A</v>
      </c>
      <c r="AZ67" t="e">
        <f>VLOOKUP($C67,'Hist Data'!$A$2:$CN$500,'Unchained Indices'!AZ$2,0)/VLOOKUP($C66,'Hist Data'!$A$2:$CN$500,'Unchained Indices'!AZ$2,0)-1</f>
        <v>#N/A</v>
      </c>
      <c r="BA67" t="e">
        <f>VLOOKUP($C67,'Hist Data'!$A$2:$CN$500,'Unchained Indices'!BA$2,0)/VLOOKUP($C66,'Hist Data'!$A$2:$CN$500,'Unchained Indices'!BA$2,0)-1</f>
        <v>#N/A</v>
      </c>
      <c r="BB67" t="e">
        <f>VLOOKUP($C67,'Hist Data'!$A$2:$CN$500,'Unchained Indices'!BB$2,0)/VLOOKUP($C66,'Hist Data'!$A$2:$CN$500,'Unchained Indices'!BB$2,0)-1</f>
        <v>#N/A</v>
      </c>
      <c r="BC67" t="e">
        <f>VLOOKUP($C67,'Hist Data'!$A$2:$CN$500,'Unchained Indices'!BC$2,0)/VLOOKUP($C66,'Hist Data'!$A$2:$CN$500,'Unchained Indices'!BC$2,0)-1</f>
        <v>#N/A</v>
      </c>
      <c r="BD67" t="e">
        <f>VLOOKUP($C67,'Hist Data'!$A$2:$CN$500,'Unchained Indices'!BD$2,0)/VLOOKUP($C66,'Hist Data'!$A$2:$CN$500,'Unchained Indices'!BD$2,0)-1</f>
        <v>#N/A</v>
      </c>
      <c r="BE67" t="e">
        <f>VLOOKUP($C67,'Hist Data'!$A$2:$CN$500,'Unchained Indices'!BE$2,0)/VLOOKUP($C66,'Hist Data'!$A$2:$CN$500,'Unchained Indices'!BE$2,0)-1</f>
        <v>#N/A</v>
      </c>
      <c r="BF67" t="e">
        <f>VLOOKUP($C67,'Hist Data'!$A$2:$CN$500,'Unchained Indices'!BF$2,0)/VLOOKUP($C66,'Hist Data'!$A$2:$CN$500,'Unchained Indices'!BF$2,0)-1</f>
        <v>#N/A</v>
      </c>
      <c r="BG67" t="e">
        <f>VLOOKUP($C67,'Hist Data'!$A$2:$CN$500,'Unchained Indices'!BG$2,0)/VLOOKUP($C66,'Hist Data'!$A$2:$CN$500,'Unchained Indices'!BG$2,0)-1</f>
        <v>#N/A</v>
      </c>
      <c r="BH67" t="e">
        <f>VLOOKUP($C67,'Hist Data'!$A$2:$CN$500,'Unchained Indices'!BH$2,0)/VLOOKUP($C66,'Hist Data'!$A$2:$CN$500,'Unchained Indices'!BH$2,0)-1</f>
        <v>#N/A</v>
      </c>
      <c r="BI67" t="e">
        <f>VLOOKUP($C67,'Hist Data'!$A$2:$CN$500,'Unchained Indices'!BI$2,0)/VLOOKUP($C66,'Hist Data'!$A$2:$CN$500,'Unchained Indices'!BI$2,0)-1</f>
        <v>#N/A</v>
      </c>
      <c r="BJ67" t="e">
        <f>VLOOKUP($C67,'Hist Data'!$A$2:$CN$500,'Unchained Indices'!BJ$2,0)/VLOOKUP($C66,'Hist Data'!$A$2:$CN$500,'Unchained Indices'!BJ$2,0)-1</f>
        <v>#N/A</v>
      </c>
      <c r="BK67" t="e">
        <f>VLOOKUP($C67,'Hist Data'!$A$2:$CN$500,'Unchained Indices'!BK$2,0)/VLOOKUP($C66,'Hist Data'!$A$2:$CN$500,'Unchained Indices'!BK$2,0)-1</f>
        <v>#N/A</v>
      </c>
      <c r="BL67" t="e">
        <f>VLOOKUP($C67,'Hist Data'!$A$2:$CN$500,'Unchained Indices'!BL$2,0)/VLOOKUP($C66,'Hist Data'!$A$2:$CN$500,'Unchained Indices'!BL$2,0)-1</f>
        <v>#N/A</v>
      </c>
      <c r="BM67" t="e">
        <f>VLOOKUP($C67,'Hist Data'!$A$2:$CN$500,'Unchained Indices'!BM$2,0)/VLOOKUP($C66,'Hist Data'!$A$2:$CN$500,'Unchained Indices'!BM$2,0)-1</f>
        <v>#N/A</v>
      </c>
      <c r="BN67" t="e">
        <f>VLOOKUP($C67,'Hist Data'!$A$2:$CN$500,'Unchained Indices'!BN$2,0)/VLOOKUP($C66,'Hist Data'!$A$2:$CN$500,'Unchained Indices'!BN$2,0)-1</f>
        <v>#N/A</v>
      </c>
      <c r="BO67" t="e">
        <f>VLOOKUP($C67,'Hist Data'!$A$2:$CN$500,'Unchained Indices'!BO$2,0)/VLOOKUP($C66,'Hist Data'!$A$2:$CN$500,'Unchained Indices'!BO$2,0)-1</f>
        <v>#N/A</v>
      </c>
      <c r="BP67" t="e">
        <f>VLOOKUP($C67,'Hist Data'!$A$2:$CN$500,'Unchained Indices'!BP$2,0)/VLOOKUP($C66,'Hist Data'!$A$2:$CN$500,'Unchained Indices'!BP$2,0)-1</f>
        <v>#N/A</v>
      </c>
      <c r="BQ67" t="e">
        <f>VLOOKUP($C67,'Hist Data'!$A$2:$CN$500,'Unchained Indices'!BQ$2,0)/VLOOKUP($C66,'Hist Data'!$A$2:$CN$500,'Unchained Indices'!BQ$2,0)-1</f>
        <v>#N/A</v>
      </c>
      <c r="BR67" t="e">
        <f>VLOOKUP($C67,'Hist Data'!$A$2:$CN$500,'Unchained Indices'!BR$2,0)/VLOOKUP($C66,'Hist Data'!$A$2:$CN$500,'Unchained Indices'!BR$2,0)-1</f>
        <v>#N/A</v>
      </c>
      <c r="BS67" t="e">
        <f>VLOOKUP($C67,'Hist Data'!$A$2:$CN$500,'Unchained Indices'!BS$2,0)/VLOOKUP($C66,'Hist Data'!$A$2:$CN$500,'Unchained Indices'!BS$2,0)-1</f>
        <v>#N/A</v>
      </c>
      <c r="BT67" t="e">
        <f>VLOOKUP($C67,'Hist Data'!$A$2:$CN$500,'Unchained Indices'!BT$2,0)/VLOOKUP($C66,'Hist Data'!$A$2:$CN$500,'Unchained Indices'!BT$2,0)-1</f>
        <v>#N/A</v>
      </c>
      <c r="BU67" t="e">
        <f>VLOOKUP($C67,'Hist Data'!$A$2:$CN$500,'Unchained Indices'!BU$2,0)/VLOOKUP($C66,'Hist Data'!$A$2:$CN$500,'Unchained Indices'!BU$2,0)-1</f>
        <v>#N/A</v>
      </c>
      <c r="BV67" t="e">
        <f>VLOOKUP($C67,'Hist Data'!$A$2:$CN$500,'Unchained Indices'!BV$2,0)/VLOOKUP($C66,'Hist Data'!$A$2:$CN$500,'Unchained Indices'!BV$2,0)-1</f>
        <v>#N/A</v>
      </c>
      <c r="BW67" t="e">
        <f>VLOOKUP($C67,'Hist Data'!$A$2:$CN$500,'Unchained Indices'!BW$2,0)/VLOOKUP($C66,'Hist Data'!$A$2:$CN$500,'Unchained Indices'!BW$2,0)-1</f>
        <v>#N/A</v>
      </c>
      <c r="BX67" t="e">
        <f>VLOOKUP($C67,'Hist Data'!$A$2:$CN$500,'Unchained Indices'!BX$2,0)/VLOOKUP($C66,'Hist Data'!$A$2:$CN$500,'Unchained Indices'!BX$2,0)-1</f>
        <v>#N/A</v>
      </c>
      <c r="BY67" t="e">
        <f>VLOOKUP($C67,'Hist Data'!$A$2:$CN$500,'Unchained Indices'!BY$2,0)/VLOOKUP($C66,'Hist Data'!$A$2:$CN$500,'Unchained Indices'!BY$2,0)-1</f>
        <v>#N/A</v>
      </c>
      <c r="BZ67" t="e">
        <f>VLOOKUP($C67,'Hist Data'!$A$2:$CN$500,'Unchained Indices'!BZ$2,0)/VLOOKUP($C66,'Hist Data'!$A$2:$CN$500,'Unchained Indices'!BZ$2,0)-1</f>
        <v>#N/A</v>
      </c>
      <c r="CA67" t="e">
        <f>VLOOKUP($C67,'Hist Data'!$A$2:$CN$500,'Unchained Indices'!CA$2,0)/VLOOKUP($C66,'Hist Data'!$A$2:$CN$500,'Unchained Indices'!CA$2,0)-1</f>
        <v>#N/A</v>
      </c>
      <c r="CB67" t="e">
        <f>VLOOKUP($C67,'Hist Data'!$A$2:$CN$500,'Unchained Indices'!CB$2,0)/VLOOKUP($C66,'Hist Data'!$A$2:$CN$500,'Unchained Indices'!CB$2,0)-1</f>
        <v>#N/A</v>
      </c>
      <c r="CC67" t="e">
        <f>VLOOKUP($C67,'Hist Data'!$A$2:$CN$500,'Unchained Indices'!CC$2,0)/VLOOKUP($C66,'Hist Data'!$A$2:$CN$500,'Unchained Indices'!CC$2,0)-1</f>
        <v>#N/A</v>
      </c>
      <c r="CD67" t="e">
        <f>VLOOKUP($C67,'Hist Data'!$A$2:$CN$500,'Unchained Indices'!CD$2,0)/VLOOKUP($C66,'Hist Data'!$A$2:$CN$500,'Unchained Indices'!CD$2,0)-1</f>
        <v>#N/A</v>
      </c>
      <c r="CE67" t="e">
        <f>VLOOKUP($C67,'Hist Data'!$A$2:$CN$500,'Unchained Indices'!CE$2,0)/VLOOKUP($C66,'Hist Data'!$A$2:$CN$500,'Unchained Indices'!CE$2,0)-1</f>
        <v>#N/A</v>
      </c>
      <c r="CF67" t="e">
        <f>VLOOKUP($C67,'Hist Data'!$A$2:$CN$500,'Unchained Indices'!CF$2,0)/VLOOKUP($C66,'Hist Data'!$A$2:$CN$500,'Unchained Indices'!CF$2,0)-1</f>
        <v>#N/A</v>
      </c>
      <c r="CG67" t="e">
        <f>VLOOKUP($C67,'Hist Data'!$A$2:$CN$500,'Unchained Indices'!CG$2,0)/VLOOKUP($C66,'Hist Data'!$A$2:$CN$500,'Unchained Indices'!CG$2,0)-1</f>
        <v>#N/A</v>
      </c>
      <c r="CH67" t="e">
        <f>VLOOKUP($C67,'Hist Data'!$A$2:$CN$500,'Unchained Indices'!CH$2,0)/VLOOKUP($C66,'Hist Data'!$A$2:$CN$500,'Unchained Indices'!CH$2,0)-1</f>
        <v>#N/A</v>
      </c>
      <c r="CI67" t="e">
        <f>VLOOKUP($C67,'Hist Data'!$A$2:$CN$500,'Unchained Indices'!CI$2,0)/VLOOKUP($C66,'Hist Data'!$A$2:$CN$500,'Unchained Indices'!CI$2,0)-1</f>
        <v>#N/A</v>
      </c>
      <c r="CJ67" t="e">
        <f>VLOOKUP($C67,'Hist Data'!$A$2:$CN$500,'Unchained Indices'!CJ$2,0)/VLOOKUP($C66,'Hist Data'!$A$2:$CN$500,'Unchained Indices'!CJ$2,0)-1</f>
        <v>#N/A</v>
      </c>
      <c r="CK67" t="e">
        <f>VLOOKUP($C67,'Hist Data'!$A$2:$CN$500,'Unchained Indices'!CK$2,0)/VLOOKUP($C66,'Hist Data'!$A$2:$CN$500,'Unchained Indices'!CK$2,0)-1</f>
        <v>#N/A</v>
      </c>
      <c r="CL67" t="e">
        <f>VLOOKUP($C67,'Hist Data'!$A$2:$CN$500,'Unchained Indices'!CL$2,0)/VLOOKUP($C66,'Hist Data'!$A$2:$CN$500,'Unchained Indices'!CL$2,0)-1</f>
        <v>#N/A</v>
      </c>
      <c r="CM67" t="e">
        <f>VLOOKUP($C67,'Hist Data'!$A$2:$CN$500,'Unchained Indices'!CM$2,0)/VLOOKUP($C66,'Hist Data'!$A$2:$CN$500,'Unchained Indices'!CM$2,0)-1</f>
        <v>#N/A</v>
      </c>
      <c r="CN67" t="e">
        <f>VLOOKUP($C67,'Hist Data'!$A$2:$CN$500,'Unchained Indices'!CN$2,0)/VLOOKUP($C66,'Hist Data'!$A$2:$CN$500,'Unchained Indices'!CN$2,0)-1</f>
        <v>#N/A</v>
      </c>
      <c r="CO67" t="e">
        <f>VLOOKUP($C67,'Hist Data'!$A$2:$CN$500,'Unchained Indices'!CO$2,0)/VLOOKUP($C66,'Hist Data'!$A$2:$CN$500,'Unchained Indices'!CO$2,0)-1</f>
        <v>#N/A</v>
      </c>
      <c r="CP67" t="e">
        <f>VLOOKUP($C67,'Hist Data'!$A$2:$CN$500,'Unchained Indices'!CP$2,0)/VLOOKUP($C66,'Hist Data'!$A$2:$CN$500,'Unchained Indices'!CP$2,0)-1</f>
        <v>#N/A</v>
      </c>
    </row>
    <row r="68" spans="1:94" x14ac:dyDescent="0.2">
      <c r="C68" s="6">
        <f t="shared" si="10"/>
        <v>45292</v>
      </c>
      <c r="D68" t="e">
        <f>VLOOKUP($C68,'Hist Data'!$A$2:$CN$500,'Unchained Indices'!D$2,0)/VLOOKUP($C67,'Hist Data'!$A$2:$CN$500,'Unchained Indices'!D$2,0)-1</f>
        <v>#N/A</v>
      </c>
      <c r="E68" t="e">
        <f>VLOOKUP($C68,'Hist Data'!$A$2:$CN$500,'Unchained Indices'!E$2,0)/VLOOKUP($C67,'Hist Data'!$A$2:$CN$500,'Unchained Indices'!E$2,0)-1</f>
        <v>#N/A</v>
      </c>
      <c r="F68" t="e">
        <f>VLOOKUP($C68,'Hist Data'!$A$2:$CN$500,'Unchained Indices'!F$2,0)/VLOOKUP($C67,'Hist Data'!$A$2:$CN$500,'Unchained Indices'!F$2,0)-1</f>
        <v>#N/A</v>
      </c>
      <c r="G68" t="e">
        <f>VLOOKUP($C68,'Hist Data'!$A$2:$CN$500,'Unchained Indices'!G$2,0)/VLOOKUP($C67,'Hist Data'!$A$2:$CN$500,'Unchained Indices'!G$2,0)-1</f>
        <v>#N/A</v>
      </c>
      <c r="H68" t="e">
        <f>VLOOKUP($C68,'Hist Data'!$A$2:$CN$500,'Unchained Indices'!H$2,0)/VLOOKUP($C67,'Hist Data'!$A$2:$CN$500,'Unchained Indices'!H$2,0)-1</f>
        <v>#N/A</v>
      </c>
      <c r="I68" t="e">
        <f>VLOOKUP($C68,'Hist Data'!$A$2:$CN$500,'Unchained Indices'!I$2,0)/VLOOKUP($C67,'Hist Data'!$A$2:$CN$500,'Unchained Indices'!I$2,0)-1</f>
        <v>#N/A</v>
      </c>
      <c r="J68" t="e">
        <f>VLOOKUP($C68,'Hist Data'!$A$2:$CN$500,'Unchained Indices'!J$2,0)/VLOOKUP($C67,'Hist Data'!$A$2:$CN$500,'Unchained Indices'!J$2,0)-1</f>
        <v>#N/A</v>
      </c>
      <c r="K68" t="e">
        <f>VLOOKUP($C68,'Hist Data'!$A$2:$CN$500,'Unchained Indices'!K$2,0)/VLOOKUP($C67,'Hist Data'!$A$2:$CN$500,'Unchained Indices'!K$2,0)-1</f>
        <v>#N/A</v>
      </c>
      <c r="L68" t="e">
        <f>VLOOKUP($C68,'Hist Data'!$A$2:$CN$500,'Unchained Indices'!L$2,0)/VLOOKUP($C67,'Hist Data'!$A$2:$CN$500,'Unchained Indices'!L$2,0)-1</f>
        <v>#N/A</v>
      </c>
      <c r="M68" t="e">
        <f>VLOOKUP($C68,'Hist Data'!$A$2:$CN$500,'Unchained Indices'!M$2,0)/VLOOKUP($C67,'Hist Data'!$A$2:$CN$500,'Unchained Indices'!M$2,0)-1</f>
        <v>#N/A</v>
      </c>
      <c r="N68" t="e">
        <f>VLOOKUP($C68,'Hist Data'!$A$2:$CN$500,'Unchained Indices'!N$2,0)/VLOOKUP($C67,'Hist Data'!$A$2:$CN$500,'Unchained Indices'!N$2,0)-1</f>
        <v>#N/A</v>
      </c>
      <c r="O68" t="e">
        <f>VLOOKUP($C68,'Hist Data'!$A$2:$CN$500,'Unchained Indices'!O$2,0)/VLOOKUP($C67,'Hist Data'!$A$2:$CN$500,'Unchained Indices'!O$2,0)-1</f>
        <v>#N/A</v>
      </c>
      <c r="P68" t="e">
        <f>VLOOKUP($C68,'Hist Data'!$A$2:$CN$500,'Unchained Indices'!P$2,0)/VLOOKUP($C67,'Hist Data'!$A$2:$CN$500,'Unchained Indices'!P$2,0)-1</f>
        <v>#N/A</v>
      </c>
      <c r="Q68" t="e">
        <f>VLOOKUP($C68,'Hist Data'!$A$2:$CN$500,'Unchained Indices'!Q$2,0)/VLOOKUP($C67,'Hist Data'!$A$2:$CN$500,'Unchained Indices'!Q$2,0)-1</f>
        <v>#N/A</v>
      </c>
      <c r="R68" t="e">
        <f>VLOOKUP($C68,'Hist Data'!$A$2:$CN$500,'Unchained Indices'!R$2,0)/VLOOKUP($C67,'Hist Data'!$A$2:$CN$500,'Unchained Indices'!R$2,0)-1</f>
        <v>#N/A</v>
      </c>
      <c r="S68" t="e">
        <f>VLOOKUP($C68,'Hist Data'!$A$2:$CN$500,'Unchained Indices'!S$2,0)/VLOOKUP($C67,'Hist Data'!$A$2:$CN$500,'Unchained Indices'!S$2,0)-1</f>
        <v>#N/A</v>
      </c>
      <c r="T68" t="e">
        <f>VLOOKUP($C68,'Hist Data'!$A$2:$CN$500,'Unchained Indices'!T$2,0)/VLOOKUP($C67,'Hist Data'!$A$2:$CN$500,'Unchained Indices'!T$2,0)-1</f>
        <v>#N/A</v>
      </c>
      <c r="U68" t="e">
        <f>VLOOKUP($C68,'Hist Data'!$A$2:$CN$500,'Unchained Indices'!U$2,0)/VLOOKUP($C67,'Hist Data'!$A$2:$CN$500,'Unchained Indices'!U$2,0)-1</f>
        <v>#N/A</v>
      </c>
      <c r="V68" t="e">
        <f>VLOOKUP($C68,'Hist Data'!$A$2:$CN$500,'Unchained Indices'!V$2,0)/VLOOKUP($C67,'Hist Data'!$A$2:$CN$500,'Unchained Indices'!V$2,0)-1</f>
        <v>#N/A</v>
      </c>
      <c r="W68" t="e">
        <f>VLOOKUP($C68,'Hist Data'!$A$2:$CN$500,'Unchained Indices'!W$2,0)/VLOOKUP($C67,'Hist Data'!$A$2:$CN$500,'Unchained Indices'!W$2,0)-1</f>
        <v>#N/A</v>
      </c>
      <c r="X68" t="e">
        <f>VLOOKUP($C68,'Hist Data'!$A$2:$CN$500,'Unchained Indices'!X$2,0)/VLOOKUP($C67,'Hist Data'!$A$2:$CN$500,'Unchained Indices'!X$2,0)-1</f>
        <v>#N/A</v>
      </c>
      <c r="Y68" t="e">
        <f>VLOOKUP($C68,'Hist Data'!$A$2:$CN$500,'Unchained Indices'!Y$2,0)/VLOOKUP($C67,'Hist Data'!$A$2:$CN$500,'Unchained Indices'!Y$2,0)-1</f>
        <v>#N/A</v>
      </c>
      <c r="Z68" t="e">
        <f>VLOOKUP($C68,'Hist Data'!$A$2:$CN$500,'Unchained Indices'!Z$2,0)/VLOOKUP($C67,'Hist Data'!$A$2:$CN$500,'Unchained Indices'!Z$2,0)-1</f>
        <v>#N/A</v>
      </c>
      <c r="AA68" t="e">
        <f>VLOOKUP($C68,'Hist Data'!$A$2:$CN$500,'Unchained Indices'!AA$2,0)/VLOOKUP($C67,'Hist Data'!$A$2:$CN$500,'Unchained Indices'!AA$2,0)-1</f>
        <v>#N/A</v>
      </c>
      <c r="AB68" t="e">
        <f>VLOOKUP($C68,'Hist Data'!$A$2:$CN$500,'Unchained Indices'!AB$2,0)/VLOOKUP($C67,'Hist Data'!$A$2:$CN$500,'Unchained Indices'!AB$2,0)-1</f>
        <v>#N/A</v>
      </c>
      <c r="AC68" t="e">
        <f>VLOOKUP($C68,'Hist Data'!$A$2:$CN$500,'Unchained Indices'!AC$2,0)/VLOOKUP($C67,'Hist Data'!$A$2:$CN$500,'Unchained Indices'!AC$2,0)-1</f>
        <v>#N/A</v>
      </c>
      <c r="AD68" t="e">
        <f>VLOOKUP($C68,'Hist Data'!$A$2:$CN$500,'Unchained Indices'!AD$2,0)/VLOOKUP($C67,'Hist Data'!$A$2:$CN$500,'Unchained Indices'!AD$2,0)-1</f>
        <v>#N/A</v>
      </c>
      <c r="AE68" t="e">
        <f>VLOOKUP($C68,'Hist Data'!$A$2:$CN$500,'Unchained Indices'!AE$2,0)/VLOOKUP($C67,'Hist Data'!$A$2:$CN$500,'Unchained Indices'!AE$2,0)-1</f>
        <v>#N/A</v>
      </c>
      <c r="AF68" t="e">
        <f>VLOOKUP($C68,'Hist Data'!$A$2:$CN$500,'Unchained Indices'!AF$2,0)/VLOOKUP($C67,'Hist Data'!$A$2:$CN$500,'Unchained Indices'!AF$2,0)-1</f>
        <v>#N/A</v>
      </c>
      <c r="AG68" t="e">
        <f>VLOOKUP($C68,'Hist Data'!$A$2:$CN$500,'Unchained Indices'!AG$2,0)/VLOOKUP($C67,'Hist Data'!$A$2:$CN$500,'Unchained Indices'!AG$2,0)-1</f>
        <v>#N/A</v>
      </c>
      <c r="AH68" t="e">
        <f>VLOOKUP($C68,'Hist Data'!$A$2:$CN$500,'Unchained Indices'!AH$2,0)/VLOOKUP($C67,'Hist Data'!$A$2:$CN$500,'Unchained Indices'!AH$2,0)-1</f>
        <v>#N/A</v>
      </c>
      <c r="AI68" t="e">
        <f>VLOOKUP($C68,'Hist Data'!$A$2:$CN$500,'Unchained Indices'!AI$2,0)/VLOOKUP($C67,'Hist Data'!$A$2:$CN$500,'Unchained Indices'!AI$2,0)-1</f>
        <v>#N/A</v>
      </c>
      <c r="AJ68" t="e">
        <f>VLOOKUP($C68,'Hist Data'!$A$2:$CN$500,'Unchained Indices'!AJ$2,0)/VLOOKUP($C67,'Hist Data'!$A$2:$CN$500,'Unchained Indices'!AJ$2,0)-1</f>
        <v>#N/A</v>
      </c>
      <c r="AK68" t="e">
        <f>VLOOKUP($C68,'Hist Data'!$A$2:$CN$500,'Unchained Indices'!AK$2,0)/VLOOKUP($C67,'Hist Data'!$A$2:$CN$500,'Unchained Indices'!AK$2,0)-1</f>
        <v>#N/A</v>
      </c>
      <c r="AL68" t="e">
        <f>VLOOKUP($C68,'Hist Data'!$A$2:$CN$500,'Unchained Indices'!AL$2,0)/VLOOKUP($C67,'Hist Data'!$A$2:$CN$500,'Unchained Indices'!AL$2,0)-1</f>
        <v>#N/A</v>
      </c>
      <c r="AM68" t="e">
        <f>VLOOKUP($C68,'Hist Data'!$A$2:$CN$500,'Unchained Indices'!AM$2,0)/VLOOKUP($C67,'Hist Data'!$A$2:$CN$500,'Unchained Indices'!AM$2,0)-1</f>
        <v>#N/A</v>
      </c>
      <c r="AN68" t="e">
        <f>VLOOKUP($C68,'Hist Data'!$A$2:$CN$500,'Unchained Indices'!AN$2,0)/VLOOKUP($C67,'Hist Data'!$A$2:$CN$500,'Unchained Indices'!AN$2,0)-1</f>
        <v>#N/A</v>
      </c>
      <c r="AO68" t="e">
        <f>VLOOKUP($C68,'Hist Data'!$A$2:$CN$500,'Unchained Indices'!AO$2,0)/VLOOKUP($C67,'Hist Data'!$A$2:$CN$500,'Unchained Indices'!AO$2,0)-1</f>
        <v>#N/A</v>
      </c>
      <c r="AP68" t="e">
        <f>VLOOKUP($C68,'Hist Data'!$A$2:$CN$500,'Unchained Indices'!AP$2,0)/VLOOKUP($C67,'Hist Data'!$A$2:$CN$500,'Unchained Indices'!AP$2,0)-1</f>
        <v>#N/A</v>
      </c>
      <c r="AQ68" t="e">
        <f>VLOOKUP($C68,'Hist Data'!$A$2:$CN$500,'Unchained Indices'!AQ$2,0)/VLOOKUP($C67,'Hist Data'!$A$2:$CN$500,'Unchained Indices'!AQ$2,0)-1</f>
        <v>#N/A</v>
      </c>
      <c r="AR68" t="e">
        <f>VLOOKUP($C68,'Hist Data'!$A$2:$CN$500,'Unchained Indices'!AR$2,0)/VLOOKUP($C67,'Hist Data'!$A$2:$CN$500,'Unchained Indices'!AR$2,0)-1</f>
        <v>#N/A</v>
      </c>
      <c r="AS68" t="e">
        <f>VLOOKUP($C68,'Hist Data'!$A$2:$CN$500,'Unchained Indices'!AS$2,0)/VLOOKUP($C67,'Hist Data'!$A$2:$CN$500,'Unchained Indices'!AS$2,0)-1</f>
        <v>#N/A</v>
      </c>
      <c r="AT68" t="e">
        <f>VLOOKUP($C68,'Hist Data'!$A$2:$CN$500,'Unchained Indices'!AT$2,0)/VLOOKUP($C67,'Hist Data'!$A$2:$CN$500,'Unchained Indices'!AT$2,0)-1</f>
        <v>#N/A</v>
      </c>
      <c r="AU68" t="e">
        <f>VLOOKUP($C68,'Hist Data'!$A$2:$CN$500,'Unchained Indices'!AU$2,0)/VLOOKUP($C67,'Hist Data'!$A$2:$CN$500,'Unchained Indices'!AU$2,0)-1</f>
        <v>#N/A</v>
      </c>
      <c r="AV68" t="e">
        <f>VLOOKUP($C68,'Hist Data'!$A$2:$CN$500,'Unchained Indices'!AV$2,0)/VLOOKUP($C67,'Hist Data'!$A$2:$CN$500,'Unchained Indices'!AV$2,0)-1</f>
        <v>#N/A</v>
      </c>
      <c r="AW68" t="e">
        <f>VLOOKUP($C68,'Hist Data'!$A$2:$CN$500,'Unchained Indices'!AW$2,0)/VLOOKUP($C67,'Hist Data'!$A$2:$CN$500,'Unchained Indices'!AW$2,0)-1</f>
        <v>#N/A</v>
      </c>
      <c r="AX68" t="e">
        <f>VLOOKUP($C68,'Hist Data'!$A$2:$CN$500,'Unchained Indices'!AX$2,0)/VLOOKUP($C67,'Hist Data'!$A$2:$CN$500,'Unchained Indices'!AX$2,0)-1</f>
        <v>#N/A</v>
      </c>
      <c r="AY68" t="e">
        <f>VLOOKUP($C68,'Hist Data'!$A$2:$CN$500,'Unchained Indices'!AY$2,0)/VLOOKUP($C67,'Hist Data'!$A$2:$CN$500,'Unchained Indices'!AY$2,0)-1</f>
        <v>#N/A</v>
      </c>
      <c r="AZ68" t="e">
        <f>VLOOKUP($C68,'Hist Data'!$A$2:$CN$500,'Unchained Indices'!AZ$2,0)/VLOOKUP($C67,'Hist Data'!$A$2:$CN$500,'Unchained Indices'!AZ$2,0)-1</f>
        <v>#N/A</v>
      </c>
      <c r="BA68" t="e">
        <f>VLOOKUP($C68,'Hist Data'!$A$2:$CN$500,'Unchained Indices'!BA$2,0)/VLOOKUP($C67,'Hist Data'!$A$2:$CN$500,'Unchained Indices'!BA$2,0)-1</f>
        <v>#N/A</v>
      </c>
      <c r="BB68" t="e">
        <f>VLOOKUP($C68,'Hist Data'!$A$2:$CN$500,'Unchained Indices'!BB$2,0)/VLOOKUP($C67,'Hist Data'!$A$2:$CN$500,'Unchained Indices'!BB$2,0)-1</f>
        <v>#N/A</v>
      </c>
      <c r="BC68" t="e">
        <f>VLOOKUP($C68,'Hist Data'!$A$2:$CN$500,'Unchained Indices'!BC$2,0)/VLOOKUP($C67,'Hist Data'!$A$2:$CN$500,'Unchained Indices'!BC$2,0)-1</f>
        <v>#N/A</v>
      </c>
      <c r="BD68" t="e">
        <f>VLOOKUP($C68,'Hist Data'!$A$2:$CN$500,'Unchained Indices'!BD$2,0)/VLOOKUP($C67,'Hist Data'!$A$2:$CN$500,'Unchained Indices'!BD$2,0)-1</f>
        <v>#N/A</v>
      </c>
      <c r="BE68" t="e">
        <f>VLOOKUP($C68,'Hist Data'!$A$2:$CN$500,'Unchained Indices'!BE$2,0)/VLOOKUP($C67,'Hist Data'!$A$2:$CN$500,'Unchained Indices'!BE$2,0)-1</f>
        <v>#N/A</v>
      </c>
      <c r="BF68" t="e">
        <f>VLOOKUP($C68,'Hist Data'!$A$2:$CN$500,'Unchained Indices'!BF$2,0)/VLOOKUP($C67,'Hist Data'!$A$2:$CN$500,'Unchained Indices'!BF$2,0)-1</f>
        <v>#N/A</v>
      </c>
      <c r="BG68" t="e">
        <f>VLOOKUP($C68,'Hist Data'!$A$2:$CN$500,'Unchained Indices'!BG$2,0)/VLOOKUP($C67,'Hist Data'!$A$2:$CN$500,'Unchained Indices'!BG$2,0)-1</f>
        <v>#N/A</v>
      </c>
      <c r="BH68" t="e">
        <f>VLOOKUP($C68,'Hist Data'!$A$2:$CN$500,'Unchained Indices'!BH$2,0)/VLOOKUP($C67,'Hist Data'!$A$2:$CN$500,'Unchained Indices'!BH$2,0)-1</f>
        <v>#N/A</v>
      </c>
      <c r="BI68" t="e">
        <f>VLOOKUP($C68,'Hist Data'!$A$2:$CN$500,'Unchained Indices'!BI$2,0)/VLOOKUP($C67,'Hist Data'!$A$2:$CN$500,'Unchained Indices'!BI$2,0)-1</f>
        <v>#N/A</v>
      </c>
      <c r="BJ68" t="e">
        <f>VLOOKUP($C68,'Hist Data'!$A$2:$CN$500,'Unchained Indices'!BJ$2,0)/VLOOKUP($C67,'Hist Data'!$A$2:$CN$500,'Unchained Indices'!BJ$2,0)-1</f>
        <v>#N/A</v>
      </c>
      <c r="BK68" t="e">
        <f>VLOOKUP($C68,'Hist Data'!$A$2:$CN$500,'Unchained Indices'!BK$2,0)/VLOOKUP($C67,'Hist Data'!$A$2:$CN$500,'Unchained Indices'!BK$2,0)-1</f>
        <v>#N/A</v>
      </c>
      <c r="BL68" t="e">
        <f>VLOOKUP($C68,'Hist Data'!$A$2:$CN$500,'Unchained Indices'!BL$2,0)/VLOOKUP($C67,'Hist Data'!$A$2:$CN$500,'Unchained Indices'!BL$2,0)-1</f>
        <v>#N/A</v>
      </c>
      <c r="BM68" t="e">
        <f>VLOOKUP($C68,'Hist Data'!$A$2:$CN$500,'Unchained Indices'!BM$2,0)/VLOOKUP($C67,'Hist Data'!$A$2:$CN$500,'Unchained Indices'!BM$2,0)-1</f>
        <v>#N/A</v>
      </c>
      <c r="BN68" t="e">
        <f>VLOOKUP($C68,'Hist Data'!$A$2:$CN$500,'Unchained Indices'!BN$2,0)/VLOOKUP($C67,'Hist Data'!$A$2:$CN$500,'Unchained Indices'!BN$2,0)-1</f>
        <v>#N/A</v>
      </c>
      <c r="BO68" t="e">
        <f>VLOOKUP($C68,'Hist Data'!$A$2:$CN$500,'Unchained Indices'!BO$2,0)/VLOOKUP($C67,'Hist Data'!$A$2:$CN$500,'Unchained Indices'!BO$2,0)-1</f>
        <v>#N/A</v>
      </c>
      <c r="BP68" t="e">
        <f>VLOOKUP($C68,'Hist Data'!$A$2:$CN$500,'Unchained Indices'!BP$2,0)/VLOOKUP($C67,'Hist Data'!$A$2:$CN$500,'Unchained Indices'!BP$2,0)-1</f>
        <v>#N/A</v>
      </c>
      <c r="BQ68" t="e">
        <f>VLOOKUP($C68,'Hist Data'!$A$2:$CN$500,'Unchained Indices'!BQ$2,0)/VLOOKUP($C67,'Hist Data'!$A$2:$CN$500,'Unchained Indices'!BQ$2,0)-1</f>
        <v>#N/A</v>
      </c>
      <c r="BR68" t="e">
        <f>VLOOKUP($C68,'Hist Data'!$A$2:$CN$500,'Unchained Indices'!BR$2,0)/VLOOKUP($C67,'Hist Data'!$A$2:$CN$500,'Unchained Indices'!BR$2,0)-1</f>
        <v>#N/A</v>
      </c>
      <c r="BS68" t="e">
        <f>VLOOKUP($C68,'Hist Data'!$A$2:$CN$500,'Unchained Indices'!BS$2,0)/VLOOKUP($C67,'Hist Data'!$A$2:$CN$500,'Unchained Indices'!BS$2,0)-1</f>
        <v>#N/A</v>
      </c>
      <c r="BT68" t="e">
        <f>VLOOKUP($C68,'Hist Data'!$A$2:$CN$500,'Unchained Indices'!BT$2,0)/VLOOKUP($C67,'Hist Data'!$A$2:$CN$500,'Unchained Indices'!BT$2,0)-1</f>
        <v>#N/A</v>
      </c>
      <c r="BU68" t="e">
        <f>VLOOKUP($C68,'Hist Data'!$A$2:$CN$500,'Unchained Indices'!BU$2,0)/VLOOKUP($C67,'Hist Data'!$A$2:$CN$500,'Unchained Indices'!BU$2,0)-1</f>
        <v>#N/A</v>
      </c>
      <c r="BV68" t="e">
        <f>VLOOKUP($C68,'Hist Data'!$A$2:$CN$500,'Unchained Indices'!BV$2,0)/VLOOKUP($C67,'Hist Data'!$A$2:$CN$500,'Unchained Indices'!BV$2,0)-1</f>
        <v>#N/A</v>
      </c>
      <c r="BW68" t="e">
        <f>VLOOKUP($C68,'Hist Data'!$A$2:$CN$500,'Unchained Indices'!BW$2,0)/VLOOKUP($C67,'Hist Data'!$A$2:$CN$500,'Unchained Indices'!BW$2,0)-1</f>
        <v>#N/A</v>
      </c>
      <c r="BX68" t="e">
        <f>VLOOKUP($C68,'Hist Data'!$A$2:$CN$500,'Unchained Indices'!BX$2,0)/VLOOKUP($C67,'Hist Data'!$A$2:$CN$500,'Unchained Indices'!BX$2,0)-1</f>
        <v>#N/A</v>
      </c>
      <c r="BY68" t="e">
        <f>VLOOKUP($C68,'Hist Data'!$A$2:$CN$500,'Unchained Indices'!BY$2,0)/VLOOKUP($C67,'Hist Data'!$A$2:$CN$500,'Unchained Indices'!BY$2,0)-1</f>
        <v>#N/A</v>
      </c>
      <c r="BZ68" t="e">
        <f>VLOOKUP($C68,'Hist Data'!$A$2:$CN$500,'Unchained Indices'!BZ$2,0)/VLOOKUP($C67,'Hist Data'!$A$2:$CN$500,'Unchained Indices'!BZ$2,0)-1</f>
        <v>#N/A</v>
      </c>
      <c r="CA68" t="e">
        <f>VLOOKUP($C68,'Hist Data'!$A$2:$CN$500,'Unchained Indices'!CA$2,0)/VLOOKUP($C67,'Hist Data'!$A$2:$CN$500,'Unchained Indices'!CA$2,0)-1</f>
        <v>#N/A</v>
      </c>
      <c r="CB68" t="e">
        <f>VLOOKUP($C68,'Hist Data'!$A$2:$CN$500,'Unchained Indices'!CB$2,0)/VLOOKUP($C67,'Hist Data'!$A$2:$CN$500,'Unchained Indices'!CB$2,0)-1</f>
        <v>#N/A</v>
      </c>
      <c r="CC68" t="e">
        <f>VLOOKUP($C68,'Hist Data'!$A$2:$CN$500,'Unchained Indices'!CC$2,0)/VLOOKUP($C67,'Hist Data'!$A$2:$CN$500,'Unchained Indices'!CC$2,0)-1</f>
        <v>#N/A</v>
      </c>
      <c r="CD68" t="e">
        <f>VLOOKUP($C68,'Hist Data'!$A$2:$CN$500,'Unchained Indices'!CD$2,0)/VLOOKUP($C67,'Hist Data'!$A$2:$CN$500,'Unchained Indices'!CD$2,0)-1</f>
        <v>#N/A</v>
      </c>
      <c r="CE68" t="e">
        <f>VLOOKUP($C68,'Hist Data'!$A$2:$CN$500,'Unchained Indices'!CE$2,0)/VLOOKUP($C67,'Hist Data'!$A$2:$CN$500,'Unchained Indices'!CE$2,0)-1</f>
        <v>#N/A</v>
      </c>
      <c r="CF68" t="e">
        <f>VLOOKUP($C68,'Hist Data'!$A$2:$CN$500,'Unchained Indices'!CF$2,0)/VLOOKUP($C67,'Hist Data'!$A$2:$CN$500,'Unchained Indices'!CF$2,0)-1</f>
        <v>#N/A</v>
      </c>
      <c r="CG68" t="e">
        <f>VLOOKUP($C68,'Hist Data'!$A$2:$CN$500,'Unchained Indices'!CG$2,0)/VLOOKUP($C67,'Hist Data'!$A$2:$CN$500,'Unchained Indices'!CG$2,0)-1</f>
        <v>#N/A</v>
      </c>
      <c r="CH68" t="e">
        <f>VLOOKUP($C68,'Hist Data'!$A$2:$CN$500,'Unchained Indices'!CH$2,0)/VLOOKUP($C67,'Hist Data'!$A$2:$CN$500,'Unchained Indices'!CH$2,0)-1</f>
        <v>#N/A</v>
      </c>
      <c r="CI68" t="e">
        <f>VLOOKUP($C68,'Hist Data'!$A$2:$CN$500,'Unchained Indices'!CI$2,0)/VLOOKUP($C67,'Hist Data'!$A$2:$CN$500,'Unchained Indices'!CI$2,0)-1</f>
        <v>#N/A</v>
      </c>
      <c r="CJ68" t="e">
        <f>VLOOKUP($C68,'Hist Data'!$A$2:$CN$500,'Unchained Indices'!CJ$2,0)/VLOOKUP($C67,'Hist Data'!$A$2:$CN$500,'Unchained Indices'!CJ$2,0)-1</f>
        <v>#N/A</v>
      </c>
      <c r="CK68" t="e">
        <f>VLOOKUP($C68,'Hist Data'!$A$2:$CN$500,'Unchained Indices'!CK$2,0)/VLOOKUP($C67,'Hist Data'!$A$2:$CN$500,'Unchained Indices'!CK$2,0)-1</f>
        <v>#N/A</v>
      </c>
      <c r="CL68" t="e">
        <f>VLOOKUP($C68,'Hist Data'!$A$2:$CN$500,'Unchained Indices'!CL$2,0)/VLOOKUP($C67,'Hist Data'!$A$2:$CN$500,'Unchained Indices'!CL$2,0)-1</f>
        <v>#N/A</v>
      </c>
      <c r="CM68" t="e">
        <f>VLOOKUP($C68,'Hist Data'!$A$2:$CN$500,'Unchained Indices'!CM$2,0)/VLOOKUP($C67,'Hist Data'!$A$2:$CN$500,'Unchained Indices'!CM$2,0)-1</f>
        <v>#N/A</v>
      </c>
      <c r="CN68" t="e">
        <f>VLOOKUP($C68,'Hist Data'!$A$2:$CN$500,'Unchained Indices'!CN$2,0)/VLOOKUP($C67,'Hist Data'!$A$2:$CN$500,'Unchained Indices'!CN$2,0)-1</f>
        <v>#N/A</v>
      </c>
      <c r="CO68" t="e">
        <f>VLOOKUP($C68,'Hist Data'!$A$2:$CN$500,'Unchained Indices'!CO$2,0)/VLOOKUP($C67,'Hist Data'!$A$2:$CN$500,'Unchained Indices'!CO$2,0)-1</f>
        <v>#N/A</v>
      </c>
      <c r="CP68" t="e">
        <f>VLOOKUP($C68,'Hist Data'!$A$2:$CN$500,'Unchained Indices'!CP$2,0)/VLOOKUP($C67,'Hist Data'!$A$2:$CN$500,'Unchained Indices'!CP$2,0)-1</f>
        <v>#N/A</v>
      </c>
    </row>
    <row r="69" spans="1:94" x14ac:dyDescent="0.2">
      <c r="B69" t="s">
        <v>127</v>
      </c>
    </row>
    <row r="70" spans="1:94" x14ac:dyDescent="0.2">
      <c r="A70" t="s">
        <v>122</v>
      </c>
      <c r="B70">
        <f ca="1">SUM(D70:CP70)</f>
        <v>1.0000000000000002</v>
      </c>
      <c r="C70">
        <f>YEAR(A3)</f>
        <v>2022</v>
      </c>
      <c r="D70">
        <f ca="1">OFFSET('Hist Weights'!B$1,MATCH($C70,'Hist Weights'!$A$2:$A$20,0)+1,0)/1000</f>
        <v>4.0000000000000001E-3</v>
      </c>
      <c r="E70">
        <f ca="1">OFFSET('Hist Weights'!C$1,MATCH($C70,'Hist Weights'!$A$2:$A$20,0)+1,0)/1000</f>
        <v>4.0000000000000001E-3</v>
      </c>
      <c r="F70">
        <f ca="1">OFFSET('Hist Weights'!D$1,MATCH($C70,'Hist Weights'!$A$2:$A$20,0)+1,0)/1000</f>
        <v>7.0000000000000001E-3</v>
      </c>
      <c r="G70">
        <f ca="1">OFFSET('Hist Weights'!E$1,MATCH($C70,'Hist Weights'!$A$2:$A$20,0)+1,0)/1000</f>
        <v>4.0000000000000001E-3</v>
      </c>
      <c r="H70">
        <f ca="1">OFFSET('Hist Weights'!F$1,MATCH($C70,'Hist Weights'!$A$2:$A$20,0)+1,0)/1000</f>
        <v>1E-3</v>
      </c>
      <c r="I70">
        <f ca="1">OFFSET('Hist Weights'!G$1,MATCH($C70,'Hist Weights'!$A$2:$A$20,0)+1,0)/1000</f>
        <v>0</v>
      </c>
      <c r="J70">
        <f ca="1">OFFSET('Hist Weights'!H$1,MATCH($C70,'Hist Weights'!$A$2:$A$20,0)+1,0)/1000</f>
        <v>1E-3</v>
      </c>
      <c r="K70">
        <f ca="1">OFFSET('Hist Weights'!I$1,MATCH($C70,'Hist Weights'!$A$2:$A$20,0)+1,0)/1000</f>
        <v>1E-3</v>
      </c>
      <c r="L70">
        <f ca="1">OFFSET('Hist Weights'!J$1,MATCH($C70,'Hist Weights'!$A$2:$A$20,0)+1,0)/1000</f>
        <v>4.0000000000000001E-3</v>
      </c>
      <c r="M70">
        <f ca="1">OFFSET('Hist Weights'!K$1,MATCH($C70,'Hist Weights'!$A$2:$A$20,0)+1,0)/1000</f>
        <v>7.0000000000000001E-3</v>
      </c>
      <c r="N70">
        <f ca="1">OFFSET('Hist Weights'!L$1,MATCH($C70,'Hist Weights'!$A$2:$A$20,0)+1,0)/1000</f>
        <v>4.0000000000000001E-3</v>
      </c>
      <c r="O70">
        <f ca="1">OFFSET('Hist Weights'!M$1,MATCH($C70,'Hist Weights'!$A$2:$A$20,0)+1,0)/1000</f>
        <v>0</v>
      </c>
      <c r="P70">
        <f ca="1">OFFSET('Hist Weights'!N$1,MATCH($C70,'Hist Weights'!$A$2:$A$20,0)+1,0)/1000</f>
        <v>0</v>
      </c>
      <c r="Q70">
        <f ca="1">OFFSET('Hist Weights'!O$1,MATCH($C70,'Hist Weights'!$A$2:$A$20,0)+1,0)/1000</f>
        <v>1E-3</v>
      </c>
      <c r="R70">
        <f ca="1">OFFSET('Hist Weights'!P$1,MATCH($C70,'Hist Weights'!$A$2:$A$20,0)+1,0)/1000</f>
        <v>2E-3</v>
      </c>
      <c r="S70">
        <f ca="1">OFFSET('Hist Weights'!Q$1,MATCH($C70,'Hist Weights'!$A$2:$A$20,0)+1,0)/1000</f>
        <v>4.0000000000000001E-3</v>
      </c>
      <c r="T70">
        <f ca="1">OFFSET('Hist Weights'!R$1,MATCH($C70,'Hist Weights'!$A$2:$A$20,0)+1,0)/1000</f>
        <v>1E-3</v>
      </c>
      <c r="U70">
        <f ca="1">OFFSET('Hist Weights'!S$1,MATCH($C70,'Hist Weights'!$A$2:$A$20,0)+1,0)/1000</f>
        <v>3.0000000000000001E-3</v>
      </c>
      <c r="V70">
        <f ca="1">OFFSET('Hist Weights'!T$1,MATCH($C70,'Hist Weights'!$A$2:$A$20,0)+1,0)/1000</f>
        <v>5.0000000000000001E-3</v>
      </c>
      <c r="W70">
        <f ca="1">OFFSET('Hist Weights'!U$1,MATCH($C70,'Hist Weights'!$A$2:$A$20,0)+1,0)/1000</f>
        <v>1E-3</v>
      </c>
      <c r="X70">
        <f ca="1">OFFSET('Hist Weights'!V$1,MATCH($C70,'Hist Weights'!$A$2:$A$20,0)+1,0)/1000</f>
        <v>2E-3</v>
      </c>
      <c r="Y70">
        <f ca="1">OFFSET('Hist Weights'!W$1,MATCH($C70,'Hist Weights'!$A$2:$A$20,0)+1,0)/1000</f>
        <v>8.9999999999999993E-3</v>
      </c>
      <c r="Z70">
        <f ca="1">OFFSET('Hist Weights'!X$1,MATCH($C70,'Hist Weights'!$A$2:$A$20,0)+1,0)/1000</f>
        <v>2E-3</v>
      </c>
      <c r="AA70">
        <f ca="1">OFFSET('Hist Weights'!Y$1,MATCH($C70,'Hist Weights'!$A$2:$A$20,0)+1,0)/1000</f>
        <v>1.4E-2</v>
      </c>
      <c r="AB70">
        <f ca="1">OFFSET('Hist Weights'!Z$1,MATCH($C70,'Hist Weights'!$A$2:$A$20,0)+1,0)/1000</f>
        <v>5.0000000000000001E-3</v>
      </c>
      <c r="AC70">
        <f ca="1">OFFSET('Hist Weights'!AA$1,MATCH($C70,'Hist Weights'!$A$2:$A$20,0)+1,0)/1000</f>
        <v>0</v>
      </c>
      <c r="AD70">
        <f ca="1">OFFSET('Hist Weights'!AB$1,MATCH($C70,'Hist Weights'!$A$2:$A$20,0)+1,0)/1000</f>
        <v>0</v>
      </c>
      <c r="AE70">
        <f ca="1">OFFSET('Hist Weights'!AC$1,MATCH($C70,'Hist Weights'!$A$2:$A$20,0)+1,0)/1000</f>
        <v>8.9999999999999993E-3</v>
      </c>
      <c r="AF70">
        <f ca="1">OFFSET('Hist Weights'!AD$1,MATCH($C70,'Hist Weights'!$A$2:$A$20,0)+1,0)/1000</f>
        <v>0</v>
      </c>
      <c r="AG70">
        <f ca="1">OFFSET('Hist Weights'!AE$1,MATCH($C70,'Hist Weights'!$A$2:$A$20,0)+1,0)/1000</f>
        <v>0</v>
      </c>
      <c r="AH70">
        <f ca="1">OFFSET('Hist Weights'!AF$1,MATCH($C70,'Hist Weights'!$A$2:$A$20,0)+1,0)/1000</f>
        <v>0.01</v>
      </c>
      <c r="AI70">
        <f ca="1">OFFSET('Hist Weights'!AG$1,MATCH($C70,'Hist Weights'!$A$2:$A$20,0)+1,0)/1000</f>
        <v>0</v>
      </c>
      <c r="AJ70">
        <f ca="1">OFFSET('Hist Weights'!AH$1,MATCH($C70,'Hist Weights'!$A$2:$A$20,0)+1,0)/1000</f>
        <v>0</v>
      </c>
      <c r="AK70">
        <f ca="1">OFFSET('Hist Weights'!AI$1,MATCH($C70,'Hist Weights'!$A$2:$A$20,0)+1,0)/1000</f>
        <v>1.4999999999999999E-2</v>
      </c>
      <c r="AL70">
        <f ca="1">OFFSET('Hist Weights'!AJ$1,MATCH($C70,'Hist Weights'!$A$2:$A$20,0)+1,0)/1000</f>
        <v>1.0999999999999999E-2</v>
      </c>
      <c r="AM70">
        <f ca="1">OFFSET('Hist Weights'!AK$1,MATCH($C70,'Hist Weights'!$A$2:$A$20,0)+1,0)/1000</f>
        <v>1E-3</v>
      </c>
      <c r="AN70">
        <f ca="1">OFFSET('Hist Weights'!AL$1,MATCH($C70,'Hist Weights'!$A$2:$A$20,0)+1,0)/1000</f>
        <v>1.4E-2</v>
      </c>
      <c r="AO70">
        <f ca="1">OFFSET('Hist Weights'!AM$1,MATCH($C70,'Hist Weights'!$A$2:$A$20,0)+1,0)/1000</f>
        <v>0</v>
      </c>
      <c r="AP70">
        <f ca="1">OFFSET('Hist Weights'!AN$1,MATCH($C70,'Hist Weights'!$A$2:$A$20,0)+1,0)/1000</f>
        <v>8.0000000000000002E-3</v>
      </c>
      <c r="AQ70">
        <f ca="1">OFFSET('Hist Weights'!AO$1,MATCH($C70,'Hist Weights'!$A$2:$A$20,0)+1,0)/1000</f>
        <v>8.9999999999999993E-3</v>
      </c>
      <c r="AR70">
        <f ca="1">OFFSET('Hist Weights'!AP$1,MATCH($C70,'Hist Weights'!$A$2:$A$20,0)+1,0)/1000</f>
        <v>0</v>
      </c>
      <c r="AS70">
        <f ca="1">OFFSET('Hist Weights'!AQ$1,MATCH($C70,'Hist Weights'!$A$2:$A$20,0)+1,0)/1000</f>
        <v>1.0999999999999999E-2</v>
      </c>
      <c r="AT70">
        <f ca="1">OFFSET('Hist Weights'!AR$1,MATCH($C70,'Hist Weights'!$A$2:$A$20,0)+1,0)/1000</f>
        <v>2.1999999999999999E-2</v>
      </c>
      <c r="AU70">
        <f ca="1">OFFSET('Hist Weights'!AS$1,MATCH($C70,'Hist Weights'!$A$2:$A$20,0)+1,0)/1000</f>
        <v>0.02</v>
      </c>
      <c r="AV70">
        <f ca="1">OFFSET('Hist Weights'!AT$1,MATCH($C70,'Hist Weights'!$A$2:$A$20,0)+1,0)/1000</f>
        <v>7.0000000000000001E-3</v>
      </c>
      <c r="AW70">
        <f ca="1">OFFSET('Hist Weights'!AU$1,MATCH($C70,'Hist Weights'!$A$2:$A$20,0)+1,0)/1000</f>
        <v>8.4000000000000005E-2</v>
      </c>
      <c r="AX70">
        <f ca="1">OFFSET('Hist Weights'!AV$1,MATCH($C70,'Hist Weights'!$A$2:$A$20,0)+1,0)/1000</f>
        <v>2.4E-2</v>
      </c>
      <c r="AY70">
        <f ca="1">OFFSET('Hist Weights'!AW$1,MATCH($C70,'Hist Weights'!$A$2:$A$20,0)+1,0)/1000</f>
        <v>0.10299999999999999</v>
      </c>
      <c r="AZ70">
        <f ca="1">OFFSET('Hist Weights'!AX$1,MATCH($C70,'Hist Weights'!$A$2:$A$20,0)+1,0)/1000</f>
        <v>4.9000000000000002E-2</v>
      </c>
      <c r="BA70">
        <f ca="1">OFFSET('Hist Weights'!AY$1,MATCH($C70,'Hist Weights'!$A$2:$A$20,0)+1,0)/1000</f>
        <v>1.2999999999999999E-2</v>
      </c>
      <c r="BB70">
        <f ca="1">OFFSET('Hist Weights'!AZ$1,MATCH($C70,'Hist Weights'!$A$2:$A$20,0)+1,0)/1000</f>
        <v>0.01</v>
      </c>
      <c r="BC70">
        <f ca="1">OFFSET('Hist Weights'!BA$1,MATCH($C70,'Hist Weights'!$A$2:$A$20,0)+1,0)/1000</f>
        <v>1.2999999999999999E-2</v>
      </c>
      <c r="BD70">
        <f ca="1">OFFSET('Hist Weights'!BB$1,MATCH($C70,'Hist Weights'!$A$2:$A$20,0)+1,0)/1000</f>
        <v>8.0000000000000002E-3</v>
      </c>
      <c r="BE70">
        <f ca="1">OFFSET('Hist Weights'!BC$1,MATCH($C70,'Hist Weights'!$A$2:$A$20,0)+1,0)/1000</f>
        <v>1E-3</v>
      </c>
      <c r="BF70">
        <f ca="1">OFFSET('Hist Weights'!BD$1,MATCH($C70,'Hist Weights'!$A$2:$A$20,0)+1,0)/1000</f>
        <v>2.5000000000000001E-2</v>
      </c>
      <c r="BG70">
        <f ca="1">OFFSET('Hist Weights'!BE$1,MATCH($C70,'Hist Weights'!$A$2:$A$20,0)+1,0)/1000</f>
        <v>0.02</v>
      </c>
      <c r="BH70">
        <f ca="1">OFFSET('Hist Weights'!BF$1,MATCH($C70,'Hist Weights'!$A$2:$A$20,0)+1,0)/1000</f>
        <v>2E-3</v>
      </c>
      <c r="BI70">
        <f ca="1">OFFSET('Hist Weights'!BG$1,MATCH($C70,'Hist Weights'!$A$2:$A$20,0)+1,0)/1000</f>
        <v>0.03</v>
      </c>
      <c r="BJ70">
        <f ca="1">OFFSET('Hist Weights'!BH$1,MATCH($C70,'Hist Weights'!$A$2:$A$20,0)+1,0)/1000</f>
        <v>0.01</v>
      </c>
      <c r="BK70">
        <f ca="1">OFFSET('Hist Weights'!BI$1,MATCH($C70,'Hist Weights'!$A$2:$A$20,0)+1,0)/1000</f>
        <v>7.0000000000000001E-3</v>
      </c>
      <c r="BL70">
        <f ca="1">OFFSET('Hist Weights'!BJ$1,MATCH($C70,'Hist Weights'!$A$2:$A$20,0)+1,0)/1000</f>
        <v>5.0000000000000001E-3</v>
      </c>
      <c r="BM70">
        <f ca="1">OFFSET('Hist Weights'!BK$1,MATCH($C70,'Hist Weights'!$A$2:$A$20,0)+1,0)/1000</f>
        <v>1.2999999999999999E-2</v>
      </c>
      <c r="BN70">
        <f ca="1">OFFSET('Hist Weights'!BL$1,MATCH($C70,'Hist Weights'!$A$2:$A$20,0)+1,0)/1000</f>
        <v>1.0999999999999999E-2</v>
      </c>
      <c r="BO70">
        <f ca="1">OFFSET('Hist Weights'!BM$1,MATCH($C70,'Hist Weights'!$A$2:$A$20,0)+1,0)/1000</f>
        <v>1E-3</v>
      </c>
      <c r="BP70">
        <f ca="1">OFFSET('Hist Weights'!BN$1,MATCH($C70,'Hist Weights'!$A$2:$A$20,0)+1,0)/1000</f>
        <v>2.5000000000000001E-2</v>
      </c>
      <c r="BQ70">
        <f ca="1">OFFSET('Hist Weights'!BO$1,MATCH($C70,'Hist Weights'!$A$2:$A$20,0)+1,0)/1000</f>
        <v>7.0000000000000001E-3</v>
      </c>
      <c r="BR70">
        <f ca="1">OFFSET('Hist Weights'!BP$1,MATCH($C70,'Hist Weights'!$A$2:$A$20,0)+1,0)/1000</f>
        <v>2.7E-2</v>
      </c>
      <c r="BS70">
        <f ca="1">OFFSET('Hist Weights'!BQ$1,MATCH($C70,'Hist Weights'!$A$2:$A$20,0)+1,0)/1000</f>
        <v>6.0000000000000001E-3</v>
      </c>
      <c r="BT70">
        <f ca="1">OFFSET('Hist Weights'!BR$1,MATCH($C70,'Hist Weights'!$A$2:$A$20,0)+1,0)/1000</f>
        <v>0.01</v>
      </c>
      <c r="BU70">
        <f ca="1">OFFSET('Hist Weights'!BS$1,MATCH($C70,'Hist Weights'!$A$2:$A$20,0)+1,0)/1000</f>
        <v>3.0000000000000001E-3</v>
      </c>
      <c r="BV70">
        <f ca="1">OFFSET('Hist Weights'!BT$1,MATCH($C70,'Hist Weights'!$A$2:$A$20,0)+1,0)/1000</f>
        <v>5.0000000000000001E-3</v>
      </c>
      <c r="BW70">
        <f ca="1">OFFSET('Hist Weights'!BU$1,MATCH($C70,'Hist Weights'!$A$2:$A$20,0)+1,0)/1000</f>
        <v>5.0000000000000001E-3</v>
      </c>
      <c r="BX70">
        <f ca="1">OFFSET('Hist Weights'!BV$1,MATCH($C70,'Hist Weights'!$A$2:$A$20,0)+1,0)/1000</f>
        <v>1.0999999999999999E-2</v>
      </c>
      <c r="BY70">
        <f ca="1">OFFSET('Hist Weights'!BW$1,MATCH($C70,'Hist Weights'!$A$2:$A$20,0)+1,0)/1000</f>
        <v>1.7000000000000001E-2</v>
      </c>
      <c r="BZ70">
        <f ca="1">OFFSET('Hist Weights'!BX$1,MATCH($C70,'Hist Weights'!$A$2:$A$20,0)+1,0)/1000</f>
        <v>1.2999999999999999E-2</v>
      </c>
      <c r="CA70">
        <f ca="1">OFFSET('Hist Weights'!BY$1,MATCH($C70,'Hist Weights'!$A$2:$A$20,0)+1,0)/1000</f>
        <v>6.4000000000000001E-2</v>
      </c>
      <c r="CB70">
        <f ca="1">OFFSET('Hist Weights'!BZ$1,MATCH($C70,'Hist Weights'!$A$2:$A$20,0)+1,0)/1000</f>
        <v>1.7999999999999999E-2</v>
      </c>
      <c r="CC70">
        <f ca="1">OFFSET('Hist Weights'!CA$1,MATCH($C70,'Hist Weights'!$A$2:$A$20,0)+1,0)/1000</f>
        <v>2.8000000000000001E-2</v>
      </c>
      <c r="CD70">
        <f ca="1">OFFSET('Hist Weights'!CB$1,MATCH($C70,'Hist Weights'!$A$2:$A$20,0)+1,0)/1000</f>
        <v>2.5999999999999999E-2</v>
      </c>
      <c r="CE70">
        <f ca="1">OFFSET('Hist Weights'!CC$1,MATCH($C70,'Hist Weights'!$A$2:$A$20,0)+1,0)/1000</f>
        <v>1E-3</v>
      </c>
      <c r="CF70">
        <f ca="1">OFFSET('Hist Weights'!CD$1,MATCH($C70,'Hist Weights'!$A$2:$A$20,0)+1,0)/1000</f>
        <v>1E-3</v>
      </c>
      <c r="CG70">
        <f ca="1">OFFSET('Hist Weights'!CE$1,MATCH($C70,'Hist Weights'!$A$2:$A$20,0)+1,0)/1000</f>
        <v>8.9999999999999993E-3</v>
      </c>
      <c r="CH70">
        <f ca="1">OFFSET('Hist Weights'!CF$1,MATCH($C70,'Hist Weights'!$A$2:$A$20,0)+1,0)/1000</f>
        <v>7.0000000000000001E-3</v>
      </c>
      <c r="CI70">
        <f ca="1">OFFSET('Hist Weights'!CG$1,MATCH($C70,'Hist Weights'!$A$2:$A$20,0)+1,0)/1000</f>
        <v>1E-3</v>
      </c>
      <c r="CJ70">
        <f ca="1">OFFSET('Hist Weights'!CH$1,MATCH($C70,'Hist Weights'!$A$2:$A$20,0)+1,0)/1000</f>
        <v>1.0999999999999999E-2</v>
      </c>
      <c r="CK70">
        <f ca="1">OFFSET('Hist Weights'!CI$1,MATCH($C70,'Hist Weights'!$A$2:$A$20,0)+1,0)/1000</f>
        <v>5.0000000000000001E-3</v>
      </c>
      <c r="CL70">
        <f ca="1">OFFSET('Hist Weights'!CJ$1,MATCH($C70,'Hist Weights'!$A$2:$A$20,0)+1,0)/1000</f>
        <v>8.9999999999999993E-3</v>
      </c>
      <c r="CM70">
        <f ca="1">OFFSET('Hist Weights'!CK$1,MATCH($C70,'Hist Weights'!$A$2:$A$20,0)+1,0)/1000</f>
        <v>1.4999999999999999E-2</v>
      </c>
      <c r="CN70">
        <f ca="1">OFFSET('Hist Weights'!CL$1,MATCH($C70,'Hist Weights'!$A$2:$A$20,0)+1,0)/1000</f>
        <v>8.0000000000000002E-3</v>
      </c>
      <c r="CO70">
        <f ca="1">OFFSET('Hist Weights'!CM$1,MATCH($C70,'Hist Weights'!$A$2:$A$20,0)+1,0)/1000</f>
        <v>8.0000000000000002E-3</v>
      </c>
      <c r="CP70">
        <f ca="1">OFFSET('Hist Weights'!CN$1,MATCH($C70,'Hist Weights'!$A$2:$A$20,0)+1,0)/1000</f>
        <v>8.0000000000000002E-3</v>
      </c>
    </row>
    <row r="71" spans="1:94" x14ac:dyDescent="0.2">
      <c r="B71" s="11">
        <f ca="1">SUM(D71:CP71)</f>
        <v>0.99979001731558759</v>
      </c>
      <c r="C71">
        <f>YEAR(A17)</f>
        <v>2023</v>
      </c>
      <c r="D71" s="12">
        <f ca="1">D70*(D15/D3)/($D$86/$D$74)</f>
        <v>4.0218330984186359E-3</v>
      </c>
      <c r="E71" s="12">
        <f t="shared" ref="E71:S71" ca="1" si="11">E70*(E15/E3)/($D$86/$D$74)</f>
        <v>3.8623540194721094E-3</v>
      </c>
      <c r="F71" s="12">
        <f t="shared" ca="1" si="11"/>
        <v>7.3621289273252529E-3</v>
      </c>
      <c r="G71" s="12">
        <f t="shared" ca="1" si="11"/>
        <v>3.9317853607996152E-3</v>
      </c>
      <c r="H71" s="12">
        <f t="shared" ca="1" si="11"/>
        <v>9.8418007413067564E-4</v>
      </c>
      <c r="I71" s="12">
        <f t="shared" ca="1" si="11"/>
        <v>0</v>
      </c>
      <c r="J71" s="12">
        <f t="shared" ca="1" si="11"/>
        <v>1.0317418943720969E-3</v>
      </c>
      <c r="K71" s="12">
        <f t="shared" ca="1" si="11"/>
        <v>1.0198964516311868E-3</v>
      </c>
      <c r="L71" s="12">
        <f t="shared" ca="1" si="11"/>
        <v>4.0333432716072211E-3</v>
      </c>
      <c r="M71" s="12">
        <f t="shared" ca="1" si="11"/>
        <v>7.0652919498063373E-3</v>
      </c>
      <c r="N71" s="12">
        <f t="shared" ca="1" si="11"/>
        <v>4.0614402505607227E-3</v>
      </c>
      <c r="O71" s="12">
        <f t="shared" ca="1" si="11"/>
        <v>0</v>
      </c>
      <c r="P71" s="12">
        <f t="shared" ca="1" si="11"/>
        <v>0</v>
      </c>
      <c r="Q71" s="12">
        <f t="shared" ca="1" si="11"/>
        <v>1.104614430920043E-3</v>
      </c>
      <c r="R71" s="12">
        <f t="shared" ca="1" si="11"/>
        <v>2.0832882457112859E-3</v>
      </c>
      <c r="S71" s="12">
        <f t="shared" ca="1" si="11"/>
        <v>4.4683920344837993E-3</v>
      </c>
      <c r="T71" s="12">
        <f t="shared" ref="T71" ca="1" si="12">T70*(T15/T3)/($D$86/$D$74)</f>
        <v>1.090337256666645E-3</v>
      </c>
      <c r="U71" s="12">
        <f t="shared" ref="U71" ca="1" si="13">U70*(U15/U3)/($D$86/$D$74)</f>
        <v>3.5996040260504614E-3</v>
      </c>
      <c r="V71" s="12">
        <f t="shared" ref="V71" ca="1" si="14">V70*(V15/V3)/($D$86/$D$74)</f>
        <v>4.9735994290198019E-3</v>
      </c>
      <c r="W71" s="12">
        <f t="shared" ref="W71" ca="1" si="15">W70*(W15/W3)/($D$86/$D$74)</f>
        <v>9.7695547629235218E-4</v>
      </c>
      <c r="X71" s="12">
        <f t="shared" ref="X71" ca="1" si="16">X70*(X15/X3)/($D$86/$D$74)</f>
        <v>1.9067277282317423E-3</v>
      </c>
      <c r="Y71" s="12">
        <f t="shared" ref="Y71" ca="1" si="17">Y70*(Y15/Y3)/($D$86/$D$74)</f>
        <v>8.7445209275319701E-3</v>
      </c>
      <c r="Z71" s="12">
        <f t="shared" ref="Z71" ca="1" si="18">Z70*(Z15/Z3)/($D$86/$D$74)</f>
        <v>1.9880961342252112E-3</v>
      </c>
      <c r="AA71" s="12">
        <f t="shared" ref="AA71" ca="1" si="19">AA70*(AA15/AA3)/($D$86/$D$74)</f>
        <v>1.2828818022566957E-2</v>
      </c>
      <c r="AB71" s="12">
        <f t="shared" ref="AB71" ca="1" si="20">AB70*(AB15/AB3)/($D$86/$D$74)</f>
        <v>4.9223298688330945E-3</v>
      </c>
      <c r="AC71" s="12">
        <f t="shared" ref="AC71" ca="1" si="21">AC70*(AC15/AC3)/($D$86/$D$74)</f>
        <v>0</v>
      </c>
      <c r="AD71" s="12">
        <f t="shared" ref="AD71" ca="1" si="22">AD70*(AD15/AD3)/($D$86/$D$74)</f>
        <v>0</v>
      </c>
      <c r="AE71" s="12">
        <f t="shared" ref="AE71" ca="1" si="23">AE70*(AE15/AE3)/($D$86/$D$74)</f>
        <v>8.5781207525367238E-3</v>
      </c>
      <c r="AF71" s="12">
        <f t="shared" ref="AF71" ca="1" si="24">AF70*(AF15/AF3)/($D$86/$D$74)</f>
        <v>0</v>
      </c>
      <c r="AG71" s="12">
        <f t="shared" ref="AG71:AH71" ca="1" si="25">AG70*(AG15/AG3)/($D$86/$D$74)</f>
        <v>0</v>
      </c>
      <c r="AH71" s="12">
        <f t="shared" ca="1" si="25"/>
        <v>8.9479000664834003E-3</v>
      </c>
      <c r="AI71" s="12">
        <f t="shared" ref="AI71" ca="1" si="26">AI70*(AI15/AI3)/($D$86/$D$74)</f>
        <v>0</v>
      </c>
      <c r="AJ71" s="12">
        <f t="shared" ref="AJ71" ca="1" si="27">AJ70*(AJ15/AJ3)/($D$86/$D$74)</f>
        <v>0</v>
      </c>
      <c r="AK71" s="12">
        <f t="shared" ref="AK71" ca="1" si="28">AK70*(AK15/AK3)/($D$86/$D$74)</f>
        <v>1.5771776126974574E-2</v>
      </c>
      <c r="AL71" s="12">
        <f t="shared" ref="AL71" ca="1" si="29">AL70*(AL15/AL3)/($D$86/$D$74)</f>
        <v>1.0612330991404909E-2</v>
      </c>
      <c r="AM71" s="12">
        <f t="shared" ref="AM71" ca="1" si="30">AM70*(AM15/AM3)/($D$86/$D$74)</f>
        <v>9.3935467209102226E-4</v>
      </c>
      <c r="AN71" s="12">
        <f t="shared" ref="AN71" ca="1" si="31">AN70*(AN15/AN3)/($D$86/$D$74)</f>
        <v>1.3943447759516697E-2</v>
      </c>
      <c r="AO71" s="12">
        <f t="shared" ref="AO71" ca="1" si="32">AO70*(AO15/AO3)/($D$86/$D$74)</f>
        <v>0</v>
      </c>
      <c r="AP71" s="12">
        <f t="shared" ref="AP71" ca="1" si="33">AP70*(AP15/AP3)/($D$86/$D$74)</f>
        <v>7.4297315165425537E-3</v>
      </c>
      <c r="AQ71" s="12">
        <f t="shared" ref="AQ71" ca="1" si="34">AQ70*(AQ15/AQ3)/($D$86/$D$74)</f>
        <v>8.3351405725778649E-3</v>
      </c>
      <c r="AR71" s="12">
        <f t="shared" ref="AR71" ca="1" si="35">AR70*(AR15/AR3)/($D$86/$D$74)</f>
        <v>0</v>
      </c>
      <c r="AS71" s="12">
        <f t="shared" ref="AS71" ca="1" si="36">AS70*(AS15/AS3)/($D$86/$D$74)</f>
        <v>1.0516342459362969E-2</v>
      </c>
      <c r="AT71" s="12">
        <f t="shared" ref="AT71" ca="1" si="37">AT70*(AT15/AT3)/($D$86/$D$74)</f>
        <v>1.9955886222711685E-2</v>
      </c>
      <c r="AU71" s="12">
        <f t="shared" ref="AU71" ca="1" si="38">AU70*(AU15/AU3)/($D$86/$D$74)</f>
        <v>1.8472334513175568E-2</v>
      </c>
      <c r="AV71" s="12">
        <f t="shared" ref="AV71:AW71" ca="1" si="39">AV70*(AV15/AV3)/($D$86/$D$74)</f>
        <v>6.6036911501343304E-3</v>
      </c>
      <c r="AW71" s="12">
        <f t="shared" ca="1" si="39"/>
        <v>7.7297654020937384E-2</v>
      </c>
      <c r="AX71" s="12">
        <f t="shared" ref="AX71" ca="1" si="40">AX70*(AX15/AX3)/($D$86/$D$74)</f>
        <v>2.7845153107247372E-2</v>
      </c>
      <c r="AY71" s="12">
        <f t="shared" ref="AY71" ca="1" si="41">AY70*(AY15/AY3)/($D$86/$D$74)</f>
        <v>9.4370405474015068E-2</v>
      </c>
      <c r="AZ71" s="12">
        <f t="shared" ref="AZ71" ca="1" si="42">AZ70*(AZ15/AZ3)/($D$86/$D$74)</f>
        <v>4.4885579169589254E-2</v>
      </c>
      <c r="BA71" s="12">
        <f t="shared" ref="BA71" ca="1" si="43">BA70*(BA15/BA3)/($D$86/$D$74)</f>
        <v>1.1955102609149284E-2</v>
      </c>
      <c r="BB71" s="12">
        <f t="shared" ref="BB71" ca="1" si="44">BB70*(BB15/BB3)/($D$86/$D$74)</f>
        <v>9.0693385657837026E-3</v>
      </c>
      <c r="BC71" s="12">
        <f t="shared" ref="BC71" ca="1" si="45">BC70*(BC15/BC3)/($D$86/$D$74)</f>
        <v>1.296122879216372E-2</v>
      </c>
      <c r="BD71" s="12">
        <f t="shared" ref="BD71" ca="1" si="46">BD70*(BD15/BD3)/($D$86/$D$74)</f>
        <v>8.0725432612367264E-3</v>
      </c>
      <c r="BE71" s="12">
        <f t="shared" ref="BE71" ca="1" si="47">BE70*(BE15/BE3)/($D$86/$D$74)</f>
        <v>1.2383638534532049E-3</v>
      </c>
      <c r="BF71" s="12">
        <f ca="1">BF70*(BF15/BF3)/($D$86/$D$74)</f>
        <v>3.6144596364892673E-2</v>
      </c>
      <c r="BG71" s="12">
        <f t="shared" ref="BG71" ca="1" si="48">BG70*(BG15/BG3)/($D$86/$D$74)</f>
        <v>4.2735520791195504E-2</v>
      </c>
      <c r="BH71" s="12">
        <f ca="1">BH70*(BH15/BH3)/($D$86/$D$74)</f>
        <v>2.7209611170284516E-3</v>
      </c>
      <c r="BI71" s="12">
        <f t="shared" ref="BI71" ca="1" si="49">BI70*(BI15/BI3)/($D$86/$D$74)</f>
        <v>3.1542468852619091E-2</v>
      </c>
      <c r="BJ71" s="12">
        <f t="shared" ref="BJ71" ca="1" si="50">BJ70*(BJ15/BJ3)/($D$86/$D$74)</f>
        <v>9.8094365991195642E-3</v>
      </c>
      <c r="BK71" s="12">
        <f t="shared" ref="BK71" ca="1" si="51">BK70*(BK15/BK3)/($D$86/$D$74)</f>
        <v>6.7702372056260025E-3</v>
      </c>
      <c r="BL71" s="12">
        <f t="shared" ref="BL71" ca="1" si="52">BL70*(BL15/BL3)/($D$86/$D$74)</f>
        <v>4.8878225918836168E-3</v>
      </c>
      <c r="BM71" s="12">
        <f t="shared" ref="BM71" ca="1" si="53">BM70*(BM15/BM3)/($D$86/$D$74)</f>
        <v>1.3167451978955387E-2</v>
      </c>
      <c r="BN71" s="12">
        <f t="shared" ref="BN71" ca="1" si="54">BN70*(BN15/BN3)/($D$86/$D$74)</f>
        <v>1.1142142144244112E-2</v>
      </c>
      <c r="BO71" s="12">
        <f t="shared" ref="BO71" ca="1" si="55">BO70*(BO15/BO3)/($D$86/$D$74)</f>
        <v>9.4542081986488853E-4</v>
      </c>
      <c r="BP71" s="12">
        <f t="shared" ref="BP71" ca="1" si="56">BP70*(BP15/BP3)/($D$86/$D$74)</f>
        <v>2.2979007429151738E-2</v>
      </c>
      <c r="BQ71" s="12">
        <f t="shared" ref="BQ71" ca="1" si="57">BQ70*(BQ15/BQ3)/($D$86/$D$74)</f>
        <v>6.6103328484286529E-3</v>
      </c>
      <c r="BR71" s="12">
        <f t="shared" ref="BR71" ca="1" si="58">BR70*(BR15/BR3)/($D$86/$D$74)</f>
        <v>2.5028287123680056E-2</v>
      </c>
      <c r="BS71" s="12">
        <f t="shared" ref="BS71" ca="1" si="59">BS70*(BS15/BS3)/($D$86/$D$74)</f>
        <v>6.4285729041554489E-3</v>
      </c>
      <c r="BT71" s="12">
        <f t="shared" ref="BT71" ca="1" si="60">BT70*(BT15/BT3)/($D$86/$D$74)</f>
        <v>1.1108935625272367E-2</v>
      </c>
      <c r="BU71" s="12">
        <f t="shared" ref="BU71" ca="1" si="61">BU70*(BU15/BU3)/($D$86/$D$74)</f>
        <v>3.0426225490918462E-3</v>
      </c>
      <c r="BV71" s="12">
        <f t="shared" ref="BV71" ca="1" si="62">BV70*(BV15/BV3)/($D$86/$D$74)</f>
        <v>4.9667460005343531E-3</v>
      </c>
      <c r="BW71" s="12">
        <f t="shared" ref="BW71" ca="1" si="63">BW70*(BW15/BW3)/($D$86/$D$74)</f>
        <v>4.8782180208828399E-3</v>
      </c>
      <c r="BX71" s="12">
        <f t="shared" ref="BX71" ca="1" si="64">BX70*(BX15/BX3)/($D$86/$D$74)</f>
        <v>1.0504584232574466E-2</v>
      </c>
      <c r="BY71" s="12">
        <f t="shared" ref="BY71" ca="1" si="65">BY70*(BY15/BY3)/($D$86/$D$74)</f>
        <v>1.6163859281594289E-2</v>
      </c>
      <c r="BZ71" s="12">
        <f t="shared" ref="BZ71" ca="1" si="66">BZ70*(BZ15/BZ3)/($D$86/$D$74)</f>
        <v>1.2139540742253584E-2</v>
      </c>
      <c r="CA71" s="12">
        <f t="shared" ref="CA71" ca="1" si="67">CA70*(CA15/CA3)/($D$86/$D$74)</f>
        <v>5.6419677784245142E-2</v>
      </c>
      <c r="CB71" s="12">
        <f t="shared" ref="CB71" ca="1" si="68">CB70*(CB15/CB3)/($D$86/$D$74)</f>
        <v>1.6910768653498456E-2</v>
      </c>
      <c r="CC71" s="12">
        <f t="shared" ref="CC71" ca="1" si="69">CC70*(CC15/CC3)/($D$86/$D$74)</f>
        <v>2.9570756661788992E-2</v>
      </c>
      <c r="CD71" s="12">
        <f t="shared" ref="CD71" ca="1" si="70">CD70*(CD15/CD3)/($D$86/$D$74)</f>
        <v>2.875337034660443E-2</v>
      </c>
      <c r="CE71" s="12">
        <f t="shared" ref="CE71" ca="1" si="71">CE70*(CE15/CE3)/($D$86/$D$74)</f>
        <v>9.7140078468232127E-4</v>
      </c>
      <c r="CF71" s="12">
        <f t="shared" ref="CF71" ca="1" si="72">CF70*(CF15/CF3)/($D$86/$D$74)</f>
        <v>9.7612069960511811E-4</v>
      </c>
      <c r="CG71" s="12">
        <f t="shared" ref="CG71" ca="1" si="73">CG70*(CG15/CG3)/($D$86/$D$74)</f>
        <v>1.0012771993718675E-2</v>
      </c>
      <c r="CH71" s="12">
        <f t="shared" ref="CH71" ca="1" si="74">CH70*(CH15/CH3)/($D$86/$D$74)</f>
        <v>6.1659946201308652E-3</v>
      </c>
      <c r="CI71" s="12">
        <f t="shared" ref="CI71" ca="1" si="75">CI70*(CI15/CI3)/($D$86/$D$74)</f>
        <v>9.2590104454675498E-4</v>
      </c>
      <c r="CJ71" s="12">
        <f t="shared" ref="CJ71" ca="1" si="76">CJ70*(CJ15/CJ3)/($D$86/$D$74)</f>
        <v>1.0228458287889743E-2</v>
      </c>
      <c r="CK71" s="12">
        <f t="shared" ref="CK71" ca="1" si="77">CK70*(CK15/CK3)/($D$86/$D$74)</f>
        <v>4.9394972956955116E-3</v>
      </c>
      <c r="CL71" s="12">
        <f t="shared" ref="CL71" ca="1" si="78">CL70*(CL15/CL3)/($D$86/$D$74)</f>
        <v>8.7685548767543284E-3</v>
      </c>
      <c r="CM71" s="12">
        <f t="shared" ref="CM71" ca="1" si="79">CM70*(CM15/CM3)/($D$86/$D$74)</f>
        <v>1.3494292207932053E-2</v>
      </c>
      <c r="CN71" s="12">
        <f t="shared" ref="CN71" ca="1" si="80">CN70*(CN15/CN3)/($D$86/$D$74)</f>
        <v>7.4702285662745834E-3</v>
      </c>
      <c r="CO71" s="12">
        <f t="shared" ref="CO71" ca="1" si="81">CO70*(CO15/CO3)/($D$86/$D$74)</f>
        <v>7.808846442865322E-3</v>
      </c>
      <c r="CP71" s="12">
        <f t="shared" ref="CP71" ca="1" si="82">CP70*(CP15/CP3)/($D$86/$D$74)</f>
        <v>8.7939072905613667E-3</v>
      </c>
    </row>
    <row r="72" spans="1:94" x14ac:dyDescent="0.2">
      <c r="B72" s="11">
        <f ca="1">SUM(D72:CP72)</f>
        <v>1.0000000000000002</v>
      </c>
      <c r="C72">
        <f>YEAR(A31)</f>
        <v>2024</v>
      </c>
      <c r="D72" s="12">
        <f t="shared" ref="D72:AI72" ca="1" si="83">D71*(D29/D17)/($D$100/$D$88)</f>
        <v>3.950783286266627E-3</v>
      </c>
      <c r="E72" s="12">
        <f t="shared" ca="1" si="83"/>
        <v>3.742726721447744E-3</v>
      </c>
      <c r="F72" s="12">
        <f t="shared" ca="1" si="83"/>
        <v>7.6475037297462425E-3</v>
      </c>
      <c r="G72" s="12">
        <f t="shared" ca="1" si="83"/>
        <v>3.7870847747622006E-3</v>
      </c>
      <c r="H72" s="12">
        <f t="shared" ca="1" si="83"/>
        <v>9.5033414592026594E-4</v>
      </c>
      <c r="I72" s="12">
        <f t="shared" ca="1" si="83"/>
        <v>0</v>
      </c>
      <c r="J72" s="12">
        <f t="shared" ca="1" si="83"/>
        <v>9.9289391122031894E-4</v>
      </c>
      <c r="K72" s="12">
        <f t="shared" ca="1" si="83"/>
        <v>9.7976164969766524E-4</v>
      </c>
      <c r="L72" s="12">
        <f t="shared" ca="1" si="83"/>
        <v>3.8158362110470331E-3</v>
      </c>
      <c r="M72" s="12">
        <f t="shared" ca="1" si="83"/>
        <v>6.8996081995614071E-3</v>
      </c>
      <c r="N72" s="12">
        <f t="shared" ca="1" si="83"/>
        <v>4.0041539462004295E-3</v>
      </c>
      <c r="O72" s="12">
        <f t="shared" ca="1" si="83"/>
        <v>0</v>
      </c>
      <c r="P72" s="12">
        <f t="shared" ca="1" si="83"/>
        <v>0</v>
      </c>
      <c r="Q72" s="12">
        <f t="shared" ca="1" si="83"/>
        <v>1.0680152410175547E-3</v>
      </c>
      <c r="R72" s="12">
        <f t="shared" ca="1" si="83"/>
        <v>2.0034817235738672E-3</v>
      </c>
      <c r="S72" s="12">
        <f t="shared" ca="1" si="83"/>
        <v>4.4694148601541264E-3</v>
      </c>
      <c r="T72" s="12">
        <f t="shared" ca="1" si="83"/>
        <v>1.1372794293407268E-3</v>
      </c>
      <c r="U72" s="12">
        <f t="shared" ca="1" si="83"/>
        <v>3.9699284697525912E-3</v>
      </c>
      <c r="V72" s="12">
        <f t="shared" ca="1" si="83"/>
        <v>4.7838375402262474E-3</v>
      </c>
      <c r="W72" s="12">
        <f t="shared" ca="1" si="83"/>
        <v>9.3938307612895407E-4</v>
      </c>
      <c r="X72" s="12">
        <f t="shared" ca="1" si="83"/>
        <v>1.7952438809119714E-3</v>
      </c>
      <c r="Y72" s="12">
        <f t="shared" ca="1" si="83"/>
        <v>8.4324441918511486E-3</v>
      </c>
      <c r="Z72" s="12">
        <f t="shared" ca="1" si="83"/>
        <v>1.9505226316496769E-3</v>
      </c>
      <c r="AA72" s="12">
        <f t="shared" ca="1" si="83"/>
        <v>1.2378355315373029E-2</v>
      </c>
      <c r="AB72" s="12">
        <f t="shared" ca="1" si="83"/>
        <v>4.7365087968290007E-3</v>
      </c>
      <c r="AC72" s="12">
        <f t="shared" ca="1" si="83"/>
        <v>0</v>
      </c>
      <c r="AD72" s="12">
        <f t="shared" ca="1" si="83"/>
        <v>0</v>
      </c>
      <c r="AE72" s="12">
        <f t="shared" ca="1" si="83"/>
        <v>8.2096717830451894E-3</v>
      </c>
      <c r="AF72" s="12">
        <f t="shared" ca="1" si="83"/>
        <v>0</v>
      </c>
      <c r="AG72" s="12">
        <f t="shared" ca="1" si="83"/>
        <v>0</v>
      </c>
      <c r="AH72" s="12">
        <f t="shared" ca="1" si="83"/>
        <v>8.6045390641219504E-3</v>
      </c>
      <c r="AI72" s="12">
        <f t="shared" ca="1" si="83"/>
        <v>0</v>
      </c>
      <c r="AJ72" s="12">
        <f t="shared" ref="AJ72:BO72" ca="1" si="84">AJ71*(AJ29/AJ17)/($D$100/$D$88)</f>
        <v>0</v>
      </c>
      <c r="AK72" s="12">
        <f t="shared" ca="1" si="84"/>
        <v>1.6129951353078618E-2</v>
      </c>
      <c r="AL72" s="12">
        <f t="shared" ca="1" si="84"/>
        <v>1.0577192067640214E-2</v>
      </c>
      <c r="AM72" s="12">
        <f t="shared" ca="1" si="84"/>
        <v>9.3203687485203068E-4</v>
      </c>
      <c r="AN72" s="12">
        <f t="shared" ca="1" si="84"/>
        <v>1.4647286003107404E-2</v>
      </c>
      <c r="AO72" s="12">
        <f t="shared" ca="1" si="84"/>
        <v>0</v>
      </c>
      <c r="AP72" s="12">
        <f t="shared" ca="1" si="84"/>
        <v>7.1765017065602279E-3</v>
      </c>
      <c r="AQ72" s="12">
        <f t="shared" ca="1" si="84"/>
        <v>7.9797954492582118E-3</v>
      </c>
      <c r="AR72" s="12">
        <f t="shared" ca="1" si="84"/>
        <v>0</v>
      </c>
      <c r="AS72" s="12">
        <f t="shared" ca="1" si="84"/>
        <v>1.023793164458316E-2</v>
      </c>
      <c r="AT72" s="12">
        <f t="shared" ca="1" si="84"/>
        <v>1.9156623450498414E-2</v>
      </c>
      <c r="AU72" s="12">
        <f t="shared" ca="1" si="84"/>
        <v>1.8209275017712672E-2</v>
      </c>
      <c r="AV72" s="12">
        <f t="shared" ca="1" si="84"/>
        <v>6.568679392234893E-3</v>
      </c>
      <c r="AW72" s="12">
        <f t="shared" ca="1" si="84"/>
        <v>7.5490395956144471E-2</v>
      </c>
      <c r="AX72" s="12">
        <f t="shared" ca="1" si="84"/>
        <v>2.6348086348830665E-2</v>
      </c>
      <c r="AY72" s="12">
        <f t="shared" ca="1" si="84"/>
        <v>8.8462923619145747E-2</v>
      </c>
      <c r="AZ72" s="12">
        <f t="shared" ca="1" si="84"/>
        <v>4.2465023881016306E-2</v>
      </c>
      <c r="BA72" s="12">
        <f t="shared" ca="1" si="84"/>
        <v>1.1567702261442546E-2</v>
      </c>
      <c r="BB72" s="12">
        <f t="shared" ca="1" si="84"/>
        <v>8.7318979425979135E-3</v>
      </c>
      <c r="BC72" s="12">
        <f t="shared" ca="1" si="84"/>
        <v>1.3309991535865312E-2</v>
      </c>
      <c r="BD72" s="12">
        <f t="shared" ca="1" si="84"/>
        <v>8.4166627902338507E-3</v>
      </c>
      <c r="BE72" s="12">
        <f t="shared" ca="1" si="84"/>
        <v>1.5358567959433123E-3</v>
      </c>
      <c r="BF72" s="12">
        <f t="shared" ca="1" si="84"/>
        <v>4.4435532654569357E-2</v>
      </c>
      <c r="BG72" s="12">
        <f t="shared" ca="1" si="84"/>
        <v>5.0008254009927477E-2</v>
      </c>
      <c r="BH72" s="12">
        <f t="shared" ca="1" si="84"/>
        <v>2.7266802302737315E-3</v>
      </c>
      <c r="BI72" s="12">
        <f t="shared" ca="1" si="84"/>
        <v>3.3002293672885666E-2</v>
      </c>
      <c r="BJ72" s="12">
        <f t="shared" ca="1" si="84"/>
        <v>1.0049284009895907E-2</v>
      </c>
      <c r="BK72" s="12">
        <f t="shared" ca="1" si="84"/>
        <v>6.6486368243633262E-3</v>
      </c>
      <c r="BL72" s="12">
        <f t="shared" ca="1" si="84"/>
        <v>4.9294991144870582E-3</v>
      </c>
      <c r="BM72" s="12">
        <f t="shared" ca="1" si="84"/>
        <v>1.2981738937787257E-2</v>
      </c>
      <c r="BN72" s="12">
        <f t="shared" ca="1" si="84"/>
        <v>1.1657782407630204E-2</v>
      </c>
      <c r="BO72" s="12">
        <f t="shared" ca="1" si="84"/>
        <v>9.2650583149851153E-4</v>
      </c>
      <c r="BP72" s="12">
        <f t="shared" ref="BP72:CP72" ca="1" si="85">BP71*(BP29/BP17)/($D$100/$D$88)</f>
        <v>2.2252343419370824E-2</v>
      </c>
      <c r="BQ72" s="12">
        <f t="shared" ca="1" si="85"/>
        <v>6.6267106621325858E-3</v>
      </c>
      <c r="BR72" s="12">
        <f t="shared" ca="1" si="85"/>
        <v>2.4495386265221259E-2</v>
      </c>
      <c r="BS72" s="12">
        <f t="shared" ca="1" si="85"/>
        <v>6.7005761854091678E-3</v>
      </c>
      <c r="BT72" s="12">
        <f t="shared" ca="1" si="85"/>
        <v>1.1803449400441188E-2</v>
      </c>
      <c r="BU72" s="12">
        <f t="shared" ca="1" si="85"/>
        <v>3.1316018998702355E-3</v>
      </c>
      <c r="BV72" s="12">
        <f t="shared" ca="1" si="85"/>
        <v>5.0895893803356738E-3</v>
      </c>
      <c r="BW72" s="12">
        <f t="shared" ca="1" si="85"/>
        <v>4.8448283802795438E-3</v>
      </c>
      <c r="BX72" s="12">
        <f t="shared" ca="1" si="85"/>
        <v>1.0370031528378218E-2</v>
      </c>
      <c r="BY72" s="12">
        <f t="shared" ca="1" si="85"/>
        <v>1.5939741272253199E-2</v>
      </c>
      <c r="BZ72" s="12">
        <f t="shared" ca="1" si="85"/>
        <v>1.1923767149617926E-2</v>
      </c>
      <c r="CA72" s="12">
        <f t="shared" ca="1" si="85"/>
        <v>5.3361211871899558E-2</v>
      </c>
      <c r="CB72" s="12">
        <f t="shared" ca="1" si="85"/>
        <v>1.6702266761668364E-2</v>
      </c>
      <c r="CC72" s="12">
        <f t="shared" ca="1" si="85"/>
        <v>2.8615257710981501E-2</v>
      </c>
      <c r="CD72" s="12">
        <f t="shared" ca="1" si="85"/>
        <v>3.2066605719013708E-2</v>
      </c>
      <c r="CE72" s="12">
        <f t="shared" ca="1" si="85"/>
        <v>9.361603628935608E-4</v>
      </c>
      <c r="CF72" s="12">
        <f t="shared" ca="1" si="85"/>
        <v>9.4492742599791915E-4</v>
      </c>
      <c r="CG72" s="12">
        <f t="shared" ca="1" si="85"/>
        <v>1.0059822137710608E-2</v>
      </c>
      <c r="CH72" s="12">
        <f t="shared" ca="1" si="85"/>
        <v>5.6870278530313859E-3</v>
      </c>
      <c r="CI72" s="12">
        <f t="shared" ca="1" si="85"/>
        <v>8.8275060433506123E-4</v>
      </c>
      <c r="CJ72" s="12">
        <f t="shared" ca="1" si="85"/>
        <v>1.0103269375912789E-2</v>
      </c>
      <c r="CK72" s="12">
        <f t="shared" ca="1" si="85"/>
        <v>4.9290551445809235E-3</v>
      </c>
      <c r="CL72" s="12">
        <f t="shared" ca="1" si="85"/>
        <v>8.7567635838054908E-3</v>
      </c>
      <c r="CM72" s="12">
        <f t="shared" ca="1" si="85"/>
        <v>1.2972219135217454E-2</v>
      </c>
      <c r="CN72" s="12">
        <f t="shared" ca="1" si="85"/>
        <v>7.2820727912995672E-3</v>
      </c>
      <c r="CO72" s="12">
        <f t="shared" ca="1" si="85"/>
        <v>7.8476898719649548E-3</v>
      </c>
      <c r="CP72" s="12">
        <f t="shared" ca="1" si="85"/>
        <v>9.1155397424667849E-3</v>
      </c>
    </row>
    <row r="74" spans="1:94" x14ac:dyDescent="0.2">
      <c r="A74" s="6">
        <f t="shared" ref="A74:A86" si="86">A3</f>
        <v>44562</v>
      </c>
      <c r="D74">
        <f t="shared" ref="D74" ca="1" si="87">SUMPRODUCT(D3:CP3,$D$70:$CP$70)</f>
        <v>99.999999999999957</v>
      </c>
      <c r="H74" t="s">
        <v>125</v>
      </c>
      <c r="I74">
        <v>317.7</v>
      </c>
    </row>
    <row r="75" spans="1:94" x14ac:dyDescent="0.2">
      <c r="A75" s="6">
        <f t="shared" si="86"/>
        <v>44593</v>
      </c>
      <c r="D75">
        <f t="shared" ref="D75:D86" ca="1" si="88">ROUND(SUMPRODUCT(D4:CP4,$D$70:$CP$70),1)</f>
        <v>100.8</v>
      </c>
      <c r="I75" t="s">
        <v>135</v>
      </c>
      <c r="K75" t="s">
        <v>126</v>
      </c>
      <c r="L75" t="s">
        <v>134</v>
      </c>
      <c r="N75" t="s">
        <v>137</v>
      </c>
      <c r="O75" t="s">
        <v>138</v>
      </c>
    </row>
    <row r="76" spans="1:94" x14ac:dyDescent="0.2">
      <c r="A76" s="6">
        <f t="shared" si="86"/>
        <v>44621</v>
      </c>
      <c r="D76">
        <f t="shared" ca="1" si="88"/>
        <v>101.8</v>
      </c>
    </row>
    <row r="77" spans="1:94" x14ac:dyDescent="0.2">
      <c r="A77" s="6">
        <f t="shared" si="86"/>
        <v>44652</v>
      </c>
      <c r="D77">
        <f t="shared" ca="1" si="88"/>
        <v>105.3</v>
      </c>
      <c r="H77" s="6">
        <f t="shared" ref="H77:H81" si="89">EDATE(H78,-1)</f>
        <v>44409</v>
      </c>
      <c r="I77">
        <v>307.39999999999998</v>
      </c>
    </row>
    <row r="78" spans="1:94" x14ac:dyDescent="0.2">
      <c r="A78" s="6">
        <f t="shared" si="86"/>
        <v>44682</v>
      </c>
      <c r="D78">
        <f t="shared" ca="1" si="88"/>
        <v>106.1</v>
      </c>
      <c r="H78" s="6">
        <f t="shared" si="89"/>
        <v>44440</v>
      </c>
      <c r="I78">
        <v>308.60000000000002</v>
      </c>
    </row>
    <row r="79" spans="1:94" x14ac:dyDescent="0.2">
      <c r="A79" s="6">
        <f t="shared" si="86"/>
        <v>44713</v>
      </c>
      <c r="D79">
        <f t="shared" ca="1" si="88"/>
        <v>107</v>
      </c>
      <c r="H79" s="6">
        <f t="shared" si="89"/>
        <v>44470</v>
      </c>
      <c r="I79">
        <v>312</v>
      </c>
    </row>
    <row r="80" spans="1:94" x14ac:dyDescent="0.2">
      <c r="A80" s="6">
        <f t="shared" si="86"/>
        <v>44743</v>
      </c>
      <c r="D80">
        <f t="shared" ca="1" si="88"/>
        <v>108.1</v>
      </c>
      <c r="H80" s="6">
        <f t="shared" si="89"/>
        <v>44501</v>
      </c>
      <c r="I80">
        <v>314.3</v>
      </c>
    </row>
    <row r="81" spans="1:31" x14ac:dyDescent="0.2">
      <c r="A81" s="6">
        <f t="shared" si="86"/>
        <v>44774</v>
      </c>
      <c r="D81">
        <f t="shared" ca="1" si="88"/>
        <v>108.7</v>
      </c>
      <c r="H81" s="6">
        <f t="shared" si="89"/>
        <v>44531</v>
      </c>
      <c r="I81">
        <v>317.7</v>
      </c>
    </row>
    <row r="82" spans="1:31" x14ac:dyDescent="0.2">
      <c r="A82" s="6">
        <f t="shared" si="86"/>
        <v>44805</v>
      </c>
      <c r="D82">
        <f t="shared" ca="1" si="88"/>
        <v>109.4</v>
      </c>
      <c r="H82" s="6">
        <f>A74</f>
        <v>44562</v>
      </c>
      <c r="I82" s="9">
        <f>I74</f>
        <v>317.7</v>
      </c>
    </row>
    <row r="83" spans="1:31" x14ac:dyDescent="0.2">
      <c r="A83" s="6">
        <f t="shared" si="86"/>
        <v>44835</v>
      </c>
      <c r="D83">
        <f t="shared" ca="1" si="88"/>
        <v>112.1</v>
      </c>
      <c r="H83" s="6">
        <f t="shared" ref="H83:H114" si="90">EDATE(H82,1)</f>
        <v>44593</v>
      </c>
      <c r="I83" s="9">
        <f t="shared" ref="I83:I94" ca="1" si="91">$I$82*D75/100</f>
        <v>320.24159999999995</v>
      </c>
    </row>
    <row r="84" spans="1:31" x14ac:dyDescent="0.2">
      <c r="A84" s="6">
        <f t="shared" si="86"/>
        <v>44866</v>
      </c>
      <c r="D84">
        <f t="shared" ca="1" si="88"/>
        <v>112.1</v>
      </c>
      <c r="H84" s="6">
        <f t="shared" si="90"/>
        <v>44621</v>
      </c>
      <c r="I84" s="9">
        <f t="shared" ca="1" si="91"/>
        <v>323.41859999999997</v>
      </c>
    </row>
    <row r="85" spans="1:31" x14ac:dyDescent="0.2">
      <c r="A85" s="6">
        <f t="shared" si="86"/>
        <v>44896</v>
      </c>
      <c r="D85">
        <f t="shared" ca="1" si="88"/>
        <v>112.4</v>
      </c>
      <c r="H85" s="6">
        <f t="shared" si="90"/>
        <v>44652</v>
      </c>
      <c r="I85" s="9">
        <f t="shared" ca="1" si="91"/>
        <v>334.53809999999999</v>
      </c>
    </row>
    <row r="86" spans="1:31" x14ac:dyDescent="0.2">
      <c r="A86" s="6">
        <f t="shared" si="86"/>
        <v>44927</v>
      </c>
      <c r="D86">
        <f t="shared" ca="1" si="88"/>
        <v>112.9</v>
      </c>
      <c r="H86" s="6">
        <f t="shared" si="90"/>
        <v>44682</v>
      </c>
      <c r="I86" s="9">
        <f t="shared" ca="1" si="91"/>
        <v>337.07969999999995</v>
      </c>
    </row>
    <row r="87" spans="1:31" x14ac:dyDescent="0.2">
      <c r="A87" s="6"/>
      <c r="H87" s="6">
        <f t="shared" si="90"/>
        <v>44713</v>
      </c>
      <c r="I87" s="9">
        <f t="shared" ca="1" si="91"/>
        <v>339.93900000000002</v>
      </c>
      <c r="N87" s="10"/>
      <c r="O87" s="10"/>
      <c r="Q87" t="s">
        <v>136</v>
      </c>
      <c r="T87" t="s">
        <v>128</v>
      </c>
      <c r="V87" t="s">
        <v>129</v>
      </c>
      <c r="X87" t="s">
        <v>131</v>
      </c>
      <c r="AA87" t="s">
        <v>139</v>
      </c>
      <c r="AC87" t="s">
        <v>140</v>
      </c>
      <c r="AE87" t="s">
        <v>141</v>
      </c>
    </row>
    <row r="88" spans="1:31" x14ac:dyDescent="0.2">
      <c r="A88" s="6">
        <f t="shared" ref="A88:A100" si="92">A17</f>
        <v>44927</v>
      </c>
      <c r="D88">
        <v>100</v>
      </c>
      <c r="H88" s="6">
        <f t="shared" si="90"/>
        <v>44743</v>
      </c>
      <c r="I88" s="9">
        <f t="shared" ca="1" si="91"/>
        <v>343.43369999999993</v>
      </c>
      <c r="N88" s="10"/>
      <c r="O88" s="10"/>
    </row>
    <row r="89" spans="1:31" x14ac:dyDescent="0.2">
      <c r="A89" s="6">
        <f t="shared" si="92"/>
        <v>44958</v>
      </c>
      <c r="D89">
        <f t="shared" ref="D89:D100" ca="1" si="93">SUMPRODUCT(D18:CP18,$D$71:$CP$71)</f>
        <v>100.21558202014208</v>
      </c>
      <c r="H89" s="6">
        <f t="shared" si="90"/>
        <v>44774</v>
      </c>
      <c r="I89" s="9">
        <f t="shared" ca="1" si="91"/>
        <v>345.3399</v>
      </c>
      <c r="K89" s="10">
        <f t="shared" ref="K89:K93" ca="1" si="94">(I89/I77)-1</f>
        <v>0.12342192582953815</v>
      </c>
      <c r="N89" s="10">
        <v>0.12300000000000001</v>
      </c>
      <c r="O89" s="10"/>
      <c r="Q89" s="10">
        <f t="shared" ref="Q89:Q100" ca="1" si="95">N89-K89</f>
        <v>-4.2192582953813618E-4</v>
      </c>
      <c r="T89" s="10">
        <v>0.12292856419842724</v>
      </c>
      <c r="U89" s="10"/>
      <c r="V89" s="10">
        <v>0.12292856419842724</v>
      </c>
      <c r="X89" s="14">
        <v>0.12425366369745672</v>
      </c>
      <c r="AA89" s="10">
        <v>0.12292856419842724</v>
      </c>
      <c r="AC89" s="10">
        <v>0.12292856419842724</v>
      </c>
      <c r="AE89" s="22">
        <f t="shared" ref="AE89:AE113" si="96">AC89-AA89</f>
        <v>0</v>
      </c>
    </row>
    <row r="90" spans="1:31" x14ac:dyDescent="0.2">
      <c r="A90" s="6">
        <f t="shared" si="92"/>
        <v>44986</v>
      </c>
      <c r="D90">
        <f t="shared" ca="1" si="93"/>
        <v>100.53922157318281</v>
      </c>
      <c r="E90">
        <f ca="1">D90/D89</f>
        <v>1.0032294334525313</v>
      </c>
      <c r="H90" s="6">
        <f t="shared" si="90"/>
        <v>44805</v>
      </c>
      <c r="I90" s="9">
        <f t="shared" ca="1" si="91"/>
        <v>347.56379999999996</v>
      </c>
      <c r="K90" s="10">
        <f t="shared" ca="1" si="94"/>
        <v>0.12625988334413463</v>
      </c>
      <c r="N90" s="10">
        <v>0.1231</v>
      </c>
      <c r="O90" s="10"/>
      <c r="Q90" s="10">
        <f t="shared" ca="1" si="95"/>
        <v>-3.1598833441346258E-3</v>
      </c>
      <c r="T90" s="10">
        <v>0.12123408053543727</v>
      </c>
      <c r="U90" s="10"/>
      <c r="V90" s="10">
        <v>0.122506918786772</v>
      </c>
      <c r="X90" s="14">
        <v>0.11978573674380488</v>
      </c>
      <c r="AA90" s="10">
        <v>0.12210591411199845</v>
      </c>
      <c r="AC90" s="10">
        <v>0.12123408053543727</v>
      </c>
      <c r="AE90" s="22">
        <f t="shared" si="96"/>
        <v>-8.7183357656117622E-4</v>
      </c>
    </row>
    <row r="91" spans="1:31" x14ac:dyDescent="0.2">
      <c r="A91" s="6">
        <f t="shared" si="92"/>
        <v>45017</v>
      </c>
      <c r="D91">
        <f t="shared" ca="1" si="93"/>
        <v>105.22227543286319</v>
      </c>
      <c r="H91" s="6">
        <f t="shared" si="90"/>
        <v>44835</v>
      </c>
      <c r="I91" s="9">
        <f t="shared" ca="1" si="91"/>
        <v>356.14169999999996</v>
      </c>
      <c r="K91" s="10">
        <f t="shared" ca="1" si="94"/>
        <v>0.14147980769230761</v>
      </c>
      <c r="N91" s="10">
        <v>0.1394</v>
      </c>
      <c r="O91" s="10"/>
      <c r="Q91" s="10">
        <f t="shared" ca="1" si="95"/>
        <v>-2.079807692307617E-3</v>
      </c>
      <c r="T91" s="10">
        <v>0.13331468667392743</v>
      </c>
      <c r="U91" s="10"/>
      <c r="V91" s="10">
        <v>0.13360877011721062</v>
      </c>
      <c r="X91" s="14">
        <v>0.13823819482441602</v>
      </c>
      <c r="AA91" s="10">
        <v>0.13292801584221081</v>
      </c>
      <c r="AC91" s="10">
        <v>0.13331468667392743</v>
      </c>
      <c r="AE91" s="22">
        <f t="shared" si="96"/>
        <v>3.8667083171661787E-4</v>
      </c>
    </row>
    <row r="92" spans="1:31" x14ac:dyDescent="0.2">
      <c r="A92" s="6">
        <f t="shared" si="92"/>
        <v>45047</v>
      </c>
      <c r="D92">
        <f t="shared" ca="1" si="93"/>
        <v>105.43193686317704</v>
      </c>
      <c r="H92" s="6">
        <f t="shared" si="90"/>
        <v>44866</v>
      </c>
      <c r="I92" s="9">
        <f t="shared" ca="1" si="91"/>
        <v>356.14169999999996</v>
      </c>
      <c r="K92" s="10">
        <f t="shared" ca="1" si="94"/>
        <v>0.13312663060769947</v>
      </c>
      <c r="N92" s="10">
        <v>0.13780000000000001</v>
      </c>
      <c r="O92" s="10"/>
      <c r="Q92" s="10">
        <f t="shared" ca="1" si="95"/>
        <v>4.6733693923005359E-3</v>
      </c>
      <c r="T92" s="10">
        <v>0.12862056820381973</v>
      </c>
      <c r="U92" s="10"/>
      <c r="V92" s="10">
        <v>0.13206270549858634</v>
      </c>
      <c r="X92" s="14">
        <v>0.13226814556385413</v>
      </c>
      <c r="AA92" s="10">
        <v>0.12813695995364593</v>
      </c>
      <c r="AC92" s="10">
        <v>0.12862056820381973</v>
      </c>
      <c r="AE92" s="22">
        <f t="shared" si="96"/>
        <v>4.8360825017379483E-4</v>
      </c>
    </row>
    <row r="93" spans="1:31" x14ac:dyDescent="0.2">
      <c r="A93" s="6">
        <f t="shared" si="92"/>
        <v>45078</v>
      </c>
      <c r="D93">
        <f t="shared" ca="1" si="93"/>
        <v>105.81609353910541</v>
      </c>
      <c r="H93" s="6">
        <f t="shared" si="90"/>
        <v>44896</v>
      </c>
      <c r="I93" s="9">
        <f t="shared" ca="1" si="91"/>
        <v>357.09480000000002</v>
      </c>
      <c r="K93" s="10">
        <f t="shared" ca="1" si="94"/>
        <v>0.12400000000000011</v>
      </c>
      <c r="N93" s="10">
        <v>0.1331</v>
      </c>
      <c r="O93" s="10"/>
      <c r="Q93" s="10">
        <f t="shared" ca="1" si="95"/>
        <v>9.099999999999886E-3</v>
      </c>
      <c r="T93" s="10">
        <v>0.11888375850823429</v>
      </c>
      <c r="U93" s="10"/>
      <c r="V93" s="10">
        <v>0.12040761984617498</v>
      </c>
      <c r="X93" s="14">
        <v>0.12021313563279601</v>
      </c>
      <c r="AA93" s="10">
        <v>0.12211123667146095</v>
      </c>
      <c r="AC93" s="10">
        <v>0.11888375850823429</v>
      </c>
      <c r="AE93" s="22">
        <f t="shared" si="96"/>
        <v>-3.2274781632266603E-3</v>
      </c>
    </row>
    <row r="94" spans="1:31" x14ac:dyDescent="0.2">
      <c r="A94" s="6">
        <f t="shared" si="92"/>
        <v>45108</v>
      </c>
      <c r="D94">
        <f t="shared" ca="1" si="93"/>
        <v>103.55250931452447</v>
      </c>
      <c r="H94" s="6">
        <f t="shared" si="90"/>
        <v>44927</v>
      </c>
      <c r="I94" s="9">
        <f t="shared" ca="1" si="91"/>
        <v>358.68330000000003</v>
      </c>
      <c r="K94" s="10">
        <f ca="1">(I94/I82)-1</f>
        <v>0.12900000000000023</v>
      </c>
      <c r="N94" s="10">
        <v>0.13289999999999999</v>
      </c>
      <c r="O94" s="10"/>
      <c r="Q94" s="10">
        <f t="shared" ca="1" si="95"/>
        <v>3.8999999999997648E-3</v>
      </c>
      <c r="T94" s="10">
        <v>0.12327372472581022</v>
      </c>
      <c r="U94" s="10"/>
      <c r="V94" s="10">
        <v>0.12714711450268812</v>
      </c>
      <c r="X94" s="14">
        <v>0.11990857174013025</v>
      </c>
      <c r="AA94" s="10">
        <v>0.12236743540406025</v>
      </c>
      <c r="AC94" s="10">
        <v>0.12327372472581022</v>
      </c>
      <c r="AE94" s="22">
        <f t="shared" si="96"/>
        <v>9.0628932174996457E-4</v>
      </c>
    </row>
    <row r="95" spans="1:31" x14ac:dyDescent="0.2">
      <c r="A95" s="6">
        <f t="shared" si="92"/>
        <v>45139</v>
      </c>
      <c r="D95">
        <f t="shared" ca="1" si="93"/>
        <v>103.81792122131064</v>
      </c>
      <c r="H95" s="6">
        <f t="shared" si="90"/>
        <v>44958</v>
      </c>
      <c r="I95" s="9">
        <f t="shared" ref="I95:I106" ca="1" si="97">$I$94*D89/100</f>
        <v>359.45655670405228</v>
      </c>
      <c r="K95" s="10">
        <f t="shared" ref="K95:K113" ca="1" si="98">(I95/I83)-1</f>
        <v>0.12245428671369463</v>
      </c>
      <c r="N95" s="10">
        <v>0.13289999999999999</v>
      </c>
      <c r="O95" s="10"/>
      <c r="Q95" s="10">
        <f t="shared" ca="1" si="95"/>
        <v>1.0445713286305364E-2</v>
      </c>
      <c r="T95" s="10">
        <v>0.1188234660149563</v>
      </c>
      <c r="U95" s="10"/>
      <c r="V95" s="10">
        <v>0.12276684956886186</v>
      </c>
      <c r="X95" s="14">
        <v>0.11337373892619063</v>
      </c>
      <c r="AA95" s="10">
        <v>0.11970845817029097</v>
      </c>
      <c r="AC95" s="10">
        <v>0.1188234660149563</v>
      </c>
      <c r="AE95" s="22">
        <f t="shared" si="96"/>
        <v>-8.8499215533466291E-4</v>
      </c>
    </row>
    <row r="96" spans="1:31" x14ac:dyDescent="0.2">
      <c r="A96" s="6">
        <f t="shared" si="92"/>
        <v>45170</v>
      </c>
      <c r="D96">
        <f t="shared" ca="1" si="93"/>
        <v>104.1009155274418</v>
      </c>
      <c r="H96" s="6">
        <f t="shared" si="90"/>
        <v>44986</v>
      </c>
      <c r="I96" s="9">
        <f t="shared" ca="1" si="97"/>
        <v>360.61739773300405</v>
      </c>
      <c r="K96" s="10">
        <f t="shared" ca="1" si="98"/>
        <v>0.11501749662203742</v>
      </c>
      <c r="N96" s="10">
        <v>0.1273</v>
      </c>
      <c r="O96" s="10"/>
      <c r="Q96" s="10">
        <f t="shared" ca="1" si="95"/>
        <v>1.2282503377962578E-2</v>
      </c>
      <c r="T96" s="10">
        <v>0.11064659750443262</v>
      </c>
      <c r="U96" s="10"/>
      <c r="V96" s="10">
        <v>0.11691224372934661</v>
      </c>
      <c r="X96" s="14">
        <v>0.10670148964755022</v>
      </c>
      <c r="AA96" s="10">
        <v>0.1125590722796117</v>
      </c>
      <c r="AC96" s="10">
        <v>0.11064659750443262</v>
      </c>
      <c r="AE96" s="22">
        <f t="shared" si="96"/>
        <v>-1.9124747751790849E-3</v>
      </c>
    </row>
    <row r="97" spans="1:31" x14ac:dyDescent="0.2">
      <c r="A97" s="6">
        <f t="shared" si="92"/>
        <v>45200</v>
      </c>
      <c r="D97">
        <f t="shared" ca="1" si="93"/>
        <v>104.9226677541112</v>
      </c>
      <c r="H97" s="6">
        <f t="shared" si="90"/>
        <v>45017</v>
      </c>
      <c r="I97" s="9">
        <f t="shared" ca="1" si="97"/>
        <v>377.41472985768297</v>
      </c>
      <c r="K97" s="10">
        <f t="shared" ca="1" si="98"/>
        <v>0.12816665682528527</v>
      </c>
      <c r="N97" s="10">
        <v>0.1222</v>
      </c>
      <c r="O97" s="10"/>
      <c r="Q97" s="10">
        <f t="shared" ca="1" si="95"/>
        <v>-5.9666568252852714E-3</v>
      </c>
      <c r="T97" s="10">
        <v>7.7675812905988684E-2</v>
      </c>
      <c r="U97" s="10"/>
      <c r="V97" s="10">
        <v>8.3884450537506039E-2</v>
      </c>
      <c r="X97" s="14">
        <v>7.2216713393676857E-2</v>
      </c>
      <c r="AA97" s="10">
        <v>8.0441572667377725E-2</v>
      </c>
      <c r="AC97" s="10">
        <v>7.7675812905988684E-2</v>
      </c>
      <c r="AE97" s="22">
        <f t="shared" si="96"/>
        <v>-2.7657597613890417E-3</v>
      </c>
    </row>
    <row r="98" spans="1:31" x14ac:dyDescent="0.2">
      <c r="A98" s="6">
        <f t="shared" si="92"/>
        <v>45231</v>
      </c>
      <c r="D98">
        <f t="shared" ca="1" si="93"/>
        <v>104.81934175781342</v>
      </c>
      <c r="H98" s="6">
        <f t="shared" si="90"/>
        <v>45047</v>
      </c>
      <c r="I98" s="9">
        <f t="shared" ca="1" si="97"/>
        <v>378.16675039475996</v>
      </c>
      <c r="K98" s="10">
        <f t="shared" ca="1" si="98"/>
        <v>0.12189120375614437</v>
      </c>
      <c r="N98" s="10">
        <v>0.11890000000000001</v>
      </c>
      <c r="O98" s="10"/>
      <c r="Q98" s="10">
        <f t="shared" ca="1" si="95"/>
        <v>-2.9912037561443672E-3</v>
      </c>
      <c r="T98" s="10">
        <v>7.3235506317382404E-2</v>
      </c>
      <c r="U98" s="10"/>
      <c r="V98" s="10">
        <v>7.9738073471000925E-2</v>
      </c>
      <c r="X98" s="14">
        <v>7.0787163845423162E-2</v>
      </c>
      <c r="AA98" s="10">
        <v>7.6387765471700453E-2</v>
      </c>
      <c r="AC98" s="10">
        <v>7.3235506317382404E-2</v>
      </c>
      <c r="AE98" s="22">
        <f t="shared" si="96"/>
        <v>-3.1522591543180489E-3</v>
      </c>
    </row>
    <row r="99" spans="1:31" x14ac:dyDescent="0.2">
      <c r="A99" s="6">
        <f t="shared" si="92"/>
        <v>45261</v>
      </c>
      <c r="D99">
        <f t="shared" ca="1" si="93"/>
        <v>105.31544509610089</v>
      </c>
      <c r="H99" s="6">
        <f t="shared" si="90"/>
        <v>45078</v>
      </c>
      <c r="I99" s="9">
        <f t="shared" ca="1" si="97"/>
        <v>379.54465623715009</v>
      </c>
      <c r="K99" s="10">
        <f t="shared" ca="1" si="98"/>
        <v>0.11650812715560743</v>
      </c>
      <c r="N99" s="10">
        <v>0.1106</v>
      </c>
      <c r="O99" s="10"/>
      <c r="Q99" s="10">
        <f t="shared" ca="1" si="95"/>
        <v>-5.9081271556074288E-3</v>
      </c>
      <c r="T99" s="10">
        <v>6.6691567962141818E-2</v>
      </c>
      <c r="U99" s="10"/>
      <c r="V99" s="10">
        <v>7.244068955349614E-2</v>
      </c>
      <c r="X99" s="14">
        <v>6.2498855065922454E-2</v>
      </c>
      <c r="AA99" s="10">
        <v>7.0055183035552915E-2</v>
      </c>
      <c r="AC99" s="10">
        <v>6.6691567962141818E-2</v>
      </c>
      <c r="AE99" s="22">
        <f t="shared" si="96"/>
        <v>-3.363615073411097E-3</v>
      </c>
    </row>
    <row r="100" spans="1:31" x14ac:dyDescent="0.2">
      <c r="A100" s="6">
        <f t="shared" si="92"/>
        <v>45292</v>
      </c>
      <c r="D100">
        <f t="shared" ca="1" si="93"/>
        <v>105.70011521800895</v>
      </c>
      <c r="H100" s="6">
        <f t="shared" si="90"/>
        <v>45108</v>
      </c>
      <c r="I100" s="9">
        <f t="shared" ca="1" si="97"/>
        <v>371.42555764214376</v>
      </c>
      <c r="K100" s="10">
        <f t="shared" ca="1" si="98"/>
        <v>8.1505855838095886E-2</v>
      </c>
      <c r="N100" s="10">
        <v>9.6799999999999997E-2</v>
      </c>
      <c r="O100" s="10"/>
      <c r="Q100" s="10">
        <f t="shared" ca="1" si="95"/>
        <v>1.5294144161904111E-2</v>
      </c>
      <c r="T100" s="10">
        <v>6.0563199604422469E-2</v>
      </c>
      <c r="U100" s="10"/>
      <c r="V100" s="10">
        <v>6.7716013184426105E-2</v>
      </c>
      <c r="X100" s="14">
        <v>5.7070415183205991E-2</v>
      </c>
      <c r="AA100" s="10">
        <v>6.2047477689403108E-2</v>
      </c>
      <c r="AC100" s="10">
        <v>6.0563199604422469E-2</v>
      </c>
      <c r="AE100" s="22">
        <f t="shared" si="96"/>
        <v>-1.4842780849806392E-3</v>
      </c>
    </row>
    <row r="101" spans="1:31" x14ac:dyDescent="0.2">
      <c r="A101" s="6"/>
      <c r="H101" s="6">
        <f t="shared" si="90"/>
        <v>45139</v>
      </c>
      <c r="I101" s="9">
        <f t="shared" ca="1" si="97"/>
        <v>372.37754582799732</v>
      </c>
      <c r="K101" s="10">
        <f t="shared" ca="1" si="98"/>
        <v>7.8292852427412241E-2</v>
      </c>
      <c r="L101" s="14">
        <f t="shared" ref="L101:L113" ca="1" si="99">(I101/I77)^(1/2)-1</f>
        <v>0.10062610948597328</v>
      </c>
      <c r="N101" s="23">
        <v>9.8199999999999996E-2</v>
      </c>
      <c r="O101" s="10"/>
      <c r="Q101" s="10">
        <f t="shared" ref="Q101:Q114" ca="1" si="100">O101-L101</f>
        <v>-0.10062610948597328</v>
      </c>
      <c r="T101" s="10">
        <v>5.8077165017573096E-2</v>
      </c>
      <c r="U101" s="10"/>
      <c r="V101" s="10">
        <v>6.4966645502239295E-2</v>
      </c>
      <c r="X101" s="14">
        <v>9.0662808585983079E-2</v>
      </c>
      <c r="AA101" s="10">
        <v>6.1247870315292108E-2</v>
      </c>
      <c r="AC101" s="10">
        <v>5.8077165017573096E-2</v>
      </c>
      <c r="AE101" s="22">
        <f t="shared" si="96"/>
        <v>-3.170705297719012E-3</v>
      </c>
    </row>
    <row r="102" spans="1:31" x14ac:dyDescent="0.2">
      <c r="A102" s="6">
        <f t="shared" ref="A102:A110" si="101">A31</f>
        <v>45292</v>
      </c>
      <c r="D102">
        <f t="shared" ref="D102:D110" ca="1" si="102">SUMPRODUCT(D31:CP31,$D$72:$CP$72)</f>
        <v>100.00000000000001</v>
      </c>
      <c r="H102" s="6">
        <f t="shared" si="90"/>
        <v>45170</v>
      </c>
      <c r="I102" s="9">
        <f t="shared" ca="1" si="97"/>
        <v>373.39259914404067</v>
      </c>
      <c r="K102" s="10">
        <f t="shared" ca="1" si="98"/>
        <v>7.4313835744806322E-2</v>
      </c>
      <c r="L102" s="14">
        <f t="shared" ca="1" si="99"/>
        <v>9.998026133241833E-2</v>
      </c>
      <c r="N102" s="23">
        <v>8.9899999999999994E-2</v>
      </c>
      <c r="O102" s="10"/>
      <c r="Q102" s="10">
        <f t="shared" ca="1" si="100"/>
        <v>-9.998026133241833E-2</v>
      </c>
      <c r="T102" s="10">
        <v>5.7653976686626862E-2</v>
      </c>
      <c r="U102" s="10"/>
      <c r="V102" s="10">
        <v>6.4646276413307113E-2</v>
      </c>
      <c r="X102" s="14">
        <v>8.8397526014751149E-2</v>
      </c>
      <c r="AA102" s="10">
        <v>6.0962348551225842E-2</v>
      </c>
      <c r="AC102" s="10">
        <v>5.7653976686626862E-2</v>
      </c>
      <c r="AE102" s="22">
        <f t="shared" si="96"/>
        <v>-3.3083718645989801E-3</v>
      </c>
    </row>
    <row r="103" spans="1:31" x14ac:dyDescent="0.2">
      <c r="A103" s="6">
        <f t="shared" si="101"/>
        <v>45323</v>
      </c>
      <c r="D103">
        <f t="shared" ca="1" si="102"/>
        <v>100.39382531773738</v>
      </c>
      <c r="H103" s="6">
        <f t="shared" si="90"/>
        <v>45200</v>
      </c>
      <c r="I103" s="9">
        <f t="shared" ca="1" si="97"/>
        <v>376.34008714848198</v>
      </c>
      <c r="K103" s="10">
        <f t="shared" ca="1" si="98"/>
        <v>5.6714468281815922E-2</v>
      </c>
      <c r="L103" s="14">
        <f t="shared" ca="1" si="99"/>
        <v>9.82796674982227E-2</v>
      </c>
      <c r="N103" s="23">
        <f t="shared" ref="N103:N114" si="103">((1+O103)^2/(1+N91))-1</f>
        <v>6.9893637001930964E-2</v>
      </c>
      <c r="O103" s="10">
        <v>0.1041</v>
      </c>
      <c r="Q103" s="10">
        <f t="shared" ca="1" si="100"/>
        <v>5.8203325017772978E-3</v>
      </c>
      <c r="T103" s="10">
        <v>3.8314946900389391E-2</v>
      </c>
      <c r="U103" s="10"/>
      <c r="V103" s="10">
        <v>4.6038354409729809E-2</v>
      </c>
      <c r="X103" s="14">
        <v>8.4161118806521884E-2</v>
      </c>
      <c r="AA103" s="10">
        <v>4.2434409602297718E-2</v>
      </c>
      <c r="AC103" s="10">
        <v>3.8314946900389391E-2</v>
      </c>
      <c r="AE103" s="22">
        <f t="shared" si="96"/>
        <v>-4.1194627019083274E-3</v>
      </c>
    </row>
    <row r="104" spans="1:31" x14ac:dyDescent="0.2">
      <c r="A104" s="6">
        <f t="shared" si="101"/>
        <v>45352</v>
      </c>
      <c r="D104">
        <f t="shared" ca="1" si="102"/>
        <v>100.68257552190467</v>
      </c>
      <c r="H104" s="6">
        <f t="shared" si="90"/>
        <v>45231</v>
      </c>
      <c r="I104" s="9">
        <f t="shared" ca="1" si="97"/>
        <v>375.96947405520325</v>
      </c>
      <c r="K104" s="10">
        <f t="shared" ca="1" si="98"/>
        <v>5.567383447432106E-2</v>
      </c>
      <c r="L104" s="14">
        <f t="shared" ca="1" si="99"/>
        <v>9.3714832613418286E-2</v>
      </c>
      <c r="N104" s="23">
        <f t="shared" si="103"/>
        <v>6.3455791879065027E-2</v>
      </c>
      <c r="O104" s="10">
        <v>0.1</v>
      </c>
      <c r="Q104" s="10">
        <f t="shared" ca="1" si="100"/>
        <v>6.2851673865817193E-3</v>
      </c>
      <c r="T104" s="10">
        <v>3.8170506960204964E-2</v>
      </c>
      <c r="U104" s="10"/>
      <c r="V104" s="10">
        <v>4.569761606340661E-2</v>
      </c>
      <c r="X104" s="14">
        <v>7.9964861594590486E-2</v>
      </c>
      <c r="AA104" s="10">
        <v>4.2236293924870161E-2</v>
      </c>
      <c r="AC104" s="10">
        <v>3.8170506960204964E-2</v>
      </c>
      <c r="AE104" s="22">
        <f t="shared" si="96"/>
        <v>-4.0657869646651967E-3</v>
      </c>
    </row>
    <row r="105" spans="1:31" x14ac:dyDescent="0.2">
      <c r="A105" s="6">
        <f t="shared" si="101"/>
        <v>45383</v>
      </c>
      <c r="D105">
        <f t="shared" ca="1" si="102"/>
        <v>100.96494699779973</v>
      </c>
      <c r="H105" s="6">
        <f t="shared" si="90"/>
        <v>45261</v>
      </c>
      <c r="I105" s="9">
        <f t="shared" ca="1" si="97"/>
        <v>377.74891388038287</v>
      </c>
      <c r="K105" s="10">
        <f t="shared" ca="1" si="98"/>
        <v>5.7839301721511527E-2</v>
      </c>
      <c r="L105" s="14">
        <f t="shared" ca="1" si="99"/>
        <v>9.0417981846860007E-2</v>
      </c>
      <c r="N105" s="23">
        <f t="shared" si="103"/>
        <v>6.1082208101667979E-2</v>
      </c>
      <c r="O105" s="10">
        <v>9.6500000000000002E-2</v>
      </c>
      <c r="Q105" s="10">
        <f t="shared" ca="1" si="100"/>
        <v>6.0820181531399953E-3</v>
      </c>
      <c r="T105" s="10">
        <v>3.8446861945370392E-2</v>
      </c>
      <c r="U105" s="10"/>
      <c r="V105" s="10">
        <v>4.5624519017944509E-2</v>
      </c>
      <c r="X105" s="14">
        <v>7.6147118369410238E-2</v>
      </c>
      <c r="AA105" s="10">
        <v>4.1954419322977277E-2</v>
      </c>
      <c r="AC105" s="10">
        <v>3.8446861945370392E-2</v>
      </c>
      <c r="AE105" s="22">
        <f t="shared" si="96"/>
        <v>-3.5075573776068847E-3</v>
      </c>
    </row>
    <row r="106" spans="1:31" x14ac:dyDescent="0.2">
      <c r="A106" s="6">
        <f t="shared" si="101"/>
        <v>45413</v>
      </c>
      <c r="D106">
        <f t="shared" ca="1" si="102"/>
        <v>101.15324500779747</v>
      </c>
      <c r="H106" s="6">
        <f t="shared" si="90"/>
        <v>45292</v>
      </c>
      <c r="I106" s="9">
        <f t="shared" ca="1" si="97"/>
        <v>379.12866136775671</v>
      </c>
      <c r="K106" s="10">
        <f t="shared" ca="1" si="98"/>
        <v>5.7001152180089498E-2</v>
      </c>
      <c r="L106" s="14">
        <f t="shared" ca="1" si="99"/>
        <v>9.2407570832114372E-2</v>
      </c>
      <c r="N106" s="23">
        <f t="shared" si="103"/>
        <v>5.8367905375584783E-2</v>
      </c>
      <c r="O106" s="10">
        <v>9.5000000000000001E-2</v>
      </c>
      <c r="Q106" s="10">
        <f t="shared" ca="1" si="100"/>
        <v>2.5924291678856293E-3</v>
      </c>
      <c r="T106" s="10">
        <v>3.7816757274376833E-2</v>
      </c>
      <c r="U106" s="10"/>
      <c r="V106" s="10">
        <v>4.5310766510211931E-2</v>
      </c>
      <c r="X106" s="14">
        <v>7.7781408311365929E-2</v>
      </c>
      <c r="AA106" s="10">
        <v>4.1903716051574502E-2</v>
      </c>
      <c r="AC106" s="10">
        <v>3.7816757274376833E-2</v>
      </c>
      <c r="AE106" s="22">
        <f t="shared" si="96"/>
        <v>-4.086958777197669E-3</v>
      </c>
    </row>
    <row r="107" spans="1:31" x14ac:dyDescent="0.2">
      <c r="A107" s="6">
        <f t="shared" si="101"/>
        <v>45444</v>
      </c>
      <c r="D107">
        <f t="shared" ca="1" si="102"/>
        <v>101.50607189327505</v>
      </c>
      <c r="H107" s="6">
        <f t="shared" si="90"/>
        <v>45323</v>
      </c>
      <c r="I107" s="9">
        <f t="shared" ref="I107:I114" ca="1" si="104">$I$106*D103/100</f>
        <v>380.62176602302179</v>
      </c>
      <c r="K107" s="10">
        <f t="shared" ca="1" si="98"/>
        <v>5.8881132988750196E-2</v>
      </c>
      <c r="L107" s="14">
        <f t="shared" ca="1" si="99"/>
        <v>9.0204415164182095E-2</v>
      </c>
      <c r="N107" s="23">
        <f t="shared" si="103"/>
        <v>5.6242572159943549E-2</v>
      </c>
      <c r="O107" s="10">
        <v>9.3899999999999997E-2</v>
      </c>
      <c r="Q107" s="10">
        <f t="shared" ca="1" si="100"/>
        <v>3.6955848358179028E-3</v>
      </c>
      <c r="T107" s="10">
        <v>3.696104987746418E-2</v>
      </c>
      <c r="U107" s="10"/>
      <c r="V107" s="10">
        <v>4.5097285862532699E-2</v>
      </c>
      <c r="X107" s="14">
        <v>7.4689387602345114E-2</v>
      </c>
      <c r="AA107" s="10">
        <v>4.1640687028928536E-2</v>
      </c>
      <c r="AC107" s="10">
        <v>3.696104987746418E-2</v>
      </c>
      <c r="AE107" s="22">
        <f t="shared" si="96"/>
        <v>-4.6796371514643553E-3</v>
      </c>
    </row>
    <row r="108" spans="1:31" x14ac:dyDescent="0.2">
      <c r="A108" s="6">
        <f t="shared" si="101"/>
        <v>45474</v>
      </c>
      <c r="D108">
        <f t="shared" ca="1" si="102"/>
        <v>101.7687875322827</v>
      </c>
      <c r="H108" s="6">
        <f t="shared" si="90"/>
        <v>45352</v>
      </c>
      <c r="I108" s="9">
        <f t="shared" ca="1" si="104"/>
        <v>381.71650080677784</v>
      </c>
      <c r="K108" s="10">
        <f t="shared" ca="1" si="98"/>
        <v>5.8508278320490881E-2</v>
      </c>
      <c r="L108" s="14">
        <f t="shared" ca="1" si="99"/>
        <v>8.639553140033529E-2</v>
      </c>
      <c r="N108" s="23">
        <f t="shared" si="103"/>
        <v>5.1808045773086064E-2</v>
      </c>
      <c r="O108" s="10">
        <v>8.8900000000000007E-2</v>
      </c>
      <c r="Q108" s="10">
        <f t="shared" ca="1" si="100"/>
        <v>2.5044685996647165E-3</v>
      </c>
      <c r="T108" s="10">
        <v>3.6986150697029929E-2</v>
      </c>
      <c r="U108" s="10"/>
      <c r="V108" s="10">
        <v>4.4860274302771952E-2</v>
      </c>
      <c r="X108" s="14">
        <v>7.4343656118456503E-2</v>
      </c>
      <c r="AA108" s="10">
        <v>4.14694974547547E-2</v>
      </c>
      <c r="AC108" s="10">
        <v>3.6986150697029929E-2</v>
      </c>
      <c r="AE108" s="22">
        <f t="shared" si="96"/>
        <v>-4.483346757724771E-3</v>
      </c>
    </row>
    <row r="109" spans="1:31" x14ac:dyDescent="0.2">
      <c r="A109" s="6">
        <f t="shared" si="101"/>
        <v>45505</v>
      </c>
      <c r="D109">
        <f t="shared" ca="1" si="102"/>
        <v>102.0135948766483</v>
      </c>
      <c r="H109" s="6">
        <f t="shared" si="90"/>
        <v>45383</v>
      </c>
      <c r="I109" s="9">
        <f t="shared" ca="1" si="104"/>
        <v>382.78705200342318</v>
      </c>
      <c r="K109" s="10">
        <f t="shared" ca="1" si="98"/>
        <v>1.4234532255182675E-2</v>
      </c>
      <c r="L109" s="14">
        <f t="shared" ca="1" si="99"/>
        <v>6.9684804739735595E-2</v>
      </c>
      <c r="N109" s="23">
        <f t="shared" si="103"/>
        <v>2.921055961504182E-2</v>
      </c>
      <c r="O109" s="10">
        <v>7.4700000000000003E-2</v>
      </c>
      <c r="Q109" s="10">
        <f t="shared" ca="1" si="100"/>
        <v>5.0151952602644073E-3</v>
      </c>
      <c r="T109" s="10">
        <v>3.6751148362097252E-2</v>
      </c>
      <c r="U109" s="10"/>
      <c r="V109" s="10">
        <v>4.4685964685466262E-2</v>
      </c>
      <c r="X109" s="14">
        <v>5.7476932154247207E-2</v>
      </c>
      <c r="AA109" s="10">
        <v>4.1278254671673675E-2</v>
      </c>
      <c r="AC109" s="10">
        <v>3.6751148362097252E-2</v>
      </c>
      <c r="AE109" s="22">
        <f t="shared" si="96"/>
        <v>-4.527106309576423E-3</v>
      </c>
    </row>
    <row r="110" spans="1:31" x14ac:dyDescent="0.2">
      <c r="A110" s="6">
        <f t="shared" si="101"/>
        <v>45536</v>
      </c>
      <c r="D110">
        <f t="shared" ca="1" si="102"/>
        <v>102.27006040024874</v>
      </c>
      <c r="H110" s="6">
        <f t="shared" si="90"/>
        <v>45413</v>
      </c>
      <c r="I110" s="9">
        <f t="shared" ca="1" si="104"/>
        <v>383.50094372810969</v>
      </c>
      <c r="K110" s="10">
        <f t="shared" ca="1" si="98"/>
        <v>1.4105400138382018E-2</v>
      </c>
      <c r="L110" s="14">
        <f t="shared" ca="1" si="99"/>
        <v>6.6637674234721445E-2</v>
      </c>
      <c r="N110" s="23">
        <f t="shared" si="103"/>
        <v>2.9558396639556728E-2</v>
      </c>
      <c r="O110" s="10">
        <v>7.3300000000000004E-2</v>
      </c>
      <c r="Q110" s="10">
        <f t="shared" ca="1" si="100"/>
        <v>6.6623257652785595E-3</v>
      </c>
      <c r="T110" s="10">
        <v>3.649322917844855E-2</v>
      </c>
      <c r="U110" s="10"/>
      <c r="V110" s="10">
        <v>4.4533992955776425E-2</v>
      </c>
      <c r="X110" s="14">
        <v>5.5929233902252573E-2</v>
      </c>
      <c r="AA110" s="10">
        <v>4.1135296593619364E-2</v>
      </c>
      <c r="AC110" s="10">
        <v>3.649322917844855E-2</v>
      </c>
      <c r="AE110" s="22">
        <f t="shared" si="96"/>
        <v>-4.6420674151708141E-3</v>
      </c>
    </row>
    <row r="111" spans="1:31" x14ac:dyDescent="0.2">
      <c r="H111" s="6">
        <f t="shared" si="90"/>
        <v>45444</v>
      </c>
      <c r="I111" s="9">
        <f t="shared" ca="1" si="104"/>
        <v>384.83861157596641</v>
      </c>
      <c r="K111" s="10">
        <f t="shared" ca="1" si="98"/>
        <v>1.3948175140446439E-2</v>
      </c>
      <c r="L111" s="14">
        <f t="shared" ca="1" si="99"/>
        <v>6.3993128764892937E-2</v>
      </c>
      <c r="N111" s="23">
        <f t="shared" si="103"/>
        <v>3.2619133801548461E-2</v>
      </c>
      <c r="O111" s="10">
        <v>7.0900000000000005E-2</v>
      </c>
      <c r="Q111" s="10">
        <f t="shared" ca="1" si="100"/>
        <v>6.9068712351070677E-3</v>
      </c>
      <c r="T111" s="10">
        <v>3.6407191532141114E-2</v>
      </c>
      <c r="U111" s="10"/>
      <c r="V111" s="10">
        <v>4.4459909752252447E-2</v>
      </c>
      <c r="X111" s="14">
        <v>5.3419636474415499E-2</v>
      </c>
      <c r="AA111" s="10">
        <v>4.1031533339182857E-2</v>
      </c>
      <c r="AC111" s="10">
        <v>3.6407191532141114E-2</v>
      </c>
      <c r="AE111" s="22">
        <f t="shared" si="96"/>
        <v>-4.624341807041743E-3</v>
      </c>
    </row>
    <row r="112" spans="1:31" x14ac:dyDescent="0.2">
      <c r="H112" s="6">
        <f t="shared" si="90"/>
        <v>45474</v>
      </c>
      <c r="I112" s="9">
        <f t="shared" ca="1" si="104"/>
        <v>385.83464186133989</v>
      </c>
      <c r="K112" s="10">
        <f t="shared" ca="1" si="98"/>
        <v>3.8794003058558513E-2</v>
      </c>
      <c r="L112" s="14">
        <f t="shared" ca="1" si="99"/>
        <v>5.9934808050631005E-2</v>
      </c>
      <c r="N112" s="23">
        <f t="shared" si="103"/>
        <v>3.7231546316557118E-2</v>
      </c>
      <c r="O112" s="10">
        <v>6.6600000000000006E-2</v>
      </c>
      <c r="Q112" s="10">
        <f t="shared" ca="1" si="100"/>
        <v>6.6651919493690009E-3</v>
      </c>
      <c r="T112" s="10">
        <v>3.6129214483620276E-2</v>
      </c>
      <c r="V112" s="10">
        <v>4.4247975645278048E-2</v>
      </c>
      <c r="X112" s="14">
        <v>4.8320925945648519E-2</v>
      </c>
      <c r="AA112" s="10">
        <v>4.0963419606150131E-2</v>
      </c>
      <c r="AC112" s="10">
        <v>3.6129214483620276E-2</v>
      </c>
      <c r="AE112" s="22">
        <f t="shared" si="96"/>
        <v>-4.8342051225298555E-3</v>
      </c>
    </row>
    <row r="113" spans="1:31" x14ac:dyDescent="0.2">
      <c r="H113" s="6">
        <f t="shared" si="90"/>
        <v>45505</v>
      </c>
      <c r="I113" s="9">
        <f t="shared" ca="1" si="104"/>
        <v>386.76277666896311</v>
      </c>
      <c r="K113" s="10">
        <f t="shared" ca="1" si="98"/>
        <v>3.8630768697343498E-2</v>
      </c>
      <c r="L113" s="14">
        <f t="shared" ca="1" si="99"/>
        <v>5.8276019853768846E-2</v>
      </c>
      <c r="N113" s="23">
        <f t="shared" si="103"/>
        <v>3.4355891458750731E-2</v>
      </c>
      <c r="O113" s="10">
        <v>6.5799999999999997E-2</v>
      </c>
      <c r="Q113" s="10">
        <f t="shared" ca="1" si="100"/>
        <v>7.5239801462311517E-3</v>
      </c>
      <c r="T113" s="10">
        <v>3.5879110879229348E-2</v>
      </c>
      <c r="V113" s="10">
        <v>4.4127093249946236E-2</v>
      </c>
      <c r="X113" s="14"/>
      <c r="AA113" s="10">
        <v>4.0777568085348159E-2</v>
      </c>
      <c r="AC113" s="10">
        <v>3.5879110879229348E-2</v>
      </c>
      <c r="AE113" s="22">
        <f t="shared" si="96"/>
        <v>-4.8984572061188114E-3</v>
      </c>
    </row>
    <row r="114" spans="1:31" x14ac:dyDescent="0.2">
      <c r="H114" s="6">
        <f t="shared" si="90"/>
        <v>45536</v>
      </c>
      <c r="I114" s="9">
        <f t="shared" ca="1" si="104"/>
        <v>387.73511097545929</v>
      </c>
      <c r="K114" s="10">
        <f ca="1">(I114/I102)-1</f>
        <v>3.8411344692683258E-2</v>
      </c>
      <c r="L114" s="14">
        <f t="shared" ref="L114" ca="1" si="105">(I114/I90)^(1/2)-1</f>
        <v>5.6210052403270261E-2</v>
      </c>
      <c r="N114" s="23">
        <f t="shared" si="103"/>
        <v>3.6568868703550583E-2</v>
      </c>
      <c r="O114" s="10">
        <v>6.2899999999999998E-2</v>
      </c>
      <c r="Q114" s="10">
        <f t="shared" ca="1" si="100"/>
        <v>6.6899475967297367E-3</v>
      </c>
      <c r="T114" s="10">
        <v>3.5937087723938665E-2</v>
      </c>
      <c r="V114" s="10">
        <v>4.3957940737231249E-2</v>
      </c>
      <c r="AA114" s="10">
        <v>4.0632311139275457E-2</v>
      </c>
      <c r="AC114" s="10">
        <v>3.5937087723938665E-2</v>
      </c>
    </row>
    <row r="115" spans="1:31" x14ac:dyDescent="0.2">
      <c r="N115" s="10"/>
      <c r="O115" s="10"/>
    </row>
    <row r="117" spans="1:31" x14ac:dyDescent="0.2">
      <c r="A117" t="s">
        <v>121</v>
      </c>
      <c r="D117" t="s">
        <v>123</v>
      </c>
      <c r="F117" t="s">
        <v>124</v>
      </c>
    </row>
    <row r="118" spans="1:31" x14ac:dyDescent="0.2">
      <c r="C118" s="6">
        <f t="shared" ref="C118:C129" si="106">A3</f>
        <v>44562</v>
      </c>
      <c r="D118">
        <f t="shared" ref="D118:D129" ca="1" si="107">SUMPRODUCT(D3:CP3,$D$70:$CP$70)</f>
        <v>99.999999999999957</v>
      </c>
      <c r="F118">
        <v>290.60000000000002</v>
      </c>
    </row>
    <row r="119" spans="1:31" x14ac:dyDescent="0.2">
      <c r="C119" s="6">
        <f t="shared" si="106"/>
        <v>44593</v>
      </c>
      <c r="D119">
        <f t="shared" ca="1" si="107"/>
        <v>100.80396283663633</v>
      </c>
      <c r="F119" s="9">
        <f t="shared" ref="F119:F132" ca="1" si="108">D119*F$118/100</f>
        <v>292.93631600326518</v>
      </c>
    </row>
    <row r="120" spans="1:31" x14ac:dyDescent="0.2">
      <c r="C120" s="6">
        <f t="shared" si="106"/>
        <v>44621</v>
      </c>
      <c r="D120">
        <f t="shared" ca="1" si="107"/>
        <v>101.83504193708329</v>
      </c>
      <c r="F120" s="9">
        <f t="shared" ca="1" si="108"/>
        <v>295.93263186916408</v>
      </c>
    </row>
    <row r="121" spans="1:31" x14ac:dyDescent="0.2">
      <c r="C121" s="6">
        <f t="shared" si="106"/>
        <v>44652</v>
      </c>
      <c r="D121">
        <f t="shared" ca="1" si="107"/>
        <v>105.340735668424</v>
      </c>
      <c r="F121" s="9">
        <f t="shared" ca="1" si="108"/>
        <v>306.12017785244018</v>
      </c>
    </row>
    <row r="122" spans="1:31" x14ac:dyDescent="0.2">
      <c r="C122" s="6">
        <f t="shared" si="106"/>
        <v>44682</v>
      </c>
      <c r="D122">
        <f t="shared" ca="1" si="107"/>
        <v>106.11988301295311</v>
      </c>
      <c r="F122" s="9">
        <f t="shared" ca="1" si="108"/>
        <v>308.38438003564175</v>
      </c>
    </row>
    <row r="123" spans="1:31" x14ac:dyDescent="0.2">
      <c r="C123" s="6">
        <f t="shared" si="106"/>
        <v>44713</v>
      </c>
      <c r="D123">
        <f t="shared" ca="1" si="107"/>
        <v>107.04501813542416</v>
      </c>
      <c r="F123" s="9">
        <f t="shared" ca="1" si="108"/>
        <v>311.07282270154263</v>
      </c>
    </row>
    <row r="124" spans="1:31" x14ac:dyDescent="0.2">
      <c r="C124" s="6">
        <f t="shared" si="106"/>
        <v>44743</v>
      </c>
      <c r="D124">
        <f t="shared" ca="1" si="107"/>
        <v>108.05946973306276</v>
      </c>
      <c r="F124" s="9">
        <f t="shared" ca="1" si="108"/>
        <v>314.02081904428042</v>
      </c>
    </row>
    <row r="125" spans="1:31" x14ac:dyDescent="0.2">
      <c r="C125" s="6">
        <f t="shared" si="106"/>
        <v>44774</v>
      </c>
      <c r="D125">
        <f t="shared" ca="1" si="107"/>
        <v>108.65226334107538</v>
      </c>
      <c r="F125" s="9">
        <f t="shared" ca="1" si="108"/>
        <v>315.74347726916511</v>
      </c>
    </row>
    <row r="126" spans="1:31" x14ac:dyDescent="0.2">
      <c r="C126" s="6">
        <f t="shared" si="106"/>
        <v>44805</v>
      </c>
      <c r="D126">
        <f t="shared" ca="1" si="107"/>
        <v>109.44439625298979</v>
      </c>
      <c r="F126" s="9">
        <f t="shared" ca="1" si="108"/>
        <v>318.04541551118837</v>
      </c>
    </row>
    <row r="127" spans="1:31" x14ac:dyDescent="0.2">
      <c r="C127" s="6">
        <f t="shared" si="106"/>
        <v>44835</v>
      </c>
      <c r="D127">
        <f t="shared" ca="1" si="107"/>
        <v>112.13801006728765</v>
      </c>
      <c r="F127" s="9">
        <f t="shared" ca="1" si="108"/>
        <v>325.87305725553796</v>
      </c>
    </row>
    <row r="128" spans="1:31" x14ac:dyDescent="0.2">
      <c r="C128" s="6">
        <f t="shared" si="106"/>
        <v>44866</v>
      </c>
      <c r="D128">
        <f t="shared" ca="1" si="107"/>
        <v>112.05539350325701</v>
      </c>
      <c r="F128" s="9">
        <f t="shared" ca="1" si="108"/>
        <v>325.63297352046487</v>
      </c>
    </row>
    <row r="129" spans="3:14" x14ac:dyDescent="0.2">
      <c r="C129" s="6">
        <f t="shared" si="106"/>
        <v>44896</v>
      </c>
      <c r="D129">
        <f t="shared" ca="1" si="107"/>
        <v>112.41452623119611</v>
      </c>
      <c r="F129" s="9">
        <f t="shared" ca="1" si="108"/>
        <v>326.67661322785591</v>
      </c>
    </row>
    <row r="130" spans="3:14" x14ac:dyDescent="0.2">
      <c r="C130" s="6">
        <f t="shared" ref="C130" si="109">A17</f>
        <v>44927</v>
      </c>
      <c r="D130">
        <f t="shared" ref="D130:D141" ca="1" si="110">SUMPRODUCT(D17:CP17,$D$71:$CP$71)</f>
        <v>99.979001731558768</v>
      </c>
      <c r="F130">
        <f t="shared" ca="1" si="108"/>
        <v>290.53897903190978</v>
      </c>
    </row>
    <row r="131" spans="3:14" x14ac:dyDescent="0.2">
      <c r="C131" s="6">
        <f t="shared" ref="C131:C141" si="111">A18</f>
        <v>44958</v>
      </c>
      <c r="D131">
        <f t="shared" ca="1" si="110"/>
        <v>100.21558202014208</v>
      </c>
      <c r="F131">
        <f t="shared" ca="1" si="108"/>
        <v>291.22648135053294</v>
      </c>
    </row>
    <row r="132" spans="3:14" x14ac:dyDescent="0.2">
      <c r="C132" s="6">
        <f t="shared" si="111"/>
        <v>44986</v>
      </c>
      <c r="D132">
        <f t="shared" ca="1" si="110"/>
        <v>100.53922157318281</v>
      </c>
      <c r="F132">
        <f t="shared" ca="1" si="108"/>
        <v>292.16697789166926</v>
      </c>
    </row>
    <row r="133" spans="3:14" x14ac:dyDescent="0.2">
      <c r="C133" s="6">
        <f t="shared" si="111"/>
        <v>45017</v>
      </c>
      <c r="D133">
        <f t="shared" ca="1" si="110"/>
        <v>105.22227543286319</v>
      </c>
    </row>
    <row r="134" spans="3:14" x14ac:dyDescent="0.2">
      <c r="C134" s="6">
        <f t="shared" si="111"/>
        <v>45047</v>
      </c>
      <c r="D134">
        <f t="shared" ca="1" si="110"/>
        <v>105.43193686317704</v>
      </c>
    </row>
    <row r="135" spans="3:14" x14ac:dyDescent="0.2">
      <c r="C135" s="6">
        <f t="shared" si="111"/>
        <v>45078</v>
      </c>
      <c r="D135">
        <f t="shared" ca="1" si="110"/>
        <v>105.81609353910541</v>
      </c>
    </row>
    <row r="136" spans="3:14" x14ac:dyDescent="0.2">
      <c r="C136" s="6">
        <f t="shared" si="111"/>
        <v>45108</v>
      </c>
      <c r="D136">
        <f t="shared" ca="1" si="110"/>
        <v>103.55250931452447</v>
      </c>
    </row>
    <row r="137" spans="3:14" x14ac:dyDescent="0.2">
      <c r="C137" s="6">
        <f t="shared" si="111"/>
        <v>45139</v>
      </c>
      <c r="D137">
        <f t="shared" ca="1" si="110"/>
        <v>103.81792122131064</v>
      </c>
    </row>
    <row r="138" spans="3:14" x14ac:dyDescent="0.2">
      <c r="C138" s="6">
        <f t="shared" si="111"/>
        <v>45170</v>
      </c>
      <c r="D138">
        <f t="shared" ca="1" si="110"/>
        <v>104.1009155274418</v>
      </c>
      <c r="N138" t="e">
        <f>#REF!/100</f>
        <v>#REF!</v>
      </c>
    </row>
    <row r="139" spans="3:14" x14ac:dyDescent="0.2">
      <c r="C139" s="6">
        <f t="shared" si="111"/>
        <v>45200</v>
      </c>
      <c r="D139">
        <f t="shared" ca="1" si="110"/>
        <v>104.9226677541112</v>
      </c>
    </row>
    <row r="140" spans="3:14" x14ac:dyDescent="0.2">
      <c r="C140" s="6">
        <f t="shared" si="111"/>
        <v>45231</v>
      </c>
      <c r="D140">
        <f t="shared" ca="1" si="110"/>
        <v>104.81934175781342</v>
      </c>
    </row>
    <row r="141" spans="3:14" x14ac:dyDescent="0.2">
      <c r="C141" s="6">
        <f t="shared" si="111"/>
        <v>45261</v>
      </c>
      <c r="D141">
        <f t="shared" ca="1" si="110"/>
        <v>105.31544509610089</v>
      </c>
    </row>
    <row r="142" spans="3:14" x14ac:dyDescent="0.2">
      <c r="C142" s="6">
        <f t="shared" ref="C142" si="112">A31</f>
        <v>45292</v>
      </c>
      <c r="D142">
        <f t="shared" ref="D142:D148" ca="1" si="113">SUMPRODUCT(D31:CP31,$D$72:$CP$72)</f>
        <v>100.00000000000001</v>
      </c>
    </row>
    <row r="143" spans="3:14" x14ac:dyDescent="0.2">
      <c r="C143" s="6">
        <f t="shared" ref="C143:C148" si="114">A32</f>
        <v>45323</v>
      </c>
      <c r="D143">
        <f t="shared" ca="1" si="113"/>
        <v>100.39382531773738</v>
      </c>
    </row>
    <row r="144" spans="3:14" x14ac:dyDescent="0.2">
      <c r="C144" s="6">
        <f t="shared" si="114"/>
        <v>45352</v>
      </c>
      <c r="D144">
        <f t="shared" ca="1" si="113"/>
        <v>100.68257552190467</v>
      </c>
    </row>
    <row r="145" spans="3:4" x14ac:dyDescent="0.2">
      <c r="C145" s="6">
        <f t="shared" si="114"/>
        <v>45383</v>
      </c>
      <c r="D145">
        <f t="shared" ca="1" si="113"/>
        <v>100.96494699779973</v>
      </c>
    </row>
    <row r="146" spans="3:4" x14ac:dyDescent="0.2">
      <c r="C146" s="6">
        <f t="shared" si="114"/>
        <v>45413</v>
      </c>
      <c r="D146">
        <f t="shared" ca="1" si="113"/>
        <v>101.15324500779747</v>
      </c>
    </row>
    <row r="147" spans="3:4" x14ac:dyDescent="0.2">
      <c r="C147" s="6">
        <f t="shared" si="114"/>
        <v>45444</v>
      </c>
      <c r="D147">
        <f t="shared" ca="1" si="113"/>
        <v>101.50607189327505</v>
      </c>
    </row>
    <row r="148" spans="3:4" x14ac:dyDescent="0.2">
      <c r="C148" s="6">
        <f t="shared" si="114"/>
        <v>45474</v>
      </c>
      <c r="D148">
        <f t="shared" ca="1" si="113"/>
        <v>101.7687875322827</v>
      </c>
    </row>
    <row r="149" spans="3:4" x14ac:dyDescent="0.2">
      <c r="C149" s="6"/>
    </row>
    <row r="150" spans="3:4" x14ac:dyDescent="0.2">
      <c r="C150" s="6"/>
    </row>
    <row r="151" spans="3:4" x14ac:dyDescent="0.2">
      <c r="C151" s="6"/>
    </row>
    <row r="152" spans="3:4" x14ac:dyDescent="0.2">
      <c r="C152" s="6"/>
    </row>
    <row r="153" spans="3:4" x14ac:dyDescent="0.2">
      <c r="C153" s="6"/>
    </row>
    <row r="154" spans="3:4" x14ac:dyDescent="0.2">
      <c r="C154" s="6"/>
    </row>
    <row r="155" spans="3:4" x14ac:dyDescent="0.2">
      <c r="C155" s="6"/>
    </row>
    <row r="156" spans="3:4" x14ac:dyDescent="0.2">
      <c r="C156" s="6"/>
    </row>
    <row r="157" spans="3:4" x14ac:dyDescent="0.2">
      <c r="C157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L263"/>
  <sheetViews>
    <sheetView workbookViewId="0">
      <selection activeCell="C23" sqref="C23"/>
    </sheetView>
  </sheetViews>
  <sheetFormatPr baseColWidth="10" defaultColWidth="8.83203125" defaultRowHeight="16" x14ac:dyDescent="0.2"/>
  <cols>
    <col min="1" max="1" width="10.83203125" bestFit="1" customWidth="1"/>
    <col min="3" max="3" width="10.83203125" bestFit="1" customWidth="1"/>
    <col min="5" max="5" width="10.33203125" bestFit="1" customWidth="1"/>
    <col min="6" max="6" width="12" customWidth="1"/>
    <col min="19" max="19" width="10.83203125" customWidth="1"/>
    <col min="27" max="28" width="10.33203125" bestFit="1" customWidth="1"/>
    <col min="29" max="34" width="9.33203125" bestFit="1" customWidth="1"/>
  </cols>
  <sheetData>
    <row r="1" spans="1:38" x14ac:dyDescent="0.2">
      <c r="Q1" t="s">
        <v>383</v>
      </c>
      <c r="R1" t="e">
        <f ca="1">_xll.BDP(R2,"fut_dlv_dt_last")</f>
        <v>#NAME?</v>
      </c>
      <c r="S1" t="e">
        <f ca="1">_xll.BDP(S2,"fut_dlv_dt_last")</f>
        <v>#NAME?</v>
      </c>
      <c r="T1" t="e">
        <f ca="1">_xll.BDP(T2,"fut_dlv_dt_last")</f>
        <v>#NAME?</v>
      </c>
      <c r="U1" t="e">
        <f ca="1">_xll.BDP(U2,"fut_dlv_dt_last")</f>
        <v>#NAME?</v>
      </c>
      <c r="V1" t="e">
        <f ca="1">_xll.BDP(V2,"fut_dlv_dt_last")</f>
        <v>#NAME?</v>
      </c>
      <c r="W1" t="e">
        <f ca="1">_xll.BDP(W2,"fut_dlv_dt_last")</f>
        <v>#NAME?</v>
      </c>
      <c r="X1" t="e">
        <f ca="1">_xll.BDP(X2,"fut_dlv_dt_last")</f>
        <v>#NAME?</v>
      </c>
      <c r="Y1" t="e">
        <f ca="1">_xll.BDP(Y2,"fut_dlv_dt_last")</f>
        <v>#NAME?</v>
      </c>
      <c r="AA1" s="5">
        <f t="shared" ref="AA1" ca="1" si="0">EDATE(TODAY(),1)</f>
        <v>44898</v>
      </c>
      <c r="AB1" s="5">
        <f ca="1">EDATE(TODAY(),2)</f>
        <v>44929</v>
      </c>
      <c r="AC1" s="5">
        <f ca="1">EDATE(TODAY(),3)</f>
        <v>44960</v>
      </c>
      <c r="AD1" s="5">
        <f ca="1">EDATE(TODAY(),4)</f>
        <v>44988</v>
      </c>
      <c r="AE1" s="5">
        <f ca="1">EDATE(TODAY(),5)</f>
        <v>45019</v>
      </c>
      <c r="AF1" s="5">
        <f ca="1">EDATE(TODAY(),6)</f>
        <v>45049</v>
      </c>
      <c r="AG1" s="5">
        <f ca="1">EDATE(TODAY(),7)</f>
        <v>45080</v>
      </c>
      <c r="AH1" s="5">
        <f t="shared" ref="AH1:AI1" ca="1" si="1">EDATE(TODAY(),8)</f>
        <v>45110</v>
      </c>
      <c r="AI1">
        <f t="shared" ca="1" si="1"/>
        <v>45110</v>
      </c>
      <c r="AL1" t="s">
        <v>403</v>
      </c>
    </row>
    <row r="2" spans="1:38" x14ac:dyDescent="0.2">
      <c r="B2" t="s">
        <v>366</v>
      </c>
      <c r="C2">
        <f>I31</f>
        <v>164.47</v>
      </c>
      <c r="F2" t="s">
        <v>395</v>
      </c>
      <c r="G2" t="s">
        <v>384</v>
      </c>
      <c r="H2" t="s">
        <v>396</v>
      </c>
      <c r="I2" t="s">
        <v>397</v>
      </c>
      <c r="J2" t="s">
        <v>401</v>
      </c>
      <c r="K2" t="s">
        <v>402</v>
      </c>
      <c r="M2" t="s">
        <v>404</v>
      </c>
      <c r="R2" t="s">
        <v>375</v>
      </c>
      <c r="S2" t="s">
        <v>376</v>
      </c>
      <c r="T2" t="s">
        <v>377</v>
      </c>
      <c r="U2" t="s">
        <v>378</v>
      </c>
      <c r="V2" t="s">
        <v>379</v>
      </c>
      <c r="W2" t="s">
        <v>380</v>
      </c>
      <c r="X2" t="s">
        <v>381</v>
      </c>
      <c r="Y2" t="s">
        <v>382</v>
      </c>
      <c r="AA2" t="s">
        <v>385</v>
      </c>
      <c r="AB2" t="s">
        <v>386</v>
      </c>
      <c r="AC2" t="s">
        <v>387</v>
      </c>
      <c r="AD2" t="s">
        <v>388</v>
      </c>
      <c r="AE2" t="s">
        <v>389</v>
      </c>
      <c r="AF2" t="s">
        <v>390</v>
      </c>
      <c r="AG2" t="s">
        <v>391</v>
      </c>
      <c r="AH2" t="s">
        <v>392</v>
      </c>
      <c r="AI2" t="s">
        <v>394</v>
      </c>
    </row>
    <row r="3" spans="1:38" x14ac:dyDescent="0.2">
      <c r="B3" t="s">
        <v>371</v>
      </c>
      <c r="C3">
        <f>J31</f>
        <v>178.08</v>
      </c>
      <c r="E3" s="6">
        <f ca="1">DATE(YEAR(Front!A7), MONTH(Front!A7), 15)</f>
        <v>44880</v>
      </c>
      <c r="K3">
        <f>$C$2</f>
        <v>164.47</v>
      </c>
      <c r="M3" s="10">
        <f>K3/$C$23-1</f>
        <v>-1.0825765321465175E-2</v>
      </c>
      <c r="Q3" s="5">
        <f ca="1">TODAY()</f>
        <v>44868</v>
      </c>
      <c r="R3" t="e">
        <f ca="1">_xll.BDP(R2,"px_last")</f>
        <v>#NAME?</v>
      </c>
      <c r="S3" t="e">
        <f ca="1">_xll.BDP(S2,"px_last")</f>
        <v>#NAME?</v>
      </c>
      <c r="T3" t="e">
        <f ca="1">_xll.BDP(T2,"px_last")</f>
        <v>#NAME?</v>
      </c>
      <c r="U3" t="e">
        <f ca="1">_xll.BDP(U2,"px_last")</f>
        <v>#NAME?</v>
      </c>
      <c r="V3" t="e">
        <f ca="1">_xll.BDP(V2,"px_last")</f>
        <v>#NAME?</v>
      </c>
      <c r="W3" t="e">
        <f ca="1">_xll.BDP(W2,"px_last")</f>
        <v>#NAME?</v>
      </c>
      <c r="X3" t="e">
        <f ca="1">_xll.BDP(X2,"px_last")</f>
        <v>#NAME?</v>
      </c>
      <c r="Y3" t="e">
        <f ca="1">_xll.BDP(Y2,"px_last")</f>
        <v>#NAME?</v>
      </c>
      <c r="AA3" t="e">
        <f ca="1">_xll.BDP(AA2,"px_last")</f>
        <v>#NAME?</v>
      </c>
      <c r="AB3" t="e">
        <f ca="1">_xll.BDP(AB2,"px_last")</f>
        <v>#NAME?</v>
      </c>
      <c r="AC3" t="e">
        <f ca="1">_xll.BDP(AC2,"px_last")</f>
        <v>#NAME?</v>
      </c>
      <c r="AD3" t="e">
        <f ca="1">_xll.BDP(AD2,"px_last")</f>
        <v>#NAME?</v>
      </c>
      <c r="AE3" t="e">
        <f ca="1">_xll.BDP(AE2,"px_last")</f>
        <v>#NAME?</v>
      </c>
      <c r="AF3" t="e">
        <f ca="1">_xll.BDP(AF2,"px_last")</f>
        <v>#NAME?</v>
      </c>
      <c r="AG3" t="e">
        <f ca="1">_xll.BDP(AG2,"px_last")</f>
        <v>#NAME?</v>
      </c>
      <c r="AH3" t="e">
        <f ca="1">_xll.BDP(AH2,"px_last")</f>
        <v>#NAME?</v>
      </c>
      <c r="AI3" t="e">
        <f ca="1">_xll.BDP(AI2,"px_last")</f>
        <v>#NAME?</v>
      </c>
    </row>
    <row r="4" spans="1:38" x14ac:dyDescent="0.2">
      <c r="B4" t="s">
        <v>368</v>
      </c>
      <c r="C4">
        <f>K31</f>
        <v>187.08</v>
      </c>
      <c r="E4" s="6">
        <f ca="1">DATE(YEAR(Front!A8), MONTH(Front!A8), 15)</f>
        <v>44910</v>
      </c>
      <c r="F4" t="e">
        <f t="array" aca="1" ref="F4:F11" ca="1">TRANSPOSE(R3:Y3)/100</f>
        <v>#NAME?</v>
      </c>
      <c r="G4" s="56" t="e">
        <f ca="1">$C$15+FORECAST(E4,$AA$3:$AH$3,$AA$1:$AH$1)/10000</f>
        <v>#NAME?</v>
      </c>
      <c r="H4" s="58" t="e">
        <f t="shared" ref="H4:H23" ca="1" si="2">F4/G4</f>
        <v>#NAME?</v>
      </c>
      <c r="I4">
        <v>0.52500000000000002</v>
      </c>
      <c r="J4" s="58" t="e">
        <f t="shared" ref="J4:J12" ca="1" si="3">F4*$A$20+$B$20</f>
        <v>#NAME?</v>
      </c>
      <c r="K4" s="58" t="e">
        <f ca="1">J4+I4*100</f>
        <v>#NAME?</v>
      </c>
      <c r="M4" s="10" t="e">
        <f ca="1">K4/K3-1</f>
        <v>#NAME?</v>
      </c>
      <c r="Q4" s="5" t="e">
        <f ca="1">_xll.BDH(R2,"px_last",TODAY()-365,TODAY()-1,"cols=2;rows=252","sort=d")</f>
        <v>#NAME?</v>
      </c>
      <c r="R4" s="8">
        <v>291.60000000000002</v>
      </c>
      <c r="S4" t="e">
        <f ca="1">_xll.BDH(R2,"px_last",TODAY()-365,TODAY()-1,"cols=1;rows=252","sort=d","dates=h")</f>
        <v>#NAME?</v>
      </c>
      <c r="T4" t="e">
        <f ca="1">_xll.BDH(S2,"px_last",TODAY()-365,TODAY()-1,"cols=1;rows=252","sort=d","dates=h")</f>
        <v>#NAME?</v>
      </c>
      <c r="U4" t="e">
        <f ca="1">_xll.BDH(T2,"px_last",TODAY()-365,TODAY()-1,"cols=1;rows=252","sort=d","dates=h")</f>
        <v>#NAME?</v>
      </c>
      <c r="V4" t="e">
        <f ca="1">_xll.BDH(U2,"px_last",TODAY()-365,TODAY()-1,"cols=1;rows=252","sort=d","dates=h")</f>
        <v>#NAME?</v>
      </c>
      <c r="W4" t="e">
        <f ca="1">_xll.BDH(V2,"px_last",TODAY()-365,TODAY()-1,"cols=1;rows=252","sort=d","dates=h")</f>
        <v>#NAME?</v>
      </c>
      <c r="X4" t="e">
        <f ca="1">_xll.BDH(W2,"px_last",TODAY()-365,TODAY()-1,"cols=1;rows=252","sort=d","dates=h")</f>
        <v>#NAME?</v>
      </c>
      <c r="Y4" t="e">
        <f ca="1">_xll.BDH(X2,"px_last",TODAY()-365,TODAY()-1,"cols=1;rows=252","sort=d","dates=h")</f>
        <v>#NAME?</v>
      </c>
    </row>
    <row r="5" spans="1:38" x14ac:dyDescent="0.2">
      <c r="B5" t="s">
        <v>369</v>
      </c>
      <c r="C5">
        <f>L31</f>
        <v>91.16</v>
      </c>
      <c r="E5" s="6">
        <f ca="1">DATE(YEAR(Front!A9), MONTH(Front!A9), 15)</f>
        <v>44941</v>
      </c>
      <c r="F5" t="e">
        <f ca="1"/>
        <v>#NAME?</v>
      </c>
      <c r="G5" s="56" t="e">
        <f t="shared" ref="G5:G13" ca="1" si="4">$C$15+FORECAST(E5,$AA$3:$AH$3,$AA$1:$AH$1)/10000</f>
        <v>#NAME?</v>
      </c>
      <c r="H5" s="58" t="e">
        <f t="shared" ca="1" si="2"/>
        <v>#NAME?</v>
      </c>
      <c r="I5">
        <v>0.52500000000000002</v>
      </c>
      <c r="J5" s="58" t="e">
        <f t="shared" ca="1" si="3"/>
        <v>#NAME?</v>
      </c>
      <c r="K5" s="58" t="e">
        <f t="shared" ref="K5:K23" ca="1" si="5">J5+I5*100</f>
        <v>#NAME?</v>
      </c>
      <c r="M5" s="10" t="e">
        <f t="shared" ref="M5:M13" ca="1" si="6">K5/K4-1</f>
        <v>#NAME?</v>
      </c>
      <c r="Q5" s="5">
        <v>44858</v>
      </c>
      <c r="R5" s="8">
        <v>273.02</v>
      </c>
      <c r="S5">
        <v>273.02</v>
      </c>
      <c r="T5">
        <v>249.84</v>
      </c>
      <c r="U5">
        <v>242.55</v>
      </c>
      <c r="V5">
        <v>240.37</v>
      </c>
      <c r="W5">
        <v>240.81</v>
      </c>
      <c r="X5">
        <v>257.60000000000002</v>
      </c>
      <c r="Y5">
        <v>256.27999999999997</v>
      </c>
    </row>
    <row r="6" spans="1:38" x14ac:dyDescent="0.2">
      <c r="E6" s="6">
        <f ca="1">DATE(YEAR(Front!A10), MONTH(Front!A10), 15)</f>
        <v>44972</v>
      </c>
      <c r="F6" t="e">
        <f ca="1"/>
        <v>#NAME?</v>
      </c>
      <c r="G6" s="56" t="e">
        <f t="shared" ca="1" si="4"/>
        <v>#NAME?</v>
      </c>
      <c r="H6" s="58" t="e">
        <f t="shared" ca="1" si="2"/>
        <v>#NAME?</v>
      </c>
      <c r="I6">
        <v>0.52500000000000002</v>
      </c>
      <c r="J6" s="58" t="e">
        <f t="shared" ca="1" si="3"/>
        <v>#NAME?</v>
      </c>
      <c r="K6" s="58" t="e">
        <f t="shared" ca="1" si="5"/>
        <v>#NAME?</v>
      </c>
      <c r="M6" s="10" t="e">
        <f t="shared" ca="1" si="6"/>
        <v>#NAME?</v>
      </c>
      <c r="Q6" s="5">
        <v>44855</v>
      </c>
      <c r="R6" s="8">
        <v>266.2</v>
      </c>
      <c r="S6">
        <v>266.2</v>
      </c>
      <c r="T6">
        <v>247.48</v>
      </c>
      <c r="U6">
        <v>240.93</v>
      </c>
      <c r="V6">
        <v>239.27</v>
      </c>
      <c r="W6">
        <v>239.9</v>
      </c>
      <c r="X6">
        <v>256.8</v>
      </c>
      <c r="Y6">
        <v>255.65</v>
      </c>
    </row>
    <row r="7" spans="1:38" x14ac:dyDescent="0.2">
      <c r="B7" t="s">
        <v>372</v>
      </c>
      <c r="C7" s="5">
        <f>I34</f>
        <v>44852</v>
      </c>
      <c r="E7" s="6">
        <f ca="1">DATE(YEAR(Front!A11), MONTH(Front!A11), 15)</f>
        <v>45000</v>
      </c>
      <c r="F7" t="e">
        <f ca="1"/>
        <v>#NAME?</v>
      </c>
      <c r="G7" s="56" t="e">
        <f t="shared" ca="1" si="4"/>
        <v>#NAME?</v>
      </c>
      <c r="H7" s="58" t="e">
        <f t="shared" ca="1" si="2"/>
        <v>#NAME?</v>
      </c>
      <c r="I7">
        <v>0.52500000000000002</v>
      </c>
      <c r="J7" s="58" t="e">
        <f t="shared" ca="1" si="3"/>
        <v>#NAME?</v>
      </c>
      <c r="K7" s="58" t="e">
        <f t="shared" ca="1" si="5"/>
        <v>#NAME?</v>
      </c>
      <c r="M7" s="10" t="e">
        <f t="shared" ca="1" si="6"/>
        <v>#NAME?</v>
      </c>
      <c r="Q7" s="5">
        <v>44854</v>
      </c>
      <c r="R7" s="8">
        <v>264.77999999999997</v>
      </c>
      <c r="S7">
        <v>264.77999999999997</v>
      </c>
      <c r="T7">
        <v>246.61</v>
      </c>
      <c r="U7">
        <v>239.45</v>
      </c>
      <c r="V7">
        <v>237.25</v>
      </c>
      <c r="W7">
        <v>237.76</v>
      </c>
      <c r="X7">
        <v>254.78</v>
      </c>
      <c r="Y7">
        <v>253.81</v>
      </c>
    </row>
    <row r="8" spans="1:38" x14ac:dyDescent="0.2">
      <c r="E8" s="6">
        <f ca="1">DATE(YEAR(Front!A12), MONTH(Front!A12), 15)</f>
        <v>45031</v>
      </c>
      <c r="F8" t="e">
        <f ca="1"/>
        <v>#NAME?</v>
      </c>
      <c r="G8" s="56" t="e">
        <f t="shared" ca="1" si="4"/>
        <v>#NAME?</v>
      </c>
      <c r="H8" s="58" t="e">
        <f t="shared" ca="1" si="2"/>
        <v>#NAME?</v>
      </c>
      <c r="I8">
        <v>0.52500000000000002</v>
      </c>
      <c r="J8" s="58" t="e">
        <f t="shared" ca="1" si="3"/>
        <v>#NAME?</v>
      </c>
      <c r="K8" s="58" t="e">
        <f t="shared" ca="1" si="5"/>
        <v>#NAME?</v>
      </c>
      <c r="M8" s="10" t="e">
        <f t="shared" ca="1" si="6"/>
        <v>#NAME?</v>
      </c>
      <c r="Q8" s="5">
        <v>44853</v>
      </c>
      <c r="R8" s="8">
        <v>265.22000000000003</v>
      </c>
      <c r="S8">
        <v>265.22000000000003</v>
      </c>
      <c r="T8">
        <v>248.07</v>
      </c>
      <c r="U8">
        <v>241.43</v>
      </c>
      <c r="V8">
        <v>239.28</v>
      </c>
      <c r="W8">
        <v>239.84</v>
      </c>
      <c r="X8">
        <v>256.63</v>
      </c>
      <c r="Y8">
        <v>255.89</v>
      </c>
    </row>
    <row r="9" spans="1:38" x14ac:dyDescent="0.2">
      <c r="A9" s="68"/>
      <c r="B9" s="68"/>
      <c r="C9" s="68"/>
      <c r="D9" s="68"/>
      <c r="E9" s="6">
        <f ca="1">DATE(YEAR(Front!A13), MONTH(Front!A13), 15)</f>
        <v>45061</v>
      </c>
      <c r="F9" t="e">
        <f ca="1"/>
        <v>#NAME?</v>
      </c>
      <c r="G9" s="56" t="e">
        <f t="shared" ca="1" si="4"/>
        <v>#NAME?</v>
      </c>
      <c r="H9" s="58" t="e">
        <f t="shared" ca="1" si="2"/>
        <v>#NAME?</v>
      </c>
      <c r="I9">
        <v>0.52500000000000002</v>
      </c>
      <c r="J9" s="58" t="e">
        <f t="shared" ca="1" si="3"/>
        <v>#NAME?</v>
      </c>
      <c r="K9" s="58" t="e">
        <f t="shared" ca="1" si="5"/>
        <v>#NAME?</v>
      </c>
      <c r="M9" s="10" t="e">
        <f t="shared" ca="1" si="6"/>
        <v>#NAME?</v>
      </c>
      <c r="Q9" s="5">
        <v>44852</v>
      </c>
      <c r="R9" s="8">
        <v>255.06</v>
      </c>
      <c r="S9">
        <v>255.06</v>
      </c>
      <c r="T9">
        <v>240.74</v>
      </c>
      <c r="U9">
        <v>235.16</v>
      </c>
      <c r="V9">
        <v>233.72</v>
      </c>
      <c r="W9">
        <v>234.49</v>
      </c>
      <c r="X9">
        <v>251.67</v>
      </c>
      <c r="Y9">
        <v>251.33</v>
      </c>
    </row>
    <row r="10" spans="1:38" x14ac:dyDescent="0.2">
      <c r="A10" s="68"/>
      <c r="B10" s="68"/>
      <c r="C10" s="68"/>
      <c r="D10" s="68"/>
      <c r="E10" s="6">
        <f ca="1">DATE(YEAR(Front!A14), MONTH(Front!A14), 15)</f>
        <v>45092</v>
      </c>
      <c r="F10" t="e">
        <f ca="1"/>
        <v>#NAME?</v>
      </c>
      <c r="G10" s="56" t="e">
        <f t="shared" ca="1" si="4"/>
        <v>#NAME?</v>
      </c>
      <c r="H10" s="58" t="e">
        <f t="shared" ca="1" si="2"/>
        <v>#NAME?</v>
      </c>
      <c r="I10">
        <v>0.52500000000000002</v>
      </c>
      <c r="J10" s="58" t="e">
        <f t="shared" ca="1" si="3"/>
        <v>#NAME?</v>
      </c>
      <c r="K10" s="58" t="e">
        <f t="shared" ca="1" si="5"/>
        <v>#NAME?</v>
      </c>
      <c r="M10" s="10" t="e">
        <f t="shared" ca="1" si="6"/>
        <v>#NAME?</v>
      </c>
      <c r="Q10" s="5">
        <v>44851</v>
      </c>
      <c r="R10" s="8">
        <v>259.31</v>
      </c>
      <c r="S10">
        <v>259.31</v>
      </c>
      <c r="T10">
        <v>243.44</v>
      </c>
      <c r="U10">
        <v>237.49</v>
      </c>
      <c r="V10">
        <v>235.87</v>
      </c>
      <c r="W10">
        <v>236.62</v>
      </c>
      <c r="X10">
        <v>254</v>
      </c>
      <c r="Y10">
        <v>253.15</v>
      </c>
    </row>
    <row r="11" spans="1:38" x14ac:dyDescent="0.2">
      <c r="A11" s="68"/>
      <c r="B11" s="68"/>
      <c r="C11" s="68"/>
      <c r="D11" s="68"/>
      <c r="E11" s="6">
        <f ca="1">DATE(YEAR(Front!A15), MONTH(Front!A15), 15)</f>
        <v>45122</v>
      </c>
      <c r="F11" t="e">
        <f ca="1"/>
        <v>#NAME?</v>
      </c>
      <c r="G11" s="56" t="e">
        <f t="shared" ca="1" si="4"/>
        <v>#NAME?</v>
      </c>
      <c r="H11" s="58" t="e">
        <f t="shared" ca="1" si="2"/>
        <v>#NAME?</v>
      </c>
      <c r="I11">
        <v>0.52500000000000002</v>
      </c>
      <c r="J11" s="58" t="e">
        <f t="shared" ca="1" si="3"/>
        <v>#NAME?</v>
      </c>
      <c r="K11" s="58" t="e">
        <f t="shared" ca="1" si="5"/>
        <v>#NAME?</v>
      </c>
      <c r="M11" s="10" t="e">
        <f t="shared" ca="1" si="6"/>
        <v>#NAME?</v>
      </c>
      <c r="Q11" s="5">
        <v>44848</v>
      </c>
      <c r="R11" s="8">
        <v>263.08999999999997</v>
      </c>
      <c r="S11">
        <v>263.08999999999997</v>
      </c>
      <c r="T11">
        <v>245.4</v>
      </c>
      <c r="U11">
        <v>239.22</v>
      </c>
      <c r="V11">
        <v>237.78</v>
      </c>
      <c r="W11">
        <v>238.6</v>
      </c>
      <c r="X11">
        <v>255.73</v>
      </c>
      <c r="Y11">
        <v>254.82</v>
      </c>
    </row>
    <row r="12" spans="1:38" x14ac:dyDescent="0.2">
      <c r="A12" s="68"/>
      <c r="B12" s="68"/>
      <c r="C12" s="68"/>
      <c r="D12" s="68"/>
      <c r="E12" s="6">
        <f ca="1">DATE(YEAR(Front!A16), MONTH(Front!A16), 15)</f>
        <v>45153</v>
      </c>
      <c r="F12" t="e">
        <f ca="1">$F$11</f>
        <v>#NAME?</v>
      </c>
      <c r="G12" s="56" t="e">
        <f t="shared" ca="1" si="4"/>
        <v>#NAME?</v>
      </c>
      <c r="H12" s="58" t="e">
        <f t="shared" ca="1" si="2"/>
        <v>#NAME?</v>
      </c>
      <c r="I12">
        <v>0.52500000000000002</v>
      </c>
      <c r="J12" s="58" t="e">
        <f t="shared" ca="1" si="3"/>
        <v>#NAME?</v>
      </c>
      <c r="K12" s="58" t="e">
        <f t="shared" ca="1" si="5"/>
        <v>#NAME?</v>
      </c>
      <c r="M12" s="10" t="e">
        <f t="shared" ca="1" si="6"/>
        <v>#NAME?</v>
      </c>
      <c r="Q12" s="5">
        <v>44847</v>
      </c>
      <c r="R12" s="8">
        <v>270.33999999999997</v>
      </c>
      <c r="S12">
        <v>270.33999999999997</v>
      </c>
      <c r="T12">
        <v>253.21</v>
      </c>
      <c r="U12">
        <v>247.13</v>
      </c>
      <c r="V12">
        <v>245.43</v>
      </c>
      <c r="W12">
        <v>246.11</v>
      </c>
      <c r="X12">
        <v>263.07</v>
      </c>
      <c r="Y12">
        <v>261.91000000000003</v>
      </c>
    </row>
    <row r="13" spans="1:38" x14ac:dyDescent="0.2">
      <c r="A13" s="68"/>
      <c r="B13" s="69"/>
      <c r="C13" s="68"/>
      <c r="D13" s="68"/>
      <c r="E13" s="6">
        <f ca="1">DATE(YEAR(Front!A17), MONTH(Front!A17), 15)</f>
        <v>45184</v>
      </c>
      <c r="F13" t="e">
        <f t="shared" ref="F13:F23" ca="1" si="7">$F$11</f>
        <v>#NAME?</v>
      </c>
      <c r="G13" s="56" t="e">
        <f t="shared" ca="1" si="4"/>
        <v>#NAME?</v>
      </c>
      <c r="H13" s="58" t="e">
        <f t="shared" ca="1" si="2"/>
        <v>#NAME?</v>
      </c>
      <c r="I13">
        <v>0.52500000000000002</v>
      </c>
      <c r="J13" s="58" t="e">
        <f t="shared" ref="J13:J23" ca="1" si="8">F13*$A$20+$B$20</f>
        <v>#NAME?</v>
      </c>
      <c r="K13" s="58" t="e">
        <f t="shared" ca="1" si="5"/>
        <v>#NAME?</v>
      </c>
      <c r="M13" s="10" t="e">
        <f t="shared" ca="1" si="6"/>
        <v>#NAME?</v>
      </c>
      <c r="Q13" s="5">
        <v>44846</v>
      </c>
      <c r="R13" s="8">
        <v>263.02999999999997</v>
      </c>
      <c r="S13">
        <v>263.02999999999997</v>
      </c>
      <c r="T13">
        <v>247.13</v>
      </c>
      <c r="U13">
        <v>241.62</v>
      </c>
      <c r="V13">
        <v>240.22</v>
      </c>
      <c r="W13">
        <v>240.91</v>
      </c>
      <c r="X13">
        <v>258.02999999999997</v>
      </c>
      <c r="Y13">
        <v>257.08999999999997</v>
      </c>
    </row>
    <row r="14" spans="1:38" x14ac:dyDescent="0.2">
      <c r="E14" s="6"/>
      <c r="H14" s="59"/>
      <c r="J14" s="58"/>
      <c r="K14" s="58"/>
      <c r="M14" s="10"/>
      <c r="Q14" s="5">
        <v>44845</v>
      </c>
      <c r="R14" s="8">
        <v>262.73</v>
      </c>
      <c r="S14">
        <v>262.73</v>
      </c>
      <c r="T14">
        <v>248.05</v>
      </c>
      <c r="U14">
        <v>243.52</v>
      </c>
      <c r="V14">
        <v>242.32</v>
      </c>
      <c r="W14">
        <v>243.13</v>
      </c>
      <c r="X14">
        <v>260.08999999999997</v>
      </c>
      <c r="Y14">
        <v>259.39</v>
      </c>
    </row>
    <row r="15" spans="1:38" x14ac:dyDescent="0.2">
      <c r="B15" t="s">
        <v>393</v>
      </c>
      <c r="C15" t="e">
        <f ca="1">_xll.BDP("gbpusd curncy","px_last")</f>
        <v>#NAME?</v>
      </c>
      <c r="E15" s="6">
        <f ca="1">DATE(YEAR(Front!A19), MONTH(Front!A19), 15)</f>
        <v>45214</v>
      </c>
      <c r="F15" t="e">
        <f t="shared" ca="1" si="7"/>
        <v>#NAME?</v>
      </c>
      <c r="G15" s="57" t="e">
        <f t="shared" ref="G15:G23" ca="1" si="9">$G$13</f>
        <v>#NAME?</v>
      </c>
      <c r="H15" s="58" t="e">
        <f t="shared" ca="1" si="2"/>
        <v>#NAME?</v>
      </c>
      <c r="I15">
        <v>0.52500000000000002</v>
      </c>
      <c r="J15" s="58" t="e">
        <f t="shared" ca="1" si="8"/>
        <v>#NAME?</v>
      </c>
      <c r="K15" s="58" t="e">
        <f t="shared" ca="1" si="5"/>
        <v>#NAME?</v>
      </c>
      <c r="M15" s="10" t="e">
        <f ca="1">K15/K13-1</f>
        <v>#NAME?</v>
      </c>
      <c r="Q15" s="5">
        <v>44844</v>
      </c>
      <c r="R15" s="8">
        <v>262.27999999999997</v>
      </c>
      <c r="S15">
        <v>262.27999999999997</v>
      </c>
      <c r="T15">
        <v>249.09</v>
      </c>
      <c r="U15">
        <v>244.95</v>
      </c>
      <c r="V15">
        <v>244.26</v>
      </c>
      <c r="W15">
        <v>245.36</v>
      </c>
      <c r="X15">
        <v>262.27</v>
      </c>
      <c r="Y15">
        <v>261.64999999999998</v>
      </c>
    </row>
    <row r="16" spans="1:38" x14ac:dyDescent="0.2">
      <c r="E16" s="6">
        <f ca="1">DATE(YEAR(Front!A20), MONTH(Front!A20), 15)</f>
        <v>45245</v>
      </c>
      <c r="F16" t="e">
        <f t="shared" ca="1" si="7"/>
        <v>#NAME?</v>
      </c>
      <c r="G16" s="57" t="e">
        <f t="shared" ca="1" si="9"/>
        <v>#NAME?</v>
      </c>
      <c r="H16" s="58" t="e">
        <f t="shared" ca="1" si="2"/>
        <v>#NAME?</v>
      </c>
      <c r="I16">
        <v>0.52500000000000002</v>
      </c>
      <c r="J16" s="58" t="e">
        <f t="shared" ca="1" si="8"/>
        <v>#NAME?</v>
      </c>
      <c r="K16" s="58" t="e">
        <f t="shared" ca="1" si="5"/>
        <v>#NAME?</v>
      </c>
      <c r="M16" s="10" t="e">
        <f ca="1">K16/K15-1</f>
        <v>#NAME?</v>
      </c>
      <c r="Q16" s="5">
        <v>44841</v>
      </c>
      <c r="R16" s="8">
        <v>273.45999999999998</v>
      </c>
      <c r="S16">
        <v>273.45999999999998</v>
      </c>
      <c r="T16">
        <v>259.10000000000002</v>
      </c>
      <c r="U16">
        <v>253.87</v>
      </c>
      <c r="V16">
        <v>252.55</v>
      </c>
      <c r="W16">
        <v>253.51</v>
      </c>
      <c r="X16">
        <v>270.18</v>
      </c>
      <c r="Y16">
        <v>269.11</v>
      </c>
    </row>
    <row r="17" spans="1:25" x14ac:dyDescent="0.2">
      <c r="E17" s="6">
        <f ca="1">DATE(YEAR(Front!A21), MONTH(Front!A21), 15)</f>
        <v>45275</v>
      </c>
      <c r="F17" t="e">
        <f t="shared" ca="1" si="7"/>
        <v>#NAME?</v>
      </c>
      <c r="G17" s="57" t="e">
        <f t="shared" ca="1" si="9"/>
        <v>#NAME?</v>
      </c>
      <c r="H17" s="58" t="e">
        <f t="shared" ca="1" si="2"/>
        <v>#NAME?</v>
      </c>
      <c r="I17">
        <v>0.52500000000000002</v>
      </c>
      <c r="J17" s="58" t="e">
        <f t="shared" ca="1" si="8"/>
        <v>#NAME?</v>
      </c>
      <c r="K17" s="58" t="e">
        <f t="shared" ca="1" si="5"/>
        <v>#NAME?</v>
      </c>
      <c r="M17" s="10" t="e">
        <f t="shared" ref="M17:M23" ca="1" si="10">K17/K16-1</f>
        <v>#NAME?</v>
      </c>
      <c r="Q17" s="5">
        <v>44840</v>
      </c>
      <c r="R17" s="8">
        <v>268.14</v>
      </c>
      <c r="S17">
        <v>268.14</v>
      </c>
      <c r="T17">
        <v>253.44</v>
      </c>
      <c r="U17">
        <v>247.99</v>
      </c>
      <c r="V17">
        <v>246.56</v>
      </c>
      <c r="W17">
        <v>247.55</v>
      </c>
      <c r="X17">
        <v>264.20999999999998</v>
      </c>
      <c r="Y17">
        <v>263.02</v>
      </c>
    </row>
    <row r="18" spans="1:25" x14ac:dyDescent="0.2">
      <c r="A18" t="s">
        <v>398</v>
      </c>
      <c r="E18" s="6">
        <f ca="1">DATE(YEAR(Front!A22), MONTH(Front!A22), 15)</f>
        <v>45306</v>
      </c>
      <c r="F18" t="e">
        <f t="shared" ca="1" si="7"/>
        <v>#NAME?</v>
      </c>
      <c r="G18" s="57" t="e">
        <f t="shared" ca="1" si="9"/>
        <v>#NAME?</v>
      </c>
      <c r="H18" s="58" t="e">
        <f t="shared" ca="1" si="2"/>
        <v>#NAME?</v>
      </c>
      <c r="I18">
        <v>0.52500000000000002</v>
      </c>
      <c r="J18" s="58" t="e">
        <f t="shared" ca="1" si="8"/>
        <v>#NAME?</v>
      </c>
      <c r="K18" s="58" t="e">
        <f t="shared" ca="1" si="5"/>
        <v>#NAME?</v>
      </c>
      <c r="M18" s="10" t="e">
        <f t="shared" ca="1" si="10"/>
        <v>#NAME?</v>
      </c>
      <c r="Q18" s="5">
        <v>44839</v>
      </c>
      <c r="R18" s="8">
        <v>266.85000000000002</v>
      </c>
      <c r="S18">
        <v>266.85000000000002</v>
      </c>
      <c r="T18">
        <v>252.12</v>
      </c>
      <c r="U18">
        <v>246.66</v>
      </c>
      <c r="V18">
        <v>245.08</v>
      </c>
      <c r="W18">
        <v>245.97</v>
      </c>
      <c r="X18">
        <v>262.14</v>
      </c>
      <c r="Y18">
        <v>261.01</v>
      </c>
    </row>
    <row r="19" spans="1:25" x14ac:dyDescent="0.2">
      <c r="A19" t="s">
        <v>399</v>
      </c>
      <c r="B19" t="s">
        <v>400</v>
      </c>
      <c r="E19" s="6">
        <f ca="1">DATE(YEAR(Front!A23), MONTH(Front!A23), 15)</f>
        <v>45337</v>
      </c>
      <c r="F19" t="e">
        <f t="shared" ca="1" si="7"/>
        <v>#NAME?</v>
      </c>
      <c r="G19" s="57" t="e">
        <f t="shared" ca="1" si="9"/>
        <v>#NAME?</v>
      </c>
      <c r="H19" s="58" t="e">
        <f t="shared" ca="1" si="2"/>
        <v>#NAME?</v>
      </c>
      <c r="I19">
        <v>0.52500000000000002</v>
      </c>
      <c r="J19" s="58" t="e">
        <f t="shared" ca="1" si="8"/>
        <v>#NAME?</v>
      </c>
      <c r="K19" s="58" t="e">
        <f t="shared" ca="1" si="5"/>
        <v>#NAME?</v>
      </c>
      <c r="M19" s="10" t="e">
        <f t="shared" ca="1" si="10"/>
        <v>#NAME?</v>
      </c>
      <c r="Q19" s="5">
        <v>44838</v>
      </c>
      <c r="R19" s="8">
        <v>268.3</v>
      </c>
      <c r="S19">
        <v>268.3</v>
      </c>
      <c r="T19">
        <v>251.53</v>
      </c>
      <c r="U19">
        <v>243.6</v>
      </c>
      <c r="V19">
        <v>240.64</v>
      </c>
      <c r="W19">
        <v>240.98</v>
      </c>
      <c r="X19">
        <v>257.45999999999998</v>
      </c>
      <c r="Y19">
        <v>255.99</v>
      </c>
    </row>
    <row r="20" spans="1:25" x14ac:dyDescent="0.2">
      <c r="A20">
        <v>37.73451101169519</v>
      </c>
      <c r="B20" s="60">
        <v>16.804220384098137</v>
      </c>
      <c r="E20" s="6">
        <f ca="1">DATE(YEAR(Front!A24), MONTH(Front!A24), 15)</f>
        <v>45366</v>
      </c>
      <c r="F20" t="e">
        <f t="shared" ca="1" si="7"/>
        <v>#NAME?</v>
      </c>
      <c r="G20" s="57" t="e">
        <f t="shared" ca="1" si="9"/>
        <v>#NAME?</v>
      </c>
      <c r="H20" s="58" t="e">
        <f t="shared" ca="1" si="2"/>
        <v>#NAME?</v>
      </c>
      <c r="I20">
        <v>0.52500000000000002</v>
      </c>
      <c r="J20" s="58" t="e">
        <f t="shared" ca="1" si="8"/>
        <v>#NAME?</v>
      </c>
      <c r="K20" s="58" t="e">
        <f t="shared" ca="1" si="5"/>
        <v>#NAME?</v>
      </c>
      <c r="M20" s="10" t="e">
        <f t="shared" ca="1" si="10"/>
        <v>#NAME?</v>
      </c>
      <c r="Q20" s="5">
        <v>44837</v>
      </c>
      <c r="R20" s="8">
        <v>251.29</v>
      </c>
      <c r="S20">
        <v>251.29</v>
      </c>
      <c r="T20">
        <v>239.32</v>
      </c>
      <c r="U20">
        <v>232.65</v>
      </c>
      <c r="V20">
        <v>230.05</v>
      </c>
      <c r="W20">
        <v>230.57</v>
      </c>
      <c r="X20">
        <v>247.66</v>
      </c>
      <c r="Y20">
        <v>247.15</v>
      </c>
    </row>
    <row r="21" spans="1:25" x14ac:dyDescent="0.2">
      <c r="E21" s="6">
        <f ca="1">DATE(YEAR(Front!A25), MONTH(Front!A25), 15)</f>
        <v>45397</v>
      </c>
      <c r="F21" t="e">
        <f t="shared" ca="1" si="7"/>
        <v>#NAME?</v>
      </c>
      <c r="G21" s="57" t="e">
        <f t="shared" ca="1" si="9"/>
        <v>#NAME?</v>
      </c>
      <c r="H21" s="58" t="e">
        <f t="shared" ca="1" si="2"/>
        <v>#NAME?</v>
      </c>
      <c r="I21">
        <v>0.52500000000000002</v>
      </c>
      <c r="J21" s="58" t="e">
        <f t="shared" ca="1" si="8"/>
        <v>#NAME?</v>
      </c>
      <c r="K21" s="58" t="e">
        <f t="shared" ca="1" si="5"/>
        <v>#NAME?</v>
      </c>
      <c r="M21" s="10" t="e">
        <f t="shared" ca="1" si="10"/>
        <v>#NAME?</v>
      </c>
      <c r="Q21" s="5">
        <v>44834</v>
      </c>
      <c r="R21" s="8">
        <v>247.26</v>
      </c>
      <c r="S21">
        <v>247.26</v>
      </c>
      <c r="T21">
        <v>236.98</v>
      </c>
      <c r="U21">
        <v>227.89</v>
      </c>
      <c r="V21">
        <v>223.66</v>
      </c>
      <c r="W21">
        <v>222.13</v>
      </c>
      <c r="X21">
        <v>222.6</v>
      </c>
      <c r="Y21">
        <v>239.7</v>
      </c>
    </row>
    <row r="22" spans="1:25" x14ac:dyDescent="0.2">
      <c r="A22" t="s">
        <v>445</v>
      </c>
      <c r="C22" t="s">
        <v>405</v>
      </c>
      <c r="E22" s="6">
        <f ca="1">DATE(YEAR(Front!A26), MONTH(Front!A26), 15)</f>
        <v>45427</v>
      </c>
      <c r="F22" t="e">
        <f t="shared" ca="1" si="7"/>
        <v>#NAME?</v>
      </c>
      <c r="G22" s="57" t="e">
        <f t="shared" ca="1" si="9"/>
        <v>#NAME?</v>
      </c>
      <c r="H22" s="58" t="e">
        <f t="shared" ca="1" si="2"/>
        <v>#NAME?</v>
      </c>
      <c r="I22">
        <v>0.52500000000000002</v>
      </c>
      <c r="J22" s="58" t="e">
        <f t="shared" ca="1" si="8"/>
        <v>#NAME?</v>
      </c>
      <c r="K22" s="58" t="e">
        <f t="shared" ca="1" si="5"/>
        <v>#NAME?</v>
      </c>
      <c r="M22" s="10" t="e">
        <f t="shared" ca="1" si="10"/>
        <v>#NAME?</v>
      </c>
      <c r="Q22" s="5">
        <v>44833</v>
      </c>
      <c r="R22" s="8">
        <v>250.76</v>
      </c>
      <c r="S22">
        <v>250.76</v>
      </c>
      <c r="T22">
        <v>240.27</v>
      </c>
      <c r="U22">
        <v>231.31</v>
      </c>
      <c r="V22">
        <v>227.26</v>
      </c>
      <c r="W22">
        <v>225.59</v>
      </c>
      <c r="X22">
        <v>225.85</v>
      </c>
      <c r="Y22">
        <v>242.79</v>
      </c>
    </row>
    <row r="23" spans="1:25" x14ac:dyDescent="0.2">
      <c r="A23" s="5">
        <f ca="1">OFFSET('Unchained Indices'!$A$2,COUNTIF('Unchained Indices'!$B$3:$B$15,TRUE),0)</f>
        <v>44805</v>
      </c>
      <c r="C23" s="61">
        <v>166.27</v>
      </c>
      <c r="E23" s="6">
        <f ca="1">DATE(YEAR(Front!A27), MONTH(Front!A27), 15)</f>
        <v>45458</v>
      </c>
      <c r="F23" t="e">
        <f t="shared" ca="1" si="7"/>
        <v>#NAME?</v>
      </c>
      <c r="G23" s="57" t="e">
        <f t="shared" ca="1" si="9"/>
        <v>#NAME?</v>
      </c>
      <c r="H23" s="58" t="e">
        <f t="shared" ca="1" si="2"/>
        <v>#NAME?</v>
      </c>
      <c r="I23">
        <v>0.52500000000000002</v>
      </c>
      <c r="J23" s="58" t="e">
        <f t="shared" ca="1" si="8"/>
        <v>#NAME?</v>
      </c>
      <c r="K23" s="58" t="e">
        <f t="shared" ca="1" si="5"/>
        <v>#NAME?</v>
      </c>
      <c r="M23" s="10" t="e">
        <f t="shared" ca="1" si="10"/>
        <v>#NAME?</v>
      </c>
      <c r="Q23" s="5">
        <v>44832</v>
      </c>
      <c r="R23" s="8">
        <v>257.79000000000002</v>
      </c>
      <c r="S23">
        <v>257.79000000000002</v>
      </c>
      <c r="T23">
        <v>246.17</v>
      </c>
      <c r="U23">
        <v>236.38</v>
      </c>
      <c r="V23">
        <v>231.54</v>
      </c>
      <c r="W23">
        <v>229.42</v>
      </c>
      <c r="X23">
        <v>229.62</v>
      </c>
      <c r="Y23">
        <v>246.72</v>
      </c>
    </row>
    <row r="24" spans="1:25" x14ac:dyDescent="0.2">
      <c r="Q24" s="5">
        <v>44831</v>
      </c>
      <c r="R24" s="8">
        <v>249.31</v>
      </c>
      <c r="S24">
        <v>249.31</v>
      </c>
      <c r="T24">
        <v>237.27</v>
      </c>
      <c r="U24">
        <v>227.74</v>
      </c>
      <c r="V24">
        <v>223.19</v>
      </c>
      <c r="W24">
        <v>221.37</v>
      </c>
      <c r="X24">
        <v>221.81</v>
      </c>
      <c r="Y24">
        <v>239.1</v>
      </c>
    </row>
    <row r="25" spans="1:25" x14ac:dyDescent="0.2">
      <c r="Q25" s="5">
        <v>44830</v>
      </c>
      <c r="R25" s="8">
        <v>238.42</v>
      </c>
      <c r="S25">
        <v>238.42</v>
      </c>
      <c r="T25">
        <v>228.88</v>
      </c>
      <c r="U25">
        <v>220.95</v>
      </c>
      <c r="V25">
        <v>216.95</v>
      </c>
      <c r="W25">
        <v>215.34</v>
      </c>
      <c r="X25">
        <v>215.82</v>
      </c>
      <c r="Y25">
        <v>233.79</v>
      </c>
    </row>
    <row r="26" spans="1:25" x14ac:dyDescent="0.2">
      <c r="Q26" s="5">
        <v>44827</v>
      </c>
      <c r="R26" s="8">
        <v>238.3</v>
      </c>
      <c r="S26">
        <v>238.3</v>
      </c>
      <c r="T26">
        <v>230.81</v>
      </c>
      <c r="U26">
        <v>224.32</v>
      </c>
      <c r="V26">
        <v>221.39</v>
      </c>
      <c r="W26">
        <v>220.69</v>
      </c>
      <c r="X26">
        <v>221.6</v>
      </c>
      <c r="Y26">
        <v>239.15</v>
      </c>
    </row>
    <row r="27" spans="1:25" x14ac:dyDescent="0.2">
      <c r="Q27" s="5">
        <v>44826</v>
      </c>
      <c r="R27" s="8">
        <v>251.57</v>
      </c>
      <c r="S27">
        <v>251.57</v>
      </c>
      <c r="T27">
        <v>243.16</v>
      </c>
      <c r="U27">
        <v>236.45</v>
      </c>
      <c r="V27">
        <v>233.33</v>
      </c>
      <c r="W27">
        <v>232.37</v>
      </c>
      <c r="X27">
        <v>233.08</v>
      </c>
      <c r="Y27">
        <v>250.29</v>
      </c>
    </row>
    <row r="28" spans="1:25" x14ac:dyDescent="0.2">
      <c r="Q28" s="5">
        <v>44825</v>
      </c>
      <c r="R28" s="8">
        <v>248.65</v>
      </c>
      <c r="S28">
        <v>248.65</v>
      </c>
      <c r="T28">
        <v>241.24</v>
      </c>
      <c r="U28">
        <v>234.77</v>
      </c>
      <c r="V28">
        <v>231.59</v>
      </c>
      <c r="W28">
        <v>230.73</v>
      </c>
      <c r="X28">
        <v>231.58</v>
      </c>
      <c r="Y28">
        <v>248.71</v>
      </c>
    </row>
    <row r="29" spans="1:25" x14ac:dyDescent="0.2">
      <c r="Q29" s="5">
        <v>44824</v>
      </c>
      <c r="R29" s="8">
        <v>244.78</v>
      </c>
      <c r="S29">
        <v>244.78</v>
      </c>
      <c r="T29">
        <v>239.25</v>
      </c>
      <c r="U29">
        <v>234.1</v>
      </c>
      <c r="V29">
        <v>231.61</v>
      </c>
      <c r="W29">
        <v>230.93</v>
      </c>
      <c r="X29">
        <v>231.74</v>
      </c>
      <c r="Y29">
        <v>248.89</v>
      </c>
    </row>
    <row r="30" spans="1:25" x14ac:dyDescent="0.2">
      <c r="A30" t="s">
        <v>142</v>
      </c>
      <c r="B30" t="s">
        <v>442</v>
      </c>
      <c r="C30" t="s">
        <v>443</v>
      </c>
      <c r="D30" t="s">
        <v>444</v>
      </c>
      <c r="I30" t="s">
        <v>366</v>
      </c>
      <c r="J30" t="s">
        <v>367</v>
      </c>
      <c r="K30" t="s">
        <v>368</v>
      </c>
      <c r="L30" t="s">
        <v>369</v>
      </c>
      <c r="Q30" s="5">
        <v>44823</v>
      </c>
      <c r="R30" s="8">
        <v>246.41</v>
      </c>
      <c r="S30">
        <v>246.41</v>
      </c>
      <c r="T30">
        <v>241.51</v>
      </c>
      <c r="U30">
        <v>236.79</v>
      </c>
      <c r="V30">
        <v>234.54</v>
      </c>
      <c r="W30">
        <v>233.99</v>
      </c>
      <c r="X30">
        <v>234.92</v>
      </c>
      <c r="Y30">
        <v>252.27</v>
      </c>
    </row>
    <row r="31" spans="1:25" x14ac:dyDescent="0.2">
      <c r="A31" s="6">
        <v>41276</v>
      </c>
      <c r="B31">
        <v>131.94</v>
      </c>
      <c r="C31">
        <v>109.95</v>
      </c>
      <c r="D31">
        <v>105.98</v>
      </c>
      <c r="H31">
        <v>0</v>
      </c>
      <c r="I31">
        <v>164.47</v>
      </c>
      <c r="J31">
        <v>178.08</v>
      </c>
      <c r="K31">
        <v>187.08</v>
      </c>
      <c r="L31">
        <v>91.16</v>
      </c>
      <c r="Q31" s="5">
        <v>44820</v>
      </c>
      <c r="R31" s="8">
        <v>241.57</v>
      </c>
      <c r="S31">
        <v>241.57</v>
      </c>
      <c r="T31">
        <v>237.53</v>
      </c>
      <c r="U31">
        <v>233.59</v>
      </c>
      <c r="V31">
        <v>231.69</v>
      </c>
      <c r="W31">
        <v>231.38</v>
      </c>
      <c r="X31">
        <v>232.41</v>
      </c>
      <c r="Y31">
        <v>250.05</v>
      </c>
    </row>
    <row r="32" spans="1:25" x14ac:dyDescent="0.2">
      <c r="A32" s="6">
        <v>41289</v>
      </c>
      <c r="B32">
        <v>132.54</v>
      </c>
      <c r="C32">
        <v>110.45</v>
      </c>
      <c r="D32">
        <v>106.44</v>
      </c>
      <c r="H32">
        <v>1</v>
      </c>
      <c r="I32" t="s">
        <v>370</v>
      </c>
      <c r="J32" t="s">
        <v>370</v>
      </c>
      <c r="K32" t="s">
        <v>370</v>
      </c>
      <c r="L32" t="s">
        <v>370</v>
      </c>
      <c r="Q32" s="5">
        <v>44819</v>
      </c>
      <c r="R32" s="8">
        <v>242.87</v>
      </c>
      <c r="S32">
        <v>242.87</v>
      </c>
      <c r="T32">
        <v>238.48</v>
      </c>
      <c r="U32">
        <v>234.02</v>
      </c>
      <c r="V32">
        <v>231.98</v>
      </c>
      <c r="W32">
        <v>231.67</v>
      </c>
      <c r="X32">
        <v>232.75</v>
      </c>
      <c r="Y32">
        <v>250.51</v>
      </c>
    </row>
    <row r="33" spans="1:25" x14ac:dyDescent="0.2">
      <c r="A33" s="6">
        <v>41306</v>
      </c>
      <c r="B33">
        <v>134.41999999999999</v>
      </c>
      <c r="C33">
        <v>112.02</v>
      </c>
      <c r="D33">
        <v>111.95</v>
      </c>
      <c r="H33">
        <v>2</v>
      </c>
      <c r="I33" t="s">
        <v>440</v>
      </c>
      <c r="J33" t="s">
        <v>440</v>
      </c>
      <c r="K33" t="s">
        <v>441</v>
      </c>
      <c r="Q33" s="5">
        <v>44818</v>
      </c>
      <c r="R33" s="8">
        <v>252.45</v>
      </c>
      <c r="S33">
        <v>252.45</v>
      </c>
      <c r="T33">
        <v>247.83</v>
      </c>
      <c r="U33">
        <v>243.42</v>
      </c>
      <c r="V33">
        <v>241.21</v>
      </c>
      <c r="W33">
        <v>240.58</v>
      </c>
      <c r="X33">
        <v>241.32</v>
      </c>
      <c r="Y33">
        <v>258.58999999999997</v>
      </c>
    </row>
    <row r="34" spans="1:25" x14ac:dyDescent="0.2">
      <c r="A34" s="6">
        <v>41320</v>
      </c>
      <c r="B34">
        <v>137.26</v>
      </c>
      <c r="C34">
        <v>114.38</v>
      </c>
      <c r="D34">
        <v>113.92</v>
      </c>
      <c r="H34">
        <v>3</v>
      </c>
      <c r="I34" s="5">
        <v>44852</v>
      </c>
      <c r="Q34" s="5">
        <v>44817</v>
      </c>
      <c r="R34" s="8">
        <v>248.04</v>
      </c>
      <c r="S34">
        <v>248.04</v>
      </c>
      <c r="T34">
        <v>243.7</v>
      </c>
      <c r="U34">
        <v>239.67</v>
      </c>
      <c r="V34">
        <v>237.74</v>
      </c>
      <c r="W34">
        <v>237.3</v>
      </c>
      <c r="X34">
        <v>238.23</v>
      </c>
      <c r="Y34">
        <v>255.54</v>
      </c>
    </row>
    <row r="35" spans="1:25" x14ac:dyDescent="0.2">
      <c r="A35" s="6">
        <v>41334</v>
      </c>
      <c r="B35">
        <v>139.78</v>
      </c>
      <c r="C35">
        <v>116.48</v>
      </c>
      <c r="D35">
        <v>111.09</v>
      </c>
      <c r="Q35" s="5">
        <v>44816</v>
      </c>
      <c r="R35" s="8">
        <v>244.48</v>
      </c>
      <c r="S35">
        <v>244.48</v>
      </c>
      <c r="T35">
        <v>240.97</v>
      </c>
      <c r="U35">
        <v>237.78</v>
      </c>
      <c r="V35">
        <v>236.32</v>
      </c>
      <c r="W35">
        <v>236.04</v>
      </c>
      <c r="X35">
        <v>236.98</v>
      </c>
      <c r="Y35">
        <v>254.59</v>
      </c>
    </row>
    <row r="36" spans="1:25" x14ac:dyDescent="0.2">
      <c r="A36" s="6">
        <v>41348</v>
      </c>
      <c r="B36">
        <v>138.74</v>
      </c>
      <c r="C36">
        <v>115.62</v>
      </c>
      <c r="D36">
        <v>111.75</v>
      </c>
      <c r="Q36" s="5">
        <v>44813</v>
      </c>
      <c r="R36" s="8">
        <v>243.31</v>
      </c>
      <c r="S36">
        <v>243.31</v>
      </c>
      <c r="T36">
        <v>239.38</v>
      </c>
      <c r="U36">
        <v>235.68</v>
      </c>
      <c r="V36">
        <v>233.76</v>
      </c>
      <c r="W36">
        <v>233.25</v>
      </c>
      <c r="X36">
        <v>234.25</v>
      </c>
      <c r="Y36">
        <v>251.91</v>
      </c>
    </row>
    <row r="37" spans="1:25" x14ac:dyDescent="0.2">
      <c r="A37" s="6">
        <v>41366</v>
      </c>
      <c r="B37">
        <v>137.84</v>
      </c>
      <c r="C37">
        <v>114.87</v>
      </c>
      <c r="D37">
        <v>111.91</v>
      </c>
      <c r="Q37" s="5">
        <v>44812</v>
      </c>
      <c r="R37" s="8">
        <v>234.61</v>
      </c>
      <c r="S37">
        <v>234.61</v>
      </c>
      <c r="T37">
        <v>230.77</v>
      </c>
      <c r="U37">
        <v>227.1</v>
      </c>
      <c r="V37">
        <v>225.03</v>
      </c>
      <c r="W37">
        <v>224.52</v>
      </c>
      <c r="X37">
        <v>225.62</v>
      </c>
      <c r="Y37">
        <v>243.43</v>
      </c>
    </row>
    <row r="38" spans="1:25" x14ac:dyDescent="0.2">
      <c r="A38" s="6">
        <v>41395</v>
      </c>
      <c r="B38">
        <v>134.79</v>
      </c>
      <c r="C38">
        <v>112.33</v>
      </c>
      <c r="D38">
        <v>104.68</v>
      </c>
      <c r="Q38" s="5">
        <v>44811</v>
      </c>
      <c r="R38" s="8">
        <v>230.77</v>
      </c>
      <c r="S38">
        <v>230.77</v>
      </c>
      <c r="T38">
        <v>226.7</v>
      </c>
      <c r="U38">
        <v>223.04</v>
      </c>
      <c r="V38">
        <v>220.77</v>
      </c>
      <c r="W38">
        <v>220.26</v>
      </c>
      <c r="X38">
        <v>221.4</v>
      </c>
      <c r="Y38">
        <v>239.1</v>
      </c>
    </row>
    <row r="39" spans="1:25" x14ac:dyDescent="0.2">
      <c r="A39" s="6">
        <v>41409</v>
      </c>
      <c r="B39">
        <v>133.28</v>
      </c>
      <c r="C39">
        <v>111.07</v>
      </c>
      <c r="D39">
        <v>107.36</v>
      </c>
      <c r="Q39" s="5">
        <v>44810</v>
      </c>
      <c r="R39" s="8">
        <v>241.59</v>
      </c>
      <c r="S39">
        <v>241.59</v>
      </c>
      <c r="T39">
        <v>236.8</v>
      </c>
      <c r="U39">
        <v>232.89</v>
      </c>
      <c r="V39">
        <v>230.41</v>
      </c>
      <c r="W39">
        <v>229.7</v>
      </c>
      <c r="X39">
        <v>230.87</v>
      </c>
      <c r="Y39">
        <v>248.79</v>
      </c>
    </row>
    <row r="40" spans="1:25" x14ac:dyDescent="0.2">
      <c r="A40" s="6">
        <v>41428</v>
      </c>
      <c r="B40">
        <v>134.35</v>
      </c>
      <c r="C40">
        <v>111.96</v>
      </c>
      <c r="D40">
        <v>107.94</v>
      </c>
      <c r="Q40" s="5">
        <v>44806</v>
      </c>
      <c r="R40" s="8">
        <v>246.36</v>
      </c>
      <c r="S40">
        <v>246.36</v>
      </c>
      <c r="T40">
        <v>240.59</v>
      </c>
      <c r="U40">
        <v>236.1</v>
      </c>
      <c r="V40">
        <v>233.44</v>
      </c>
      <c r="W40">
        <v>232.67</v>
      </c>
      <c r="X40">
        <v>233.69</v>
      </c>
      <c r="Y40">
        <v>250.45</v>
      </c>
    </row>
    <row r="41" spans="1:25" x14ac:dyDescent="0.2">
      <c r="A41" s="6">
        <v>41442</v>
      </c>
      <c r="B41">
        <v>134.54</v>
      </c>
      <c r="C41">
        <v>112.12</v>
      </c>
      <c r="D41">
        <v>107.61</v>
      </c>
      <c r="Q41" s="5">
        <v>44805</v>
      </c>
      <c r="R41" s="8">
        <v>238.53</v>
      </c>
      <c r="S41">
        <v>238.53</v>
      </c>
      <c r="T41">
        <v>233.77</v>
      </c>
      <c r="U41">
        <v>230.14</v>
      </c>
      <c r="V41">
        <v>228</v>
      </c>
      <c r="W41">
        <v>227.39</v>
      </c>
      <c r="X41">
        <v>228.37</v>
      </c>
      <c r="Y41">
        <v>245.59</v>
      </c>
    </row>
    <row r="42" spans="1:25" x14ac:dyDescent="0.2">
      <c r="A42" s="6">
        <v>41456</v>
      </c>
      <c r="B42">
        <v>133.69</v>
      </c>
      <c r="C42">
        <v>111.41</v>
      </c>
      <c r="D42">
        <v>107.6</v>
      </c>
      <c r="Q42" s="5">
        <v>44804</v>
      </c>
      <c r="R42" s="8">
        <v>260.58999999999997</v>
      </c>
      <c r="S42">
        <v>260.58999999999997</v>
      </c>
      <c r="T42">
        <v>243.08</v>
      </c>
      <c r="U42">
        <v>238.79</v>
      </c>
      <c r="V42">
        <v>235.8</v>
      </c>
      <c r="W42">
        <v>234.1</v>
      </c>
      <c r="X42">
        <v>233.46</v>
      </c>
      <c r="Y42">
        <v>234.25</v>
      </c>
    </row>
    <row r="43" spans="1:25" x14ac:dyDescent="0.2">
      <c r="A43" s="6">
        <v>41470</v>
      </c>
      <c r="B43">
        <v>135.49</v>
      </c>
      <c r="C43">
        <v>112.91</v>
      </c>
      <c r="D43">
        <v>112.44</v>
      </c>
      <c r="Q43" s="5">
        <v>44803</v>
      </c>
      <c r="R43" s="8">
        <v>269.44</v>
      </c>
      <c r="S43">
        <v>269.44</v>
      </c>
      <c r="T43">
        <v>253.03</v>
      </c>
      <c r="U43">
        <v>248.32</v>
      </c>
      <c r="V43">
        <v>244.82</v>
      </c>
      <c r="W43">
        <v>242.55</v>
      </c>
      <c r="X43">
        <v>241.56</v>
      </c>
      <c r="Y43">
        <v>242.32</v>
      </c>
    </row>
    <row r="44" spans="1:25" x14ac:dyDescent="0.2">
      <c r="A44" s="6">
        <v>41487</v>
      </c>
      <c r="B44">
        <v>137.22</v>
      </c>
      <c r="C44">
        <v>114.35</v>
      </c>
      <c r="D44">
        <v>112.2</v>
      </c>
      <c r="Q44" s="5">
        <v>44802</v>
      </c>
      <c r="R44" s="8">
        <v>287.76</v>
      </c>
      <c r="S44">
        <v>287.76</v>
      </c>
      <c r="T44">
        <v>271.61</v>
      </c>
      <c r="U44">
        <v>265.79000000000002</v>
      </c>
      <c r="V44">
        <v>261</v>
      </c>
      <c r="W44">
        <v>257.45999999999998</v>
      </c>
      <c r="X44">
        <v>255.39</v>
      </c>
      <c r="Y44">
        <v>255.45</v>
      </c>
    </row>
    <row r="45" spans="1:25" x14ac:dyDescent="0.2">
      <c r="A45" s="6">
        <v>41501</v>
      </c>
      <c r="B45">
        <v>137.31</v>
      </c>
      <c r="C45">
        <v>114.43</v>
      </c>
      <c r="D45">
        <v>110.37</v>
      </c>
      <c r="Q45" s="5">
        <v>44799</v>
      </c>
      <c r="R45" s="8">
        <v>285.13</v>
      </c>
      <c r="S45">
        <v>285.13</v>
      </c>
      <c r="T45">
        <v>267.74</v>
      </c>
      <c r="U45">
        <v>260.33</v>
      </c>
      <c r="V45">
        <v>254.83</v>
      </c>
      <c r="W45">
        <v>251.12</v>
      </c>
      <c r="X45">
        <v>249.07</v>
      </c>
      <c r="Y45">
        <v>249.31</v>
      </c>
    </row>
    <row r="46" spans="1:25" x14ac:dyDescent="0.2">
      <c r="A46" s="6">
        <v>41519</v>
      </c>
      <c r="B46">
        <v>137.72999999999999</v>
      </c>
      <c r="C46">
        <v>114.78</v>
      </c>
      <c r="D46">
        <v>110.87</v>
      </c>
      <c r="Q46" s="5">
        <v>44798</v>
      </c>
      <c r="R46" s="8">
        <v>281.20999999999998</v>
      </c>
      <c r="S46">
        <v>281.20999999999998</v>
      </c>
      <c r="T46">
        <v>265.24</v>
      </c>
      <c r="U46">
        <v>258.29000000000002</v>
      </c>
      <c r="V46">
        <v>253.03</v>
      </c>
      <c r="W46">
        <v>249.55</v>
      </c>
      <c r="X46">
        <v>247.67</v>
      </c>
      <c r="Y46">
        <v>248</v>
      </c>
    </row>
    <row r="47" spans="1:25" x14ac:dyDescent="0.2">
      <c r="A47" s="6">
        <v>41533</v>
      </c>
      <c r="B47">
        <v>137.81</v>
      </c>
      <c r="C47">
        <v>114.84</v>
      </c>
      <c r="D47">
        <v>105.74</v>
      </c>
      <c r="Q47" s="5">
        <v>44797</v>
      </c>
      <c r="R47" s="8">
        <v>280.07</v>
      </c>
      <c r="S47">
        <v>280.07</v>
      </c>
      <c r="T47">
        <v>264.7</v>
      </c>
      <c r="U47">
        <v>259.66000000000003</v>
      </c>
      <c r="V47">
        <v>255.66</v>
      </c>
      <c r="W47">
        <v>253.08</v>
      </c>
      <c r="X47">
        <v>251.79</v>
      </c>
      <c r="Y47">
        <v>252.42</v>
      </c>
    </row>
    <row r="48" spans="1:25" x14ac:dyDescent="0.2">
      <c r="A48" s="6">
        <v>41548</v>
      </c>
      <c r="B48">
        <v>133.91999999999999</v>
      </c>
      <c r="C48">
        <v>111.6</v>
      </c>
      <c r="D48">
        <v>103.61</v>
      </c>
      <c r="Q48" s="5">
        <v>44796</v>
      </c>
      <c r="R48" s="8">
        <v>293.3</v>
      </c>
      <c r="S48">
        <v>293.3</v>
      </c>
      <c r="T48">
        <v>274.63</v>
      </c>
      <c r="U48">
        <v>266.82</v>
      </c>
      <c r="V48">
        <v>261.3</v>
      </c>
      <c r="W48">
        <v>257.76</v>
      </c>
      <c r="X48">
        <v>255.97</v>
      </c>
      <c r="Y48">
        <v>256.25</v>
      </c>
    </row>
    <row r="49" spans="1:25" x14ac:dyDescent="0.2">
      <c r="A49" s="6">
        <v>41562</v>
      </c>
      <c r="B49">
        <v>132.16</v>
      </c>
      <c r="C49">
        <v>110.13</v>
      </c>
      <c r="D49">
        <v>105.57</v>
      </c>
      <c r="Q49" s="5">
        <v>44795</v>
      </c>
      <c r="R49" s="8">
        <v>289.12</v>
      </c>
      <c r="S49">
        <v>289.12</v>
      </c>
      <c r="T49">
        <v>268.22000000000003</v>
      </c>
      <c r="U49">
        <v>260.27</v>
      </c>
      <c r="V49">
        <v>254.49</v>
      </c>
      <c r="W49">
        <v>250.77</v>
      </c>
      <c r="X49">
        <v>249.14</v>
      </c>
      <c r="Y49">
        <v>249.7</v>
      </c>
    </row>
    <row r="50" spans="1:25" x14ac:dyDescent="0.2">
      <c r="A50" s="6">
        <v>41579</v>
      </c>
      <c r="B50">
        <v>130.97</v>
      </c>
      <c r="C50">
        <v>109.14</v>
      </c>
      <c r="D50">
        <v>103.22</v>
      </c>
      <c r="Q50" s="5">
        <v>44792</v>
      </c>
      <c r="R50" s="8">
        <v>301.75</v>
      </c>
      <c r="S50">
        <v>301.75</v>
      </c>
      <c r="T50">
        <v>278.89</v>
      </c>
      <c r="U50">
        <v>268.72000000000003</v>
      </c>
      <c r="V50">
        <v>261.33</v>
      </c>
      <c r="W50">
        <v>256.76</v>
      </c>
      <c r="X50">
        <v>254.64</v>
      </c>
      <c r="Y50">
        <v>254.74</v>
      </c>
    </row>
    <row r="51" spans="1:25" x14ac:dyDescent="0.2">
      <c r="A51" s="6">
        <v>41593</v>
      </c>
      <c r="B51">
        <v>130.34</v>
      </c>
      <c r="C51">
        <v>108.62</v>
      </c>
      <c r="D51">
        <v>104.52</v>
      </c>
      <c r="Q51" s="5">
        <v>44791</v>
      </c>
      <c r="R51" s="8">
        <v>302.61</v>
      </c>
      <c r="S51">
        <v>302.61</v>
      </c>
      <c r="T51">
        <v>278.83999999999997</v>
      </c>
      <c r="U51">
        <v>267.86</v>
      </c>
      <c r="V51">
        <v>260.22000000000003</v>
      </c>
      <c r="W51">
        <v>255.48</v>
      </c>
      <c r="X51">
        <v>253.26</v>
      </c>
      <c r="Y51">
        <v>253.46</v>
      </c>
    </row>
    <row r="52" spans="1:25" x14ac:dyDescent="0.2">
      <c r="A52" s="6">
        <v>41610</v>
      </c>
      <c r="B52">
        <v>130.72</v>
      </c>
      <c r="C52">
        <v>108.93</v>
      </c>
      <c r="D52">
        <v>104</v>
      </c>
      <c r="Q52" s="5">
        <v>44790</v>
      </c>
      <c r="R52" s="8">
        <v>293.45</v>
      </c>
      <c r="S52">
        <v>293.45</v>
      </c>
      <c r="T52">
        <v>271.17</v>
      </c>
      <c r="U52">
        <v>260.89999999999998</v>
      </c>
      <c r="V52">
        <v>253.78</v>
      </c>
      <c r="W52">
        <v>249.54</v>
      </c>
      <c r="X52">
        <v>247.8</v>
      </c>
      <c r="Y52">
        <v>248.27</v>
      </c>
    </row>
    <row r="53" spans="1:25" x14ac:dyDescent="0.2">
      <c r="A53" s="6">
        <v>41624</v>
      </c>
      <c r="B53">
        <v>131.1</v>
      </c>
      <c r="C53">
        <v>109.25</v>
      </c>
      <c r="D53">
        <v>103.72</v>
      </c>
      <c r="Q53" s="5">
        <v>44789</v>
      </c>
      <c r="R53" s="8">
        <v>290.07</v>
      </c>
      <c r="S53">
        <v>290.07</v>
      </c>
      <c r="T53">
        <v>266.02999999999997</v>
      </c>
      <c r="U53">
        <v>256.17</v>
      </c>
      <c r="V53">
        <v>249.73</v>
      </c>
      <c r="W53">
        <v>246.16</v>
      </c>
      <c r="X53">
        <v>244.88</v>
      </c>
      <c r="Y53">
        <v>245.44</v>
      </c>
    </row>
    <row r="54" spans="1:25" x14ac:dyDescent="0.2">
      <c r="A54" s="6">
        <v>41641</v>
      </c>
      <c r="B54">
        <v>130.79</v>
      </c>
      <c r="C54">
        <v>108.99</v>
      </c>
      <c r="D54">
        <v>103.81</v>
      </c>
      <c r="Q54" s="5">
        <v>44788</v>
      </c>
      <c r="R54" s="8">
        <v>295.17</v>
      </c>
      <c r="S54">
        <v>295.17</v>
      </c>
      <c r="T54">
        <v>271.01</v>
      </c>
      <c r="U54">
        <v>261.17</v>
      </c>
      <c r="V54">
        <v>254.64</v>
      </c>
      <c r="W54">
        <v>250.76</v>
      </c>
      <c r="X54">
        <v>249.34</v>
      </c>
      <c r="Y54">
        <v>249.77</v>
      </c>
    </row>
    <row r="55" spans="1:25" x14ac:dyDescent="0.2">
      <c r="A55" s="6">
        <v>41687</v>
      </c>
      <c r="B55">
        <v>129.55000000000001</v>
      </c>
      <c r="C55">
        <v>107.96</v>
      </c>
      <c r="D55">
        <v>103.88</v>
      </c>
      <c r="Q55" s="5">
        <v>44785</v>
      </c>
      <c r="R55" s="8">
        <v>304.60000000000002</v>
      </c>
      <c r="S55">
        <v>304.60000000000002</v>
      </c>
      <c r="T55">
        <v>278.17</v>
      </c>
      <c r="U55">
        <v>267.77999999999997</v>
      </c>
      <c r="V55">
        <v>260.97000000000003</v>
      </c>
      <c r="W55">
        <v>257.07</v>
      </c>
      <c r="X55">
        <v>255.84</v>
      </c>
      <c r="Y55">
        <v>256.18</v>
      </c>
    </row>
    <row r="56" spans="1:25" x14ac:dyDescent="0.2">
      <c r="A56" s="6">
        <v>41701</v>
      </c>
      <c r="B56">
        <v>129.83000000000001</v>
      </c>
      <c r="C56">
        <v>108.19</v>
      </c>
      <c r="D56">
        <v>104.17</v>
      </c>
      <c r="Q56" s="5">
        <v>44784</v>
      </c>
      <c r="R56" s="8">
        <v>307.14999999999998</v>
      </c>
      <c r="S56">
        <v>307.14999999999998</v>
      </c>
      <c r="T56">
        <v>280.67</v>
      </c>
      <c r="U56">
        <v>270.12</v>
      </c>
      <c r="V56">
        <v>263.10000000000002</v>
      </c>
      <c r="W56">
        <v>258.95999999999998</v>
      </c>
      <c r="X56">
        <v>257.7</v>
      </c>
      <c r="Y56">
        <v>258.17</v>
      </c>
    </row>
    <row r="57" spans="1:25" x14ac:dyDescent="0.2">
      <c r="A57" s="6">
        <v>41715</v>
      </c>
      <c r="B57">
        <v>129.38</v>
      </c>
      <c r="C57">
        <v>107.82</v>
      </c>
      <c r="D57">
        <v>103.55</v>
      </c>
      <c r="Q57" s="5">
        <v>44783</v>
      </c>
      <c r="R57" s="8">
        <v>307.02999999999997</v>
      </c>
      <c r="S57">
        <v>307.02999999999997</v>
      </c>
      <c r="T57">
        <v>279.45</v>
      </c>
      <c r="U57">
        <v>267.13</v>
      </c>
      <c r="V57">
        <v>259.31</v>
      </c>
      <c r="W57">
        <v>255.03</v>
      </c>
      <c r="X57">
        <v>253.91</v>
      </c>
      <c r="Y57">
        <v>254.61</v>
      </c>
    </row>
    <row r="58" spans="1:25" x14ac:dyDescent="0.2">
      <c r="A58" s="6">
        <v>41730</v>
      </c>
      <c r="B58">
        <v>129.51</v>
      </c>
      <c r="C58">
        <v>107.93</v>
      </c>
      <c r="D58">
        <v>104.9</v>
      </c>
      <c r="Q58" s="5">
        <v>44782</v>
      </c>
      <c r="R58" s="8">
        <v>296.02</v>
      </c>
      <c r="S58">
        <v>296.02</v>
      </c>
      <c r="T58">
        <v>270.75</v>
      </c>
      <c r="U58">
        <v>259.02999999999997</v>
      </c>
      <c r="V58">
        <v>251.72</v>
      </c>
      <c r="W58">
        <v>248.06</v>
      </c>
      <c r="X58">
        <v>247.39</v>
      </c>
      <c r="Y58">
        <v>248.13</v>
      </c>
    </row>
    <row r="59" spans="1:25" x14ac:dyDescent="0.2">
      <c r="A59" s="6">
        <v>41744</v>
      </c>
      <c r="B59">
        <v>129.74</v>
      </c>
      <c r="C59">
        <v>108.12</v>
      </c>
      <c r="D59">
        <v>106.03</v>
      </c>
      <c r="Q59" s="5">
        <v>44781</v>
      </c>
      <c r="R59" s="8">
        <v>288.62</v>
      </c>
      <c r="S59">
        <v>288.62</v>
      </c>
      <c r="T59">
        <v>264.97000000000003</v>
      </c>
      <c r="U59">
        <v>255</v>
      </c>
      <c r="V59">
        <v>248.36</v>
      </c>
      <c r="W59">
        <v>245.29</v>
      </c>
      <c r="X59">
        <v>244.94</v>
      </c>
      <c r="Y59">
        <v>245.78</v>
      </c>
    </row>
    <row r="60" spans="1:25" x14ac:dyDescent="0.2">
      <c r="A60" s="6">
        <v>41760</v>
      </c>
      <c r="B60">
        <v>130.22</v>
      </c>
      <c r="C60">
        <v>108.52</v>
      </c>
      <c r="D60">
        <v>104.7</v>
      </c>
      <c r="Q60" s="5">
        <v>44778</v>
      </c>
      <c r="R60" s="8">
        <v>285.56</v>
      </c>
      <c r="S60">
        <v>285.56</v>
      </c>
      <c r="T60">
        <v>260.27999999999997</v>
      </c>
      <c r="U60">
        <v>249.85</v>
      </c>
      <c r="V60">
        <v>242.81</v>
      </c>
      <c r="W60">
        <v>239.43</v>
      </c>
      <c r="X60">
        <v>239.03</v>
      </c>
      <c r="Y60">
        <v>239.95</v>
      </c>
    </row>
    <row r="61" spans="1:25" x14ac:dyDescent="0.2">
      <c r="A61" s="6">
        <v>41775</v>
      </c>
      <c r="B61">
        <v>130.1</v>
      </c>
      <c r="C61">
        <v>108.42</v>
      </c>
      <c r="D61">
        <v>105.26</v>
      </c>
      <c r="Q61" s="5">
        <v>44777</v>
      </c>
      <c r="R61" s="8">
        <v>279.35000000000002</v>
      </c>
      <c r="S61">
        <v>279.35000000000002</v>
      </c>
      <c r="T61">
        <v>256.31</v>
      </c>
      <c r="U61">
        <v>247.34</v>
      </c>
      <c r="V61">
        <v>241.24</v>
      </c>
      <c r="W61">
        <v>238.29</v>
      </c>
      <c r="X61">
        <v>237.84</v>
      </c>
      <c r="Y61">
        <v>238.68</v>
      </c>
    </row>
    <row r="62" spans="1:25" x14ac:dyDescent="0.2">
      <c r="A62" s="6">
        <v>41792</v>
      </c>
      <c r="B62">
        <v>130.19999999999999</v>
      </c>
      <c r="C62">
        <v>108.5</v>
      </c>
      <c r="D62">
        <v>105.34</v>
      </c>
      <c r="Q62" s="5">
        <v>44776</v>
      </c>
      <c r="R62" s="8">
        <v>291.22000000000003</v>
      </c>
      <c r="S62">
        <v>291.22000000000003</v>
      </c>
      <c r="T62">
        <v>266.44</v>
      </c>
      <c r="U62">
        <v>256.37</v>
      </c>
      <c r="V62">
        <v>249.13</v>
      </c>
      <c r="W62">
        <v>245.42</v>
      </c>
      <c r="X62">
        <v>244.83</v>
      </c>
      <c r="Y62">
        <v>245.68</v>
      </c>
    </row>
    <row r="63" spans="1:25" x14ac:dyDescent="0.2">
      <c r="A63" s="6">
        <v>41806</v>
      </c>
      <c r="B63">
        <v>130.31</v>
      </c>
      <c r="C63">
        <v>108.59</v>
      </c>
      <c r="D63">
        <v>106.14</v>
      </c>
      <c r="Q63" s="5">
        <v>44775</v>
      </c>
      <c r="R63" s="8">
        <v>305.67</v>
      </c>
      <c r="S63">
        <v>305.67</v>
      </c>
      <c r="T63">
        <v>278.26</v>
      </c>
      <c r="U63">
        <v>266.69</v>
      </c>
      <c r="V63">
        <v>258.27</v>
      </c>
      <c r="W63">
        <v>253.56</v>
      </c>
      <c r="X63">
        <v>252.23</v>
      </c>
      <c r="Y63">
        <v>252.53</v>
      </c>
    </row>
    <row r="64" spans="1:25" x14ac:dyDescent="0.2">
      <c r="A64" s="6">
        <v>41821</v>
      </c>
      <c r="B64">
        <v>131.52000000000001</v>
      </c>
      <c r="C64">
        <v>109.6</v>
      </c>
      <c r="D64">
        <v>106.22</v>
      </c>
      <c r="Q64" s="5">
        <v>44774</v>
      </c>
      <c r="R64" s="8">
        <v>299.81</v>
      </c>
      <c r="S64">
        <v>299.81</v>
      </c>
      <c r="T64">
        <v>274.3</v>
      </c>
      <c r="U64">
        <v>263.68</v>
      </c>
      <c r="V64">
        <v>256.17</v>
      </c>
      <c r="W64">
        <v>251.93</v>
      </c>
      <c r="X64">
        <v>251.01</v>
      </c>
      <c r="Y64">
        <v>251.22</v>
      </c>
    </row>
    <row r="65" spans="1:25" x14ac:dyDescent="0.2">
      <c r="A65" s="6">
        <v>41835</v>
      </c>
      <c r="B65">
        <v>131.22999999999999</v>
      </c>
      <c r="C65">
        <v>109.36</v>
      </c>
      <c r="D65">
        <v>103.6</v>
      </c>
      <c r="Q65" s="5">
        <v>44771</v>
      </c>
      <c r="R65" s="8">
        <v>348.81</v>
      </c>
      <c r="S65">
        <v>348.81</v>
      </c>
      <c r="T65">
        <v>311.32</v>
      </c>
      <c r="U65">
        <v>286.52</v>
      </c>
      <c r="V65">
        <v>275.77</v>
      </c>
      <c r="W65">
        <v>267.72000000000003</v>
      </c>
      <c r="X65">
        <v>262.68</v>
      </c>
      <c r="Y65">
        <v>261.07</v>
      </c>
    </row>
    <row r="66" spans="1:25" x14ac:dyDescent="0.2">
      <c r="A66" s="6">
        <v>41852</v>
      </c>
      <c r="B66">
        <v>130.5</v>
      </c>
      <c r="C66">
        <v>108.75</v>
      </c>
      <c r="D66">
        <v>102.3</v>
      </c>
      <c r="Q66" s="5">
        <v>44770</v>
      </c>
      <c r="R66" s="8">
        <v>346.46</v>
      </c>
      <c r="S66">
        <v>346.46</v>
      </c>
      <c r="T66">
        <v>310.18</v>
      </c>
      <c r="U66">
        <v>283.85000000000002</v>
      </c>
      <c r="V66">
        <v>273.05</v>
      </c>
      <c r="W66">
        <v>265.12</v>
      </c>
      <c r="X66">
        <v>260.07</v>
      </c>
      <c r="Y66">
        <v>258.20999999999998</v>
      </c>
    </row>
    <row r="67" spans="1:25" x14ac:dyDescent="0.2">
      <c r="A67" s="6">
        <v>41866</v>
      </c>
      <c r="B67">
        <v>129.76</v>
      </c>
      <c r="C67">
        <v>108.13</v>
      </c>
      <c r="D67">
        <v>102.66</v>
      </c>
      <c r="Q67" s="5">
        <v>44769</v>
      </c>
      <c r="R67" s="8">
        <v>342.88</v>
      </c>
      <c r="S67">
        <v>342.88</v>
      </c>
      <c r="T67">
        <v>315.36</v>
      </c>
      <c r="U67">
        <v>288.31</v>
      </c>
      <c r="V67">
        <v>276.54000000000002</v>
      </c>
      <c r="W67">
        <v>267.93</v>
      </c>
      <c r="X67">
        <v>262.45</v>
      </c>
      <c r="Y67">
        <v>260.27</v>
      </c>
    </row>
    <row r="68" spans="1:25" x14ac:dyDescent="0.2">
      <c r="A68" s="6">
        <v>41883</v>
      </c>
      <c r="B68">
        <v>128.72</v>
      </c>
      <c r="C68">
        <v>107.27</v>
      </c>
      <c r="D68">
        <v>103.32</v>
      </c>
      <c r="Q68" s="5">
        <v>44768</v>
      </c>
      <c r="R68" s="8">
        <v>335.5</v>
      </c>
      <c r="S68">
        <v>335.5</v>
      </c>
      <c r="T68">
        <v>308.18</v>
      </c>
      <c r="U68">
        <v>281.22000000000003</v>
      </c>
      <c r="V68">
        <v>269.01</v>
      </c>
      <c r="W68">
        <v>260.54000000000002</v>
      </c>
      <c r="X68">
        <v>255.3</v>
      </c>
      <c r="Y68">
        <v>252.99</v>
      </c>
    </row>
    <row r="69" spans="1:25" x14ac:dyDescent="0.2">
      <c r="A69" s="6">
        <v>41897</v>
      </c>
      <c r="B69">
        <v>129.18</v>
      </c>
      <c r="C69">
        <v>107.65</v>
      </c>
      <c r="D69">
        <v>102.73</v>
      </c>
      <c r="Q69" s="5">
        <v>44767</v>
      </c>
      <c r="R69" s="8">
        <v>338.2</v>
      </c>
      <c r="S69">
        <v>338.2</v>
      </c>
      <c r="T69">
        <v>311.63</v>
      </c>
      <c r="U69">
        <v>283.45999999999998</v>
      </c>
      <c r="V69">
        <v>270</v>
      </c>
      <c r="W69">
        <v>260.44</v>
      </c>
      <c r="X69">
        <v>254.42</v>
      </c>
      <c r="Y69">
        <v>251.58</v>
      </c>
    </row>
    <row r="70" spans="1:25" x14ac:dyDescent="0.2">
      <c r="A70" s="6">
        <v>41913</v>
      </c>
      <c r="B70">
        <v>128.49</v>
      </c>
      <c r="C70">
        <v>107.08</v>
      </c>
      <c r="D70">
        <v>102.13</v>
      </c>
      <c r="Q70" s="5">
        <v>44764</v>
      </c>
      <c r="R70" s="8">
        <v>322.27999999999997</v>
      </c>
      <c r="S70">
        <v>322.27999999999997</v>
      </c>
      <c r="T70">
        <v>302.68</v>
      </c>
      <c r="U70">
        <v>276.42</v>
      </c>
      <c r="V70">
        <v>263.66000000000003</v>
      </c>
      <c r="W70">
        <v>254.62</v>
      </c>
      <c r="X70">
        <v>249.02</v>
      </c>
      <c r="Y70">
        <v>246.5</v>
      </c>
    </row>
    <row r="71" spans="1:25" x14ac:dyDescent="0.2">
      <c r="A71" s="6">
        <v>41927</v>
      </c>
      <c r="B71">
        <v>126.93</v>
      </c>
      <c r="C71">
        <v>105.78</v>
      </c>
      <c r="D71">
        <v>96.52</v>
      </c>
      <c r="Q71" s="5">
        <v>44763</v>
      </c>
      <c r="R71" s="8">
        <v>314.95</v>
      </c>
      <c r="S71">
        <v>314.95</v>
      </c>
      <c r="T71">
        <v>299.79000000000002</v>
      </c>
      <c r="U71">
        <v>275.95999999999998</v>
      </c>
      <c r="V71">
        <v>264.48</v>
      </c>
      <c r="W71">
        <v>255.81</v>
      </c>
      <c r="X71">
        <v>250.31</v>
      </c>
      <c r="Y71">
        <v>247.91</v>
      </c>
    </row>
    <row r="72" spans="1:25" x14ac:dyDescent="0.2">
      <c r="A72" s="6">
        <v>41946</v>
      </c>
      <c r="B72">
        <v>123.77</v>
      </c>
      <c r="C72">
        <v>103.14</v>
      </c>
      <c r="D72">
        <v>96.77</v>
      </c>
      <c r="Q72" s="5">
        <v>44762</v>
      </c>
      <c r="R72" s="8">
        <v>327.54000000000002</v>
      </c>
      <c r="S72">
        <v>327.54000000000002</v>
      </c>
      <c r="T72">
        <v>313.56</v>
      </c>
      <c r="U72">
        <v>287.47000000000003</v>
      </c>
      <c r="V72">
        <v>273.54000000000002</v>
      </c>
      <c r="W72">
        <v>263.27</v>
      </c>
      <c r="X72">
        <v>256.55</v>
      </c>
      <c r="Y72">
        <v>253.49</v>
      </c>
    </row>
    <row r="73" spans="1:25" x14ac:dyDescent="0.2">
      <c r="A73" s="6">
        <v>41960</v>
      </c>
      <c r="B73">
        <v>122.86</v>
      </c>
      <c r="C73">
        <v>102.38</v>
      </c>
      <c r="D73">
        <v>96.38</v>
      </c>
      <c r="Q73" s="5">
        <v>44761</v>
      </c>
      <c r="R73" s="8">
        <v>330.75</v>
      </c>
      <c r="S73">
        <v>330.75</v>
      </c>
      <c r="T73">
        <v>316.89</v>
      </c>
      <c r="U73">
        <v>289.94</v>
      </c>
      <c r="V73">
        <v>275.22000000000003</v>
      </c>
      <c r="W73">
        <v>264.48</v>
      </c>
      <c r="X73">
        <v>257.48</v>
      </c>
      <c r="Y73">
        <v>254.37</v>
      </c>
    </row>
    <row r="74" spans="1:25" x14ac:dyDescent="0.2">
      <c r="A74" s="6">
        <v>41974</v>
      </c>
      <c r="B74">
        <v>121.45</v>
      </c>
      <c r="C74">
        <v>101.21</v>
      </c>
      <c r="D74">
        <v>91.54</v>
      </c>
      <c r="Q74" s="5">
        <v>44760</v>
      </c>
      <c r="R74" s="8">
        <v>326.43</v>
      </c>
      <c r="S74">
        <v>326.43</v>
      </c>
      <c r="T74">
        <v>312.04000000000002</v>
      </c>
      <c r="U74">
        <v>284.95</v>
      </c>
      <c r="V74">
        <v>270.14</v>
      </c>
      <c r="W74">
        <v>259.83999999999997</v>
      </c>
      <c r="X74">
        <v>253.43</v>
      </c>
      <c r="Y74">
        <v>250.73</v>
      </c>
    </row>
    <row r="75" spans="1:25" x14ac:dyDescent="0.2">
      <c r="A75" s="6">
        <v>41988</v>
      </c>
      <c r="B75">
        <v>116.9</v>
      </c>
      <c r="C75">
        <v>97.42</v>
      </c>
      <c r="D75">
        <v>87.12</v>
      </c>
      <c r="Q75" s="5">
        <v>44757</v>
      </c>
      <c r="R75" s="8">
        <v>321.32</v>
      </c>
      <c r="S75">
        <v>321.32</v>
      </c>
      <c r="T75">
        <v>305.41000000000003</v>
      </c>
      <c r="U75">
        <v>278.58999999999997</v>
      </c>
      <c r="V75">
        <v>264.43</v>
      </c>
      <c r="W75">
        <v>254.81</v>
      </c>
      <c r="X75">
        <v>248.95</v>
      </c>
      <c r="Y75">
        <v>246.44</v>
      </c>
    </row>
    <row r="76" spans="1:25" x14ac:dyDescent="0.2">
      <c r="A76" s="6">
        <v>42006</v>
      </c>
      <c r="B76">
        <v>112.08</v>
      </c>
      <c r="C76">
        <v>93.4</v>
      </c>
      <c r="D76">
        <v>85.03</v>
      </c>
      <c r="Q76" s="5">
        <v>44756</v>
      </c>
      <c r="R76" s="8">
        <v>318.68</v>
      </c>
      <c r="S76">
        <v>318.68</v>
      </c>
      <c r="T76">
        <v>301.72000000000003</v>
      </c>
      <c r="U76">
        <v>274.39</v>
      </c>
      <c r="V76">
        <v>260.31</v>
      </c>
      <c r="W76">
        <v>251.4</v>
      </c>
      <c r="X76">
        <v>246.26</v>
      </c>
      <c r="Y76">
        <v>244.03</v>
      </c>
    </row>
    <row r="77" spans="1:25" x14ac:dyDescent="0.2">
      <c r="A77" s="6">
        <v>42020</v>
      </c>
      <c r="B77">
        <v>107.46</v>
      </c>
      <c r="C77">
        <v>89.55</v>
      </c>
      <c r="D77">
        <v>83.68</v>
      </c>
      <c r="Q77" s="5">
        <v>44755</v>
      </c>
      <c r="R77" s="8">
        <v>323.37</v>
      </c>
      <c r="S77">
        <v>323.37</v>
      </c>
      <c r="T77">
        <v>308.06</v>
      </c>
      <c r="U77">
        <v>279.85000000000002</v>
      </c>
      <c r="V77">
        <v>265.38</v>
      </c>
      <c r="W77">
        <v>255.82</v>
      </c>
      <c r="X77">
        <v>250.08</v>
      </c>
      <c r="Y77">
        <v>247.35</v>
      </c>
    </row>
    <row r="78" spans="1:25" x14ac:dyDescent="0.2">
      <c r="A78" s="6">
        <v>42037</v>
      </c>
      <c r="B78">
        <v>106.39</v>
      </c>
      <c r="C78">
        <v>88.66</v>
      </c>
      <c r="D78">
        <v>86.71</v>
      </c>
      <c r="Q78" s="5">
        <v>44754</v>
      </c>
      <c r="R78" s="8">
        <v>326.45999999999998</v>
      </c>
      <c r="S78">
        <v>326.45999999999998</v>
      </c>
      <c r="T78">
        <v>311.85000000000002</v>
      </c>
      <c r="U78">
        <v>283.60000000000002</v>
      </c>
      <c r="V78">
        <v>268.79000000000002</v>
      </c>
      <c r="W78">
        <v>258.61</v>
      </c>
      <c r="X78">
        <v>252.43</v>
      </c>
      <c r="Y78">
        <v>249.52</v>
      </c>
    </row>
    <row r="79" spans="1:25" x14ac:dyDescent="0.2">
      <c r="A79" s="6">
        <v>42051</v>
      </c>
      <c r="B79">
        <v>108.12</v>
      </c>
      <c r="C79">
        <v>90.1</v>
      </c>
      <c r="D79">
        <v>88.82</v>
      </c>
      <c r="Q79" s="5">
        <v>44753</v>
      </c>
      <c r="R79" s="8">
        <v>346.22</v>
      </c>
      <c r="S79">
        <v>346.22</v>
      </c>
      <c r="T79">
        <v>331.03</v>
      </c>
      <c r="U79">
        <v>302.45999999999998</v>
      </c>
      <c r="V79">
        <v>286.62</v>
      </c>
      <c r="W79">
        <v>275.45</v>
      </c>
      <c r="X79">
        <v>268.20999999999998</v>
      </c>
      <c r="Y79">
        <v>264.39999999999998</v>
      </c>
    </row>
    <row r="80" spans="1:25" x14ac:dyDescent="0.2">
      <c r="A80" s="6">
        <v>42065</v>
      </c>
      <c r="B80">
        <v>109.95</v>
      </c>
      <c r="C80">
        <v>91.63</v>
      </c>
      <c r="D80">
        <v>89.97</v>
      </c>
      <c r="Q80" s="5">
        <v>44750</v>
      </c>
      <c r="R80" s="8">
        <v>344.71</v>
      </c>
      <c r="S80">
        <v>344.71</v>
      </c>
      <c r="T80">
        <v>328.24</v>
      </c>
      <c r="U80">
        <v>299.67</v>
      </c>
      <c r="V80">
        <v>283.44</v>
      </c>
      <c r="W80">
        <v>271.89</v>
      </c>
      <c r="X80">
        <v>264.06</v>
      </c>
      <c r="Y80">
        <v>259.61</v>
      </c>
    </row>
    <row r="81" spans="1:25" x14ac:dyDescent="0.2">
      <c r="A81" s="6">
        <v>42079</v>
      </c>
      <c r="B81">
        <v>111.78</v>
      </c>
      <c r="C81">
        <v>93.15</v>
      </c>
      <c r="D81">
        <v>89.54</v>
      </c>
      <c r="Q81" s="5">
        <v>44749</v>
      </c>
      <c r="R81" s="8">
        <v>342.04</v>
      </c>
      <c r="S81">
        <v>342.04</v>
      </c>
      <c r="T81">
        <v>324.58999999999997</v>
      </c>
      <c r="U81">
        <v>295.19</v>
      </c>
      <c r="V81">
        <v>278.37</v>
      </c>
      <c r="W81">
        <v>266.60000000000002</v>
      </c>
      <c r="X81">
        <v>258.5</v>
      </c>
      <c r="Y81">
        <v>253.96</v>
      </c>
    </row>
    <row r="82" spans="1:25" x14ac:dyDescent="0.2">
      <c r="A82" s="6">
        <v>42095</v>
      </c>
      <c r="B82">
        <v>113.06</v>
      </c>
      <c r="C82">
        <v>94.22</v>
      </c>
      <c r="D82">
        <v>91.62</v>
      </c>
      <c r="Q82" s="5">
        <v>44748</v>
      </c>
      <c r="R82" s="8">
        <v>323.66000000000003</v>
      </c>
      <c r="S82">
        <v>323.66000000000003</v>
      </c>
      <c r="T82">
        <v>309.05</v>
      </c>
      <c r="U82">
        <v>280.72000000000003</v>
      </c>
      <c r="V82">
        <v>264.63</v>
      </c>
      <c r="W82">
        <v>253.69</v>
      </c>
      <c r="X82">
        <v>246.79</v>
      </c>
      <c r="Y82">
        <v>243.39</v>
      </c>
    </row>
    <row r="83" spans="1:25" x14ac:dyDescent="0.2">
      <c r="A83" s="6">
        <v>42111</v>
      </c>
      <c r="B83">
        <v>113.49</v>
      </c>
      <c r="C83">
        <v>94.58</v>
      </c>
      <c r="D83">
        <v>93.95</v>
      </c>
      <c r="Q83" s="5">
        <v>44747</v>
      </c>
      <c r="R83" s="8">
        <v>332.9</v>
      </c>
      <c r="S83">
        <v>332.9</v>
      </c>
      <c r="T83">
        <v>319.06</v>
      </c>
      <c r="U83">
        <v>289.82</v>
      </c>
      <c r="V83">
        <v>273.11</v>
      </c>
      <c r="W83">
        <v>261.48</v>
      </c>
      <c r="X83">
        <v>254.33</v>
      </c>
      <c r="Y83">
        <v>251.07</v>
      </c>
    </row>
    <row r="84" spans="1:25" x14ac:dyDescent="0.2">
      <c r="A84" s="6">
        <v>42125</v>
      </c>
      <c r="B84">
        <v>115.14</v>
      </c>
      <c r="C84">
        <v>95.95</v>
      </c>
      <c r="D84">
        <v>94.7</v>
      </c>
      <c r="Q84" s="5">
        <v>44743</v>
      </c>
      <c r="R84" s="8">
        <v>368.78</v>
      </c>
      <c r="S84">
        <v>368.78</v>
      </c>
      <c r="T84">
        <v>353.12</v>
      </c>
      <c r="U84">
        <v>321.24</v>
      </c>
      <c r="V84">
        <v>301.89</v>
      </c>
      <c r="W84">
        <v>287.58999999999997</v>
      </c>
      <c r="X84">
        <v>278.26</v>
      </c>
      <c r="Y84">
        <v>273.41000000000003</v>
      </c>
    </row>
    <row r="85" spans="1:25" x14ac:dyDescent="0.2">
      <c r="A85" s="6">
        <v>42139</v>
      </c>
      <c r="B85">
        <v>116.32</v>
      </c>
      <c r="C85">
        <v>96.93</v>
      </c>
      <c r="D85">
        <v>93.3</v>
      </c>
      <c r="Q85" s="5">
        <v>44742</v>
      </c>
      <c r="R85" s="8">
        <v>364.98</v>
      </c>
      <c r="S85">
        <v>364.98</v>
      </c>
      <c r="T85">
        <v>353.63</v>
      </c>
      <c r="U85">
        <v>340.19</v>
      </c>
      <c r="V85">
        <v>310.64</v>
      </c>
      <c r="W85">
        <v>292.95</v>
      </c>
      <c r="X85">
        <v>279.55</v>
      </c>
      <c r="Y85">
        <v>270.66000000000003</v>
      </c>
    </row>
    <row r="86" spans="1:25" x14ac:dyDescent="0.2">
      <c r="A86" s="6">
        <v>42156</v>
      </c>
      <c r="B86">
        <v>116.66</v>
      </c>
      <c r="C86">
        <v>97.22</v>
      </c>
      <c r="D86">
        <v>95.13</v>
      </c>
      <c r="Q86" s="5">
        <v>44741</v>
      </c>
      <c r="R86" s="8">
        <v>382.7</v>
      </c>
      <c r="S86">
        <v>382.7</v>
      </c>
      <c r="T86">
        <v>372.33</v>
      </c>
      <c r="U86">
        <v>358.18</v>
      </c>
      <c r="V86">
        <v>325.13</v>
      </c>
      <c r="W86">
        <v>305.39</v>
      </c>
      <c r="X86">
        <v>290.64999999999998</v>
      </c>
      <c r="Y86">
        <v>280.64999999999998</v>
      </c>
    </row>
    <row r="87" spans="1:25" x14ac:dyDescent="0.2">
      <c r="A87" s="6">
        <v>42170</v>
      </c>
      <c r="B87">
        <v>117.13</v>
      </c>
      <c r="C87">
        <v>97.61</v>
      </c>
      <c r="D87">
        <v>95.53</v>
      </c>
      <c r="Q87" s="5">
        <v>44740</v>
      </c>
      <c r="R87" s="8">
        <v>393.51</v>
      </c>
      <c r="S87">
        <v>393.51</v>
      </c>
      <c r="T87">
        <v>384.42</v>
      </c>
      <c r="U87">
        <v>369.14</v>
      </c>
      <c r="V87">
        <v>336.17</v>
      </c>
      <c r="W87">
        <v>315.14999999999998</v>
      </c>
      <c r="X87">
        <v>298.88</v>
      </c>
      <c r="Y87">
        <v>287.5</v>
      </c>
    </row>
    <row r="88" spans="1:25" x14ac:dyDescent="0.2">
      <c r="A88" s="6">
        <v>42186</v>
      </c>
      <c r="B88">
        <v>117.05</v>
      </c>
      <c r="C88">
        <v>97.54</v>
      </c>
      <c r="D88">
        <v>94.36</v>
      </c>
      <c r="Q88" s="5">
        <v>44739</v>
      </c>
      <c r="R88" s="8">
        <v>383.72</v>
      </c>
      <c r="S88">
        <v>383.72</v>
      </c>
      <c r="T88">
        <v>373.99</v>
      </c>
      <c r="U88">
        <v>359.27</v>
      </c>
      <c r="V88">
        <v>327.74</v>
      </c>
      <c r="W88">
        <v>307.52999999999997</v>
      </c>
      <c r="X88">
        <v>291.99</v>
      </c>
      <c r="Y88">
        <v>281.33</v>
      </c>
    </row>
    <row r="89" spans="1:25" x14ac:dyDescent="0.2">
      <c r="A89" s="6">
        <v>42201</v>
      </c>
      <c r="B89">
        <v>117.24</v>
      </c>
      <c r="C89">
        <v>97.7</v>
      </c>
      <c r="D89">
        <v>92.6</v>
      </c>
      <c r="Q89" s="5">
        <v>44736</v>
      </c>
      <c r="R89" s="8">
        <v>388.48</v>
      </c>
      <c r="S89">
        <v>388.48</v>
      </c>
      <c r="T89">
        <v>378.17</v>
      </c>
      <c r="U89">
        <v>360.48</v>
      </c>
      <c r="V89">
        <v>328.32</v>
      </c>
      <c r="W89">
        <v>307.64</v>
      </c>
      <c r="X89">
        <v>291.41000000000003</v>
      </c>
      <c r="Y89">
        <v>280.23</v>
      </c>
    </row>
    <row r="90" spans="1:25" x14ac:dyDescent="0.2">
      <c r="A90" s="6">
        <v>42219</v>
      </c>
      <c r="B90">
        <v>116.38</v>
      </c>
      <c r="C90">
        <v>96.98</v>
      </c>
      <c r="D90">
        <v>91.4</v>
      </c>
      <c r="Q90" s="5">
        <v>44735</v>
      </c>
      <c r="R90" s="8">
        <v>376.56</v>
      </c>
      <c r="S90">
        <v>376.56</v>
      </c>
      <c r="T90">
        <v>366.1</v>
      </c>
      <c r="U90">
        <v>350</v>
      </c>
      <c r="V90">
        <v>320.01</v>
      </c>
      <c r="W90">
        <v>301.01</v>
      </c>
      <c r="X90">
        <v>285.83999999999997</v>
      </c>
      <c r="Y90">
        <v>275.17</v>
      </c>
    </row>
    <row r="91" spans="1:25" x14ac:dyDescent="0.2">
      <c r="A91" s="6">
        <v>42233</v>
      </c>
      <c r="B91">
        <v>114.73</v>
      </c>
      <c r="C91">
        <v>95.61</v>
      </c>
      <c r="D91">
        <v>88.88</v>
      </c>
      <c r="Q91" s="5">
        <v>44734</v>
      </c>
      <c r="R91" s="8">
        <v>383.41</v>
      </c>
      <c r="S91">
        <v>383.41</v>
      </c>
      <c r="T91">
        <v>372.98</v>
      </c>
      <c r="U91">
        <v>356.12</v>
      </c>
      <c r="V91">
        <v>325.82</v>
      </c>
      <c r="W91">
        <v>307.75</v>
      </c>
      <c r="X91">
        <v>293.20999999999998</v>
      </c>
      <c r="Y91">
        <v>282.81</v>
      </c>
    </row>
    <row r="92" spans="1:25" x14ac:dyDescent="0.2">
      <c r="A92" s="6">
        <v>42248</v>
      </c>
      <c r="B92">
        <v>111.7</v>
      </c>
      <c r="C92">
        <v>93.08</v>
      </c>
      <c r="D92">
        <v>86.77</v>
      </c>
      <c r="Q92" s="5">
        <v>44733</v>
      </c>
      <c r="R92" s="8">
        <v>379.45</v>
      </c>
      <c r="S92">
        <v>379.45</v>
      </c>
      <c r="T92">
        <v>369.53</v>
      </c>
      <c r="U92">
        <v>354.13</v>
      </c>
      <c r="V92">
        <v>326.36</v>
      </c>
      <c r="W92">
        <v>309.25</v>
      </c>
      <c r="X92">
        <v>295.14999999999998</v>
      </c>
      <c r="Y92">
        <v>284.91000000000003</v>
      </c>
    </row>
    <row r="93" spans="1:25" x14ac:dyDescent="0.2">
      <c r="A93" s="6">
        <v>42262</v>
      </c>
      <c r="B93">
        <v>111.16</v>
      </c>
      <c r="C93">
        <v>92.63</v>
      </c>
      <c r="D93">
        <v>85.33</v>
      </c>
      <c r="Q93" s="5">
        <v>44729</v>
      </c>
      <c r="R93" s="8">
        <v>379.3</v>
      </c>
      <c r="S93">
        <v>379.3</v>
      </c>
      <c r="T93">
        <v>368.12</v>
      </c>
      <c r="U93">
        <v>352.37</v>
      </c>
      <c r="V93">
        <v>325.36</v>
      </c>
      <c r="W93">
        <v>309</v>
      </c>
      <c r="X93">
        <v>295.33</v>
      </c>
      <c r="Y93">
        <v>285.16000000000003</v>
      </c>
    </row>
    <row r="94" spans="1:25" x14ac:dyDescent="0.2">
      <c r="A94" s="6">
        <v>42278</v>
      </c>
      <c r="B94">
        <v>109.45</v>
      </c>
      <c r="C94">
        <v>91.21</v>
      </c>
      <c r="D94">
        <v>85.44</v>
      </c>
      <c r="Q94" s="5">
        <v>44728</v>
      </c>
      <c r="R94" s="8">
        <v>395.58</v>
      </c>
      <c r="S94">
        <v>395.58</v>
      </c>
      <c r="T94">
        <v>384.38</v>
      </c>
      <c r="U94">
        <v>368.57</v>
      </c>
      <c r="V94">
        <v>342.31</v>
      </c>
      <c r="W94">
        <v>326.39</v>
      </c>
      <c r="X94">
        <v>313.26</v>
      </c>
      <c r="Y94">
        <v>303.3</v>
      </c>
    </row>
    <row r="95" spans="1:25" x14ac:dyDescent="0.2">
      <c r="A95" s="6">
        <v>42292</v>
      </c>
      <c r="B95">
        <v>109.27</v>
      </c>
      <c r="C95">
        <v>91.06</v>
      </c>
      <c r="D95">
        <v>84.17</v>
      </c>
      <c r="Q95" s="5">
        <v>44727</v>
      </c>
      <c r="R95" s="8">
        <v>389.42</v>
      </c>
      <c r="S95">
        <v>389.42</v>
      </c>
      <c r="T95">
        <v>377.05</v>
      </c>
      <c r="U95">
        <v>361.78</v>
      </c>
      <c r="V95">
        <v>336.49</v>
      </c>
      <c r="W95">
        <v>321.2</v>
      </c>
      <c r="X95">
        <v>308.63</v>
      </c>
      <c r="Y95">
        <v>299.12</v>
      </c>
    </row>
    <row r="96" spans="1:25" x14ac:dyDescent="0.2">
      <c r="A96" s="6">
        <v>42310</v>
      </c>
      <c r="B96">
        <v>107.67</v>
      </c>
      <c r="C96">
        <v>89.73</v>
      </c>
      <c r="D96">
        <v>85.31</v>
      </c>
      <c r="Q96" s="5">
        <v>44726</v>
      </c>
      <c r="R96" s="8">
        <v>399.38</v>
      </c>
      <c r="S96">
        <v>399.38</v>
      </c>
      <c r="T96">
        <v>384.19</v>
      </c>
      <c r="U96">
        <v>368.25</v>
      </c>
      <c r="V96">
        <v>342.88</v>
      </c>
      <c r="W96">
        <v>326.41000000000003</v>
      </c>
      <c r="X96">
        <v>312.79000000000002</v>
      </c>
      <c r="Y96">
        <v>302.52</v>
      </c>
    </row>
    <row r="97" spans="1:25" x14ac:dyDescent="0.2">
      <c r="A97" s="6">
        <v>42324</v>
      </c>
      <c r="B97">
        <v>107.98</v>
      </c>
      <c r="C97">
        <v>89.98</v>
      </c>
      <c r="D97">
        <v>82.99</v>
      </c>
      <c r="Q97" s="5">
        <v>44725</v>
      </c>
      <c r="R97" s="8">
        <v>403.53</v>
      </c>
      <c r="S97">
        <v>403.53</v>
      </c>
      <c r="T97">
        <v>389.29</v>
      </c>
      <c r="U97">
        <v>373.85</v>
      </c>
      <c r="V97">
        <v>348.96</v>
      </c>
      <c r="W97">
        <v>332.4</v>
      </c>
      <c r="X97">
        <v>318.64</v>
      </c>
      <c r="Y97">
        <v>307.95</v>
      </c>
    </row>
    <row r="98" spans="1:25" x14ac:dyDescent="0.2">
      <c r="A98" s="6">
        <v>42339</v>
      </c>
      <c r="B98">
        <v>107.55</v>
      </c>
      <c r="C98">
        <v>89.63</v>
      </c>
      <c r="D98">
        <v>84.54</v>
      </c>
      <c r="Q98" s="5">
        <v>44722</v>
      </c>
      <c r="R98" s="8">
        <v>417.22</v>
      </c>
      <c r="S98">
        <v>417.22</v>
      </c>
      <c r="T98">
        <v>399.76</v>
      </c>
      <c r="U98">
        <v>381.78</v>
      </c>
      <c r="V98">
        <v>354.93</v>
      </c>
      <c r="W98">
        <v>336.93</v>
      </c>
      <c r="X98">
        <v>322.22000000000003</v>
      </c>
      <c r="Y98">
        <v>310.64</v>
      </c>
    </row>
    <row r="99" spans="1:25" x14ac:dyDescent="0.2">
      <c r="A99" s="6">
        <v>42353</v>
      </c>
      <c r="B99">
        <v>104.37</v>
      </c>
      <c r="C99">
        <v>86.98</v>
      </c>
      <c r="D99">
        <v>82.87</v>
      </c>
      <c r="Q99" s="5">
        <v>44721</v>
      </c>
      <c r="R99" s="8">
        <v>427.62</v>
      </c>
      <c r="S99">
        <v>427.62</v>
      </c>
      <c r="T99">
        <v>408.39</v>
      </c>
      <c r="U99">
        <v>389.16</v>
      </c>
      <c r="V99">
        <v>360.66</v>
      </c>
      <c r="W99">
        <v>341.8</v>
      </c>
      <c r="X99">
        <v>326.61</v>
      </c>
      <c r="Y99">
        <v>314.43</v>
      </c>
    </row>
    <row r="100" spans="1:25" x14ac:dyDescent="0.2">
      <c r="A100" s="6">
        <v>42373</v>
      </c>
      <c r="B100">
        <v>102.69</v>
      </c>
      <c r="C100">
        <v>85.58</v>
      </c>
      <c r="D100">
        <v>84.02</v>
      </c>
      <c r="Q100" s="5">
        <v>44720</v>
      </c>
      <c r="R100" s="8">
        <v>422.19</v>
      </c>
      <c r="S100">
        <v>422.19</v>
      </c>
      <c r="T100">
        <v>404.25</v>
      </c>
      <c r="U100">
        <v>386.17</v>
      </c>
      <c r="V100">
        <v>358.45</v>
      </c>
      <c r="W100">
        <v>340.06</v>
      </c>
      <c r="X100">
        <v>325.10000000000002</v>
      </c>
      <c r="Y100">
        <v>313.08999999999997</v>
      </c>
    </row>
    <row r="101" spans="1:25" x14ac:dyDescent="0.2">
      <c r="A101" s="6">
        <v>42387</v>
      </c>
      <c r="B101">
        <v>102.25</v>
      </c>
      <c r="C101">
        <v>85.21</v>
      </c>
      <c r="D101">
        <v>81.08</v>
      </c>
      <c r="Q101" s="5">
        <v>44719</v>
      </c>
      <c r="R101" s="8">
        <v>415.77</v>
      </c>
      <c r="S101">
        <v>415.77</v>
      </c>
      <c r="T101">
        <v>397.88</v>
      </c>
      <c r="U101">
        <v>380.15</v>
      </c>
      <c r="V101">
        <v>353.66</v>
      </c>
      <c r="W101">
        <v>335.5</v>
      </c>
      <c r="X101">
        <v>320.42</v>
      </c>
      <c r="Y101">
        <v>308.27999999999997</v>
      </c>
    </row>
    <row r="102" spans="1:25" x14ac:dyDescent="0.2">
      <c r="A102" s="6">
        <v>42401</v>
      </c>
      <c r="B102">
        <v>101.27</v>
      </c>
      <c r="C102">
        <v>84.39</v>
      </c>
      <c r="D102">
        <v>82.27</v>
      </c>
      <c r="Q102" s="5">
        <v>44718</v>
      </c>
      <c r="R102" s="8">
        <v>419.3</v>
      </c>
      <c r="S102">
        <v>419.3</v>
      </c>
      <c r="T102">
        <v>399.04</v>
      </c>
      <c r="U102">
        <v>379.44</v>
      </c>
      <c r="V102">
        <v>351.38</v>
      </c>
      <c r="W102">
        <v>331.74</v>
      </c>
      <c r="X102">
        <v>315.66000000000003</v>
      </c>
      <c r="Y102">
        <v>302.45999999999998</v>
      </c>
    </row>
    <row r="103" spans="1:25" x14ac:dyDescent="0.2">
      <c r="A103" s="6">
        <v>42415</v>
      </c>
      <c r="B103">
        <v>101.88</v>
      </c>
      <c r="C103">
        <v>84.9</v>
      </c>
      <c r="D103">
        <v>80.680000000000007</v>
      </c>
      <c r="Q103" s="5">
        <v>44715</v>
      </c>
      <c r="R103" s="8">
        <v>425.22</v>
      </c>
      <c r="S103">
        <v>425.22</v>
      </c>
      <c r="T103">
        <v>402.78</v>
      </c>
      <c r="U103">
        <v>382.09</v>
      </c>
      <c r="V103">
        <v>353.39</v>
      </c>
      <c r="W103">
        <v>332.95</v>
      </c>
      <c r="X103">
        <v>315.95</v>
      </c>
      <c r="Y103">
        <v>302.05</v>
      </c>
    </row>
    <row r="104" spans="1:25" x14ac:dyDescent="0.2">
      <c r="A104" s="6">
        <v>42430</v>
      </c>
      <c r="B104">
        <v>101.92</v>
      </c>
      <c r="C104">
        <v>84.93</v>
      </c>
      <c r="D104">
        <v>79.34</v>
      </c>
      <c r="Q104" s="5">
        <v>44714</v>
      </c>
      <c r="R104" s="8">
        <v>419.09</v>
      </c>
      <c r="S104">
        <v>419.09</v>
      </c>
      <c r="T104">
        <v>397.26</v>
      </c>
      <c r="U104">
        <v>376.8</v>
      </c>
      <c r="V104">
        <v>347.69</v>
      </c>
      <c r="W104">
        <v>327.51</v>
      </c>
      <c r="X104">
        <v>311.25</v>
      </c>
      <c r="Y104">
        <v>298.38</v>
      </c>
    </row>
    <row r="105" spans="1:25" x14ac:dyDescent="0.2">
      <c r="A105" s="6">
        <v>42444</v>
      </c>
      <c r="B105">
        <v>102.52</v>
      </c>
      <c r="C105">
        <v>85.8</v>
      </c>
      <c r="D105">
        <v>83.24</v>
      </c>
      <c r="Q105" s="5">
        <v>44713</v>
      </c>
      <c r="R105" s="8">
        <v>407.16</v>
      </c>
      <c r="S105">
        <v>407.16</v>
      </c>
      <c r="T105">
        <v>387.12</v>
      </c>
      <c r="U105">
        <v>367.52</v>
      </c>
      <c r="V105">
        <v>338.54</v>
      </c>
      <c r="W105">
        <v>318.75</v>
      </c>
      <c r="X105">
        <v>303.02999999999997</v>
      </c>
      <c r="Y105">
        <v>290.91000000000003</v>
      </c>
    </row>
    <row r="106" spans="1:25" x14ac:dyDescent="0.2">
      <c r="A106" s="6">
        <v>42461</v>
      </c>
      <c r="B106">
        <v>105.64</v>
      </c>
      <c r="C106">
        <v>87.72</v>
      </c>
      <c r="D106">
        <v>85.59</v>
      </c>
      <c r="Q106" s="5">
        <v>44712</v>
      </c>
      <c r="R106" s="8">
        <v>408.04</v>
      </c>
      <c r="S106">
        <v>408.04</v>
      </c>
      <c r="T106">
        <v>391.62</v>
      </c>
      <c r="U106">
        <v>374.55</v>
      </c>
      <c r="V106">
        <v>357.15</v>
      </c>
      <c r="W106">
        <v>330.57</v>
      </c>
      <c r="X106">
        <v>312.77999999999997</v>
      </c>
      <c r="Y106">
        <v>298.64</v>
      </c>
    </row>
    <row r="107" spans="1:25" x14ac:dyDescent="0.2">
      <c r="A107" s="6">
        <v>42475</v>
      </c>
      <c r="B107">
        <v>107.27</v>
      </c>
      <c r="C107">
        <v>89.11</v>
      </c>
      <c r="D107">
        <v>86.49</v>
      </c>
      <c r="Q107" s="5">
        <v>44708</v>
      </c>
      <c r="R107" s="8">
        <v>401.58</v>
      </c>
      <c r="S107">
        <v>401.58</v>
      </c>
      <c r="T107">
        <v>391.19</v>
      </c>
      <c r="U107">
        <v>375.58</v>
      </c>
      <c r="V107">
        <v>360.13</v>
      </c>
      <c r="W107">
        <v>335.31</v>
      </c>
      <c r="X107">
        <v>319.13</v>
      </c>
      <c r="Y107">
        <v>305.88</v>
      </c>
    </row>
    <row r="108" spans="1:25" x14ac:dyDescent="0.2">
      <c r="A108" s="6">
        <v>42493</v>
      </c>
      <c r="B108">
        <v>108.67</v>
      </c>
      <c r="C108">
        <v>90.38</v>
      </c>
      <c r="D108">
        <v>86.43</v>
      </c>
      <c r="Q108" s="5">
        <v>44707</v>
      </c>
      <c r="R108" s="8">
        <v>387.74</v>
      </c>
      <c r="S108">
        <v>387.74</v>
      </c>
      <c r="T108">
        <v>379.24</v>
      </c>
      <c r="U108">
        <v>365.15</v>
      </c>
      <c r="V108">
        <v>350.7</v>
      </c>
      <c r="W108">
        <v>326.70999999999998</v>
      </c>
      <c r="X108">
        <v>311.04000000000002</v>
      </c>
      <c r="Y108">
        <v>298.26</v>
      </c>
    </row>
    <row r="109" spans="1:25" x14ac:dyDescent="0.2">
      <c r="A109" s="6">
        <v>42507</v>
      </c>
      <c r="B109">
        <v>108.86</v>
      </c>
      <c r="C109">
        <v>91.01</v>
      </c>
      <c r="D109">
        <v>88.58</v>
      </c>
      <c r="Q109" s="5">
        <v>44706</v>
      </c>
      <c r="R109" s="8">
        <v>383.17</v>
      </c>
      <c r="S109">
        <v>383.17</v>
      </c>
      <c r="T109">
        <v>372.53</v>
      </c>
      <c r="U109">
        <v>357.93</v>
      </c>
      <c r="V109">
        <v>343.61</v>
      </c>
      <c r="W109">
        <v>319.73</v>
      </c>
      <c r="X109">
        <v>304.51</v>
      </c>
      <c r="Y109">
        <v>292.27</v>
      </c>
    </row>
    <row r="110" spans="1:25" x14ac:dyDescent="0.2">
      <c r="A110" s="6">
        <v>42522</v>
      </c>
      <c r="B110">
        <v>110.69</v>
      </c>
      <c r="C110">
        <v>92.16</v>
      </c>
      <c r="D110">
        <v>88.78</v>
      </c>
      <c r="Q110" s="5">
        <v>44705</v>
      </c>
      <c r="R110" s="8">
        <v>381.1</v>
      </c>
      <c r="S110">
        <v>381.1</v>
      </c>
      <c r="T110">
        <v>368.97</v>
      </c>
      <c r="U110">
        <v>353.31</v>
      </c>
      <c r="V110">
        <v>338.61</v>
      </c>
      <c r="W110">
        <v>314.33</v>
      </c>
      <c r="X110">
        <v>299.16000000000003</v>
      </c>
      <c r="Y110">
        <v>286.99</v>
      </c>
    </row>
    <row r="111" spans="1:25" x14ac:dyDescent="0.2">
      <c r="A111" s="6">
        <v>42536</v>
      </c>
      <c r="B111">
        <v>111.66</v>
      </c>
      <c r="C111">
        <v>93.06</v>
      </c>
      <c r="D111">
        <v>88.07</v>
      </c>
      <c r="Q111" s="5">
        <v>44704</v>
      </c>
      <c r="R111" s="8">
        <v>379.77</v>
      </c>
      <c r="S111">
        <v>379.77</v>
      </c>
      <c r="T111">
        <v>368.02</v>
      </c>
      <c r="U111">
        <v>352.84</v>
      </c>
      <c r="V111">
        <v>338.27</v>
      </c>
      <c r="W111">
        <v>312.20999999999998</v>
      </c>
      <c r="X111">
        <v>297.81</v>
      </c>
      <c r="Y111">
        <v>286.60000000000002</v>
      </c>
    </row>
    <row r="112" spans="1:25" x14ac:dyDescent="0.2">
      <c r="A112" s="6">
        <v>42552</v>
      </c>
      <c r="B112">
        <v>112.2</v>
      </c>
      <c r="C112">
        <v>93.48</v>
      </c>
      <c r="D112">
        <v>89.04</v>
      </c>
      <c r="Q112" s="5">
        <v>44701</v>
      </c>
      <c r="R112" s="8">
        <v>383.7</v>
      </c>
      <c r="S112">
        <v>383.7</v>
      </c>
      <c r="T112">
        <v>368.97</v>
      </c>
      <c r="U112">
        <v>352.63</v>
      </c>
      <c r="V112">
        <v>337.73</v>
      </c>
      <c r="W112">
        <v>311.42</v>
      </c>
      <c r="X112">
        <v>297.23</v>
      </c>
      <c r="Y112">
        <v>286.07</v>
      </c>
    </row>
    <row r="113" spans="1:25" x14ac:dyDescent="0.2">
      <c r="A113" s="6">
        <v>42566</v>
      </c>
      <c r="B113">
        <v>110.76</v>
      </c>
      <c r="C113">
        <v>93.5</v>
      </c>
      <c r="D113">
        <v>88.14</v>
      </c>
      <c r="Q113" s="5">
        <v>44700</v>
      </c>
      <c r="R113" s="8">
        <v>383.17</v>
      </c>
      <c r="S113">
        <v>383.17</v>
      </c>
      <c r="T113">
        <v>367.76</v>
      </c>
      <c r="U113">
        <v>351.38</v>
      </c>
      <c r="V113">
        <v>336.44</v>
      </c>
      <c r="W113">
        <v>310.12</v>
      </c>
      <c r="X113">
        <v>296.27999999999997</v>
      </c>
      <c r="Y113">
        <v>285.47000000000003</v>
      </c>
    </row>
    <row r="114" spans="1:25" x14ac:dyDescent="0.2">
      <c r="A114" s="6">
        <v>42583</v>
      </c>
      <c r="B114">
        <v>111.17</v>
      </c>
      <c r="C114">
        <v>93.16</v>
      </c>
      <c r="D114">
        <v>85.33</v>
      </c>
      <c r="Q114" s="5">
        <v>44699</v>
      </c>
      <c r="R114" s="8">
        <v>372.06</v>
      </c>
      <c r="S114">
        <v>372.06</v>
      </c>
      <c r="T114">
        <v>359.13</v>
      </c>
      <c r="U114">
        <v>344.45</v>
      </c>
      <c r="V114">
        <v>330.47</v>
      </c>
      <c r="W114">
        <v>305.3</v>
      </c>
      <c r="X114">
        <v>292.32</v>
      </c>
      <c r="Y114">
        <v>282.42</v>
      </c>
    </row>
    <row r="115" spans="1:25" x14ac:dyDescent="0.2">
      <c r="A115" s="6">
        <v>42597</v>
      </c>
      <c r="B115">
        <v>110.22</v>
      </c>
      <c r="C115">
        <v>91.78</v>
      </c>
      <c r="D115">
        <v>88.07</v>
      </c>
      <c r="Q115" s="5">
        <v>44698</v>
      </c>
      <c r="R115" s="8">
        <v>394.17</v>
      </c>
      <c r="S115">
        <v>394.17</v>
      </c>
      <c r="T115">
        <v>377.63</v>
      </c>
      <c r="U115">
        <v>359.94</v>
      </c>
      <c r="V115">
        <v>343.65</v>
      </c>
      <c r="W115">
        <v>317.17</v>
      </c>
      <c r="X115">
        <v>303.14999999999998</v>
      </c>
      <c r="Y115">
        <v>292.3</v>
      </c>
    </row>
    <row r="116" spans="1:25" x14ac:dyDescent="0.2">
      <c r="A116" s="6">
        <v>42614</v>
      </c>
      <c r="B116">
        <v>111.59</v>
      </c>
      <c r="C116">
        <v>92.92</v>
      </c>
      <c r="D116">
        <v>86.42</v>
      </c>
      <c r="Q116" s="5">
        <v>44697</v>
      </c>
      <c r="R116" s="8">
        <v>402.29</v>
      </c>
      <c r="S116">
        <v>402.29</v>
      </c>
      <c r="T116">
        <v>384.05</v>
      </c>
      <c r="U116">
        <v>365.23</v>
      </c>
      <c r="V116">
        <v>348.46</v>
      </c>
      <c r="W116">
        <v>321.64999999999998</v>
      </c>
      <c r="X116">
        <v>307.29000000000002</v>
      </c>
      <c r="Y116">
        <v>295.86</v>
      </c>
    </row>
    <row r="117" spans="1:25" x14ac:dyDescent="0.2">
      <c r="A117" s="6">
        <v>42628</v>
      </c>
      <c r="B117">
        <v>111.93</v>
      </c>
      <c r="C117">
        <v>93.22</v>
      </c>
      <c r="D117">
        <v>88.46</v>
      </c>
      <c r="Q117" s="5">
        <v>44694</v>
      </c>
      <c r="R117" s="8">
        <v>395.78</v>
      </c>
      <c r="S117">
        <v>395.78</v>
      </c>
      <c r="T117">
        <v>378.48</v>
      </c>
      <c r="U117">
        <v>360.55</v>
      </c>
      <c r="V117">
        <v>344.22</v>
      </c>
      <c r="W117">
        <v>318.10000000000002</v>
      </c>
      <c r="X117">
        <v>304.29000000000002</v>
      </c>
      <c r="Y117">
        <v>293.14999999999998</v>
      </c>
    </row>
    <row r="118" spans="1:25" x14ac:dyDescent="0.2">
      <c r="A118" s="6">
        <v>42646</v>
      </c>
      <c r="B118">
        <v>112.36</v>
      </c>
      <c r="C118">
        <v>93.62</v>
      </c>
      <c r="D118">
        <v>90.41</v>
      </c>
      <c r="Q118" s="5">
        <v>44693</v>
      </c>
      <c r="R118" s="8">
        <v>379.17</v>
      </c>
      <c r="S118">
        <v>379.17</v>
      </c>
      <c r="T118">
        <v>364.5</v>
      </c>
      <c r="U118">
        <v>348.84</v>
      </c>
      <c r="V118">
        <v>333.73</v>
      </c>
      <c r="W118">
        <v>308.72000000000003</v>
      </c>
      <c r="X118">
        <v>295.89999999999998</v>
      </c>
      <c r="Y118">
        <v>285.60000000000002</v>
      </c>
    </row>
    <row r="119" spans="1:25" x14ac:dyDescent="0.2">
      <c r="A119" s="6">
        <v>42660</v>
      </c>
      <c r="B119">
        <v>115.14</v>
      </c>
      <c r="C119">
        <v>95.83</v>
      </c>
      <c r="D119">
        <v>92.51</v>
      </c>
      <c r="Q119" s="5">
        <v>44692</v>
      </c>
      <c r="R119" s="8">
        <v>368.55</v>
      </c>
      <c r="S119">
        <v>368.55</v>
      </c>
      <c r="T119">
        <v>357.36</v>
      </c>
      <c r="U119">
        <v>344.22</v>
      </c>
      <c r="V119">
        <v>331.11</v>
      </c>
      <c r="W119">
        <v>306.83</v>
      </c>
      <c r="X119">
        <v>294.8</v>
      </c>
      <c r="Y119">
        <v>285.49</v>
      </c>
    </row>
    <row r="120" spans="1:25" x14ac:dyDescent="0.2">
      <c r="A120" s="6">
        <v>42675</v>
      </c>
      <c r="B120">
        <v>116.85</v>
      </c>
      <c r="C120">
        <v>97.28</v>
      </c>
      <c r="D120">
        <v>90.76</v>
      </c>
      <c r="Q120" s="5">
        <v>44691</v>
      </c>
      <c r="R120" s="8">
        <v>354.15</v>
      </c>
      <c r="S120">
        <v>354.15</v>
      </c>
      <c r="T120">
        <v>343.49</v>
      </c>
      <c r="U120">
        <v>331.28</v>
      </c>
      <c r="V120">
        <v>319.10000000000002</v>
      </c>
      <c r="W120">
        <v>295.52</v>
      </c>
      <c r="X120">
        <v>284.18</v>
      </c>
      <c r="Y120">
        <v>275.26</v>
      </c>
    </row>
    <row r="121" spans="1:25" x14ac:dyDescent="0.2">
      <c r="A121" s="6">
        <v>42689</v>
      </c>
      <c r="B121">
        <v>115.92</v>
      </c>
      <c r="C121">
        <v>97.18</v>
      </c>
      <c r="D121">
        <v>87.83</v>
      </c>
      <c r="Q121" s="5">
        <v>44690</v>
      </c>
      <c r="R121" s="8">
        <v>364.19</v>
      </c>
      <c r="S121">
        <v>364.19</v>
      </c>
      <c r="T121">
        <v>352.96</v>
      </c>
      <c r="U121">
        <v>340.16</v>
      </c>
      <c r="V121">
        <v>327.42</v>
      </c>
      <c r="W121">
        <v>303.33</v>
      </c>
      <c r="X121">
        <v>291.56</v>
      </c>
      <c r="Y121">
        <v>282.2</v>
      </c>
    </row>
    <row r="122" spans="1:25" x14ac:dyDescent="0.2">
      <c r="A122" s="6">
        <v>42705</v>
      </c>
      <c r="B122">
        <v>113.37</v>
      </c>
      <c r="C122">
        <v>94.97</v>
      </c>
      <c r="D122">
        <v>92.03</v>
      </c>
      <c r="Q122" s="5">
        <v>44687</v>
      </c>
      <c r="R122" s="8">
        <v>375.9</v>
      </c>
      <c r="S122">
        <v>375.9</v>
      </c>
      <c r="T122">
        <v>366.1</v>
      </c>
      <c r="U122">
        <v>353.58</v>
      </c>
      <c r="V122">
        <v>340.71</v>
      </c>
      <c r="W122">
        <v>316.5</v>
      </c>
      <c r="X122">
        <v>304.58999999999997</v>
      </c>
      <c r="Y122">
        <v>295.07</v>
      </c>
    </row>
    <row r="123" spans="1:25" x14ac:dyDescent="0.2">
      <c r="A123" s="6">
        <v>42719</v>
      </c>
      <c r="B123">
        <v>115.52</v>
      </c>
      <c r="C123">
        <v>96.12</v>
      </c>
      <c r="D123">
        <v>92.33</v>
      </c>
      <c r="Q123" s="5">
        <v>44686</v>
      </c>
      <c r="R123" s="8">
        <v>365.87</v>
      </c>
      <c r="S123">
        <v>365.87</v>
      </c>
      <c r="T123">
        <v>358</v>
      </c>
      <c r="U123">
        <v>346.78</v>
      </c>
      <c r="V123">
        <v>334.86</v>
      </c>
      <c r="W123">
        <v>311.39999999999998</v>
      </c>
      <c r="X123">
        <v>300.56</v>
      </c>
      <c r="Y123">
        <v>292.04000000000002</v>
      </c>
    </row>
    <row r="124" spans="1:25" x14ac:dyDescent="0.2">
      <c r="A124" s="6">
        <v>42738</v>
      </c>
      <c r="B124">
        <v>117.77</v>
      </c>
      <c r="C124">
        <v>98.25</v>
      </c>
      <c r="D124">
        <v>94.4</v>
      </c>
      <c r="Q124" s="5">
        <v>44685</v>
      </c>
      <c r="R124" s="8">
        <v>365.23</v>
      </c>
      <c r="S124">
        <v>365.23</v>
      </c>
      <c r="T124">
        <v>356.75</v>
      </c>
      <c r="U124">
        <v>345.25</v>
      </c>
      <c r="V124">
        <v>333.38</v>
      </c>
      <c r="W124">
        <v>309.69</v>
      </c>
      <c r="X124">
        <v>298.83</v>
      </c>
      <c r="Y124">
        <v>290.31</v>
      </c>
    </row>
    <row r="125" spans="1:25" x14ac:dyDescent="0.2">
      <c r="A125" s="6">
        <v>42752</v>
      </c>
      <c r="B125">
        <v>119.55</v>
      </c>
      <c r="C125">
        <v>99.57</v>
      </c>
      <c r="D125">
        <v>94.89</v>
      </c>
      <c r="Q125" s="5">
        <v>44684</v>
      </c>
      <c r="R125" s="8">
        <v>350.12</v>
      </c>
      <c r="S125">
        <v>350.12</v>
      </c>
      <c r="T125">
        <v>341.87</v>
      </c>
      <c r="U125">
        <v>330.8</v>
      </c>
      <c r="V125">
        <v>319.45999999999998</v>
      </c>
      <c r="W125">
        <v>296.07</v>
      </c>
      <c r="X125">
        <v>285.49</v>
      </c>
      <c r="Y125">
        <v>277.27</v>
      </c>
    </row>
    <row r="126" spans="1:25" x14ac:dyDescent="0.2">
      <c r="A126" s="6">
        <v>42767</v>
      </c>
      <c r="B126">
        <v>120.05</v>
      </c>
      <c r="C126">
        <v>100.01</v>
      </c>
      <c r="D126">
        <v>95.03</v>
      </c>
      <c r="Q126" s="5">
        <v>44683</v>
      </c>
      <c r="R126" s="8">
        <v>351.01</v>
      </c>
      <c r="S126">
        <v>351.01</v>
      </c>
      <c r="T126">
        <v>342.91</v>
      </c>
      <c r="U126">
        <v>331.45</v>
      </c>
      <c r="V126">
        <v>319.56</v>
      </c>
      <c r="W126">
        <v>295.56</v>
      </c>
      <c r="X126">
        <v>284.43</v>
      </c>
      <c r="Y126">
        <v>275.58</v>
      </c>
    </row>
    <row r="127" spans="1:25" x14ac:dyDescent="0.2">
      <c r="A127" s="6">
        <v>42781</v>
      </c>
      <c r="B127">
        <v>120.1</v>
      </c>
      <c r="C127">
        <v>100.09</v>
      </c>
      <c r="D127">
        <v>95.72</v>
      </c>
      <c r="Q127" s="5">
        <v>44680</v>
      </c>
      <c r="R127" s="8">
        <v>347.21</v>
      </c>
      <c r="S127">
        <v>347.21</v>
      </c>
      <c r="T127">
        <v>344.24</v>
      </c>
      <c r="U127">
        <v>337.44</v>
      </c>
      <c r="V127">
        <v>327.11</v>
      </c>
      <c r="W127">
        <v>316.07</v>
      </c>
      <c r="X127">
        <v>292.49</v>
      </c>
      <c r="Y127">
        <v>281.75</v>
      </c>
    </row>
    <row r="128" spans="1:25" x14ac:dyDescent="0.2">
      <c r="A128" s="6">
        <v>42795</v>
      </c>
      <c r="B128">
        <v>120.15</v>
      </c>
      <c r="C128">
        <v>100.19</v>
      </c>
      <c r="D128">
        <v>94.52</v>
      </c>
      <c r="Q128" s="5">
        <v>44679</v>
      </c>
      <c r="R128" s="8">
        <v>350.34</v>
      </c>
      <c r="S128">
        <v>350.34</v>
      </c>
      <c r="T128">
        <v>347.59</v>
      </c>
      <c r="U128">
        <v>340.09</v>
      </c>
      <c r="V128">
        <v>329.34</v>
      </c>
      <c r="W128">
        <v>317.83999999999997</v>
      </c>
      <c r="X128">
        <v>294.24</v>
      </c>
      <c r="Y128">
        <v>283.63</v>
      </c>
    </row>
    <row r="129" spans="1:25" x14ac:dyDescent="0.2">
      <c r="A129" s="6">
        <v>42809</v>
      </c>
      <c r="B129">
        <v>119.31</v>
      </c>
      <c r="C129">
        <v>99.72</v>
      </c>
      <c r="D129">
        <v>92.31</v>
      </c>
      <c r="Q129" s="5">
        <v>44678</v>
      </c>
      <c r="R129" s="8">
        <v>345.6</v>
      </c>
      <c r="S129">
        <v>345.6</v>
      </c>
      <c r="T129">
        <v>341.35</v>
      </c>
      <c r="U129">
        <v>333.36</v>
      </c>
      <c r="V129">
        <v>322.7</v>
      </c>
      <c r="W129">
        <v>311.26</v>
      </c>
      <c r="X129">
        <v>288.26</v>
      </c>
      <c r="Y129">
        <v>278.58</v>
      </c>
    </row>
    <row r="130" spans="1:25" x14ac:dyDescent="0.2">
      <c r="A130" s="6">
        <v>42828</v>
      </c>
      <c r="B130">
        <v>117.6</v>
      </c>
      <c r="C130">
        <v>97.84</v>
      </c>
      <c r="D130">
        <v>94.47</v>
      </c>
      <c r="Q130" s="5">
        <v>44677</v>
      </c>
      <c r="R130" s="8">
        <v>333.88</v>
      </c>
      <c r="S130">
        <v>333.88</v>
      </c>
      <c r="T130">
        <v>331.1</v>
      </c>
      <c r="U130">
        <v>324.8</v>
      </c>
      <c r="V130">
        <v>316.05</v>
      </c>
      <c r="W130">
        <v>306.07</v>
      </c>
      <c r="X130">
        <v>284.83999999999997</v>
      </c>
      <c r="Y130">
        <v>275.89</v>
      </c>
    </row>
    <row r="131" spans="1:25" x14ac:dyDescent="0.2">
      <c r="A131" s="6">
        <v>42843</v>
      </c>
      <c r="B131">
        <v>118.68</v>
      </c>
      <c r="C131">
        <v>98.7</v>
      </c>
      <c r="D131">
        <v>94.59</v>
      </c>
      <c r="Q131" s="5">
        <v>44676</v>
      </c>
      <c r="R131" s="8">
        <v>323.98</v>
      </c>
      <c r="S131">
        <v>323.98</v>
      </c>
      <c r="T131">
        <v>322.06</v>
      </c>
      <c r="U131">
        <v>316.64999999999998</v>
      </c>
      <c r="V131">
        <v>308.94</v>
      </c>
      <c r="W131">
        <v>299.61</v>
      </c>
      <c r="X131">
        <v>280.23</v>
      </c>
      <c r="Y131">
        <v>272.02</v>
      </c>
    </row>
    <row r="132" spans="1:25" x14ac:dyDescent="0.2">
      <c r="A132" s="6">
        <v>42857</v>
      </c>
      <c r="B132">
        <v>118.54</v>
      </c>
      <c r="C132">
        <v>98.79</v>
      </c>
      <c r="D132">
        <v>91.31</v>
      </c>
      <c r="Q132" s="5">
        <v>44673</v>
      </c>
      <c r="R132" s="8">
        <v>330.5</v>
      </c>
      <c r="S132">
        <v>330.5</v>
      </c>
      <c r="T132">
        <v>328.6</v>
      </c>
      <c r="U132">
        <v>323.39999999999998</v>
      </c>
      <c r="V132">
        <v>315.95999999999998</v>
      </c>
      <c r="W132">
        <v>306.68</v>
      </c>
      <c r="X132">
        <v>287.24</v>
      </c>
      <c r="Y132">
        <v>278.66000000000003</v>
      </c>
    </row>
    <row r="133" spans="1:25" x14ac:dyDescent="0.2">
      <c r="A133" s="6">
        <v>42870</v>
      </c>
      <c r="B133">
        <v>116.29</v>
      </c>
      <c r="C133">
        <v>97</v>
      </c>
      <c r="D133">
        <v>93.02</v>
      </c>
      <c r="Q133" s="5">
        <v>44672</v>
      </c>
      <c r="R133" s="8">
        <v>333.86</v>
      </c>
      <c r="S133">
        <v>333.86</v>
      </c>
      <c r="T133">
        <v>331.75</v>
      </c>
      <c r="U133">
        <v>326.45</v>
      </c>
      <c r="V133">
        <v>319.18</v>
      </c>
      <c r="W133">
        <v>310.22000000000003</v>
      </c>
      <c r="X133">
        <v>291.36</v>
      </c>
      <c r="Y133">
        <v>283.14</v>
      </c>
    </row>
    <row r="134" spans="1:25" x14ac:dyDescent="0.2">
      <c r="A134" s="6">
        <v>42887</v>
      </c>
      <c r="B134">
        <v>116.69</v>
      </c>
      <c r="C134">
        <v>97.27</v>
      </c>
      <c r="D134">
        <v>93.14</v>
      </c>
      <c r="Q134" s="5">
        <v>44671</v>
      </c>
      <c r="R134" s="8">
        <v>328.48</v>
      </c>
      <c r="S134">
        <v>328.48</v>
      </c>
      <c r="T134">
        <v>326.18</v>
      </c>
      <c r="U134">
        <v>321.33999999999997</v>
      </c>
      <c r="V134">
        <v>314.75</v>
      </c>
      <c r="W134">
        <v>306.35000000000002</v>
      </c>
      <c r="X134">
        <v>287.54000000000002</v>
      </c>
      <c r="Y134">
        <v>279.3</v>
      </c>
    </row>
    <row r="135" spans="1:25" x14ac:dyDescent="0.2">
      <c r="A135" s="6">
        <v>42901</v>
      </c>
      <c r="B135">
        <v>116.18</v>
      </c>
      <c r="C135">
        <v>96.9</v>
      </c>
      <c r="D135">
        <v>90.37</v>
      </c>
      <c r="Q135" s="5">
        <v>44670</v>
      </c>
      <c r="R135" s="8">
        <v>324.74</v>
      </c>
      <c r="S135">
        <v>324.74</v>
      </c>
      <c r="T135">
        <v>322.89</v>
      </c>
      <c r="U135">
        <v>318.77999999999997</v>
      </c>
      <c r="V135">
        <v>312.77</v>
      </c>
      <c r="W135">
        <v>304.95</v>
      </c>
      <c r="X135">
        <v>286.45999999999998</v>
      </c>
      <c r="Y135">
        <v>278.18</v>
      </c>
    </row>
    <row r="136" spans="1:25" x14ac:dyDescent="0.2">
      <c r="A136" s="6">
        <v>42919</v>
      </c>
      <c r="B136">
        <v>114.47</v>
      </c>
      <c r="C136">
        <v>95.28</v>
      </c>
      <c r="D136">
        <v>91.35</v>
      </c>
      <c r="Q136" s="5">
        <v>44669</v>
      </c>
      <c r="R136" s="8">
        <v>337.81</v>
      </c>
      <c r="S136">
        <v>337.81</v>
      </c>
      <c r="T136">
        <v>335.8</v>
      </c>
      <c r="U136">
        <v>331.22</v>
      </c>
      <c r="V136">
        <v>324.77999999999997</v>
      </c>
      <c r="W136">
        <v>316.54000000000002</v>
      </c>
      <c r="X136">
        <v>298</v>
      </c>
      <c r="Y136">
        <v>289.32</v>
      </c>
    </row>
    <row r="137" spans="1:25" x14ac:dyDescent="0.2">
      <c r="A137" s="6">
        <v>42933</v>
      </c>
      <c r="B137">
        <v>114.66</v>
      </c>
      <c r="C137">
        <v>95.62</v>
      </c>
      <c r="D137">
        <v>91.08</v>
      </c>
      <c r="Q137" s="5">
        <v>44665</v>
      </c>
      <c r="R137" s="8">
        <v>338.14</v>
      </c>
      <c r="S137">
        <v>338.14</v>
      </c>
      <c r="T137">
        <v>336.06</v>
      </c>
      <c r="U137">
        <v>330.94</v>
      </c>
      <c r="V137">
        <v>324.27999999999997</v>
      </c>
      <c r="W137">
        <v>316.13</v>
      </c>
      <c r="X137">
        <v>297.38</v>
      </c>
      <c r="Y137">
        <v>288.5</v>
      </c>
    </row>
    <row r="138" spans="1:25" x14ac:dyDescent="0.2">
      <c r="A138" s="6">
        <v>42948</v>
      </c>
      <c r="B138">
        <v>115.25</v>
      </c>
      <c r="C138">
        <v>95.98</v>
      </c>
      <c r="D138">
        <v>92.38</v>
      </c>
      <c r="Q138" s="5">
        <v>44664</v>
      </c>
      <c r="R138" s="8">
        <v>329.13</v>
      </c>
      <c r="S138">
        <v>329.13</v>
      </c>
      <c r="T138">
        <v>327.06</v>
      </c>
      <c r="U138">
        <v>322.33</v>
      </c>
      <c r="V138">
        <v>316.26</v>
      </c>
      <c r="W138">
        <v>309.08999999999997</v>
      </c>
      <c r="X138">
        <v>291.07</v>
      </c>
      <c r="Y138">
        <v>283.33</v>
      </c>
    </row>
    <row r="139" spans="1:25" x14ac:dyDescent="0.2">
      <c r="A139" s="6">
        <v>42962</v>
      </c>
      <c r="B139">
        <v>116.55</v>
      </c>
      <c r="C139">
        <v>97.11</v>
      </c>
      <c r="D139">
        <v>92.7</v>
      </c>
      <c r="Q139" s="5">
        <v>44663</v>
      </c>
      <c r="R139" s="8">
        <v>315.38</v>
      </c>
      <c r="S139">
        <v>315.38</v>
      </c>
      <c r="T139">
        <v>313.75</v>
      </c>
      <c r="U139">
        <v>309.77999999999997</v>
      </c>
      <c r="V139">
        <v>304.72000000000003</v>
      </c>
      <c r="W139">
        <v>298.7</v>
      </c>
      <c r="X139">
        <v>282.17</v>
      </c>
      <c r="Y139">
        <v>275.69</v>
      </c>
    </row>
    <row r="140" spans="1:25" x14ac:dyDescent="0.2">
      <c r="A140" s="6">
        <v>42979</v>
      </c>
      <c r="B140">
        <v>118.19</v>
      </c>
      <c r="C140">
        <v>97.93</v>
      </c>
      <c r="D140">
        <v>96.75</v>
      </c>
      <c r="Q140" s="5">
        <v>44662</v>
      </c>
      <c r="R140" s="8">
        <v>300.31</v>
      </c>
      <c r="S140">
        <v>300.31</v>
      </c>
      <c r="T140">
        <v>298.92</v>
      </c>
      <c r="U140">
        <v>295.37</v>
      </c>
      <c r="V140">
        <v>290.61</v>
      </c>
      <c r="W140">
        <v>284.83999999999997</v>
      </c>
      <c r="X140">
        <v>268.85000000000002</v>
      </c>
      <c r="Y140">
        <v>262.98</v>
      </c>
    </row>
    <row r="141" spans="1:25" x14ac:dyDescent="0.2">
      <c r="A141" s="6">
        <v>42993</v>
      </c>
      <c r="B141">
        <v>119.89</v>
      </c>
      <c r="C141">
        <v>99.81</v>
      </c>
      <c r="D141">
        <v>93.34</v>
      </c>
      <c r="Q141" s="5">
        <v>44659</v>
      </c>
      <c r="R141" s="8">
        <v>313.16000000000003</v>
      </c>
      <c r="S141">
        <v>313.16000000000003</v>
      </c>
      <c r="T141">
        <v>310.91000000000003</v>
      </c>
      <c r="U141">
        <v>306.39999999999998</v>
      </c>
      <c r="V141">
        <v>300.67</v>
      </c>
      <c r="W141">
        <v>294.05</v>
      </c>
      <c r="X141">
        <v>277.45999999999998</v>
      </c>
      <c r="Y141">
        <v>270.73</v>
      </c>
    </row>
    <row r="142" spans="1:25" x14ac:dyDescent="0.2">
      <c r="A142" s="6">
        <v>43010</v>
      </c>
      <c r="B142">
        <v>118.84</v>
      </c>
      <c r="C142">
        <v>99.25</v>
      </c>
      <c r="D142">
        <v>91.02</v>
      </c>
      <c r="Q142" s="5">
        <v>44658</v>
      </c>
      <c r="R142" s="8">
        <v>303.98</v>
      </c>
      <c r="S142">
        <v>303.98</v>
      </c>
      <c r="T142">
        <v>302.05</v>
      </c>
      <c r="U142">
        <v>298.06</v>
      </c>
      <c r="V142">
        <v>292.99</v>
      </c>
      <c r="W142">
        <v>287.07</v>
      </c>
      <c r="X142">
        <v>270.75</v>
      </c>
      <c r="Y142">
        <v>264.27</v>
      </c>
    </row>
    <row r="143" spans="1:25" x14ac:dyDescent="0.2">
      <c r="A143" s="6">
        <v>43025</v>
      </c>
      <c r="B143">
        <v>117.92</v>
      </c>
      <c r="C143">
        <v>98.35</v>
      </c>
      <c r="D143">
        <v>92.56</v>
      </c>
      <c r="Q143" s="5">
        <v>44657</v>
      </c>
      <c r="R143" s="8">
        <v>304.62</v>
      </c>
      <c r="S143">
        <v>304.62</v>
      </c>
      <c r="T143">
        <v>301.86</v>
      </c>
      <c r="U143">
        <v>297.27999999999997</v>
      </c>
      <c r="V143">
        <v>291.72000000000003</v>
      </c>
      <c r="W143">
        <v>285.37</v>
      </c>
      <c r="X143">
        <v>268.8</v>
      </c>
      <c r="Y143">
        <v>261.98</v>
      </c>
    </row>
    <row r="144" spans="1:25" x14ac:dyDescent="0.2">
      <c r="A144" s="6">
        <v>43040</v>
      </c>
      <c r="B144">
        <v>118.43</v>
      </c>
      <c r="C144">
        <v>98.48</v>
      </c>
      <c r="D144">
        <v>95.29</v>
      </c>
      <c r="Q144" s="5">
        <v>44656</v>
      </c>
      <c r="R144" s="8">
        <v>316.49</v>
      </c>
      <c r="S144">
        <v>316.49</v>
      </c>
      <c r="T144">
        <v>313.11</v>
      </c>
      <c r="U144">
        <v>307.89</v>
      </c>
      <c r="V144">
        <v>301.83999999999997</v>
      </c>
      <c r="W144">
        <v>295.10000000000002</v>
      </c>
      <c r="X144">
        <v>278.35000000000002</v>
      </c>
      <c r="Y144">
        <v>271.22000000000003</v>
      </c>
    </row>
    <row r="145" spans="1:25" x14ac:dyDescent="0.2">
      <c r="A145" s="6">
        <v>43054</v>
      </c>
      <c r="B145">
        <v>120.43</v>
      </c>
      <c r="C145">
        <v>100.42</v>
      </c>
      <c r="D145">
        <v>95.28</v>
      </c>
      <c r="Q145" s="5">
        <v>44655</v>
      </c>
      <c r="R145" s="8">
        <v>319.81</v>
      </c>
      <c r="S145">
        <v>319.81</v>
      </c>
      <c r="T145">
        <v>315.61</v>
      </c>
      <c r="U145">
        <v>309.73</v>
      </c>
      <c r="V145">
        <v>303.42</v>
      </c>
      <c r="W145">
        <v>296.43</v>
      </c>
      <c r="X145">
        <v>279.39</v>
      </c>
      <c r="Y145">
        <v>272.3</v>
      </c>
    </row>
    <row r="146" spans="1:25" x14ac:dyDescent="0.2">
      <c r="A146" s="6">
        <v>43070</v>
      </c>
      <c r="B146">
        <v>120.66</v>
      </c>
      <c r="C146">
        <v>100.65</v>
      </c>
      <c r="D146">
        <v>94.82</v>
      </c>
      <c r="Q146" s="5">
        <v>44652</v>
      </c>
      <c r="R146" s="8">
        <v>315.35000000000002</v>
      </c>
      <c r="S146">
        <v>315.35000000000002</v>
      </c>
      <c r="T146">
        <v>310.89</v>
      </c>
      <c r="U146">
        <v>304.87</v>
      </c>
      <c r="V146">
        <v>298.33999999999997</v>
      </c>
      <c r="W146">
        <v>291.2</v>
      </c>
      <c r="X146">
        <v>274.12</v>
      </c>
      <c r="Y146">
        <v>267.01</v>
      </c>
    </row>
    <row r="147" spans="1:25" x14ac:dyDescent="0.2">
      <c r="A147" s="6">
        <v>43084</v>
      </c>
      <c r="B147">
        <v>120.59</v>
      </c>
      <c r="C147">
        <v>100.63</v>
      </c>
      <c r="D147">
        <v>94.78</v>
      </c>
      <c r="Q147" s="5">
        <v>44651</v>
      </c>
      <c r="R147" s="8">
        <v>318.95999999999998</v>
      </c>
      <c r="S147">
        <v>318.95999999999998</v>
      </c>
      <c r="T147">
        <v>315.08999999999997</v>
      </c>
      <c r="U147">
        <v>309.77999999999997</v>
      </c>
      <c r="V147">
        <v>302.77</v>
      </c>
      <c r="W147">
        <v>295.26</v>
      </c>
      <c r="X147">
        <v>287.25</v>
      </c>
      <c r="Y147">
        <v>269.81</v>
      </c>
    </row>
    <row r="148" spans="1:25" x14ac:dyDescent="0.2">
      <c r="A148" s="6">
        <v>43102</v>
      </c>
      <c r="B148">
        <v>120.9</v>
      </c>
      <c r="C148">
        <v>100.93</v>
      </c>
      <c r="D148">
        <v>95.01</v>
      </c>
      <c r="Q148" s="5">
        <v>44650</v>
      </c>
      <c r="R148" s="8">
        <v>332.5</v>
      </c>
      <c r="S148">
        <v>332.5</v>
      </c>
      <c r="T148">
        <v>328.64</v>
      </c>
      <c r="U148">
        <v>323.06</v>
      </c>
      <c r="V148">
        <v>315.69</v>
      </c>
      <c r="W148">
        <v>307.49</v>
      </c>
      <c r="X148">
        <v>298.89</v>
      </c>
      <c r="Y148">
        <v>279.92</v>
      </c>
    </row>
    <row r="149" spans="1:25" x14ac:dyDescent="0.2">
      <c r="A149" s="6">
        <v>43115</v>
      </c>
      <c r="B149">
        <v>121.67</v>
      </c>
      <c r="C149">
        <v>101.38</v>
      </c>
      <c r="D149">
        <v>96.14</v>
      </c>
      <c r="Q149" s="5">
        <v>44649</v>
      </c>
      <c r="R149" s="8">
        <v>320.33</v>
      </c>
      <c r="S149">
        <v>320.33</v>
      </c>
      <c r="T149">
        <v>317.67</v>
      </c>
      <c r="U149">
        <v>312.20999999999998</v>
      </c>
      <c r="V149">
        <v>304.97000000000003</v>
      </c>
      <c r="W149">
        <v>296.95999999999998</v>
      </c>
      <c r="X149">
        <v>288.60000000000002</v>
      </c>
      <c r="Y149">
        <v>270.39</v>
      </c>
    </row>
    <row r="150" spans="1:25" x14ac:dyDescent="0.2">
      <c r="A150" s="6">
        <v>43132</v>
      </c>
      <c r="B150">
        <v>122.34</v>
      </c>
      <c r="C150">
        <v>101.87</v>
      </c>
      <c r="D150">
        <v>96.06</v>
      </c>
      <c r="Q150" s="5">
        <v>44648</v>
      </c>
      <c r="R150" s="8">
        <v>321.88</v>
      </c>
      <c r="S150">
        <v>321.88</v>
      </c>
      <c r="T150">
        <v>319.62</v>
      </c>
      <c r="U150">
        <v>314.45</v>
      </c>
      <c r="V150">
        <v>306.87</v>
      </c>
      <c r="W150">
        <v>298.42</v>
      </c>
      <c r="X150">
        <v>289.83999999999997</v>
      </c>
      <c r="Y150">
        <v>271.12</v>
      </c>
    </row>
    <row r="151" spans="1:25" x14ac:dyDescent="0.2">
      <c r="A151" s="6">
        <v>43146</v>
      </c>
      <c r="B151">
        <v>121.47</v>
      </c>
      <c r="C151">
        <v>101.33</v>
      </c>
      <c r="D151">
        <v>92.93</v>
      </c>
      <c r="Q151" s="5">
        <v>44645</v>
      </c>
      <c r="R151" s="8">
        <v>347</v>
      </c>
      <c r="S151">
        <v>347</v>
      </c>
      <c r="T151">
        <v>343.63</v>
      </c>
      <c r="U151">
        <v>336.7</v>
      </c>
      <c r="V151">
        <v>327.27999999999997</v>
      </c>
      <c r="W151">
        <v>317.11</v>
      </c>
      <c r="X151">
        <v>306.82</v>
      </c>
      <c r="Y151">
        <v>286.93</v>
      </c>
    </row>
    <row r="152" spans="1:25" x14ac:dyDescent="0.2">
      <c r="A152" s="6">
        <v>43160</v>
      </c>
      <c r="B152">
        <v>120.05</v>
      </c>
      <c r="C152">
        <v>100.12</v>
      </c>
      <c r="D152">
        <v>93.42</v>
      </c>
      <c r="Q152" s="5">
        <v>44644</v>
      </c>
      <c r="R152" s="8">
        <v>338.97</v>
      </c>
      <c r="S152">
        <v>338.97</v>
      </c>
      <c r="T152">
        <v>336.89</v>
      </c>
      <c r="U152">
        <v>330.45</v>
      </c>
      <c r="V152">
        <v>321.02999999999997</v>
      </c>
      <c r="W152">
        <v>310.97000000000003</v>
      </c>
      <c r="X152">
        <v>300.8</v>
      </c>
      <c r="Y152">
        <v>281.54000000000002</v>
      </c>
    </row>
    <row r="153" spans="1:25" x14ac:dyDescent="0.2">
      <c r="A153" s="6">
        <v>43174</v>
      </c>
      <c r="B153">
        <v>119.66</v>
      </c>
      <c r="C153">
        <v>99.65</v>
      </c>
      <c r="D153">
        <v>93.73</v>
      </c>
      <c r="Q153" s="5">
        <v>44643</v>
      </c>
      <c r="R153" s="8">
        <v>343.87</v>
      </c>
      <c r="S153">
        <v>343.87</v>
      </c>
      <c r="T153">
        <v>341.95</v>
      </c>
      <c r="U153">
        <v>334.69</v>
      </c>
      <c r="V153">
        <v>325.37</v>
      </c>
      <c r="W153">
        <v>315.58999999999997</v>
      </c>
      <c r="X153">
        <v>305.56</v>
      </c>
      <c r="Y153">
        <v>286.77</v>
      </c>
    </row>
    <row r="154" spans="1:25" x14ac:dyDescent="0.2">
      <c r="A154" s="6">
        <v>43193</v>
      </c>
      <c r="B154">
        <v>120.55</v>
      </c>
      <c r="C154">
        <v>100.38</v>
      </c>
      <c r="D154">
        <v>96.15</v>
      </c>
      <c r="Q154" s="5">
        <v>44642</v>
      </c>
      <c r="R154" s="8">
        <v>333.07</v>
      </c>
      <c r="S154">
        <v>333.07</v>
      </c>
      <c r="T154">
        <v>330.46</v>
      </c>
      <c r="U154">
        <v>322.66000000000003</v>
      </c>
      <c r="V154">
        <v>313.64</v>
      </c>
      <c r="W154">
        <v>304.67</v>
      </c>
      <c r="X154">
        <v>295.58</v>
      </c>
      <c r="Y154">
        <v>277.39999999999998</v>
      </c>
    </row>
    <row r="155" spans="1:25" x14ac:dyDescent="0.2">
      <c r="A155" s="6">
        <v>43207</v>
      </c>
      <c r="B155">
        <v>121.77</v>
      </c>
      <c r="C155">
        <v>101.15</v>
      </c>
      <c r="D155">
        <v>97.05</v>
      </c>
      <c r="Q155" s="5">
        <v>44641</v>
      </c>
      <c r="R155" s="8">
        <v>337.16</v>
      </c>
      <c r="S155">
        <v>337.16</v>
      </c>
      <c r="T155">
        <v>333.79</v>
      </c>
      <c r="U155">
        <v>324.91000000000003</v>
      </c>
      <c r="V155">
        <v>315.38</v>
      </c>
      <c r="W155">
        <v>306.2</v>
      </c>
      <c r="X155">
        <v>297.06</v>
      </c>
      <c r="Y155">
        <v>278.23</v>
      </c>
    </row>
    <row r="156" spans="1:25" x14ac:dyDescent="0.2">
      <c r="A156" s="6">
        <v>43221</v>
      </c>
      <c r="B156">
        <v>123.43</v>
      </c>
      <c r="C156">
        <v>102.67</v>
      </c>
      <c r="D156">
        <v>100.11</v>
      </c>
      <c r="Q156" s="5">
        <v>44638</v>
      </c>
      <c r="R156" s="8">
        <v>323.88</v>
      </c>
      <c r="S156">
        <v>323.88</v>
      </c>
      <c r="T156">
        <v>320.58999999999997</v>
      </c>
      <c r="U156">
        <v>311.95999999999998</v>
      </c>
      <c r="V156">
        <v>302.89999999999998</v>
      </c>
      <c r="W156">
        <v>294.37</v>
      </c>
      <c r="X156">
        <v>286.05</v>
      </c>
      <c r="Y156">
        <v>268.04000000000002</v>
      </c>
    </row>
    <row r="157" spans="1:25" x14ac:dyDescent="0.2">
      <c r="A157" s="6">
        <v>43236</v>
      </c>
      <c r="B157">
        <v>126.15</v>
      </c>
      <c r="C157">
        <v>105.03</v>
      </c>
      <c r="D157">
        <v>102.67</v>
      </c>
      <c r="Q157" s="5">
        <v>44637</v>
      </c>
      <c r="R157" s="8">
        <v>321.66000000000003</v>
      </c>
      <c r="S157">
        <v>321.66000000000003</v>
      </c>
      <c r="T157">
        <v>318.22000000000003</v>
      </c>
      <c r="U157">
        <v>309.33999999999997</v>
      </c>
      <c r="V157">
        <v>300.45999999999998</v>
      </c>
      <c r="W157">
        <v>292.08</v>
      </c>
      <c r="X157">
        <v>283.76</v>
      </c>
      <c r="Y157">
        <v>265.64</v>
      </c>
    </row>
    <row r="158" spans="1:25" x14ac:dyDescent="0.2">
      <c r="A158" s="6">
        <v>43252</v>
      </c>
      <c r="B158">
        <v>129.37</v>
      </c>
      <c r="C158">
        <v>107.62</v>
      </c>
      <c r="D158">
        <v>102.18</v>
      </c>
      <c r="Q158" s="5">
        <v>44636</v>
      </c>
      <c r="R158" s="8">
        <v>298.75</v>
      </c>
      <c r="S158">
        <v>298.75</v>
      </c>
      <c r="T158">
        <v>295.2</v>
      </c>
      <c r="U158">
        <v>287.69</v>
      </c>
      <c r="V158">
        <v>280.45999999999998</v>
      </c>
      <c r="W158">
        <v>273.43</v>
      </c>
      <c r="X158">
        <v>266.18</v>
      </c>
      <c r="Y158">
        <v>249.95</v>
      </c>
    </row>
    <row r="159" spans="1:25" x14ac:dyDescent="0.2">
      <c r="A159" s="6">
        <v>43266</v>
      </c>
      <c r="B159">
        <v>128.66999999999999</v>
      </c>
      <c r="C159">
        <v>107.43</v>
      </c>
      <c r="D159">
        <v>100.11</v>
      </c>
      <c r="Q159" s="5">
        <v>44635</v>
      </c>
      <c r="R159" s="8">
        <v>299.81</v>
      </c>
      <c r="S159">
        <v>299.81</v>
      </c>
      <c r="T159">
        <v>296.57</v>
      </c>
      <c r="U159">
        <v>289.5</v>
      </c>
      <c r="V159">
        <v>282.73</v>
      </c>
      <c r="W159">
        <v>275.91000000000003</v>
      </c>
      <c r="X159">
        <v>268.8</v>
      </c>
      <c r="Y159">
        <v>252.53</v>
      </c>
    </row>
    <row r="160" spans="1:25" x14ac:dyDescent="0.2">
      <c r="A160" s="6">
        <v>43283</v>
      </c>
      <c r="B160">
        <v>127.71</v>
      </c>
      <c r="C160">
        <v>106.43</v>
      </c>
      <c r="D160">
        <v>102.66</v>
      </c>
      <c r="Q160" s="5">
        <v>44634</v>
      </c>
      <c r="R160" s="8">
        <v>316.89</v>
      </c>
      <c r="S160">
        <v>316.89</v>
      </c>
      <c r="T160">
        <v>313.39</v>
      </c>
      <c r="U160">
        <v>305.07</v>
      </c>
      <c r="V160">
        <v>296.3</v>
      </c>
      <c r="W160">
        <v>287.39</v>
      </c>
      <c r="X160">
        <v>278.52999999999997</v>
      </c>
      <c r="Y160">
        <v>261.92</v>
      </c>
    </row>
    <row r="161" spans="1:25" x14ac:dyDescent="0.2">
      <c r="A161" s="6">
        <v>43297</v>
      </c>
      <c r="B161">
        <v>128.36000000000001</v>
      </c>
      <c r="C161">
        <v>107.11</v>
      </c>
      <c r="D161">
        <v>100.38</v>
      </c>
      <c r="Q161" s="5">
        <v>44631</v>
      </c>
      <c r="R161" s="8">
        <v>331.21</v>
      </c>
      <c r="S161">
        <v>331.21</v>
      </c>
      <c r="T161">
        <v>328</v>
      </c>
      <c r="U161">
        <v>319.39999999999998</v>
      </c>
      <c r="V161">
        <v>309.97000000000003</v>
      </c>
      <c r="W161">
        <v>300.20999999999998</v>
      </c>
      <c r="X161">
        <v>290.27999999999997</v>
      </c>
      <c r="Y161">
        <v>273.45999999999998</v>
      </c>
    </row>
    <row r="162" spans="1:25" x14ac:dyDescent="0.2">
      <c r="A162" s="6">
        <v>43313</v>
      </c>
      <c r="B162">
        <v>128.94</v>
      </c>
      <c r="C162">
        <v>107.33</v>
      </c>
      <c r="D162">
        <v>104.53</v>
      </c>
      <c r="Q162" s="5">
        <v>44630</v>
      </c>
      <c r="R162" s="8">
        <v>315.67</v>
      </c>
      <c r="S162">
        <v>315.67</v>
      </c>
      <c r="T162">
        <v>313.42</v>
      </c>
      <c r="U162">
        <v>305.52</v>
      </c>
      <c r="V162">
        <v>296.86</v>
      </c>
      <c r="W162">
        <v>287.63</v>
      </c>
      <c r="X162">
        <v>278.45999999999998</v>
      </c>
      <c r="Y162">
        <v>262.52</v>
      </c>
    </row>
    <row r="163" spans="1:25" x14ac:dyDescent="0.2">
      <c r="A163" s="6">
        <v>43327</v>
      </c>
      <c r="B163">
        <v>129.71</v>
      </c>
      <c r="C163">
        <v>108.07</v>
      </c>
      <c r="D163">
        <v>103.65</v>
      </c>
      <c r="Q163" s="5">
        <v>44629</v>
      </c>
      <c r="R163" s="8">
        <v>329.38</v>
      </c>
      <c r="S163">
        <v>329.38</v>
      </c>
      <c r="T163">
        <v>325.37</v>
      </c>
      <c r="U163">
        <v>314.58</v>
      </c>
      <c r="V163">
        <v>304.13</v>
      </c>
      <c r="W163">
        <v>293.68</v>
      </c>
      <c r="X163">
        <v>283.36</v>
      </c>
      <c r="Y163">
        <v>265.41000000000003</v>
      </c>
    </row>
    <row r="164" spans="1:25" x14ac:dyDescent="0.2">
      <c r="A164" s="6">
        <v>43346</v>
      </c>
      <c r="B164">
        <v>130.75</v>
      </c>
      <c r="C164">
        <v>108.97</v>
      </c>
      <c r="D164">
        <v>105.91</v>
      </c>
      <c r="Q164" s="5">
        <v>44628</v>
      </c>
      <c r="R164" s="8">
        <v>368.26</v>
      </c>
      <c r="S164">
        <v>368.26</v>
      </c>
      <c r="T164">
        <v>363.92</v>
      </c>
      <c r="U164">
        <v>352.46</v>
      </c>
      <c r="V164">
        <v>340.98</v>
      </c>
      <c r="W164">
        <v>329.14</v>
      </c>
      <c r="X164">
        <v>317.45</v>
      </c>
      <c r="Y164">
        <v>297.3</v>
      </c>
    </row>
    <row r="165" spans="1:25" x14ac:dyDescent="0.2">
      <c r="A165" s="6">
        <v>43360</v>
      </c>
      <c r="B165">
        <v>131.33000000000001</v>
      </c>
      <c r="C165">
        <v>109.48</v>
      </c>
      <c r="D165">
        <v>102.1</v>
      </c>
      <c r="Q165" s="5">
        <v>44627</v>
      </c>
      <c r="R165" s="8">
        <v>357.21</v>
      </c>
      <c r="S165">
        <v>357.21</v>
      </c>
      <c r="T165">
        <v>352.86</v>
      </c>
      <c r="U165">
        <v>343.62</v>
      </c>
      <c r="V165">
        <v>333.07</v>
      </c>
      <c r="W165">
        <v>323.39999999999998</v>
      </c>
      <c r="X165">
        <v>313.52</v>
      </c>
      <c r="Y165">
        <v>294.36</v>
      </c>
    </row>
    <row r="166" spans="1:25" x14ac:dyDescent="0.2">
      <c r="A166" s="6">
        <v>43374</v>
      </c>
      <c r="B166">
        <v>130.62</v>
      </c>
      <c r="C166">
        <v>108.88</v>
      </c>
      <c r="D166">
        <v>104.56</v>
      </c>
      <c r="Q166" s="5">
        <v>44624</v>
      </c>
      <c r="R166" s="8">
        <v>354.4</v>
      </c>
      <c r="S166">
        <v>354.4</v>
      </c>
      <c r="T166">
        <v>347.64</v>
      </c>
      <c r="U166">
        <v>337.95</v>
      </c>
      <c r="V166">
        <v>327.44</v>
      </c>
      <c r="W166">
        <v>317.5</v>
      </c>
      <c r="X166">
        <v>307.29000000000002</v>
      </c>
      <c r="Y166">
        <v>288.57</v>
      </c>
    </row>
    <row r="167" spans="1:25" x14ac:dyDescent="0.2">
      <c r="A167" s="6">
        <v>43388</v>
      </c>
      <c r="B167">
        <v>131.58000000000001</v>
      </c>
      <c r="C167">
        <v>109.63</v>
      </c>
      <c r="D167">
        <v>100.28</v>
      </c>
      <c r="Q167" s="5">
        <v>44623</v>
      </c>
      <c r="R167" s="8">
        <v>328.44</v>
      </c>
      <c r="S167">
        <v>328.44</v>
      </c>
      <c r="T167">
        <v>324.57</v>
      </c>
      <c r="U167">
        <v>316.33999999999997</v>
      </c>
      <c r="V167">
        <v>306.52</v>
      </c>
      <c r="W167">
        <v>297.04000000000002</v>
      </c>
      <c r="X167">
        <v>287.64999999999998</v>
      </c>
      <c r="Y167">
        <v>269.64</v>
      </c>
    </row>
    <row r="168" spans="1:25" x14ac:dyDescent="0.2">
      <c r="A168" s="6">
        <v>43405</v>
      </c>
      <c r="B168">
        <v>130.61000000000001</v>
      </c>
      <c r="C168">
        <v>108.84</v>
      </c>
      <c r="D168">
        <v>98.86</v>
      </c>
      <c r="Q168" s="5">
        <v>44622</v>
      </c>
      <c r="R168" s="8">
        <v>330.83</v>
      </c>
      <c r="S168">
        <v>330.83</v>
      </c>
      <c r="T168">
        <v>327.49</v>
      </c>
      <c r="U168">
        <v>319.29000000000002</v>
      </c>
      <c r="V168">
        <v>309.39</v>
      </c>
      <c r="W168">
        <v>299.45999999999998</v>
      </c>
      <c r="X168">
        <v>289.73</v>
      </c>
      <c r="Y168">
        <v>271.02999999999997</v>
      </c>
    </row>
    <row r="169" spans="1:25" x14ac:dyDescent="0.2">
      <c r="A169" s="6">
        <v>43419</v>
      </c>
      <c r="B169">
        <v>128.47</v>
      </c>
      <c r="C169">
        <v>107.17</v>
      </c>
      <c r="D169">
        <v>96.89</v>
      </c>
      <c r="Q169" s="5">
        <v>44621</v>
      </c>
      <c r="R169" s="8">
        <v>308.87</v>
      </c>
      <c r="S169">
        <v>308.87</v>
      </c>
      <c r="T169">
        <v>306.20999999999998</v>
      </c>
      <c r="U169">
        <v>299.82</v>
      </c>
      <c r="V169">
        <v>292.19</v>
      </c>
      <c r="W169">
        <v>283.99</v>
      </c>
      <c r="X169">
        <v>275.68</v>
      </c>
      <c r="Y169">
        <v>257.73</v>
      </c>
    </row>
    <row r="170" spans="1:25" x14ac:dyDescent="0.2">
      <c r="A170" s="6">
        <v>43437</v>
      </c>
      <c r="B170">
        <v>124.05</v>
      </c>
      <c r="C170">
        <v>103.06</v>
      </c>
      <c r="D170">
        <v>92.94</v>
      </c>
      <c r="Q170" s="5">
        <v>44620</v>
      </c>
      <c r="R170" s="8">
        <v>279.7</v>
      </c>
      <c r="S170">
        <v>279.7</v>
      </c>
      <c r="T170">
        <v>293.25</v>
      </c>
      <c r="U170">
        <v>290.89</v>
      </c>
      <c r="V170">
        <v>285.94</v>
      </c>
      <c r="W170">
        <v>279.97000000000003</v>
      </c>
      <c r="X170">
        <v>273.52</v>
      </c>
      <c r="Y170">
        <v>266.82</v>
      </c>
    </row>
    <row r="171" spans="1:25" x14ac:dyDescent="0.2">
      <c r="A171" s="6">
        <v>43448</v>
      </c>
      <c r="B171">
        <v>121.55</v>
      </c>
      <c r="C171">
        <v>101.75</v>
      </c>
      <c r="D171">
        <v>93</v>
      </c>
      <c r="Q171" s="5">
        <v>44617</v>
      </c>
      <c r="R171" s="8">
        <v>272.73</v>
      </c>
      <c r="S171">
        <v>272.73</v>
      </c>
      <c r="T171">
        <v>287.41000000000003</v>
      </c>
      <c r="U171">
        <v>284.8</v>
      </c>
      <c r="V171">
        <v>280.06</v>
      </c>
      <c r="W171">
        <v>274.68</v>
      </c>
      <c r="X171">
        <v>269.07</v>
      </c>
      <c r="Y171">
        <v>263.10000000000002</v>
      </c>
    </row>
    <row r="172" spans="1:25" x14ac:dyDescent="0.2">
      <c r="A172" s="6">
        <v>43467</v>
      </c>
      <c r="B172">
        <v>120.72</v>
      </c>
      <c r="C172">
        <v>100.77</v>
      </c>
      <c r="D172">
        <v>92.69</v>
      </c>
      <c r="Q172" s="5">
        <v>44616</v>
      </c>
      <c r="R172" s="8">
        <v>277.10000000000002</v>
      </c>
      <c r="S172">
        <v>277.10000000000002</v>
      </c>
      <c r="T172">
        <v>291.64999999999998</v>
      </c>
      <c r="U172">
        <v>288.68</v>
      </c>
      <c r="V172">
        <v>283.64999999999998</v>
      </c>
      <c r="W172">
        <v>278.19</v>
      </c>
      <c r="X172">
        <v>272.51</v>
      </c>
      <c r="Y172">
        <v>266.41000000000003</v>
      </c>
    </row>
    <row r="173" spans="1:25" x14ac:dyDescent="0.2">
      <c r="A173" s="6">
        <v>43481</v>
      </c>
      <c r="B173">
        <v>119.77</v>
      </c>
      <c r="C173">
        <v>99.99</v>
      </c>
      <c r="D173">
        <v>92.67</v>
      </c>
      <c r="Q173" s="5">
        <v>44615</v>
      </c>
      <c r="R173" s="8">
        <v>272.52999999999997</v>
      </c>
      <c r="S173">
        <v>272.52999999999997</v>
      </c>
      <c r="T173">
        <v>287.60000000000002</v>
      </c>
      <c r="U173">
        <v>285.45</v>
      </c>
      <c r="V173">
        <v>281.26</v>
      </c>
      <c r="W173">
        <v>276.45999999999998</v>
      </c>
      <c r="X173">
        <v>271.41000000000003</v>
      </c>
      <c r="Y173">
        <v>265.89999999999998</v>
      </c>
    </row>
    <row r="174" spans="1:25" x14ac:dyDescent="0.2">
      <c r="A174" s="6">
        <v>43497</v>
      </c>
      <c r="B174">
        <v>119.54</v>
      </c>
      <c r="C174">
        <v>99.67</v>
      </c>
      <c r="D174">
        <v>93.01</v>
      </c>
      <c r="Q174" s="5">
        <v>44614</v>
      </c>
      <c r="R174" s="8">
        <v>271.08</v>
      </c>
      <c r="S174">
        <v>271.08</v>
      </c>
      <c r="T174">
        <v>285.43</v>
      </c>
      <c r="U174">
        <v>282.98</v>
      </c>
      <c r="V174">
        <v>278.62</v>
      </c>
      <c r="W174">
        <v>273.94</v>
      </c>
      <c r="X174">
        <v>269</v>
      </c>
      <c r="Y174">
        <v>263.48</v>
      </c>
    </row>
    <row r="175" spans="1:25" x14ac:dyDescent="0.2">
      <c r="A175" s="6">
        <v>43511</v>
      </c>
      <c r="B175">
        <v>119.38</v>
      </c>
      <c r="C175">
        <v>99.46</v>
      </c>
      <c r="D175">
        <v>95.48</v>
      </c>
      <c r="Q175" s="5">
        <v>44610</v>
      </c>
      <c r="R175" s="8">
        <v>266.95999999999998</v>
      </c>
      <c r="S175">
        <v>266.95999999999998</v>
      </c>
      <c r="T175">
        <v>281.19</v>
      </c>
      <c r="U175">
        <v>278.87</v>
      </c>
      <c r="V175">
        <v>274.60000000000002</v>
      </c>
      <c r="W175">
        <v>270.08</v>
      </c>
      <c r="X175">
        <v>265.39999999999998</v>
      </c>
      <c r="Y175">
        <v>260.14999999999998</v>
      </c>
    </row>
    <row r="176" spans="1:25" x14ac:dyDescent="0.2">
      <c r="A176" s="6">
        <v>43525</v>
      </c>
      <c r="B176">
        <v>120.57</v>
      </c>
      <c r="C176">
        <v>100.35</v>
      </c>
      <c r="D176">
        <v>93.59</v>
      </c>
      <c r="Q176" s="5">
        <v>44609</v>
      </c>
      <c r="R176" s="8">
        <v>264.86</v>
      </c>
      <c r="S176">
        <v>264.86</v>
      </c>
      <c r="T176">
        <v>279.60000000000002</v>
      </c>
      <c r="U176">
        <v>277.19</v>
      </c>
      <c r="V176">
        <v>272.77999999999997</v>
      </c>
      <c r="W176">
        <v>268.10000000000002</v>
      </c>
      <c r="X176">
        <v>263.25</v>
      </c>
      <c r="Y176">
        <v>257.83999999999997</v>
      </c>
    </row>
    <row r="177" spans="1:25" x14ac:dyDescent="0.2">
      <c r="A177" s="6">
        <v>43539</v>
      </c>
      <c r="B177">
        <v>120.98</v>
      </c>
      <c r="C177">
        <v>100.75</v>
      </c>
      <c r="D177">
        <v>95.06</v>
      </c>
      <c r="Q177" s="5">
        <v>44608</v>
      </c>
      <c r="R177" s="8">
        <v>267.70999999999998</v>
      </c>
      <c r="S177">
        <v>267.70999999999998</v>
      </c>
      <c r="T177">
        <v>282.83</v>
      </c>
      <c r="U177">
        <v>280.33999999999997</v>
      </c>
      <c r="V177">
        <v>275.85000000000002</v>
      </c>
      <c r="W177">
        <v>271.01</v>
      </c>
      <c r="X177">
        <v>265.89999999999998</v>
      </c>
      <c r="Y177">
        <v>260.27</v>
      </c>
    </row>
    <row r="178" spans="1:25" x14ac:dyDescent="0.2">
      <c r="A178" s="6">
        <v>43556</v>
      </c>
      <c r="B178">
        <v>122.62</v>
      </c>
      <c r="C178">
        <v>102.15</v>
      </c>
      <c r="D178">
        <v>100.17</v>
      </c>
      <c r="Q178" s="5">
        <v>44607</v>
      </c>
      <c r="R178" s="8">
        <v>266.91000000000003</v>
      </c>
      <c r="S178">
        <v>266.91000000000003</v>
      </c>
      <c r="T178">
        <v>280.95</v>
      </c>
      <c r="U178">
        <v>278.07</v>
      </c>
      <c r="V178">
        <v>273.20999999999998</v>
      </c>
      <c r="W178">
        <v>268.24</v>
      </c>
      <c r="X178">
        <v>263.14</v>
      </c>
      <c r="Y178">
        <v>257.64999999999998</v>
      </c>
    </row>
    <row r="179" spans="1:25" x14ac:dyDescent="0.2">
      <c r="A179" s="6">
        <v>43570</v>
      </c>
      <c r="B179">
        <v>125.41</v>
      </c>
      <c r="C179">
        <v>103.89</v>
      </c>
      <c r="D179">
        <v>102.14</v>
      </c>
      <c r="Q179" s="5">
        <v>44606</v>
      </c>
      <c r="R179" s="8">
        <v>277.94</v>
      </c>
      <c r="S179">
        <v>277.94</v>
      </c>
      <c r="T179">
        <v>290.68</v>
      </c>
      <c r="U179">
        <v>287.20999999999998</v>
      </c>
      <c r="V179">
        <v>281.95</v>
      </c>
      <c r="W179">
        <v>276.54000000000002</v>
      </c>
      <c r="X179">
        <v>271.02999999999997</v>
      </c>
      <c r="Y179">
        <v>265.26</v>
      </c>
    </row>
    <row r="180" spans="1:25" x14ac:dyDescent="0.2">
      <c r="A180" s="6">
        <v>43586</v>
      </c>
      <c r="B180">
        <v>128.22999999999999</v>
      </c>
      <c r="C180">
        <v>106.72</v>
      </c>
      <c r="D180">
        <v>103.94</v>
      </c>
      <c r="Q180" s="5">
        <v>44603</v>
      </c>
      <c r="R180" s="8">
        <v>273.86</v>
      </c>
      <c r="S180">
        <v>273.86</v>
      </c>
      <c r="T180">
        <v>287.27</v>
      </c>
      <c r="U180">
        <v>283.8</v>
      </c>
      <c r="V180">
        <v>278.76</v>
      </c>
      <c r="W180">
        <v>273.57</v>
      </c>
      <c r="X180">
        <v>268.17</v>
      </c>
      <c r="Y180">
        <v>262.42</v>
      </c>
    </row>
    <row r="181" spans="1:25" x14ac:dyDescent="0.2">
      <c r="A181" s="6">
        <v>43600</v>
      </c>
      <c r="B181">
        <v>128.91</v>
      </c>
      <c r="C181">
        <v>107.37</v>
      </c>
      <c r="D181">
        <v>104.57</v>
      </c>
      <c r="Q181" s="5">
        <v>44602</v>
      </c>
      <c r="R181" s="8">
        <v>266.54000000000002</v>
      </c>
      <c r="S181">
        <v>266.54000000000002</v>
      </c>
      <c r="T181">
        <v>279.14999999999998</v>
      </c>
      <c r="U181">
        <v>276.17</v>
      </c>
      <c r="V181">
        <v>271.68</v>
      </c>
      <c r="W181">
        <v>267.11</v>
      </c>
      <c r="X181">
        <v>262.33999999999997</v>
      </c>
      <c r="Y181">
        <v>257</v>
      </c>
    </row>
    <row r="182" spans="1:25" x14ac:dyDescent="0.2">
      <c r="A182" s="6">
        <v>43619</v>
      </c>
      <c r="B182">
        <v>130.66999999999999</v>
      </c>
      <c r="C182">
        <v>108.83</v>
      </c>
      <c r="D182">
        <v>99.75</v>
      </c>
      <c r="Q182" s="5">
        <v>44601</v>
      </c>
      <c r="R182" s="8">
        <v>265.33999999999997</v>
      </c>
      <c r="S182">
        <v>265.33999999999997</v>
      </c>
      <c r="T182">
        <v>277.77999999999997</v>
      </c>
      <c r="U182">
        <v>275.2</v>
      </c>
      <c r="V182">
        <v>271</v>
      </c>
      <c r="W182">
        <v>266.55</v>
      </c>
      <c r="X182">
        <v>261.88</v>
      </c>
      <c r="Y182">
        <v>256.63</v>
      </c>
    </row>
    <row r="183" spans="1:25" x14ac:dyDescent="0.2">
      <c r="A183" s="6">
        <v>43633</v>
      </c>
      <c r="B183">
        <v>128.35</v>
      </c>
      <c r="C183">
        <v>106.92</v>
      </c>
      <c r="D183">
        <v>98.5</v>
      </c>
      <c r="Q183" s="5">
        <v>44600</v>
      </c>
      <c r="R183" s="8">
        <v>262.51</v>
      </c>
      <c r="S183">
        <v>262.51</v>
      </c>
      <c r="T183">
        <v>273.87</v>
      </c>
      <c r="U183">
        <v>271.47000000000003</v>
      </c>
      <c r="V183">
        <v>267.48</v>
      </c>
      <c r="W183">
        <v>263.13</v>
      </c>
      <c r="X183">
        <v>258.41000000000003</v>
      </c>
      <c r="Y183">
        <v>253.12</v>
      </c>
    </row>
    <row r="184" spans="1:25" x14ac:dyDescent="0.2">
      <c r="A184" s="6">
        <v>43647</v>
      </c>
      <c r="B184">
        <v>127.66</v>
      </c>
      <c r="C184">
        <v>106.35</v>
      </c>
      <c r="D184">
        <v>101.06</v>
      </c>
      <c r="Q184" s="5">
        <v>44599</v>
      </c>
      <c r="R184" s="8">
        <v>268.52999999999997</v>
      </c>
      <c r="S184">
        <v>268.52999999999997</v>
      </c>
      <c r="T184">
        <v>279</v>
      </c>
      <c r="U184">
        <v>276.25</v>
      </c>
      <c r="V184">
        <v>272.12</v>
      </c>
      <c r="W184">
        <v>267.64</v>
      </c>
      <c r="X184">
        <v>262.76</v>
      </c>
      <c r="Y184">
        <v>257.36</v>
      </c>
    </row>
    <row r="185" spans="1:25" x14ac:dyDescent="0.2">
      <c r="A185" s="6">
        <v>43662</v>
      </c>
      <c r="B185">
        <v>128.72</v>
      </c>
      <c r="C185">
        <v>106.96</v>
      </c>
      <c r="D185">
        <v>102.83</v>
      </c>
      <c r="Q185" s="5">
        <v>44596</v>
      </c>
      <c r="R185" s="8">
        <v>267.85000000000002</v>
      </c>
      <c r="S185">
        <v>267.85000000000002</v>
      </c>
      <c r="T185">
        <v>277.97000000000003</v>
      </c>
      <c r="U185">
        <v>275.44</v>
      </c>
      <c r="V185">
        <v>271.36</v>
      </c>
      <c r="W185">
        <v>267.02999999999997</v>
      </c>
      <c r="X185">
        <v>262.27</v>
      </c>
      <c r="Y185">
        <v>256.92</v>
      </c>
    </row>
    <row r="186" spans="1:25" x14ac:dyDescent="0.2">
      <c r="A186" s="6">
        <v>43678</v>
      </c>
      <c r="B186">
        <v>127.31</v>
      </c>
      <c r="C186">
        <v>107.68</v>
      </c>
      <c r="D186">
        <v>102.85</v>
      </c>
      <c r="Q186" s="5">
        <v>44595</v>
      </c>
      <c r="R186" s="8">
        <v>264.27</v>
      </c>
      <c r="S186">
        <v>264.27</v>
      </c>
      <c r="T186">
        <v>273.67</v>
      </c>
      <c r="U186">
        <v>271.18</v>
      </c>
      <c r="V186">
        <v>267.22000000000003</v>
      </c>
      <c r="W186">
        <v>263.05</v>
      </c>
      <c r="X186">
        <v>258.49</v>
      </c>
      <c r="Y186">
        <v>253.26</v>
      </c>
    </row>
    <row r="187" spans="1:25" x14ac:dyDescent="0.2">
      <c r="A187" s="6">
        <v>43692</v>
      </c>
      <c r="B187">
        <v>128.81</v>
      </c>
      <c r="C187">
        <v>107.28</v>
      </c>
      <c r="D187">
        <v>99.71</v>
      </c>
      <c r="Q187" s="5">
        <v>44594</v>
      </c>
      <c r="R187" s="8">
        <v>260.7</v>
      </c>
      <c r="S187">
        <v>260.7</v>
      </c>
      <c r="T187">
        <v>270.39</v>
      </c>
      <c r="U187">
        <v>268.02</v>
      </c>
      <c r="V187">
        <v>264.23</v>
      </c>
      <c r="W187">
        <v>260.2</v>
      </c>
      <c r="X187">
        <v>255.77</v>
      </c>
      <c r="Y187">
        <v>250.6</v>
      </c>
    </row>
    <row r="188" spans="1:25" x14ac:dyDescent="0.2">
      <c r="A188" s="6">
        <v>43710</v>
      </c>
      <c r="B188">
        <v>128.82</v>
      </c>
      <c r="C188">
        <v>107.4</v>
      </c>
      <c r="D188">
        <v>98.8</v>
      </c>
      <c r="Q188" s="5">
        <v>44593</v>
      </c>
      <c r="R188" s="8">
        <v>257.52</v>
      </c>
      <c r="S188">
        <v>257.52</v>
      </c>
      <c r="T188">
        <v>267.63</v>
      </c>
      <c r="U188">
        <v>265.43</v>
      </c>
      <c r="V188">
        <v>261.76</v>
      </c>
      <c r="W188">
        <v>257.82</v>
      </c>
      <c r="X188">
        <v>253.45</v>
      </c>
      <c r="Y188">
        <v>248.36</v>
      </c>
    </row>
    <row r="189" spans="1:25" x14ac:dyDescent="0.2">
      <c r="A189" s="6">
        <v>43724</v>
      </c>
      <c r="B189">
        <v>127.74</v>
      </c>
      <c r="C189">
        <v>106.48</v>
      </c>
      <c r="D189">
        <v>101.21</v>
      </c>
      <c r="Q189" s="5">
        <v>44592</v>
      </c>
      <c r="R189" s="8">
        <v>255.43</v>
      </c>
      <c r="S189">
        <v>255.43</v>
      </c>
      <c r="T189">
        <v>255.44</v>
      </c>
      <c r="U189">
        <v>266.04000000000002</v>
      </c>
      <c r="V189">
        <v>264.22000000000003</v>
      </c>
      <c r="W189">
        <v>260.86</v>
      </c>
      <c r="X189">
        <v>257.06</v>
      </c>
      <c r="Y189">
        <v>252.75</v>
      </c>
    </row>
    <row r="190" spans="1:25" x14ac:dyDescent="0.2">
      <c r="A190" s="6">
        <v>43739</v>
      </c>
      <c r="B190">
        <v>127.99</v>
      </c>
      <c r="C190">
        <v>106.63</v>
      </c>
      <c r="D190">
        <v>99.5</v>
      </c>
      <c r="Q190" s="5">
        <v>44589</v>
      </c>
      <c r="R190" s="8">
        <v>254.23</v>
      </c>
      <c r="S190">
        <v>254.23</v>
      </c>
      <c r="T190">
        <v>253.79</v>
      </c>
      <c r="U190">
        <v>264.5</v>
      </c>
      <c r="V190">
        <v>262.82</v>
      </c>
      <c r="W190">
        <v>259.57</v>
      </c>
      <c r="X190">
        <v>255.84</v>
      </c>
      <c r="Y190">
        <v>251.58</v>
      </c>
    </row>
    <row r="191" spans="1:25" x14ac:dyDescent="0.2">
      <c r="A191" s="6">
        <v>43754</v>
      </c>
      <c r="B191">
        <v>127.57</v>
      </c>
      <c r="C191">
        <v>106.32</v>
      </c>
      <c r="D191">
        <v>96.44</v>
      </c>
      <c r="Q191" s="5">
        <v>44588</v>
      </c>
      <c r="R191" s="8">
        <v>252.1</v>
      </c>
      <c r="S191">
        <v>252.1</v>
      </c>
      <c r="T191">
        <v>252.1</v>
      </c>
      <c r="U191">
        <v>263.08</v>
      </c>
      <c r="V191">
        <v>261.72000000000003</v>
      </c>
      <c r="W191">
        <v>258.70999999999998</v>
      </c>
      <c r="X191">
        <v>255.15</v>
      </c>
      <c r="Y191">
        <v>251.07</v>
      </c>
    </row>
    <row r="192" spans="1:25" x14ac:dyDescent="0.2">
      <c r="A192" s="6">
        <v>43770</v>
      </c>
      <c r="B192">
        <v>126.41</v>
      </c>
      <c r="C192">
        <v>105.53</v>
      </c>
      <c r="D192">
        <v>98.16</v>
      </c>
      <c r="Q192" s="5">
        <v>44587</v>
      </c>
      <c r="R192" s="8">
        <v>252.29</v>
      </c>
      <c r="S192">
        <v>252.29</v>
      </c>
      <c r="T192">
        <v>252.32</v>
      </c>
      <c r="U192">
        <v>262.95</v>
      </c>
      <c r="V192">
        <v>261.66000000000003</v>
      </c>
      <c r="W192">
        <v>258.81</v>
      </c>
      <c r="X192">
        <v>255.29</v>
      </c>
      <c r="Y192">
        <v>251.29</v>
      </c>
    </row>
    <row r="193" spans="1:25" x14ac:dyDescent="0.2">
      <c r="A193" s="6">
        <v>43784</v>
      </c>
      <c r="B193">
        <v>126.63</v>
      </c>
      <c r="C193">
        <v>105.2</v>
      </c>
      <c r="D193">
        <v>97.41</v>
      </c>
      <c r="Q193" s="5">
        <v>44586</v>
      </c>
      <c r="R193" s="8">
        <v>245.95</v>
      </c>
      <c r="S193">
        <v>245.95</v>
      </c>
      <c r="T193">
        <v>246.26</v>
      </c>
      <c r="U193">
        <v>257.45</v>
      </c>
      <c r="V193">
        <v>256.44</v>
      </c>
      <c r="W193">
        <v>253.89</v>
      </c>
      <c r="X193">
        <v>250.64</v>
      </c>
      <c r="Y193">
        <v>246.87</v>
      </c>
    </row>
    <row r="194" spans="1:25" x14ac:dyDescent="0.2">
      <c r="A194" s="6">
        <v>43801</v>
      </c>
      <c r="B194">
        <v>125.87</v>
      </c>
      <c r="C194">
        <v>104.95</v>
      </c>
      <c r="D194">
        <v>97</v>
      </c>
      <c r="Q194" s="5">
        <v>44585</v>
      </c>
      <c r="R194" s="8">
        <v>239.8</v>
      </c>
      <c r="S194">
        <v>239.8</v>
      </c>
      <c r="T194">
        <v>240.21</v>
      </c>
      <c r="U194">
        <v>251.72</v>
      </c>
      <c r="V194">
        <v>250.97</v>
      </c>
      <c r="W194">
        <v>248.69</v>
      </c>
      <c r="X194">
        <v>245.63</v>
      </c>
      <c r="Y194">
        <v>242.06</v>
      </c>
    </row>
    <row r="195" spans="1:25" x14ac:dyDescent="0.2">
      <c r="A195" s="6">
        <v>43815</v>
      </c>
      <c r="B195">
        <v>125.49</v>
      </c>
      <c r="C195">
        <v>104.81</v>
      </c>
      <c r="D195">
        <v>97.34</v>
      </c>
      <c r="Q195" s="5">
        <v>44582</v>
      </c>
      <c r="R195" s="8">
        <v>244.24</v>
      </c>
      <c r="S195">
        <v>244.24</v>
      </c>
      <c r="T195">
        <v>244.65</v>
      </c>
      <c r="U195">
        <v>255.92</v>
      </c>
      <c r="V195">
        <v>254.99</v>
      </c>
      <c r="W195">
        <v>252.65</v>
      </c>
      <c r="X195">
        <v>249.52</v>
      </c>
      <c r="Y195">
        <v>245.83</v>
      </c>
    </row>
    <row r="196" spans="1:25" x14ac:dyDescent="0.2">
      <c r="A196" s="6">
        <v>43832</v>
      </c>
      <c r="B196">
        <v>126.68</v>
      </c>
      <c r="C196">
        <v>104.53</v>
      </c>
      <c r="D196">
        <v>99.12</v>
      </c>
      <c r="Q196" s="5">
        <v>44581</v>
      </c>
      <c r="R196" s="8">
        <v>246.22</v>
      </c>
      <c r="S196">
        <v>246.22</v>
      </c>
      <c r="T196">
        <v>246.62</v>
      </c>
      <c r="U196">
        <v>257.58</v>
      </c>
      <c r="V196">
        <v>256.69</v>
      </c>
      <c r="W196">
        <v>254.38</v>
      </c>
      <c r="X196">
        <v>251.23</v>
      </c>
      <c r="Y196">
        <v>247.53</v>
      </c>
    </row>
    <row r="197" spans="1:25" x14ac:dyDescent="0.2">
      <c r="A197" s="6">
        <v>43846</v>
      </c>
      <c r="B197">
        <v>128.09</v>
      </c>
      <c r="C197">
        <v>106.69</v>
      </c>
      <c r="D197">
        <v>98.81</v>
      </c>
      <c r="Q197" s="5">
        <v>44580</v>
      </c>
      <c r="R197" s="8">
        <v>245.7</v>
      </c>
      <c r="S197">
        <v>245.7</v>
      </c>
      <c r="T197">
        <v>246.15</v>
      </c>
      <c r="U197">
        <v>257.08</v>
      </c>
      <c r="V197">
        <v>256.20999999999998</v>
      </c>
      <c r="W197">
        <v>253.92</v>
      </c>
      <c r="X197">
        <v>250.8</v>
      </c>
      <c r="Y197">
        <v>247.06</v>
      </c>
    </row>
    <row r="198" spans="1:25" x14ac:dyDescent="0.2">
      <c r="A198" s="6">
        <v>43864</v>
      </c>
      <c r="B198">
        <v>126.95</v>
      </c>
      <c r="C198">
        <v>105.85</v>
      </c>
      <c r="D198">
        <v>94.82</v>
      </c>
      <c r="Q198" s="5">
        <v>44579</v>
      </c>
      <c r="R198" s="8">
        <v>243.18</v>
      </c>
      <c r="S198">
        <v>243.18</v>
      </c>
      <c r="T198">
        <v>243.87</v>
      </c>
      <c r="U198">
        <v>255.06</v>
      </c>
      <c r="V198">
        <v>254.36</v>
      </c>
      <c r="W198">
        <v>252.22</v>
      </c>
      <c r="X198">
        <v>249.24</v>
      </c>
      <c r="Y198">
        <v>245.6</v>
      </c>
    </row>
    <row r="199" spans="1:25" x14ac:dyDescent="0.2">
      <c r="A199" s="6">
        <v>43878</v>
      </c>
      <c r="B199">
        <v>124.63</v>
      </c>
      <c r="C199">
        <v>103.95</v>
      </c>
      <c r="D199">
        <v>95.26</v>
      </c>
      <c r="Q199" s="5">
        <v>44575</v>
      </c>
      <c r="R199" s="8">
        <v>241.9</v>
      </c>
      <c r="S199">
        <v>241.9</v>
      </c>
      <c r="T199">
        <v>242.37</v>
      </c>
      <c r="U199">
        <v>253.24</v>
      </c>
      <c r="V199">
        <v>252.51</v>
      </c>
      <c r="W199">
        <v>250.39</v>
      </c>
      <c r="X199">
        <v>247.42</v>
      </c>
      <c r="Y199">
        <v>243.86</v>
      </c>
    </row>
    <row r="200" spans="1:25" x14ac:dyDescent="0.2">
      <c r="A200" s="6">
        <v>43892</v>
      </c>
      <c r="B200">
        <v>123.45</v>
      </c>
      <c r="C200">
        <v>103.35</v>
      </c>
      <c r="D200">
        <v>92.3</v>
      </c>
      <c r="Q200" s="5">
        <v>44574</v>
      </c>
      <c r="R200" s="8">
        <v>238.41</v>
      </c>
      <c r="S200">
        <v>238.41</v>
      </c>
      <c r="T200">
        <v>238.77</v>
      </c>
      <c r="U200">
        <v>249.74</v>
      </c>
      <c r="V200">
        <v>249.16</v>
      </c>
      <c r="W200">
        <v>247.21</v>
      </c>
      <c r="X200">
        <v>244.36</v>
      </c>
      <c r="Y200">
        <v>240.89</v>
      </c>
    </row>
    <row r="201" spans="1:25" x14ac:dyDescent="0.2">
      <c r="A201" s="6">
        <v>43907</v>
      </c>
      <c r="B201">
        <v>120.99</v>
      </c>
      <c r="C201">
        <v>101.07</v>
      </c>
      <c r="D201">
        <v>79.31</v>
      </c>
      <c r="Q201" s="5">
        <v>44573</v>
      </c>
      <c r="R201" s="8">
        <v>239.08</v>
      </c>
      <c r="S201">
        <v>239.08</v>
      </c>
      <c r="T201">
        <v>239.36</v>
      </c>
      <c r="U201">
        <v>250.25</v>
      </c>
      <c r="V201">
        <v>249.66</v>
      </c>
      <c r="W201">
        <v>247.67</v>
      </c>
      <c r="X201">
        <v>244.7</v>
      </c>
      <c r="Y201">
        <v>241.14</v>
      </c>
    </row>
    <row r="202" spans="1:25" x14ac:dyDescent="0.2">
      <c r="A202" s="6">
        <v>43922</v>
      </c>
      <c r="B202">
        <v>113.1</v>
      </c>
      <c r="C202">
        <v>94.62</v>
      </c>
      <c r="D202">
        <v>74.12</v>
      </c>
      <c r="Q202" s="5">
        <v>44572</v>
      </c>
      <c r="R202" s="8">
        <v>235.74</v>
      </c>
      <c r="S202">
        <v>235.74</v>
      </c>
      <c r="T202">
        <v>236.07</v>
      </c>
      <c r="U202">
        <v>247.37</v>
      </c>
      <c r="V202">
        <v>246.93</v>
      </c>
      <c r="W202">
        <v>245.19</v>
      </c>
      <c r="X202">
        <v>242.48</v>
      </c>
      <c r="Y202">
        <v>239.13</v>
      </c>
    </row>
    <row r="203" spans="1:25" x14ac:dyDescent="0.2">
      <c r="A203" s="6">
        <v>43937</v>
      </c>
      <c r="B203">
        <v>110.35</v>
      </c>
      <c r="C203">
        <v>91.49</v>
      </c>
      <c r="D203">
        <v>76.89</v>
      </c>
      <c r="Q203" s="5">
        <v>44571</v>
      </c>
      <c r="R203" s="8">
        <v>227.54</v>
      </c>
      <c r="S203">
        <v>227.54</v>
      </c>
      <c r="T203">
        <v>228.25</v>
      </c>
      <c r="U203">
        <v>239.79</v>
      </c>
      <c r="V203">
        <v>239.56</v>
      </c>
      <c r="W203">
        <v>238.04</v>
      </c>
      <c r="X203">
        <v>235.66</v>
      </c>
      <c r="Y203">
        <v>232.62</v>
      </c>
    </row>
    <row r="204" spans="1:25" x14ac:dyDescent="0.2">
      <c r="A204" s="6">
        <v>43952</v>
      </c>
      <c r="B204">
        <v>108.93</v>
      </c>
      <c r="C204">
        <v>90.79</v>
      </c>
      <c r="D204">
        <v>75.66</v>
      </c>
      <c r="Q204" s="5">
        <v>44568</v>
      </c>
      <c r="R204" s="8">
        <v>229.89</v>
      </c>
      <c r="S204">
        <v>229.89</v>
      </c>
      <c r="T204">
        <v>230.58</v>
      </c>
      <c r="U204">
        <v>241.97</v>
      </c>
      <c r="V204">
        <v>241.64</v>
      </c>
      <c r="W204">
        <v>239.98</v>
      </c>
      <c r="X204">
        <v>237.48</v>
      </c>
      <c r="Y204">
        <v>234.36</v>
      </c>
    </row>
    <row r="205" spans="1:25" x14ac:dyDescent="0.2">
      <c r="A205" s="6">
        <v>43966</v>
      </c>
      <c r="B205">
        <v>106.89</v>
      </c>
      <c r="C205">
        <v>89.35</v>
      </c>
      <c r="D205">
        <v>81.349999999999994</v>
      </c>
      <c r="Q205" s="5">
        <v>44567</v>
      </c>
      <c r="R205" s="8">
        <v>230.43</v>
      </c>
      <c r="S205">
        <v>230.43</v>
      </c>
      <c r="T205">
        <v>231.03</v>
      </c>
      <c r="U205">
        <v>241.95</v>
      </c>
      <c r="V205">
        <v>241.57</v>
      </c>
      <c r="W205">
        <v>239.96</v>
      </c>
      <c r="X205">
        <v>237.49</v>
      </c>
      <c r="Y205">
        <v>234.42</v>
      </c>
    </row>
    <row r="206" spans="1:25" x14ac:dyDescent="0.2">
      <c r="A206" s="6">
        <v>43983</v>
      </c>
      <c r="B206">
        <v>107.11</v>
      </c>
      <c r="C206">
        <v>89.17</v>
      </c>
      <c r="D206">
        <v>82.34</v>
      </c>
      <c r="Q206" s="5">
        <v>44566</v>
      </c>
      <c r="R206" s="8">
        <v>229.21</v>
      </c>
      <c r="S206">
        <v>229.21</v>
      </c>
      <c r="T206">
        <v>229.75</v>
      </c>
      <c r="U206">
        <v>240.45</v>
      </c>
      <c r="V206">
        <v>239.89</v>
      </c>
      <c r="W206">
        <v>238.25</v>
      </c>
      <c r="X206">
        <v>235.8</v>
      </c>
      <c r="Y206">
        <v>232.72</v>
      </c>
    </row>
    <row r="207" spans="1:25" x14ac:dyDescent="0.2">
      <c r="A207" s="6">
        <v>43998</v>
      </c>
      <c r="B207">
        <v>108.11</v>
      </c>
      <c r="C207">
        <v>90.01</v>
      </c>
      <c r="D207">
        <v>86.87</v>
      </c>
      <c r="Q207" s="5">
        <v>44565</v>
      </c>
      <c r="R207" s="8">
        <v>227.63</v>
      </c>
      <c r="S207">
        <v>227.63</v>
      </c>
      <c r="T207">
        <v>228.2</v>
      </c>
      <c r="U207">
        <v>238.72</v>
      </c>
      <c r="V207">
        <v>238.19</v>
      </c>
      <c r="W207">
        <v>236.56</v>
      </c>
      <c r="X207">
        <v>234.15</v>
      </c>
      <c r="Y207">
        <v>231.17</v>
      </c>
    </row>
    <row r="208" spans="1:25" x14ac:dyDescent="0.2">
      <c r="A208" s="6">
        <v>44013</v>
      </c>
      <c r="B208">
        <v>111.06</v>
      </c>
      <c r="C208">
        <v>92.38</v>
      </c>
      <c r="D208">
        <v>88.73</v>
      </c>
      <c r="Q208" s="5">
        <v>44564</v>
      </c>
      <c r="R208" s="8">
        <v>225.65</v>
      </c>
      <c r="S208">
        <v>225.65</v>
      </c>
      <c r="T208">
        <v>225.93</v>
      </c>
      <c r="U208">
        <v>236.21</v>
      </c>
      <c r="V208">
        <v>235.54</v>
      </c>
      <c r="W208">
        <v>233.84</v>
      </c>
      <c r="X208">
        <v>231.39</v>
      </c>
      <c r="Y208">
        <v>228.45</v>
      </c>
    </row>
    <row r="209" spans="1:25" x14ac:dyDescent="0.2">
      <c r="A209" s="6">
        <v>44028</v>
      </c>
      <c r="B209">
        <v>113.51</v>
      </c>
      <c r="C209">
        <v>94.56</v>
      </c>
      <c r="D209">
        <v>88.68</v>
      </c>
      <c r="Q209" s="5">
        <v>44561</v>
      </c>
      <c r="R209" s="8">
        <v>222.85</v>
      </c>
      <c r="S209">
        <v>222.85</v>
      </c>
      <c r="T209">
        <v>222.46</v>
      </c>
      <c r="U209">
        <v>222.86</v>
      </c>
      <c r="V209">
        <v>233.14</v>
      </c>
      <c r="W209">
        <v>232.41</v>
      </c>
      <c r="X209">
        <v>230.67</v>
      </c>
      <c r="Y209">
        <v>228.21</v>
      </c>
    </row>
    <row r="210" spans="1:25" x14ac:dyDescent="0.2">
      <c r="A210" s="6">
        <v>44046</v>
      </c>
      <c r="B210">
        <v>114.35</v>
      </c>
      <c r="C210">
        <v>95.27</v>
      </c>
      <c r="D210">
        <v>87.78</v>
      </c>
      <c r="Q210" s="5">
        <v>44560</v>
      </c>
      <c r="R210" s="8">
        <v>229.68</v>
      </c>
      <c r="S210">
        <v>229.68</v>
      </c>
      <c r="T210">
        <v>229.14</v>
      </c>
      <c r="U210">
        <v>229.21</v>
      </c>
      <c r="V210">
        <v>239.26</v>
      </c>
      <c r="W210">
        <v>238.36</v>
      </c>
      <c r="X210">
        <v>236.45</v>
      </c>
      <c r="Y210">
        <v>233.92</v>
      </c>
    </row>
    <row r="211" spans="1:25" x14ac:dyDescent="0.2">
      <c r="A211" s="6">
        <v>44060</v>
      </c>
      <c r="B211">
        <v>114.48</v>
      </c>
      <c r="C211">
        <v>95.4</v>
      </c>
      <c r="D211">
        <v>89.4</v>
      </c>
      <c r="Q211" s="5">
        <v>44559</v>
      </c>
      <c r="R211" s="8">
        <v>227.17</v>
      </c>
      <c r="S211">
        <v>227.17</v>
      </c>
      <c r="T211">
        <v>226.66</v>
      </c>
      <c r="U211">
        <v>226.88</v>
      </c>
      <c r="V211">
        <v>237.11</v>
      </c>
      <c r="W211">
        <v>236.4</v>
      </c>
      <c r="X211">
        <v>234.65</v>
      </c>
      <c r="Y211">
        <v>232.24</v>
      </c>
    </row>
    <row r="212" spans="1:25" x14ac:dyDescent="0.2">
      <c r="A212" s="6">
        <v>44075</v>
      </c>
      <c r="B212">
        <v>114.78</v>
      </c>
      <c r="C212">
        <v>95.54</v>
      </c>
      <c r="D212">
        <v>88.83</v>
      </c>
      <c r="Q212" s="5">
        <v>44558</v>
      </c>
      <c r="R212" s="8">
        <v>224.71</v>
      </c>
      <c r="S212">
        <v>224.71</v>
      </c>
      <c r="T212">
        <v>224.6</v>
      </c>
      <c r="U212">
        <v>225.01</v>
      </c>
      <c r="V212">
        <v>235.24</v>
      </c>
      <c r="W212">
        <v>234.67</v>
      </c>
      <c r="X212">
        <v>233.02</v>
      </c>
      <c r="Y212">
        <v>230.68</v>
      </c>
    </row>
    <row r="213" spans="1:25" x14ac:dyDescent="0.2">
      <c r="A213" s="6">
        <v>44089</v>
      </c>
      <c r="B213">
        <v>114.55</v>
      </c>
      <c r="C213">
        <v>95.45</v>
      </c>
      <c r="D213">
        <v>88.17</v>
      </c>
      <c r="Q213" s="5">
        <v>44557</v>
      </c>
      <c r="R213" s="8">
        <v>223.39</v>
      </c>
      <c r="S213">
        <v>223.39</v>
      </c>
      <c r="T213">
        <v>223.04</v>
      </c>
      <c r="U213">
        <v>223.28</v>
      </c>
      <c r="V213">
        <v>233.53</v>
      </c>
      <c r="W213">
        <v>232.96</v>
      </c>
      <c r="X213">
        <v>231.33</v>
      </c>
      <c r="Y213">
        <v>229.02</v>
      </c>
    </row>
    <row r="214" spans="1:25" x14ac:dyDescent="0.2">
      <c r="A214" s="6">
        <v>44105</v>
      </c>
      <c r="B214">
        <v>114.53</v>
      </c>
      <c r="C214">
        <v>95.51</v>
      </c>
      <c r="D214">
        <v>88.78</v>
      </c>
      <c r="Q214" s="5">
        <v>44553</v>
      </c>
      <c r="R214" s="8">
        <v>220.61</v>
      </c>
      <c r="S214">
        <v>220.61</v>
      </c>
      <c r="T214">
        <v>220.33</v>
      </c>
      <c r="U214">
        <v>220.32</v>
      </c>
      <c r="V214">
        <v>230.36</v>
      </c>
      <c r="W214">
        <v>229.65</v>
      </c>
      <c r="X214">
        <v>227.92</v>
      </c>
      <c r="Y214">
        <v>225.47</v>
      </c>
    </row>
    <row r="215" spans="1:25" x14ac:dyDescent="0.2">
      <c r="A215" s="6">
        <v>44120</v>
      </c>
      <c r="B215">
        <v>114.48</v>
      </c>
      <c r="C215">
        <v>95.42</v>
      </c>
      <c r="D215">
        <v>87.92</v>
      </c>
      <c r="Q215" s="5">
        <v>44552</v>
      </c>
      <c r="R215" s="8">
        <v>216.8</v>
      </c>
      <c r="S215">
        <v>216.8</v>
      </c>
      <c r="T215">
        <v>216.5</v>
      </c>
      <c r="U215">
        <v>216.88</v>
      </c>
      <c r="V215">
        <v>227.28</v>
      </c>
      <c r="W215">
        <v>226.68</v>
      </c>
      <c r="X215">
        <v>225.01</v>
      </c>
      <c r="Y215">
        <v>222.63</v>
      </c>
    </row>
    <row r="216" spans="1:25" x14ac:dyDescent="0.2">
      <c r="A216" s="6">
        <v>44137</v>
      </c>
      <c r="B216">
        <v>114.12</v>
      </c>
      <c r="C216">
        <v>95.43</v>
      </c>
      <c r="D216">
        <v>84.41</v>
      </c>
      <c r="Q216" s="5">
        <v>44551</v>
      </c>
      <c r="R216" s="8">
        <v>215.22</v>
      </c>
      <c r="S216">
        <v>215.22</v>
      </c>
      <c r="T216">
        <v>214.48</v>
      </c>
      <c r="U216">
        <v>214.64</v>
      </c>
      <c r="V216">
        <v>224.87</v>
      </c>
      <c r="W216">
        <v>224.19</v>
      </c>
      <c r="X216">
        <v>222.5</v>
      </c>
      <c r="Y216">
        <v>220.12</v>
      </c>
    </row>
    <row r="217" spans="1:25" x14ac:dyDescent="0.2">
      <c r="A217" s="6">
        <v>44151</v>
      </c>
      <c r="B217">
        <v>113.99</v>
      </c>
      <c r="C217">
        <v>94.89</v>
      </c>
      <c r="D217">
        <v>86.92</v>
      </c>
      <c r="Q217" s="5">
        <v>44550</v>
      </c>
      <c r="R217" s="8">
        <v>209</v>
      </c>
      <c r="S217">
        <v>209</v>
      </c>
      <c r="T217">
        <v>207.86</v>
      </c>
      <c r="U217">
        <v>207.84</v>
      </c>
      <c r="V217">
        <v>218.13</v>
      </c>
      <c r="W217">
        <v>217.62</v>
      </c>
      <c r="X217">
        <v>216.01</v>
      </c>
      <c r="Y217">
        <v>213.65</v>
      </c>
    </row>
    <row r="218" spans="1:25" x14ac:dyDescent="0.2">
      <c r="A218" s="6">
        <v>44166</v>
      </c>
      <c r="B218">
        <v>108.8</v>
      </c>
      <c r="C218">
        <v>95.28</v>
      </c>
      <c r="D218">
        <v>87.66</v>
      </c>
      <c r="Q218" s="5">
        <v>44547</v>
      </c>
      <c r="R218" s="8">
        <v>212.17</v>
      </c>
      <c r="S218">
        <v>212.17</v>
      </c>
      <c r="T218">
        <v>211.26</v>
      </c>
      <c r="U218">
        <v>211.48</v>
      </c>
      <c r="V218">
        <v>221.99</v>
      </c>
      <c r="W218">
        <v>221.58</v>
      </c>
      <c r="X218">
        <v>220.01</v>
      </c>
      <c r="Y218">
        <v>217.63</v>
      </c>
    </row>
    <row r="219" spans="1:25" x14ac:dyDescent="0.2">
      <c r="A219" s="6">
        <v>44180</v>
      </c>
      <c r="B219">
        <v>115.3</v>
      </c>
      <c r="C219">
        <v>95.93</v>
      </c>
      <c r="D219">
        <v>89.08</v>
      </c>
      <c r="Q219" s="5">
        <v>44546</v>
      </c>
      <c r="R219" s="8">
        <v>217.78</v>
      </c>
      <c r="S219">
        <v>217.78</v>
      </c>
      <c r="T219">
        <v>216.44</v>
      </c>
      <c r="U219">
        <v>216.44</v>
      </c>
      <c r="V219">
        <v>226.71</v>
      </c>
      <c r="W219">
        <v>226.25</v>
      </c>
      <c r="X219">
        <v>224.64</v>
      </c>
      <c r="Y219">
        <v>222.3</v>
      </c>
    </row>
    <row r="220" spans="1:25" x14ac:dyDescent="0.2">
      <c r="A220" s="6">
        <v>44200</v>
      </c>
      <c r="B220">
        <v>116.67</v>
      </c>
      <c r="C220">
        <v>97.09</v>
      </c>
      <c r="D220">
        <v>89.05</v>
      </c>
      <c r="Q220" s="5">
        <v>44545</v>
      </c>
      <c r="R220" s="8">
        <v>212.75</v>
      </c>
      <c r="S220">
        <v>212.75</v>
      </c>
      <c r="T220">
        <v>211.23</v>
      </c>
      <c r="U220">
        <v>211.31</v>
      </c>
      <c r="V220">
        <v>221.73</v>
      </c>
      <c r="W220">
        <v>221.46</v>
      </c>
      <c r="X220">
        <v>220.06</v>
      </c>
      <c r="Y220">
        <v>217.86</v>
      </c>
    </row>
    <row r="221" spans="1:25" x14ac:dyDescent="0.2">
      <c r="A221" s="6">
        <v>44214</v>
      </c>
      <c r="B221">
        <v>118.46</v>
      </c>
      <c r="C221">
        <v>98.55</v>
      </c>
      <c r="D221">
        <v>91.44</v>
      </c>
      <c r="Q221" s="5">
        <v>44544</v>
      </c>
      <c r="R221" s="8">
        <v>211.08</v>
      </c>
      <c r="S221">
        <v>211.08</v>
      </c>
      <c r="T221">
        <v>209.71</v>
      </c>
      <c r="U221">
        <v>209.95</v>
      </c>
      <c r="V221">
        <v>220.86</v>
      </c>
      <c r="W221">
        <v>220.8</v>
      </c>
      <c r="X221">
        <v>219.54</v>
      </c>
      <c r="Y221">
        <v>217.47</v>
      </c>
    </row>
    <row r="222" spans="1:25" x14ac:dyDescent="0.2">
      <c r="A222" s="6">
        <v>44228</v>
      </c>
      <c r="B222">
        <v>120.22</v>
      </c>
      <c r="C222">
        <v>100</v>
      </c>
      <c r="D222">
        <v>91.9</v>
      </c>
      <c r="Q222" s="5">
        <v>44543</v>
      </c>
      <c r="R222" s="8">
        <v>211.65</v>
      </c>
      <c r="S222">
        <v>211.65</v>
      </c>
      <c r="T222">
        <v>210.57</v>
      </c>
      <c r="U222">
        <v>211.04</v>
      </c>
      <c r="V222">
        <v>221.98</v>
      </c>
      <c r="W222">
        <v>221.95</v>
      </c>
      <c r="X222">
        <v>220.74</v>
      </c>
      <c r="Y222">
        <v>218.74</v>
      </c>
    </row>
    <row r="223" spans="1:25" x14ac:dyDescent="0.2">
      <c r="A223" s="6">
        <v>44242</v>
      </c>
      <c r="B223">
        <v>121.66</v>
      </c>
      <c r="C223">
        <v>101.28</v>
      </c>
      <c r="D223">
        <v>94.48</v>
      </c>
      <c r="Q223" s="5">
        <v>44540</v>
      </c>
      <c r="R223" s="8">
        <v>213.72</v>
      </c>
      <c r="S223">
        <v>213.72</v>
      </c>
      <c r="T223">
        <v>212.7</v>
      </c>
      <c r="U223">
        <v>213.16</v>
      </c>
      <c r="V223">
        <v>224.13</v>
      </c>
      <c r="W223">
        <v>224.01</v>
      </c>
      <c r="X223">
        <v>222.72</v>
      </c>
      <c r="Y223">
        <v>220.63</v>
      </c>
    </row>
    <row r="224" spans="1:25" x14ac:dyDescent="0.2">
      <c r="A224" s="6">
        <v>44256</v>
      </c>
      <c r="B224">
        <v>123.58</v>
      </c>
      <c r="C224">
        <v>102.82</v>
      </c>
      <c r="D224">
        <v>97.24</v>
      </c>
      <c r="Q224" s="5">
        <v>44539</v>
      </c>
      <c r="R224" s="8">
        <v>212.84</v>
      </c>
      <c r="S224">
        <v>212.84</v>
      </c>
      <c r="T224">
        <v>211.65</v>
      </c>
      <c r="U224">
        <v>212.04</v>
      </c>
      <c r="V224">
        <v>222.99</v>
      </c>
      <c r="W224">
        <v>222.83</v>
      </c>
      <c r="X224">
        <v>221.54</v>
      </c>
      <c r="Y224">
        <v>219.5</v>
      </c>
    </row>
    <row r="225" spans="1:25" x14ac:dyDescent="0.2">
      <c r="A225" s="6">
        <v>44271</v>
      </c>
      <c r="B225">
        <v>125.6</v>
      </c>
      <c r="C225">
        <v>104.42</v>
      </c>
      <c r="D225">
        <v>98.8</v>
      </c>
      <c r="Q225" s="5">
        <v>44538</v>
      </c>
      <c r="R225" s="8">
        <v>214.85</v>
      </c>
      <c r="S225">
        <v>214.85</v>
      </c>
      <c r="T225">
        <v>213.46</v>
      </c>
      <c r="U225">
        <v>213.78</v>
      </c>
      <c r="V225">
        <v>224.67</v>
      </c>
      <c r="W225">
        <v>224.58</v>
      </c>
      <c r="X225">
        <v>223.32</v>
      </c>
      <c r="Y225">
        <v>221.25</v>
      </c>
    </row>
    <row r="226" spans="1:25" x14ac:dyDescent="0.2">
      <c r="A226" s="6">
        <v>44287</v>
      </c>
      <c r="B226">
        <v>126.3</v>
      </c>
      <c r="C226">
        <v>105.23</v>
      </c>
      <c r="D226">
        <v>97.9</v>
      </c>
      <c r="Q226" s="5">
        <v>44537</v>
      </c>
      <c r="R226" s="8">
        <v>210</v>
      </c>
      <c r="S226">
        <v>210</v>
      </c>
      <c r="T226">
        <v>208.64</v>
      </c>
      <c r="U226">
        <v>208.87</v>
      </c>
      <c r="V226">
        <v>219.79</v>
      </c>
      <c r="W226">
        <v>219.79</v>
      </c>
      <c r="X226">
        <v>218.69</v>
      </c>
      <c r="Y226">
        <v>216.75</v>
      </c>
    </row>
    <row r="227" spans="1:25" x14ac:dyDescent="0.2">
      <c r="A227" s="6">
        <v>44302</v>
      </c>
      <c r="B227">
        <v>127.04</v>
      </c>
      <c r="C227">
        <v>105.41</v>
      </c>
      <c r="D227">
        <v>99.62</v>
      </c>
      <c r="Q227" s="5">
        <v>44536</v>
      </c>
      <c r="R227" s="8">
        <v>204.33</v>
      </c>
      <c r="S227">
        <v>204.33</v>
      </c>
      <c r="T227">
        <v>202.83</v>
      </c>
      <c r="U227">
        <v>202.99</v>
      </c>
      <c r="V227">
        <v>214.09</v>
      </c>
      <c r="W227">
        <v>214.07</v>
      </c>
      <c r="X227">
        <v>212.97</v>
      </c>
      <c r="Y227">
        <v>211.1</v>
      </c>
    </row>
    <row r="228" spans="1:25" x14ac:dyDescent="0.2">
      <c r="A228" s="6">
        <v>44320</v>
      </c>
      <c r="B228">
        <v>127.11</v>
      </c>
      <c r="C228">
        <v>105.92</v>
      </c>
      <c r="D228">
        <v>101.05</v>
      </c>
      <c r="Q228" s="5">
        <v>44533</v>
      </c>
      <c r="R228" s="8">
        <v>195.29</v>
      </c>
      <c r="S228">
        <v>195.29</v>
      </c>
      <c r="T228">
        <v>194.02</v>
      </c>
      <c r="U228">
        <v>194.42</v>
      </c>
      <c r="V228">
        <v>205.78</v>
      </c>
      <c r="W228">
        <v>205.96</v>
      </c>
      <c r="X228">
        <v>205.11</v>
      </c>
      <c r="Y228">
        <v>203.41</v>
      </c>
    </row>
    <row r="229" spans="1:25" x14ac:dyDescent="0.2">
      <c r="A229" s="6">
        <v>44333</v>
      </c>
      <c r="B229">
        <v>128.43</v>
      </c>
      <c r="C229">
        <v>106.98</v>
      </c>
      <c r="D229">
        <v>100.33</v>
      </c>
      <c r="Q229" s="5">
        <v>44532</v>
      </c>
      <c r="R229" s="8">
        <v>196.77</v>
      </c>
      <c r="S229">
        <v>196.77</v>
      </c>
      <c r="T229">
        <v>195.08</v>
      </c>
      <c r="U229">
        <v>195.32</v>
      </c>
      <c r="V229">
        <v>206.73</v>
      </c>
      <c r="W229">
        <v>206.74</v>
      </c>
      <c r="X229">
        <v>205.78</v>
      </c>
      <c r="Y229">
        <v>204.03</v>
      </c>
    </row>
    <row r="230" spans="1:25" x14ac:dyDescent="0.2">
      <c r="A230" s="6">
        <v>44348</v>
      </c>
      <c r="B230">
        <v>129.36000000000001</v>
      </c>
      <c r="C230">
        <v>107.76</v>
      </c>
      <c r="D230">
        <v>100.95</v>
      </c>
      <c r="Q230" s="5">
        <v>44531</v>
      </c>
      <c r="R230" s="8">
        <v>195.11</v>
      </c>
      <c r="S230">
        <v>195.11</v>
      </c>
      <c r="T230">
        <v>193.63</v>
      </c>
      <c r="U230">
        <v>194.13</v>
      </c>
      <c r="V230">
        <v>205.84</v>
      </c>
      <c r="W230">
        <v>206</v>
      </c>
      <c r="X230">
        <v>205.13</v>
      </c>
      <c r="Y230">
        <v>203.42</v>
      </c>
    </row>
    <row r="231" spans="1:25" x14ac:dyDescent="0.2">
      <c r="A231" s="6">
        <v>44363</v>
      </c>
      <c r="B231">
        <v>130.77000000000001</v>
      </c>
      <c r="C231">
        <v>108.91</v>
      </c>
      <c r="D231">
        <v>101.98</v>
      </c>
      <c r="Q231" s="5">
        <v>44530</v>
      </c>
      <c r="R231" s="8">
        <v>198.01</v>
      </c>
      <c r="S231">
        <v>198.01</v>
      </c>
      <c r="T231">
        <v>194.01</v>
      </c>
      <c r="U231">
        <v>192.82</v>
      </c>
      <c r="V231">
        <v>193.47</v>
      </c>
      <c r="W231">
        <v>205.4</v>
      </c>
      <c r="X231">
        <v>205.7</v>
      </c>
      <c r="Y231">
        <v>204.86</v>
      </c>
    </row>
    <row r="232" spans="1:25" x14ac:dyDescent="0.2">
      <c r="A232" s="6">
        <v>44378</v>
      </c>
      <c r="B232">
        <v>131.76</v>
      </c>
      <c r="C232">
        <v>110.16</v>
      </c>
      <c r="D232">
        <v>104.69</v>
      </c>
      <c r="Q232" s="5">
        <v>44529</v>
      </c>
      <c r="R232" s="8">
        <v>207.71</v>
      </c>
      <c r="S232">
        <v>207.71</v>
      </c>
      <c r="T232">
        <v>203.3</v>
      </c>
      <c r="U232">
        <v>202.18</v>
      </c>
      <c r="V232">
        <v>202.92</v>
      </c>
      <c r="W232">
        <v>214.9</v>
      </c>
      <c r="X232">
        <v>215.09</v>
      </c>
      <c r="Y232">
        <v>214.09</v>
      </c>
    </row>
    <row r="233" spans="1:25" x14ac:dyDescent="0.2">
      <c r="A233" s="6">
        <v>44392</v>
      </c>
      <c r="B233">
        <v>133.43</v>
      </c>
      <c r="C233">
        <v>110.98</v>
      </c>
      <c r="D233">
        <v>104.65</v>
      </c>
      <c r="Q233" s="5">
        <v>44526</v>
      </c>
      <c r="R233" s="8">
        <v>202.94</v>
      </c>
      <c r="S233">
        <v>202.94</v>
      </c>
      <c r="T233">
        <v>198.11</v>
      </c>
      <c r="U233">
        <v>197.01</v>
      </c>
      <c r="V233">
        <v>197.76</v>
      </c>
      <c r="W233">
        <v>209.86</v>
      </c>
      <c r="X233">
        <v>210.19</v>
      </c>
      <c r="Y233">
        <v>209.18</v>
      </c>
    </row>
    <row r="234" spans="1:25" x14ac:dyDescent="0.2">
      <c r="A234" s="6">
        <v>44410</v>
      </c>
      <c r="B234">
        <v>135.08000000000001</v>
      </c>
      <c r="C234">
        <v>112.8</v>
      </c>
      <c r="D234">
        <v>104.89</v>
      </c>
      <c r="Q234" s="5">
        <v>44524</v>
      </c>
      <c r="R234" s="8">
        <v>231.97</v>
      </c>
      <c r="S234">
        <v>231.97</v>
      </c>
      <c r="T234">
        <v>226.59</v>
      </c>
      <c r="U234">
        <v>225.03</v>
      </c>
      <c r="V234">
        <v>225.4</v>
      </c>
      <c r="W234">
        <v>236.63</v>
      </c>
      <c r="X234">
        <v>236.09</v>
      </c>
      <c r="Y234">
        <v>234.43</v>
      </c>
    </row>
    <row r="235" spans="1:25" x14ac:dyDescent="0.2">
      <c r="A235" s="6">
        <v>44424</v>
      </c>
      <c r="B235">
        <v>135.35</v>
      </c>
      <c r="C235">
        <v>112.43</v>
      </c>
      <c r="D235">
        <v>103.52</v>
      </c>
      <c r="Q235" s="5">
        <v>44523</v>
      </c>
      <c r="R235" s="8">
        <v>233.72</v>
      </c>
      <c r="S235">
        <v>233.72</v>
      </c>
      <c r="T235">
        <v>227.83</v>
      </c>
      <c r="U235">
        <v>225.98</v>
      </c>
      <c r="V235">
        <v>226.19</v>
      </c>
      <c r="W235">
        <v>237.4</v>
      </c>
      <c r="X235">
        <v>236.96</v>
      </c>
      <c r="Y235">
        <v>235.35</v>
      </c>
    </row>
    <row r="236" spans="1:25" x14ac:dyDescent="0.2">
      <c r="A236" s="6">
        <v>44440</v>
      </c>
      <c r="B236">
        <v>135.29</v>
      </c>
      <c r="C236">
        <v>112.48</v>
      </c>
      <c r="D236">
        <v>101.97</v>
      </c>
      <c r="Q236" s="5">
        <v>44522</v>
      </c>
      <c r="R236" s="8">
        <v>226.02</v>
      </c>
      <c r="S236">
        <v>226.02</v>
      </c>
      <c r="T236">
        <v>220.33</v>
      </c>
      <c r="U236">
        <v>218.65</v>
      </c>
      <c r="V236">
        <v>219.08</v>
      </c>
      <c r="W236">
        <v>230.61</v>
      </c>
      <c r="X236">
        <v>230.31</v>
      </c>
      <c r="Y236">
        <v>228.84</v>
      </c>
    </row>
    <row r="237" spans="1:25" x14ac:dyDescent="0.2">
      <c r="A237" s="6">
        <v>44454</v>
      </c>
      <c r="B237">
        <v>135.26</v>
      </c>
      <c r="C237">
        <v>112.72</v>
      </c>
      <c r="D237">
        <v>103.49</v>
      </c>
      <c r="Q237" s="5">
        <v>44519</v>
      </c>
      <c r="R237" s="8">
        <v>221.19</v>
      </c>
      <c r="S237">
        <v>221.19</v>
      </c>
      <c r="T237">
        <v>215.69</v>
      </c>
      <c r="U237">
        <v>214.04</v>
      </c>
      <c r="V237">
        <v>214.51</v>
      </c>
      <c r="W237">
        <v>226.4</v>
      </c>
      <c r="X237">
        <v>226.14</v>
      </c>
      <c r="Y237">
        <v>224.75</v>
      </c>
    </row>
    <row r="238" spans="1:25" x14ac:dyDescent="0.2">
      <c r="A238" s="6">
        <v>44470</v>
      </c>
      <c r="B238">
        <v>136.91999999999999</v>
      </c>
      <c r="C238">
        <v>113.98</v>
      </c>
      <c r="D238">
        <v>106.75</v>
      </c>
      <c r="Q238" s="5">
        <v>44518</v>
      </c>
      <c r="R238" s="8">
        <v>229.43</v>
      </c>
      <c r="S238">
        <v>229.43</v>
      </c>
      <c r="T238">
        <v>224.27</v>
      </c>
      <c r="U238">
        <v>222.37</v>
      </c>
      <c r="V238">
        <v>222.65</v>
      </c>
      <c r="W238">
        <v>233.89</v>
      </c>
      <c r="X238">
        <v>233.34</v>
      </c>
      <c r="Y238">
        <v>231.68</v>
      </c>
    </row>
    <row r="239" spans="1:25" x14ac:dyDescent="0.2">
      <c r="A239" s="6">
        <v>44484</v>
      </c>
      <c r="B239">
        <v>140.54</v>
      </c>
      <c r="C239">
        <v>116.85</v>
      </c>
      <c r="D239">
        <v>110.03</v>
      </c>
      <c r="Q239" s="5">
        <v>44517</v>
      </c>
      <c r="R239" s="8">
        <v>228.03</v>
      </c>
      <c r="S239">
        <v>228.03</v>
      </c>
      <c r="T239">
        <v>223.05</v>
      </c>
      <c r="U239">
        <v>221</v>
      </c>
      <c r="V239">
        <v>221.25</v>
      </c>
      <c r="W239">
        <v>232.39</v>
      </c>
      <c r="X239">
        <v>231.81</v>
      </c>
      <c r="Y239">
        <v>230.13</v>
      </c>
    </row>
    <row r="240" spans="1:25" x14ac:dyDescent="0.2">
      <c r="A240" s="6">
        <v>44501</v>
      </c>
      <c r="B240">
        <v>144.16999999999999</v>
      </c>
      <c r="C240">
        <v>120.29</v>
      </c>
      <c r="D240">
        <v>112.46</v>
      </c>
      <c r="Q240" s="5">
        <v>44516</v>
      </c>
      <c r="R240" s="8">
        <v>234.97</v>
      </c>
      <c r="S240">
        <v>234.97</v>
      </c>
      <c r="T240">
        <v>229.36</v>
      </c>
      <c r="U240">
        <v>226.8</v>
      </c>
      <c r="V240">
        <v>226.87</v>
      </c>
      <c r="W240">
        <v>237.61</v>
      </c>
      <c r="X240">
        <v>236.88</v>
      </c>
      <c r="Y240">
        <v>235.09</v>
      </c>
    </row>
    <row r="241" spans="1:25" x14ac:dyDescent="0.2">
      <c r="A241" s="6">
        <v>44515</v>
      </c>
      <c r="B241">
        <v>146.6</v>
      </c>
      <c r="C241">
        <v>122.11</v>
      </c>
      <c r="D241">
        <v>114.79</v>
      </c>
      <c r="Q241" s="5">
        <v>44515</v>
      </c>
      <c r="R241" s="8">
        <v>232.88</v>
      </c>
      <c r="S241">
        <v>232.88</v>
      </c>
      <c r="T241">
        <v>227.62</v>
      </c>
      <c r="U241">
        <v>225.43</v>
      </c>
      <c r="V241">
        <v>225.57</v>
      </c>
      <c r="W241">
        <v>236.68</v>
      </c>
      <c r="X241">
        <v>235.98</v>
      </c>
      <c r="Y241">
        <v>234.2</v>
      </c>
    </row>
    <row r="242" spans="1:25" x14ac:dyDescent="0.2">
      <c r="A242" s="6">
        <v>44531</v>
      </c>
      <c r="B242">
        <v>147.47</v>
      </c>
      <c r="C242">
        <v>122.73</v>
      </c>
      <c r="D242">
        <v>103</v>
      </c>
      <c r="Q242" s="5">
        <v>44512</v>
      </c>
      <c r="R242" s="8">
        <v>231.14</v>
      </c>
      <c r="S242">
        <v>231.14</v>
      </c>
      <c r="T242">
        <v>226.85</v>
      </c>
      <c r="U242">
        <v>225.06</v>
      </c>
      <c r="V242">
        <v>225.22</v>
      </c>
      <c r="W242">
        <v>236.61</v>
      </c>
      <c r="X242">
        <v>235.82</v>
      </c>
      <c r="Y242">
        <v>233.98</v>
      </c>
    </row>
    <row r="243" spans="1:25" x14ac:dyDescent="0.2">
      <c r="A243" s="6">
        <v>44545</v>
      </c>
      <c r="B243">
        <v>145.61000000000001</v>
      </c>
      <c r="C243">
        <v>121.89</v>
      </c>
      <c r="D243">
        <v>106.37</v>
      </c>
      <c r="Q243" s="5">
        <v>44511</v>
      </c>
      <c r="R243" s="8">
        <v>231.78</v>
      </c>
      <c r="S243">
        <v>231.78</v>
      </c>
      <c r="T243">
        <v>228.06</v>
      </c>
      <c r="U243">
        <v>226.45</v>
      </c>
      <c r="V243">
        <v>226.6</v>
      </c>
      <c r="W243">
        <v>238</v>
      </c>
      <c r="X243">
        <v>237.35</v>
      </c>
      <c r="Y243">
        <v>235.6</v>
      </c>
    </row>
    <row r="244" spans="1:25" x14ac:dyDescent="0.2">
      <c r="A244" s="6">
        <v>44565</v>
      </c>
      <c r="B244">
        <v>145.53</v>
      </c>
      <c r="C244">
        <v>121.29</v>
      </c>
      <c r="D244">
        <v>108.59</v>
      </c>
      <c r="Q244" s="5">
        <v>44510</v>
      </c>
      <c r="R244" s="8">
        <v>229.72</v>
      </c>
      <c r="S244">
        <v>229.72</v>
      </c>
      <c r="T244">
        <v>226.46</v>
      </c>
      <c r="U244">
        <v>224.96</v>
      </c>
      <c r="V244">
        <v>225.13</v>
      </c>
      <c r="W244">
        <v>236.42</v>
      </c>
      <c r="X244">
        <v>235.93</v>
      </c>
      <c r="Y244">
        <v>234.25</v>
      </c>
    </row>
    <row r="245" spans="1:25" x14ac:dyDescent="0.2">
      <c r="A245" s="6">
        <v>44578</v>
      </c>
      <c r="B245">
        <v>145.63</v>
      </c>
      <c r="C245">
        <v>121.39</v>
      </c>
      <c r="D245">
        <v>110.73</v>
      </c>
      <c r="Q245" s="5">
        <v>44509</v>
      </c>
      <c r="R245" s="8">
        <v>237.52</v>
      </c>
      <c r="S245">
        <v>237.52</v>
      </c>
      <c r="T245">
        <v>233.38</v>
      </c>
      <c r="U245">
        <v>231.37</v>
      </c>
      <c r="V245">
        <v>231.44</v>
      </c>
      <c r="W245">
        <v>242.29</v>
      </c>
      <c r="X245">
        <v>241.63</v>
      </c>
      <c r="Y245">
        <v>239.88</v>
      </c>
    </row>
    <row r="246" spans="1:25" x14ac:dyDescent="0.2">
      <c r="A246" s="6">
        <v>44593</v>
      </c>
      <c r="B246">
        <v>146.62</v>
      </c>
      <c r="C246">
        <v>122.04</v>
      </c>
      <c r="D246">
        <v>113.1</v>
      </c>
      <c r="Q246" s="5">
        <v>44508</v>
      </c>
      <c r="R246" s="8">
        <v>232.22</v>
      </c>
      <c r="S246">
        <v>232.22</v>
      </c>
      <c r="T246">
        <v>228.2</v>
      </c>
      <c r="U246">
        <v>226.47</v>
      </c>
      <c r="V246">
        <v>226.8</v>
      </c>
      <c r="W246">
        <v>238.04</v>
      </c>
      <c r="X246">
        <v>237.67</v>
      </c>
      <c r="Y246">
        <v>236.21</v>
      </c>
    </row>
    <row r="247" spans="1:25" x14ac:dyDescent="0.2">
      <c r="A247" s="6">
        <v>44607</v>
      </c>
      <c r="B247">
        <v>148.4</v>
      </c>
      <c r="C247">
        <v>123.38</v>
      </c>
      <c r="D247">
        <v>115.41</v>
      </c>
      <c r="Q247" s="5">
        <v>44505</v>
      </c>
      <c r="R247" s="8">
        <v>232.09</v>
      </c>
      <c r="S247">
        <v>232.09</v>
      </c>
      <c r="T247">
        <v>227.62</v>
      </c>
      <c r="U247">
        <v>225.83</v>
      </c>
      <c r="V247">
        <v>226.16</v>
      </c>
      <c r="W247">
        <v>237.4</v>
      </c>
      <c r="X247">
        <v>237.02</v>
      </c>
      <c r="Y247">
        <v>235.62</v>
      </c>
    </row>
    <row r="248" spans="1:25" x14ac:dyDescent="0.2">
      <c r="A248" s="6">
        <v>44621</v>
      </c>
      <c r="B248">
        <v>151.66999999999999</v>
      </c>
      <c r="C248">
        <v>125.97</v>
      </c>
      <c r="D248">
        <v>122.22</v>
      </c>
      <c r="Q248" s="5">
        <v>44504</v>
      </c>
      <c r="R248" s="8">
        <v>229.26</v>
      </c>
      <c r="S248">
        <v>229.26</v>
      </c>
      <c r="T248">
        <v>224.1</v>
      </c>
      <c r="U248">
        <v>221.93</v>
      </c>
      <c r="V248">
        <v>222.24</v>
      </c>
      <c r="W248">
        <v>233.03</v>
      </c>
      <c r="X248">
        <v>232.56</v>
      </c>
      <c r="Y248">
        <v>231.19</v>
      </c>
    </row>
    <row r="249" spans="1:25" x14ac:dyDescent="0.2">
      <c r="A249" s="6">
        <v>44636</v>
      </c>
      <c r="B249">
        <v>165.4</v>
      </c>
      <c r="C249">
        <v>137.47999999999999</v>
      </c>
      <c r="D249">
        <v>121.95</v>
      </c>
      <c r="Q249" s="5">
        <v>44503</v>
      </c>
      <c r="R249" s="8">
        <v>233.85</v>
      </c>
      <c r="S249">
        <v>233.85</v>
      </c>
      <c r="T249">
        <v>228.26</v>
      </c>
      <c r="U249">
        <v>225.66</v>
      </c>
      <c r="V249">
        <v>225.56</v>
      </c>
      <c r="W249">
        <v>235.59</v>
      </c>
      <c r="X249">
        <v>234.84</v>
      </c>
      <c r="Y249">
        <v>233.27</v>
      </c>
    </row>
    <row r="250" spans="1:25" x14ac:dyDescent="0.2">
      <c r="A250" s="6">
        <v>44652</v>
      </c>
      <c r="B250">
        <v>163.30000000000001</v>
      </c>
      <c r="C250">
        <v>136.07</v>
      </c>
      <c r="D250">
        <v>122.39</v>
      </c>
      <c r="Q250" s="5">
        <v>44502</v>
      </c>
      <c r="R250" s="8">
        <v>245.01</v>
      </c>
      <c r="S250">
        <v>245.01</v>
      </c>
      <c r="T250">
        <v>238.04</v>
      </c>
      <c r="U250">
        <v>234.29</v>
      </c>
      <c r="V250">
        <v>233.59</v>
      </c>
      <c r="W250">
        <v>243.08</v>
      </c>
      <c r="X250">
        <v>242.12</v>
      </c>
      <c r="Y250">
        <v>240.21</v>
      </c>
    </row>
    <row r="251" spans="1:25" x14ac:dyDescent="0.2">
      <c r="A251" s="6">
        <v>44665</v>
      </c>
      <c r="B251">
        <v>161.91999999999999</v>
      </c>
      <c r="C251">
        <v>135.16</v>
      </c>
      <c r="D251">
        <v>122.89</v>
      </c>
      <c r="Q251" s="5">
        <v>44501</v>
      </c>
      <c r="R251" s="8">
        <v>240.93</v>
      </c>
      <c r="S251">
        <v>240.93</v>
      </c>
      <c r="T251">
        <v>235.14</v>
      </c>
      <c r="U251">
        <v>232.21</v>
      </c>
      <c r="V251">
        <v>232.09</v>
      </c>
      <c r="W251">
        <v>241.88</v>
      </c>
      <c r="X251">
        <v>241.07</v>
      </c>
      <c r="Y251">
        <v>239.17</v>
      </c>
    </row>
    <row r="252" spans="1:25" x14ac:dyDescent="0.2">
      <c r="A252" s="6">
        <v>44684</v>
      </c>
      <c r="B252">
        <v>163.07</v>
      </c>
      <c r="C252">
        <v>135.76</v>
      </c>
      <c r="D252">
        <v>128.99</v>
      </c>
      <c r="Q252" s="5">
        <v>44498</v>
      </c>
      <c r="R252" s="8">
        <v>246.2</v>
      </c>
      <c r="S252">
        <v>246.2</v>
      </c>
      <c r="T252">
        <v>236.97</v>
      </c>
      <c r="U252">
        <v>231.82</v>
      </c>
      <c r="V252">
        <v>229.38</v>
      </c>
      <c r="W252">
        <v>229.39</v>
      </c>
      <c r="X252">
        <v>239.42</v>
      </c>
      <c r="Y252">
        <v>238.57</v>
      </c>
    </row>
    <row r="253" spans="1:25" x14ac:dyDescent="0.2">
      <c r="A253" s="6">
        <v>44697</v>
      </c>
      <c r="B253">
        <v>166.8</v>
      </c>
      <c r="C253">
        <v>138.88</v>
      </c>
      <c r="D253">
        <v>142.15</v>
      </c>
      <c r="Q253" s="5">
        <v>44497</v>
      </c>
      <c r="R253" s="8">
        <v>243.5</v>
      </c>
      <c r="S253">
        <v>243.5</v>
      </c>
      <c r="T253">
        <v>235.89</v>
      </c>
      <c r="U253">
        <v>231.56</v>
      </c>
      <c r="V253">
        <v>229.55</v>
      </c>
      <c r="W253">
        <v>229.63</v>
      </c>
      <c r="X253">
        <v>239.87</v>
      </c>
      <c r="Y253">
        <v>239.03</v>
      </c>
    </row>
    <row r="254" spans="1:25" x14ac:dyDescent="0.2">
      <c r="A254" s="6">
        <v>44713</v>
      </c>
      <c r="B254">
        <v>174.84</v>
      </c>
      <c r="C254">
        <v>145.02000000000001</v>
      </c>
      <c r="D254">
        <v>155.02000000000001</v>
      </c>
      <c r="Q254" s="5">
        <v>44496</v>
      </c>
      <c r="R254" s="8">
        <v>244.97</v>
      </c>
      <c r="S254">
        <v>244.97</v>
      </c>
      <c r="T254">
        <v>237.92</v>
      </c>
      <c r="U254">
        <v>233.97</v>
      </c>
      <c r="V254">
        <v>232.03</v>
      </c>
      <c r="W254">
        <v>232.03</v>
      </c>
      <c r="X254">
        <v>242.07</v>
      </c>
      <c r="Y254">
        <v>241.17</v>
      </c>
    </row>
    <row r="255" spans="1:25" x14ac:dyDescent="0.2">
      <c r="A255" s="6">
        <v>44727</v>
      </c>
      <c r="B255">
        <v>187.01</v>
      </c>
      <c r="C255">
        <v>155.49</v>
      </c>
      <c r="D255">
        <v>149.47</v>
      </c>
      <c r="Q255" s="5">
        <v>44495</v>
      </c>
      <c r="R255" s="8">
        <v>251.68</v>
      </c>
      <c r="S255">
        <v>251.68</v>
      </c>
      <c r="T255">
        <v>244.72</v>
      </c>
      <c r="U255">
        <v>240.33</v>
      </c>
      <c r="V255">
        <v>238.02</v>
      </c>
      <c r="W255">
        <v>237.78</v>
      </c>
      <c r="X255">
        <v>247.1</v>
      </c>
      <c r="Y255">
        <v>246</v>
      </c>
    </row>
    <row r="256" spans="1:25" x14ac:dyDescent="0.2">
      <c r="A256" s="6">
        <v>44743</v>
      </c>
      <c r="B256">
        <v>191.43</v>
      </c>
      <c r="C256">
        <v>159.52000000000001</v>
      </c>
      <c r="D256">
        <v>143.72</v>
      </c>
      <c r="E256" s="5"/>
      <c r="F256" s="8"/>
    </row>
    <row r="257" spans="1:4" x14ac:dyDescent="0.2">
      <c r="A257" s="6">
        <v>44757</v>
      </c>
      <c r="B257">
        <v>189.46</v>
      </c>
      <c r="C257">
        <v>157.88</v>
      </c>
      <c r="D257">
        <v>134.76</v>
      </c>
    </row>
    <row r="258" spans="1:4" x14ac:dyDescent="0.2">
      <c r="A258" s="6">
        <v>44774</v>
      </c>
      <c r="B258">
        <v>182.69</v>
      </c>
      <c r="C258">
        <v>152.24</v>
      </c>
      <c r="D258">
        <v>125.72</v>
      </c>
    </row>
    <row r="259" spans="1:4" x14ac:dyDescent="0.2">
      <c r="A259" s="6">
        <v>44788</v>
      </c>
      <c r="B259">
        <v>173.46</v>
      </c>
      <c r="C259">
        <v>144.97</v>
      </c>
      <c r="D259">
        <v>124.06</v>
      </c>
    </row>
    <row r="260" spans="1:4" x14ac:dyDescent="0.2">
      <c r="A260" s="6">
        <v>44805</v>
      </c>
      <c r="B260">
        <v>169.58</v>
      </c>
      <c r="C260">
        <v>141.5</v>
      </c>
      <c r="D260">
        <v>119.05</v>
      </c>
    </row>
    <row r="261" spans="1:4" x14ac:dyDescent="0.2">
      <c r="A261" s="6">
        <v>44818</v>
      </c>
      <c r="B261">
        <v>166.27</v>
      </c>
      <c r="C261">
        <v>138.88</v>
      </c>
      <c r="D261">
        <v>120.89</v>
      </c>
    </row>
    <row r="262" spans="1:4" x14ac:dyDescent="0.2">
      <c r="A262" s="6">
        <v>44837</v>
      </c>
      <c r="B262">
        <v>162.69999999999999</v>
      </c>
      <c r="C262">
        <v>135.56</v>
      </c>
      <c r="D262">
        <v>123.71</v>
      </c>
    </row>
    <row r="263" spans="1:4" x14ac:dyDescent="0.2">
      <c r="A263" s="6">
        <v>44851</v>
      </c>
      <c r="B263">
        <v>164.46</v>
      </c>
      <c r="C263">
        <v>137.07</v>
      </c>
      <c r="D263">
        <v>124.09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B1:S45"/>
  <sheetViews>
    <sheetView workbookViewId="0">
      <selection activeCell="G27" sqref="G27"/>
    </sheetView>
  </sheetViews>
  <sheetFormatPr baseColWidth="10" defaultColWidth="11" defaultRowHeight="16" x14ac:dyDescent="0.2"/>
  <cols>
    <col min="10" max="10" width="14.83203125" customWidth="1"/>
    <col min="11" max="18" width="10.83203125" customWidth="1"/>
    <col min="19" max="19" width="10.83203125" collapsed="1"/>
  </cols>
  <sheetData>
    <row r="1" spans="2:16" x14ac:dyDescent="0.2">
      <c r="C1" t="s">
        <v>506</v>
      </c>
      <c r="D1" t="s">
        <v>507</v>
      </c>
    </row>
    <row r="2" spans="2:16" x14ac:dyDescent="0.2">
      <c r="B2" s="5">
        <v>44228</v>
      </c>
      <c r="C2">
        <v>0</v>
      </c>
      <c r="D2">
        <v>0</v>
      </c>
    </row>
    <row r="3" spans="2:16" x14ac:dyDescent="0.2">
      <c r="B3" s="5">
        <v>44256</v>
      </c>
      <c r="C3">
        <v>0</v>
      </c>
      <c r="D3">
        <v>0</v>
      </c>
      <c r="H3" t="s">
        <v>489</v>
      </c>
      <c r="I3">
        <v>615.30000000000007</v>
      </c>
      <c r="J3" t="s">
        <v>490</v>
      </c>
      <c r="K3" t="s">
        <v>490</v>
      </c>
      <c r="L3" t="s">
        <v>490</v>
      </c>
      <c r="M3">
        <v>615.30000000000007</v>
      </c>
      <c r="N3" s="5">
        <v>44927</v>
      </c>
      <c r="O3" s="5">
        <v>44562</v>
      </c>
      <c r="P3">
        <v>1</v>
      </c>
    </row>
    <row r="4" spans="2:16" x14ac:dyDescent="0.2">
      <c r="B4" s="5">
        <v>44287</v>
      </c>
      <c r="C4">
        <v>9.109394965215345E-2</v>
      </c>
      <c r="D4">
        <v>9.3943504837236125E-2</v>
      </c>
      <c r="H4" t="s">
        <v>491</v>
      </c>
      <c r="I4">
        <v>293.22000000000003</v>
      </c>
      <c r="J4" t="s">
        <v>490</v>
      </c>
      <c r="K4" t="s">
        <v>490</v>
      </c>
      <c r="L4" t="s">
        <v>490</v>
      </c>
      <c r="M4">
        <v>293.22000000000003</v>
      </c>
      <c r="N4" s="5">
        <v>45017</v>
      </c>
      <c r="O4" s="5">
        <v>44927</v>
      </c>
      <c r="P4">
        <v>2</v>
      </c>
    </row>
    <row r="5" spans="2:16" x14ac:dyDescent="0.2">
      <c r="B5" s="5">
        <v>44317</v>
      </c>
      <c r="C5">
        <v>0</v>
      </c>
      <c r="D5">
        <v>0</v>
      </c>
      <c r="H5" t="s">
        <v>492</v>
      </c>
      <c r="I5">
        <v>258.91000000000003</v>
      </c>
      <c r="J5" t="s">
        <v>490</v>
      </c>
      <c r="K5" t="s">
        <v>490</v>
      </c>
      <c r="L5" t="s">
        <v>490</v>
      </c>
      <c r="M5">
        <v>258.91000000000003</v>
      </c>
      <c r="N5" s="5">
        <v>45108</v>
      </c>
      <c r="O5" s="5">
        <v>45017</v>
      </c>
      <c r="P5">
        <v>3</v>
      </c>
    </row>
    <row r="6" spans="2:16" x14ac:dyDescent="0.2">
      <c r="B6" s="5">
        <v>44348</v>
      </c>
      <c r="C6">
        <v>0</v>
      </c>
      <c r="D6">
        <v>0</v>
      </c>
      <c r="H6" t="s">
        <v>493</v>
      </c>
      <c r="I6">
        <v>310.98</v>
      </c>
      <c r="J6" t="s">
        <v>490</v>
      </c>
      <c r="K6" t="s">
        <v>490</v>
      </c>
      <c r="L6" t="s">
        <v>490</v>
      </c>
      <c r="M6">
        <v>310.98</v>
      </c>
      <c r="N6" s="5">
        <v>45200</v>
      </c>
      <c r="O6" s="5">
        <v>45108</v>
      </c>
      <c r="P6">
        <v>4</v>
      </c>
    </row>
    <row r="7" spans="2:16" x14ac:dyDescent="0.2">
      <c r="B7" s="5">
        <v>44378</v>
      </c>
      <c r="C7">
        <v>0</v>
      </c>
      <c r="D7">
        <v>0</v>
      </c>
      <c r="H7" t="s">
        <v>494</v>
      </c>
      <c r="I7">
        <v>297.27</v>
      </c>
      <c r="J7" t="s">
        <v>490</v>
      </c>
      <c r="K7" t="s">
        <v>490</v>
      </c>
      <c r="L7" t="s">
        <v>490</v>
      </c>
      <c r="M7">
        <v>297.27</v>
      </c>
      <c r="N7" s="5">
        <v>45292</v>
      </c>
      <c r="O7" s="5">
        <v>45200</v>
      </c>
      <c r="P7">
        <v>5</v>
      </c>
    </row>
    <row r="8" spans="2:16" x14ac:dyDescent="0.2">
      <c r="B8" s="5">
        <v>44409</v>
      </c>
      <c r="C8">
        <v>0</v>
      </c>
      <c r="D8">
        <v>0</v>
      </c>
      <c r="H8" t="s">
        <v>495</v>
      </c>
      <c r="I8">
        <v>217.11</v>
      </c>
      <c r="J8" t="s">
        <v>490</v>
      </c>
      <c r="K8" t="s">
        <v>490</v>
      </c>
      <c r="L8" t="s">
        <v>490</v>
      </c>
      <c r="M8">
        <v>217.11</v>
      </c>
      <c r="N8" s="5">
        <v>45383</v>
      </c>
      <c r="O8" s="5">
        <v>45292</v>
      </c>
      <c r="P8">
        <v>6</v>
      </c>
    </row>
    <row r="9" spans="2:16" x14ac:dyDescent="0.2">
      <c r="B9" s="5">
        <v>44440</v>
      </c>
      <c r="C9">
        <v>0</v>
      </c>
      <c r="D9">
        <v>0</v>
      </c>
    </row>
    <row r="10" spans="2:16" x14ac:dyDescent="0.2">
      <c r="B10" s="5">
        <v>44470</v>
      </c>
      <c r="C10">
        <v>8.4423521908823407E-2</v>
      </c>
      <c r="D10">
        <v>0.17200201733472786</v>
      </c>
    </row>
    <row r="11" spans="2:16" x14ac:dyDescent="0.2">
      <c r="B11" s="5">
        <v>44501</v>
      </c>
      <c r="C11">
        <v>0</v>
      </c>
      <c r="D11">
        <v>0</v>
      </c>
    </row>
    <row r="12" spans="2:16" x14ac:dyDescent="0.2">
      <c r="B12" s="5">
        <v>44531</v>
      </c>
      <c r="C12">
        <v>0</v>
      </c>
      <c r="D12">
        <v>0</v>
      </c>
    </row>
    <row r="13" spans="2:16" x14ac:dyDescent="0.2">
      <c r="B13" s="5">
        <v>44562</v>
      </c>
      <c r="C13">
        <v>0</v>
      </c>
      <c r="D13">
        <v>0</v>
      </c>
    </row>
    <row r="14" spans="2:16" x14ac:dyDescent="0.2">
      <c r="B14" s="5">
        <v>44593</v>
      </c>
      <c r="C14">
        <v>0</v>
      </c>
      <c r="D14">
        <v>0</v>
      </c>
    </row>
    <row r="15" spans="2:16" x14ac:dyDescent="0.2">
      <c r="B15" s="5">
        <v>44621</v>
      </c>
      <c r="C15">
        <v>0</v>
      </c>
      <c r="D15">
        <v>0</v>
      </c>
    </row>
    <row r="16" spans="2:16" x14ac:dyDescent="0.2">
      <c r="B16" s="5">
        <v>44652</v>
      </c>
      <c r="C16">
        <v>0.41928739773215629</v>
      </c>
      <c r="D16">
        <v>0.68536161450445676</v>
      </c>
    </row>
    <row r="17" spans="2:16" x14ac:dyDescent="0.2">
      <c r="B17" s="5">
        <v>44682</v>
      </c>
      <c r="C17">
        <v>0</v>
      </c>
      <c r="D17">
        <v>0</v>
      </c>
    </row>
    <row r="18" spans="2:16" x14ac:dyDescent="0.2">
      <c r="B18" s="5">
        <v>44713</v>
      </c>
      <c r="C18">
        <v>0</v>
      </c>
      <c r="D18">
        <v>0</v>
      </c>
    </row>
    <row r="19" spans="2:16" x14ac:dyDescent="0.2">
      <c r="B19" s="5">
        <v>44743</v>
      </c>
      <c r="C19">
        <v>0</v>
      </c>
      <c r="D19">
        <v>0</v>
      </c>
    </row>
    <row r="20" spans="2:16" x14ac:dyDescent="0.2">
      <c r="B20" s="5">
        <v>44774</v>
      </c>
      <c r="C20">
        <v>0</v>
      </c>
      <c r="D20">
        <v>0</v>
      </c>
    </row>
    <row r="21" spans="2:16" x14ac:dyDescent="0.2">
      <c r="B21" s="5">
        <v>44805</v>
      </c>
      <c r="C21">
        <v>0</v>
      </c>
      <c r="D21">
        <v>0</v>
      </c>
    </row>
    <row r="22" spans="2:16" x14ac:dyDescent="0.2">
      <c r="B22" s="5">
        <v>44835</v>
      </c>
      <c r="C22">
        <v>0.15623849262270273</v>
      </c>
      <c r="D22">
        <v>0.42908843613942937</v>
      </c>
    </row>
    <row r="23" spans="2:16" x14ac:dyDescent="0.2">
      <c r="B23" s="5">
        <v>44866</v>
      </c>
      <c r="C23">
        <v>0</v>
      </c>
      <c r="D23">
        <v>0</v>
      </c>
    </row>
    <row r="24" spans="2:16" x14ac:dyDescent="0.2">
      <c r="B24" s="5">
        <v>44896</v>
      </c>
      <c r="C24">
        <v>0</v>
      </c>
      <c r="D24">
        <v>0</v>
      </c>
      <c r="H24" t="s">
        <v>496</v>
      </c>
      <c r="P24">
        <v>9</v>
      </c>
    </row>
    <row r="25" spans="2:16" x14ac:dyDescent="0.2">
      <c r="B25" s="5">
        <v>44927</v>
      </c>
      <c r="C25">
        <v>0</v>
      </c>
      <c r="D25">
        <v>0</v>
      </c>
      <c r="H25" t="s">
        <v>497</v>
      </c>
      <c r="I25">
        <v>377</v>
      </c>
      <c r="J25">
        <v>362.5</v>
      </c>
      <c r="K25">
        <v>378.29</v>
      </c>
      <c r="L25">
        <v>370.49</v>
      </c>
      <c r="M25">
        <v>370.49</v>
      </c>
      <c r="N25" s="5">
        <v>44927</v>
      </c>
      <c r="O25">
        <v>44562</v>
      </c>
      <c r="P25">
        <v>1</v>
      </c>
    </row>
    <row r="26" spans="2:16" x14ac:dyDescent="0.2">
      <c r="B26" s="5">
        <v>44958</v>
      </c>
      <c r="C26">
        <v>0</v>
      </c>
      <c r="D26">
        <v>0</v>
      </c>
      <c r="H26" t="s">
        <v>498</v>
      </c>
      <c r="I26">
        <v>336.14</v>
      </c>
      <c r="J26">
        <v>316.75</v>
      </c>
      <c r="K26">
        <v>339.99</v>
      </c>
      <c r="L26">
        <v>328.37</v>
      </c>
      <c r="M26">
        <v>328.37</v>
      </c>
      <c r="N26" s="5">
        <v>45017</v>
      </c>
      <c r="O26">
        <v>44927</v>
      </c>
      <c r="P26">
        <v>2</v>
      </c>
    </row>
    <row r="27" spans="2:16" x14ac:dyDescent="0.2">
      <c r="B27" s="5">
        <v>44986</v>
      </c>
      <c r="C27">
        <v>0</v>
      </c>
      <c r="D27">
        <v>0</v>
      </c>
      <c r="H27" t="s">
        <v>499</v>
      </c>
      <c r="I27">
        <v>323.93</v>
      </c>
      <c r="J27">
        <v>301.76</v>
      </c>
      <c r="K27">
        <v>325</v>
      </c>
      <c r="L27">
        <v>313.38</v>
      </c>
      <c r="M27">
        <v>313.38</v>
      </c>
      <c r="N27" s="5">
        <v>45108</v>
      </c>
      <c r="O27">
        <v>45017</v>
      </c>
      <c r="P27">
        <v>3</v>
      </c>
    </row>
    <row r="28" spans="2:16" x14ac:dyDescent="0.2">
      <c r="B28" s="5">
        <v>45017</v>
      </c>
      <c r="C28">
        <v>0.84786041115795618</v>
      </c>
      <c r="D28">
        <v>0.30586352025500663</v>
      </c>
      <c r="H28" t="s">
        <v>500</v>
      </c>
      <c r="I28">
        <v>346.42</v>
      </c>
      <c r="J28">
        <v>307.39</v>
      </c>
      <c r="K28">
        <v>373.75</v>
      </c>
      <c r="L28">
        <v>340.57</v>
      </c>
      <c r="M28">
        <v>340.57</v>
      </c>
      <c r="N28" s="5">
        <v>45200</v>
      </c>
      <c r="O28">
        <v>45108</v>
      </c>
      <c r="P28">
        <v>4</v>
      </c>
    </row>
    <row r="29" spans="2:16" x14ac:dyDescent="0.2">
      <c r="B29" s="5">
        <v>45047</v>
      </c>
      <c r="C29">
        <v>0</v>
      </c>
      <c r="D29">
        <v>0</v>
      </c>
      <c r="H29" t="s">
        <v>501</v>
      </c>
      <c r="I29">
        <v>353.62</v>
      </c>
      <c r="J29" t="s">
        <v>490</v>
      </c>
      <c r="K29">
        <v>380</v>
      </c>
      <c r="L29" t="s">
        <v>490</v>
      </c>
      <c r="M29">
        <v>353.62</v>
      </c>
      <c r="N29" s="5">
        <v>45292</v>
      </c>
      <c r="O29">
        <v>45200</v>
      </c>
      <c r="P29">
        <v>5</v>
      </c>
    </row>
    <row r="30" spans="2:16" x14ac:dyDescent="0.2">
      <c r="B30" s="5">
        <v>45078</v>
      </c>
      <c r="C30">
        <v>0</v>
      </c>
      <c r="D30">
        <v>0</v>
      </c>
      <c r="H30" t="s">
        <v>502</v>
      </c>
      <c r="I30">
        <v>258.53000000000003</v>
      </c>
      <c r="J30">
        <v>268</v>
      </c>
      <c r="K30">
        <v>268.5</v>
      </c>
      <c r="L30">
        <v>268.25</v>
      </c>
      <c r="M30">
        <v>268.25</v>
      </c>
      <c r="N30" s="5">
        <v>45383</v>
      </c>
      <c r="O30">
        <v>45292</v>
      </c>
      <c r="P30">
        <v>6</v>
      </c>
    </row>
    <row r="31" spans="2:16" x14ac:dyDescent="0.2">
      <c r="B31" s="5">
        <v>45108</v>
      </c>
      <c r="C31">
        <v>-0.3247808459461079</v>
      </c>
      <c r="D31">
        <v>-6.8361194322179908E-2</v>
      </c>
      <c r="H31" t="s">
        <v>503</v>
      </c>
      <c r="I31">
        <v>244.14000000000001</v>
      </c>
      <c r="J31" t="s">
        <v>490</v>
      </c>
      <c r="K31">
        <v>253.09</v>
      </c>
      <c r="L31" t="s">
        <v>490</v>
      </c>
      <c r="M31">
        <v>244.14000000000001</v>
      </c>
      <c r="N31" s="5">
        <v>45474</v>
      </c>
      <c r="O31">
        <v>45383</v>
      </c>
      <c r="P31">
        <v>7</v>
      </c>
    </row>
    <row r="32" spans="2:16" x14ac:dyDescent="0.2">
      <c r="B32" s="5">
        <v>45139</v>
      </c>
      <c r="C32">
        <v>0</v>
      </c>
      <c r="D32">
        <v>0</v>
      </c>
      <c r="H32" t="s">
        <v>504</v>
      </c>
      <c r="I32">
        <v>258.3</v>
      </c>
      <c r="J32">
        <v>250</v>
      </c>
      <c r="K32">
        <v>259.82</v>
      </c>
      <c r="L32">
        <v>254.91</v>
      </c>
      <c r="M32">
        <v>254.91</v>
      </c>
      <c r="N32" s="5">
        <v>45566</v>
      </c>
      <c r="O32">
        <v>45474</v>
      </c>
      <c r="P32">
        <v>8</v>
      </c>
    </row>
    <row r="33" spans="2:16" x14ac:dyDescent="0.2">
      <c r="B33" s="5">
        <v>45170</v>
      </c>
      <c r="C33">
        <v>0</v>
      </c>
      <c r="D33">
        <v>0</v>
      </c>
      <c r="H33" t="s">
        <v>496</v>
      </c>
      <c r="I33">
        <v>262.8</v>
      </c>
      <c r="J33" t="s">
        <v>490</v>
      </c>
      <c r="K33" t="s">
        <v>490</v>
      </c>
      <c r="L33" t="s">
        <v>490</v>
      </c>
      <c r="M33">
        <v>262.8</v>
      </c>
      <c r="N33" s="5">
        <v>45658</v>
      </c>
      <c r="O33">
        <v>45566</v>
      </c>
      <c r="P33">
        <v>9</v>
      </c>
    </row>
    <row r="34" spans="2:16" x14ac:dyDescent="0.2">
      <c r="B34" s="5">
        <v>45200</v>
      </c>
      <c r="C34">
        <v>4.147429940963332E-2</v>
      </c>
      <c r="D34">
        <v>1.6676515767326983E-2</v>
      </c>
      <c r="H34" t="s">
        <v>505</v>
      </c>
      <c r="I34">
        <v>190.93</v>
      </c>
      <c r="J34" t="s">
        <v>490</v>
      </c>
      <c r="K34" t="s">
        <v>490</v>
      </c>
      <c r="L34" t="s">
        <v>490</v>
      </c>
      <c r="M34">
        <v>190.93</v>
      </c>
      <c r="N34" s="5">
        <v>45748</v>
      </c>
      <c r="O34">
        <v>45658</v>
      </c>
      <c r="P34">
        <v>10</v>
      </c>
    </row>
    <row r="35" spans="2:16" x14ac:dyDescent="0.2">
      <c r="B35" s="5">
        <v>45231</v>
      </c>
      <c r="C35">
        <v>0</v>
      </c>
      <c r="D35">
        <v>0</v>
      </c>
    </row>
    <row r="36" spans="2:16" x14ac:dyDescent="0.2">
      <c r="B36" s="5">
        <v>45261</v>
      </c>
      <c r="C36">
        <v>0</v>
      </c>
      <c r="D36">
        <v>0</v>
      </c>
    </row>
    <row r="37" spans="2:16" x14ac:dyDescent="0.2">
      <c r="B37" s="5">
        <v>45292</v>
      </c>
      <c r="C37">
        <v>0</v>
      </c>
      <c r="D37">
        <v>0</v>
      </c>
    </row>
    <row r="38" spans="2:16" x14ac:dyDescent="0.2">
      <c r="B38" s="5">
        <v>45323</v>
      </c>
      <c r="C38">
        <v>0</v>
      </c>
      <c r="D38">
        <v>0</v>
      </c>
    </row>
    <row r="39" spans="2:16" x14ac:dyDescent="0.2">
      <c r="B39" s="5">
        <v>45352</v>
      </c>
      <c r="C39">
        <v>0</v>
      </c>
      <c r="D39">
        <v>0</v>
      </c>
    </row>
    <row r="40" spans="2:16" x14ac:dyDescent="0.2">
      <c r="B40" s="5">
        <v>45383</v>
      </c>
      <c r="C40">
        <v>0</v>
      </c>
      <c r="D40">
        <v>0</v>
      </c>
    </row>
    <row r="41" spans="2:16" x14ac:dyDescent="0.2">
      <c r="B41" s="5">
        <v>45413</v>
      </c>
      <c r="C41">
        <v>0</v>
      </c>
      <c r="D41">
        <v>0</v>
      </c>
    </row>
    <row r="42" spans="2:16" x14ac:dyDescent="0.2">
      <c r="B42" s="5">
        <v>45444</v>
      </c>
      <c r="C42">
        <v>0</v>
      </c>
      <c r="D42">
        <v>0</v>
      </c>
    </row>
    <row r="43" spans="2:16" x14ac:dyDescent="0.2">
      <c r="B43" s="5">
        <v>45474</v>
      </c>
      <c r="C43">
        <v>0</v>
      </c>
      <c r="D43">
        <v>0</v>
      </c>
    </row>
    <row r="44" spans="2:16" x14ac:dyDescent="0.2">
      <c r="B44" s="5">
        <v>45505</v>
      </c>
      <c r="C44">
        <v>0</v>
      </c>
      <c r="D44">
        <v>0</v>
      </c>
    </row>
    <row r="45" spans="2:16" x14ac:dyDescent="0.2">
      <c r="B45" s="5">
        <v>45536</v>
      </c>
      <c r="C45">
        <v>0</v>
      </c>
      <c r="D4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A1602"/>
  <sheetViews>
    <sheetView workbookViewId="0">
      <selection activeCell="P13" sqref="P13"/>
    </sheetView>
  </sheetViews>
  <sheetFormatPr baseColWidth="10" defaultColWidth="8.83203125" defaultRowHeight="16" x14ac:dyDescent="0.2"/>
  <cols>
    <col min="1" max="1" width="10.83203125" bestFit="1" customWidth="1"/>
    <col min="2" max="2" width="12.83203125" bestFit="1" customWidth="1"/>
    <col min="3" max="3" width="11.6640625" customWidth="1"/>
    <col min="4" max="4" width="22.1640625" bestFit="1" customWidth="1"/>
    <col min="5" max="5" width="11.1640625" hidden="1" customWidth="1"/>
    <col min="6" max="6" width="9.5" hidden="1" customWidth="1"/>
    <col min="7" max="8" width="11.6640625" hidden="1" customWidth="1"/>
    <col min="9" max="9" width="21.83203125" customWidth="1"/>
    <col min="10" max="10" width="8.33203125" customWidth="1"/>
    <col min="11" max="11" width="17.5" customWidth="1"/>
    <col min="12" max="12" width="13.6640625" customWidth="1"/>
    <col min="13" max="13" width="14.6640625" customWidth="1"/>
    <col min="14" max="15" width="11.5" customWidth="1"/>
    <col min="16" max="16" width="17" customWidth="1"/>
    <col min="17" max="17" width="13.1640625" customWidth="1"/>
    <col min="19" max="19" width="11" customWidth="1"/>
    <col min="21" max="21" width="10.83203125" customWidth="1"/>
    <col min="23" max="23" width="12.1640625" customWidth="1"/>
  </cols>
  <sheetData>
    <row r="1" spans="1:27" x14ac:dyDescent="0.2">
      <c r="K1" t="s">
        <v>473</v>
      </c>
    </row>
    <row r="2" spans="1:27" x14ac:dyDescent="0.2">
      <c r="A2" t="s">
        <v>481</v>
      </c>
      <c r="B2" t="s">
        <v>142</v>
      </c>
      <c r="C2" t="s">
        <v>471</v>
      </c>
      <c r="D2" t="s">
        <v>475</v>
      </c>
      <c r="I2" t="s">
        <v>476</v>
      </c>
      <c r="J2" t="s">
        <v>472</v>
      </c>
      <c r="K2" t="s">
        <v>474</v>
      </c>
      <c r="L2" t="s">
        <v>488</v>
      </c>
      <c r="M2" t="s">
        <v>482</v>
      </c>
      <c r="N2" t="s">
        <v>433</v>
      </c>
      <c r="O2" t="s">
        <v>510</v>
      </c>
      <c r="P2" t="s">
        <v>487</v>
      </c>
      <c r="S2" t="s">
        <v>142</v>
      </c>
      <c r="T2" t="s">
        <v>471</v>
      </c>
      <c r="U2" t="s">
        <v>475</v>
      </c>
      <c r="Z2" t="s">
        <v>476</v>
      </c>
      <c r="AA2" t="s">
        <v>472</v>
      </c>
    </row>
    <row r="3" spans="1:27" x14ac:dyDescent="0.2">
      <c r="A3" t="b">
        <f>IF(VLOOKUP(B3,'Unchained Indices'!$A$3:$B$15,2,0)=TRUE,TRUE,FALSE)</f>
        <v>1</v>
      </c>
      <c r="B3" s="82">
        <v>44562</v>
      </c>
      <c r="C3">
        <f ca="1">VLOOKUP(WORKDAY(B3,10),$S$39:$T$1602,2,0)</f>
        <v>0.25</v>
      </c>
      <c r="D3">
        <f t="shared" ref="D3:D11" ca="1" si="0">AVERAGE(OFFSET($V$38,MATCH(WORKDAY(B3,10),$U$39:$U$1578,0),0,$V$36))</f>
        <v>0.21572666666666643</v>
      </c>
      <c r="I3">
        <f t="shared" ref="I3:I12" ca="1" si="1">AVERAGE(OFFSET($X$38,MATCH(WORKDAY(B3,10),$W$39:$W$1578,0),0,$X$36))</f>
        <v>0.62713584112149523</v>
      </c>
      <c r="J3" s="22">
        <f ca="1">$Q$47*C3/100+$Q$48*D3/100+$Q$49*I3/100</f>
        <v>4.0977186183800609E-3</v>
      </c>
      <c r="K3" s="74">
        <f>IFERROR(IF(AND(A3,NOT(A4)),$Q$34,(((VLOOKUP(B3,$A$38:$B$55,2,0)/$B$39)-1)/($N$36/$N$39)+1)*$Q$38),0)</f>
        <v>33309.389386756731</v>
      </c>
      <c r="L3" s="75">
        <f>IF(K3=0,(((P3/P2)-1)/($N$36/$N$39)+1)*MAX(K2,L2),0)</f>
        <v>0</v>
      </c>
      <c r="M3" s="8">
        <f t="shared" ref="M3:M15" ca="1" si="2">MAX(K3*J3,J3*L3)</f>
        <v>136.49250505698424</v>
      </c>
      <c r="N3" s="8">
        <v>100</v>
      </c>
      <c r="P3">
        <v>100</v>
      </c>
      <c r="S3">
        <v>44562</v>
      </c>
      <c r="T3">
        <v>0.25</v>
      </c>
      <c r="U3">
        <v>0.21990054580896665</v>
      </c>
      <c r="Z3">
        <v>0.62868249221183792</v>
      </c>
      <c r="AA3">
        <v>4.1167827977992739E-3</v>
      </c>
    </row>
    <row r="4" spans="1:27" x14ac:dyDescent="0.2">
      <c r="A4" t="b">
        <f>IF(VLOOKUP(B4,'Unchained Indices'!$A$3:$B$15,2,0)=TRUE,TRUE,FALSE)</f>
        <v>1</v>
      </c>
      <c r="B4" s="82">
        <v>44593</v>
      </c>
      <c r="C4">
        <f ca="1">VLOOKUP(WORKDAY(B4,10),$S$39:$T$1602,2,0)</f>
        <v>0.5</v>
      </c>
      <c r="D4">
        <f t="shared" ca="1" si="0"/>
        <v>0.25404011695906409</v>
      </c>
      <c r="I4">
        <f t="shared" ca="1" si="1"/>
        <v>0.64065916666666733</v>
      </c>
      <c r="J4" s="22">
        <f ca="1">$Q$47*C4/100+$Q$48*D4/100+$Q$49*I4/100</f>
        <v>4.9196825891812887E-3</v>
      </c>
      <c r="K4" s="74">
        <f>IFERROR(IF(AND(A4,NOT(A5)),$Q$34,(((VLOOKUP(B4,$A$38:$B$55,2,0)/$B$39)-1)/($N$36/$N$39)+1)*$Q$38),0)</f>
        <v>33309.376095696709</v>
      </c>
      <c r="L4" s="75">
        <f>IF(K4=0,(((P4/P3)-1)/($N$36/$N$39)+1)*MAX(K3,L3),0)</f>
        <v>0</v>
      </c>
      <c r="M4" s="8">
        <f t="shared" ca="1" si="2"/>
        <v>163.8715576344905</v>
      </c>
      <c r="N4" s="8">
        <f>IF(A4,N3*(1+'Unchained Indices'!AX43),N3*M4/M3)</f>
        <v>101.7504488330341</v>
      </c>
      <c r="O4">
        <f ca="1">M4/M3-1</f>
        <v>0.20059015376760625</v>
      </c>
      <c r="P4">
        <f t="shared" ref="P4:P15" ca="1" si="3">P3+RANDBETWEEN(-1,5)/10</f>
        <v>100.3</v>
      </c>
      <c r="S4">
        <v>44593</v>
      </c>
      <c r="T4">
        <v>0.5</v>
      </c>
      <c r="U4">
        <v>0.26160738791423038</v>
      </c>
      <c r="Z4">
        <v>0.64286726635514091</v>
      </c>
      <c r="AA4">
        <v>4.9515641235494019E-3</v>
      </c>
    </row>
    <row r="5" spans="1:27" x14ac:dyDescent="0.2">
      <c r="A5" t="b">
        <f>IF(VLOOKUP(B5,'Unchained Indices'!$A$3:$B$15,2,0)=TRUE,TRUE,FALSE)</f>
        <v>1</v>
      </c>
      <c r="B5" s="82">
        <v>44621</v>
      </c>
      <c r="C5">
        <f ca="1">VLOOKUP(WORKDAY(B5,10),$S$39:$T$1602,2,0)</f>
        <v>0.5</v>
      </c>
      <c r="D5">
        <f t="shared" ca="1" si="0"/>
        <v>0.31230333333333382</v>
      </c>
      <c r="I5">
        <f t="shared" ca="1" si="1"/>
        <v>0.65741999221183889</v>
      </c>
      <c r="J5" s="22">
        <f ca="1">$Q$47*C5/100+$Q$48*D5/100+$Q$49*I5/100</f>
        <v>5.1640696316199433E-3</v>
      </c>
      <c r="K5" s="74">
        <f>IFERROR(IF(AND(A5,NOT(A6)),$Q$34,(((VLOOKUP(B5,$A$38:$B$55,2,0)/$B$39)-1)/($N$36/$N$39)+1)*$Q$38),0)</f>
        <v>33312.540386487992</v>
      </c>
      <c r="L5" s="75">
        <f>IF(K5=0,(((P5/P4)-1)/($N$36/$N$39)+1)*MAX(K4,L4),0)</f>
        <v>0</v>
      </c>
      <c r="M5" s="8">
        <f t="shared" ca="1" si="2"/>
        <v>172.02827816197552</v>
      </c>
      <c r="N5" s="8">
        <f>IF(A5,N4*(1+'Unchained Indices'!AX44),N4*M5/M4)</f>
        <v>103.27648114901257</v>
      </c>
      <c r="O5">
        <f t="shared" ref="O5:O15" ca="1" si="4">M5/M4-1</f>
        <v>4.9775083884161742E-2</v>
      </c>
      <c r="P5">
        <f t="shared" ca="1" si="3"/>
        <v>100.7</v>
      </c>
      <c r="S5">
        <v>44621</v>
      </c>
      <c r="T5">
        <v>0.5</v>
      </c>
      <c r="U5">
        <v>0.32247311890838243</v>
      </c>
      <c r="Z5">
        <v>0.66050488317757106</v>
      </c>
      <c r="AA5">
        <v>5.2074440191333792E-3</v>
      </c>
    </row>
    <row r="6" spans="1:27" x14ac:dyDescent="0.2">
      <c r="A6" t="b">
        <f>IF(VLOOKUP(B6,'Unchained Indices'!$A$3:$B$15,2,0)=TRUE,TRUE,FALSE)</f>
        <v>1</v>
      </c>
      <c r="B6" s="82">
        <v>44652</v>
      </c>
      <c r="C6">
        <f ca="1">VLOOKUP(WORKDAY(B6,10),$S$39:$T$1602,2,0)</f>
        <v>0.75</v>
      </c>
      <c r="D6">
        <f t="shared" ca="1" si="0"/>
        <v>0.39736306042885028</v>
      </c>
      <c r="I6">
        <f ca="1">AVERAGE(OFFSET($X$38,MATCH(WORKDAY(B6,9),$W$39:$W$1578,0),0,$X$36))</f>
        <v>0.68083537383177661</v>
      </c>
      <c r="J6" s="22">
        <f ca="1">$Q$47*C6/100+$Q$48*D6/100+$Q$49*I6/100</f>
        <v>6.1661120574866609E-3</v>
      </c>
      <c r="K6" s="74">
        <f>IFERROR(IF(AND(A6,NOT(A7)),$Q$34,(((VLOOKUP(B6,$A$38:$B$55,2,0)/$B$39)-1)/($N$36/$N$39)+1)*$Q$38),0)</f>
        <v>33318.448375757325</v>
      </c>
      <c r="L6" s="75">
        <f>IF(K6=0,(((P6/P5)-1)/($N$36/$N$39)+1)*MAX(K5,L5),0)</f>
        <v>0</v>
      </c>
      <c r="M6" s="8">
        <f t="shared" ca="1" si="2"/>
        <v>205.4452862665041</v>
      </c>
      <c r="N6" s="8">
        <f>IF(A6,N5*(1+'Unchained Indices'!AX45),N5*M6/M5)</f>
        <v>105.02692998204668</v>
      </c>
      <c r="O6">
        <f t="shared" ca="1" si="4"/>
        <v>0.19425299410986585</v>
      </c>
      <c r="P6">
        <f t="shared" ca="1" si="3"/>
        <v>100.9</v>
      </c>
      <c r="S6">
        <v>44652</v>
      </c>
      <c r="T6">
        <v>0.75</v>
      </c>
      <c r="U6">
        <v>0.40967996101364562</v>
      </c>
      <c r="Z6">
        <v>0.68335040498442456</v>
      </c>
      <c r="AA6">
        <v>6.2131487093694832E-3</v>
      </c>
    </row>
    <row r="7" spans="1:27" x14ac:dyDescent="0.2">
      <c r="A7" t="b">
        <f>IF(VLOOKUP(B7,'Unchained Indices'!$A$3:$B$15,2,0)=TRUE,TRUE,FALSE)</f>
        <v>1</v>
      </c>
      <c r="B7" s="82">
        <v>44682</v>
      </c>
      <c r="C7">
        <f ca="1">VLOOKUP(WORKDAY(B7,10),$S$39:$T$1602,2,0)</f>
        <v>1</v>
      </c>
      <c r="D7">
        <f t="shared" ca="1" si="0"/>
        <v>0.48078152046783657</v>
      </c>
      <c r="I7">
        <f t="shared" ca="1" si="1"/>
        <v>0.70346430685358319</v>
      </c>
      <c r="J7" s="22">
        <f ca="1">$Q$47*C7/100+$Q$48*D7/100+$Q$49*I7/100</f>
        <v>7.1598557901978496E-3</v>
      </c>
      <c r="K7" s="74">
        <f>IFERROR(IF(AND(A7,NOT(A8)),$Q$34,(((VLOOKUP(B7,$A$38:$B$55,2,0)/$B$39)-1)/($N$36/$N$39)+1)*$Q$38),0)</f>
        <v>33322.507047117972</v>
      </c>
      <c r="L7" s="75">
        <f>IF(K7=0,(((P7/P6)-1)/($N$36/$N$39)+1)*MAX(K6,L6),0)</f>
        <v>0</v>
      </c>
      <c r="M7" s="8">
        <f t="shared" ca="1" si="2"/>
        <v>238.58434502521627</v>
      </c>
      <c r="N7" s="8">
        <f>IF(A7,N6*(1+'Unchained Indices'!AX46),N6*M7/M6)</f>
        <v>106.23877917414721</v>
      </c>
      <c r="O7">
        <f t="shared" ca="1" si="4"/>
        <v>0.1613035731358865</v>
      </c>
      <c r="P7">
        <f t="shared" ca="1" si="3"/>
        <v>101</v>
      </c>
      <c r="S7">
        <v>44682</v>
      </c>
      <c r="T7">
        <v>1</v>
      </c>
      <c r="U7">
        <v>0.49349925925925964</v>
      </c>
      <c r="Z7">
        <v>0.70710200155763303</v>
      </c>
      <c r="AA7">
        <v>7.2131068588612013E-3</v>
      </c>
    </row>
    <row r="8" spans="1:27" x14ac:dyDescent="0.2">
      <c r="A8" t="b">
        <f>IF(VLOOKUP(B8,'Unchained Indices'!$A$3:$B$15,2,0)=TRUE,TRUE,FALSE)</f>
        <v>1</v>
      </c>
      <c r="B8" s="82">
        <v>44713</v>
      </c>
      <c r="C8">
        <f ca="1">VLOOKUP(WORKDAY(B8,10),$S$39:$T$1602,2,0)</f>
        <v>1</v>
      </c>
      <c r="D8">
        <f t="shared" ca="1" si="0"/>
        <v>0.58020220272904566</v>
      </c>
      <c r="I8">
        <f t="shared" ca="1" si="1"/>
        <v>0.73298463395638658</v>
      </c>
      <c r="J8" s="22">
        <f ca="1">$Q$47*C8/100+$Q$48*D8/100+$Q$49*I8/100</f>
        <v>7.5810172407179714E-3</v>
      </c>
      <c r="K8" s="74">
        <f>IFERROR(IF(AND(A8,NOT(A9)),$Q$34,(((VLOOKUP(B8,$A$38:$B$55,2,0)/$B$39)-1)/($N$36/$N$39)+1)*$Q$38),0)</f>
        <v>33328.486842782935</v>
      </c>
      <c r="L8" s="75">
        <f>IF(K8=0,(((P8/P7)-1)/($N$36/$N$39)+1)*MAX(K7,L7),0)</f>
        <v>0</v>
      </c>
      <c r="M8" s="8">
        <f t="shared" ca="1" si="2"/>
        <v>252.6638333621795</v>
      </c>
      <c r="N8" s="8">
        <f>IF(A8,N7*(1+'Unchained Indices'!AX47),N7*M8/M7)</f>
        <v>108.70736086175941</v>
      </c>
      <c r="O8">
        <f t="shared" ca="1" si="4"/>
        <v>5.9012624384366719E-2</v>
      </c>
      <c r="P8">
        <f t="shared" ca="1" si="3"/>
        <v>101.2</v>
      </c>
      <c r="S8">
        <v>44713</v>
      </c>
      <c r="T8">
        <v>1</v>
      </c>
      <c r="U8">
        <v>0.59795337231968904</v>
      </c>
      <c r="Z8">
        <v>0.73839974299065414</v>
      </c>
      <c r="AA8">
        <v>7.6568636231850416E-3</v>
      </c>
    </row>
    <row r="9" spans="1:27" x14ac:dyDescent="0.2">
      <c r="A9" t="b">
        <f>IF(VLOOKUP(B9,'Unchained Indices'!$A$3:$B$15,2,0)=TRUE,TRUE,FALSE)</f>
        <v>1</v>
      </c>
      <c r="B9" s="82">
        <v>44743</v>
      </c>
      <c r="C9">
        <f ca="1">VLOOKUP(WORKDAY(B9,10),$S$39:$T$1602,2,0)</f>
        <v>1.25</v>
      </c>
      <c r="D9">
        <f t="shared" ca="1" si="0"/>
        <v>0.69952019493177453</v>
      </c>
      <c r="I9">
        <f t="shared" ca="1" si="1"/>
        <v>0.76776539719626169</v>
      </c>
      <c r="J9" s="22">
        <f ca="1">$Q$47*C9/100+$Q$48*D9/100+$Q$49*I9/100</f>
        <v>8.7335528526853237E-3</v>
      </c>
      <c r="K9" s="74">
        <f>IFERROR(IF(AND(A9,NOT(A10)),$Q$34,(((VLOOKUP(B9,$A$38:$B$55,2,0)/$B$39)-1)/($N$36/$N$39)+1)*$Q$38),0)</f>
        <v>33338.497673122467</v>
      </c>
      <c r="L9" s="75">
        <f>IF(K9=0,(((P9/P8)-1)/($N$36/$N$39)+1)*MAX(K8,L8),0)</f>
        <v>0</v>
      </c>
      <c r="M9" s="8">
        <f t="shared" ca="1" si="2"/>
        <v>291.16353145734178</v>
      </c>
      <c r="N9" s="8">
        <f>IF(A9,N8*(1+'Unchained Indices'!AX48),N8*M9/M8)</f>
        <v>113.95870736086174</v>
      </c>
      <c r="O9">
        <f t="shared" ca="1" si="4"/>
        <v>0.15237518398596883</v>
      </c>
      <c r="P9">
        <f t="shared" ca="1" si="3"/>
        <v>101.60000000000001</v>
      </c>
      <c r="S9">
        <v>44743</v>
      </c>
      <c r="T9">
        <v>1.25</v>
      </c>
      <c r="U9">
        <v>0.71618003898635574</v>
      </c>
      <c r="Z9">
        <v>0.77187645638629299</v>
      </c>
      <c r="AA9">
        <v>8.8003661667987506E-3</v>
      </c>
    </row>
    <row r="10" spans="1:27" x14ac:dyDescent="0.2">
      <c r="A10" t="b">
        <f>IF(VLOOKUP(B10,'Unchained Indices'!$A$3:$B$15,2,0)=TRUE,TRUE,FALSE)</f>
        <v>1</v>
      </c>
      <c r="B10" s="82">
        <v>44774</v>
      </c>
      <c r="C10">
        <f ca="1">VLOOKUP(WORKDAY(B10,10),$S$39:$T$1602,2,0)</f>
        <v>1.75</v>
      </c>
      <c r="D10">
        <f t="shared" ca="1" si="0"/>
        <v>0.8118398830409369</v>
      </c>
      <c r="I10">
        <f t="shared" ca="1" si="1"/>
        <v>0.79507719626168216</v>
      </c>
      <c r="J10" s="22">
        <f ca="1">$Q$47*C10/100+$Q$48*D10/100+$Q$49*I10/100</f>
        <v>1.0482183043996287E-2</v>
      </c>
      <c r="K10" s="74">
        <f>IFERROR(IF(AND(A10,NOT(A11)),$Q$34,(((VLOOKUP(B10,$A$38:$B$55,2,0)/$B$39)-1)/($N$36/$N$39)+1)*$Q$38),0)</f>
        <v>33342.691367109306</v>
      </c>
      <c r="L10" s="75">
        <f>IF(K10=0,(((P10/P9)-1)/($N$36/$N$39)+1)*MAX(K9,L9),0)</f>
        <v>0</v>
      </c>
      <c r="M10" s="8">
        <f t="shared" ca="1" si="2"/>
        <v>349.50419408951456</v>
      </c>
      <c r="N10" s="8">
        <f>IF(A10,N9*(1+'Unchained Indices'!AX49),N9*M10/M9)</f>
        <v>114.22800718132852</v>
      </c>
      <c r="O10">
        <f t="shared" ca="1" si="4"/>
        <v>0.20037077562620587</v>
      </c>
      <c r="P10">
        <f t="shared" ca="1" si="3"/>
        <v>102.10000000000001</v>
      </c>
      <c r="S10">
        <v>44774</v>
      </c>
      <c r="T10">
        <v>1.75</v>
      </c>
      <c r="U10">
        <v>0.83105898635477715</v>
      </c>
      <c r="Z10">
        <v>0.79999230529595033</v>
      </c>
      <c r="AA10">
        <v>1.0560036434260629E-2</v>
      </c>
    </row>
    <row r="11" spans="1:27" x14ac:dyDescent="0.2">
      <c r="A11" t="b">
        <f>IF(VLOOKUP(B11,'Unchained Indices'!$A$3:$B$15,2,0)=TRUE,TRUE,FALSE)</f>
        <v>1</v>
      </c>
      <c r="B11" s="82">
        <v>44805</v>
      </c>
      <c r="C11">
        <f ca="1">VLOOKUP(WORKDAY(B11,10),$S$39:$T$1602,2,0)</f>
        <v>1.75</v>
      </c>
      <c r="D11">
        <f t="shared" ca="1" si="0"/>
        <v>0.98403161793372418</v>
      </c>
      <c r="I11">
        <f t="shared" ca="1" si="1"/>
        <v>0.84393628504672846</v>
      </c>
      <c r="J11" s="22">
        <f ca="1">$Q$47*C11/100+$Q$48*D11/100+$Q$49*I11/100</f>
        <v>1.1201404974718079E-2</v>
      </c>
      <c r="K11" s="74">
        <f>IFERROR(IF(AND(A11,NOT(A12)),$Q$34,(((VLOOKUP(B11,$A$38:$B$55,2,0)/$B$39)-1)/($N$36/$N$39)+1)*$Q$38),0)</f>
        <v>33342.691367109306</v>
      </c>
      <c r="L11" s="75">
        <f>IF(K11=0,(((P11/P10)-1)/($N$36/$N$39)+1)*MAX(K10,L10),0)</f>
        <v>0</v>
      </c>
      <c r="M11" s="8">
        <f ca="1">MAX(K11*J11,J11*L11)</f>
        <v>373.48498895002774</v>
      </c>
      <c r="N11" s="8">
        <f>IF(A11,N10*(1+'Unchained Indices'!AX50),N10*M11/M10)</f>
        <v>119.38958707360858</v>
      </c>
      <c r="O11">
        <f t="shared" ca="1" si="4"/>
        <v>6.8613754186798825E-2</v>
      </c>
      <c r="P11">
        <f t="shared" ca="1" si="3"/>
        <v>102.10000000000001</v>
      </c>
      <c r="S11">
        <v>44805</v>
      </c>
      <c r="T11">
        <v>1.75</v>
      </c>
      <c r="U11">
        <v>1.0007207017543882</v>
      </c>
      <c r="Z11">
        <v>0.84892732866043541</v>
      </c>
      <c r="AA11">
        <v>1.1272263014059685E-2</v>
      </c>
    </row>
    <row r="12" spans="1:27" x14ac:dyDescent="0.2">
      <c r="A12" t="b">
        <f>IF(VLOOKUP(B12,'Unchained Indices'!$A$3:$B$15,2,0)=TRUE,TRUE,FALSE)</f>
        <v>0</v>
      </c>
      <c r="B12" s="82">
        <v>44835</v>
      </c>
      <c r="C12">
        <f ca="1">VLOOKUP(WORKDAY(B12,10),$S$39:$T$1602,2,0)</f>
        <v>2.25</v>
      </c>
      <c r="D12">
        <f ca="1">AVERAGE(OFFSET($V$38,MATCH(WORKDAY(B12,10),$U$39:$U$1578,0),0,$V$36))</f>
        <v>1.1864986549707617</v>
      </c>
      <c r="I12">
        <f t="shared" ca="1" si="1"/>
        <v>0.90740170560747579</v>
      </c>
      <c r="J12" s="22">
        <f ca="1">$Q$47*C12/100+$Q$48*D12/100+$Q$49*I12/100</f>
        <v>1.3374153774648848E-2</v>
      </c>
      <c r="K12" s="74">
        <f>IFERROR(IF(AND(A12,NOT(A13)),$Q$34,(((VLOOKUP(B12,$A$38:$B$55,2,0)/$B$39)-1)/($N$36/$N$39)+1)*$Q$38),0)</f>
        <v>0</v>
      </c>
      <c r="L12" s="74">
        <f ca="1">IF(K12=0,(((P12/P11)-1)/($N$36/$N$39)+1)*MAX(K11,L11),0)</f>
        <v>33344.104908550682</v>
      </c>
      <c r="M12" s="8">
        <f ca="1">MAX(K12*J12,J12*L12)</f>
        <v>445.94918652498029</v>
      </c>
      <c r="N12" s="8">
        <f ca="1">IF(A12,N11*(1+'Unchained Indices'!AX51),N11*M12/M11)</f>
        <v>142.55375934841865</v>
      </c>
      <c r="O12">
        <f ca="1">(M12/M11-1)/2</f>
        <v>9.7010856820069269E-2</v>
      </c>
      <c r="P12">
        <f t="shared" ca="1" si="3"/>
        <v>102.4</v>
      </c>
      <c r="S12">
        <v>44835</v>
      </c>
      <c r="T12">
        <v>2.25</v>
      </c>
      <c r="U12">
        <v>1.2149243859649137</v>
      </c>
      <c r="Z12">
        <v>0.91609860591900205</v>
      </c>
      <c r="AA12">
        <v>1.3495724445933758E-2</v>
      </c>
    </row>
    <row r="13" spans="1:27" x14ac:dyDescent="0.2">
      <c r="A13" t="b">
        <f>IF(VLOOKUP(B13,'Unchained Indices'!$A$3:$B$15,2,0)=TRUE,TRUE,FALSE)</f>
        <v>0</v>
      </c>
      <c r="B13" s="82">
        <v>44866</v>
      </c>
      <c r="C13">
        <f ca="1">$C$12</f>
        <v>2.25</v>
      </c>
      <c r="D13">
        <f t="shared" ref="D13:D15" ca="1" si="5">$D$12</f>
        <v>1.1864986549707617</v>
      </c>
      <c r="I13">
        <f t="shared" ref="I13:I15" ca="1" si="6">$I$12</f>
        <v>0.90740170560747579</v>
      </c>
      <c r="J13" s="22">
        <f ca="1">J12</f>
        <v>1.3374153774648848E-2</v>
      </c>
      <c r="K13" s="74">
        <f>IFERROR(IF(AND(A13,NOT(A14)),$Q$34,(((VLOOKUP(B13,$A$38:$B$55,2,0)/$B$39)-1)/($N$36/$N$39)+1)*$Q$38),0)</f>
        <v>0</v>
      </c>
      <c r="L13" s="74">
        <f ca="1">IF(K13=0,(((P13/P12)-1)/($N$36/$N$39)+1)*MAX(K12,L12),0)</f>
        <v>33344.574728536441</v>
      </c>
      <c r="M13" s="8">
        <f t="shared" ca="1" si="2"/>
        <v>445.95546996971626</v>
      </c>
      <c r="N13" s="8">
        <f ca="1">IF(A13,N12*(1+'Unchained Indices'!AX52),N12*M13/M12)</f>
        <v>142.55576793750421</v>
      </c>
      <c r="O13">
        <f t="shared" ca="1" si="4"/>
        <v>1.4090046412951196E-5</v>
      </c>
      <c r="P13">
        <f t="shared" ca="1" si="3"/>
        <v>102.5</v>
      </c>
      <c r="S13">
        <v>44866</v>
      </c>
      <c r="T13" t="e">
        <v>#N/A</v>
      </c>
      <c r="AA13">
        <v>1.3495724445933758E-2</v>
      </c>
    </row>
    <row r="14" spans="1:27" x14ac:dyDescent="0.2">
      <c r="A14" t="b">
        <f>IF(VLOOKUP(B14,'Unchained Indices'!$A$3:$B$15,2,0)=TRUE,TRUE,FALSE)</f>
        <v>0</v>
      </c>
      <c r="B14" s="82">
        <v>44896</v>
      </c>
      <c r="C14">
        <f ca="1">$C$12</f>
        <v>2.25</v>
      </c>
      <c r="D14">
        <f t="shared" ca="1" si="5"/>
        <v>1.1864986549707617</v>
      </c>
      <c r="I14">
        <f t="shared" ca="1" si="6"/>
        <v>0.90740170560747579</v>
      </c>
      <c r="J14" s="22">
        <f ca="1">J13</f>
        <v>1.3374153774648848E-2</v>
      </c>
      <c r="K14" s="74">
        <f>IFERROR(IF(AND(A14,NOT(A15)),$Q$34,(((VLOOKUP(B14,$A$38:$B$55,2,0)/$B$39)-1)/($N$36/$N$39)+1)*$Q$38),0)</f>
        <v>0</v>
      </c>
      <c r="L14" s="74">
        <f ca="1">IF(K14=0,(((P14/P13)-1)/($N$36/$N$39)+1)*MAX(K13,L13),0)</f>
        <v>33345.982833250819</v>
      </c>
      <c r="M14" s="8">
        <f t="shared" ca="1" si="2"/>
        <v>445.97430217869714</v>
      </c>
      <c r="N14" s="8">
        <f ca="1">IF(A14,N13*(1+'Unchained Indices'!AX53),N13*M14/M13)</f>
        <v>142.56178791078409</v>
      </c>
      <c r="O14">
        <f t="shared" ca="1" si="4"/>
        <v>4.2228900078766785E-5</v>
      </c>
      <c r="P14">
        <f t="shared" ca="1" si="3"/>
        <v>102.8</v>
      </c>
      <c r="S14">
        <v>44896</v>
      </c>
      <c r="T14" t="e">
        <v>#N/A</v>
      </c>
      <c r="AA14">
        <v>1.3495724445933758E-2</v>
      </c>
    </row>
    <row r="15" spans="1:27" x14ac:dyDescent="0.2">
      <c r="A15" t="b">
        <f>IF(VLOOKUP(B15,'Unchained Indices'!$A$3:$B$15,2,0)=TRUE,TRUE,FALSE)</f>
        <v>0</v>
      </c>
      <c r="B15" s="82">
        <v>44927</v>
      </c>
      <c r="C15">
        <f ca="1">$C$12</f>
        <v>2.25</v>
      </c>
      <c r="D15">
        <f t="shared" ca="1" si="5"/>
        <v>1.1864986549707617</v>
      </c>
      <c r="I15">
        <f t="shared" ca="1" si="6"/>
        <v>0.90740170560747579</v>
      </c>
      <c r="J15" s="22">
        <f ca="1">J14</f>
        <v>1.3374153774648848E-2</v>
      </c>
      <c r="K15" s="75">
        <f>IFERROR(IF(AND(A15,NOT(A32)),$Q$34,(((VLOOKUP(B15,$A$38:$B$55,2,0)/$B$39)-1)/($N$36/$N$39)+1)*$Q$38),0)</f>
        <v>0</v>
      </c>
      <c r="L15" s="74">
        <f ca="1">IF(K15=0,(((P15/P14)-1)/($N$36/$N$39)+1)*MAX(K14,L14),0)</f>
        <v>33348.322924498418</v>
      </c>
      <c r="M15" s="8">
        <f t="shared" ca="1" si="2"/>
        <v>446.00559891888923</v>
      </c>
      <c r="N15" s="8">
        <f ca="1">IF(A15,N14*(1+'Unchained Indices'!AX54),N14*M15/M14)</f>
        <v>142.57179234201649</v>
      </c>
      <c r="O15">
        <f t="shared" ca="1" si="4"/>
        <v>7.0176106648389691E-5</v>
      </c>
      <c r="P15">
        <f t="shared" ca="1" si="3"/>
        <v>103.3</v>
      </c>
      <c r="S15">
        <v>44927</v>
      </c>
      <c r="T15" t="e">
        <v>#N/A</v>
      </c>
      <c r="AA15">
        <v>1.3495724445933758E-2</v>
      </c>
    </row>
    <row r="16" spans="1:27" x14ac:dyDescent="0.2">
      <c r="B16" s="82"/>
      <c r="J16" s="22"/>
      <c r="K16" s="75"/>
      <c r="L16" s="74"/>
      <c r="M16" s="8"/>
      <c r="N16" s="8"/>
    </row>
    <row r="17" spans="1:16" x14ac:dyDescent="0.2">
      <c r="A17" t="s">
        <v>481</v>
      </c>
      <c r="B17" t="s">
        <v>142</v>
      </c>
      <c r="C17" t="s">
        <v>471</v>
      </c>
      <c r="D17" t="s">
        <v>475</v>
      </c>
      <c r="I17" t="s">
        <v>476</v>
      </c>
      <c r="J17" t="s">
        <v>472</v>
      </c>
      <c r="K17" t="s">
        <v>474</v>
      </c>
      <c r="L17" t="s">
        <v>488</v>
      </c>
      <c r="M17" t="s">
        <v>482</v>
      </c>
      <c r="N17" t="s">
        <v>433</v>
      </c>
      <c r="P17" t="s">
        <v>487</v>
      </c>
    </row>
    <row r="18" spans="1:16" x14ac:dyDescent="0.2">
      <c r="A18" t="b">
        <v>0</v>
      </c>
      <c r="B18" s="82">
        <v>44927</v>
      </c>
      <c r="C18">
        <f t="shared" ref="C18:C30" ca="1" si="7">$C$12</f>
        <v>2.25</v>
      </c>
      <c r="D18">
        <f t="shared" ref="D18:D30" ca="1" si="8">$D$12</f>
        <v>1.1864986549707617</v>
      </c>
      <c r="I18">
        <f t="shared" ref="I18:I27" ca="1" si="9">$I$12</f>
        <v>0.90740170560747579</v>
      </c>
      <c r="J18" s="22">
        <f ca="1">$Q$47*C18/100+$Q$48*D18/100+$Q$49*I18/100</f>
        <v>1.3374153774648848E-2</v>
      </c>
      <c r="K18" s="74">
        <f ca="1">$L$15*1.02</f>
        <v>34015.289382988383</v>
      </c>
      <c r="L18" s="75">
        <f ca="1">IF(K18=0,(((P18/P17)-1)/($N$36/$N$39)+1)*MAX(K17,L17),0)</f>
        <v>0</v>
      </c>
      <c r="M18" s="8">
        <f t="shared" ref="M18:M30" ca="1" si="10">MAX(K18*J18,J18*L18)</f>
        <v>454.92571089726698</v>
      </c>
      <c r="N18" s="8">
        <v>100</v>
      </c>
      <c r="O18">
        <f t="shared" ref="O18:O30" ca="1" si="11">M18/M15-1</f>
        <v>2.0000000000000018E-2</v>
      </c>
      <c r="P18">
        <v>100</v>
      </c>
    </row>
    <row r="19" spans="1:16" x14ac:dyDescent="0.2">
      <c r="A19" t="b">
        <v>0</v>
      </c>
      <c r="B19" s="82">
        <f t="shared" ref="B19:B30" si="12">EDATE(B18,1)</f>
        <v>44958</v>
      </c>
      <c r="C19">
        <f t="shared" ca="1" si="7"/>
        <v>2.25</v>
      </c>
      <c r="D19">
        <f t="shared" ca="1" si="8"/>
        <v>1.1864986549707617</v>
      </c>
      <c r="I19">
        <f t="shared" ca="1" si="9"/>
        <v>0.90740170560747579</v>
      </c>
      <c r="J19" s="22">
        <f ca="1">$Q$47*C19/100+$Q$48*D19/100+$Q$49*I19/100</f>
        <v>1.3374153774648848E-2</v>
      </c>
      <c r="K19" s="74">
        <f>IFERROR(IF(AND(A19,NOT(A20)),$Q$34,(((VLOOKUP(B19,$A$38:$B$55,2,0)/$B$39)-1)/($N$36/$N$39)+1)*$Q$38),0)</f>
        <v>0</v>
      </c>
      <c r="L19" s="75">
        <f ca="1">IF(K19=0,(((P19/P18)-1)/($N$36/$N$39)+1)*MAX(K18,L18),0)</f>
        <v>34015.289382988383</v>
      </c>
      <c r="M19" s="8">
        <f t="shared" ca="1" si="10"/>
        <v>454.92571089726698</v>
      </c>
      <c r="N19" s="8">
        <f ca="1">IF(A19,N18*(1+'Unchained Indices'!AX58),N18*M19/M18)</f>
        <v>100</v>
      </c>
      <c r="O19">
        <f ca="1">M19/M18-1</f>
        <v>0</v>
      </c>
      <c r="P19">
        <f t="shared" ref="P19:P30" ca="1" si="13">P18+RANDBETWEEN(-1,5)/10</f>
        <v>100</v>
      </c>
    </row>
    <row r="20" spans="1:16" x14ac:dyDescent="0.2">
      <c r="A20" t="b">
        <v>0</v>
      </c>
      <c r="B20" s="82">
        <f t="shared" si="12"/>
        <v>44986</v>
      </c>
      <c r="C20">
        <f t="shared" ca="1" si="7"/>
        <v>2.25</v>
      </c>
      <c r="D20">
        <f t="shared" ca="1" si="8"/>
        <v>1.1864986549707617</v>
      </c>
      <c r="I20">
        <f t="shared" ca="1" si="9"/>
        <v>0.90740170560747579</v>
      </c>
      <c r="J20" s="22">
        <f ca="1">$Q$47*C20/100+$Q$48*D20/100+$Q$49*I20/100</f>
        <v>1.3374153774648848E-2</v>
      </c>
      <c r="K20" s="74">
        <f>IFERROR(IF(AND(A20,NOT(A21)),$Q$34,(((VLOOKUP(B20,$A$38:$B$55,2,0)/$B$39)-1)/($N$36/$N$39)+1)*$Q$38),0)</f>
        <v>0</v>
      </c>
      <c r="L20" s="75">
        <f ca="1">IF(K20=0,(((P20/P19)-1)/($N$36/$N$39)+1)*MAX(K19,L19),0)</f>
        <v>34017.252501605602</v>
      </c>
      <c r="M20" s="8">
        <f t="shared" ca="1" si="10"/>
        <v>454.95196594753156</v>
      </c>
      <c r="N20" s="8">
        <f ca="1">IF(A20,N19*(1+'Unchained Indices'!AX59),N19*M20/M19)</f>
        <v>100.00577128301076</v>
      </c>
      <c r="O20">
        <f t="shared" ref="O20:O30" ca="1" si="14">M20/M19-1</f>
        <v>5.7712830107581325E-5</v>
      </c>
      <c r="P20">
        <f t="shared" ca="1" si="13"/>
        <v>100.4</v>
      </c>
    </row>
    <row r="21" spans="1:16" x14ac:dyDescent="0.2">
      <c r="A21" t="b">
        <v>0</v>
      </c>
      <c r="B21" s="82">
        <f t="shared" si="12"/>
        <v>45017</v>
      </c>
      <c r="C21">
        <f t="shared" ca="1" si="7"/>
        <v>2.25</v>
      </c>
      <c r="D21">
        <f t="shared" ca="1" si="8"/>
        <v>1.1864986549707617</v>
      </c>
      <c r="I21">
        <f t="shared" ca="1" si="9"/>
        <v>0.90740170560747579</v>
      </c>
      <c r="J21" s="22">
        <f ca="1">$Q$47*C21/100+$Q$48*D21/100+$Q$49*I21/100</f>
        <v>1.3374153774648848E-2</v>
      </c>
      <c r="K21" s="74">
        <f>IFERROR(IF(AND(A21,NOT(A22)),$Q$34,(((VLOOKUP(B21,$A$38:$B$55,2,0)/$B$39)-1)/($N$36/$N$39)+1)*$Q$38),0)</f>
        <v>0</v>
      </c>
      <c r="L21" s="75">
        <f ca="1">IF(K21=0,(((P21/P20)-1)/($N$36/$N$39)+1)*MAX(K20,L20),0)</f>
        <v>34017.741354173915</v>
      </c>
      <c r="M21" s="8">
        <f t="shared" ca="1" si="10"/>
        <v>454.95850393695326</v>
      </c>
      <c r="N21" s="8">
        <f ca="1">IF(A21,N20*(1+'Unchained Indices'!AX60),N20*M21/M20)</f>
        <v>100.0072084384111</v>
      </c>
      <c r="O21">
        <f t="shared" ca="1" si="14"/>
        <v>1.437072462828759E-5</v>
      </c>
      <c r="P21">
        <f t="shared" ca="1" si="13"/>
        <v>100.5</v>
      </c>
    </row>
    <row r="22" spans="1:16" x14ac:dyDescent="0.2">
      <c r="A22" t="b">
        <v>0</v>
      </c>
      <c r="B22" s="82">
        <f t="shared" si="12"/>
        <v>45047</v>
      </c>
      <c r="C22">
        <f t="shared" ca="1" si="7"/>
        <v>2.25</v>
      </c>
      <c r="D22">
        <f t="shared" ca="1" si="8"/>
        <v>1.1864986549707617</v>
      </c>
      <c r="I22">
        <f t="shared" ca="1" si="9"/>
        <v>0.90740170560747579</v>
      </c>
      <c r="J22" s="22">
        <f ca="1">$Q$47*C22/100+$Q$48*D22/100+$Q$49*I22/100</f>
        <v>1.3374153774648848E-2</v>
      </c>
      <c r="K22" s="74">
        <f>IFERROR(IF(AND(A22,NOT(A23)),$Q$34,(((VLOOKUP(B22,$A$38:$B$55,2,0)/$B$39)-1)/($N$36/$N$39)+1)*$Q$38),0)</f>
        <v>0</v>
      </c>
      <c r="L22" s="75">
        <f ca="1">IF(K22=0,(((P22/P21)-1)/($N$36/$N$39)+1)*MAX(K21,L21),0)</f>
        <v>34017.252981007892</v>
      </c>
      <c r="M22" s="8">
        <f t="shared" ca="1" si="10"/>
        <v>454.9519723591315</v>
      </c>
      <c r="N22" s="8">
        <f ca="1">IF(A22,N21*(1+'Unchained Indices'!AX61),N21*M22/M21)</f>
        <v>100.00577269238372</v>
      </c>
      <c r="O22">
        <f t="shared" ca="1" si="14"/>
        <v>-1.4356425399819628E-5</v>
      </c>
      <c r="P22">
        <f t="shared" ca="1" si="13"/>
        <v>100.4</v>
      </c>
    </row>
    <row r="23" spans="1:16" x14ac:dyDescent="0.2">
      <c r="A23" t="b">
        <v>0</v>
      </c>
      <c r="B23" s="82">
        <f t="shared" si="12"/>
        <v>45078</v>
      </c>
      <c r="C23">
        <f t="shared" ca="1" si="7"/>
        <v>2.25</v>
      </c>
      <c r="D23">
        <f t="shared" ca="1" si="8"/>
        <v>1.1864986549707617</v>
      </c>
      <c r="I23">
        <f t="shared" ca="1" si="9"/>
        <v>0.90740170560747579</v>
      </c>
      <c r="J23" s="22">
        <f ca="1">$Q$47*C23/100+$Q$48*D23/100+$Q$49*I23/100</f>
        <v>1.3374153774648848E-2</v>
      </c>
      <c r="K23" s="74">
        <f>IFERROR(IF(AND(A23,NOT(A24)),$Q$34,(((VLOOKUP(B23,$A$38:$B$55,2,0)/$B$39)-1)/($N$36/$N$39)+1)*$Q$38),0)</f>
        <v>0</v>
      </c>
      <c r="L23" s="75">
        <f ca="1">IF(K23=0,(((P23/P22)-1)/($N$36/$N$39)+1)*MAX(K22,L22),0)</f>
        <v>34017.252981007892</v>
      </c>
      <c r="M23" s="8">
        <f t="shared" ca="1" si="10"/>
        <v>454.9519723591315</v>
      </c>
      <c r="N23" s="8">
        <f ca="1">IF(A23,N22*(1+'Unchained Indices'!AX62),N22*M23/M22)</f>
        <v>100.00577269238372</v>
      </c>
      <c r="O23">
        <f t="shared" ca="1" si="14"/>
        <v>0</v>
      </c>
      <c r="P23">
        <f t="shared" ca="1" si="13"/>
        <v>100.4</v>
      </c>
    </row>
    <row r="24" spans="1:16" x14ac:dyDescent="0.2">
      <c r="A24" t="b">
        <v>0</v>
      </c>
      <c r="B24" s="82">
        <f t="shared" si="12"/>
        <v>45108</v>
      </c>
      <c r="C24">
        <f t="shared" ca="1" si="7"/>
        <v>2.25</v>
      </c>
      <c r="D24">
        <f t="shared" ca="1" si="8"/>
        <v>1.1864986549707617</v>
      </c>
      <c r="I24">
        <f t="shared" ca="1" si="9"/>
        <v>0.90740170560747579</v>
      </c>
      <c r="J24" s="22">
        <f ca="1">$Q$47*C24/100+$Q$48*D24/100+$Q$49*I24/100</f>
        <v>1.3374153774648848E-2</v>
      </c>
      <c r="K24" s="74">
        <f>IFERROR(IF(AND(A24,NOT(A25)),$Q$34,(((VLOOKUP(B24,$A$38:$B$55,2,0)/$B$39)-1)/($N$36/$N$39)+1)*$Q$38),0)</f>
        <v>0</v>
      </c>
      <c r="L24" s="75">
        <f ca="1">IF(K24=0,(((P24/P23)-1)/($N$36/$N$39)+1)*MAX(K23,L23),0)</f>
        <v>34019.697243883915</v>
      </c>
      <c r="M24" s="8">
        <f t="shared" ca="1" si="10"/>
        <v>454.98466230670107</v>
      </c>
      <c r="N24" s="8">
        <f ca="1">IF(A24,N23*(1+'Unchained Indices'!AX63),N23*M24/M23)</f>
        <v>100.01295846948676</v>
      </c>
      <c r="O24">
        <f t="shared" ca="1" si="14"/>
        <v>7.1853623141882039E-5</v>
      </c>
      <c r="P24">
        <f t="shared" ca="1" si="13"/>
        <v>100.9</v>
      </c>
    </row>
    <row r="25" spans="1:16" x14ac:dyDescent="0.2">
      <c r="A25" t="b">
        <v>0</v>
      </c>
      <c r="B25" s="82">
        <f t="shared" si="12"/>
        <v>45139</v>
      </c>
      <c r="C25">
        <f t="shared" ca="1" si="7"/>
        <v>2.25</v>
      </c>
      <c r="D25">
        <f t="shared" ca="1" si="8"/>
        <v>1.1864986549707617</v>
      </c>
      <c r="I25">
        <f t="shared" ca="1" si="9"/>
        <v>0.90740170560747579</v>
      </c>
      <c r="J25" s="22">
        <f ca="1">$Q$47*C25/100+$Q$48*D25/100+$Q$49*I25/100</f>
        <v>1.3374153774648848E-2</v>
      </c>
      <c r="K25" s="74">
        <f>IFERROR(IF(AND(A25,NOT(A26)),$Q$34,(((VLOOKUP(B25,$A$38:$B$55,2,0)/$B$39)-1)/($N$36/$N$39)+1)*$Q$38),0)</f>
        <v>0</v>
      </c>
      <c r="L25" s="75">
        <f ca="1">IF(K25=0,(((P25/P24)-1)/($N$36/$N$39)+1)*MAX(K24,L24),0)</f>
        <v>34020.183708950157</v>
      </c>
      <c r="M25" s="8">
        <f t="shared" ca="1" si="10"/>
        <v>454.991168365303</v>
      </c>
      <c r="N25" s="8">
        <f ca="1">IF(A25,N24*(1+'Unchained Indices'!AX64),N24*M25/M24)</f>
        <v>100.01438860597852</v>
      </c>
      <c r="O25">
        <f t="shared" ca="1" si="14"/>
        <v>1.4299511919668717E-5</v>
      </c>
      <c r="P25">
        <f t="shared" ca="1" si="13"/>
        <v>101</v>
      </c>
    </row>
    <row r="26" spans="1:16" x14ac:dyDescent="0.2">
      <c r="A26" t="b">
        <v>0</v>
      </c>
      <c r="B26" s="82">
        <f t="shared" si="12"/>
        <v>45170</v>
      </c>
      <c r="C26">
        <f t="shared" ca="1" si="7"/>
        <v>2.25</v>
      </c>
      <c r="D26">
        <f t="shared" ca="1" si="8"/>
        <v>1.1864986549707617</v>
      </c>
      <c r="I26">
        <f t="shared" ca="1" si="9"/>
        <v>0.90740170560747579</v>
      </c>
      <c r="J26" s="22">
        <f ca="1">$Q$47*C26/100+$Q$48*D26/100+$Q$49*I26/100</f>
        <v>1.3374153774648848E-2</v>
      </c>
      <c r="K26" s="74">
        <f>IFERROR(IF(AND(A26,NOT(A27)),$Q$34,(((VLOOKUP(B26,$A$38:$B$55,2,0)/$B$39)-1)/($N$36/$N$39)+1)*$Q$38),0)</f>
        <v>0</v>
      </c>
      <c r="L26" s="75">
        <f ca="1">IF(K26=0,(((P26/P25)-1)/($N$36/$N$39)+1)*MAX(K25,L25),0)</f>
        <v>34021.641680051114</v>
      </c>
      <c r="M26" s="8">
        <f ca="1">MAX(K26*J26,J26*L26)</f>
        <v>455.0106674950062</v>
      </c>
      <c r="N26" s="8">
        <f ca="1">IF(A26,N25*(1+'Unchained Indices'!AX65),N25*M26/M25)</f>
        <v>100.01867482881363</v>
      </c>
      <c r="O26">
        <f t="shared" ca="1" si="14"/>
        <v>4.2856061960971914E-5</v>
      </c>
      <c r="P26">
        <f t="shared" ca="1" si="13"/>
        <v>101.3</v>
      </c>
    </row>
    <row r="27" spans="1:16" x14ac:dyDescent="0.2">
      <c r="A27" t="b">
        <v>0</v>
      </c>
      <c r="B27" s="82">
        <f t="shared" si="12"/>
        <v>45200</v>
      </c>
      <c r="C27">
        <f t="shared" ca="1" si="7"/>
        <v>2.25</v>
      </c>
      <c r="D27">
        <f t="shared" ca="1" si="8"/>
        <v>1.1864986549707617</v>
      </c>
      <c r="I27">
        <f t="shared" ref="I27:I30" ca="1" si="15">$I$12</f>
        <v>0.90740170560747579</v>
      </c>
      <c r="J27" s="22">
        <f ca="1">$Q$47*C27/100+$Q$48*D27/100+$Q$49*I27/100</f>
        <v>1.3374153774648848E-2</v>
      </c>
      <c r="K27" s="74">
        <f>IFERROR(IF(AND(A27,NOT(A28)),$Q$34,(((VLOOKUP(B27,$A$38:$B$55,2,0)/$B$39)-1)/($N$36/$N$39)+1)*$Q$38),0)</f>
        <v>0</v>
      </c>
      <c r="L27" s="74">
        <f ca="1">IF(K27=0,(((P27/P26)-1)/($N$36/$N$39)+1)*MAX(K26,L26),0)</f>
        <v>34021.157108178886</v>
      </c>
      <c r="M27" s="8">
        <f ca="1">MAX(K27*J27,J27*L27)</f>
        <v>455.00418675627213</v>
      </c>
      <c r="N27" s="8">
        <f ca="1">IF(A27,N26*(1+'Unchained Indices'!AX66),N26*M27/M26)</f>
        <v>100.01725025803673</v>
      </c>
      <c r="O27">
        <f t="shared" ca="1" si="14"/>
        <v>-1.4243047904205497E-5</v>
      </c>
      <c r="P27">
        <f t="shared" ca="1" si="13"/>
        <v>101.2</v>
      </c>
    </row>
    <row r="28" spans="1:16" x14ac:dyDescent="0.2">
      <c r="A28" t="b">
        <v>0</v>
      </c>
      <c r="B28" s="82">
        <f t="shared" si="12"/>
        <v>45231</v>
      </c>
      <c r="C28">
        <f t="shared" ca="1" si="7"/>
        <v>2.25</v>
      </c>
      <c r="D28">
        <f t="shared" ca="1" si="8"/>
        <v>1.1864986549707617</v>
      </c>
      <c r="I28">
        <f t="shared" ca="1" si="15"/>
        <v>0.90740170560747579</v>
      </c>
      <c r="J28" s="22">
        <f ca="1">J27</f>
        <v>1.3374153774648848E-2</v>
      </c>
      <c r="K28" s="74">
        <f>IFERROR(IF(AND(A28,NOT(A29)),$Q$34,(((VLOOKUP(B28,$A$38:$B$55,2,0)/$B$39)-1)/($N$36/$N$39)+1)*$Q$38),0)</f>
        <v>0</v>
      </c>
      <c r="L28" s="74">
        <f ca="1">IF(K28=0,(((P28/P27)-1)/($N$36/$N$39)+1)*MAX(K27,L27),0)</f>
        <v>34020.672064389299</v>
      </c>
      <c r="M28" s="8">
        <f t="shared" ref="M28:M31" ca="1" si="16">MAX(K28*J28,J28*L28)</f>
        <v>454.99769970604274</v>
      </c>
      <c r="N28" s="8">
        <f ca="1">IF(A28,N27*(1+'Unchained Indices'!AX67),N27*M28/M27)</f>
        <v>100.01582429989146</v>
      </c>
      <c r="O28">
        <f t="shared" ca="1" si="14"/>
        <v>-1.425712206215568E-5</v>
      </c>
      <c r="P28">
        <f t="shared" ca="1" si="13"/>
        <v>101.10000000000001</v>
      </c>
    </row>
    <row r="29" spans="1:16" x14ac:dyDescent="0.2">
      <c r="A29" t="b">
        <v>0</v>
      </c>
      <c r="B29" s="82">
        <f t="shared" si="12"/>
        <v>45261</v>
      </c>
      <c r="C29">
        <f t="shared" ca="1" si="7"/>
        <v>2.25</v>
      </c>
      <c r="D29">
        <f t="shared" ca="1" si="8"/>
        <v>1.1864986549707617</v>
      </c>
      <c r="I29">
        <f t="shared" ca="1" si="15"/>
        <v>0.90740170560747579</v>
      </c>
      <c r="J29" s="22">
        <f ca="1">J28</f>
        <v>1.3374153774648848E-2</v>
      </c>
      <c r="K29" s="74">
        <f>IFERROR(IF(AND(A29,NOT(A30)),$Q$34,(((VLOOKUP(B29,$A$38:$B$55,2,0)/$B$39)-1)/($N$36/$N$39)+1)*$Q$38),0)</f>
        <v>0</v>
      </c>
      <c r="L29" s="74">
        <f ca="1">IF(K29=0,(((P29/P28)-1)/($N$36/$N$39)+1)*MAX(K28,L28),0)</f>
        <v>34021.643097656852</v>
      </c>
      <c r="M29" s="8">
        <f t="shared" ca="1" si="16"/>
        <v>455.0106864542833</v>
      </c>
      <c r="N29" s="8">
        <f ca="1">IF(A29,N28*(1+'Unchained Indices'!AX68),N28*M29/M28)</f>
        <v>100.01867899636817</v>
      </c>
      <c r="O29">
        <f t="shared" ca="1" si="14"/>
        <v>2.8542448124335706E-5</v>
      </c>
      <c r="P29">
        <f t="shared" ca="1" si="13"/>
        <v>101.30000000000001</v>
      </c>
    </row>
    <row r="30" spans="1:16" x14ac:dyDescent="0.2">
      <c r="A30" t="b">
        <v>0</v>
      </c>
      <c r="B30" s="82">
        <f t="shared" si="12"/>
        <v>45292</v>
      </c>
      <c r="C30">
        <f t="shared" ca="1" si="7"/>
        <v>2.25</v>
      </c>
      <c r="D30">
        <f t="shared" ca="1" si="8"/>
        <v>1.1864986549707617</v>
      </c>
      <c r="I30">
        <f t="shared" ca="1" si="15"/>
        <v>0.90740170560747579</v>
      </c>
      <c r="J30" s="22">
        <f ca="1">J29</f>
        <v>1.3374153774648848E-2</v>
      </c>
      <c r="K30" s="75">
        <f>IFERROR(IF(AND(A30,NOT(A47)),$Q$34,(((VLOOKUP(B30,$A$38:$B$55,2,0)/$B$39)-1)/($N$36/$N$39)+1)*$Q$38),0)</f>
        <v>0</v>
      </c>
      <c r="L30" s="74">
        <f ca="1">IF(K30=0,(((P30/P29)-1)/($N$36/$N$39)+1)*MAX(K29,L29),0)</f>
        <v>34021.158525764433</v>
      </c>
      <c r="M30" s="8">
        <f t="shared" ca="1" si="16"/>
        <v>455.00420571527923</v>
      </c>
      <c r="N30" s="8">
        <f ca="1">IF(A30,N29*(1+'Unchained Indices'!AX69),N29*M30/M29)</f>
        <v>100.01725442553192</v>
      </c>
      <c r="O30">
        <f t="shared" ca="1" si="14"/>
        <v>-1.4243047904205497E-5</v>
      </c>
      <c r="P30">
        <f t="shared" ca="1" si="13"/>
        <v>101.20000000000002</v>
      </c>
    </row>
    <row r="31" spans="1:16" x14ac:dyDescent="0.2">
      <c r="B31" s="82"/>
      <c r="J31" s="22"/>
      <c r="K31" s="75"/>
      <c r="L31" s="74"/>
      <c r="M31" s="8"/>
      <c r="N31" s="8"/>
    </row>
    <row r="33" spans="1:24" x14ac:dyDescent="0.2">
      <c r="L33" t="s">
        <v>486</v>
      </c>
      <c r="N33" s="58">
        <f>N34*72%</f>
        <v>33342.691367109306</v>
      </c>
    </row>
    <row r="34" spans="1:24" x14ac:dyDescent="0.2">
      <c r="L34" t="s">
        <v>485</v>
      </c>
      <c r="N34" s="58">
        <f>N35*73%</f>
        <v>46309.293565429594</v>
      </c>
      <c r="P34" t="s">
        <v>480</v>
      </c>
      <c r="Q34" s="58">
        <f>Q38*Q36/Q37</f>
        <v>33342.691367109306</v>
      </c>
    </row>
    <row r="35" spans="1:24" x14ac:dyDescent="0.2">
      <c r="L35" t="s">
        <v>484</v>
      </c>
      <c r="N35" s="58">
        <f>N36*76%</f>
        <v>63437.388445793971</v>
      </c>
    </row>
    <row r="36" spans="1:24" x14ac:dyDescent="0.2">
      <c r="L36" t="s">
        <v>483</v>
      </c>
      <c r="N36" s="58">
        <f>SUM(N39:N691)</f>
        <v>83470.247954992068</v>
      </c>
      <c r="P36" s="61" t="s">
        <v>478</v>
      </c>
      <c r="Q36" s="61">
        <v>542.70000000000005</v>
      </c>
      <c r="U36" t="s">
        <v>509</v>
      </c>
      <c r="V36">
        <f>24*30.25*252/356</f>
        <v>513.91011235955057</v>
      </c>
      <c r="W36" t="s">
        <v>509</v>
      </c>
      <c r="X36">
        <f>60*30.25*252/356</f>
        <v>1284.7752808988764</v>
      </c>
    </row>
    <row r="37" spans="1:24" ht="17" thickBot="1" x14ac:dyDescent="0.25">
      <c r="P37" s="61" t="s">
        <v>479</v>
      </c>
      <c r="Q37" s="61">
        <v>542.70000000000005</v>
      </c>
    </row>
    <row r="38" spans="1:24" ht="49" customHeight="1" thickBot="1" x14ac:dyDescent="0.25">
      <c r="A38" t="s">
        <v>142</v>
      </c>
      <c r="B38" s="70" t="s">
        <v>439</v>
      </c>
      <c r="C38" s="70" t="s">
        <v>446</v>
      </c>
      <c r="D38" s="70" t="s">
        <v>447</v>
      </c>
      <c r="E38" s="70" t="s">
        <v>454</v>
      </c>
      <c r="F38" s="70" t="s">
        <v>455</v>
      </c>
      <c r="G38" s="70" t="s">
        <v>456</v>
      </c>
      <c r="H38" s="70" t="s">
        <v>457</v>
      </c>
      <c r="I38" s="70" t="s">
        <v>458</v>
      </c>
      <c r="J38" s="70" t="s">
        <v>459</v>
      </c>
      <c r="K38" s="70" t="s">
        <v>460</v>
      </c>
      <c r="L38" s="70" t="s">
        <v>461</v>
      </c>
      <c r="M38" s="70" t="s">
        <v>463</v>
      </c>
      <c r="N38" s="70" t="s">
        <v>465</v>
      </c>
      <c r="O38" s="70"/>
      <c r="P38" s="83" t="s">
        <v>477</v>
      </c>
      <c r="Q38" s="84">
        <f>N33</f>
        <v>33342.691367109306</v>
      </c>
      <c r="T38" t="s">
        <v>469</v>
      </c>
      <c r="V38" t="s">
        <v>468</v>
      </c>
      <c r="X38" t="s">
        <v>470</v>
      </c>
    </row>
    <row r="39" spans="1:24" x14ac:dyDescent="0.2">
      <c r="A39" s="5">
        <v>44774</v>
      </c>
      <c r="B39">
        <v>295903.20880000002</v>
      </c>
      <c r="C39">
        <v>0.75</v>
      </c>
      <c r="D39">
        <v>0.25</v>
      </c>
      <c r="I39">
        <v>1</v>
      </c>
      <c r="J39">
        <v>7.4000000000000003E-3</v>
      </c>
      <c r="K39" s="74">
        <f t="shared" ref="K39:K102" si="17">B39*$Q$43*C39*I39</f>
        <v>122060.07363000001</v>
      </c>
      <c r="L39" s="74">
        <f t="shared" ref="L39:L102" si="18">B39*$Q$43*D39</f>
        <v>40686.691210000005</v>
      </c>
      <c r="M39" s="75">
        <f>SUM(K39:L39)</f>
        <v>162746.76484000002</v>
      </c>
      <c r="N39" s="58">
        <f>J39*M39</f>
        <v>1204.3260598160002</v>
      </c>
      <c r="O39" s="58"/>
      <c r="S39" s="5" t="e">
        <f ca="1">_xll.BDH(T38,"px_last",TODAY()-365*6,TODAY(),"sort=d","cols=2;rows=1564")</f>
        <v>#NAME?</v>
      </c>
      <c r="T39">
        <v>2.25</v>
      </c>
      <c r="U39" s="5" t="e">
        <f ca="1">_xll.BDH(V38,"px_last",TODAY()-365*6,TODAY(),"cols=2;rows=1540","sort=d")</f>
        <v>#NAME?</v>
      </c>
      <c r="V39">
        <v>4.5521799999999999</v>
      </c>
      <c r="W39" s="5" t="e">
        <f ca="1">_xll.BDH(X38,"px_last",TODAY()-365*6,TODAY(),"cols=2;rows=1524","sort=d")</f>
        <v>#NAME?</v>
      </c>
      <c r="X39">
        <v>4.2965999999999998</v>
      </c>
    </row>
    <row r="40" spans="1:24" x14ac:dyDescent="0.2">
      <c r="A40" s="5">
        <v>44743</v>
      </c>
      <c r="B40">
        <v>293323.72158999997</v>
      </c>
      <c r="C40">
        <v>0.75</v>
      </c>
      <c r="D40">
        <v>0.25</v>
      </c>
      <c r="E40" s="8">
        <f>PMT($Q$44/12,$Q$41-(ROW(A40)-2),$B$40)</f>
        <v>-1787.2460422023817</v>
      </c>
      <c r="F40">
        <f>$Q$44/12*B40</f>
        <v>977.7457386333333</v>
      </c>
      <c r="G40" s="72">
        <f>SUM(E40:F40)</f>
        <v>-809.50030356904836</v>
      </c>
      <c r="H40" s="72">
        <f>B40+G40</f>
        <v>292514.2212864309</v>
      </c>
      <c r="I40" s="73">
        <f>H40/$B$40</f>
        <v>0.9972402494446031</v>
      </c>
      <c r="J40" s="56">
        <f t="shared" ref="J40:J103" si="19">_xlfn.FORECAST.LINEAR(ROW(A40)-1,$Q$52:$Q$53,$P$52:$P$53)</f>
        <v>6.5432727272727266E-3</v>
      </c>
      <c r="K40" s="74">
        <f t="shared" si="17"/>
        <v>120662.11628065274</v>
      </c>
      <c r="L40" s="74">
        <f t="shared" si="18"/>
        <v>40332.011718624999</v>
      </c>
      <c r="M40" s="75">
        <f t="shared" ref="M40:M103" si="20">SUM(K40:L40)</f>
        <v>160994.12799927773</v>
      </c>
      <c r="N40" s="58">
        <f t="shared" ref="N40:N103" si="21">J40*M40</f>
        <v>1053.4284869887283</v>
      </c>
      <c r="O40" s="58"/>
      <c r="P40" t="s">
        <v>448</v>
      </c>
      <c r="Q40">
        <v>23</v>
      </c>
      <c r="S40" s="5">
        <v>44859</v>
      </c>
      <c r="T40">
        <v>2.25</v>
      </c>
      <c r="U40" s="5">
        <v>44859</v>
      </c>
      <c r="V40">
        <v>4.6570999999999998</v>
      </c>
      <c r="W40" s="5">
        <v>44859</v>
      </c>
      <c r="X40">
        <v>4.3929999999999998</v>
      </c>
    </row>
    <row r="41" spans="1:24" x14ac:dyDescent="0.2">
      <c r="A41" s="5">
        <v>44713</v>
      </c>
      <c r="B41">
        <v>287166.18865999999</v>
      </c>
      <c r="C41">
        <v>0.75</v>
      </c>
      <c r="D41">
        <v>0.25</v>
      </c>
      <c r="E41" s="8">
        <f>E40</f>
        <v>-1787.2460422023817</v>
      </c>
      <c r="F41" s="58">
        <f t="shared" ref="F41:F104" si="22">$Q$44/12*H40</f>
        <v>975.04740428810305</v>
      </c>
      <c r="G41" s="72">
        <f t="shared" ref="G41:G104" si="23">SUM(E41:F41)</f>
        <v>-812.19863791427861</v>
      </c>
      <c r="H41" s="72">
        <f>H40+G41</f>
        <v>291702.02264851663</v>
      </c>
      <c r="I41" s="73">
        <f t="shared" ref="I41:I104" si="24">H41/$B$40</f>
        <v>0.99447129972068848</v>
      </c>
      <c r="J41" s="56">
        <f t="shared" si="19"/>
        <v>6.5207272727272727E-3</v>
      </c>
      <c r="K41" s="74">
        <f t="shared" si="17"/>
        <v>117801.14480992549</v>
      </c>
      <c r="L41" s="74">
        <f t="shared" si="18"/>
        <v>39485.350940750002</v>
      </c>
      <c r="M41" s="75">
        <f t="shared" si="20"/>
        <v>157286.4957506755</v>
      </c>
      <c r="N41" s="58">
        <f t="shared" si="21"/>
        <v>1025.622342473132</v>
      </c>
      <c r="O41" s="58"/>
      <c r="P41" t="s">
        <v>449</v>
      </c>
      <c r="Q41">
        <f>Q40*12</f>
        <v>276</v>
      </c>
      <c r="S41" s="5">
        <v>44858</v>
      </c>
      <c r="T41">
        <v>2.25</v>
      </c>
      <c r="U41" s="5">
        <v>44858</v>
      </c>
      <c r="V41">
        <v>4.7244999999999999</v>
      </c>
      <c r="W41" s="5">
        <v>44858</v>
      </c>
      <c r="X41">
        <v>4.4459999999999997</v>
      </c>
    </row>
    <row r="42" spans="1:24" x14ac:dyDescent="0.2">
      <c r="A42" s="5">
        <v>44682</v>
      </c>
      <c r="B42">
        <v>283488.09328999999</v>
      </c>
      <c r="C42">
        <v>0.75</v>
      </c>
      <c r="D42">
        <v>0.25</v>
      </c>
      <c r="E42" s="8">
        <f t="shared" ref="E42:E105" si="25">E41</f>
        <v>-1787.2460422023817</v>
      </c>
      <c r="F42" s="58">
        <f t="shared" si="22"/>
        <v>972.34007549505554</v>
      </c>
      <c r="G42" s="72">
        <f t="shared" si="23"/>
        <v>-814.90596670732612</v>
      </c>
      <c r="H42" s="72">
        <f t="shared" ref="H42:H105" si="26">H41+G42</f>
        <v>290887.1166818093</v>
      </c>
      <c r="I42" s="73">
        <f t="shared" si="24"/>
        <v>0.99169312016436062</v>
      </c>
      <c r="J42" s="56">
        <f t="shared" si="19"/>
        <v>6.4981818181818179E-3</v>
      </c>
      <c r="K42" s="74">
        <f t="shared" si="17"/>
        <v>115967.44160273473</v>
      </c>
      <c r="L42" s="74">
        <f t="shared" si="18"/>
        <v>38979.612827375</v>
      </c>
      <c r="M42" s="75">
        <f t="shared" si="20"/>
        <v>154947.05443010974</v>
      </c>
      <c r="N42" s="58">
        <f t="shared" si="21"/>
        <v>1006.8741318785676</v>
      </c>
      <c r="O42" s="58"/>
      <c r="S42" s="5">
        <v>44855</v>
      </c>
      <c r="T42">
        <v>2.25</v>
      </c>
      <c r="U42" s="5">
        <v>44855</v>
      </c>
      <c r="V42">
        <v>4.8925000000000001</v>
      </c>
      <c r="W42" s="5">
        <v>44855</v>
      </c>
      <c r="X42">
        <v>4.6806000000000001</v>
      </c>
    </row>
    <row r="43" spans="1:24" x14ac:dyDescent="0.2">
      <c r="A43" s="5">
        <v>44652</v>
      </c>
      <c r="B43">
        <v>280991.65675999998</v>
      </c>
      <c r="C43">
        <v>0.75</v>
      </c>
      <c r="D43">
        <v>0.25</v>
      </c>
      <c r="E43" s="8">
        <f t="shared" si="25"/>
        <v>-1787.2460422023817</v>
      </c>
      <c r="F43" s="58">
        <f t="shared" si="22"/>
        <v>969.62372227269771</v>
      </c>
      <c r="G43" s="72">
        <f t="shared" si="23"/>
        <v>-817.62231992968395</v>
      </c>
      <c r="H43" s="72">
        <f t="shared" si="26"/>
        <v>290069.4943618796</v>
      </c>
      <c r="I43" s="73">
        <f t="shared" si="24"/>
        <v>0.98890568000951162</v>
      </c>
      <c r="J43" s="56">
        <f t="shared" si="19"/>
        <v>6.4756363636363631E-3</v>
      </c>
      <c r="K43" s="74">
        <f t="shared" si="17"/>
        <v>114623.12622966441</v>
      </c>
      <c r="L43" s="74">
        <f t="shared" si="18"/>
        <v>38636.352804499998</v>
      </c>
      <c r="M43" s="75">
        <f t="shared" si="20"/>
        <v>153259.4790341644</v>
      </c>
      <c r="N43" s="58">
        <f t="shared" si="21"/>
        <v>992.45265550559975</v>
      </c>
      <c r="O43" s="58"/>
      <c r="P43" t="s">
        <v>462</v>
      </c>
      <c r="Q43" s="71">
        <v>0.55000000000000004</v>
      </c>
      <c r="S43" s="5">
        <v>44854</v>
      </c>
      <c r="T43">
        <v>2.25</v>
      </c>
      <c r="U43" s="5">
        <v>44854</v>
      </c>
      <c r="V43">
        <v>4.8293999999999997</v>
      </c>
      <c r="W43" s="5">
        <v>44854</v>
      </c>
      <c r="X43">
        <v>4.6227</v>
      </c>
    </row>
    <row r="44" spans="1:24" x14ac:dyDescent="0.2">
      <c r="A44" s="5">
        <v>44621</v>
      </c>
      <c r="B44">
        <v>277357.72858</v>
      </c>
      <c r="C44">
        <v>0.75</v>
      </c>
      <c r="D44">
        <v>0.25</v>
      </c>
      <c r="E44" s="8">
        <f t="shared" si="25"/>
        <v>-1787.2460422023817</v>
      </c>
      <c r="F44" s="58">
        <f t="shared" si="22"/>
        <v>966.89831453959869</v>
      </c>
      <c r="G44" s="72">
        <f t="shared" si="23"/>
        <v>-820.34772766278297</v>
      </c>
      <c r="H44" s="72">
        <f t="shared" si="26"/>
        <v>289249.14663421683</v>
      </c>
      <c r="I44" s="73">
        <f t="shared" si="24"/>
        <v>0.98610894838747998</v>
      </c>
      <c r="J44" s="56">
        <f t="shared" si="19"/>
        <v>6.4530909090909083E-3</v>
      </c>
      <c r="K44" s="74">
        <f t="shared" si="17"/>
        <v>112820.78694858011</v>
      </c>
      <c r="L44" s="74">
        <f t="shared" si="18"/>
        <v>38136.687679750001</v>
      </c>
      <c r="M44" s="75">
        <f t="shared" si="20"/>
        <v>150957.47462833009</v>
      </c>
      <c r="N44" s="58">
        <f t="shared" si="21"/>
        <v>974.14230718339832</v>
      </c>
      <c r="O44" s="58"/>
      <c r="P44" t="s">
        <v>450</v>
      </c>
      <c r="Q44" s="71">
        <v>0.04</v>
      </c>
      <c r="S44" s="5">
        <v>44853</v>
      </c>
      <c r="T44">
        <v>2.25</v>
      </c>
      <c r="U44" s="5">
        <v>44853</v>
      </c>
      <c r="V44">
        <v>4.8074000000000003</v>
      </c>
      <c r="W44" s="5">
        <v>44853</v>
      </c>
      <c r="X44">
        <v>4.5819999999999999</v>
      </c>
    </row>
    <row r="45" spans="1:24" x14ac:dyDescent="0.2">
      <c r="A45" s="5">
        <v>44562</v>
      </c>
      <c r="B45">
        <v>275419.58919000003</v>
      </c>
      <c r="C45">
        <v>0.75</v>
      </c>
      <c r="D45">
        <v>0.25</v>
      </c>
      <c r="E45" s="8">
        <f t="shared" si="25"/>
        <v>-1787.2460422023817</v>
      </c>
      <c r="F45" s="58">
        <f t="shared" si="22"/>
        <v>964.16382211405619</v>
      </c>
      <c r="G45" s="72">
        <f t="shared" si="23"/>
        <v>-823.08222008832547</v>
      </c>
      <c r="H45" s="72">
        <f t="shared" si="26"/>
        <v>288426.06441412849</v>
      </c>
      <c r="I45" s="73">
        <f t="shared" si="24"/>
        <v>0.98330289432670814</v>
      </c>
      <c r="J45" s="56">
        <f t="shared" si="19"/>
        <v>6.4305454545454544E-3</v>
      </c>
      <c r="K45" s="74">
        <f t="shared" si="17"/>
        <v>111713.61267198001</v>
      </c>
      <c r="L45" s="74">
        <f t="shared" si="18"/>
        <v>37870.19351362501</v>
      </c>
      <c r="M45" s="75">
        <f t="shared" si="20"/>
        <v>149583.806185605</v>
      </c>
      <c r="N45" s="58">
        <f t="shared" si="21"/>
        <v>961.90546494045054</v>
      </c>
      <c r="O45" s="58"/>
      <c r="S45" s="5">
        <v>44852</v>
      </c>
      <c r="T45">
        <v>2.25</v>
      </c>
      <c r="U45" s="5">
        <v>44852</v>
      </c>
      <c r="V45">
        <v>4.8630000000000004</v>
      </c>
      <c r="W45" s="5">
        <v>44852</v>
      </c>
      <c r="X45">
        <v>4.6795999999999998</v>
      </c>
    </row>
    <row r="46" spans="1:24" x14ac:dyDescent="0.2">
      <c r="A46" s="5">
        <v>44593</v>
      </c>
      <c r="B46">
        <v>275411.41402999999</v>
      </c>
      <c r="C46">
        <v>0.75</v>
      </c>
      <c r="D46">
        <v>0.25</v>
      </c>
      <c r="E46" s="8">
        <f t="shared" si="25"/>
        <v>-1787.2460422023817</v>
      </c>
      <c r="F46" s="58">
        <f t="shared" si="22"/>
        <v>961.42021471376165</v>
      </c>
      <c r="G46" s="72">
        <f t="shared" si="23"/>
        <v>-825.82582748862001</v>
      </c>
      <c r="H46" s="72">
        <f t="shared" si="26"/>
        <v>287600.23858663987</v>
      </c>
      <c r="I46" s="73">
        <f t="shared" si="24"/>
        <v>0.98048748675240038</v>
      </c>
      <c r="J46" s="56">
        <f t="shared" si="19"/>
        <v>6.4079999999999996E-3</v>
      </c>
      <c r="K46" s="74">
        <f t="shared" si="17"/>
        <v>111390.44613064481</v>
      </c>
      <c r="L46" s="74">
        <f t="shared" si="18"/>
        <v>37869.069429125004</v>
      </c>
      <c r="M46" s="75">
        <f t="shared" si="20"/>
        <v>149259.51555976982</v>
      </c>
      <c r="N46" s="58">
        <f t="shared" si="21"/>
        <v>956.45497570700491</v>
      </c>
      <c r="O46" s="58"/>
      <c r="Q46" t="s">
        <v>467</v>
      </c>
      <c r="S46" s="5">
        <v>44851</v>
      </c>
      <c r="T46">
        <v>2.25</v>
      </c>
      <c r="U46" s="5">
        <v>44851</v>
      </c>
      <c r="V46">
        <v>4.7861000000000002</v>
      </c>
      <c r="W46" s="5">
        <v>44851</v>
      </c>
      <c r="X46">
        <v>4.6369199999999999</v>
      </c>
    </row>
    <row r="47" spans="1:24" x14ac:dyDescent="0.2">
      <c r="A47" s="5">
        <v>44531</v>
      </c>
      <c r="B47">
        <v>269422.52549999999</v>
      </c>
      <c r="C47">
        <v>0.75</v>
      </c>
      <c r="D47">
        <v>0.25</v>
      </c>
      <c r="E47" s="8">
        <f t="shared" si="25"/>
        <v>-1787.2460422023817</v>
      </c>
      <c r="F47" s="58">
        <f t="shared" si="22"/>
        <v>958.66746195546625</v>
      </c>
      <c r="G47" s="72">
        <f t="shared" si="23"/>
        <v>-828.57858024691541</v>
      </c>
      <c r="H47" s="72">
        <f t="shared" si="26"/>
        <v>286771.66000639298</v>
      </c>
      <c r="I47" s="73">
        <f t="shared" si="24"/>
        <v>0.97766269448617837</v>
      </c>
      <c r="J47" s="56">
        <f t="shared" si="19"/>
        <v>6.3854545454545449E-3</v>
      </c>
      <c r="K47" s="74">
        <f t="shared" si="17"/>
        <v>108654.29529718545</v>
      </c>
      <c r="L47" s="74">
        <f t="shared" si="18"/>
        <v>37045.597256250003</v>
      </c>
      <c r="M47" s="75">
        <f t="shared" si="20"/>
        <v>145699.89255343546</v>
      </c>
      <c r="N47" s="58">
        <f t="shared" si="21"/>
        <v>930.36004117757329</v>
      </c>
      <c r="O47" s="58"/>
      <c r="P47" t="s">
        <v>451</v>
      </c>
      <c r="Q47" s="71">
        <v>0.26</v>
      </c>
      <c r="S47" s="5">
        <v>44848</v>
      </c>
      <c r="T47">
        <v>2.25</v>
      </c>
      <c r="U47" s="5">
        <v>44848</v>
      </c>
      <c r="V47">
        <v>5.173</v>
      </c>
      <c r="W47" s="5">
        <v>44848</v>
      </c>
      <c r="X47">
        <v>5.0716999999999999</v>
      </c>
    </row>
    <row r="48" spans="1:24" x14ac:dyDescent="0.2">
      <c r="A48" s="5">
        <v>44440</v>
      </c>
      <c r="B48">
        <v>269236.89436999999</v>
      </c>
      <c r="C48">
        <v>0.75</v>
      </c>
      <c r="D48">
        <v>0.25</v>
      </c>
      <c r="E48" s="8">
        <f t="shared" si="25"/>
        <v>-1787.2460422023817</v>
      </c>
      <c r="F48" s="58">
        <f t="shared" si="22"/>
        <v>955.90553335464335</v>
      </c>
      <c r="G48" s="72">
        <f t="shared" si="23"/>
        <v>-831.34050884773831</v>
      </c>
      <c r="H48" s="72">
        <f t="shared" si="26"/>
        <v>285940.31949754525</v>
      </c>
      <c r="I48" s="73">
        <f t="shared" si="24"/>
        <v>0.97482848624573559</v>
      </c>
      <c r="J48" s="56">
        <f t="shared" si="19"/>
        <v>6.3629090909090909E-3</v>
      </c>
      <c r="K48" s="74">
        <f t="shared" si="17"/>
        <v>108264.66509933668</v>
      </c>
      <c r="L48" s="74">
        <f t="shared" si="18"/>
        <v>37020.072975875002</v>
      </c>
      <c r="M48" s="75">
        <f t="shared" si="20"/>
        <v>145284.73807521167</v>
      </c>
      <c r="N48" s="58">
        <f t="shared" si="21"/>
        <v>924.43358066911048</v>
      </c>
      <c r="O48" s="58"/>
      <c r="P48" t="s">
        <v>452</v>
      </c>
      <c r="Q48" s="71">
        <v>0.28999999999999998</v>
      </c>
      <c r="S48" s="5">
        <v>44847</v>
      </c>
      <c r="T48">
        <v>2.25</v>
      </c>
      <c r="U48" s="5">
        <v>44847</v>
      </c>
      <c r="V48">
        <v>5.1132999999999997</v>
      </c>
      <c r="W48" s="5">
        <v>44847</v>
      </c>
      <c r="X48">
        <v>4.9581999999999997</v>
      </c>
    </row>
    <row r="49" spans="1:24" x14ac:dyDescent="0.2">
      <c r="A49" s="5">
        <v>44501</v>
      </c>
      <c r="B49">
        <v>268666.12101</v>
      </c>
      <c r="C49">
        <v>0.75</v>
      </c>
      <c r="D49">
        <v>0.25</v>
      </c>
      <c r="E49" s="8">
        <f t="shared" si="25"/>
        <v>-1787.2460422023817</v>
      </c>
      <c r="F49" s="58">
        <f t="shared" si="22"/>
        <v>953.13439832515087</v>
      </c>
      <c r="G49" s="72">
        <f t="shared" si="23"/>
        <v>-834.11164387723079</v>
      </c>
      <c r="H49" s="72">
        <f t="shared" si="26"/>
        <v>285106.20785366802</v>
      </c>
      <c r="I49" s="73">
        <f t="shared" si="24"/>
        <v>0.97198483064449126</v>
      </c>
      <c r="J49" s="56">
        <f t="shared" si="19"/>
        <v>6.3403636363636362E-3</v>
      </c>
      <c r="K49" s="74">
        <f t="shared" si="17"/>
        <v>107720.00007854962</v>
      </c>
      <c r="L49" s="74">
        <f t="shared" si="18"/>
        <v>36941.591638875005</v>
      </c>
      <c r="M49" s="75">
        <f t="shared" si="20"/>
        <v>144661.59171742463</v>
      </c>
      <c r="N49" s="58">
        <f t="shared" si="21"/>
        <v>917.20709570364204</v>
      </c>
      <c r="O49" s="58"/>
      <c r="P49" t="s">
        <v>453</v>
      </c>
      <c r="Q49" s="71">
        <v>0.45</v>
      </c>
      <c r="S49" s="5">
        <v>44846</v>
      </c>
      <c r="T49">
        <v>2.25</v>
      </c>
      <c r="U49" s="5">
        <v>44846</v>
      </c>
      <c r="V49">
        <v>5.2717999999999998</v>
      </c>
      <c r="W49" s="5">
        <v>44846</v>
      </c>
      <c r="X49">
        <v>5.2150999999999996</v>
      </c>
    </row>
    <row r="50" spans="1:24" x14ac:dyDescent="0.2">
      <c r="A50" s="5">
        <v>44348</v>
      </c>
      <c r="B50">
        <v>265676.07549999998</v>
      </c>
      <c r="C50">
        <v>0.75</v>
      </c>
      <c r="D50">
        <v>0.25</v>
      </c>
      <c r="E50" s="8">
        <f t="shared" si="25"/>
        <v>-1787.2460422023817</v>
      </c>
      <c r="F50" s="58">
        <f t="shared" si="22"/>
        <v>950.35402617889349</v>
      </c>
      <c r="G50" s="72">
        <f t="shared" si="23"/>
        <v>-836.89201602348817</v>
      </c>
      <c r="H50" s="72">
        <f t="shared" si="26"/>
        <v>284269.31583764451</v>
      </c>
      <c r="I50" s="73">
        <f t="shared" si="24"/>
        <v>0.96913169619124273</v>
      </c>
      <c r="J50" s="56">
        <f t="shared" si="19"/>
        <v>6.3178181818181814E-3</v>
      </c>
      <c r="K50" s="74">
        <f t="shared" si="17"/>
        <v>106208.48109578341</v>
      </c>
      <c r="L50" s="74">
        <f t="shared" si="18"/>
        <v>36530.460381249999</v>
      </c>
      <c r="M50" s="75">
        <f t="shared" si="20"/>
        <v>142738.94147703343</v>
      </c>
      <c r="N50" s="58">
        <f t="shared" si="21"/>
        <v>901.79867971708313</v>
      </c>
      <c r="O50" s="58"/>
      <c r="S50" s="5">
        <v>44845</v>
      </c>
      <c r="T50">
        <v>2.25</v>
      </c>
      <c r="U50" s="5">
        <v>44845</v>
      </c>
      <c r="V50">
        <v>5.3901000000000003</v>
      </c>
      <c r="W50" s="5">
        <v>44845</v>
      </c>
      <c r="X50">
        <v>5.2502899999999997</v>
      </c>
    </row>
    <row r="51" spans="1:24" x14ac:dyDescent="0.2">
      <c r="A51" s="5">
        <v>44470</v>
      </c>
      <c r="B51">
        <v>264044.18647000002</v>
      </c>
      <c r="C51">
        <v>0.75</v>
      </c>
      <c r="D51">
        <v>0.25</v>
      </c>
      <c r="E51" s="8">
        <f t="shared" si="25"/>
        <v>-1787.2460422023817</v>
      </c>
      <c r="F51" s="58">
        <f t="shared" si="22"/>
        <v>947.56438612548175</v>
      </c>
      <c r="G51" s="72">
        <f t="shared" si="23"/>
        <v>-839.68165607689991</v>
      </c>
      <c r="H51" s="72">
        <f t="shared" si="26"/>
        <v>283429.63418156758</v>
      </c>
      <c r="I51" s="73">
        <f t="shared" si="24"/>
        <v>0.96626905128981666</v>
      </c>
      <c r="J51" s="56">
        <f t="shared" si="19"/>
        <v>6.2952727272727266E-3</v>
      </c>
      <c r="K51" s="74">
        <f t="shared" si="17"/>
        <v>105244.31179307034</v>
      </c>
      <c r="L51" s="74">
        <f t="shared" si="18"/>
        <v>36306.075639625007</v>
      </c>
      <c r="M51" s="75">
        <f t="shared" si="20"/>
        <v>141550.38743269537</v>
      </c>
      <c r="N51" s="58">
        <f t="shared" si="21"/>
        <v>891.0982935399353</v>
      </c>
      <c r="O51" s="58"/>
      <c r="P51" s="80" t="s">
        <v>464</v>
      </c>
      <c r="Q51" s="81"/>
      <c r="S51" s="5">
        <v>44844</v>
      </c>
      <c r="T51">
        <v>2.25</v>
      </c>
      <c r="U51" s="5">
        <v>44844</v>
      </c>
      <c r="V51">
        <v>5.48</v>
      </c>
      <c r="W51" s="5">
        <v>44844</v>
      </c>
      <c r="X51">
        <v>5.2811000000000003</v>
      </c>
    </row>
    <row r="52" spans="1:24" x14ac:dyDescent="0.2">
      <c r="A52" s="5">
        <v>44409</v>
      </c>
      <c r="B52">
        <v>260430.38518000001</v>
      </c>
      <c r="C52">
        <v>0.75</v>
      </c>
      <c r="D52">
        <v>0.25</v>
      </c>
      <c r="E52" s="8">
        <f t="shared" si="25"/>
        <v>-1787.2460422023817</v>
      </c>
      <c r="F52" s="58">
        <f t="shared" si="22"/>
        <v>944.76544727189196</v>
      </c>
      <c r="G52" s="72">
        <f t="shared" si="23"/>
        <v>-842.4805949304897</v>
      </c>
      <c r="H52" s="72">
        <f t="shared" si="26"/>
        <v>282587.15358663711</v>
      </c>
      <c r="I52" s="73">
        <f t="shared" si="24"/>
        <v>0.96339686423871929</v>
      </c>
      <c r="J52" s="56">
        <f t="shared" si="19"/>
        <v>6.2727272727272718E-3</v>
      </c>
      <c r="K52" s="74">
        <f t="shared" si="17"/>
        <v>103495.34927939372</v>
      </c>
      <c r="L52" s="74">
        <f t="shared" si="18"/>
        <v>35809.177962250003</v>
      </c>
      <c r="M52" s="75">
        <f t="shared" si="20"/>
        <v>139304.52724164372</v>
      </c>
      <c r="N52" s="58">
        <f t="shared" si="21"/>
        <v>873.81930724303777</v>
      </c>
      <c r="O52" s="58"/>
      <c r="P52" s="76">
        <v>1</v>
      </c>
      <c r="Q52" s="77">
        <v>7.4000000000000003E-3</v>
      </c>
      <c r="S52" s="5">
        <v>44841</v>
      </c>
      <c r="T52">
        <v>2.25</v>
      </c>
      <c r="U52" s="5">
        <v>44841</v>
      </c>
      <c r="V52">
        <v>5.3838999999999997</v>
      </c>
      <c r="W52" s="5">
        <v>44841</v>
      </c>
      <c r="X52">
        <v>5.1230000000000002</v>
      </c>
    </row>
    <row r="53" spans="1:24" x14ac:dyDescent="0.2">
      <c r="A53" s="5">
        <v>44256</v>
      </c>
      <c r="B53">
        <v>253505.55100000001</v>
      </c>
      <c r="C53">
        <v>0.75</v>
      </c>
      <c r="D53">
        <v>0.25</v>
      </c>
      <c r="E53" s="8">
        <f t="shared" si="25"/>
        <v>-1787.2460422023817</v>
      </c>
      <c r="F53" s="58">
        <f t="shared" si="22"/>
        <v>941.95717862212382</v>
      </c>
      <c r="G53" s="72">
        <f t="shared" si="23"/>
        <v>-845.28886358025784</v>
      </c>
      <c r="H53" s="72">
        <f t="shared" si="26"/>
        <v>281741.86472305685</v>
      </c>
      <c r="I53" s="73">
        <f t="shared" si="24"/>
        <v>0.96051510323078493</v>
      </c>
      <c r="J53" s="56">
        <f t="shared" si="19"/>
        <v>6.2501818181818179E-3</v>
      </c>
      <c r="K53" s="74">
        <f t="shared" si="17"/>
        <v>100442.0630764411</v>
      </c>
      <c r="L53" s="74">
        <f t="shared" si="18"/>
        <v>34857.013262500004</v>
      </c>
      <c r="M53" s="75">
        <f t="shared" si="20"/>
        <v>135299.07633894111</v>
      </c>
      <c r="N53" s="58">
        <f t="shared" si="21"/>
        <v>845.64382695044355</v>
      </c>
      <c r="O53" s="58"/>
      <c r="P53" s="78">
        <v>276</v>
      </c>
      <c r="Q53" s="79">
        <v>1.1999999999999999E-3</v>
      </c>
      <c r="S53" s="5">
        <v>44840</v>
      </c>
      <c r="T53">
        <v>2.25</v>
      </c>
      <c r="U53" s="5">
        <v>44840</v>
      </c>
      <c r="V53">
        <v>5.3532999999999999</v>
      </c>
      <c r="W53" s="5">
        <v>44840</v>
      </c>
      <c r="X53">
        <v>5.05124</v>
      </c>
    </row>
    <row r="54" spans="1:24" x14ac:dyDescent="0.2">
      <c r="A54" s="5">
        <v>44378</v>
      </c>
      <c r="B54">
        <v>252961.22889999999</v>
      </c>
      <c r="C54">
        <v>0.75</v>
      </c>
      <c r="D54">
        <v>0.25</v>
      </c>
      <c r="E54" s="8">
        <f t="shared" si="25"/>
        <v>-1787.2460422023817</v>
      </c>
      <c r="F54" s="58">
        <f t="shared" si="22"/>
        <v>939.13954907685627</v>
      </c>
      <c r="G54" s="72">
        <f t="shared" si="23"/>
        <v>-848.10649312552539</v>
      </c>
      <c r="H54" s="72">
        <f t="shared" si="26"/>
        <v>280893.75822993129</v>
      </c>
      <c r="I54" s="73">
        <f t="shared" si="24"/>
        <v>0.95762373635282405</v>
      </c>
      <c r="J54" s="56">
        <f t="shared" si="19"/>
        <v>6.2276363636363631E-3</v>
      </c>
      <c r="K54" s="74">
        <f t="shared" si="17"/>
        <v>99924.69183329324</v>
      </c>
      <c r="L54" s="74">
        <f t="shared" si="18"/>
        <v>34782.168973749998</v>
      </c>
      <c r="M54" s="75">
        <f t="shared" si="20"/>
        <v>134706.86080704324</v>
      </c>
      <c r="N54" s="58">
        <f t="shared" si="21"/>
        <v>838.90534479324447</v>
      </c>
      <c r="O54" s="58"/>
      <c r="S54" s="5">
        <v>44839</v>
      </c>
      <c r="T54">
        <v>2.25</v>
      </c>
      <c r="U54" s="5">
        <v>44839</v>
      </c>
      <c r="V54">
        <v>5.2</v>
      </c>
      <c r="W54" s="5">
        <v>44839</v>
      </c>
      <c r="X54">
        <v>4.8715000000000002</v>
      </c>
    </row>
    <row r="55" spans="1:24" x14ac:dyDescent="0.2">
      <c r="A55" s="5">
        <v>44317</v>
      </c>
      <c r="B55">
        <v>251285.4804</v>
      </c>
      <c r="C55">
        <v>0.75</v>
      </c>
      <c r="D55">
        <v>0.25</v>
      </c>
      <c r="E55" s="8">
        <f t="shared" si="25"/>
        <v>-1787.2460422023817</v>
      </c>
      <c r="F55" s="58">
        <f t="shared" si="22"/>
        <v>936.31252743310438</v>
      </c>
      <c r="G55" s="72">
        <f t="shared" si="23"/>
        <v>-850.93351476927728</v>
      </c>
      <c r="H55" s="72">
        <f t="shared" si="26"/>
        <v>280042.82471516199</v>
      </c>
      <c r="I55" s="73">
        <f t="shared" si="24"/>
        <v>0.95472273158526988</v>
      </c>
      <c r="J55" s="56">
        <f t="shared" si="19"/>
        <v>6.2050909090909084E-3</v>
      </c>
      <c r="K55" s="74">
        <f t="shared" si="17"/>
        <v>98962.033605271979</v>
      </c>
      <c r="L55" s="74">
        <f t="shared" si="18"/>
        <v>34551.753555000003</v>
      </c>
      <c r="M55" s="75">
        <f t="shared" si="20"/>
        <v>133513.78716027198</v>
      </c>
      <c r="N55" s="58">
        <f t="shared" si="21"/>
        <v>828.46518694650217</v>
      </c>
      <c r="O55" s="58"/>
      <c r="P55" t="s">
        <v>466</v>
      </c>
      <c r="Q55">
        <f>77840/576</f>
        <v>135.13888888888889</v>
      </c>
      <c r="S55" s="5">
        <v>44838</v>
      </c>
      <c r="T55">
        <v>2.25</v>
      </c>
      <c r="U55" s="5">
        <v>44838</v>
      </c>
      <c r="V55">
        <v>5.0186900000000003</v>
      </c>
      <c r="W55" s="5">
        <v>44838</v>
      </c>
      <c r="X55">
        <v>4.71713</v>
      </c>
    </row>
    <row r="56" spans="1:24" x14ac:dyDescent="0.2">
      <c r="A56" s="5">
        <v>44287</v>
      </c>
      <c r="B56">
        <v>250209.67129999999</v>
      </c>
      <c r="C56">
        <v>0.75</v>
      </c>
      <c r="D56">
        <v>0.25</v>
      </c>
      <c r="E56" s="8">
        <f t="shared" si="25"/>
        <v>-1787.2460422023817</v>
      </c>
      <c r="F56" s="58">
        <f t="shared" si="22"/>
        <v>933.4760823838734</v>
      </c>
      <c r="G56" s="72">
        <f t="shared" si="23"/>
        <v>-853.76995981850826</v>
      </c>
      <c r="H56" s="72">
        <f t="shared" si="26"/>
        <v>279189.05475534347</v>
      </c>
      <c r="I56" s="73">
        <f t="shared" si="24"/>
        <v>0.95181205680182401</v>
      </c>
      <c r="J56" s="56">
        <f t="shared" si="19"/>
        <v>6.1825454545454545E-3</v>
      </c>
      <c r="K56" s="74">
        <f t="shared" si="17"/>
        <v>98237.940022101538</v>
      </c>
      <c r="L56" s="74">
        <f t="shared" si="18"/>
        <v>34403.829803749999</v>
      </c>
      <c r="M56" s="75">
        <f t="shared" si="20"/>
        <v>132641.76982585154</v>
      </c>
      <c r="N56" s="58">
        <f t="shared" si="21"/>
        <v>820.06377111968288</v>
      </c>
      <c r="O56" s="58"/>
      <c r="S56" s="5">
        <v>44837</v>
      </c>
      <c r="T56">
        <v>2.25</v>
      </c>
      <c r="U56" s="5">
        <v>44837</v>
      </c>
      <c r="V56">
        <v>5.1451000000000002</v>
      </c>
      <c r="W56" s="5">
        <v>44837</v>
      </c>
      <c r="X56">
        <v>4.8361000000000001</v>
      </c>
    </row>
    <row r="57" spans="1:24" x14ac:dyDescent="0.2">
      <c r="A57" s="5">
        <v>44197</v>
      </c>
      <c r="B57">
        <v>249689.53409999999</v>
      </c>
      <c r="C57">
        <v>0.75</v>
      </c>
      <c r="D57">
        <v>0.25</v>
      </c>
      <c r="E57" s="8">
        <f t="shared" si="25"/>
        <v>-1787.2460422023817</v>
      </c>
      <c r="F57" s="58">
        <f t="shared" si="22"/>
        <v>930.63018251781159</v>
      </c>
      <c r="G57" s="72">
        <f t="shared" si="23"/>
        <v>-856.61585968457007</v>
      </c>
      <c r="H57" s="72">
        <f t="shared" si="26"/>
        <v>278332.43889565888</v>
      </c>
      <c r="I57" s="73">
        <f t="shared" si="24"/>
        <v>0.94889167976909994</v>
      </c>
      <c r="J57" s="56">
        <f t="shared" si="19"/>
        <v>6.1599999999999997E-3</v>
      </c>
      <c r="K57" s="74">
        <f t="shared" si="17"/>
        <v>97732.932591076591</v>
      </c>
      <c r="L57" s="74">
        <f t="shared" si="18"/>
        <v>34332.310938750001</v>
      </c>
      <c r="M57" s="75">
        <f t="shared" si="20"/>
        <v>132065.24352982658</v>
      </c>
      <c r="N57" s="58">
        <f t="shared" si="21"/>
        <v>813.52190014373173</v>
      </c>
      <c r="O57" s="58"/>
      <c r="S57" s="5">
        <v>44834</v>
      </c>
      <c r="T57">
        <v>2.25</v>
      </c>
      <c r="U57" s="5">
        <v>44834</v>
      </c>
      <c r="V57">
        <v>5.407</v>
      </c>
      <c r="W57" s="5">
        <v>44834</v>
      </c>
      <c r="X57">
        <v>5.0486000000000004</v>
      </c>
    </row>
    <row r="58" spans="1:24" x14ac:dyDescent="0.2">
      <c r="A58" s="5">
        <v>44228</v>
      </c>
      <c r="B58">
        <v>249586.1029</v>
      </c>
      <c r="C58">
        <v>0.75</v>
      </c>
      <c r="D58">
        <v>0.25</v>
      </c>
      <c r="E58" s="8">
        <f t="shared" si="25"/>
        <v>-1787.2460422023817</v>
      </c>
      <c r="F58" s="58">
        <f t="shared" si="22"/>
        <v>927.77479631886297</v>
      </c>
      <c r="G58" s="72">
        <f t="shared" si="23"/>
        <v>-859.47124588351869</v>
      </c>
      <c r="H58" s="72">
        <f t="shared" si="26"/>
        <v>277472.96764977538</v>
      </c>
      <c r="I58" s="73">
        <f t="shared" si="24"/>
        <v>0.94596156814626686</v>
      </c>
      <c r="J58" s="56">
        <f t="shared" si="19"/>
        <v>6.1374545454545449E-3</v>
      </c>
      <c r="K58" s="74">
        <f t="shared" si="17"/>
        <v>97390.780280804815</v>
      </c>
      <c r="L58" s="74">
        <f t="shared" si="18"/>
        <v>34318.089148750005</v>
      </c>
      <c r="M58" s="75">
        <f t="shared" si="20"/>
        <v>131708.86942955482</v>
      </c>
      <c r="N58" s="58">
        <f t="shared" si="21"/>
        <v>808.3571993571004</v>
      </c>
      <c r="O58" s="58"/>
      <c r="S58" s="5">
        <v>44833</v>
      </c>
      <c r="T58">
        <v>2.25</v>
      </c>
      <c r="U58" s="5">
        <v>44833</v>
      </c>
      <c r="V58">
        <v>5.4264999999999999</v>
      </c>
      <c r="W58" s="5">
        <v>44833</v>
      </c>
      <c r="X58">
        <v>5.0242000000000004</v>
      </c>
    </row>
    <row r="59" spans="1:24" x14ac:dyDescent="0.2">
      <c r="A59" s="5">
        <v>44166</v>
      </c>
      <c r="B59">
        <v>247983.41200000001</v>
      </c>
      <c r="C59">
        <v>0.75</v>
      </c>
      <c r="D59">
        <v>0.25</v>
      </c>
      <c r="E59" s="8">
        <f t="shared" si="25"/>
        <v>-1787.2460422023817</v>
      </c>
      <c r="F59" s="58">
        <f t="shared" si="22"/>
        <v>924.909892165918</v>
      </c>
      <c r="G59" s="72">
        <f t="shared" si="23"/>
        <v>-862.33615003646366</v>
      </c>
      <c r="H59" s="72">
        <f t="shared" si="26"/>
        <v>276610.6314997389</v>
      </c>
      <c r="I59" s="73">
        <f t="shared" si="24"/>
        <v>0.94302168948469101</v>
      </c>
      <c r="J59" s="56">
        <f t="shared" si="19"/>
        <v>6.114909090909091E-3</v>
      </c>
      <c r="K59" s="74">
        <f t="shared" si="17"/>
        <v>96464.666161222514</v>
      </c>
      <c r="L59" s="74">
        <f t="shared" si="18"/>
        <v>34097.719150000004</v>
      </c>
      <c r="M59" s="75">
        <f t="shared" si="20"/>
        <v>130562.38531122252</v>
      </c>
      <c r="N59" s="58">
        <f t="shared" si="21"/>
        <v>798.37711687037017</v>
      </c>
      <c r="O59" s="58"/>
      <c r="S59" s="5">
        <v>44832</v>
      </c>
      <c r="T59">
        <v>2.25</v>
      </c>
      <c r="U59" s="5">
        <v>44832</v>
      </c>
      <c r="V59">
        <v>5.4134000000000002</v>
      </c>
      <c r="W59" s="5">
        <v>44832</v>
      </c>
      <c r="X59">
        <v>4.9028</v>
      </c>
    </row>
    <row r="60" spans="1:24" x14ac:dyDescent="0.2">
      <c r="A60" s="5">
        <v>44136</v>
      </c>
      <c r="B60">
        <v>246064.9811</v>
      </c>
      <c r="C60">
        <v>0.75</v>
      </c>
      <c r="D60">
        <v>0.25</v>
      </c>
      <c r="E60" s="8">
        <f t="shared" si="25"/>
        <v>-1787.2460422023817</v>
      </c>
      <c r="F60" s="58">
        <f t="shared" si="22"/>
        <v>922.03543833246306</v>
      </c>
      <c r="G60" s="72">
        <f t="shared" si="23"/>
        <v>-865.2106038699186</v>
      </c>
      <c r="H60" s="72">
        <f t="shared" si="26"/>
        <v>275745.42089586897</v>
      </c>
      <c r="I60" s="73">
        <f t="shared" si="24"/>
        <v>0.94007201122757644</v>
      </c>
      <c r="J60" s="56">
        <f t="shared" si="19"/>
        <v>6.0923636363636362E-3</v>
      </c>
      <c r="K60" s="74">
        <f t="shared" si="17"/>
        <v>95419.005691082944</v>
      </c>
      <c r="L60" s="74">
        <f t="shared" si="18"/>
        <v>33833.934901250002</v>
      </c>
      <c r="M60" s="75">
        <f t="shared" si="20"/>
        <v>129252.94059233295</v>
      </c>
      <c r="N60" s="58">
        <f t="shared" si="21"/>
        <v>787.45591515779859</v>
      </c>
      <c r="O60" s="58"/>
      <c r="S60" s="5">
        <v>44831</v>
      </c>
      <c r="T60">
        <v>2.25</v>
      </c>
      <c r="U60" s="5">
        <v>44831</v>
      </c>
      <c r="V60">
        <v>5.8714899999999997</v>
      </c>
      <c r="W60" s="5">
        <v>44831</v>
      </c>
      <c r="X60">
        <v>5.3914999999999997</v>
      </c>
    </row>
    <row r="61" spans="1:24" x14ac:dyDescent="0.2">
      <c r="A61" s="5">
        <v>44105</v>
      </c>
      <c r="B61">
        <v>243575.48269999999</v>
      </c>
      <c r="C61">
        <v>0.75</v>
      </c>
      <c r="D61">
        <v>0.25</v>
      </c>
      <c r="E61" s="8">
        <f t="shared" si="25"/>
        <v>-1787.2460422023817</v>
      </c>
      <c r="F61" s="58">
        <f t="shared" si="22"/>
        <v>919.15140298622998</v>
      </c>
      <c r="G61" s="72">
        <f t="shared" si="23"/>
        <v>-868.09463921615168</v>
      </c>
      <c r="H61" s="72">
        <f t="shared" si="26"/>
        <v>274877.32625665283</v>
      </c>
      <c r="I61" s="73">
        <f t="shared" si="24"/>
        <v>0.93711250070960495</v>
      </c>
      <c r="J61" s="56">
        <f t="shared" si="19"/>
        <v>6.0698181818181814E-3</v>
      </c>
      <c r="K61" s="74">
        <f t="shared" si="17"/>
        <v>94156.272253125295</v>
      </c>
      <c r="L61" s="74">
        <f t="shared" si="18"/>
        <v>33491.628871250003</v>
      </c>
      <c r="M61" s="75">
        <f t="shared" si="20"/>
        <v>127647.90112437529</v>
      </c>
      <c r="N61" s="58">
        <f t="shared" si="21"/>
        <v>774.79955111566267</v>
      </c>
      <c r="O61" s="58"/>
      <c r="S61" s="5">
        <v>44830</v>
      </c>
      <c r="T61">
        <v>2.25</v>
      </c>
      <c r="U61" s="5">
        <v>44830</v>
      </c>
      <c r="V61">
        <v>5.6079999999999997</v>
      </c>
      <c r="W61" s="5">
        <v>44830</v>
      </c>
      <c r="X61">
        <v>5.0650000000000004</v>
      </c>
    </row>
    <row r="62" spans="1:24" x14ac:dyDescent="0.2">
      <c r="A62" s="5">
        <v>44075</v>
      </c>
      <c r="B62">
        <v>241541.40239999999</v>
      </c>
      <c r="C62">
        <v>0.75</v>
      </c>
      <c r="D62">
        <v>0.25</v>
      </c>
      <c r="E62" s="8">
        <f t="shared" si="25"/>
        <v>-1787.2460422023817</v>
      </c>
      <c r="F62" s="58">
        <f t="shared" si="22"/>
        <v>916.2577541888428</v>
      </c>
      <c r="G62" s="72">
        <f t="shared" si="23"/>
        <v>-870.98828801353886</v>
      </c>
      <c r="H62" s="72">
        <f t="shared" si="26"/>
        <v>274006.33796863927</v>
      </c>
      <c r="I62" s="73">
        <f t="shared" si="24"/>
        <v>0.9341431251565735</v>
      </c>
      <c r="J62" s="56">
        <f t="shared" si="19"/>
        <v>6.0472727272727267E-3</v>
      </c>
      <c r="K62" s="74">
        <f t="shared" si="17"/>
        <v>93074.124203212967</v>
      </c>
      <c r="L62" s="74">
        <f t="shared" si="18"/>
        <v>33211.94283</v>
      </c>
      <c r="M62" s="75">
        <f t="shared" si="20"/>
        <v>126286.06703321297</v>
      </c>
      <c r="N62" s="58">
        <f t="shared" si="21"/>
        <v>763.68628900448414</v>
      </c>
      <c r="O62" s="58"/>
      <c r="S62" s="5">
        <v>44827</v>
      </c>
      <c r="T62">
        <v>2.25</v>
      </c>
      <c r="U62" s="5">
        <v>44827</v>
      </c>
      <c r="V62">
        <v>5.1790000000000003</v>
      </c>
      <c r="W62" s="5">
        <v>44827</v>
      </c>
      <c r="X62">
        <v>4.60243</v>
      </c>
    </row>
    <row r="63" spans="1:24" x14ac:dyDescent="0.2">
      <c r="A63" s="5">
        <v>44044</v>
      </c>
      <c r="B63">
        <v>238997.69159999999</v>
      </c>
      <c r="C63">
        <v>0.75</v>
      </c>
      <c r="D63">
        <v>0.25</v>
      </c>
      <c r="E63" s="8">
        <f t="shared" si="25"/>
        <v>-1787.2460422023817</v>
      </c>
      <c r="F63" s="58">
        <f t="shared" si="22"/>
        <v>913.35445989546429</v>
      </c>
      <c r="G63" s="72">
        <f t="shared" si="23"/>
        <v>-873.89158230691737</v>
      </c>
      <c r="H63" s="72">
        <f t="shared" si="26"/>
        <v>273132.44638633233</v>
      </c>
      <c r="I63" s="73">
        <f t="shared" si="24"/>
        <v>0.93116385168503191</v>
      </c>
      <c r="J63" s="56">
        <f t="shared" si="19"/>
        <v>6.0247272727272719E-3</v>
      </c>
      <c r="K63" s="74">
        <f t="shared" si="17"/>
        <v>91800.22955981105</v>
      </c>
      <c r="L63" s="74">
        <f t="shared" si="18"/>
        <v>32862.182594999998</v>
      </c>
      <c r="M63" s="75">
        <f t="shared" si="20"/>
        <v>124662.41215481106</v>
      </c>
      <c r="N63" s="58">
        <f t="shared" si="21"/>
        <v>751.05703439305796</v>
      </c>
      <c r="O63" s="58"/>
      <c r="S63" s="5">
        <v>44826</v>
      </c>
      <c r="T63">
        <v>2.25</v>
      </c>
      <c r="U63" s="5">
        <v>44826</v>
      </c>
      <c r="V63">
        <v>4.4919700000000002</v>
      </c>
      <c r="W63" s="5">
        <v>44826</v>
      </c>
      <c r="X63">
        <v>4.1068600000000002</v>
      </c>
    </row>
    <row r="64" spans="1:24" x14ac:dyDescent="0.2">
      <c r="A64" s="5">
        <v>44013</v>
      </c>
      <c r="B64">
        <v>236686.92850000001</v>
      </c>
      <c r="C64">
        <v>0.75</v>
      </c>
      <c r="D64">
        <v>0.25</v>
      </c>
      <c r="E64" s="8">
        <f t="shared" si="25"/>
        <v>-1787.2460422023817</v>
      </c>
      <c r="F64" s="58">
        <f t="shared" si="22"/>
        <v>910.44148795444119</v>
      </c>
      <c r="G64" s="72">
        <f t="shared" si="23"/>
        <v>-876.80455424794047</v>
      </c>
      <c r="H64" s="72">
        <f t="shared" si="26"/>
        <v>272255.64183208439</v>
      </c>
      <c r="I64" s="73">
        <f t="shared" si="24"/>
        <v>0.92817464730191857</v>
      </c>
      <c r="J64" s="56">
        <f t="shared" si="19"/>
        <v>6.002181818181818E-3</v>
      </c>
      <c r="K64" s="74">
        <f t="shared" si="17"/>
        <v>90620.807632353055</v>
      </c>
      <c r="L64" s="74">
        <f t="shared" si="18"/>
        <v>32544.452668750004</v>
      </c>
      <c r="M64" s="75">
        <f t="shared" si="20"/>
        <v>123165.26030110306</v>
      </c>
      <c r="N64" s="58">
        <f t="shared" si="21"/>
        <v>739.26028601091161</v>
      </c>
      <c r="O64" s="58"/>
      <c r="S64" s="5">
        <v>44825</v>
      </c>
      <c r="T64">
        <v>1.75</v>
      </c>
      <c r="U64" s="5">
        <v>44825</v>
      </c>
      <c r="V64">
        <v>4.4400000000000004</v>
      </c>
      <c r="W64" s="5">
        <v>44825</v>
      </c>
      <c r="X64">
        <v>3.9790999999999999</v>
      </c>
    </row>
    <row r="65" spans="1:24" x14ac:dyDescent="0.2">
      <c r="A65" s="5">
        <v>43983</v>
      </c>
      <c r="B65">
        <v>234703.2452</v>
      </c>
      <c r="C65">
        <v>0.75</v>
      </c>
      <c r="D65">
        <v>0.25</v>
      </c>
      <c r="E65" s="8">
        <f t="shared" si="25"/>
        <v>-1787.2460422023817</v>
      </c>
      <c r="F65" s="58">
        <f t="shared" si="22"/>
        <v>907.51880610694809</v>
      </c>
      <c r="G65" s="72">
        <f t="shared" si="23"/>
        <v>-879.72723609543357</v>
      </c>
      <c r="H65" s="72">
        <f t="shared" si="26"/>
        <v>271375.91459598899</v>
      </c>
      <c r="I65" s="73">
        <f t="shared" si="24"/>
        <v>0.92517547890419505</v>
      </c>
      <c r="J65" s="56">
        <f t="shared" si="19"/>
        <v>5.9796363636363632E-3</v>
      </c>
      <c r="K65" s="74">
        <f t="shared" si="17"/>
        <v>89570.946002289988</v>
      </c>
      <c r="L65" s="74">
        <f t="shared" si="18"/>
        <v>32271.696215000004</v>
      </c>
      <c r="M65" s="75">
        <f t="shared" si="20"/>
        <v>121842.64221728999</v>
      </c>
      <c r="N65" s="58">
        <f t="shared" si="21"/>
        <v>728.5746940440423</v>
      </c>
      <c r="O65" s="58"/>
      <c r="S65" s="5">
        <v>44824</v>
      </c>
      <c r="T65">
        <v>1.75</v>
      </c>
      <c r="U65" s="5">
        <v>44824</v>
      </c>
      <c r="V65">
        <v>4.335</v>
      </c>
      <c r="W65" s="5">
        <v>44824</v>
      </c>
      <c r="X65">
        <v>3.8816000000000002</v>
      </c>
    </row>
    <row r="66" spans="1:24" x14ac:dyDescent="0.2">
      <c r="A66" s="5">
        <v>43709</v>
      </c>
      <c r="B66">
        <v>233536.15</v>
      </c>
      <c r="C66">
        <v>0.75</v>
      </c>
      <c r="D66">
        <v>0.25</v>
      </c>
      <c r="E66" s="8">
        <f t="shared" si="25"/>
        <v>-1787.2460422023817</v>
      </c>
      <c r="F66" s="58">
        <f t="shared" si="22"/>
        <v>904.58638198663004</v>
      </c>
      <c r="G66" s="72">
        <f t="shared" si="23"/>
        <v>-882.65966021575161</v>
      </c>
      <c r="H66" s="72">
        <f t="shared" si="26"/>
        <v>270493.25493577321</v>
      </c>
      <c r="I66" s="73">
        <f t="shared" si="24"/>
        <v>0.92216631327847876</v>
      </c>
      <c r="J66" s="56">
        <f t="shared" si="19"/>
        <v>5.9570909090909084E-3</v>
      </c>
      <c r="K66" s="74">
        <f t="shared" si="17"/>
        <v>88835.657815884304</v>
      </c>
      <c r="L66" s="74">
        <f t="shared" si="18"/>
        <v>32111.220625000002</v>
      </c>
      <c r="M66" s="75">
        <f t="shared" si="20"/>
        <v>120946.87844088431</v>
      </c>
      <c r="N66" s="58">
        <f t="shared" si="21"/>
        <v>720.49155004311513</v>
      </c>
      <c r="O66" s="58"/>
      <c r="S66" s="5">
        <v>44823</v>
      </c>
      <c r="T66">
        <v>1.75</v>
      </c>
      <c r="U66" s="5">
        <v>44820</v>
      </c>
      <c r="V66">
        <v>4.1056999999999997</v>
      </c>
      <c r="W66" s="5">
        <v>44820</v>
      </c>
      <c r="X66">
        <v>3.6638999999999999</v>
      </c>
    </row>
    <row r="67" spans="1:24" x14ac:dyDescent="0.2">
      <c r="A67" s="5">
        <v>43678</v>
      </c>
      <c r="B67">
        <v>233366.13709999999</v>
      </c>
      <c r="C67">
        <v>0.75</v>
      </c>
      <c r="D67">
        <v>0.25</v>
      </c>
      <c r="E67" s="8">
        <f t="shared" si="25"/>
        <v>-1787.2460422023817</v>
      </c>
      <c r="F67" s="58">
        <f t="shared" si="22"/>
        <v>901.64418311924408</v>
      </c>
      <c r="G67" s="72">
        <f t="shared" si="23"/>
        <v>-885.60185908313758</v>
      </c>
      <c r="H67" s="72">
        <f t="shared" si="26"/>
        <v>269607.65307669004</v>
      </c>
      <c r="I67" s="73">
        <f t="shared" si="24"/>
        <v>0.91914711710067687</v>
      </c>
      <c r="J67" s="56">
        <f t="shared" si="19"/>
        <v>5.9345454545454545E-3</v>
      </c>
      <c r="K67" s="74">
        <f t="shared" si="17"/>
        <v>88480.34750955936</v>
      </c>
      <c r="L67" s="74">
        <f t="shared" si="18"/>
        <v>32087.843851250003</v>
      </c>
      <c r="M67" s="75">
        <f t="shared" si="20"/>
        <v>120568.19136080936</v>
      </c>
      <c r="N67" s="58">
        <f t="shared" si="21"/>
        <v>715.51741200305776</v>
      </c>
      <c r="O67" s="58"/>
      <c r="S67" s="5">
        <v>44820</v>
      </c>
      <c r="T67">
        <v>1.75</v>
      </c>
      <c r="U67" s="5">
        <v>44819</v>
      </c>
      <c r="V67">
        <v>4.1168500000000003</v>
      </c>
      <c r="W67" s="5">
        <v>44819</v>
      </c>
      <c r="X67">
        <v>3.6659000000000002</v>
      </c>
    </row>
    <row r="68" spans="1:24" x14ac:dyDescent="0.2">
      <c r="A68" s="5">
        <v>43739</v>
      </c>
      <c r="B68">
        <v>232919.40179999999</v>
      </c>
      <c r="C68">
        <v>0.75</v>
      </c>
      <c r="D68">
        <v>0.25</v>
      </c>
      <c r="E68" s="8">
        <f t="shared" si="25"/>
        <v>-1787.2460422023817</v>
      </c>
      <c r="F68" s="58">
        <f t="shared" si="22"/>
        <v>898.69217692230018</v>
      </c>
      <c r="G68" s="72">
        <f t="shared" si="23"/>
        <v>-888.55386528008148</v>
      </c>
      <c r="H68" s="72">
        <f t="shared" si="26"/>
        <v>268719.09921140998</v>
      </c>
      <c r="I68" s="73">
        <f t="shared" si="24"/>
        <v>0.91611785693561576</v>
      </c>
      <c r="J68" s="56">
        <f t="shared" si="19"/>
        <v>5.9119999999999997E-3</v>
      </c>
      <c r="K68" s="74">
        <f t="shared" si="17"/>
        <v>88019.919576493427</v>
      </c>
      <c r="L68" s="74">
        <f t="shared" si="18"/>
        <v>32026.417747500003</v>
      </c>
      <c r="M68" s="75">
        <f t="shared" si="20"/>
        <v>120046.33732399343</v>
      </c>
      <c r="N68" s="58">
        <f t="shared" si="21"/>
        <v>709.71394625944913</v>
      </c>
      <c r="O68" s="58"/>
      <c r="S68" s="5">
        <v>44819</v>
      </c>
      <c r="T68">
        <v>1.75</v>
      </c>
      <c r="U68" s="5">
        <v>44818</v>
      </c>
      <c r="V68">
        <v>4.0455500000000004</v>
      </c>
      <c r="W68" s="5">
        <v>44818</v>
      </c>
      <c r="X68">
        <v>3.6214</v>
      </c>
    </row>
    <row r="69" spans="1:24" x14ac:dyDescent="0.2">
      <c r="A69" s="5">
        <v>43891</v>
      </c>
      <c r="B69">
        <v>232683.80619999999</v>
      </c>
      <c r="C69">
        <v>0.75</v>
      </c>
      <c r="D69">
        <v>0.25</v>
      </c>
      <c r="E69" s="8">
        <f t="shared" si="25"/>
        <v>-1787.2460422023817</v>
      </c>
      <c r="F69" s="58">
        <f t="shared" si="22"/>
        <v>895.73033070470001</v>
      </c>
      <c r="G69" s="72">
        <f t="shared" si="23"/>
        <v>-891.51571149768165</v>
      </c>
      <c r="H69" s="72">
        <f t="shared" si="26"/>
        <v>267827.58349991229</v>
      </c>
      <c r="I69" s="73">
        <f t="shared" si="24"/>
        <v>0.91307849923667106</v>
      </c>
      <c r="J69" s="56">
        <f t="shared" si="19"/>
        <v>5.8894545454545449E-3</v>
      </c>
      <c r="K69" s="74">
        <f t="shared" si="17"/>
        <v>87639.164481731132</v>
      </c>
      <c r="L69" s="74">
        <f t="shared" si="18"/>
        <v>31994.0233525</v>
      </c>
      <c r="M69" s="75">
        <f t="shared" si="20"/>
        <v>119633.18783423112</v>
      </c>
      <c r="N69" s="58">
        <f t="shared" si="21"/>
        <v>704.57422187752991</v>
      </c>
      <c r="O69" s="58"/>
      <c r="S69" s="5">
        <v>44818</v>
      </c>
      <c r="T69">
        <v>1.75</v>
      </c>
      <c r="U69" s="5">
        <v>44817</v>
      </c>
      <c r="V69">
        <v>4.0583999999999998</v>
      </c>
      <c r="W69" s="5">
        <v>44817</v>
      </c>
      <c r="X69">
        <v>3.6349999999999998</v>
      </c>
    </row>
    <row r="70" spans="1:24" x14ac:dyDescent="0.2">
      <c r="A70" s="5">
        <v>43647</v>
      </c>
      <c r="B70">
        <v>232618.1464</v>
      </c>
      <c r="C70">
        <v>0.75</v>
      </c>
      <c r="D70">
        <v>0.25</v>
      </c>
      <c r="E70" s="8">
        <f t="shared" si="25"/>
        <v>-1787.2460422023817</v>
      </c>
      <c r="F70" s="58">
        <f t="shared" si="22"/>
        <v>892.75861166637435</v>
      </c>
      <c r="G70" s="72">
        <f t="shared" si="23"/>
        <v>-894.48743053600731</v>
      </c>
      <c r="H70" s="72">
        <f t="shared" si="26"/>
        <v>266933.09606937628</v>
      </c>
      <c r="I70" s="73">
        <f t="shared" si="24"/>
        <v>0.91002901034539641</v>
      </c>
      <c r="J70" s="56">
        <f t="shared" si="19"/>
        <v>5.8669090909090902E-3</v>
      </c>
      <c r="K70" s="74">
        <f t="shared" si="17"/>
        <v>87321.82039216868</v>
      </c>
      <c r="L70" s="74">
        <f t="shared" si="18"/>
        <v>31984.995130000003</v>
      </c>
      <c r="M70" s="75">
        <f t="shared" si="20"/>
        <v>119306.81552216868</v>
      </c>
      <c r="N70" s="58">
        <f t="shared" si="21"/>
        <v>699.96224059442511</v>
      </c>
      <c r="O70" s="58"/>
      <c r="S70" s="5">
        <v>44817</v>
      </c>
      <c r="T70">
        <v>1.75</v>
      </c>
      <c r="U70" s="5">
        <v>44816</v>
      </c>
      <c r="V70">
        <v>3.9136000000000002</v>
      </c>
      <c r="W70" s="5">
        <v>44816</v>
      </c>
      <c r="X70">
        <v>3.5026700000000002</v>
      </c>
    </row>
    <row r="71" spans="1:24" x14ac:dyDescent="0.2">
      <c r="A71" s="5">
        <v>43770</v>
      </c>
      <c r="B71">
        <v>232096.42600000001</v>
      </c>
      <c r="C71">
        <v>0.75</v>
      </c>
      <c r="D71">
        <v>0.25</v>
      </c>
      <c r="E71" s="8">
        <f t="shared" si="25"/>
        <v>-1787.2460422023817</v>
      </c>
      <c r="F71" s="58">
        <f t="shared" si="22"/>
        <v>889.77698689792101</v>
      </c>
      <c r="G71" s="72">
        <f t="shared" si="23"/>
        <v>-897.46905530446065</v>
      </c>
      <c r="H71" s="72">
        <f t="shared" si="26"/>
        <v>266035.6270140718</v>
      </c>
      <c r="I71" s="73">
        <f t="shared" si="24"/>
        <v>0.90696935649115096</v>
      </c>
      <c r="J71" s="56">
        <f t="shared" si="19"/>
        <v>5.8443636363636354E-3</v>
      </c>
      <c r="K71" s="74">
        <f t="shared" si="17"/>
        <v>86833.042779910378</v>
      </c>
      <c r="L71" s="74">
        <f t="shared" si="18"/>
        <v>31913.258575000003</v>
      </c>
      <c r="M71" s="75">
        <f t="shared" si="20"/>
        <v>118746.30135491038</v>
      </c>
      <c r="N71" s="58">
        <f t="shared" si="21"/>
        <v>693.99656559131608</v>
      </c>
      <c r="O71" s="58"/>
      <c r="S71" s="5">
        <v>44816</v>
      </c>
      <c r="T71">
        <v>1.75</v>
      </c>
      <c r="U71" s="5">
        <v>44813</v>
      </c>
      <c r="V71">
        <v>3.9171</v>
      </c>
      <c r="W71" s="5">
        <v>44813</v>
      </c>
      <c r="X71">
        <v>3.5341</v>
      </c>
    </row>
    <row r="72" spans="1:24" x14ac:dyDescent="0.2">
      <c r="A72" s="5">
        <v>43831</v>
      </c>
      <c r="B72">
        <v>231939.90900000001</v>
      </c>
      <c r="C72">
        <v>0.75</v>
      </c>
      <c r="D72">
        <v>0.25</v>
      </c>
      <c r="E72" s="8">
        <f t="shared" si="25"/>
        <v>-1787.2460422023817</v>
      </c>
      <c r="F72" s="58">
        <f t="shared" si="22"/>
        <v>886.78542338023942</v>
      </c>
      <c r="G72" s="72">
        <f t="shared" si="23"/>
        <v>-900.46061882214224</v>
      </c>
      <c r="H72" s="72">
        <f t="shared" si="26"/>
        <v>265135.16639524966</v>
      </c>
      <c r="I72" s="73">
        <f t="shared" si="24"/>
        <v>0.9038995037907247</v>
      </c>
      <c r="J72" s="56">
        <f t="shared" si="19"/>
        <v>5.8218181818181815E-3</v>
      </c>
      <c r="K72" s="74">
        <f t="shared" si="17"/>
        <v>86480.777069925927</v>
      </c>
      <c r="L72" s="74">
        <f t="shared" si="18"/>
        <v>31891.737487500006</v>
      </c>
      <c r="M72" s="75">
        <f t="shared" si="20"/>
        <v>118372.51455742594</v>
      </c>
      <c r="N72" s="58">
        <f t="shared" si="21"/>
        <v>689.14325747795965</v>
      </c>
      <c r="O72" s="58"/>
      <c r="S72" s="5">
        <v>44813</v>
      </c>
      <c r="T72">
        <v>1.75</v>
      </c>
      <c r="U72" s="5">
        <v>44812</v>
      </c>
      <c r="V72">
        <v>3.9289999999999998</v>
      </c>
      <c r="W72" s="5">
        <v>44812</v>
      </c>
      <c r="X72">
        <v>3.5678999999999998</v>
      </c>
    </row>
    <row r="73" spans="1:24" x14ac:dyDescent="0.2">
      <c r="A73" s="5">
        <v>43313</v>
      </c>
      <c r="B73">
        <v>231897.70189999999</v>
      </c>
      <c r="C73">
        <v>0.75</v>
      </c>
      <c r="D73">
        <v>0.25</v>
      </c>
      <c r="E73" s="8">
        <f t="shared" si="25"/>
        <v>-1787.2460422023817</v>
      </c>
      <c r="F73" s="58">
        <f t="shared" si="22"/>
        <v>883.78388798416563</v>
      </c>
      <c r="G73" s="72">
        <f t="shared" si="23"/>
        <v>-903.46215421821603</v>
      </c>
      <c r="H73" s="72">
        <f t="shared" si="26"/>
        <v>264231.70424103143</v>
      </c>
      <c r="I73" s="73">
        <f t="shared" si="24"/>
        <v>0.90081941824796363</v>
      </c>
      <c r="J73" s="56">
        <f t="shared" si="19"/>
        <v>5.7992727272727267E-3</v>
      </c>
      <c r="K73" s="74">
        <f t="shared" si="17"/>
        <v>86170.405578921534</v>
      </c>
      <c r="L73" s="74">
        <f t="shared" si="18"/>
        <v>31885.934011249999</v>
      </c>
      <c r="M73" s="75">
        <f t="shared" si="20"/>
        <v>118056.33959017153</v>
      </c>
      <c r="N73" s="58">
        <f t="shared" si="21"/>
        <v>684.6409104669292</v>
      </c>
      <c r="O73" s="58"/>
      <c r="S73" s="5">
        <v>44812</v>
      </c>
      <c r="T73">
        <v>1.75</v>
      </c>
      <c r="U73" s="5">
        <v>44811</v>
      </c>
      <c r="V73">
        <v>3.9020000000000001</v>
      </c>
      <c r="W73" s="5">
        <v>44811</v>
      </c>
      <c r="X73">
        <v>3.4849999999999999</v>
      </c>
    </row>
    <row r="74" spans="1:24" x14ac:dyDescent="0.2">
      <c r="A74" s="5">
        <v>43800</v>
      </c>
      <c r="B74">
        <v>231792.2947</v>
      </c>
      <c r="C74">
        <v>0.75</v>
      </c>
      <c r="D74">
        <v>0.25</v>
      </c>
      <c r="E74" s="8">
        <f t="shared" si="25"/>
        <v>-1787.2460422023817</v>
      </c>
      <c r="F74" s="58">
        <f t="shared" si="22"/>
        <v>880.77234747010482</v>
      </c>
      <c r="G74" s="72">
        <f t="shared" si="23"/>
        <v>-906.47369473227684</v>
      </c>
      <c r="H74" s="72">
        <f t="shared" si="26"/>
        <v>263325.23054629914</v>
      </c>
      <c r="I74" s="73">
        <f t="shared" si="24"/>
        <v>0.8977290657533934</v>
      </c>
      <c r="J74" s="56">
        <f t="shared" si="19"/>
        <v>5.7767272727272719E-3</v>
      </c>
      <c r="K74" s="74">
        <f t="shared" si="17"/>
        <v>85835.755570069829</v>
      </c>
      <c r="L74" s="74">
        <f t="shared" si="18"/>
        <v>31871.440521250002</v>
      </c>
      <c r="M74" s="75">
        <f t="shared" si="20"/>
        <v>117707.19609131983</v>
      </c>
      <c r="N74" s="58">
        <f t="shared" si="21"/>
        <v>679.9623698569842</v>
      </c>
      <c r="O74" s="58"/>
      <c r="S74" s="5">
        <v>44811</v>
      </c>
      <c r="T74">
        <v>1.75</v>
      </c>
      <c r="U74" s="5">
        <v>44810</v>
      </c>
      <c r="V74">
        <v>4.0389999999999997</v>
      </c>
      <c r="W74" s="5">
        <v>44810</v>
      </c>
      <c r="X74">
        <v>3.5874000000000001</v>
      </c>
    </row>
    <row r="75" spans="1:24" x14ac:dyDescent="0.2">
      <c r="A75" s="5">
        <v>43952</v>
      </c>
      <c r="B75">
        <v>231507.70980000001</v>
      </c>
      <c r="C75">
        <v>0.75</v>
      </c>
      <c r="D75">
        <v>0.25</v>
      </c>
      <c r="E75" s="8">
        <f t="shared" si="25"/>
        <v>-1787.2460422023817</v>
      </c>
      <c r="F75" s="58">
        <f t="shared" si="22"/>
        <v>877.75076848766389</v>
      </c>
      <c r="G75" s="72">
        <f t="shared" si="23"/>
        <v>-909.49527371471777</v>
      </c>
      <c r="H75" s="72">
        <f t="shared" si="26"/>
        <v>262415.73527258442</v>
      </c>
      <c r="I75" s="73">
        <f t="shared" si="24"/>
        <v>0.89462841208384125</v>
      </c>
      <c r="J75" s="56">
        <f t="shared" si="19"/>
        <v>5.754181818181818E-3</v>
      </c>
      <c r="K75" s="74">
        <f t="shared" si="17"/>
        <v>85434.267106460553</v>
      </c>
      <c r="L75" s="74">
        <f t="shared" si="18"/>
        <v>31832.310097500005</v>
      </c>
      <c r="M75" s="75">
        <f t="shared" si="20"/>
        <v>117266.57720396057</v>
      </c>
      <c r="N75" s="58">
        <f t="shared" si="21"/>
        <v>674.77320642744439</v>
      </c>
      <c r="O75" s="58"/>
      <c r="S75" s="5">
        <v>44810</v>
      </c>
      <c r="T75">
        <v>1.75</v>
      </c>
      <c r="U75" s="5">
        <v>44809</v>
      </c>
      <c r="V75">
        <v>4.0457999999999998</v>
      </c>
      <c r="W75" s="5">
        <v>44809</v>
      </c>
      <c r="X75">
        <v>3.5129999999999999</v>
      </c>
    </row>
    <row r="76" spans="1:24" x14ac:dyDescent="0.2">
      <c r="A76" s="5">
        <v>43344</v>
      </c>
      <c r="B76">
        <v>231454.25020000001</v>
      </c>
      <c r="C76">
        <v>0.75</v>
      </c>
      <c r="D76">
        <v>0.25</v>
      </c>
      <c r="E76" s="8">
        <f t="shared" si="25"/>
        <v>-1787.2460422023817</v>
      </c>
      <c r="F76" s="58">
        <f t="shared" si="22"/>
        <v>874.71911757528142</v>
      </c>
      <c r="G76" s="72">
        <f t="shared" si="23"/>
        <v>-912.52692462710024</v>
      </c>
      <c r="H76" s="72">
        <f t="shared" si="26"/>
        <v>261503.20834795732</v>
      </c>
      <c r="I76" s="73">
        <f t="shared" si="24"/>
        <v>0.89151742290205727</v>
      </c>
      <c r="J76" s="56">
        <f t="shared" si="19"/>
        <v>5.7316363636363632E-3</v>
      </c>
      <c r="K76" s="74">
        <f t="shared" si="17"/>
        <v>85117.517371438196</v>
      </c>
      <c r="L76" s="74">
        <f t="shared" si="18"/>
        <v>31824.959402500004</v>
      </c>
      <c r="M76" s="75">
        <f t="shared" si="20"/>
        <v>116942.47677393819</v>
      </c>
      <c r="N76" s="58">
        <f t="shared" si="21"/>
        <v>670.27175233120499</v>
      </c>
      <c r="O76" s="58"/>
      <c r="S76" s="5">
        <v>44809</v>
      </c>
      <c r="T76">
        <v>1.75</v>
      </c>
      <c r="U76" s="5">
        <v>44806</v>
      </c>
      <c r="V76">
        <v>3.9051</v>
      </c>
      <c r="W76" s="5">
        <v>44806</v>
      </c>
      <c r="X76">
        <v>3.4169999999999998</v>
      </c>
    </row>
    <row r="77" spans="1:24" x14ac:dyDescent="0.2">
      <c r="A77" s="5">
        <v>43374</v>
      </c>
      <c r="B77">
        <v>231211.23019999999</v>
      </c>
      <c r="C77">
        <v>0.75</v>
      </c>
      <c r="D77">
        <v>0.25</v>
      </c>
      <c r="E77" s="8">
        <f t="shared" si="25"/>
        <v>-1787.2460422023817</v>
      </c>
      <c r="F77" s="58">
        <f t="shared" si="22"/>
        <v>871.67736115985781</v>
      </c>
      <c r="G77" s="72">
        <f t="shared" si="23"/>
        <v>-915.56868104252385</v>
      </c>
      <c r="H77" s="72">
        <f t="shared" si="26"/>
        <v>260587.63966691479</v>
      </c>
      <c r="I77" s="73">
        <f t="shared" si="24"/>
        <v>0.88839606375633406</v>
      </c>
      <c r="J77" s="56">
        <f t="shared" si="19"/>
        <v>5.7090909090909085E-3</v>
      </c>
      <c r="K77" s="74">
        <f t="shared" si="17"/>
        <v>84730.448057450107</v>
      </c>
      <c r="L77" s="74">
        <f t="shared" si="18"/>
        <v>31791.544152500002</v>
      </c>
      <c r="M77" s="75">
        <f t="shared" si="20"/>
        <v>116521.99220995011</v>
      </c>
      <c r="N77" s="58">
        <f t="shared" si="21"/>
        <v>665.23464643498789</v>
      </c>
      <c r="O77" s="58"/>
      <c r="S77" s="5">
        <v>44806</v>
      </c>
      <c r="T77">
        <v>1.75</v>
      </c>
      <c r="U77" s="5">
        <v>44805</v>
      </c>
      <c r="V77">
        <v>3.9451499999999999</v>
      </c>
      <c r="W77" s="5">
        <v>44805</v>
      </c>
      <c r="X77">
        <v>3.4256000000000002</v>
      </c>
    </row>
    <row r="78" spans="1:24" x14ac:dyDescent="0.2">
      <c r="A78" s="5">
        <v>43282</v>
      </c>
      <c r="B78">
        <v>231187.016</v>
      </c>
      <c r="C78">
        <v>0.75</v>
      </c>
      <c r="D78">
        <v>0.25</v>
      </c>
      <c r="E78" s="8">
        <f t="shared" si="25"/>
        <v>-1787.2460422023817</v>
      </c>
      <c r="F78" s="58">
        <f t="shared" si="22"/>
        <v>868.62546555638266</v>
      </c>
      <c r="G78" s="72">
        <f t="shared" si="23"/>
        <v>-918.62057664599899</v>
      </c>
      <c r="H78" s="72">
        <f t="shared" si="26"/>
        <v>259669.01909026879</v>
      </c>
      <c r="I78" s="73">
        <f t="shared" si="24"/>
        <v>0.88526430008012502</v>
      </c>
      <c r="J78" s="56">
        <f t="shared" si="19"/>
        <v>5.6865454545454545E-3</v>
      </c>
      <c r="K78" s="74">
        <f t="shared" si="17"/>
        <v>84422.914911576721</v>
      </c>
      <c r="L78" s="74">
        <f t="shared" si="18"/>
        <v>31788.214700000004</v>
      </c>
      <c r="M78" s="75">
        <f t="shared" si="20"/>
        <v>116211.12961157673</v>
      </c>
      <c r="N78" s="58">
        <f t="shared" si="21"/>
        <v>660.83987086030436</v>
      </c>
      <c r="O78" s="58"/>
      <c r="S78" s="5">
        <v>44805</v>
      </c>
      <c r="T78">
        <v>1.75</v>
      </c>
      <c r="U78" s="5">
        <v>44804</v>
      </c>
      <c r="V78">
        <v>3.8896000000000002</v>
      </c>
      <c r="W78" s="5">
        <v>44804</v>
      </c>
      <c r="X78">
        <v>3.3591000000000002</v>
      </c>
    </row>
    <row r="79" spans="1:24" x14ac:dyDescent="0.2">
      <c r="A79" s="5">
        <v>43862</v>
      </c>
      <c r="B79">
        <v>230609.00169999999</v>
      </c>
      <c r="C79">
        <v>0.75</v>
      </c>
      <c r="D79">
        <v>0.25</v>
      </c>
      <c r="E79" s="8">
        <f t="shared" si="25"/>
        <v>-1787.2460422023817</v>
      </c>
      <c r="F79" s="58">
        <f t="shared" si="22"/>
        <v>865.56339696756265</v>
      </c>
      <c r="G79" s="72">
        <f t="shared" si="23"/>
        <v>-921.68264523481901</v>
      </c>
      <c r="H79" s="72">
        <f t="shared" si="26"/>
        <v>258747.33644503396</v>
      </c>
      <c r="I79" s="73">
        <f t="shared" si="24"/>
        <v>0.88212209719166201</v>
      </c>
      <c r="J79" s="56">
        <f t="shared" si="19"/>
        <v>5.6639999999999998E-3</v>
      </c>
      <c r="K79" s="74">
        <f t="shared" si="17"/>
        <v>83912.934686987821</v>
      </c>
      <c r="L79" s="74">
        <f t="shared" si="18"/>
        <v>31708.73773375</v>
      </c>
      <c r="M79" s="75">
        <f t="shared" si="20"/>
        <v>115621.67242073783</v>
      </c>
      <c r="N79" s="58">
        <f t="shared" si="21"/>
        <v>654.88115259105905</v>
      </c>
      <c r="O79" s="58"/>
      <c r="S79" s="5">
        <v>44804</v>
      </c>
      <c r="T79">
        <v>1.75</v>
      </c>
      <c r="U79" s="5">
        <v>44803</v>
      </c>
      <c r="V79">
        <v>3.8380999999999998</v>
      </c>
      <c r="W79" s="5">
        <v>44803</v>
      </c>
      <c r="X79">
        <v>3.3184</v>
      </c>
    </row>
    <row r="80" spans="1:24" x14ac:dyDescent="0.2">
      <c r="A80" s="5">
        <v>43922</v>
      </c>
      <c r="B80">
        <v>230317.758</v>
      </c>
      <c r="C80">
        <v>0.75</v>
      </c>
      <c r="D80">
        <v>0.25</v>
      </c>
      <c r="E80" s="8">
        <f t="shared" si="25"/>
        <v>-1787.2460422023817</v>
      </c>
      <c r="F80" s="58">
        <f t="shared" si="22"/>
        <v>862.49112148344659</v>
      </c>
      <c r="G80" s="72">
        <f t="shared" si="23"/>
        <v>-924.75492071893507</v>
      </c>
      <c r="H80" s="72">
        <f t="shared" si="26"/>
        <v>257822.58152431503</v>
      </c>
      <c r="I80" s="73">
        <f t="shared" si="24"/>
        <v>0.87896942029357084</v>
      </c>
      <c r="J80" s="56">
        <f t="shared" si="19"/>
        <v>5.641454545454545E-3</v>
      </c>
      <c r="K80" s="74">
        <f t="shared" si="17"/>
        <v>83507.434820937167</v>
      </c>
      <c r="L80" s="74">
        <f t="shared" si="18"/>
        <v>31668.691725000004</v>
      </c>
      <c r="M80" s="75">
        <f t="shared" si="20"/>
        <v>115176.12654593718</v>
      </c>
      <c r="N80" s="58">
        <f t="shared" si="21"/>
        <v>649.76088263042516</v>
      </c>
      <c r="O80" s="58"/>
      <c r="S80" s="5">
        <v>44803</v>
      </c>
      <c r="T80">
        <v>1.75</v>
      </c>
      <c r="U80" s="5">
        <v>44802</v>
      </c>
      <c r="V80">
        <v>3.7323</v>
      </c>
      <c r="W80" s="5">
        <v>44802</v>
      </c>
      <c r="X80">
        <v>3.2429999999999999</v>
      </c>
    </row>
    <row r="81" spans="1:24" x14ac:dyDescent="0.2">
      <c r="A81" s="5">
        <v>43405</v>
      </c>
      <c r="B81">
        <v>230224.30350000001</v>
      </c>
      <c r="C81">
        <v>0.75</v>
      </c>
      <c r="D81">
        <v>0.25</v>
      </c>
      <c r="E81" s="8">
        <f t="shared" si="25"/>
        <v>-1787.2460422023817</v>
      </c>
      <c r="F81" s="58">
        <f t="shared" si="22"/>
        <v>859.40860508105015</v>
      </c>
      <c r="G81" s="72">
        <f t="shared" si="23"/>
        <v>-927.8374371213315</v>
      </c>
      <c r="H81" s="72">
        <f t="shared" si="26"/>
        <v>256894.74408719369</v>
      </c>
      <c r="I81" s="73">
        <f t="shared" si="24"/>
        <v>0.87580623447248585</v>
      </c>
      <c r="J81" s="56">
        <f t="shared" si="19"/>
        <v>5.6189090909090902E-3</v>
      </c>
      <c r="K81" s="74">
        <f t="shared" si="17"/>
        <v>83173.150637109138</v>
      </c>
      <c r="L81" s="74">
        <f t="shared" si="18"/>
        <v>31655.841731250002</v>
      </c>
      <c r="M81" s="75">
        <f t="shared" si="20"/>
        <v>114828.99236835915</v>
      </c>
      <c r="N81" s="58">
        <f t="shared" si="21"/>
        <v>645.21366911850373</v>
      </c>
      <c r="O81" s="58"/>
      <c r="S81" s="5">
        <v>44802</v>
      </c>
      <c r="T81">
        <v>1.75</v>
      </c>
      <c r="U81" s="5">
        <v>44799</v>
      </c>
      <c r="V81">
        <v>3.7660999999999998</v>
      </c>
      <c r="W81" s="5">
        <v>44799</v>
      </c>
      <c r="X81">
        <v>3.2429999999999999</v>
      </c>
    </row>
    <row r="82" spans="1:24" x14ac:dyDescent="0.2">
      <c r="A82" s="5">
        <v>43617</v>
      </c>
      <c r="B82">
        <v>230049.04519999999</v>
      </c>
      <c r="C82">
        <v>0.75</v>
      </c>
      <c r="D82">
        <v>0.25</v>
      </c>
      <c r="E82" s="8">
        <f t="shared" si="25"/>
        <v>-1787.2460422023817</v>
      </c>
      <c r="F82" s="58">
        <f t="shared" si="22"/>
        <v>856.31581362397901</v>
      </c>
      <c r="G82" s="72">
        <f t="shared" si="23"/>
        <v>-930.93022857840265</v>
      </c>
      <c r="H82" s="72">
        <f t="shared" si="26"/>
        <v>255963.81385861529</v>
      </c>
      <c r="I82" s="73">
        <f t="shared" si="24"/>
        <v>0.87263250469866416</v>
      </c>
      <c r="J82" s="56">
        <f t="shared" si="19"/>
        <v>5.5963636363636354E-3</v>
      </c>
      <c r="K82" s="74">
        <f t="shared" si="17"/>
        <v>82808.663238020032</v>
      </c>
      <c r="L82" s="74">
        <f t="shared" si="18"/>
        <v>31631.743715000001</v>
      </c>
      <c r="M82" s="75">
        <f t="shared" si="20"/>
        <v>114440.40695302004</v>
      </c>
      <c r="N82" s="58">
        <f t="shared" si="21"/>
        <v>640.45013200253743</v>
      </c>
      <c r="O82" s="58"/>
      <c r="S82" s="5">
        <v>44799</v>
      </c>
      <c r="T82">
        <v>1.75</v>
      </c>
      <c r="U82" s="5">
        <v>44798</v>
      </c>
      <c r="V82">
        <v>3.7538999999999998</v>
      </c>
      <c r="W82" s="5">
        <v>44798</v>
      </c>
      <c r="X82">
        <v>3.2549999999999999</v>
      </c>
    </row>
    <row r="83" spans="1:24" x14ac:dyDescent="0.2">
      <c r="A83" s="5">
        <v>43435</v>
      </c>
      <c r="B83">
        <v>229729.2591</v>
      </c>
      <c r="C83">
        <v>0.75</v>
      </c>
      <c r="D83">
        <v>0.25</v>
      </c>
      <c r="E83" s="8">
        <f t="shared" si="25"/>
        <v>-1787.2460422023817</v>
      </c>
      <c r="F83" s="58">
        <f t="shared" si="22"/>
        <v>853.21271286205103</v>
      </c>
      <c r="G83" s="72">
        <f t="shared" si="23"/>
        <v>-934.03332934033062</v>
      </c>
      <c r="H83" s="72">
        <f t="shared" si="26"/>
        <v>255029.78052927495</v>
      </c>
      <c r="I83" s="73">
        <f t="shared" si="24"/>
        <v>0.86944819582559618</v>
      </c>
      <c r="J83" s="56">
        <f t="shared" si="19"/>
        <v>5.5738181818181815E-3</v>
      </c>
      <c r="K83" s="74">
        <f t="shared" si="17"/>
        <v>82391.797064298953</v>
      </c>
      <c r="L83" s="74">
        <f t="shared" si="18"/>
        <v>31587.773126250002</v>
      </c>
      <c r="M83" s="75">
        <f t="shared" si="20"/>
        <v>113979.57019054895</v>
      </c>
      <c r="N83" s="58">
        <f t="shared" si="21"/>
        <v>635.30140068390335</v>
      </c>
      <c r="O83" s="58"/>
      <c r="S83" s="5">
        <v>44798</v>
      </c>
      <c r="T83">
        <v>1.75</v>
      </c>
      <c r="U83" s="5">
        <v>44797</v>
      </c>
      <c r="V83">
        <v>3.8324199999999999</v>
      </c>
      <c r="W83" s="5">
        <v>44797</v>
      </c>
      <c r="X83">
        <v>3.3620000000000001</v>
      </c>
    </row>
    <row r="84" spans="1:24" x14ac:dyDescent="0.2">
      <c r="A84" s="5">
        <v>43586</v>
      </c>
      <c r="B84">
        <v>229061.11919999999</v>
      </c>
      <c r="C84">
        <v>0.75</v>
      </c>
      <c r="D84">
        <v>0.25</v>
      </c>
      <c r="E84" s="8">
        <f t="shared" si="25"/>
        <v>-1787.2460422023817</v>
      </c>
      <c r="F84" s="58">
        <f t="shared" si="22"/>
        <v>850.0992684309166</v>
      </c>
      <c r="G84" s="72">
        <f t="shared" si="23"/>
        <v>-937.14677377146506</v>
      </c>
      <c r="H84" s="72">
        <f t="shared" si="26"/>
        <v>254092.63375550348</v>
      </c>
      <c r="I84" s="73">
        <f t="shared" si="24"/>
        <v>0.86625327258961804</v>
      </c>
      <c r="J84" s="56">
        <f t="shared" si="19"/>
        <v>5.5512727272727267E-3</v>
      </c>
      <c r="K84" s="74">
        <f t="shared" si="17"/>
        <v>81850.289453641744</v>
      </c>
      <c r="L84" s="74">
        <f t="shared" si="18"/>
        <v>31495.903890000001</v>
      </c>
      <c r="M84" s="75">
        <f t="shared" si="20"/>
        <v>113346.19334364175</v>
      </c>
      <c r="N84" s="58">
        <f t="shared" si="21"/>
        <v>629.21563184873992</v>
      </c>
      <c r="O84" s="58"/>
      <c r="S84" s="5">
        <v>44797</v>
      </c>
      <c r="T84">
        <v>1.75</v>
      </c>
      <c r="U84" s="5">
        <v>44796</v>
      </c>
      <c r="V84">
        <v>3.6844999999999999</v>
      </c>
      <c r="W84" s="5">
        <v>44796</v>
      </c>
      <c r="X84">
        <v>3.2269999999999999</v>
      </c>
    </row>
    <row r="85" spans="1:24" x14ac:dyDescent="0.2">
      <c r="A85" s="5">
        <v>43556</v>
      </c>
      <c r="B85">
        <v>228749.3498</v>
      </c>
      <c r="C85">
        <v>0.75</v>
      </c>
      <c r="D85">
        <v>0.25</v>
      </c>
      <c r="E85" s="8">
        <f t="shared" si="25"/>
        <v>-1787.2460422023817</v>
      </c>
      <c r="F85" s="58">
        <f t="shared" si="22"/>
        <v>846.97544585167839</v>
      </c>
      <c r="G85" s="72">
        <f t="shared" si="23"/>
        <v>-940.27059635070327</v>
      </c>
      <c r="H85" s="72">
        <f t="shared" si="26"/>
        <v>253152.3631591528</v>
      </c>
      <c r="I85" s="73">
        <f t="shared" si="24"/>
        <v>0.8630476996095201</v>
      </c>
      <c r="J85" s="56">
        <f t="shared" si="19"/>
        <v>5.528727272727272E-3</v>
      </c>
      <c r="K85" s="74">
        <f t="shared" si="17"/>
        <v>81436.410054476175</v>
      </c>
      <c r="L85" s="74">
        <f t="shared" si="18"/>
        <v>31453.035597500002</v>
      </c>
      <c r="M85" s="75">
        <f t="shared" si="20"/>
        <v>112889.44565197617</v>
      </c>
      <c r="N85" s="58">
        <f t="shared" si="21"/>
        <v>624.13495697914379</v>
      </c>
      <c r="O85" s="58"/>
      <c r="S85" s="5">
        <v>44796</v>
      </c>
      <c r="T85">
        <v>1.75</v>
      </c>
      <c r="U85" s="5">
        <v>44795</v>
      </c>
      <c r="V85">
        <v>3.5596000000000001</v>
      </c>
      <c r="W85" s="5">
        <v>44795</v>
      </c>
      <c r="X85">
        <v>3.0891999999999999</v>
      </c>
    </row>
    <row r="86" spans="1:24" x14ac:dyDescent="0.2">
      <c r="A86" s="5">
        <v>43252</v>
      </c>
      <c r="B86">
        <v>228355.30979999999</v>
      </c>
      <c r="C86">
        <v>0.75</v>
      </c>
      <c r="D86">
        <v>0.25</v>
      </c>
      <c r="E86" s="8">
        <f t="shared" si="25"/>
        <v>-1787.2460422023817</v>
      </c>
      <c r="F86" s="58">
        <f t="shared" si="22"/>
        <v>843.84121053050933</v>
      </c>
      <c r="G86" s="72">
        <f t="shared" si="23"/>
        <v>-943.40483167187233</v>
      </c>
      <c r="H86" s="72">
        <f t="shared" si="26"/>
        <v>252208.95832748091</v>
      </c>
      <c r="I86" s="73">
        <f t="shared" si="24"/>
        <v>0.85983144138615497</v>
      </c>
      <c r="J86" s="56">
        <f t="shared" si="19"/>
        <v>5.5061818181818181E-3</v>
      </c>
      <c r="K86" s="74">
        <f t="shared" si="17"/>
        <v>80993.168509075331</v>
      </c>
      <c r="L86" s="74">
        <f t="shared" si="18"/>
        <v>31398.8550975</v>
      </c>
      <c r="M86" s="75">
        <f t="shared" si="20"/>
        <v>112392.02360657533</v>
      </c>
      <c r="N86" s="58">
        <f t="shared" si="21"/>
        <v>618.85091689118678</v>
      </c>
      <c r="O86" s="58"/>
      <c r="S86" s="5">
        <v>44795</v>
      </c>
      <c r="T86">
        <v>1.75</v>
      </c>
      <c r="U86" s="5">
        <v>44792</v>
      </c>
      <c r="V86">
        <v>3.431</v>
      </c>
      <c r="W86" s="5">
        <v>44792</v>
      </c>
      <c r="X86">
        <v>2.9580000000000002</v>
      </c>
    </row>
    <row r="87" spans="1:24" x14ac:dyDescent="0.2">
      <c r="A87" s="5">
        <v>43466</v>
      </c>
      <c r="B87">
        <v>228314.4927</v>
      </c>
      <c r="C87">
        <v>0.75</v>
      </c>
      <c r="D87">
        <v>0.25</v>
      </c>
      <c r="E87" s="8">
        <f t="shared" si="25"/>
        <v>-1787.2460422023817</v>
      </c>
      <c r="F87" s="58">
        <f t="shared" si="22"/>
        <v>840.69652775826978</v>
      </c>
      <c r="G87" s="72">
        <f t="shared" si="23"/>
        <v>-946.54951444411188</v>
      </c>
      <c r="H87" s="72">
        <f t="shared" si="26"/>
        <v>251262.4088130368</v>
      </c>
      <c r="I87" s="73">
        <f t="shared" si="24"/>
        <v>0.85660446230204546</v>
      </c>
      <c r="J87" s="56">
        <f t="shared" si="19"/>
        <v>5.4836363636363633E-3</v>
      </c>
      <c r="K87" s="74">
        <f t="shared" si="17"/>
        <v>80674.775467707208</v>
      </c>
      <c r="L87" s="74">
        <f t="shared" si="18"/>
        <v>31393.242746250002</v>
      </c>
      <c r="M87" s="75">
        <f t="shared" si="20"/>
        <v>112068.01821395721</v>
      </c>
      <c r="N87" s="58">
        <f t="shared" si="21"/>
        <v>614.54025987871808</v>
      </c>
      <c r="O87" s="58"/>
      <c r="S87" s="5">
        <v>44792</v>
      </c>
      <c r="T87">
        <v>1.75</v>
      </c>
      <c r="U87" s="5">
        <v>44791</v>
      </c>
      <c r="V87">
        <v>3.3788999999999998</v>
      </c>
      <c r="W87" s="5">
        <v>44791</v>
      </c>
      <c r="X87">
        <v>2.8822000000000001</v>
      </c>
    </row>
    <row r="88" spans="1:24" x14ac:dyDescent="0.2">
      <c r="A88" s="5">
        <v>43497</v>
      </c>
      <c r="B88">
        <v>227738.46419999999</v>
      </c>
      <c r="C88">
        <v>0.75</v>
      </c>
      <c r="D88">
        <v>0.25</v>
      </c>
      <c r="E88" s="8">
        <f t="shared" si="25"/>
        <v>-1787.2460422023817</v>
      </c>
      <c r="F88" s="58">
        <f t="shared" si="22"/>
        <v>837.54136271012271</v>
      </c>
      <c r="G88" s="72">
        <f t="shared" si="23"/>
        <v>-949.70467949225895</v>
      </c>
      <c r="H88" s="72">
        <f t="shared" si="26"/>
        <v>250312.70413354455</v>
      </c>
      <c r="I88" s="73">
        <f t="shared" si="24"/>
        <v>0.85336672662098889</v>
      </c>
      <c r="J88" s="56">
        <f t="shared" si="19"/>
        <v>5.4610909090909085E-3</v>
      </c>
      <c r="K88" s="74">
        <f t="shared" si="17"/>
        <v>80167.076434518676</v>
      </c>
      <c r="L88" s="74">
        <f t="shared" si="18"/>
        <v>31314.0388275</v>
      </c>
      <c r="M88" s="75">
        <f t="shared" si="20"/>
        <v>111481.11526201868</v>
      </c>
      <c r="N88" s="58">
        <f t="shared" si="21"/>
        <v>608.80850509272591</v>
      </c>
      <c r="O88" s="58"/>
      <c r="S88" s="5">
        <v>44791</v>
      </c>
      <c r="T88">
        <v>1.75</v>
      </c>
      <c r="U88" s="5">
        <v>44790</v>
      </c>
      <c r="V88">
        <v>3.3351000000000002</v>
      </c>
      <c r="W88" s="5">
        <v>44790</v>
      </c>
      <c r="X88">
        <v>2.8159999999999998</v>
      </c>
    </row>
    <row r="89" spans="1:24" x14ac:dyDescent="0.2">
      <c r="A89" s="5">
        <v>43525</v>
      </c>
      <c r="B89">
        <v>227103.96230000001</v>
      </c>
      <c r="C89">
        <v>0.75</v>
      </c>
      <c r="D89">
        <v>0.25</v>
      </c>
      <c r="E89" s="8">
        <f t="shared" si="25"/>
        <v>-1787.2460422023817</v>
      </c>
      <c r="F89" s="58">
        <f t="shared" si="22"/>
        <v>834.37568044514853</v>
      </c>
      <c r="G89" s="72">
        <f t="shared" si="23"/>
        <v>-952.87036175723313</v>
      </c>
      <c r="H89" s="72">
        <f t="shared" si="26"/>
        <v>249359.83377178732</v>
      </c>
      <c r="I89" s="73">
        <f t="shared" si="24"/>
        <v>0.85011819848766201</v>
      </c>
      <c r="J89" s="56">
        <f t="shared" si="19"/>
        <v>5.4385454545454546E-3</v>
      </c>
      <c r="K89" s="74">
        <f t="shared" si="17"/>
        <v>79639.399661202944</v>
      </c>
      <c r="L89" s="74">
        <f t="shared" si="18"/>
        <v>31226.794816250003</v>
      </c>
      <c r="M89" s="75">
        <f t="shared" si="20"/>
        <v>110866.19447745295</v>
      </c>
      <c r="N89" s="58">
        <f t="shared" si="21"/>
        <v>602.95083803810417</v>
      </c>
      <c r="O89" s="58"/>
      <c r="S89" s="5">
        <v>44790</v>
      </c>
      <c r="T89">
        <v>1.75</v>
      </c>
      <c r="U89" s="5">
        <v>44789</v>
      </c>
      <c r="V89">
        <v>3.0445000000000002</v>
      </c>
      <c r="W89" s="5">
        <v>44789</v>
      </c>
      <c r="X89">
        <v>2.5998999999999999</v>
      </c>
    </row>
    <row r="90" spans="1:24" x14ac:dyDescent="0.2">
      <c r="A90" s="5">
        <v>43221</v>
      </c>
      <c r="B90">
        <v>226833.8665</v>
      </c>
      <c r="C90">
        <v>0.75</v>
      </c>
      <c r="D90">
        <v>0.25</v>
      </c>
      <c r="E90" s="8">
        <f t="shared" si="25"/>
        <v>-1787.2460422023817</v>
      </c>
      <c r="F90" s="58">
        <f t="shared" si="22"/>
        <v>831.19944590595776</v>
      </c>
      <c r="G90" s="72">
        <f t="shared" si="23"/>
        <v>-956.0465962964239</v>
      </c>
      <c r="H90" s="72">
        <f t="shared" si="26"/>
        <v>248403.7871754909</v>
      </c>
      <c r="I90" s="73">
        <f t="shared" si="24"/>
        <v>0.84685884192722416</v>
      </c>
      <c r="J90" s="56">
        <f t="shared" si="19"/>
        <v>5.4159999999999989E-3</v>
      </c>
      <c r="K90" s="74">
        <f t="shared" si="17"/>
        <v>79239.709516301649</v>
      </c>
      <c r="L90" s="74">
        <f t="shared" si="18"/>
        <v>31189.656643750004</v>
      </c>
      <c r="M90" s="75">
        <f t="shared" si="20"/>
        <v>110429.36616005165</v>
      </c>
      <c r="N90" s="58">
        <f t="shared" si="21"/>
        <v>598.08544712283958</v>
      </c>
      <c r="O90" s="58"/>
      <c r="S90" s="5">
        <v>44789</v>
      </c>
      <c r="T90">
        <v>1.75</v>
      </c>
      <c r="U90" s="5">
        <v>44788</v>
      </c>
      <c r="V90">
        <v>2.9119999999999999</v>
      </c>
      <c r="W90" s="5">
        <v>44788</v>
      </c>
      <c r="X90">
        <v>2.4843000000000002</v>
      </c>
    </row>
    <row r="91" spans="1:24" x14ac:dyDescent="0.2">
      <c r="A91" s="5">
        <v>43191</v>
      </c>
      <c r="B91">
        <v>225910.18799999999</v>
      </c>
      <c r="C91">
        <v>0.75</v>
      </c>
      <c r="D91">
        <v>0.25</v>
      </c>
      <c r="E91" s="8">
        <f t="shared" si="25"/>
        <v>-1787.2460422023817</v>
      </c>
      <c r="F91" s="58">
        <f t="shared" si="22"/>
        <v>828.01262391830301</v>
      </c>
      <c r="G91" s="72">
        <f t="shared" si="23"/>
        <v>-959.23341828407865</v>
      </c>
      <c r="H91" s="72">
        <f t="shared" si="26"/>
        <v>247444.55375720683</v>
      </c>
      <c r="I91" s="73">
        <f t="shared" si="24"/>
        <v>0.84358862084491815</v>
      </c>
      <c r="J91" s="56">
        <f t="shared" si="19"/>
        <v>5.393454545454545E-3</v>
      </c>
      <c r="K91" s="74">
        <f t="shared" si="17"/>
        <v>78612.296371016171</v>
      </c>
      <c r="L91" s="74">
        <f t="shared" si="18"/>
        <v>31062.650850000002</v>
      </c>
      <c r="M91" s="75">
        <f t="shared" si="20"/>
        <v>109674.94722101618</v>
      </c>
      <c r="N91" s="58">
        <f t="shared" si="21"/>
        <v>591.52684261167701</v>
      </c>
      <c r="O91" s="58"/>
      <c r="S91" s="5">
        <v>44788</v>
      </c>
      <c r="T91">
        <v>1.75</v>
      </c>
      <c r="U91" s="5">
        <v>44785</v>
      </c>
      <c r="V91">
        <v>2.9227500000000002</v>
      </c>
      <c r="W91" s="5">
        <v>44785</v>
      </c>
      <c r="X91">
        <v>2.54095</v>
      </c>
    </row>
    <row r="92" spans="1:24" x14ac:dyDescent="0.2">
      <c r="A92" s="5">
        <v>42948</v>
      </c>
      <c r="B92">
        <v>225738.1678</v>
      </c>
      <c r="C92">
        <v>0.75</v>
      </c>
      <c r="D92">
        <v>0.25</v>
      </c>
      <c r="E92" s="8">
        <f t="shared" si="25"/>
        <v>-1787.2460422023817</v>
      </c>
      <c r="F92" s="58">
        <f t="shared" si="22"/>
        <v>824.81517919068949</v>
      </c>
      <c r="G92" s="72">
        <f t="shared" si="23"/>
        <v>-962.43086301169217</v>
      </c>
      <c r="H92" s="72">
        <f t="shared" si="26"/>
        <v>246482.12289419514</v>
      </c>
      <c r="I92" s="73">
        <f t="shared" si="24"/>
        <v>0.84030749902567115</v>
      </c>
      <c r="J92" s="56">
        <f t="shared" si="19"/>
        <v>5.3709090909090903E-3</v>
      </c>
      <c r="K92" s="74">
        <f t="shared" si="17"/>
        <v>78246.908527695312</v>
      </c>
      <c r="L92" s="74">
        <f t="shared" si="18"/>
        <v>31038.998072500002</v>
      </c>
      <c r="M92" s="75">
        <f t="shared" si="20"/>
        <v>109285.90660019532</v>
      </c>
      <c r="N92" s="58">
        <f t="shared" si="21"/>
        <v>586.96466926723076</v>
      </c>
      <c r="O92" s="58"/>
      <c r="S92" s="5">
        <v>44785</v>
      </c>
      <c r="T92">
        <v>1.75</v>
      </c>
      <c r="U92" s="5">
        <v>44784</v>
      </c>
      <c r="V92">
        <v>2.8405</v>
      </c>
      <c r="W92" s="5">
        <v>44784</v>
      </c>
      <c r="X92">
        <v>2.4750000000000001</v>
      </c>
    </row>
    <row r="93" spans="1:24" x14ac:dyDescent="0.2">
      <c r="A93" s="5">
        <v>43070</v>
      </c>
      <c r="B93">
        <v>225329.97760000001</v>
      </c>
      <c r="C93">
        <v>0.75</v>
      </c>
      <c r="D93">
        <v>0.25</v>
      </c>
      <c r="E93" s="8">
        <f t="shared" si="25"/>
        <v>-1787.2460422023817</v>
      </c>
      <c r="F93" s="58">
        <f t="shared" si="22"/>
        <v>821.60707631398384</v>
      </c>
      <c r="G93" s="72">
        <f t="shared" si="23"/>
        <v>-965.63896588839782</v>
      </c>
      <c r="H93" s="72">
        <f t="shared" si="26"/>
        <v>245516.48392830676</v>
      </c>
      <c r="I93" s="73">
        <f t="shared" si="24"/>
        <v>0.83701544013369333</v>
      </c>
      <c r="J93" s="56">
        <f t="shared" si="19"/>
        <v>5.3483636363636355E-3</v>
      </c>
      <c r="K93" s="74">
        <f t="shared" si="17"/>
        <v>77799.426530173951</v>
      </c>
      <c r="L93" s="74">
        <f t="shared" si="18"/>
        <v>30982.871920000005</v>
      </c>
      <c r="M93" s="75">
        <f t="shared" si="20"/>
        <v>108782.29845017396</v>
      </c>
      <c r="N93" s="58">
        <f t="shared" si="21"/>
        <v>581.80728931096667</v>
      </c>
      <c r="O93" s="58"/>
      <c r="S93" s="5">
        <v>44784</v>
      </c>
      <c r="T93">
        <v>1.75</v>
      </c>
      <c r="U93" s="5">
        <v>44783</v>
      </c>
      <c r="V93">
        <v>2.7730000000000001</v>
      </c>
      <c r="W93" s="5">
        <v>44783</v>
      </c>
      <c r="X93">
        <v>2.3961000000000001</v>
      </c>
    </row>
    <row r="94" spans="1:24" x14ac:dyDescent="0.2">
      <c r="A94" s="5">
        <v>43132</v>
      </c>
      <c r="B94">
        <v>225131.19099999999</v>
      </c>
      <c r="C94">
        <v>0.75</v>
      </c>
      <c r="D94">
        <v>0.25</v>
      </c>
      <c r="E94" s="8">
        <f t="shared" si="25"/>
        <v>-1787.2460422023817</v>
      </c>
      <c r="F94" s="58">
        <f t="shared" si="22"/>
        <v>818.38827976102255</v>
      </c>
      <c r="G94" s="72">
        <f t="shared" si="23"/>
        <v>-968.85776244135911</v>
      </c>
      <c r="H94" s="72">
        <f t="shared" si="26"/>
        <v>244547.6261658654</v>
      </c>
      <c r="I94" s="73">
        <f t="shared" si="24"/>
        <v>0.83371240771207555</v>
      </c>
      <c r="J94" s="56">
        <f t="shared" si="19"/>
        <v>5.3258181818181816E-3</v>
      </c>
      <c r="K94" s="74">
        <f t="shared" si="17"/>
        <v>77424.05026112507</v>
      </c>
      <c r="L94" s="74">
        <f t="shared" si="18"/>
        <v>30955.5387625</v>
      </c>
      <c r="M94" s="75">
        <f t="shared" si="20"/>
        <v>108379.58902362507</v>
      </c>
      <c r="N94" s="58">
        <f t="shared" si="21"/>
        <v>577.20998576000466</v>
      </c>
      <c r="O94" s="58"/>
      <c r="S94" s="5">
        <v>44783</v>
      </c>
      <c r="T94">
        <v>1.75</v>
      </c>
      <c r="U94" s="5">
        <v>44782</v>
      </c>
      <c r="V94">
        <v>2.8290000000000002</v>
      </c>
      <c r="W94" s="5">
        <v>44782</v>
      </c>
      <c r="X94">
        <v>2.4390000000000001</v>
      </c>
    </row>
    <row r="95" spans="1:24" x14ac:dyDescent="0.2">
      <c r="A95" s="5">
        <v>43009</v>
      </c>
      <c r="B95">
        <v>225092.3259</v>
      </c>
      <c r="C95">
        <v>0.75</v>
      </c>
      <c r="D95">
        <v>0.25</v>
      </c>
      <c r="E95" s="8">
        <f t="shared" si="25"/>
        <v>-1787.2460422023817</v>
      </c>
      <c r="F95" s="58">
        <f t="shared" si="22"/>
        <v>815.15875388621805</v>
      </c>
      <c r="G95" s="72">
        <f t="shared" si="23"/>
        <v>-972.08728831616361</v>
      </c>
      <c r="H95" s="72">
        <f t="shared" si="26"/>
        <v>243575.53887754923</v>
      </c>
      <c r="I95" s="73">
        <f t="shared" si="24"/>
        <v>0.83039836518238574</v>
      </c>
      <c r="J95" s="56">
        <f t="shared" si="19"/>
        <v>5.3032727272727268E-3</v>
      </c>
      <c r="K95" s="74">
        <f t="shared" si="17"/>
        <v>77102.97352001509</v>
      </c>
      <c r="L95" s="74">
        <f t="shared" si="18"/>
        <v>30950.194811250003</v>
      </c>
      <c r="M95" s="75">
        <f t="shared" si="20"/>
        <v>108053.1683312651</v>
      </c>
      <c r="N95" s="58">
        <f t="shared" si="21"/>
        <v>573.03542070660728</v>
      </c>
      <c r="O95" s="58"/>
      <c r="S95" s="5">
        <v>44782</v>
      </c>
      <c r="T95">
        <v>1.75</v>
      </c>
      <c r="U95" s="5">
        <v>44781</v>
      </c>
      <c r="V95">
        <v>2.7679999999999998</v>
      </c>
      <c r="W95" s="5">
        <v>44781</v>
      </c>
      <c r="X95">
        <v>2.3711000000000002</v>
      </c>
    </row>
    <row r="96" spans="1:24" x14ac:dyDescent="0.2">
      <c r="A96" s="5">
        <v>42979</v>
      </c>
      <c r="B96">
        <v>224895.01980000001</v>
      </c>
      <c r="C96">
        <v>0.75</v>
      </c>
      <c r="D96">
        <v>0.25</v>
      </c>
      <c r="E96" s="8">
        <f t="shared" si="25"/>
        <v>-1787.2460422023817</v>
      </c>
      <c r="F96" s="58">
        <f t="shared" si="22"/>
        <v>811.91846292516414</v>
      </c>
      <c r="G96" s="72">
        <f t="shared" si="23"/>
        <v>-975.32757927721752</v>
      </c>
      <c r="H96" s="72">
        <f t="shared" si="26"/>
        <v>242600.21129827201</v>
      </c>
      <c r="I96" s="73">
        <f t="shared" si="24"/>
        <v>0.8270732758442636</v>
      </c>
      <c r="J96" s="56">
        <f t="shared" si="19"/>
        <v>5.280727272727272E-3</v>
      </c>
      <c r="K96" s="74">
        <f t="shared" si="17"/>
        <v>76726.922558156701</v>
      </c>
      <c r="L96" s="74">
        <f t="shared" si="18"/>
        <v>30923.065222500005</v>
      </c>
      <c r="M96" s="75">
        <f t="shared" si="20"/>
        <v>107649.98778065671</v>
      </c>
      <c r="N96" s="58">
        <f t="shared" si="21"/>
        <v>568.47022638207147</v>
      </c>
      <c r="O96" s="58"/>
      <c r="S96" s="5">
        <v>44781</v>
      </c>
      <c r="T96">
        <v>1.75</v>
      </c>
      <c r="U96" s="5">
        <v>44778</v>
      </c>
      <c r="V96">
        <v>2.7942</v>
      </c>
      <c r="W96" s="5">
        <v>44778</v>
      </c>
      <c r="X96">
        <v>2.4394999999999998</v>
      </c>
    </row>
    <row r="97" spans="1:24" x14ac:dyDescent="0.2">
      <c r="A97" s="5">
        <v>42917</v>
      </c>
      <c r="B97">
        <v>224719.13699999999</v>
      </c>
      <c r="C97">
        <v>0.75</v>
      </c>
      <c r="D97">
        <v>0.25</v>
      </c>
      <c r="E97" s="8">
        <f t="shared" si="25"/>
        <v>-1787.2460422023817</v>
      </c>
      <c r="F97" s="58">
        <f t="shared" si="22"/>
        <v>808.66737099424006</v>
      </c>
      <c r="G97" s="72">
        <f t="shared" si="23"/>
        <v>-978.5786712081416</v>
      </c>
      <c r="H97" s="72">
        <f t="shared" si="26"/>
        <v>241621.63262706387</v>
      </c>
      <c r="I97" s="73">
        <f t="shared" si="24"/>
        <v>0.82373710287501434</v>
      </c>
      <c r="J97" s="56">
        <f t="shared" si="19"/>
        <v>5.2581818181818181E-3</v>
      </c>
      <c r="K97" s="74">
        <f t="shared" si="17"/>
        <v>76357.664985093288</v>
      </c>
      <c r="L97" s="74">
        <f t="shared" si="18"/>
        <v>30898.881337499999</v>
      </c>
      <c r="M97" s="75">
        <f t="shared" si="20"/>
        <v>107256.54632259329</v>
      </c>
      <c r="N97" s="58">
        <f t="shared" si="21"/>
        <v>563.97442175443598</v>
      </c>
      <c r="O97" s="58"/>
      <c r="S97" s="5">
        <v>44778</v>
      </c>
      <c r="T97">
        <v>1.75</v>
      </c>
      <c r="U97" s="5">
        <v>44777</v>
      </c>
      <c r="V97">
        <v>2.6566000000000001</v>
      </c>
      <c r="W97" s="5">
        <v>44777</v>
      </c>
      <c r="X97">
        <v>2.298</v>
      </c>
    </row>
    <row r="98" spans="1:24" x14ac:dyDescent="0.2">
      <c r="A98" s="5">
        <v>43101</v>
      </c>
      <c r="B98">
        <v>224543.75589999999</v>
      </c>
      <c r="C98">
        <v>0.75</v>
      </c>
      <c r="D98">
        <v>0.25</v>
      </c>
      <c r="E98" s="8">
        <f t="shared" si="25"/>
        <v>-1787.2460422023817</v>
      </c>
      <c r="F98" s="58">
        <f t="shared" si="22"/>
        <v>805.40544209021289</v>
      </c>
      <c r="G98" s="72">
        <f t="shared" si="23"/>
        <v>-981.84060011216877</v>
      </c>
      <c r="H98" s="72">
        <f t="shared" si="26"/>
        <v>240639.79202695171</v>
      </c>
      <c r="I98" s="73">
        <f t="shared" si="24"/>
        <v>0.82038980932920091</v>
      </c>
      <c r="J98" s="56">
        <f t="shared" si="19"/>
        <v>5.2356363636363633E-3</v>
      </c>
      <c r="K98" s="74">
        <f t="shared" si="17"/>
        <v>75988.031249156236</v>
      </c>
      <c r="L98" s="74">
        <f t="shared" si="18"/>
        <v>30874.76643625</v>
      </c>
      <c r="M98" s="75">
        <f t="shared" si="20"/>
        <v>106862.79768540623</v>
      </c>
      <c r="N98" s="58">
        <f t="shared" si="21"/>
        <v>559.49474948162867</v>
      </c>
      <c r="O98" s="58"/>
      <c r="S98" s="5">
        <v>44777</v>
      </c>
      <c r="T98">
        <v>1.75</v>
      </c>
      <c r="U98" s="5">
        <v>44776</v>
      </c>
      <c r="V98">
        <v>2.6634000000000002</v>
      </c>
      <c r="W98" s="5">
        <v>44776</v>
      </c>
      <c r="X98">
        <v>2.3170000000000002</v>
      </c>
    </row>
    <row r="99" spans="1:24" x14ac:dyDescent="0.2">
      <c r="A99" s="5">
        <v>43040</v>
      </c>
      <c r="B99">
        <v>224452.6722</v>
      </c>
      <c r="C99">
        <v>0.75</v>
      </c>
      <c r="D99">
        <v>0.25</v>
      </c>
      <c r="E99" s="8">
        <f t="shared" si="25"/>
        <v>-1787.2460422023817</v>
      </c>
      <c r="F99" s="58">
        <f t="shared" si="22"/>
        <v>802.13264008983901</v>
      </c>
      <c r="G99" s="72">
        <f t="shared" si="23"/>
        <v>-985.11340211254264</v>
      </c>
      <c r="H99" s="72">
        <f t="shared" si="26"/>
        <v>239654.67862483917</v>
      </c>
      <c r="I99" s="73">
        <f t="shared" si="24"/>
        <v>0.81703135813823491</v>
      </c>
      <c r="J99" s="56">
        <f t="shared" si="19"/>
        <v>5.2130909090909085E-3</v>
      </c>
      <c r="K99" s="74">
        <f t="shared" si="17"/>
        <v>75646.25953719535</v>
      </c>
      <c r="L99" s="74">
        <f t="shared" si="18"/>
        <v>30862.242427500001</v>
      </c>
      <c r="M99" s="75">
        <f t="shared" si="20"/>
        <v>106508.50196469534</v>
      </c>
      <c r="N99" s="58">
        <f t="shared" si="21"/>
        <v>555.23850333304449</v>
      </c>
      <c r="O99" s="58"/>
      <c r="S99" s="5">
        <v>44776</v>
      </c>
      <c r="T99">
        <v>1.25</v>
      </c>
      <c r="U99" s="5">
        <v>44775</v>
      </c>
      <c r="V99">
        <v>2.5979999999999999</v>
      </c>
      <c r="W99" s="5">
        <v>44775</v>
      </c>
      <c r="X99">
        <v>2.2496</v>
      </c>
    </row>
    <row r="100" spans="1:24" x14ac:dyDescent="0.2">
      <c r="A100" s="5">
        <v>43160</v>
      </c>
      <c r="B100">
        <v>223772.1802</v>
      </c>
      <c r="C100">
        <v>0.75</v>
      </c>
      <c r="D100">
        <v>0.25</v>
      </c>
      <c r="E100" s="8">
        <f t="shared" si="25"/>
        <v>-1787.2460422023817</v>
      </c>
      <c r="F100" s="58">
        <f t="shared" si="22"/>
        <v>798.84892874946399</v>
      </c>
      <c r="G100" s="72">
        <f t="shared" si="23"/>
        <v>-988.39711345291767</v>
      </c>
      <c r="H100" s="72">
        <f t="shared" si="26"/>
        <v>238666.28151138625</v>
      </c>
      <c r="I100" s="73">
        <f t="shared" si="24"/>
        <v>0.81366171210996552</v>
      </c>
      <c r="J100" s="56">
        <f t="shared" si="19"/>
        <v>5.1905454545454546E-3</v>
      </c>
      <c r="K100" s="74">
        <f t="shared" si="17"/>
        <v>75105.87779644609</v>
      </c>
      <c r="L100" s="74">
        <f t="shared" si="18"/>
        <v>30768.674777500004</v>
      </c>
      <c r="M100" s="75">
        <f t="shared" si="20"/>
        <v>105874.5525739461</v>
      </c>
      <c r="N100" s="58">
        <f t="shared" si="21"/>
        <v>549.54667761472967</v>
      </c>
      <c r="O100" s="58"/>
      <c r="S100" s="5">
        <v>44775</v>
      </c>
      <c r="T100">
        <v>1.25</v>
      </c>
      <c r="U100" s="5">
        <v>44774</v>
      </c>
      <c r="V100">
        <v>2.5178500000000001</v>
      </c>
      <c r="W100" s="5">
        <v>44774</v>
      </c>
      <c r="X100">
        <v>2.1863999999999999</v>
      </c>
    </row>
    <row r="101" spans="1:24" x14ac:dyDescent="0.2">
      <c r="A101" s="5">
        <v>42887</v>
      </c>
      <c r="B101">
        <v>221833.47829999999</v>
      </c>
      <c r="C101">
        <v>0.75</v>
      </c>
      <c r="D101">
        <v>0.25</v>
      </c>
      <c r="E101" s="8">
        <f t="shared" si="25"/>
        <v>-1787.2460422023817</v>
      </c>
      <c r="F101" s="58">
        <f t="shared" si="22"/>
        <v>795.55427170462087</v>
      </c>
      <c r="G101" s="72">
        <f t="shared" si="23"/>
        <v>-991.69177049776079</v>
      </c>
      <c r="H101" s="72">
        <f t="shared" si="26"/>
        <v>237674.58974088848</v>
      </c>
      <c r="I101" s="73">
        <f t="shared" si="24"/>
        <v>0.81028083392826866</v>
      </c>
      <c r="J101" s="56">
        <f t="shared" si="19"/>
        <v>5.167999999999999E-3</v>
      </c>
      <c r="K101" s="74">
        <f t="shared" si="17"/>
        <v>74145.809013429665</v>
      </c>
      <c r="L101" s="74">
        <f t="shared" si="18"/>
        <v>30502.10326625</v>
      </c>
      <c r="M101" s="75">
        <f t="shared" si="20"/>
        <v>104647.91227967967</v>
      </c>
      <c r="N101" s="58">
        <f t="shared" si="21"/>
        <v>540.82041066138447</v>
      </c>
      <c r="O101" s="58"/>
      <c r="S101" s="5">
        <v>44774</v>
      </c>
      <c r="T101">
        <v>1.25</v>
      </c>
      <c r="U101" s="5">
        <v>44771</v>
      </c>
      <c r="V101">
        <v>2.49709</v>
      </c>
      <c r="W101" s="5">
        <v>44771</v>
      </c>
      <c r="X101">
        <v>2.1913999999999998</v>
      </c>
    </row>
    <row r="102" spans="1:24" x14ac:dyDescent="0.2">
      <c r="A102" s="5">
        <v>42856</v>
      </c>
      <c r="B102">
        <v>219953.663</v>
      </c>
      <c r="C102">
        <v>0.75</v>
      </c>
      <c r="D102">
        <v>0.25</v>
      </c>
      <c r="E102" s="8">
        <f t="shared" si="25"/>
        <v>-1787.2460422023817</v>
      </c>
      <c r="F102" s="58">
        <f t="shared" si="22"/>
        <v>792.24863246962832</v>
      </c>
      <c r="G102" s="72">
        <f t="shared" si="23"/>
        <v>-994.99740973275334</v>
      </c>
      <c r="H102" s="72">
        <f t="shared" si="26"/>
        <v>236679.59233115573</v>
      </c>
      <c r="I102" s="73">
        <f t="shared" si="24"/>
        <v>0.80688868615263276</v>
      </c>
      <c r="J102" s="56">
        <f t="shared" si="19"/>
        <v>5.1454545454545451E-3</v>
      </c>
      <c r="K102" s="74">
        <f t="shared" si="17"/>
        <v>73209.725387918195</v>
      </c>
      <c r="L102" s="74">
        <f t="shared" si="18"/>
        <v>30243.628662500003</v>
      </c>
      <c r="M102" s="75">
        <f t="shared" si="20"/>
        <v>103453.3540504182</v>
      </c>
      <c r="N102" s="58">
        <f t="shared" si="21"/>
        <v>532.31453084124269</v>
      </c>
      <c r="O102" s="58"/>
      <c r="S102" s="5">
        <v>44771</v>
      </c>
      <c r="T102">
        <v>1.25</v>
      </c>
      <c r="U102" s="5">
        <v>44770</v>
      </c>
      <c r="V102">
        <v>2.5169999999999999</v>
      </c>
      <c r="W102" s="5">
        <v>44770</v>
      </c>
      <c r="X102">
        <v>2.2195</v>
      </c>
    </row>
    <row r="103" spans="1:24" x14ac:dyDescent="0.2">
      <c r="A103" s="5">
        <v>42826</v>
      </c>
      <c r="B103">
        <v>218641.59460000001</v>
      </c>
      <c r="C103">
        <v>0.75</v>
      </c>
      <c r="D103">
        <v>0.25</v>
      </c>
      <c r="E103" s="8">
        <f t="shared" si="25"/>
        <v>-1787.2460422023817</v>
      </c>
      <c r="F103" s="58">
        <f t="shared" si="22"/>
        <v>788.93197443718577</v>
      </c>
      <c r="G103" s="72">
        <f t="shared" si="23"/>
        <v>-998.31406776519589</v>
      </c>
      <c r="H103" s="72">
        <f t="shared" si="26"/>
        <v>235681.27826339053</v>
      </c>
      <c r="I103" s="73">
        <f t="shared" si="24"/>
        <v>0.80348523121774484</v>
      </c>
      <c r="J103" s="56">
        <f t="shared" si="19"/>
        <v>5.1229090909090903E-3</v>
      </c>
      <c r="K103" s="74">
        <f t="shared" ref="K103:K166" si="27">B103*$Q$43*C103*I103</f>
        <v>72466.058028786443</v>
      </c>
      <c r="L103" s="74">
        <f t="shared" ref="L103:L166" si="28">B103*$Q$43*D103</f>
        <v>30063.219257500004</v>
      </c>
      <c r="M103" s="75">
        <f t="shared" si="20"/>
        <v>102529.27728628645</v>
      </c>
      <c r="N103" s="58">
        <f t="shared" si="21"/>
        <v>525.24816669425581</v>
      </c>
      <c r="O103" s="58"/>
      <c r="S103" s="5">
        <v>44770</v>
      </c>
      <c r="T103">
        <v>1.25</v>
      </c>
      <c r="U103" s="5">
        <v>44769</v>
      </c>
      <c r="V103">
        <v>2.6337000000000002</v>
      </c>
      <c r="W103" s="5">
        <v>44769</v>
      </c>
      <c r="X103">
        <v>2.335</v>
      </c>
    </row>
    <row r="104" spans="1:24" x14ac:dyDescent="0.2">
      <c r="A104" s="5">
        <v>42767</v>
      </c>
      <c r="B104">
        <v>215697.47529999999</v>
      </c>
      <c r="C104">
        <v>0.75</v>
      </c>
      <c r="D104">
        <v>0.25</v>
      </c>
      <c r="E104" s="8">
        <f t="shared" si="25"/>
        <v>-1787.2460422023817</v>
      </c>
      <c r="F104" s="58">
        <f t="shared" si="22"/>
        <v>785.6042608779685</v>
      </c>
      <c r="G104" s="72">
        <f t="shared" si="23"/>
        <v>-1001.6417813244132</v>
      </c>
      <c r="H104" s="72">
        <f t="shared" si="26"/>
        <v>234679.63648206613</v>
      </c>
      <c r="I104" s="73">
        <f t="shared" si="24"/>
        <v>0.80007043143307388</v>
      </c>
      <c r="J104" s="56">
        <f t="shared" ref="J104:J167" si="29">_xlfn.FORECAST.LINEAR(ROW(A104)-1,$Q$52:$Q$53,$P$52:$P$53)</f>
        <v>5.1003636363636355E-3</v>
      </c>
      <c r="K104" s="74">
        <f t="shared" si="27"/>
        <v>71186.433500447019</v>
      </c>
      <c r="L104" s="74">
        <f t="shared" si="28"/>
        <v>29658.402853750002</v>
      </c>
      <c r="M104" s="75">
        <f t="shared" ref="M104:M167" si="30">SUM(K104:L104)</f>
        <v>100844.83635419702</v>
      </c>
      <c r="N104" s="58">
        <f t="shared" ref="N104:N167" si="31">J104*M104</f>
        <v>514.34533625598806</v>
      </c>
      <c r="O104" s="58"/>
      <c r="S104" s="5">
        <v>44769</v>
      </c>
      <c r="T104">
        <v>1.25</v>
      </c>
      <c r="U104" s="5">
        <v>44768</v>
      </c>
      <c r="V104">
        <v>2.6012</v>
      </c>
      <c r="W104" s="5">
        <v>44768</v>
      </c>
      <c r="X104">
        <v>2.294</v>
      </c>
    </row>
    <row r="105" spans="1:24" x14ac:dyDescent="0.2">
      <c r="A105" s="5">
        <v>42705</v>
      </c>
      <c r="B105">
        <v>215499.8314</v>
      </c>
      <c r="C105">
        <v>0.75</v>
      </c>
      <c r="D105">
        <v>0.25</v>
      </c>
      <c r="E105" s="8">
        <f t="shared" si="25"/>
        <v>-1787.2460422023817</v>
      </c>
      <c r="F105" s="58">
        <f t="shared" ref="F105:F168" si="32">$Q$44/12*H104</f>
        <v>782.26545494022048</v>
      </c>
      <c r="G105" s="72">
        <f t="shared" ref="G105:G168" si="33">SUM(E105:F105)</f>
        <v>-1004.9805872621612</v>
      </c>
      <c r="H105" s="72">
        <f t="shared" si="26"/>
        <v>233674.65589480396</v>
      </c>
      <c r="I105" s="73">
        <f t="shared" ref="I105:I168" si="34">H105/$B$40</f>
        <v>0.79664424898245401</v>
      </c>
      <c r="J105" s="56">
        <f t="shared" si="29"/>
        <v>5.0778181818181816E-3</v>
      </c>
      <c r="K105" s="74">
        <f t="shared" si="27"/>
        <v>70816.639303368123</v>
      </c>
      <c r="L105" s="74">
        <f t="shared" si="28"/>
        <v>29631.226817500003</v>
      </c>
      <c r="M105" s="75">
        <f t="shared" si="30"/>
        <v>100447.86612086813</v>
      </c>
      <c r="N105" s="58">
        <f t="shared" si="31"/>
        <v>510.05600091338272</v>
      </c>
      <c r="O105" s="58"/>
      <c r="S105" s="5">
        <v>44768</v>
      </c>
      <c r="T105">
        <v>1.25</v>
      </c>
      <c r="U105" s="5">
        <v>44767</v>
      </c>
      <c r="V105">
        <v>2.5598999999999998</v>
      </c>
      <c r="W105" s="5">
        <v>44767</v>
      </c>
      <c r="X105">
        <v>2.2791000000000001</v>
      </c>
    </row>
    <row r="106" spans="1:24" x14ac:dyDescent="0.2">
      <c r="A106" s="5">
        <v>42736</v>
      </c>
      <c r="B106">
        <v>215242.56229999999</v>
      </c>
      <c r="C106">
        <v>0.75</v>
      </c>
      <c r="D106">
        <v>0.25</v>
      </c>
      <c r="E106" s="8">
        <f t="shared" ref="E106:E169" si="35">E105</f>
        <v>-1787.2460422023817</v>
      </c>
      <c r="F106" s="58">
        <f t="shared" si="32"/>
        <v>778.91551964934661</v>
      </c>
      <c r="G106" s="72">
        <f t="shared" si="33"/>
        <v>-1008.3305225530351</v>
      </c>
      <c r="H106" s="72">
        <f t="shared" ref="H106:H169" si="36">H105+G106</f>
        <v>232666.32537225093</v>
      </c>
      <c r="I106" s="73">
        <f t="shared" si="34"/>
        <v>0.79320664592366541</v>
      </c>
      <c r="J106" s="56">
        <f t="shared" si="29"/>
        <v>5.0552727272727268E-3</v>
      </c>
      <c r="K106" s="74">
        <f t="shared" si="27"/>
        <v>70426.880247074427</v>
      </c>
      <c r="L106" s="74">
        <f t="shared" si="28"/>
        <v>29595.852316250002</v>
      </c>
      <c r="M106" s="75">
        <f t="shared" si="30"/>
        <v>100022.73256332443</v>
      </c>
      <c r="N106" s="58">
        <f t="shared" si="31"/>
        <v>505.64219203466769</v>
      </c>
      <c r="O106" s="58"/>
      <c r="S106" s="5">
        <v>44767</v>
      </c>
      <c r="T106">
        <v>1.25</v>
      </c>
      <c r="U106" s="5">
        <v>44764</v>
      </c>
      <c r="V106">
        <v>2.5790999999999999</v>
      </c>
      <c r="W106" s="5">
        <v>44764</v>
      </c>
      <c r="X106">
        <v>2.3029999999999999</v>
      </c>
    </row>
    <row r="107" spans="1:24" x14ac:dyDescent="0.2">
      <c r="A107" s="5">
        <v>42795</v>
      </c>
      <c r="B107">
        <v>215236.3504</v>
      </c>
      <c r="C107">
        <v>0.75</v>
      </c>
      <c r="D107">
        <v>0.25</v>
      </c>
      <c r="E107" s="8">
        <f t="shared" si="35"/>
        <v>-1787.2460422023817</v>
      </c>
      <c r="F107" s="58">
        <f t="shared" si="32"/>
        <v>775.55441790750308</v>
      </c>
      <c r="G107" s="72">
        <f t="shared" si="33"/>
        <v>-1011.6916242948786</v>
      </c>
      <c r="H107" s="72">
        <f t="shared" si="36"/>
        <v>231654.63374795605</v>
      </c>
      <c r="I107" s="73">
        <f t="shared" si="34"/>
        <v>0.78975758418801423</v>
      </c>
      <c r="J107" s="56">
        <f t="shared" si="29"/>
        <v>5.032727272727272E-3</v>
      </c>
      <c r="K107" s="74">
        <f t="shared" si="27"/>
        <v>70118.622800056444</v>
      </c>
      <c r="L107" s="74">
        <f t="shared" si="28"/>
        <v>29594.998180000002</v>
      </c>
      <c r="M107" s="75">
        <f t="shared" si="30"/>
        <v>99713.620980056439</v>
      </c>
      <c r="N107" s="58">
        <f t="shared" si="31"/>
        <v>501.83145976872032</v>
      </c>
      <c r="O107" s="58"/>
      <c r="S107" s="5">
        <v>44764</v>
      </c>
      <c r="T107">
        <v>1.25</v>
      </c>
      <c r="U107" s="5">
        <v>44763</v>
      </c>
      <c r="V107">
        <v>2.7210000000000001</v>
      </c>
      <c r="W107" s="5">
        <v>44763</v>
      </c>
      <c r="X107">
        <v>2.4308999999999998</v>
      </c>
    </row>
    <row r="108" spans="1:24" x14ac:dyDescent="0.2">
      <c r="A108" s="5">
        <v>42583</v>
      </c>
      <c r="B108">
        <v>215144.9613</v>
      </c>
      <c r="C108">
        <v>0.75</v>
      </c>
      <c r="D108">
        <v>0.25</v>
      </c>
      <c r="E108" s="8">
        <f t="shared" si="35"/>
        <v>-1787.2460422023817</v>
      </c>
      <c r="F108" s="58">
        <f t="shared" si="32"/>
        <v>772.18211249318688</v>
      </c>
      <c r="G108" s="72">
        <f t="shared" si="33"/>
        <v>-1015.0639297091948</v>
      </c>
      <c r="H108" s="72">
        <f t="shared" si="36"/>
        <v>230639.56981824685</v>
      </c>
      <c r="I108" s="73">
        <f t="shared" si="34"/>
        <v>0.78629702557991077</v>
      </c>
      <c r="J108" s="56">
        <f t="shared" si="29"/>
        <v>5.0101818181818181E-3</v>
      </c>
      <c r="K108" s="74">
        <f t="shared" si="27"/>
        <v>69781.735294711703</v>
      </c>
      <c r="L108" s="74">
        <f t="shared" si="28"/>
        <v>29582.432178750001</v>
      </c>
      <c r="M108" s="75">
        <f t="shared" si="30"/>
        <v>99364.167473461712</v>
      </c>
      <c r="N108" s="58">
        <f t="shared" si="31"/>
        <v>497.83254525431107</v>
      </c>
      <c r="O108" s="58"/>
      <c r="S108" s="5">
        <v>44763</v>
      </c>
      <c r="T108">
        <v>1.25</v>
      </c>
      <c r="U108" s="5">
        <v>44762</v>
      </c>
      <c r="V108">
        <v>2.7747000000000002</v>
      </c>
      <c r="W108" s="5">
        <v>44762</v>
      </c>
      <c r="X108">
        <v>2.4990000000000001</v>
      </c>
    </row>
    <row r="109" spans="1:24" x14ac:dyDescent="0.2">
      <c r="A109" s="5">
        <v>42552</v>
      </c>
      <c r="B109">
        <v>215126.97719999999</v>
      </c>
      <c r="C109">
        <v>0.75</v>
      </c>
      <c r="D109">
        <v>0.25</v>
      </c>
      <c r="E109" s="8">
        <f t="shared" si="35"/>
        <v>-1787.2460422023817</v>
      </c>
      <c r="F109" s="58">
        <f t="shared" si="32"/>
        <v>768.79856606082285</v>
      </c>
      <c r="G109" s="72">
        <f t="shared" si="33"/>
        <v>-1018.4474761415588</v>
      </c>
      <c r="H109" s="72">
        <f t="shared" si="36"/>
        <v>229621.12234210529</v>
      </c>
      <c r="I109" s="73">
        <f t="shared" si="34"/>
        <v>0.78282493177644707</v>
      </c>
      <c r="J109" s="56">
        <f t="shared" si="29"/>
        <v>4.9876363636363625E-3</v>
      </c>
      <c r="K109" s="74">
        <f t="shared" si="27"/>
        <v>69467.789015568618</v>
      </c>
      <c r="L109" s="74">
        <f t="shared" si="28"/>
        <v>29579.959365000002</v>
      </c>
      <c r="M109" s="75">
        <f t="shared" si="30"/>
        <v>99047.748380568621</v>
      </c>
      <c r="N109" s="58">
        <f t="shared" si="31"/>
        <v>494.01415155922871</v>
      </c>
      <c r="O109" s="58"/>
      <c r="S109" s="5">
        <v>44762</v>
      </c>
      <c r="T109">
        <v>1.25</v>
      </c>
      <c r="U109" s="5">
        <v>44761</v>
      </c>
      <c r="V109">
        <v>2.819</v>
      </c>
      <c r="W109" s="5">
        <v>44761</v>
      </c>
      <c r="X109">
        <v>2.536</v>
      </c>
    </row>
    <row r="110" spans="1:24" x14ac:dyDescent="0.2">
      <c r="A110" s="5">
        <v>42675</v>
      </c>
      <c r="B110">
        <v>215113.05660000001</v>
      </c>
      <c r="C110">
        <v>0.75</v>
      </c>
      <c r="D110">
        <v>0.25</v>
      </c>
      <c r="E110" s="8">
        <f t="shared" si="35"/>
        <v>-1787.2460422023817</v>
      </c>
      <c r="F110" s="58">
        <f t="shared" si="32"/>
        <v>765.40374114035103</v>
      </c>
      <c r="G110" s="72">
        <f t="shared" si="33"/>
        <v>-1021.8423010620306</v>
      </c>
      <c r="H110" s="72">
        <f t="shared" si="36"/>
        <v>228599.28004104327</v>
      </c>
      <c r="I110" s="73">
        <f t="shared" si="34"/>
        <v>0.77934126432697182</v>
      </c>
      <c r="J110" s="56">
        <f t="shared" si="29"/>
        <v>4.9650909090909086E-3</v>
      </c>
      <c r="K110" s="74">
        <f t="shared" si="27"/>
        <v>69154.173620351925</v>
      </c>
      <c r="L110" s="74">
        <f t="shared" si="28"/>
        <v>29578.045282500003</v>
      </c>
      <c r="M110" s="75">
        <f t="shared" si="30"/>
        <v>98732.218902851921</v>
      </c>
      <c r="N110" s="58">
        <f t="shared" si="31"/>
        <v>490.21444250892364</v>
      </c>
      <c r="O110" s="58"/>
      <c r="S110" s="5">
        <v>44761</v>
      </c>
      <c r="T110">
        <v>1.25</v>
      </c>
      <c r="U110" s="5">
        <v>44760</v>
      </c>
      <c r="V110">
        <v>2.7722000000000002</v>
      </c>
      <c r="W110" s="5">
        <v>44760</v>
      </c>
      <c r="X110">
        <v>2.4950000000000001</v>
      </c>
    </row>
    <row r="111" spans="1:24" x14ac:dyDescent="0.2">
      <c r="A111" s="5">
        <v>42614</v>
      </c>
      <c r="B111">
        <v>214816.236</v>
      </c>
      <c r="C111">
        <v>0.75</v>
      </c>
      <c r="D111">
        <v>0.25</v>
      </c>
      <c r="E111" s="8">
        <f t="shared" si="35"/>
        <v>-1787.2460422023817</v>
      </c>
      <c r="F111" s="58">
        <f t="shared" si="32"/>
        <v>761.99760013681089</v>
      </c>
      <c r="G111" s="72">
        <f t="shared" si="33"/>
        <v>-1025.2484420655708</v>
      </c>
      <c r="H111" s="72">
        <f t="shared" si="36"/>
        <v>227574.03159897769</v>
      </c>
      <c r="I111" s="73">
        <f t="shared" si="34"/>
        <v>0.77584598465266497</v>
      </c>
      <c r="J111" s="56">
        <f t="shared" si="29"/>
        <v>4.9425454545454538E-3</v>
      </c>
      <c r="K111" s="74">
        <f t="shared" si="27"/>
        <v>68749.02958225469</v>
      </c>
      <c r="L111" s="74">
        <f t="shared" si="28"/>
        <v>29537.232450000003</v>
      </c>
      <c r="M111" s="75">
        <f t="shared" si="30"/>
        <v>98286.262032254686</v>
      </c>
      <c r="N111" s="58">
        <f t="shared" si="31"/>
        <v>485.78431765178379</v>
      </c>
      <c r="O111" s="58"/>
      <c r="S111" s="5">
        <v>44760</v>
      </c>
      <c r="T111">
        <v>1.25</v>
      </c>
      <c r="U111" s="5">
        <v>44757</v>
      </c>
      <c r="V111">
        <v>2.7227000000000001</v>
      </c>
      <c r="W111" s="5">
        <v>44757</v>
      </c>
      <c r="X111">
        <v>2.4321000000000002</v>
      </c>
    </row>
    <row r="112" spans="1:24" x14ac:dyDescent="0.2">
      <c r="A112" s="5">
        <v>42644</v>
      </c>
      <c r="B112">
        <v>214106.8334</v>
      </c>
      <c r="C112">
        <v>0.75</v>
      </c>
      <c r="D112">
        <v>0.25</v>
      </c>
      <c r="E112" s="8">
        <f t="shared" si="35"/>
        <v>-1787.2460422023817</v>
      </c>
      <c r="F112" s="58">
        <f t="shared" si="32"/>
        <v>758.58010532992569</v>
      </c>
      <c r="G112" s="72">
        <f t="shared" si="33"/>
        <v>-1028.6659368724559</v>
      </c>
      <c r="H112" s="72">
        <f t="shared" si="36"/>
        <v>226545.36566210524</v>
      </c>
      <c r="I112" s="73">
        <f t="shared" si="34"/>
        <v>0.77233905404611047</v>
      </c>
      <c r="J112" s="56">
        <f t="shared" si="29"/>
        <v>4.919999999999999E-3</v>
      </c>
      <c r="K112" s="74">
        <f t="shared" si="27"/>
        <v>68212.266033847729</v>
      </c>
      <c r="L112" s="74">
        <f t="shared" si="28"/>
        <v>29439.689592500003</v>
      </c>
      <c r="M112" s="75">
        <f t="shared" si="30"/>
        <v>97651.955626347728</v>
      </c>
      <c r="N112" s="58">
        <f t="shared" si="31"/>
        <v>480.44762168163072</v>
      </c>
      <c r="O112" s="58"/>
      <c r="S112" s="5">
        <v>44757</v>
      </c>
      <c r="T112">
        <v>1.25</v>
      </c>
      <c r="U112" s="5">
        <v>44756</v>
      </c>
      <c r="V112">
        <v>2.7581000000000002</v>
      </c>
      <c r="W112" s="5">
        <v>44756</v>
      </c>
      <c r="X112">
        <v>2.4649000000000001</v>
      </c>
    </row>
    <row r="113" spans="1:24" x14ac:dyDescent="0.2">
      <c r="A113" s="5">
        <v>42522</v>
      </c>
      <c r="B113">
        <v>212886.52989999999</v>
      </c>
      <c r="C113">
        <v>0.75</v>
      </c>
      <c r="D113">
        <v>0.25</v>
      </c>
      <c r="E113" s="8">
        <f t="shared" si="35"/>
        <v>-1787.2460422023817</v>
      </c>
      <c r="F113" s="58">
        <f t="shared" si="32"/>
        <v>755.15121887368412</v>
      </c>
      <c r="G113" s="72">
        <f t="shared" si="33"/>
        <v>-1032.0948233286977</v>
      </c>
      <c r="H113" s="72">
        <f t="shared" si="36"/>
        <v>225513.27083877655</v>
      </c>
      <c r="I113" s="73">
        <f t="shared" si="34"/>
        <v>0.76882043367086739</v>
      </c>
      <c r="J113" s="56">
        <f t="shared" si="29"/>
        <v>4.8974545454545451E-3</v>
      </c>
      <c r="K113" s="74">
        <f t="shared" si="27"/>
        <v>67514.499624166681</v>
      </c>
      <c r="L113" s="74">
        <f t="shared" si="28"/>
        <v>29271.897861250003</v>
      </c>
      <c r="M113" s="75">
        <f t="shared" si="30"/>
        <v>96786.397485416688</v>
      </c>
      <c r="N113" s="58">
        <f t="shared" si="31"/>
        <v>474.00698230312429</v>
      </c>
      <c r="O113" s="58"/>
      <c r="S113" s="5">
        <v>44756</v>
      </c>
      <c r="T113">
        <v>1.25</v>
      </c>
      <c r="U113" s="5">
        <v>44755</v>
      </c>
      <c r="V113">
        <v>2.6408999999999998</v>
      </c>
      <c r="W113" s="5">
        <v>44755</v>
      </c>
      <c r="X113">
        <v>2.3851</v>
      </c>
    </row>
    <row r="114" spans="1:24" x14ac:dyDescent="0.2">
      <c r="A114" s="5">
        <v>42491</v>
      </c>
      <c r="B114">
        <v>210872.41829999999</v>
      </c>
      <c r="C114">
        <v>0.75</v>
      </c>
      <c r="D114">
        <v>0.25</v>
      </c>
      <c r="E114" s="8">
        <f t="shared" si="35"/>
        <v>-1787.2460422023817</v>
      </c>
      <c r="F114" s="58">
        <f t="shared" si="32"/>
        <v>751.71090279592181</v>
      </c>
      <c r="G114" s="72">
        <f t="shared" si="33"/>
        <v>-1035.5351394064598</v>
      </c>
      <c r="H114" s="72">
        <f t="shared" si="36"/>
        <v>224477.7356993701</v>
      </c>
      <c r="I114" s="73">
        <f t="shared" si="34"/>
        <v>0.7652900845610402</v>
      </c>
      <c r="J114" s="56">
        <f t="shared" si="29"/>
        <v>4.8749090909090903E-3</v>
      </c>
      <c r="K114" s="74">
        <f t="shared" si="27"/>
        <v>66568.660468364193</v>
      </c>
      <c r="L114" s="74">
        <f t="shared" si="28"/>
        <v>28994.95751625</v>
      </c>
      <c r="M114" s="75">
        <f t="shared" si="30"/>
        <v>95563.617984614189</v>
      </c>
      <c r="N114" s="58">
        <f t="shared" si="31"/>
        <v>465.86395007335915</v>
      </c>
      <c r="O114" s="58"/>
      <c r="S114" s="5">
        <v>44755</v>
      </c>
      <c r="T114">
        <v>1.25</v>
      </c>
      <c r="U114" s="5">
        <v>44754</v>
      </c>
      <c r="V114">
        <v>2.5590000000000002</v>
      </c>
      <c r="W114" s="5">
        <v>44754</v>
      </c>
      <c r="X114">
        <v>2.3578000000000001</v>
      </c>
    </row>
    <row r="115" spans="1:24" x14ac:dyDescent="0.2">
      <c r="A115" s="5">
        <v>42461</v>
      </c>
      <c r="B115">
        <v>208443.2286</v>
      </c>
      <c r="C115">
        <v>0.75</v>
      </c>
      <c r="D115">
        <v>0.25</v>
      </c>
      <c r="E115" s="8">
        <f t="shared" si="35"/>
        <v>-1787.2460422023817</v>
      </c>
      <c r="F115" s="58">
        <f t="shared" si="32"/>
        <v>748.25911899790037</v>
      </c>
      <c r="G115" s="72">
        <f t="shared" si="33"/>
        <v>-1038.9869232044812</v>
      </c>
      <c r="H115" s="72">
        <f t="shared" si="36"/>
        <v>223438.74877616562</v>
      </c>
      <c r="I115" s="73">
        <f t="shared" si="34"/>
        <v>0.76174796762084696</v>
      </c>
      <c r="J115" s="56">
        <f t="shared" si="29"/>
        <v>4.8523636363636356E-3</v>
      </c>
      <c r="K115" s="74">
        <f t="shared" si="27"/>
        <v>65497.247372030768</v>
      </c>
      <c r="L115" s="74">
        <f t="shared" si="28"/>
        <v>28660.943932500002</v>
      </c>
      <c r="M115" s="75">
        <f t="shared" si="30"/>
        <v>94158.191304530774</v>
      </c>
      <c r="N115" s="58">
        <f t="shared" si="31"/>
        <v>456.88978355187578</v>
      </c>
      <c r="O115" s="58"/>
      <c r="S115" s="5">
        <v>44754</v>
      </c>
      <c r="T115">
        <v>1.25</v>
      </c>
      <c r="U115" s="5">
        <v>44753</v>
      </c>
      <c r="V115">
        <v>2.6659999999999999</v>
      </c>
      <c r="W115" s="5">
        <v>44753</v>
      </c>
      <c r="X115">
        <v>2.476</v>
      </c>
    </row>
    <row r="116" spans="1:24" x14ac:dyDescent="0.2">
      <c r="A116" s="5">
        <v>42430</v>
      </c>
      <c r="B116">
        <v>207667.16579999999</v>
      </c>
      <c r="C116">
        <v>0.75</v>
      </c>
      <c r="D116">
        <v>0.25</v>
      </c>
      <c r="E116" s="8">
        <f t="shared" si="35"/>
        <v>-1787.2460422023817</v>
      </c>
      <c r="F116" s="58">
        <f t="shared" si="32"/>
        <v>744.79582925388547</v>
      </c>
      <c r="G116" s="72">
        <f t="shared" si="33"/>
        <v>-1042.4502129484963</v>
      </c>
      <c r="H116" s="72">
        <f t="shared" si="36"/>
        <v>222396.29856321713</v>
      </c>
      <c r="I116" s="73">
        <f t="shared" si="34"/>
        <v>0.75819404362418641</v>
      </c>
      <c r="J116" s="56">
        <f t="shared" si="29"/>
        <v>4.8298181818181816E-3</v>
      </c>
      <c r="K116" s="74">
        <f t="shared" si="27"/>
        <v>64948.953368423994</v>
      </c>
      <c r="L116" s="74">
        <f t="shared" si="28"/>
        <v>28554.235297499999</v>
      </c>
      <c r="M116" s="75">
        <f t="shared" si="30"/>
        <v>93503.188665923997</v>
      </c>
      <c r="N116" s="58">
        <f t="shared" si="31"/>
        <v>451.60340067665544</v>
      </c>
      <c r="O116" s="58"/>
      <c r="S116" s="5">
        <v>44753</v>
      </c>
      <c r="T116">
        <v>1.25</v>
      </c>
      <c r="U116" s="5">
        <v>44750</v>
      </c>
      <c r="V116">
        <v>2.7709999999999999</v>
      </c>
      <c r="W116" s="5">
        <v>44750</v>
      </c>
      <c r="X116">
        <v>2.5630000000000002</v>
      </c>
    </row>
    <row r="117" spans="1:24" x14ac:dyDescent="0.2">
      <c r="A117" s="5">
        <v>42401</v>
      </c>
      <c r="B117">
        <v>205555.4075</v>
      </c>
      <c r="C117">
        <v>0.75</v>
      </c>
      <c r="D117">
        <v>0.25</v>
      </c>
      <c r="E117" s="8">
        <f t="shared" si="35"/>
        <v>-1787.2460422023817</v>
      </c>
      <c r="F117" s="58">
        <f t="shared" si="32"/>
        <v>741.32099521072382</v>
      </c>
      <c r="G117" s="72">
        <f t="shared" si="33"/>
        <v>-1045.9250469916578</v>
      </c>
      <c r="H117" s="72">
        <f t="shared" si="36"/>
        <v>221350.37351622549</v>
      </c>
      <c r="I117" s="73">
        <f t="shared" si="34"/>
        <v>0.75462827321420356</v>
      </c>
      <c r="J117" s="56">
        <f t="shared" si="29"/>
        <v>4.8072727272727269E-3</v>
      </c>
      <c r="K117" s="74">
        <f t="shared" si="27"/>
        <v>63986.142912271367</v>
      </c>
      <c r="L117" s="74">
        <f t="shared" si="28"/>
        <v>28263.868531250002</v>
      </c>
      <c r="M117" s="75">
        <f t="shared" si="30"/>
        <v>92250.011443521362</v>
      </c>
      <c r="N117" s="58">
        <f t="shared" si="31"/>
        <v>443.4709641030372</v>
      </c>
      <c r="O117" s="58"/>
      <c r="S117" s="5">
        <v>44750</v>
      </c>
      <c r="T117">
        <v>1.25</v>
      </c>
      <c r="U117" s="5">
        <v>44749</v>
      </c>
      <c r="V117">
        <v>2.6766000000000001</v>
      </c>
      <c r="W117" s="5">
        <v>44749</v>
      </c>
      <c r="X117">
        <v>2.4502000000000002</v>
      </c>
    </row>
    <row r="118" spans="1:24" x14ac:dyDescent="0.2">
      <c r="A118" s="5">
        <v>42370</v>
      </c>
      <c r="B118">
        <v>205464.29259999999</v>
      </c>
      <c r="C118">
        <v>0.75</v>
      </c>
      <c r="D118">
        <v>0.25</v>
      </c>
      <c r="E118" s="8">
        <f t="shared" si="35"/>
        <v>-1787.2460422023817</v>
      </c>
      <c r="F118" s="58">
        <f t="shared" si="32"/>
        <v>737.83457838741833</v>
      </c>
      <c r="G118" s="72">
        <f t="shared" si="33"/>
        <v>-1049.4114638149633</v>
      </c>
      <c r="H118" s="72">
        <f t="shared" si="36"/>
        <v>220300.96205241053</v>
      </c>
      <c r="I118" s="73">
        <f t="shared" si="34"/>
        <v>0.75105061690285413</v>
      </c>
      <c r="J118" s="56">
        <f t="shared" si="29"/>
        <v>4.7847272727272721E-3</v>
      </c>
      <c r="K118" s="74">
        <f t="shared" si="27"/>
        <v>63654.559529854647</v>
      </c>
      <c r="L118" s="74">
        <f t="shared" si="28"/>
        <v>28251.340232499999</v>
      </c>
      <c r="M118" s="75">
        <f t="shared" si="30"/>
        <v>91905.899762354646</v>
      </c>
      <c r="N118" s="58">
        <f t="shared" si="31"/>
        <v>439.74466511747721</v>
      </c>
      <c r="O118" s="58"/>
      <c r="S118" s="5">
        <v>44749</v>
      </c>
      <c r="T118">
        <v>1.25</v>
      </c>
      <c r="U118" s="5">
        <v>44748</v>
      </c>
      <c r="V118">
        <v>2.5562</v>
      </c>
      <c r="W118" s="5">
        <v>44748</v>
      </c>
      <c r="X118">
        <v>2.3580999999999999</v>
      </c>
    </row>
    <row r="119" spans="1:24" x14ac:dyDescent="0.2">
      <c r="A119" s="5">
        <v>42339</v>
      </c>
      <c r="B119">
        <v>204920.2481</v>
      </c>
      <c r="C119">
        <v>0.75</v>
      </c>
      <c r="D119">
        <v>0.25</v>
      </c>
      <c r="E119" s="8">
        <f t="shared" si="35"/>
        <v>-1787.2460422023817</v>
      </c>
      <c r="F119" s="58">
        <f t="shared" si="32"/>
        <v>734.33654017470178</v>
      </c>
      <c r="G119" s="72">
        <f t="shared" si="33"/>
        <v>-1052.90950202768</v>
      </c>
      <c r="H119" s="72">
        <f t="shared" si="36"/>
        <v>219248.05255038285</v>
      </c>
      <c r="I119" s="73">
        <f t="shared" si="34"/>
        <v>0.74746103507046691</v>
      </c>
      <c r="J119" s="56">
        <f t="shared" si="29"/>
        <v>4.7621818181818182E-3</v>
      </c>
      <c r="K119" s="74">
        <f t="shared" si="27"/>
        <v>63182.58406008569</v>
      </c>
      <c r="L119" s="74">
        <f t="shared" si="28"/>
        <v>28176.534113750004</v>
      </c>
      <c r="M119" s="75">
        <f t="shared" si="30"/>
        <v>91359.118173835697</v>
      </c>
      <c r="N119" s="58">
        <f t="shared" si="31"/>
        <v>435.0687314925645</v>
      </c>
      <c r="O119" s="58"/>
      <c r="S119" s="5">
        <v>44748</v>
      </c>
      <c r="T119">
        <v>1.25</v>
      </c>
      <c r="U119" s="5">
        <v>44747</v>
      </c>
      <c r="V119">
        <v>2.5154999999999998</v>
      </c>
      <c r="W119" s="5">
        <v>44747</v>
      </c>
      <c r="X119">
        <v>2.3056999999999999</v>
      </c>
    </row>
    <row r="120" spans="1:24" x14ac:dyDescent="0.2">
      <c r="A120" s="5">
        <v>42309</v>
      </c>
      <c r="B120">
        <v>204223.23449999999</v>
      </c>
      <c r="C120">
        <v>0.75</v>
      </c>
      <c r="D120">
        <v>0.25</v>
      </c>
      <c r="E120" s="8">
        <f t="shared" si="35"/>
        <v>-1787.2460422023817</v>
      </c>
      <c r="F120" s="58">
        <f t="shared" si="32"/>
        <v>730.82684183460958</v>
      </c>
      <c r="G120" s="72">
        <f t="shared" si="33"/>
        <v>-1056.4192003677722</v>
      </c>
      <c r="H120" s="72">
        <f t="shared" si="36"/>
        <v>218191.63335001509</v>
      </c>
      <c r="I120" s="73">
        <f t="shared" si="34"/>
        <v>0.7438594879653051</v>
      </c>
      <c r="J120" s="56">
        <f t="shared" si="29"/>
        <v>4.7396363636363625E-3</v>
      </c>
      <c r="K120" s="74">
        <f t="shared" si="27"/>
        <v>62664.273641387728</v>
      </c>
      <c r="L120" s="74">
        <f t="shared" si="28"/>
        <v>28080.694743750002</v>
      </c>
      <c r="M120" s="75">
        <f t="shared" si="30"/>
        <v>90744.968385137734</v>
      </c>
      <c r="N120" s="58">
        <f t="shared" si="31"/>
        <v>430.09815197523091</v>
      </c>
      <c r="O120" s="58"/>
      <c r="S120" s="5">
        <v>44747</v>
      </c>
      <c r="T120">
        <v>1.25</v>
      </c>
      <c r="U120" s="5">
        <v>44746</v>
      </c>
      <c r="V120">
        <v>2.6223999999999998</v>
      </c>
      <c r="W120" s="5">
        <v>44746</v>
      </c>
      <c r="X120">
        <v>2.4500000000000002</v>
      </c>
    </row>
    <row r="121" spans="1:24" x14ac:dyDescent="0.2">
      <c r="A121" s="5">
        <v>42278</v>
      </c>
      <c r="B121">
        <v>202664.33869999999</v>
      </c>
      <c r="C121">
        <v>0.75</v>
      </c>
      <c r="D121">
        <v>0.25</v>
      </c>
      <c r="E121" s="8">
        <f t="shared" si="35"/>
        <v>-1787.2460422023817</v>
      </c>
      <c r="F121" s="58">
        <f t="shared" si="32"/>
        <v>727.30544450005038</v>
      </c>
      <c r="G121" s="72">
        <f t="shared" si="33"/>
        <v>-1059.9405977023312</v>
      </c>
      <c r="H121" s="72">
        <f t="shared" si="36"/>
        <v>217131.69275231275</v>
      </c>
      <c r="I121" s="73">
        <f t="shared" si="34"/>
        <v>0.74024593570312602</v>
      </c>
      <c r="J121" s="56">
        <f t="shared" si="29"/>
        <v>4.7170909090909086E-3</v>
      </c>
      <c r="K121" s="74">
        <f t="shared" si="27"/>
        <v>61883.849376787657</v>
      </c>
      <c r="L121" s="74">
        <f t="shared" si="28"/>
        <v>27866.34657125</v>
      </c>
      <c r="M121" s="75">
        <f t="shared" si="30"/>
        <v>89750.195948037654</v>
      </c>
      <c r="N121" s="58">
        <f t="shared" si="31"/>
        <v>423.35983339561614</v>
      </c>
      <c r="O121" s="58"/>
      <c r="S121" s="5">
        <v>44746</v>
      </c>
      <c r="T121">
        <v>1.25</v>
      </c>
      <c r="U121" s="5">
        <v>44743</v>
      </c>
      <c r="V121">
        <v>2.5210499999999998</v>
      </c>
      <c r="W121" s="5">
        <v>44743</v>
      </c>
      <c r="X121">
        <v>2.3412999999999999</v>
      </c>
    </row>
    <row r="122" spans="1:24" x14ac:dyDescent="0.2">
      <c r="A122" s="5">
        <v>42248</v>
      </c>
      <c r="B122">
        <v>202388.7291</v>
      </c>
      <c r="C122">
        <v>0.75</v>
      </c>
      <c r="D122">
        <v>0.25</v>
      </c>
      <c r="E122" s="8">
        <f t="shared" si="35"/>
        <v>-1787.2460422023817</v>
      </c>
      <c r="F122" s="58">
        <f t="shared" si="32"/>
        <v>723.77230917437589</v>
      </c>
      <c r="G122" s="72">
        <f t="shared" si="33"/>
        <v>-1063.4737330280059</v>
      </c>
      <c r="H122" s="72">
        <f t="shared" si="36"/>
        <v>216068.21901928473</v>
      </c>
      <c r="I122" s="73">
        <f t="shared" si="34"/>
        <v>0.73662033826673967</v>
      </c>
      <c r="J122" s="56">
        <f t="shared" si="29"/>
        <v>4.6945454545454538E-3</v>
      </c>
      <c r="K122" s="74">
        <f t="shared" si="27"/>
        <v>61497.007312544731</v>
      </c>
      <c r="L122" s="74">
        <f t="shared" si="28"/>
        <v>27828.45025125</v>
      </c>
      <c r="M122" s="75">
        <f t="shared" si="30"/>
        <v>89325.457563794727</v>
      </c>
      <c r="N122" s="58">
        <f t="shared" si="31"/>
        <v>419.34242078130535</v>
      </c>
      <c r="O122" s="58"/>
      <c r="S122" s="5">
        <v>44743</v>
      </c>
      <c r="T122">
        <v>1.25</v>
      </c>
      <c r="U122" s="5">
        <v>44742</v>
      </c>
      <c r="V122">
        <v>2.6234000000000002</v>
      </c>
      <c r="W122" s="5">
        <v>44742</v>
      </c>
      <c r="X122">
        <v>2.4794999999999998</v>
      </c>
    </row>
    <row r="123" spans="1:24" x14ac:dyDescent="0.2">
      <c r="A123" s="5">
        <v>42217</v>
      </c>
      <c r="B123">
        <v>201973.36470000001</v>
      </c>
      <c r="C123">
        <v>0.75</v>
      </c>
      <c r="D123">
        <v>0.25</v>
      </c>
      <c r="E123" s="8">
        <f t="shared" si="35"/>
        <v>-1787.2460422023817</v>
      </c>
      <c r="F123" s="58">
        <f t="shared" si="32"/>
        <v>720.22739673094918</v>
      </c>
      <c r="G123" s="72">
        <f t="shared" si="33"/>
        <v>-1067.0186454714326</v>
      </c>
      <c r="H123" s="72">
        <f t="shared" si="36"/>
        <v>215001.20037381331</v>
      </c>
      <c r="I123" s="73">
        <f t="shared" si="34"/>
        <v>0.73298265550556529</v>
      </c>
      <c r="J123" s="56">
        <f t="shared" si="29"/>
        <v>4.6719999999999991E-3</v>
      </c>
      <c r="K123" s="74">
        <f t="shared" si="27"/>
        <v>61067.726444670006</v>
      </c>
      <c r="L123" s="74">
        <f t="shared" si="28"/>
        <v>27771.337646250002</v>
      </c>
      <c r="M123" s="75">
        <f t="shared" si="30"/>
        <v>88839.064090920001</v>
      </c>
      <c r="N123" s="58">
        <f t="shared" si="31"/>
        <v>415.05610743277816</v>
      </c>
      <c r="O123" s="58"/>
      <c r="S123" s="5">
        <v>44742</v>
      </c>
      <c r="T123">
        <v>1.25</v>
      </c>
      <c r="U123" s="5">
        <v>44741</v>
      </c>
      <c r="V123">
        <v>2.8266</v>
      </c>
      <c r="W123" s="5">
        <v>44741</v>
      </c>
      <c r="X123">
        <v>2.6808999999999998</v>
      </c>
    </row>
    <row r="124" spans="1:24" x14ac:dyDescent="0.2">
      <c r="A124" s="5">
        <v>42186</v>
      </c>
      <c r="B124">
        <v>200141.56150000001</v>
      </c>
      <c r="C124">
        <v>0.75</v>
      </c>
      <c r="D124">
        <v>0.25</v>
      </c>
      <c r="E124" s="8">
        <f t="shared" si="35"/>
        <v>-1787.2460422023817</v>
      </c>
      <c r="F124" s="58">
        <f t="shared" si="32"/>
        <v>716.67066791271111</v>
      </c>
      <c r="G124" s="72">
        <f t="shared" si="33"/>
        <v>-1070.5753742896704</v>
      </c>
      <c r="H124" s="72">
        <f t="shared" si="36"/>
        <v>213930.62499952363</v>
      </c>
      <c r="I124" s="73">
        <f t="shared" si="34"/>
        <v>0.72933284713518709</v>
      </c>
      <c r="J124" s="56">
        <f t="shared" si="29"/>
        <v>4.6494545454545452E-3</v>
      </c>
      <c r="K124" s="74">
        <f t="shared" si="27"/>
        <v>60212.548637536835</v>
      </c>
      <c r="L124" s="74">
        <f t="shared" si="28"/>
        <v>27519.464706250004</v>
      </c>
      <c r="M124" s="75">
        <f t="shared" si="30"/>
        <v>87732.013343786835</v>
      </c>
      <c r="N124" s="58">
        <f t="shared" si="31"/>
        <v>407.90600822314849</v>
      </c>
      <c r="O124" s="58"/>
      <c r="S124" s="5">
        <v>44741</v>
      </c>
      <c r="T124">
        <v>1.25</v>
      </c>
      <c r="U124" s="5">
        <v>44740</v>
      </c>
      <c r="V124">
        <v>2.8872</v>
      </c>
      <c r="W124" s="5">
        <v>44740</v>
      </c>
      <c r="X124">
        <v>2.7342</v>
      </c>
    </row>
    <row r="125" spans="1:24" x14ac:dyDescent="0.2">
      <c r="A125" s="5">
        <v>42156</v>
      </c>
      <c r="B125">
        <v>196802.4578</v>
      </c>
      <c r="C125">
        <v>0.75</v>
      </c>
      <c r="D125">
        <v>0.25</v>
      </c>
      <c r="E125" s="8">
        <f t="shared" si="35"/>
        <v>-1787.2460422023817</v>
      </c>
      <c r="F125" s="58">
        <f t="shared" si="32"/>
        <v>713.10208333174546</v>
      </c>
      <c r="G125" s="72">
        <f t="shared" si="33"/>
        <v>-1074.1439588706362</v>
      </c>
      <c r="H125" s="72">
        <f t="shared" si="36"/>
        <v>212856.48104065299</v>
      </c>
      <c r="I125" s="73">
        <f t="shared" si="34"/>
        <v>0.72567087273690756</v>
      </c>
      <c r="J125" s="56">
        <f t="shared" si="29"/>
        <v>4.6269090909090904E-3</v>
      </c>
      <c r="K125" s="74">
        <f t="shared" si="27"/>
        <v>58910.697164753961</v>
      </c>
      <c r="L125" s="74">
        <f t="shared" si="28"/>
        <v>27060.337947500004</v>
      </c>
      <c r="M125" s="75">
        <f t="shared" si="30"/>
        <v>85971.035112253972</v>
      </c>
      <c r="N125" s="58">
        <f t="shared" si="31"/>
        <v>397.7801639157525</v>
      </c>
      <c r="O125" s="58"/>
      <c r="S125" s="5">
        <v>44740</v>
      </c>
      <c r="T125">
        <v>1.25</v>
      </c>
      <c r="U125" s="5">
        <v>44739</v>
      </c>
      <c r="V125">
        <v>2.7845499999999999</v>
      </c>
      <c r="W125" s="5">
        <v>44739</v>
      </c>
      <c r="X125">
        <v>2.6238999999999999</v>
      </c>
    </row>
    <row r="126" spans="1:24" x14ac:dyDescent="0.2">
      <c r="A126" s="5">
        <v>42125</v>
      </c>
      <c r="B126">
        <v>195313.12400000001</v>
      </c>
      <c r="C126">
        <v>0.75</v>
      </c>
      <c r="D126">
        <v>0.25</v>
      </c>
      <c r="E126" s="8">
        <f t="shared" si="35"/>
        <v>-1787.2460422023817</v>
      </c>
      <c r="F126" s="58">
        <f t="shared" si="32"/>
        <v>709.5216034688433</v>
      </c>
      <c r="G126" s="72">
        <f t="shared" si="33"/>
        <v>-1077.7244387335384</v>
      </c>
      <c r="H126" s="72">
        <f t="shared" si="36"/>
        <v>211778.75660191945</v>
      </c>
      <c r="I126" s="73">
        <f t="shared" si="34"/>
        <v>0.72199669175730052</v>
      </c>
      <c r="J126" s="56">
        <f t="shared" si="29"/>
        <v>4.6043636363636356E-3</v>
      </c>
      <c r="K126" s="74">
        <f t="shared" si="27"/>
        <v>58168.864621223169</v>
      </c>
      <c r="L126" s="74">
        <f t="shared" si="28"/>
        <v>26855.554550000004</v>
      </c>
      <c r="M126" s="75">
        <f t="shared" si="30"/>
        <v>85024.41917122317</v>
      </c>
      <c r="N126" s="58">
        <f t="shared" si="31"/>
        <v>391.48334383491914</v>
      </c>
      <c r="O126" s="58"/>
      <c r="S126" s="5">
        <v>44739</v>
      </c>
      <c r="T126">
        <v>1.25</v>
      </c>
      <c r="U126" s="5">
        <v>44736</v>
      </c>
      <c r="V126">
        <v>2.7048000000000001</v>
      </c>
      <c r="W126" s="5">
        <v>44736</v>
      </c>
      <c r="X126">
        <v>2.5327000000000002</v>
      </c>
    </row>
    <row r="127" spans="1:24" x14ac:dyDescent="0.2">
      <c r="A127" s="5">
        <v>42095</v>
      </c>
      <c r="B127">
        <v>193224.71859999999</v>
      </c>
      <c r="C127">
        <v>0.75</v>
      </c>
      <c r="D127">
        <v>0.25</v>
      </c>
      <c r="E127" s="8">
        <f t="shared" si="35"/>
        <v>-1787.2460422023817</v>
      </c>
      <c r="F127" s="58">
        <f t="shared" si="32"/>
        <v>705.92918867306491</v>
      </c>
      <c r="G127" s="72">
        <f t="shared" si="33"/>
        <v>-1081.3168535293166</v>
      </c>
      <c r="H127" s="72">
        <f t="shared" si="36"/>
        <v>210697.43974839014</v>
      </c>
      <c r="I127" s="73">
        <f t="shared" si="34"/>
        <v>0.7183102635077615</v>
      </c>
      <c r="J127" s="56">
        <f t="shared" si="29"/>
        <v>4.5818181818181817E-3</v>
      </c>
      <c r="K127" s="74">
        <f t="shared" si="27"/>
        <v>57253.060645183876</v>
      </c>
      <c r="L127" s="74">
        <f t="shared" si="28"/>
        <v>26568.398807500002</v>
      </c>
      <c r="M127" s="75">
        <f t="shared" si="30"/>
        <v>83821.459452683877</v>
      </c>
      <c r="N127" s="58">
        <f t="shared" si="31"/>
        <v>384.05468694684248</v>
      </c>
      <c r="O127" s="58"/>
      <c r="S127" s="5">
        <v>44736</v>
      </c>
      <c r="T127">
        <v>1.25</v>
      </c>
      <c r="U127" s="5">
        <v>44735</v>
      </c>
      <c r="V127">
        <v>2.6890000000000001</v>
      </c>
      <c r="W127" s="5">
        <v>44735</v>
      </c>
      <c r="X127">
        <v>2.5270000000000001</v>
      </c>
    </row>
    <row r="128" spans="1:24" x14ac:dyDescent="0.2">
      <c r="A128" s="5">
        <v>41883</v>
      </c>
      <c r="B128">
        <v>192138.05600000001</v>
      </c>
      <c r="C128">
        <v>0.75</v>
      </c>
      <c r="D128">
        <v>0.25</v>
      </c>
      <c r="E128" s="8">
        <f t="shared" si="35"/>
        <v>-1787.2460422023817</v>
      </c>
      <c r="F128" s="58">
        <f t="shared" si="32"/>
        <v>702.32479916130046</v>
      </c>
      <c r="G128" s="72">
        <f t="shared" si="33"/>
        <v>-1084.9212430410812</v>
      </c>
      <c r="H128" s="72">
        <f t="shared" si="36"/>
        <v>209612.51850534906</v>
      </c>
      <c r="I128" s="73">
        <f t="shared" si="34"/>
        <v>0.71461154716405728</v>
      </c>
      <c r="J128" s="56">
        <f t="shared" si="29"/>
        <v>4.559272727272726E-3</v>
      </c>
      <c r="K128" s="74">
        <f t="shared" si="27"/>
        <v>56637.930305242393</v>
      </c>
      <c r="L128" s="74">
        <f t="shared" si="28"/>
        <v>26418.982700000004</v>
      </c>
      <c r="M128" s="75">
        <f t="shared" si="30"/>
        <v>83056.913005242401</v>
      </c>
      <c r="N128" s="58">
        <f t="shared" si="31"/>
        <v>378.67911827626506</v>
      </c>
      <c r="O128" s="58"/>
      <c r="S128" s="5">
        <v>44735</v>
      </c>
      <c r="T128">
        <v>1.25</v>
      </c>
      <c r="U128" s="5">
        <v>44734</v>
      </c>
      <c r="V128">
        <v>2.9039999999999999</v>
      </c>
      <c r="W128" s="5">
        <v>44734</v>
      </c>
      <c r="X128">
        <v>2.7498</v>
      </c>
    </row>
    <row r="129" spans="1:24" x14ac:dyDescent="0.2">
      <c r="A129" s="5">
        <v>41852</v>
      </c>
      <c r="B129">
        <v>191932.1115</v>
      </c>
      <c r="C129">
        <v>0.75</v>
      </c>
      <c r="D129">
        <v>0.25</v>
      </c>
      <c r="E129" s="8">
        <f t="shared" si="35"/>
        <v>-1787.2460422023817</v>
      </c>
      <c r="F129" s="58">
        <f t="shared" si="32"/>
        <v>698.70839501783018</v>
      </c>
      <c r="G129" s="72">
        <f t="shared" si="33"/>
        <v>-1088.5376471845516</v>
      </c>
      <c r="H129" s="72">
        <f t="shared" si="36"/>
        <v>208523.98085816452</v>
      </c>
      <c r="I129" s="73">
        <f t="shared" si="34"/>
        <v>0.71090050176587405</v>
      </c>
      <c r="J129" s="56">
        <f t="shared" si="29"/>
        <v>4.5367272727272721E-3</v>
      </c>
      <c r="K129" s="74">
        <f t="shared" si="27"/>
        <v>56283.411677762655</v>
      </c>
      <c r="L129" s="74">
        <f t="shared" si="28"/>
        <v>26390.665331250002</v>
      </c>
      <c r="M129" s="75">
        <f t="shared" si="30"/>
        <v>82674.077009012661</v>
      </c>
      <c r="N129" s="58">
        <f t="shared" si="31"/>
        <v>375.06973991434251</v>
      </c>
      <c r="O129" s="58"/>
      <c r="S129" s="5">
        <v>44734</v>
      </c>
      <c r="T129">
        <v>1.25</v>
      </c>
      <c r="U129" s="5">
        <v>44733</v>
      </c>
      <c r="V129">
        <v>3.0670000000000002</v>
      </c>
      <c r="W129" s="5">
        <v>44733</v>
      </c>
      <c r="X129">
        <v>2.9097</v>
      </c>
    </row>
    <row r="130" spans="1:24" x14ac:dyDescent="0.2">
      <c r="A130" s="5">
        <v>41913</v>
      </c>
      <c r="B130">
        <v>191854.57769999999</v>
      </c>
      <c r="C130">
        <v>0.75</v>
      </c>
      <c r="D130">
        <v>0.25</v>
      </c>
      <c r="E130" s="8">
        <f t="shared" si="35"/>
        <v>-1787.2460422023817</v>
      </c>
      <c r="F130" s="58">
        <f t="shared" si="32"/>
        <v>695.07993619388174</v>
      </c>
      <c r="G130" s="72">
        <f t="shared" si="33"/>
        <v>-1092.1661060084998</v>
      </c>
      <c r="H130" s="72">
        <f t="shared" si="36"/>
        <v>207431.81475215603</v>
      </c>
      <c r="I130" s="73">
        <f t="shared" si="34"/>
        <v>0.70717708621636355</v>
      </c>
      <c r="J130" s="56">
        <f t="shared" si="29"/>
        <v>4.5141818181818182E-3</v>
      </c>
      <c r="K130" s="74">
        <f t="shared" si="27"/>
        <v>55966.004009502227</v>
      </c>
      <c r="L130" s="74">
        <f t="shared" si="28"/>
        <v>26380.00443375</v>
      </c>
      <c r="M130" s="75">
        <f t="shared" si="30"/>
        <v>82346.008443252227</v>
      </c>
      <c r="N130" s="58">
        <f t="shared" si="31"/>
        <v>371.72485411437572</v>
      </c>
      <c r="O130" s="58"/>
      <c r="S130" s="5">
        <v>44733</v>
      </c>
      <c r="T130">
        <v>1.25</v>
      </c>
      <c r="U130" s="5">
        <v>44732</v>
      </c>
      <c r="V130">
        <v>3.0885500000000001</v>
      </c>
      <c r="W130" s="5">
        <v>44732</v>
      </c>
      <c r="X130">
        <v>2.8952</v>
      </c>
    </row>
    <row r="131" spans="1:24" x14ac:dyDescent="0.2">
      <c r="A131" s="5">
        <v>41974</v>
      </c>
      <c r="B131">
        <v>191669.31049999999</v>
      </c>
      <c r="C131">
        <v>0.75</v>
      </c>
      <c r="D131">
        <v>0.25</v>
      </c>
      <c r="E131" s="8">
        <f t="shared" si="35"/>
        <v>-1787.2460422023817</v>
      </c>
      <c r="F131" s="58">
        <f t="shared" si="32"/>
        <v>691.43938250718679</v>
      </c>
      <c r="G131" s="72">
        <f t="shared" si="33"/>
        <v>-1095.8066596951949</v>
      </c>
      <c r="H131" s="72">
        <f t="shared" si="36"/>
        <v>206336.00809246083</v>
      </c>
      <c r="I131" s="73">
        <f t="shared" si="34"/>
        <v>0.70344125928168799</v>
      </c>
      <c r="J131" s="56">
        <f t="shared" si="29"/>
        <v>4.4916363636363626E-3</v>
      </c>
      <c r="K131" s="74">
        <f t="shared" si="27"/>
        <v>55616.591721806304</v>
      </c>
      <c r="L131" s="74">
        <f t="shared" si="28"/>
        <v>26354.530193750001</v>
      </c>
      <c r="M131" s="75">
        <f t="shared" si="30"/>
        <v>81971.121915556301</v>
      </c>
      <c r="N131" s="58">
        <f t="shared" si="31"/>
        <v>368.18447196398228</v>
      </c>
      <c r="O131" s="58"/>
      <c r="S131" s="5">
        <v>44732</v>
      </c>
      <c r="T131">
        <v>1.25</v>
      </c>
      <c r="U131" s="5">
        <v>44729</v>
      </c>
      <c r="V131">
        <v>3.0266999999999999</v>
      </c>
      <c r="W131" s="5">
        <v>44729</v>
      </c>
      <c r="X131">
        <v>2.8043</v>
      </c>
    </row>
    <row r="132" spans="1:24" x14ac:dyDescent="0.2">
      <c r="A132" s="5">
        <v>42064</v>
      </c>
      <c r="B132">
        <v>191537.2634</v>
      </c>
      <c r="C132">
        <v>0.75</v>
      </c>
      <c r="D132">
        <v>0.25</v>
      </c>
      <c r="E132" s="8">
        <f t="shared" si="35"/>
        <v>-1787.2460422023817</v>
      </c>
      <c r="F132" s="58">
        <f t="shared" si="32"/>
        <v>687.7866936415362</v>
      </c>
      <c r="G132" s="72">
        <f t="shared" si="33"/>
        <v>-1099.4593485608455</v>
      </c>
      <c r="H132" s="72">
        <f t="shared" si="36"/>
        <v>205236.5487439</v>
      </c>
      <c r="I132" s="73">
        <f t="shared" si="34"/>
        <v>0.69969297959056354</v>
      </c>
      <c r="J132" s="56">
        <f t="shared" si="29"/>
        <v>4.4690909090909087E-3</v>
      </c>
      <c r="K132" s="74">
        <f t="shared" si="27"/>
        <v>55282.127394024552</v>
      </c>
      <c r="L132" s="74">
        <f t="shared" si="28"/>
        <v>26336.373717500002</v>
      </c>
      <c r="M132" s="75">
        <f t="shared" si="30"/>
        <v>81618.501111524558</v>
      </c>
      <c r="N132" s="58">
        <f t="shared" si="31"/>
        <v>364.76050133114063</v>
      </c>
      <c r="O132" s="58"/>
      <c r="S132" s="5">
        <v>44729</v>
      </c>
      <c r="T132">
        <v>1.25</v>
      </c>
      <c r="U132" s="5">
        <v>44728</v>
      </c>
      <c r="V132">
        <v>2.9687000000000001</v>
      </c>
      <c r="W132" s="5">
        <v>44728</v>
      </c>
      <c r="X132">
        <v>2.7930000000000001</v>
      </c>
    </row>
    <row r="133" spans="1:24" x14ac:dyDescent="0.2">
      <c r="A133" s="5">
        <v>41944</v>
      </c>
      <c r="B133">
        <v>191209.19500000001</v>
      </c>
      <c r="C133">
        <v>0.75</v>
      </c>
      <c r="D133">
        <v>0.25</v>
      </c>
      <c r="E133" s="8">
        <f t="shared" si="35"/>
        <v>-1787.2460422023817</v>
      </c>
      <c r="F133" s="58">
        <f t="shared" si="32"/>
        <v>684.12182914633343</v>
      </c>
      <c r="G133" s="72">
        <f t="shared" si="33"/>
        <v>-1103.1242130560481</v>
      </c>
      <c r="H133" s="72">
        <f t="shared" si="36"/>
        <v>204133.42453084394</v>
      </c>
      <c r="I133" s="73">
        <f t="shared" si="34"/>
        <v>0.69593220563380198</v>
      </c>
      <c r="J133" s="56">
        <f t="shared" si="29"/>
        <v>4.4465454545454539E-3</v>
      </c>
      <c r="K133" s="74">
        <f t="shared" si="27"/>
        <v>54890.812685698176</v>
      </c>
      <c r="L133" s="74">
        <f t="shared" si="28"/>
        <v>26291.264312500003</v>
      </c>
      <c r="M133" s="75">
        <f t="shared" si="30"/>
        <v>81182.076998198172</v>
      </c>
      <c r="N133" s="58">
        <f t="shared" si="31"/>
        <v>360.97979546689714</v>
      </c>
      <c r="O133" s="58"/>
      <c r="S133" s="5">
        <v>44728</v>
      </c>
      <c r="T133">
        <v>1.25</v>
      </c>
      <c r="U133" s="5">
        <v>44727</v>
      </c>
      <c r="V133">
        <v>2.8858999999999999</v>
      </c>
      <c r="W133" s="5">
        <v>44727</v>
      </c>
      <c r="X133">
        <v>2.7461000000000002</v>
      </c>
    </row>
    <row r="134" spans="1:24" x14ac:dyDescent="0.2">
      <c r="A134" s="5">
        <v>42036</v>
      </c>
      <c r="B134">
        <v>190827.10019999999</v>
      </c>
      <c r="C134">
        <v>0.75</v>
      </c>
      <c r="D134">
        <v>0.25</v>
      </c>
      <c r="E134" s="8">
        <f t="shared" si="35"/>
        <v>-1787.2460422023817</v>
      </c>
      <c r="F134" s="58">
        <f t="shared" si="32"/>
        <v>680.44474843614648</v>
      </c>
      <c r="G134" s="72">
        <f t="shared" si="33"/>
        <v>-1106.8012937662352</v>
      </c>
      <c r="H134" s="72">
        <f t="shared" si="36"/>
        <v>203026.6232370777</v>
      </c>
      <c r="I134" s="73">
        <f t="shared" si="34"/>
        <v>0.69215889576385115</v>
      </c>
      <c r="J134" s="56">
        <f t="shared" si="29"/>
        <v>4.4239999999999991E-3</v>
      </c>
      <c r="K134" s="74">
        <f t="shared" si="27"/>
        <v>54484.103419453037</v>
      </c>
      <c r="L134" s="74">
        <f t="shared" si="28"/>
        <v>26238.726277500002</v>
      </c>
      <c r="M134" s="75">
        <f t="shared" si="30"/>
        <v>80722.829696953035</v>
      </c>
      <c r="N134" s="58">
        <f t="shared" si="31"/>
        <v>357.11779857932015</v>
      </c>
      <c r="O134" s="58"/>
      <c r="S134" s="5">
        <v>44727</v>
      </c>
      <c r="T134">
        <v>1</v>
      </c>
      <c r="U134" s="5">
        <v>44726</v>
      </c>
      <c r="V134">
        <v>2.98935</v>
      </c>
      <c r="W134" s="5">
        <v>44726</v>
      </c>
      <c r="X134">
        <v>2.8715000000000002</v>
      </c>
    </row>
    <row r="135" spans="1:24" x14ac:dyDescent="0.2">
      <c r="A135" s="5">
        <v>42005</v>
      </c>
      <c r="B135">
        <v>190664.94159999999</v>
      </c>
      <c r="C135">
        <v>0.75</v>
      </c>
      <c r="D135">
        <v>0.25</v>
      </c>
      <c r="E135" s="8">
        <f t="shared" si="35"/>
        <v>-1787.2460422023817</v>
      </c>
      <c r="F135" s="58">
        <f t="shared" si="32"/>
        <v>676.75541079025902</v>
      </c>
      <c r="G135" s="72">
        <f t="shared" si="33"/>
        <v>-1110.4906314121226</v>
      </c>
      <c r="H135" s="72">
        <f t="shared" si="36"/>
        <v>201916.13260566557</v>
      </c>
      <c r="I135" s="73">
        <f t="shared" si="34"/>
        <v>0.68837300819433389</v>
      </c>
      <c r="J135" s="56">
        <f t="shared" si="29"/>
        <v>4.4014545454545452E-3</v>
      </c>
      <c r="K135" s="74">
        <f t="shared" si="27"/>
        <v>54140.047255135454</v>
      </c>
      <c r="L135" s="74">
        <f t="shared" si="28"/>
        <v>26216.429469999999</v>
      </c>
      <c r="M135" s="75">
        <f t="shared" si="30"/>
        <v>80356.47672513545</v>
      </c>
      <c r="N135" s="58">
        <f t="shared" si="31"/>
        <v>353.68537973855979</v>
      </c>
      <c r="O135" s="58"/>
      <c r="S135" s="5">
        <v>44726</v>
      </c>
      <c r="T135">
        <v>1</v>
      </c>
      <c r="U135" s="5">
        <v>44725</v>
      </c>
      <c r="V135">
        <v>2.9904500000000001</v>
      </c>
      <c r="W135" s="5">
        <v>44725</v>
      </c>
      <c r="X135">
        <v>2.8538999999999999</v>
      </c>
    </row>
    <row r="136" spans="1:24" x14ac:dyDescent="0.2">
      <c r="A136" s="5">
        <v>39326</v>
      </c>
      <c r="B136">
        <v>190031.91</v>
      </c>
      <c r="C136">
        <v>0.75</v>
      </c>
      <c r="D136">
        <v>0.25</v>
      </c>
      <c r="E136" s="8">
        <f t="shared" si="35"/>
        <v>-1787.2460422023817</v>
      </c>
      <c r="F136" s="58">
        <f t="shared" si="32"/>
        <v>673.05377535221862</v>
      </c>
      <c r="G136" s="72">
        <f t="shared" si="33"/>
        <v>-1114.1922668501629</v>
      </c>
      <c r="H136" s="72">
        <f t="shared" si="36"/>
        <v>200801.94033881542</v>
      </c>
      <c r="I136" s="73">
        <f t="shared" si="34"/>
        <v>0.68457450099958495</v>
      </c>
      <c r="J136" s="56">
        <f t="shared" si="29"/>
        <v>4.3789090909090904E-3</v>
      </c>
      <c r="K136" s="74">
        <f t="shared" si="27"/>
        <v>53662.537484427325</v>
      </c>
      <c r="L136" s="74">
        <f t="shared" si="28"/>
        <v>26129.387625000003</v>
      </c>
      <c r="M136" s="75">
        <f t="shared" si="30"/>
        <v>79791.925109427335</v>
      </c>
      <c r="N136" s="58">
        <f t="shared" si="31"/>
        <v>349.40158624280866</v>
      </c>
      <c r="O136" s="58"/>
      <c r="S136" s="5">
        <v>44725</v>
      </c>
      <c r="T136">
        <v>1</v>
      </c>
      <c r="U136" s="5">
        <v>44722</v>
      </c>
      <c r="V136">
        <v>2.8875000000000002</v>
      </c>
      <c r="W136" s="5">
        <v>44722</v>
      </c>
      <c r="X136">
        <v>2.7610999999999999</v>
      </c>
    </row>
    <row r="137" spans="1:24" x14ac:dyDescent="0.2">
      <c r="A137" s="5">
        <v>39295</v>
      </c>
      <c r="B137">
        <v>189785.65900000001</v>
      </c>
      <c r="C137">
        <v>0.75</v>
      </c>
      <c r="D137">
        <v>0.25</v>
      </c>
      <c r="E137" s="8">
        <f t="shared" si="35"/>
        <v>-1787.2460422023817</v>
      </c>
      <c r="F137" s="58">
        <f t="shared" si="32"/>
        <v>669.3398011293848</v>
      </c>
      <c r="G137" s="72">
        <f t="shared" si="33"/>
        <v>-1117.9062410729969</v>
      </c>
      <c r="H137" s="72">
        <f t="shared" si="36"/>
        <v>199684.03409774241</v>
      </c>
      <c r="I137" s="73">
        <f t="shared" si="34"/>
        <v>0.68076333211418671</v>
      </c>
      <c r="J137" s="56">
        <f t="shared" si="29"/>
        <v>4.3563636363636356E-3</v>
      </c>
      <c r="K137" s="74">
        <f t="shared" si="27"/>
        <v>53294.636013434807</v>
      </c>
      <c r="L137" s="74">
        <f t="shared" si="28"/>
        <v>26095.528112500004</v>
      </c>
      <c r="M137" s="75">
        <f t="shared" si="30"/>
        <v>79390.164125934811</v>
      </c>
      <c r="N137" s="58">
        <f t="shared" si="31"/>
        <v>345.85242408316321</v>
      </c>
      <c r="O137" s="58"/>
      <c r="S137" s="5">
        <v>44722</v>
      </c>
      <c r="T137">
        <v>1</v>
      </c>
      <c r="U137" s="5">
        <v>44721</v>
      </c>
      <c r="V137">
        <v>2.7074500000000001</v>
      </c>
      <c r="W137" s="5">
        <v>44721</v>
      </c>
      <c r="X137">
        <v>2.6009000000000002</v>
      </c>
    </row>
    <row r="138" spans="1:24" x14ac:dyDescent="0.2">
      <c r="A138" s="5">
        <v>41821</v>
      </c>
      <c r="B138">
        <v>189709.2488</v>
      </c>
      <c r="C138">
        <v>0.75</v>
      </c>
      <c r="D138">
        <v>0.25</v>
      </c>
      <c r="E138" s="8">
        <f t="shared" si="35"/>
        <v>-1787.2460422023817</v>
      </c>
      <c r="F138" s="58">
        <f t="shared" si="32"/>
        <v>665.61344699247468</v>
      </c>
      <c r="G138" s="72">
        <f t="shared" si="33"/>
        <v>-1121.6325952099069</v>
      </c>
      <c r="H138" s="72">
        <f t="shared" si="36"/>
        <v>198562.40150253251</v>
      </c>
      <c r="I138" s="73">
        <f t="shared" si="34"/>
        <v>0.67693945933250399</v>
      </c>
      <c r="J138" s="56">
        <f t="shared" si="29"/>
        <v>4.3338181818181817E-3</v>
      </c>
      <c r="K138" s="74">
        <f t="shared" si="27"/>
        <v>52973.941479132089</v>
      </c>
      <c r="L138" s="74">
        <f t="shared" si="28"/>
        <v>26085.021710000001</v>
      </c>
      <c r="M138" s="75">
        <f t="shared" si="30"/>
        <v>79058.96318913209</v>
      </c>
      <c r="N138" s="58">
        <f t="shared" si="31"/>
        <v>342.627172104755</v>
      </c>
      <c r="O138" s="58"/>
      <c r="S138" s="5">
        <v>44721</v>
      </c>
      <c r="T138">
        <v>1</v>
      </c>
      <c r="U138" s="5">
        <v>44720</v>
      </c>
      <c r="V138">
        <v>2.5771000000000002</v>
      </c>
      <c r="W138" s="5">
        <v>44720</v>
      </c>
      <c r="X138">
        <v>2.4851000000000001</v>
      </c>
    </row>
    <row r="139" spans="1:24" x14ac:dyDescent="0.2">
      <c r="A139" s="5">
        <v>39356</v>
      </c>
      <c r="B139">
        <v>189588.81940000001</v>
      </c>
      <c r="C139">
        <v>0.75</v>
      </c>
      <c r="D139">
        <v>0.25</v>
      </c>
      <c r="E139" s="8">
        <f t="shared" si="35"/>
        <v>-1787.2460422023817</v>
      </c>
      <c r="F139" s="58">
        <f t="shared" si="32"/>
        <v>661.8746716751084</v>
      </c>
      <c r="G139" s="72">
        <f t="shared" si="33"/>
        <v>-1125.3713705272733</v>
      </c>
      <c r="H139" s="72">
        <f t="shared" si="36"/>
        <v>197437.03013200522</v>
      </c>
      <c r="I139" s="73">
        <f t="shared" si="34"/>
        <v>0.67310284030821554</v>
      </c>
      <c r="J139" s="56">
        <f t="shared" si="29"/>
        <v>4.3112727272727261E-3</v>
      </c>
      <c r="K139" s="74">
        <f t="shared" si="27"/>
        <v>52640.268791888804</v>
      </c>
      <c r="L139" s="74">
        <f t="shared" si="28"/>
        <v>26068.462667500004</v>
      </c>
      <c r="M139" s="75">
        <f t="shared" si="30"/>
        <v>78708.7314593888</v>
      </c>
      <c r="N139" s="58">
        <f t="shared" si="31"/>
        <v>339.33480733909579</v>
      </c>
      <c r="O139" s="58"/>
      <c r="S139" s="5">
        <v>44720</v>
      </c>
      <c r="T139">
        <v>1</v>
      </c>
      <c r="U139" s="5">
        <v>44719</v>
      </c>
      <c r="V139">
        <v>2.5303</v>
      </c>
      <c r="W139" s="5">
        <v>44719</v>
      </c>
      <c r="X139">
        <v>2.4426000000000001</v>
      </c>
    </row>
    <row r="140" spans="1:24" x14ac:dyDescent="0.2">
      <c r="A140" s="5">
        <v>39387</v>
      </c>
      <c r="B140">
        <v>189489.2023</v>
      </c>
      <c r="C140">
        <v>0.75</v>
      </c>
      <c r="D140">
        <v>0.25</v>
      </c>
      <c r="E140" s="8">
        <f t="shared" si="35"/>
        <v>-1787.2460422023817</v>
      </c>
      <c r="F140" s="58">
        <f t="shared" si="32"/>
        <v>658.12343377335083</v>
      </c>
      <c r="G140" s="72">
        <f t="shared" si="33"/>
        <v>-1129.1226084290308</v>
      </c>
      <c r="H140" s="72">
        <f t="shared" si="36"/>
        <v>196307.9075235762</v>
      </c>
      <c r="I140" s="73">
        <f t="shared" si="34"/>
        <v>0.66925343255384617</v>
      </c>
      <c r="J140" s="56">
        <f t="shared" si="29"/>
        <v>4.2887272727272722E-3</v>
      </c>
      <c r="K140" s="74">
        <f t="shared" si="27"/>
        <v>52311.723366855636</v>
      </c>
      <c r="L140" s="74">
        <f t="shared" si="28"/>
        <v>26054.765316250003</v>
      </c>
      <c r="M140" s="75">
        <f t="shared" si="30"/>
        <v>78366.488683105636</v>
      </c>
      <c r="N140" s="58">
        <f t="shared" si="31"/>
        <v>336.09249728310829</v>
      </c>
      <c r="O140" s="58"/>
      <c r="S140" s="5">
        <v>44719</v>
      </c>
      <c r="T140">
        <v>1</v>
      </c>
      <c r="U140" s="5">
        <v>44718</v>
      </c>
      <c r="V140">
        <v>2.5289000000000001</v>
      </c>
      <c r="W140" s="5">
        <v>44718</v>
      </c>
      <c r="X140">
        <v>2.4662999999999999</v>
      </c>
    </row>
    <row r="141" spans="1:24" x14ac:dyDescent="0.2">
      <c r="A141" s="5">
        <v>39417</v>
      </c>
      <c r="B141">
        <v>189193.4909</v>
      </c>
      <c r="C141">
        <v>0.75</v>
      </c>
      <c r="D141">
        <v>0.25</v>
      </c>
      <c r="E141" s="8">
        <f t="shared" si="35"/>
        <v>-1787.2460422023817</v>
      </c>
      <c r="F141" s="58">
        <f t="shared" si="32"/>
        <v>654.35969174525405</v>
      </c>
      <c r="G141" s="72">
        <f t="shared" si="33"/>
        <v>-1132.8863504571277</v>
      </c>
      <c r="H141" s="72">
        <f t="shared" si="36"/>
        <v>195175.02117311908</v>
      </c>
      <c r="I141" s="73">
        <f t="shared" si="34"/>
        <v>0.66539119344029563</v>
      </c>
      <c r="J141" s="56">
        <f t="shared" si="29"/>
        <v>4.2661818181818174E-3</v>
      </c>
      <c r="K141" s="74">
        <f t="shared" si="27"/>
        <v>51928.669114198266</v>
      </c>
      <c r="L141" s="74">
        <f t="shared" si="28"/>
        <v>26014.104998750001</v>
      </c>
      <c r="M141" s="75">
        <f t="shared" si="30"/>
        <v>77942.774112948275</v>
      </c>
      <c r="N141" s="58">
        <f t="shared" si="31"/>
        <v>332.51804577931239</v>
      </c>
      <c r="O141" s="58"/>
      <c r="S141" s="5">
        <v>44718</v>
      </c>
      <c r="T141">
        <v>1</v>
      </c>
      <c r="U141" s="5">
        <v>44713</v>
      </c>
      <c r="V141">
        <v>2.4457</v>
      </c>
      <c r="W141" s="5">
        <v>44713</v>
      </c>
      <c r="X141">
        <v>2.3628</v>
      </c>
    </row>
    <row r="142" spans="1:24" x14ac:dyDescent="0.2">
      <c r="A142" s="5">
        <v>39264</v>
      </c>
      <c r="B142">
        <v>188691.02970000001</v>
      </c>
      <c r="C142">
        <v>0.75</v>
      </c>
      <c r="D142">
        <v>0.25</v>
      </c>
      <c r="E142" s="8">
        <f t="shared" si="35"/>
        <v>-1787.2460422023817</v>
      </c>
      <c r="F142" s="58">
        <f t="shared" si="32"/>
        <v>650.58340391039701</v>
      </c>
      <c r="G142" s="72">
        <f t="shared" si="33"/>
        <v>-1136.6626382919846</v>
      </c>
      <c r="H142" s="72">
        <f t="shared" si="36"/>
        <v>194038.3585348271</v>
      </c>
      <c r="I142" s="73">
        <f t="shared" si="34"/>
        <v>0.66151608019636654</v>
      </c>
      <c r="J142" s="56">
        <f t="shared" si="29"/>
        <v>4.2436363636363626E-3</v>
      </c>
      <c r="K142" s="74">
        <f t="shared" si="27"/>
        <v>51489.137013336083</v>
      </c>
      <c r="L142" s="74">
        <f t="shared" si="28"/>
        <v>25945.016583750003</v>
      </c>
      <c r="M142" s="75">
        <f t="shared" si="30"/>
        <v>77434.153597086086</v>
      </c>
      <c r="N142" s="58">
        <f t="shared" si="31"/>
        <v>328.60238999199794</v>
      </c>
      <c r="O142" s="58"/>
      <c r="S142" s="5">
        <v>44715</v>
      </c>
      <c r="T142">
        <v>1</v>
      </c>
      <c r="U142" s="5">
        <v>44712</v>
      </c>
      <c r="V142">
        <v>2.3462999999999998</v>
      </c>
      <c r="W142" s="5">
        <v>44712</v>
      </c>
      <c r="X142">
        <v>2.2797999999999998</v>
      </c>
    </row>
    <row r="143" spans="1:24" x14ac:dyDescent="0.2">
      <c r="A143" s="5">
        <v>41791</v>
      </c>
      <c r="B143">
        <v>187077.4797</v>
      </c>
      <c r="C143">
        <v>0.75</v>
      </c>
      <c r="D143">
        <v>0.25</v>
      </c>
      <c r="E143" s="8">
        <f t="shared" si="35"/>
        <v>-1787.2460422023817</v>
      </c>
      <c r="F143" s="58">
        <f t="shared" si="32"/>
        <v>646.79452844942375</v>
      </c>
      <c r="G143" s="72">
        <f t="shared" si="33"/>
        <v>-1140.4515137529579</v>
      </c>
      <c r="H143" s="72">
        <f t="shared" si="36"/>
        <v>192897.90702107415</v>
      </c>
      <c r="I143" s="73">
        <f t="shared" si="34"/>
        <v>0.65762804990829093</v>
      </c>
      <c r="J143" s="56">
        <f t="shared" si="29"/>
        <v>4.2210909090909087E-3</v>
      </c>
      <c r="K143" s="74">
        <f t="shared" si="27"/>
        <v>50748.801739708419</v>
      </c>
      <c r="L143" s="74">
        <f t="shared" si="28"/>
        <v>25723.153458750003</v>
      </c>
      <c r="M143" s="75">
        <f t="shared" si="30"/>
        <v>76471.955198458425</v>
      </c>
      <c r="N143" s="58">
        <f t="shared" si="31"/>
        <v>322.79507488862009</v>
      </c>
      <c r="O143" s="58"/>
      <c r="S143" s="5">
        <v>44714</v>
      </c>
      <c r="T143">
        <v>1</v>
      </c>
      <c r="U143" s="5">
        <v>44711</v>
      </c>
      <c r="V143">
        <v>2.2827000000000002</v>
      </c>
      <c r="W143" s="5">
        <v>44711</v>
      </c>
      <c r="X143">
        <v>2.1857000000000002</v>
      </c>
    </row>
    <row r="144" spans="1:24" x14ac:dyDescent="0.2">
      <c r="A144" s="5">
        <v>39234</v>
      </c>
      <c r="B144">
        <v>186348.11919999999</v>
      </c>
      <c r="C144">
        <v>0.75</v>
      </c>
      <c r="D144">
        <v>0.25</v>
      </c>
      <c r="E144" s="8">
        <f t="shared" si="35"/>
        <v>-1787.2460422023817</v>
      </c>
      <c r="F144" s="58">
        <f t="shared" si="32"/>
        <v>642.99302340358054</v>
      </c>
      <c r="G144" s="72">
        <f t="shared" si="33"/>
        <v>-1144.2530187988011</v>
      </c>
      <c r="H144" s="72">
        <f t="shared" si="36"/>
        <v>191753.65400227535</v>
      </c>
      <c r="I144" s="73">
        <f t="shared" si="34"/>
        <v>0.65372705951925514</v>
      </c>
      <c r="J144" s="56">
        <f t="shared" si="29"/>
        <v>4.1985454545454539E-3</v>
      </c>
      <c r="K144" s="74">
        <f t="shared" si="27"/>
        <v>50251.083304768355</v>
      </c>
      <c r="L144" s="74">
        <f t="shared" si="28"/>
        <v>25622.866389999999</v>
      </c>
      <c r="M144" s="75">
        <f t="shared" si="30"/>
        <v>75873.949694768351</v>
      </c>
      <c r="N144" s="58">
        <f t="shared" si="31"/>
        <v>318.56022660938009</v>
      </c>
      <c r="O144" s="58"/>
      <c r="S144" s="5">
        <v>44713</v>
      </c>
      <c r="T144">
        <v>1</v>
      </c>
      <c r="U144" s="5">
        <v>44708</v>
      </c>
      <c r="V144">
        <v>2.2122999999999999</v>
      </c>
      <c r="W144" s="5">
        <v>44708</v>
      </c>
      <c r="X144">
        <v>2.1248</v>
      </c>
    </row>
    <row r="145" spans="1:24" x14ac:dyDescent="0.2">
      <c r="A145" s="5">
        <v>39448</v>
      </c>
      <c r="B145">
        <v>185781.63159999999</v>
      </c>
      <c r="C145">
        <v>0.75</v>
      </c>
      <c r="D145">
        <v>0.25</v>
      </c>
      <c r="E145" s="8">
        <f t="shared" si="35"/>
        <v>-1787.2460422023817</v>
      </c>
      <c r="F145" s="58">
        <f t="shared" si="32"/>
        <v>639.17884667425119</v>
      </c>
      <c r="G145" s="72">
        <f t="shared" si="33"/>
        <v>-1148.0671955281305</v>
      </c>
      <c r="H145" s="72">
        <f t="shared" si="36"/>
        <v>190605.58680674722</v>
      </c>
      <c r="I145" s="73">
        <f t="shared" si="34"/>
        <v>0.64981306582892262</v>
      </c>
      <c r="J145" s="56">
        <f t="shared" si="29"/>
        <v>4.1759999999999992E-3</v>
      </c>
      <c r="K145" s="74">
        <f t="shared" si="27"/>
        <v>49798.37428693688</v>
      </c>
      <c r="L145" s="74">
        <f t="shared" si="28"/>
        <v>25544.974345000002</v>
      </c>
      <c r="M145" s="75">
        <f t="shared" si="30"/>
        <v>75343.348631936882</v>
      </c>
      <c r="N145" s="58">
        <f t="shared" si="31"/>
        <v>314.63382388696834</v>
      </c>
      <c r="O145" s="58"/>
      <c r="S145" s="5">
        <v>44712</v>
      </c>
      <c r="T145">
        <v>1</v>
      </c>
      <c r="U145" s="5">
        <v>44707</v>
      </c>
      <c r="V145">
        <v>2.2082999999999999</v>
      </c>
      <c r="W145" s="5">
        <v>44707</v>
      </c>
      <c r="X145">
        <v>2.1438000000000001</v>
      </c>
    </row>
    <row r="146" spans="1:24" x14ac:dyDescent="0.2">
      <c r="A146" s="5">
        <v>41760</v>
      </c>
      <c r="B146">
        <v>185476.49129999999</v>
      </c>
      <c r="C146">
        <v>0.75</v>
      </c>
      <c r="D146">
        <v>0.25</v>
      </c>
      <c r="E146" s="8">
        <f t="shared" si="35"/>
        <v>-1787.2460422023817</v>
      </c>
      <c r="F146" s="58">
        <f t="shared" si="32"/>
        <v>635.35195602249075</v>
      </c>
      <c r="G146" s="72">
        <f t="shared" si="33"/>
        <v>-1151.894086179891</v>
      </c>
      <c r="H146" s="72">
        <f t="shared" si="36"/>
        <v>189453.69272056734</v>
      </c>
      <c r="I146" s="73">
        <f t="shared" si="34"/>
        <v>0.6458860254929556</v>
      </c>
      <c r="J146" s="56">
        <f t="shared" si="29"/>
        <v>4.1534545454545452E-3</v>
      </c>
      <c r="K146" s="74">
        <f t="shared" si="27"/>
        <v>49416.127937605997</v>
      </c>
      <c r="L146" s="74">
        <f t="shared" si="28"/>
        <v>25503.01755375</v>
      </c>
      <c r="M146" s="75">
        <f t="shared" si="30"/>
        <v>74919.145491356001</v>
      </c>
      <c r="N146" s="58">
        <f t="shared" si="31"/>
        <v>311.17326538264297</v>
      </c>
      <c r="O146" s="58"/>
      <c r="S146" s="5">
        <v>44711</v>
      </c>
      <c r="T146">
        <v>1</v>
      </c>
      <c r="U146" s="5">
        <v>44706</v>
      </c>
      <c r="V146">
        <v>2.1631</v>
      </c>
      <c r="W146" s="5">
        <v>44706</v>
      </c>
      <c r="X146">
        <v>2.0922000000000001</v>
      </c>
    </row>
    <row r="147" spans="1:24" x14ac:dyDescent="0.2">
      <c r="A147" s="5">
        <v>39203</v>
      </c>
      <c r="B147">
        <v>184330.399</v>
      </c>
      <c r="C147">
        <v>0.75</v>
      </c>
      <c r="D147">
        <v>0.25</v>
      </c>
      <c r="E147" s="8">
        <f t="shared" si="35"/>
        <v>-1787.2460422023817</v>
      </c>
      <c r="F147" s="58">
        <f t="shared" si="32"/>
        <v>631.5123090685579</v>
      </c>
      <c r="G147" s="72">
        <f t="shared" si="33"/>
        <v>-1155.7337331338238</v>
      </c>
      <c r="H147" s="72">
        <f t="shared" si="36"/>
        <v>188297.95898743352</v>
      </c>
      <c r="I147" s="73">
        <f t="shared" si="34"/>
        <v>0.64194589502253541</v>
      </c>
      <c r="J147" s="56">
        <f t="shared" si="29"/>
        <v>4.1309090909090905E-3</v>
      </c>
      <c r="K147" s="74">
        <f t="shared" si="27"/>
        <v>48811.183973440384</v>
      </c>
      <c r="L147" s="74">
        <f t="shared" si="28"/>
        <v>25345.429862500001</v>
      </c>
      <c r="M147" s="75">
        <f t="shared" si="30"/>
        <v>74156.613835940385</v>
      </c>
      <c r="N147" s="58">
        <f t="shared" si="31"/>
        <v>306.33423024592099</v>
      </c>
      <c r="O147" s="58"/>
      <c r="S147" s="5">
        <v>44708</v>
      </c>
      <c r="T147">
        <v>1</v>
      </c>
      <c r="U147" s="5">
        <v>44705</v>
      </c>
      <c r="V147">
        <v>2.1574</v>
      </c>
      <c r="W147" s="5">
        <v>44705</v>
      </c>
      <c r="X147">
        <v>2.0939999999999999</v>
      </c>
    </row>
    <row r="148" spans="1:24" x14ac:dyDescent="0.2">
      <c r="A148" s="5">
        <v>39569</v>
      </c>
      <c r="B148">
        <v>184267.36809999999</v>
      </c>
      <c r="C148">
        <v>0.75</v>
      </c>
      <c r="D148">
        <v>0.25</v>
      </c>
      <c r="E148" s="8">
        <f t="shared" si="35"/>
        <v>-1787.2460422023817</v>
      </c>
      <c r="F148" s="58">
        <f t="shared" si="32"/>
        <v>627.65986329144516</v>
      </c>
      <c r="G148" s="72">
        <f t="shared" si="33"/>
        <v>-1159.5861789109365</v>
      </c>
      <c r="H148" s="72">
        <f t="shared" si="36"/>
        <v>187138.37280852257</v>
      </c>
      <c r="I148" s="73">
        <f t="shared" si="34"/>
        <v>0.63799263078388035</v>
      </c>
      <c r="J148" s="56">
        <f t="shared" si="29"/>
        <v>4.1083636363636357E-3</v>
      </c>
      <c r="K148" s="74">
        <f t="shared" si="27"/>
        <v>48494.004463468023</v>
      </c>
      <c r="L148" s="74">
        <f t="shared" si="28"/>
        <v>25336.763113749999</v>
      </c>
      <c r="M148" s="75">
        <f t="shared" si="30"/>
        <v>73830.767577218023</v>
      </c>
      <c r="N148" s="58">
        <f t="shared" si="31"/>
        <v>303.32364075905787</v>
      </c>
      <c r="O148" s="58"/>
      <c r="S148" s="5">
        <v>44707</v>
      </c>
      <c r="T148">
        <v>1</v>
      </c>
      <c r="U148" s="5">
        <v>44704</v>
      </c>
      <c r="V148">
        <v>2.2734000000000001</v>
      </c>
      <c r="W148" s="5">
        <v>44704</v>
      </c>
      <c r="X148">
        <v>2.1724999999999999</v>
      </c>
    </row>
    <row r="149" spans="1:24" x14ac:dyDescent="0.2">
      <c r="A149" s="5">
        <v>39479</v>
      </c>
      <c r="B149">
        <v>184184.65479999999</v>
      </c>
      <c r="C149">
        <v>0.75</v>
      </c>
      <c r="D149">
        <v>0.25</v>
      </c>
      <c r="E149" s="8">
        <f t="shared" si="35"/>
        <v>-1787.2460422023817</v>
      </c>
      <c r="F149" s="58">
        <f t="shared" si="32"/>
        <v>623.79457602840864</v>
      </c>
      <c r="G149" s="72">
        <f t="shared" si="33"/>
        <v>-1163.4514661739731</v>
      </c>
      <c r="H149" s="72">
        <f t="shared" si="36"/>
        <v>185974.92134234859</v>
      </c>
      <c r="I149" s="73">
        <f t="shared" si="34"/>
        <v>0.6340261889977632</v>
      </c>
      <c r="J149" s="56">
        <f t="shared" si="29"/>
        <v>4.0858181818181818E-3</v>
      </c>
      <c r="K149" s="74">
        <f t="shared" si="27"/>
        <v>48170.881586318937</v>
      </c>
      <c r="L149" s="74">
        <f t="shared" si="28"/>
        <v>25325.390035</v>
      </c>
      <c r="M149" s="75">
        <f t="shared" si="30"/>
        <v>73496.271621318941</v>
      </c>
      <c r="N149" s="58">
        <f t="shared" si="31"/>
        <v>300.29240288623259</v>
      </c>
      <c r="O149" s="58"/>
      <c r="S149" s="5">
        <v>44706</v>
      </c>
      <c r="T149">
        <v>1</v>
      </c>
      <c r="U149" s="5">
        <v>44701</v>
      </c>
      <c r="V149">
        <v>2.2193000000000001</v>
      </c>
      <c r="W149" s="5">
        <v>44701</v>
      </c>
      <c r="X149">
        <v>2.1021999999999998</v>
      </c>
    </row>
    <row r="150" spans="1:24" x14ac:dyDescent="0.2">
      <c r="A150" s="5">
        <v>41730</v>
      </c>
      <c r="B150">
        <v>183531.61429999999</v>
      </c>
      <c r="C150">
        <v>0.75</v>
      </c>
      <c r="D150">
        <v>0.25</v>
      </c>
      <c r="E150" s="8">
        <f t="shared" si="35"/>
        <v>-1787.2460422023817</v>
      </c>
      <c r="F150" s="58">
        <f t="shared" si="32"/>
        <v>619.91640447449538</v>
      </c>
      <c r="G150" s="72">
        <f t="shared" si="33"/>
        <v>-1167.3296377278862</v>
      </c>
      <c r="H150" s="72">
        <f t="shared" si="36"/>
        <v>184807.59170462072</v>
      </c>
      <c r="I150" s="73">
        <f t="shared" si="34"/>
        <v>0.63004652573902564</v>
      </c>
      <c r="J150" s="56">
        <f t="shared" si="29"/>
        <v>4.0632727272727261E-3</v>
      </c>
      <c r="K150" s="74">
        <f t="shared" si="27"/>
        <v>47698.800580608324</v>
      </c>
      <c r="L150" s="74">
        <f t="shared" si="28"/>
        <v>25235.596966249999</v>
      </c>
      <c r="M150" s="75">
        <f t="shared" si="30"/>
        <v>72934.397546858323</v>
      </c>
      <c r="N150" s="58">
        <f t="shared" si="31"/>
        <v>296.35234843221622</v>
      </c>
      <c r="O150" s="58"/>
      <c r="S150" s="5">
        <v>44705</v>
      </c>
      <c r="T150">
        <v>1</v>
      </c>
      <c r="U150" s="5">
        <v>44700</v>
      </c>
      <c r="V150">
        <v>2.2216999999999998</v>
      </c>
      <c r="W150" s="5">
        <v>44700</v>
      </c>
      <c r="X150">
        <v>2.0939999999999999</v>
      </c>
    </row>
    <row r="151" spans="1:24" x14ac:dyDescent="0.2">
      <c r="A151" s="5">
        <v>39539</v>
      </c>
      <c r="B151">
        <v>183147.84039999999</v>
      </c>
      <c r="C151">
        <v>0.75</v>
      </c>
      <c r="D151">
        <v>0.25</v>
      </c>
      <c r="E151" s="8">
        <f t="shared" si="35"/>
        <v>-1787.2460422023817</v>
      </c>
      <c r="F151" s="58">
        <f t="shared" si="32"/>
        <v>616.02530568206907</v>
      </c>
      <c r="G151" s="72">
        <f t="shared" si="33"/>
        <v>-1171.2207365203126</v>
      </c>
      <c r="H151" s="72">
        <f t="shared" si="36"/>
        <v>183636.37096810041</v>
      </c>
      <c r="I151" s="73">
        <f t="shared" si="34"/>
        <v>0.6260535969360923</v>
      </c>
      <c r="J151" s="56">
        <f t="shared" si="29"/>
        <v>4.0407272727272722E-3</v>
      </c>
      <c r="K151" s="74">
        <f t="shared" si="27"/>
        <v>47297.400254567663</v>
      </c>
      <c r="L151" s="74">
        <f t="shared" si="28"/>
        <v>25182.828055000002</v>
      </c>
      <c r="M151" s="75">
        <f t="shared" si="30"/>
        <v>72480.228309567668</v>
      </c>
      <c r="N151" s="58">
        <f t="shared" si="31"/>
        <v>292.87283526396942</v>
      </c>
      <c r="O151" s="58"/>
      <c r="S151" s="5">
        <v>44704</v>
      </c>
      <c r="T151">
        <v>1</v>
      </c>
      <c r="U151" s="5">
        <v>44699</v>
      </c>
      <c r="V151">
        <v>2.2002000000000002</v>
      </c>
      <c r="W151" s="5">
        <v>44699</v>
      </c>
      <c r="X151">
        <v>2.0815000000000001</v>
      </c>
    </row>
    <row r="152" spans="1:24" x14ac:dyDescent="0.2">
      <c r="A152" s="5">
        <v>39508</v>
      </c>
      <c r="B152">
        <v>182844.75769999999</v>
      </c>
      <c r="C152">
        <v>0.75</v>
      </c>
      <c r="D152">
        <v>0.25</v>
      </c>
      <c r="E152" s="8">
        <f t="shared" si="35"/>
        <v>-1787.2460422023817</v>
      </c>
      <c r="F152" s="58">
        <f t="shared" si="32"/>
        <v>612.12123656033475</v>
      </c>
      <c r="G152" s="72">
        <f t="shared" si="33"/>
        <v>-1175.1248056420468</v>
      </c>
      <c r="H152" s="72">
        <f t="shared" si="36"/>
        <v>182461.24616245835</v>
      </c>
      <c r="I152" s="73">
        <f t="shared" si="34"/>
        <v>0.62204735837048253</v>
      </c>
      <c r="J152" s="56">
        <f t="shared" si="29"/>
        <v>4.0181818181818174E-3</v>
      </c>
      <c r="K152" s="74">
        <f t="shared" si="27"/>
        <v>46916.96563916008</v>
      </c>
      <c r="L152" s="74">
        <f t="shared" si="28"/>
        <v>25141.154183750001</v>
      </c>
      <c r="M152" s="75">
        <f t="shared" si="30"/>
        <v>72058.119822910085</v>
      </c>
      <c r="N152" s="58">
        <f t="shared" si="31"/>
        <v>289.54262692478409</v>
      </c>
      <c r="O152" s="58"/>
      <c r="S152" s="5">
        <v>44701</v>
      </c>
      <c r="T152">
        <v>1</v>
      </c>
      <c r="U152" s="5">
        <v>44698</v>
      </c>
      <c r="V152">
        <v>2.2429999999999999</v>
      </c>
      <c r="W152" s="5">
        <v>44698</v>
      </c>
      <c r="X152">
        <v>2.1192000000000002</v>
      </c>
    </row>
    <row r="153" spans="1:24" x14ac:dyDescent="0.2">
      <c r="A153" s="5">
        <v>39173</v>
      </c>
      <c r="B153">
        <v>182242.64170000001</v>
      </c>
      <c r="C153">
        <v>0.75</v>
      </c>
      <c r="D153">
        <v>0.25</v>
      </c>
      <c r="E153" s="8">
        <f t="shared" si="35"/>
        <v>-1787.2460422023817</v>
      </c>
      <c r="F153" s="58">
        <f t="shared" si="32"/>
        <v>608.20415387486116</v>
      </c>
      <c r="G153" s="72">
        <f t="shared" si="33"/>
        <v>-1179.0418883275206</v>
      </c>
      <c r="H153" s="72">
        <f t="shared" si="36"/>
        <v>181282.20427413084</v>
      </c>
      <c r="I153" s="73">
        <f t="shared" si="34"/>
        <v>0.61802776567632067</v>
      </c>
      <c r="J153" s="56">
        <f t="shared" si="29"/>
        <v>3.9956363636363627E-3</v>
      </c>
      <c r="K153" s="74">
        <f t="shared" si="27"/>
        <v>46460.292722580525</v>
      </c>
      <c r="L153" s="74">
        <f t="shared" si="28"/>
        <v>25058.363233750002</v>
      </c>
      <c r="M153" s="75">
        <f t="shared" si="30"/>
        <v>71518.655956330535</v>
      </c>
      <c r="N153" s="58">
        <f t="shared" si="31"/>
        <v>285.76254241751263</v>
      </c>
      <c r="O153" s="58"/>
      <c r="S153" s="5">
        <v>44700</v>
      </c>
      <c r="T153">
        <v>1</v>
      </c>
      <c r="U153" s="5">
        <v>44697</v>
      </c>
      <c r="V153">
        <v>2.0739999999999998</v>
      </c>
      <c r="W153" s="5">
        <v>44697</v>
      </c>
      <c r="X153">
        <v>1.9611000000000001</v>
      </c>
    </row>
    <row r="154" spans="1:24" x14ac:dyDescent="0.2">
      <c r="A154" s="5">
        <v>39600</v>
      </c>
      <c r="B154">
        <v>181830.6502</v>
      </c>
      <c r="C154">
        <v>0.75</v>
      </c>
      <c r="D154">
        <v>0.25</v>
      </c>
      <c r="E154" s="8">
        <f t="shared" si="35"/>
        <v>-1787.2460422023817</v>
      </c>
      <c r="F154" s="58">
        <f t="shared" si="32"/>
        <v>604.27401424710285</v>
      </c>
      <c r="G154" s="72">
        <f t="shared" si="33"/>
        <v>-1182.9720279552789</v>
      </c>
      <c r="H154" s="72">
        <f t="shared" si="36"/>
        <v>180099.23224617555</v>
      </c>
      <c r="I154" s="73">
        <f t="shared" si="34"/>
        <v>0.61399477433984495</v>
      </c>
      <c r="J154" s="56">
        <f t="shared" si="29"/>
        <v>3.9730909090909088E-3</v>
      </c>
      <c r="K154" s="74">
        <f t="shared" si="27"/>
        <v>46052.765978016723</v>
      </c>
      <c r="L154" s="74">
        <f t="shared" si="28"/>
        <v>25001.714402500002</v>
      </c>
      <c r="M154" s="75">
        <f t="shared" si="30"/>
        <v>71054.480380516732</v>
      </c>
      <c r="N154" s="58">
        <f t="shared" si="31"/>
        <v>282.30591005000935</v>
      </c>
      <c r="O154" s="58"/>
      <c r="S154" s="5">
        <v>44699</v>
      </c>
      <c r="T154">
        <v>1</v>
      </c>
      <c r="U154" s="5">
        <v>44694</v>
      </c>
      <c r="V154">
        <v>2.0417999999999998</v>
      </c>
      <c r="W154" s="5">
        <v>44694</v>
      </c>
      <c r="X154">
        <v>1.9464999999999999</v>
      </c>
    </row>
    <row r="155" spans="1:24" x14ac:dyDescent="0.2">
      <c r="A155" s="5">
        <v>39630</v>
      </c>
      <c r="B155">
        <v>179845.201</v>
      </c>
      <c r="C155">
        <v>0.75</v>
      </c>
      <c r="D155">
        <v>0.25</v>
      </c>
      <c r="E155" s="8">
        <f t="shared" si="35"/>
        <v>-1787.2460422023817</v>
      </c>
      <c r="F155" s="58">
        <f t="shared" si="32"/>
        <v>600.33077415391858</v>
      </c>
      <c r="G155" s="72">
        <f t="shared" si="33"/>
        <v>-1186.9152680484631</v>
      </c>
      <c r="H155" s="72">
        <f t="shared" si="36"/>
        <v>178912.31697812708</v>
      </c>
      <c r="I155" s="73">
        <f t="shared" si="34"/>
        <v>0.60994833969891438</v>
      </c>
      <c r="J155" s="56">
        <f t="shared" si="29"/>
        <v>3.950545454545454E-3</v>
      </c>
      <c r="K155" s="74">
        <f t="shared" si="27"/>
        <v>45249.716223016621</v>
      </c>
      <c r="L155" s="74">
        <f t="shared" si="28"/>
        <v>24728.715137500003</v>
      </c>
      <c r="M155" s="75">
        <f t="shared" si="30"/>
        <v>69978.431360516624</v>
      </c>
      <c r="N155" s="58">
        <f t="shared" si="31"/>
        <v>276.45297392751002</v>
      </c>
      <c r="O155" s="58"/>
      <c r="S155" s="5">
        <v>44698</v>
      </c>
      <c r="T155">
        <v>1</v>
      </c>
      <c r="U155" s="5">
        <v>44693</v>
      </c>
      <c r="V155">
        <v>2.0026000000000002</v>
      </c>
      <c r="W155" s="5">
        <v>44693</v>
      </c>
      <c r="X155">
        <v>1.8959999999999999</v>
      </c>
    </row>
    <row r="156" spans="1:24" x14ac:dyDescent="0.2">
      <c r="A156" s="5">
        <v>41699</v>
      </c>
      <c r="B156">
        <v>179536.8481</v>
      </c>
      <c r="C156">
        <v>0.75</v>
      </c>
      <c r="D156">
        <v>0.25</v>
      </c>
      <c r="E156" s="8">
        <f t="shared" si="35"/>
        <v>-1787.2460422023817</v>
      </c>
      <c r="F156" s="58">
        <f t="shared" si="32"/>
        <v>596.37438992709031</v>
      </c>
      <c r="G156" s="72">
        <f t="shared" si="33"/>
        <v>-1190.8716522752914</v>
      </c>
      <c r="H156" s="72">
        <f t="shared" si="36"/>
        <v>177721.44532585179</v>
      </c>
      <c r="I156" s="73">
        <f t="shared" si="34"/>
        <v>0.60588841694251394</v>
      </c>
      <c r="J156" s="56">
        <f t="shared" si="29"/>
        <v>3.9279999999999992E-3</v>
      </c>
      <c r="K156" s="74">
        <f t="shared" si="27"/>
        <v>44871.459879740003</v>
      </c>
      <c r="L156" s="74">
        <f t="shared" si="28"/>
        <v>24686.316613750001</v>
      </c>
      <c r="M156" s="75">
        <f t="shared" si="30"/>
        <v>69557.776493490004</v>
      </c>
      <c r="N156" s="58">
        <f t="shared" si="31"/>
        <v>273.22294606642868</v>
      </c>
      <c r="O156" s="58"/>
      <c r="S156" s="5">
        <v>44697</v>
      </c>
      <c r="T156">
        <v>1</v>
      </c>
      <c r="U156" s="5">
        <v>44692</v>
      </c>
      <c r="V156">
        <v>2.0586000000000002</v>
      </c>
      <c r="W156" s="5">
        <v>44692</v>
      </c>
      <c r="X156">
        <v>1.998</v>
      </c>
    </row>
    <row r="157" spans="1:24" x14ac:dyDescent="0.2">
      <c r="A157" s="5">
        <v>41671</v>
      </c>
      <c r="B157">
        <v>178921.43979999999</v>
      </c>
      <c r="C157">
        <v>0.75</v>
      </c>
      <c r="D157">
        <v>0.25</v>
      </c>
      <c r="E157" s="8">
        <f t="shared" si="35"/>
        <v>-1787.2460422023817</v>
      </c>
      <c r="F157" s="58">
        <f t="shared" si="32"/>
        <v>592.40481775283934</v>
      </c>
      <c r="G157" s="72">
        <f t="shared" si="33"/>
        <v>-1194.8412244495423</v>
      </c>
      <c r="H157" s="72">
        <f t="shared" si="36"/>
        <v>176526.60410140225</v>
      </c>
      <c r="I157" s="73">
        <f t="shared" si="34"/>
        <v>0.60181496111025889</v>
      </c>
      <c r="J157" s="56">
        <f t="shared" si="29"/>
        <v>3.9054545454545449E-3</v>
      </c>
      <c r="K157" s="74">
        <f t="shared" si="27"/>
        <v>44417.009725699274</v>
      </c>
      <c r="L157" s="74">
        <f t="shared" si="28"/>
        <v>24601.697972500002</v>
      </c>
      <c r="M157" s="75">
        <f t="shared" si="30"/>
        <v>69018.707698199272</v>
      </c>
      <c r="N157" s="58">
        <f t="shared" si="31"/>
        <v>269.54942570133096</v>
      </c>
      <c r="O157" s="58"/>
      <c r="S157" s="5">
        <v>44694</v>
      </c>
      <c r="T157">
        <v>1</v>
      </c>
      <c r="U157" s="5">
        <v>44691</v>
      </c>
      <c r="V157">
        <v>2.0752000000000002</v>
      </c>
      <c r="W157" s="5">
        <v>44691</v>
      </c>
      <c r="X157">
        <v>2.032</v>
      </c>
    </row>
    <row r="158" spans="1:24" x14ac:dyDescent="0.2">
      <c r="A158" s="5">
        <v>39142</v>
      </c>
      <c r="B158">
        <v>178636.42970000001</v>
      </c>
      <c r="C158">
        <v>0.75</v>
      </c>
      <c r="D158">
        <v>0.25</v>
      </c>
      <c r="E158" s="8">
        <f t="shared" si="35"/>
        <v>-1787.2460422023817</v>
      </c>
      <c r="F158" s="58">
        <f t="shared" si="32"/>
        <v>588.42201367134089</v>
      </c>
      <c r="G158" s="72">
        <f t="shared" si="33"/>
        <v>-1198.8240285310408</v>
      </c>
      <c r="H158" s="72">
        <f t="shared" si="36"/>
        <v>175327.78007287122</v>
      </c>
      <c r="I158" s="73">
        <f t="shared" si="34"/>
        <v>0.59772792709189637</v>
      </c>
      <c r="J158" s="56">
        <f t="shared" si="29"/>
        <v>3.8829090909090901E-3</v>
      </c>
      <c r="K158" s="74">
        <f t="shared" si="27"/>
        <v>44045.092916417292</v>
      </c>
      <c r="L158" s="74">
        <f t="shared" si="28"/>
        <v>24562.509083750003</v>
      </c>
      <c r="M158" s="75">
        <f t="shared" si="30"/>
        <v>68607.602000167302</v>
      </c>
      <c r="N158" s="58">
        <f t="shared" si="31"/>
        <v>266.39708151192229</v>
      </c>
      <c r="O158" s="58"/>
      <c r="S158" s="5">
        <v>44693</v>
      </c>
      <c r="T158">
        <v>1</v>
      </c>
      <c r="U158" s="5">
        <v>44690</v>
      </c>
      <c r="V158">
        <v>2.1059999999999999</v>
      </c>
      <c r="W158" s="5">
        <v>44690</v>
      </c>
      <c r="X158">
        <v>2.0859999999999999</v>
      </c>
    </row>
    <row r="159" spans="1:24" x14ac:dyDescent="0.2">
      <c r="A159" s="5">
        <v>41640</v>
      </c>
      <c r="B159">
        <v>178182.19469999999</v>
      </c>
      <c r="C159">
        <v>0.75</v>
      </c>
      <c r="D159">
        <v>0.25</v>
      </c>
      <c r="E159" s="8">
        <f t="shared" si="35"/>
        <v>-1787.2460422023817</v>
      </c>
      <c r="F159" s="58">
        <f t="shared" si="32"/>
        <v>584.42593357623741</v>
      </c>
      <c r="G159" s="72">
        <f t="shared" si="33"/>
        <v>-1202.8201086261442</v>
      </c>
      <c r="H159" s="72">
        <f t="shared" si="36"/>
        <v>174124.95996424506</v>
      </c>
      <c r="I159" s="73">
        <f t="shared" si="34"/>
        <v>0.5936272696268059</v>
      </c>
      <c r="J159" s="56">
        <f t="shared" si="29"/>
        <v>3.8603636363636357E-3</v>
      </c>
      <c r="K159" s="74">
        <f t="shared" si="27"/>
        <v>43631.696516047581</v>
      </c>
      <c r="L159" s="74">
        <f t="shared" si="28"/>
        <v>24500.05177125</v>
      </c>
      <c r="M159" s="75">
        <f t="shared" si="30"/>
        <v>68131.748287297582</v>
      </c>
      <c r="N159" s="58">
        <f t="shared" si="31"/>
        <v>263.013323570164</v>
      </c>
      <c r="O159" s="58"/>
      <c r="S159" s="5">
        <v>44692</v>
      </c>
      <c r="T159">
        <v>1</v>
      </c>
      <c r="U159" s="5">
        <v>44687</v>
      </c>
      <c r="V159">
        <v>2.181</v>
      </c>
      <c r="W159" s="5">
        <v>44687</v>
      </c>
      <c r="X159">
        <v>2.1259999999999999</v>
      </c>
    </row>
    <row r="160" spans="1:24" x14ac:dyDescent="0.2">
      <c r="A160" s="5">
        <v>41609</v>
      </c>
      <c r="B160">
        <v>177970.63200000001</v>
      </c>
      <c r="C160">
        <v>0.75</v>
      </c>
      <c r="D160">
        <v>0.25</v>
      </c>
      <c r="E160" s="8">
        <f t="shared" si="35"/>
        <v>-1787.2460422023817</v>
      </c>
      <c r="F160" s="58">
        <f t="shared" si="32"/>
        <v>580.41653321415026</v>
      </c>
      <c r="G160" s="72">
        <f t="shared" si="33"/>
        <v>-1206.8295089882313</v>
      </c>
      <c r="H160" s="72">
        <f t="shared" si="36"/>
        <v>172918.13045525682</v>
      </c>
      <c r="I160" s="73">
        <f t="shared" si="34"/>
        <v>0.58951294330349846</v>
      </c>
      <c r="J160" s="56">
        <f t="shared" si="29"/>
        <v>3.837818181818181E-3</v>
      </c>
      <c r="K160" s="74">
        <f t="shared" si="27"/>
        <v>43277.846325410319</v>
      </c>
      <c r="L160" s="74">
        <f t="shared" si="28"/>
        <v>24470.961900000002</v>
      </c>
      <c r="M160" s="75">
        <f t="shared" si="30"/>
        <v>67748.808225410321</v>
      </c>
      <c r="N160" s="58">
        <f t="shared" si="31"/>
        <v>260.00760800399286</v>
      </c>
      <c r="O160" s="58"/>
      <c r="S160" s="5">
        <v>44691</v>
      </c>
      <c r="T160">
        <v>1</v>
      </c>
      <c r="U160" s="5">
        <v>44686</v>
      </c>
      <c r="V160">
        <v>2.1850000000000001</v>
      </c>
      <c r="W160" s="5">
        <v>44686</v>
      </c>
      <c r="X160">
        <v>2.1099000000000001</v>
      </c>
    </row>
    <row r="161" spans="1:24" x14ac:dyDescent="0.2">
      <c r="A161" s="5">
        <v>39114</v>
      </c>
      <c r="B161">
        <v>177261.06479999999</v>
      </c>
      <c r="C161">
        <v>0.75</v>
      </c>
      <c r="D161">
        <v>0.25</v>
      </c>
      <c r="E161" s="8">
        <f t="shared" si="35"/>
        <v>-1787.2460422023817</v>
      </c>
      <c r="F161" s="58">
        <f t="shared" si="32"/>
        <v>576.39376818418941</v>
      </c>
      <c r="G161" s="72">
        <f t="shared" si="33"/>
        <v>-1210.8522740181922</v>
      </c>
      <c r="H161" s="72">
        <f t="shared" si="36"/>
        <v>171707.27818123862</v>
      </c>
      <c r="I161" s="73">
        <f t="shared" si="34"/>
        <v>0.58538490255911335</v>
      </c>
      <c r="J161" s="56">
        <f t="shared" si="29"/>
        <v>3.8152727272727266E-3</v>
      </c>
      <c r="K161" s="74">
        <f t="shared" si="27"/>
        <v>42803.454847507484</v>
      </c>
      <c r="L161" s="74">
        <f t="shared" si="28"/>
        <v>24373.396410000001</v>
      </c>
      <c r="M161" s="75">
        <f t="shared" si="30"/>
        <v>67176.851257507486</v>
      </c>
      <c r="N161" s="58">
        <f t="shared" si="31"/>
        <v>256.29800850682489</v>
      </c>
      <c r="O161" s="58"/>
      <c r="S161" s="5">
        <v>44690</v>
      </c>
      <c r="T161">
        <v>1</v>
      </c>
      <c r="U161" s="5">
        <v>44685</v>
      </c>
      <c r="V161">
        <v>2.3039999999999998</v>
      </c>
      <c r="W161" s="5">
        <v>44685</v>
      </c>
      <c r="X161">
        <v>2.1615000000000002</v>
      </c>
    </row>
    <row r="162" spans="1:24" x14ac:dyDescent="0.2">
      <c r="A162" s="5">
        <v>39052</v>
      </c>
      <c r="B162">
        <v>176819.0361</v>
      </c>
      <c r="C162">
        <v>0.75</v>
      </c>
      <c r="D162">
        <v>0.25</v>
      </c>
      <c r="E162" s="8">
        <f t="shared" si="35"/>
        <v>-1787.2460422023817</v>
      </c>
      <c r="F162" s="58">
        <f t="shared" si="32"/>
        <v>572.35759393746207</v>
      </c>
      <c r="G162" s="72">
        <f t="shared" si="33"/>
        <v>-1214.8884482649196</v>
      </c>
      <c r="H162" s="72">
        <f t="shared" si="36"/>
        <v>170492.38973297371</v>
      </c>
      <c r="I162" s="73">
        <f t="shared" si="34"/>
        <v>0.58124310167891369</v>
      </c>
      <c r="J162" s="56">
        <f t="shared" si="29"/>
        <v>3.7927272727272723E-3</v>
      </c>
      <c r="K162" s="74">
        <f t="shared" si="27"/>
        <v>42394.623553688922</v>
      </c>
      <c r="L162" s="74">
        <f t="shared" si="28"/>
        <v>24312.617463750001</v>
      </c>
      <c r="M162" s="75">
        <f t="shared" si="30"/>
        <v>66707.241017438922</v>
      </c>
      <c r="N162" s="58">
        <f t="shared" si="31"/>
        <v>253.00237229523196</v>
      </c>
      <c r="O162" s="58"/>
      <c r="S162" s="5">
        <v>44687</v>
      </c>
      <c r="T162">
        <v>1</v>
      </c>
      <c r="U162" s="5">
        <v>44684</v>
      </c>
      <c r="V162">
        <v>2.2770000000000001</v>
      </c>
      <c r="W162" s="5">
        <v>44684</v>
      </c>
      <c r="X162">
        <v>2.1560000000000001</v>
      </c>
    </row>
    <row r="163" spans="1:24" x14ac:dyDescent="0.2">
      <c r="A163" s="5">
        <v>39083</v>
      </c>
      <c r="B163">
        <v>176757.93549999999</v>
      </c>
      <c r="C163">
        <v>0.75</v>
      </c>
      <c r="D163">
        <v>0.25</v>
      </c>
      <c r="E163" s="8">
        <f t="shared" si="35"/>
        <v>-1787.2460422023817</v>
      </c>
      <c r="F163" s="58">
        <f t="shared" si="32"/>
        <v>568.30796577657907</v>
      </c>
      <c r="G163" s="72">
        <f t="shared" si="33"/>
        <v>-1218.9380764258026</v>
      </c>
      <c r="H163" s="72">
        <f t="shared" si="36"/>
        <v>169273.4516565479</v>
      </c>
      <c r="I163" s="73">
        <f t="shared" si="34"/>
        <v>0.57708749479577992</v>
      </c>
      <c r="J163" s="56">
        <f t="shared" si="29"/>
        <v>3.7701818181818175E-3</v>
      </c>
      <c r="K163" s="74">
        <f t="shared" si="27"/>
        <v>42076.977600474733</v>
      </c>
      <c r="L163" s="74">
        <f t="shared" si="28"/>
        <v>24304.216131249999</v>
      </c>
      <c r="M163" s="75">
        <f t="shared" si="30"/>
        <v>66381.193731724736</v>
      </c>
      <c r="N163" s="58">
        <f t="shared" si="31"/>
        <v>250.26916967655342</v>
      </c>
      <c r="O163" s="58"/>
      <c r="S163" s="5">
        <v>44686</v>
      </c>
      <c r="T163">
        <v>1</v>
      </c>
      <c r="U163" s="5">
        <v>44683</v>
      </c>
      <c r="V163">
        <v>2.2269999999999999</v>
      </c>
      <c r="W163" s="5">
        <v>44680</v>
      </c>
      <c r="X163">
        <v>2.105</v>
      </c>
    </row>
    <row r="164" spans="1:24" x14ac:dyDescent="0.2">
      <c r="A164" s="5">
        <v>41579</v>
      </c>
      <c r="B164">
        <v>176351.56570000001</v>
      </c>
      <c r="C164">
        <v>0.75</v>
      </c>
      <c r="D164">
        <v>0.25</v>
      </c>
      <c r="E164" s="8">
        <f t="shared" si="35"/>
        <v>-1787.2460422023817</v>
      </c>
      <c r="F164" s="58">
        <f t="shared" si="32"/>
        <v>564.24483885515974</v>
      </c>
      <c r="G164" s="72">
        <f t="shared" si="33"/>
        <v>-1223.0012033472219</v>
      </c>
      <c r="H164" s="72">
        <f t="shared" si="36"/>
        <v>168050.45045320067</v>
      </c>
      <c r="I164" s="73">
        <f t="shared" si="34"/>
        <v>0.57291803588970236</v>
      </c>
      <c r="J164" s="56">
        <f t="shared" si="29"/>
        <v>3.7476363636363631E-3</v>
      </c>
      <c r="K164" s="74">
        <f t="shared" si="27"/>
        <v>41676.9344668536</v>
      </c>
      <c r="L164" s="74">
        <f t="shared" si="28"/>
        <v>24248.340283750003</v>
      </c>
      <c r="M164" s="75">
        <f t="shared" si="30"/>
        <v>65925.274750603596</v>
      </c>
      <c r="N164" s="58">
        <f t="shared" si="31"/>
        <v>247.0639569380802</v>
      </c>
      <c r="O164" s="58"/>
      <c r="S164" s="5">
        <v>44685</v>
      </c>
      <c r="T164">
        <v>0.75</v>
      </c>
      <c r="U164" s="5">
        <v>44680</v>
      </c>
      <c r="V164">
        <v>2.2242000000000002</v>
      </c>
      <c r="W164" s="5">
        <v>44679</v>
      </c>
      <c r="X164">
        <v>2.0670500000000001</v>
      </c>
    </row>
    <row r="165" spans="1:24" x14ac:dyDescent="0.2">
      <c r="A165" s="5">
        <v>41518</v>
      </c>
      <c r="B165">
        <v>176097.82750000001</v>
      </c>
      <c r="C165">
        <v>0.75</v>
      </c>
      <c r="D165">
        <v>0.25</v>
      </c>
      <c r="E165" s="8">
        <f t="shared" si="35"/>
        <v>-1787.2460422023817</v>
      </c>
      <c r="F165" s="58">
        <f t="shared" si="32"/>
        <v>560.16816817733559</v>
      </c>
      <c r="G165" s="72">
        <f t="shared" si="33"/>
        <v>-1227.0778740250462</v>
      </c>
      <c r="H165" s="72">
        <f t="shared" si="36"/>
        <v>166823.37257917563</v>
      </c>
      <c r="I165" s="73">
        <f t="shared" si="34"/>
        <v>0.56873467878727135</v>
      </c>
      <c r="J165" s="56">
        <f t="shared" si="29"/>
        <v>3.7250909090909084E-3</v>
      </c>
      <c r="K165" s="74">
        <f t="shared" si="27"/>
        <v>41313.088310318897</v>
      </c>
      <c r="L165" s="74">
        <f t="shared" si="28"/>
        <v>24213.451281250003</v>
      </c>
      <c r="M165" s="75">
        <f t="shared" si="30"/>
        <v>65526.539591568901</v>
      </c>
      <c r="N165" s="58">
        <f t="shared" si="31"/>
        <v>244.0923169367388</v>
      </c>
      <c r="O165" s="58"/>
      <c r="S165" s="5">
        <v>44684</v>
      </c>
      <c r="T165">
        <v>0.75</v>
      </c>
      <c r="U165" s="5">
        <v>44679</v>
      </c>
      <c r="V165">
        <v>2.1786500000000002</v>
      </c>
      <c r="W165" s="5">
        <v>44678</v>
      </c>
      <c r="X165">
        <v>2.0169999999999999</v>
      </c>
    </row>
    <row r="166" spans="1:24" x14ac:dyDescent="0.2">
      <c r="A166" s="5">
        <v>39661</v>
      </c>
      <c r="B166">
        <v>176092.35709999999</v>
      </c>
      <c r="C166">
        <v>0.75</v>
      </c>
      <c r="D166">
        <v>0.25</v>
      </c>
      <c r="E166" s="8">
        <f t="shared" si="35"/>
        <v>-1787.2460422023817</v>
      </c>
      <c r="F166" s="58">
        <f t="shared" si="32"/>
        <v>556.07790859725219</v>
      </c>
      <c r="G166" s="72">
        <f t="shared" si="33"/>
        <v>-1231.1681336051295</v>
      </c>
      <c r="H166" s="72">
        <f t="shared" si="36"/>
        <v>165592.2044455705</v>
      </c>
      <c r="I166" s="73">
        <f t="shared" si="34"/>
        <v>0.56453737716116548</v>
      </c>
      <c r="J166" s="56">
        <f t="shared" si="29"/>
        <v>3.702545454545454E-3</v>
      </c>
      <c r="K166" s="74">
        <f t="shared" si="27"/>
        <v>41006.920933836547</v>
      </c>
      <c r="L166" s="74">
        <f t="shared" si="28"/>
        <v>24212.69910125</v>
      </c>
      <c r="M166" s="75">
        <f t="shared" si="30"/>
        <v>65219.620035086547</v>
      </c>
      <c r="N166" s="58">
        <f t="shared" si="31"/>
        <v>241.47860770809132</v>
      </c>
      <c r="O166" s="58"/>
      <c r="S166" s="5">
        <v>44683</v>
      </c>
      <c r="T166">
        <v>0.75</v>
      </c>
      <c r="U166" s="5">
        <v>44678</v>
      </c>
      <c r="V166">
        <v>2.1398000000000001</v>
      </c>
      <c r="W166" s="5">
        <v>44677</v>
      </c>
      <c r="X166">
        <v>2.0310000000000001</v>
      </c>
    </row>
    <row r="167" spans="1:24" x14ac:dyDescent="0.2">
      <c r="A167" s="5">
        <v>41487</v>
      </c>
      <c r="B167">
        <v>175982.29310000001</v>
      </c>
      <c r="C167">
        <v>0.75</v>
      </c>
      <c r="D167">
        <v>0.25</v>
      </c>
      <c r="E167" s="8">
        <f t="shared" si="35"/>
        <v>-1787.2460422023817</v>
      </c>
      <c r="F167" s="58">
        <f t="shared" si="32"/>
        <v>551.97401481856843</v>
      </c>
      <c r="G167" s="72">
        <f t="shared" si="33"/>
        <v>-1235.2720273838131</v>
      </c>
      <c r="H167" s="72">
        <f t="shared" si="36"/>
        <v>164356.93241818668</v>
      </c>
      <c r="I167" s="73">
        <f t="shared" si="34"/>
        <v>0.56032608452963917</v>
      </c>
      <c r="J167" s="56">
        <f t="shared" si="29"/>
        <v>3.6799999999999992E-3</v>
      </c>
      <c r="K167" s="74">
        <f t="shared" ref="K167:K230" si="37">B167*$Q$43*C167*I167</f>
        <v>40675.581061199024</v>
      </c>
      <c r="L167" s="74">
        <f t="shared" ref="L167:L230" si="38">B167*$Q$43*D167</f>
        <v>24197.565301250004</v>
      </c>
      <c r="M167" s="75">
        <f t="shared" si="30"/>
        <v>64873.146362449028</v>
      </c>
      <c r="N167" s="58">
        <f t="shared" si="31"/>
        <v>238.73317861381238</v>
      </c>
      <c r="O167" s="58"/>
      <c r="S167" s="5">
        <v>44680</v>
      </c>
      <c r="T167">
        <v>0.75</v>
      </c>
      <c r="U167" s="5">
        <v>44677</v>
      </c>
      <c r="V167">
        <v>2.1549999999999998</v>
      </c>
      <c r="W167" s="5">
        <v>44676</v>
      </c>
      <c r="X167">
        <v>2.0735000000000001</v>
      </c>
    </row>
    <row r="168" spans="1:24" x14ac:dyDescent="0.2">
      <c r="A168" s="5">
        <v>41548</v>
      </c>
      <c r="B168">
        <v>175378.3971</v>
      </c>
      <c r="C168">
        <v>0.75</v>
      </c>
      <c r="D168">
        <v>0.25</v>
      </c>
      <c r="E168" s="8">
        <f t="shared" si="35"/>
        <v>-1787.2460422023817</v>
      </c>
      <c r="F168" s="58">
        <f t="shared" si="32"/>
        <v>547.85644139395561</v>
      </c>
      <c r="G168" s="72">
        <f t="shared" si="33"/>
        <v>-1239.3896008084262</v>
      </c>
      <c r="H168" s="72">
        <f t="shared" si="36"/>
        <v>163117.54281737827</v>
      </c>
      <c r="I168" s="73">
        <f t="shared" si="34"/>
        <v>0.55610075425600791</v>
      </c>
      <c r="J168" s="56">
        <f t="shared" ref="J168:J231" si="39">_xlfn.FORECAST.LINEAR(ROW(A168)-1,$Q$52:$Q$53,$P$52:$P$53)</f>
        <v>3.6574545454545449E-3</v>
      </c>
      <c r="K168" s="74">
        <f t="shared" si="37"/>
        <v>40230.324299351872</v>
      </c>
      <c r="L168" s="74">
        <f t="shared" si="38"/>
        <v>24114.529601250004</v>
      </c>
      <c r="M168" s="75">
        <f t="shared" ref="M168:M231" si="40">SUM(K168:L168)</f>
        <v>64344.853900601876</v>
      </c>
      <c r="N168" s="58">
        <f t="shared" ref="N168:N231" si="41">J168*M168</f>
        <v>235.33837837536493</v>
      </c>
      <c r="O168" s="58"/>
      <c r="S168" s="5">
        <v>44679</v>
      </c>
      <c r="T168">
        <v>0.75</v>
      </c>
      <c r="U168" s="5">
        <v>44676</v>
      </c>
      <c r="V168">
        <v>2.1922000000000001</v>
      </c>
      <c r="W168" s="5">
        <v>44673</v>
      </c>
      <c r="X168">
        <v>2.2000000000000002</v>
      </c>
    </row>
    <row r="169" spans="1:24" x14ac:dyDescent="0.2">
      <c r="A169" s="5">
        <v>39022</v>
      </c>
      <c r="B169">
        <v>174644.40659999999</v>
      </c>
      <c r="C169">
        <v>0.75</v>
      </c>
      <c r="D169">
        <v>0.25</v>
      </c>
      <c r="E169" s="8">
        <f t="shared" si="35"/>
        <v>-1787.2460422023817</v>
      </c>
      <c r="F169" s="58">
        <f t="shared" ref="F169:F232" si="42">$Q$44/12*H168</f>
        <v>543.72514272459432</v>
      </c>
      <c r="G169" s="72">
        <f t="shared" ref="G169:G232" si="43">SUM(E169:F169)</f>
        <v>-1243.5208994777872</v>
      </c>
      <c r="H169" s="72">
        <f t="shared" si="36"/>
        <v>161874.02191790048</v>
      </c>
      <c r="I169" s="73">
        <f t="shared" ref="I169:I232" si="44">H169/$B$40</f>
        <v>0.55186133954813121</v>
      </c>
      <c r="J169" s="56">
        <f t="shared" si="39"/>
        <v>3.6349090909090901E-3</v>
      </c>
      <c r="K169" s="74">
        <f t="shared" si="37"/>
        <v>39756.542170481611</v>
      </c>
      <c r="L169" s="74">
        <f t="shared" si="38"/>
        <v>24013.605907500001</v>
      </c>
      <c r="M169" s="75">
        <f t="shared" si="40"/>
        <v>63770.148077981612</v>
      </c>
      <c r="N169" s="58">
        <f t="shared" si="41"/>
        <v>231.79869097727419</v>
      </c>
      <c r="O169" s="58"/>
      <c r="S169" s="5">
        <v>44678</v>
      </c>
      <c r="T169">
        <v>0.75</v>
      </c>
      <c r="U169" s="5">
        <v>44673</v>
      </c>
      <c r="V169">
        <v>2.3199999999999998</v>
      </c>
      <c r="W169" s="5">
        <v>44672</v>
      </c>
      <c r="X169">
        <v>2.2715999999999998</v>
      </c>
    </row>
    <row r="170" spans="1:24" x14ac:dyDescent="0.2">
      <c r="A170" s="5">
        <v>41456</v>
      </c>
      <c r="B170">
        <v>174592.26070000001</v>
      </c>
      <c r="C170">
        <v>0.75</v>
      </c>
      <c r="D170">
        <v>0.25</v>
      </c>
      <c r="E170" s="8">
        <f t="shared" ref="E170:E233" si="45">E169</f>
        <v>-1787.2460422023817</v>
      </c>
      <c r="F170" s="58">
        <f t="shared" si="42"/>
        <v>539.58007305966828</v>
      </c>
      <c r="G170" s="72">
        <f t="shared" si="43"/>
        <v>-1247.6659691427135</v>
      </c>
      <c r="H170" s="72">
        <f t="shared" ref="H170:H233" si="46">H169+G170</f>
        <v>160626.35594875776</v>
      </c>
      <c r="I170" s="73">
        <f t="shared" si="44"/>
        <v>0.5476077934578949</v>
      </c>
      <c r="J170" s="56">
        <f t="shared" si="39"/>
        <v>3.6123636363636358E-3</v>
      </c>
      <c r="K170" s="74">
        <f t="shared" si="37"/>
        <v>39438.33408766042</v>
      </c>
      <c r="L170" s="74">
        <f t="shared" si="38"/>
        <v>24006.435846250002</v>
      </c>
      <c r="M170" s="75">
        <f t="shared" si="40"/>
        <v>63444.769933910422</v>
      </c>
      <c r="N170" s="58">
        <f t="shared" si="41"/>
        <v>229.18557982671493</v>
      </c>
      <c r="O170" s="58"/>
      <c r="S170" s="5">
        <v>44677</v>
      </c>
      <c r="T170">
        <v>0.75</v>
      </c>
      <c r="U170" s="5">
        <v>44672</v>
      </c>
      <c r="V170">
        <v>2.4075000000000002</v>
      </c>
      <c r="W170" s="5">
        <v>44671</v>
      </c>
      <c r="X170">
        <v>2.1469999999999998</v>
      </c>
    </row>
    <row r="171" spans="1:24" x14ac:dyDescent="0.2">
      <c r="A171" s="5">
        <v>38991</v>
      </c>
      <c r="B171">
        <v>173749.7836</v>
      </c>
      <c r="C171">
        <v>0.75</v>
      </c>
      <c r="D171">
        <v>0.25</v>
      </c>
      <c r="E171" s="8">
        <f t="shared" si="45"/>
        <v>-1787.2460422023817</v>
      </c>
      <c r="F171" s="58">
        <f t="shared" si="42"/>
        <v>535.42118649585927</v>
      </c>
      <c r="G171" s="72">
        <f t="shared" si="43"/>
        <v>-1251.8248557065224</v>
      </c>
      <c r="H171" s="72">
        <f t="shared" si="46"/>
        <v>159374.53109305125</v>
      </c>
      <c r="I171" s="73">
        <f t="shared" si="44"/>
        <v>0.54334006888069108</v>
      </c>
      <c r="J171" s="56">
        <f t="shared" si="39"/>
        <v>3.589818181818181E-3</v>
      </c>
      <c r="K171" s="74">
        <f t="shared" si="37"/>
        <v>38942.152998057034</v>
      </c>
      <c r="L171" s="74">
        <f t="shared" si="38"/>
        <v>23890.595245</v>
      </c>
      <c r="M171" s="75">
        <f t="shared" si="40"/>
        <v>62832.748243057038</v>
      </c>
      <c r="N171" s="58">
        <f t="shared" si="41"/>
        <v>225.55814205653053</v>
      </c>
      <c r="O171" s="58"/>
      <c r="S171" s="5">
        <v>44676</v>
      </c>
      <c r="T171">
        <v>0.75</v>
      </c>
      <c r="U171" s="5">
        <v>44671</v>
      </c>
      <c r="V171">
        <v>2.2309999999999999</v>
      </c>
      <c r="W171" s="5">
        <v>44670</v>
      </c>
      <c r="X171">
        <v>2.1783999999999999</v>
      </c>
    </row>
    <row r="172" spans="1:24" x14ac:dyDescent="0.2">
      <c r="A172" s="5">
        <v>40360</v>
      </c>
      <c r="B172">
        <v>173427.1067</v>
      </c>
      <c r="C172">
        <v>0.75</v>
      </c>
      <c r="D172">
        <v>0.25</v>
      </c>
      <c r="E172" s="8">
        <f t="shared" si="45"/>
        <v>-1787.2460422023817</v>
      </c>
      <c r="F172" s="58">
        <f t="shared" si="42"/>
        <v>531.24843697683752</v>
      </c>
      <c r="G172" s="72">
        <f t="shared" si="43"/>
        <v>-1255.9976052255442</v>
      </c>
      <c r="H172" s="72">
        <f t="shared" si="46"/>
        <v>158118.53348782571</v>
      </c>
      <c r="I172" s="73">
        <f t="shared" si="44"/>
        <v>0.53905811855489671</v>
      </c>
      <c r="J172" s="56">
        <f t="shared" si="39"/>
        <v>3.5672727272727267E-3</v>
      </c>
      <c r="K172" s="74">
        <f t="shared" si="37"/>
        <v>38563.507060700053</v>
      </c>
      <c r="L172" s="74">
        <f t="shared" si="38"/>
        <v>23846.227171250004</v>
      </c>
      <c r="M172" s="75">
        <f t="shared" si="40"/>
        <v>62409.73423195006</v>
      </c>
      <c r="N172" s="58">
        <f t="shared" si="41"/>
        <v>222.63254284197453</v>
      </c>
      <c r="O172" s="58"/>
      <c r="S172" s="5">
        <v>44673</v>
      </c>
      <c r="T172">
        <v>0.75</v>
      </c>
      <c r="U172" s="5">
        <v>44670</v>
      </c>
      <c r="V172">
        <v>2.2243900000000001</v>
      </c>
      <c r="W172" s="5">
        <v>44665</v>
      </c>
      <c r="X172">
        <v>2.1160000000000001</v>
      </c>
    </row>
    <row r="173" spans="1:24" x14ac:dyDescent="0.2">
      <c r="A173" s="5">
        <v>40391</v>
      </c>
      <c r="B173">
        <v>173417.4578</v>
      </c>
      <c r="C173">
        <v>0.75</v>
      </c>
      <c r="D173">
        <v>0.25</v>
      </c>
      <c r="E173" s="8">
        <f t="shared" si="45"/>
        <v>-1787.2460422023817</v>
      </c>
      <c r="F173" s="58">
        <f t="shared" si="42"/>
        <v>527.06177829275236</v>
      </c>
      <c r="G173" s="72">
        <f t="shared" si="43"/>
        <v>-1260.1842639096294</v>
      </c>
      <c r="H173" s="72">
        <f t="shared" si="46"/>
        <v>156858.34922391607</v>
      </c>
      <c r="I173" s="73">
        <f t="shared" si="44"/>
        <v>0.53476189506134952</v>
      </c>
      <c r="J173" s="56">
        <f t="shared" si="39"/>
        <v>3.5447272727272719E-3</v>
      </c>
      <c r="K173" s="74">
        <f t="shared" si="37"/>
        <v>38254.032452562977</v>
      </c>
      <c r="L173" s="74">
        <f t="shared" si="38"/>
        <v>23844.900447500004</v>
      </c>
      <c r="M173" s="75">
        <f t="shared" si="40"/>
        <v>62098.93290006298</v>
      </c>
      <c r="N173" s="58">
        <f t="shared" si="41"/>
        <v>220.1237810581141</v>
      </c>
      <c r="O173" s="58"/>
      <c r="S173" s="5">
        <v>44672</v>
      </c>
      <c r="T173">
        <v>0.75</v>
      </c>
      <c r="U173" s="5">
        <v>44669</v>
      </c>
      <c r="V173">
        <v>2.1680000000000001</v>
      </c>
      <c r="W173" s="5">
        <v>44664</v>
      </c>
      <c r="X173">
        <v>2.0430000000000001</v>
      </c>
    </row>
    <row r="174" spans="1:24" x14ac:dyDescent="0.2">
      <c r="A174" s="5">
        <v>40422</v>
      </c>
      <c r="B174">
        <v>172972.04430000001</v>
      </c>
      <c r="C174">
        <v>0.75</v>
      </c>
      <c r="D174">
        <v>0.25</v>
      </c>
      <c r="E174" s="8">
        <f t="shared" si="45"/>
        <v>-1787.2460422023817</v>
      </c>
      <c r="F174" s="58">
        <f t="shared" si="42"/>
        <v>522.86116407972031</v>
      </c>
      <c r="G174" s="72">
        <f t="shared" si="43"/>
        <v>-1264.3848781226613</v>
      </c>
      <c r="H174" s="72">
        <f t="shared" si="46"/>
        <v>155593.96434579341</v>
      </c>
      <c r="I174" s="73">
        <f t="shared" si="44"/>
        <v>0.53045135082282391</v>
      </c>
      <c r="J174" s="56">
        <f t="shared" si="39"/>
        <v>3.5221818181818175E-3</v>
      </c>
      <c r="K174" s="74">
        <f t="shared" si="37"/>
        <v>37848.217503327149</v>
      </c>
      <c r="L174" s="74">
        <f t="shared" si="38"/>
        <v>23783.656091250003</v>
      </c>
      <c r="M174" s="75">
        <f t="shared" si="40"/>
        <v>61631.873594577148</v>
      </c>
      <c r="N174" s="58">
        <f t="shared" si="41"/>
        <v>217.0786645952997</v>
      </c>
      <c r="O174" s="58"/>
      <c r="S174" s="5">
        <v>44671</v>
      </c>
      <c r="T174">
        <v>0.75</v>
      </c>
      <c r="U174" s="5">
        <v>44666</v>
      </c>
      <c r="V174">
        <v>2.17</v>
      </c>
      <c r="W174" s="5">
        <v>44663</v>
      </c>
      <c r="X174">
        <v>2.0436000000000001</v>
      </c>
    </row>
    <row r="175" spans="1:24" x14ac:dyDescent="0.2">
      <c r="A175" s="5">
        <v>38961</v>
      </c>
      <c r="B175">
        <v>172738.0135</v>
      </c>
      <c r="C175">
        <v>0.75</v>
      </c>
      <c r="D175">
        <v>0.25</v>
      </c>
      <c r="E175" s="8">
        <f t="shared" si="45"/>
        <v>-1787.2460422023817</v>
      </c>
      <c r="F175" s="58">
        <f t="shared" si="42"/>
        <v>518.64654781931142</v>
      </c>
      <c r="G175" s="72">
        <f t="shared" si="43"/>
        <v>-1268.5994943830701</v>
      </c>
      <c r="H175" s="72">
        <f t="shared" si="46"/>
        <v>154325.36485141036</v>
      </c>
      <c r="I175" s="73">
        <f t="shared" si="44"/>
        <v>0.52612643810350335</v>
      </c>
      <c r="J175" s="56">
        <f t="shared" si="39"/>
        <v>3.4996363636363628E-3</v>
      </c>
      <c r="K175" s="74">
        <f t="shared" si="37"/>
        <v>37488.839754229833</v>
      </c>
      <c r="L175" s="74">
        <f t="shared" si="38"/>
        <v>23751.476856250003</v>
      </c>
      <c r="M175" s="75">
        <f t="shared" si="40"/>
        <v>61240.316610479837</v>
      </c>
      <c r="N175" s="58">
        <f t="shared" si="41"/>
        <v>214.3188389306392</v>
      </c>
      <c r="O175" s="58"/>
      <c r="S175" s="5">
        <v>44670</v>
      </c>
      <c r="T175">
        <v>0.75</v>
      </c>
      <c r="U175" s="5">
        <v>44665</v>
      </c>
      <c r="V175">
        <v>2.1637</v>
      </c>
      <c r="W175" s="5">
        <v>44662</v>
      </c>
      <c r="X175">
        <v>2.0880000000000001</v>
      </c>
    </row>
    <row r="176" spans="1:24" x14ac:dyDescent="0.2">
      <c r="A176" s="5">
        <v>41426</v>
      </c>
      <c r="B176">
        <v>172654.5105</v>
      </c>
      <c r="C176">
        <v>0.75</v>
      </c>
      <c r="D176">
        <v>0.25</v>
      </c>
      <c r="E176" s="8">
        <f t="shared" si="45"/>
        <v>-1787.2460422023817</v>
      </c>
      <c r="F176" s="58">
        <f t="shared" si="42"/>
        <v>514.41788283803453</v>
      </c>
      <c r="G176" s="72">
        <f t="shared" si="43"/>
        <v>-1272.8281593643471</v>
      </c>
      <c r="H176" s="72">
        <f t="shared" si="46"/>
        <v>153052.53669204601</v>
      </c>
      <c r="I176" s="73">
        <f t="shared" si="44"/>
        <v>0.5217871090084516</v>
      </c>
      <c r="J176" s="56">
        <f t="shared" si="39"/>
        <v>3.477090909090908E-3</v>
      </c>
      <c r="K176" s="74">
        <f t="shared" si="37"/>
        <v>37161.670380064046</v>
      </c>
      <c r="L176" s="74">
        <f t="shared" si="38"/>
        <v>23739.995193750001</v>
      </c>
      <c r="M176" s="75">
        <f t="shared" si="40"/>
        <v>60901.665573814047</v>
      </c>
      <c r="N176" s="58">
        <f t="shared" si="41"/>
        <v>211.76062771520353</v>
      </c>
      <c r="O176" s="58"/>
      <c r="S176" s="5">
        <v>44669</v>
      </c>
      <c r="T176">
        <v>0.75</v>
      </c>
      <c r="U176" s="5">
        <v>44664</v>
      </c>
      <c r="V176">
        <v>2.1160000000000001</v>
      </c>
      <c r="W176" s="5">
        <v>44659</v>
      </c>
      <c r="X176">
        <v>2.0019999999999998</v>
      </c>
    </row>
    <row r="177" spans="1:24" x14ac:dyDescent="0.2">
      <c r="A177" s="5">
        <v>38930</v>
      </c>
      <c r="B177">
        <v>172036.6496</v>
      </c>
      <c r="C177">
        <v>0.75</v>
      </c>
      <c r="D177">
        <v>0.25</v>
      </c>
      <c r="E177" s="8">
        <f t="shared" si="45"/>
        <v>-1787.2460422023817</v>
      </c>
      <c r="F177" s="58">
        <f t="shared" si="42"/>
        <v>510.17512230682007</v>
      </c>
      <c r="G177" s="72">
        <f t="shared" si="43"/>
        <v>-1277.0709198955615</v>
      </c>
      <c r="H177" s="72">
        <f t="shared" si="46"/>
        <v>151775.46577215043</v>
      </c>
      <c r="I177" s="73">
        <f t="shared" si="44"/>
        <v>0.51743331548308291</v>
      </c>
      <c r="J177" s="56">
        <f t="shared" si="39"/>
        <v>3.4545454545454541E-3</v>
      </c>
      <c r="K177" s="74">
        <f t="shared" si="37"/>
        <v>36719.716269690878</v>
      </c>
      <c r="L177" s="74">
        <f t="shared" si="38"/>
        <v>23655.039320000003</v>
      </c>
      <c r="M177" s="75">
        <f t="shared" si="40"/>
        <v>60374.755589690882</v>
      </c>
      <c r="N177" s="58">
        <f t="shared" si="41"/>
        <v>208.56733749165937</v>
      </c>
      <c r="O177" s="58"/>
      <c r="S177" s="5">
        <v>44666</v>
      </c>
      <c r="T177">
        <v>0.75</v>
      </c>
      <c r="U177" s="5">
        <v>44663</v>
      </c>
      <c r="V177">
        <v>2.1017999999999999</v>
      </c>
      <c r="W177" s="5">
        <v>44658</v>
      </c>
      <c r="X177">
        <v>1.9757</v>
      </c>
    </row>
    <row r="178" spans="1:24" x14ac:dyDescent="0.2">
      <c r="A178" s="5">
        <v>40330</v>
      </c>
      <c r="B178">
        <v>171688.53700000001</v>
      </c>
      <c r="C178">
        <v>0.75</v>
      </c>
      <c r="D178">
        <v>0.25</v>
      </c>
      <c r="E178" s="8">
        <f t="shared" si="45"/>
        <v>-1787.2460422023817</v>
      </c>
      <c r="F178" s="58">
        <f t="shared" si="42"/>
        <v>505.91821924050146</v>
      </c>
      <c r="G178" s="72">
        <f t="shared" si="43"/>
        <v>-1281.3278229618802</v>
      </c>
      <c r="H178" s="72">
        <f t="shared" si="46"/>
        <v>150494.13794918856</v>
      </c>
      <c r="I178" s="73">
        <f t="shared" si="44"/>
        <v>0.51306500931262977</v>
      </c>
      <c r="J178" s="56">
        <f t="shared" si="39"/>
        <v>3.4319999999999993E-3</v>
      </c>
      <c r="K178" s="74">
        <f t="shared" si="37"/>
        <v>36336.044594345425</v>
      </c>
      <c r="L178" s="74">
        <f t="shared" si="38"/>
        <v>23607.173837500002</v>
      </c>
      <c r="M178" s="75">
        <f t="shared" si="40"/>
        <v>59943.218431845424</v>
      </c>
      <c r="N178" s="58">
        <f t="shared" si="41"/>
        <v>205.72512565809345</v>
      </c>
      <c r="O178" s="58"/>
      <c r="S178" s="5">
        <v>44665</v>
      </c>
      <c r="T178">
        <v>0.75</v>
      </c>
      <c r="U178" s="5">
        <v>44662</v>
      </c>
      <c r="V178">
        <v>2.1429</v>
      </c>
      <c r="W178" s="5">
        <v>44657</v>
      </c>
      <c r="X178">
        <v>1.9484999999999999</v>
      </c>
    </row>
    <row r="179" spans="1:24" x14ac:dyDescent="0.2">
      <c r="A179" s="5">
        <v>39692</v>
      </c>
      <c r="B179">
        <v>171659.52129999999</v>
      </c>
      <c r="C179">
        <v>0.75</v>
      </c>
      <c r="D179">
        <v>0.25</v>
      </c>
      <c r="E179" s="8">
        <f t="shared" si="45"/>
        <v>-1787.2460422023817</v>
      </c>
      <c r="F179" s="58">
        <f t="shared" si="42"/>
        <v>501.64712649729523</v>
      </c>
      <c r="G179" s="72">
        <f t="shared" si="43"/>
        <v>-1285.5989157050865</v>
      </c>
      <c r="H179" s="72">
        <f t="shared" si="46"/>
        <v>149208.53903348348</v>
      </c>
      <c r="I179" s="73">
        <f t="shared" si="44"/>
        <v>0.50868214212160845</v>
      </c>
      <c r="J179" s="56">
        <f t="shared" si="39"/>
        <v>3.4094545454545445E-3</v>
      </c>
      <c r="K179" s="74">
        <f t="shared" si="37"/>
        <v>36019.554866812228</v>
      </c>
      <c r="L179" s="74">
        <f t="shared" si="38"/>
        <v>23603.184178750002</v>
      </c>
      <c r="M179" s="75">
        <f t="shared" si="40"/>
        <v>59622.73904556223</v>
      </c>
      <c r="N179" s="58">
        <f t="shared" si="41"/>
        <v>203.28101865134229</v>
      </c>
      <c r="O179" s="58"/>
      <c r="S179" s="5">
        <v>44664</v>
      </c>
      <c r="T179">
        <v>0.75</v>
      </c>
      <c r="U179" s="5">
        <v>44659</v>
      </c>
      <c r="V179">
        <v>2.0924999999999998</v>
      </c>
      <c r="W179" s="5">
        <v>44656</v>
      </c>
      <c r="X179">
        <v>1.929</v>
      </c>
    </row>
    <row r="180" spans="1:24" x14ac:dyDescent="0.2">
      <c r="A180" s="5">
        <v>41395</v>
      </c>
      <c r="B180">
        <v>171233.75380000001</v>
      </c>
      <c r="C180">
        <v>0.75</v>
      </c>
      <c r="D180">
        <v>0.25</v>
      </c>
      <c r="E180" s="8">
        <f t="shared" si="45"/>
        <v>-1787.2460422023817</v>
      </c>
      <c r="F180" s="58">
        <f t="shared" si="42"/>
        <v>497.36179677827829</v>
      </c>
      <c r="G180" s="72">
        <f t="shared" si="43"/>
        <v>-1289.8842454241035</v>
      </c>
      <c r="H180" s="72">
        <f t="shared" si="46"/>
        <v>147918.65478805939</v>
      </c>
      <c r="I180" s="73">
        <f t="shared" si="44"/>
        <v>0.50428466537328376</v>
      </c>
      <c r="J180" s="56">
        <f t="shared" si="39"/>
        <v>3.3869090909090906E-3</v>
      </c>
      <c r="K180" s="74">
        <f t="shared" si="37"/>
        <v>35619.604447203259</v>
      </c>
      <c r="L180" s="74">
        <f t="shared" si="38"/>
        <v>23544.641147500002</v>
      </c>
      <c r="M180" s="75">
        <f t="shared" si="40"/>
        <v>59164.245594703258</v>
      </c>
      <c r="N180" s="58">
        <f t="shared" si="41"/>
        <v>200.38392126147858</v>
      </c>
      <c r="O180" s="58"/>
      <c r="S180" s="5">
        <v>44663</v>
      </c>
      <c r="T180">
        <v>0.75</v>
      </c>
      <c r="U180" s="5">
        <v>44658</v>
      </c>
      <c r="V180">
        <v>2.0773999999999999</v>
      </c>
      <c r="W180" s="5">
        <v>44655</v>
      </c>
      <c r="X180">
        <v>1.8380000000000001</v>
      </c>
    </row>
    <row r="181" spans="1:24" x14ac:dyDescent="0.2">
      <c r="A181" s="5">
        <v>40452</v>
      </c>
      <c r="B181">
        <v>171044.72440000001</v>
      </c>
      <c r="C181">
        <v>0.75</v>
      </c>
      <c r="D181">
        <v>0.25</v>
      </c>
      <c r="E181" s="8">
        <f t="shared" si="45"/>
        <v>-1787.2460422023817</v>
      </c>
      <c r="F181" s="58">
        <f t="shared" si="42"/>
        <v>493.06218262686463</v>
      </c>
      <c r="G181" s="72">
        <f t="shared" si="43"/>
        <v>-1294.1838595755171</v>
      </c>
      <c r="H181" s="72">
        <f t="shared" si="46"/>
        <v>146624.47092848388</v>
      </c>
      <c r="I181" s="73">
        <f t="shared" si="44"/>
        <v>0.49987253036913132</v>
      </c>
      <c r="J181" s="56">
        <f t="shared" si="39"/>
        <v>3.3643636363636358E-3</v>
      </c>
      <c r="K181" s="74">
        <f t="shared" si="37"/>
        <v>35268.980666748968</v>
      </c>
      <c r="L181" s="74">
        <f t="shared" si="38"/>
        <v>23518.649605000002</v>
      </c>
      <c r="M181" s="75">
        <f t="shared" si="40"/>
        <v>58787.630271748974</v>
      </c>
      <c r="N181" s="58">
        <f t="shared" si="41"/>
        <v>197.78296555426235</v>
      </c>
      <c r="O181" s="58"/>
      <c r="S181" s="5">
        <v>44662</v>
      </c>
      <c r="T181">
        <v>0.75</v>
      </c>
      <c r="U181" s="5">
        <v>44657</v>
      </c>
      <c r="V181">
        <v>2.0659999999999998</v>
      </c>
      <c r="W181" s="5">
        <v>44652</v>
      </c>
      <c r="X181">
        <v>1.8859999999999999</v>
      </c>
    </row>
    <row r="182" spans="1:24" x14ac:dyDescent="0.2">
      <c r="A182" s="5">
        <v>41122</v>
      </c>
      <c r="B182">
        <v>170902.37760000001</v>
      </c>
      <c r="C182">
        <v>0.75</v>
      </c>
      <c r="D182">
        <v>0.25</v>
      </c>
      <c r="E182" s="8">
        <f t="shared" si="45"/>
        <v>-1787.2460422023817</v>
      </c>
      <c r="F182" s="58">
        <f t="shared" si="42"/>
        <v>488.7482364282796</v>
      </c>
      <c r="G182" s="72">
        <f t="shared" si="43"/>
        <v>-1298.4978057741021</v>
      </c>
      <c r="H182" s="72">
        <f t="shared" si="46"/>
        <v>145325.97312270978</v>
      </c>
      <c r="I182" s="73">
        <f t="shared" si="44"/>
        <v>0.49544568824829832</v>
      </c>
      <c r="J182" s="56">
        <f t="shared" si="39"/>
        <v>3.341818181818181E-3</v>
      </c>
      <c r="K182" s="74">
        <f t="shared" si="37"/>
        <v>34927.549013487311</v>
      </c>
      <c r="L182" s="74">
        <f t="shared" si="38"/>
        <v>23499.076920000003</v>
      </c>
      <c r="M182" s="75">
        <f t="shared" si="40"/>
        <v>58426.625933487318</v>
      </c>
      <c r="N182" s="58">
        <f t="shared" si="41"/>
        <v>195.25116084681758</v>
      </c>
      <c r="O182" s="58"/>
      <c r="S182" s="5">
        <v>44659</v>
      </c>
      <c r="T182">
        <v>0.75</v>
      </c>
      <c r="U182" s="5">
        <v>44656</v>
      </c>
      <c r="V182">
        <v>2.0642</v>
      </c>
      <c r="W182" s="5">
        <v>44651</v>
      </c>
      <c r="X182">
        <v>1.88</v>
      </c>
    </row>
    <row r="183" spans="1:24" x14ac:dyDescent="0.2">
      <c r="A183" s="5">
        <v>40299</v>
      </c>
      <c r="B183">
        <v>170845.92509999999</v>
      </c>
      <c r="C183">
        <v>0.75</v>
      </c>
      <c r="D183">
        <v>0.25</v>
      </c>
      <c r="E183" s="8">
        <f t="shared" si="45"/>
        <v>-1787.2460422023817</v>
      </c>
      <c r="F183" s="58">
        <f t="shared" si="42"/>
        <v>484.41991040903264</v>
      </c>
      <c r="G183" s="72">
        <f t="shared" si="43"/>
        <v>-1302.8261317933491</v>
      </c>
      <c r="H183" s="72">
        <f t="shared" si="46"/>
        <v>144023.14699091643</v>
      </c>
      <c r="I183" s="73">
        <f t="shared" si="44"/>
        <v>0.49100408998706258</v>
      </c>
      <c r="J183" s="56">
        <f t="shared" si="39"/>
        <v>3.3192727272727263E-3</v>
      </c>
      <c r="K183" s="74">
        <f t="shared" si="37"/>
        <v>34602.994792460886</v>
      </c>
      <c r="L183" s="74">
        <f t="shared" si="38"/>
        <v>23491.314701250001</v>
      </c>
      <c r="M183" s="75">
        <f t="shared" si="40"/>
        <v>58094.309493710884</v>
      </c>
      <c r="N183" s="58">
        <f t="shared" si="41"/>
        <v>192.83085711221557</v>
      </c>
      <c r="O183" s="58"/>
      <c r="S183" s="5">
        <v>44658</v>
      </c>
      <c r="T183">
        <v>0.75</v>
      </c>
      <c r="U183" s="5">
        <v>44655</v>
      </c>
      <c r="V183">
        <v>2.0005000000000002</v>
      </c>
      <c r="W183" s="5">
        <v>44650</v>
      </c>
      <c r="X183">
        <v>1.9239999999999999</v>
      </c>
    </row>
    <row r="184" spans="1:24" x14ac:dyDescent="0.2">
      <c r="A184" s="5">
        <v>41091</v>
      </c>
      <c r="B184">
        <v>170701.1966</v>
      </c>
      <c r="C184">
        <v>0.75</v>
      </c>
      <c r="D184">
        <v>0.25</v>
      </c>
      <c r="E184" s="8">
        <f t="shared" si="45"/>
        <v>-1787.2460422023817</v>
      </c>
      <c r="F184" s="58">
        <f t="shared" si="42"/>
        <v>480.07715663638811</v>
      </c>
      <c r="G184" s="72">
        <f t="shared" si="43"/>
        <v>-1307.1688855659936</v>
      </c>
      <c r="H184" s="72">
        <f t="shared" si="46"/>
        <v>142715.97810535043</v>
      </c>
      <c r="I184" s="73">
        <f t="shared" si="44"/>
        <v>0.48654768639828933</v>
      </c>
      <c r="J184" s="56">
        <f t="shared" si="39"/>
        <v>3.2967272727272724E-3</v>
      </c>
      <c r="K184" s="74">
        <f t="shared" si="37"/>
        <v>34259.88731184919</v>
      </c>
      <c r="L184" s="74">
        <f t="shared" si="38"/>
        <v>23471.414532500003</v>
      </c>
      <c r="M184" s="75">
        <f t="shared" si="40"/>
        <v>57731.301844349189</v>
      </c>
      <c r="N184" s="58">
        <f t="shared" si="41"/>
        <v>190.32435728031626</v>
      </c>
      <c r="O184" s="58"/>
      <c r="S184" s="5">
        <v>44657</v>
      </c>
      <c r="T184">
        <v>0.75</v>
      </c>
      <c r="U184" s="5">
        <v>44652</v>
      </c>
      <c r="V184">
        <v>2.0268999999999999</v>
      </c>
      <c r="W184" s="5">
        <v>44649</v>
      </c>
      <c r="X184">
        <v>1.8859999999999999</v>
      </c>
    </row>
    <row r="185" spans="1:24" x14ac:dyDescent="0.2">
      <c r="A185" s="5">
        <v>38899</v>
      </c>
      <c r="B185">
        <v>170604.4111</v>
      </c>
      <c r="C185">
        <v>0.75</v>
      </c>
      <c r="D185">
        <v>0.25</v>
      </c>
      <c r="E185" s="8">
        <f t="shared" si="45"/>
        <v>-1787.2460422023817</v>
      </c>
      <c r="F185" s="58">
        <f t="shared" si="42"/>
        <v>475.71992701783478</v>
      </c>
      <c r="G185" s="72">
        <f t="shared" si="43"/>
        <v>-1311.5261151845468</v>
      </c>
      <c r="H185" s="72">
        <f t="shared" si="46"/>
        <v>141404.45199016589</v>
      </c>
      <c r="I185" s="73">
        <f t="shared" si="44"/>
        <v>0.48207642813088686</v>
      </c>
      <c r="J185" s="56">
        <f t="shared" si="39"/>
        <v>3.2741818181818176E-3</v>
      </c>
      <c r="K185" s="74">
        <f t="shared" si="37"/>
        <v>33925.800614665335</v>
      </c>
      <c r="L185" s="74">
        <f t="shared" si="38"/>
        <v>23458.106526250001</v>
      </c>
      <c r="M185" s="75">
        <f t="shared" si="40"/>
        <v>57383.90714091534</v>
      </c>
      <c r="N185" s="58">
        <f t="shared" si="41"/>
        <v>187.88534541701878</v>
      </c>
      <c r="O185" s="58"/>
      <c r="S185" s="5">
        <v>44656</v>
      </c>
      <c r="T185">
        <v>0.75</v>
      </c>
      <c r="U185" s="5">
        <v>44651</v>
      </c>
      <c r="V185">
        <v>2</v>
      </c>
      <c r="W185" s="5">
        <v>44648</v>
      </c>
      <c r="X185">
        <v>1.8695999999999999</v>
      </c>
    </row>
    <row r="186" spans="1:24" x14ac:dyDescent="0.2">
      <c r="A186" s="5">
        <v>41365</v>
      </c>
      <c r="B186">
        <v>170335.36859999999</v>
      </c>
      <c r="C186">
        <v>0.75</v>
      </c>
      <c r="D186">
        <v>0.25</v>
      </c>
      <c r="E186" s="8">
        <f t="shared" si="45"/>
        <v>-1787.2460422023817</v>
      </c>
      <c r="F186" s="58">
        <f t="shared" si="42"/>
        <v>471.34817330055301</v>
      </c>
      <c r="G186" s="72">
        <f t="shared" si="43"/>
        <v>-1315.8978689018286</v>
      </c>
      <c r="H186" s="72">
        <f t="shared" si="46"/>
        <v>140088.55412126405</v>
      </c>
      <c r="I186" s="73">
        <f t="shared" si="44"/>
        <v>0.47759026566925972</v>
      </c>
      <c r="J186" s="56">
        <f t="shared" si="39"/>
        <v>3.2516363636363628E-3</v>
      </c>
      <c r="K186" s="74">
        <f t="shared" si="37"/>
        <v>33557.087001299929</v>
      </c>
      <c r="L186" s="74">
        <f t="shared" si="38"/>
        <v>23421.113182500001</v>
      </c>
      <c r="M186" s="75">
        <f t="shared" si="40"/>
        <v>56978.200183799927</v>
      </c>
      <c r="N186" s="58">
        <f t="shared" si="41"/>
        <v>185.27238765219593</v>
      </c>
      <c r="O186" s="58"/>
      <c r="S186" s="5">
        <v>44655</v>
      </c>
      <c r="T186">
        <v>0.75</v>
      </c>
      <c r="U186" s="5">
        <v>44650</v>
      </c>
      <c r="V186">
        <v>2.0457000000000001</v>
      </c>
      <c r="W186" s="5">
        <v>44645</v>
      </c>
      <c r="X186">
        <v>1.9340999999999999</v>
      </c>
    </row>
    <row r="187" spans="1:24" x14ac:dyDescent="0.2">
      <c r="A187" s="5">
        <v>41153</v>
      </c>
      <c r="B187">
        <v>170295.1292</v>
      </c>
      <c r="C187">
        <v>0.75</v>
      </c>
      <c r="D187">
        <v>0.25</v>
      </c>
      <c r="E187" s="8">
        <f t="shared" si="45"/>
        <v>-1787.2460422023817</v>
      </c>
      <c r="F187" s="58">
        <f t="shared" si="42"/>
        <v>466.9618470708802</v>
      </c>
      <c r="G187" s="72">
        <f t="shared" si="43"/>
        <v>-1320.2841951315015</v>
      </c>
      <c r="H187" s="72">
        <f t="shared" si="46"/>
        <v>138768.26992613255</v>
      </c>
      <c r="I187" s="73">
        <f t="shared" si="44"/>
        <v>0.47308914933276047</v>
      </c>
      <c r="J187" s="56">
        <f t="shared" si="39"/>
        <v>3.229090909090908E-3</v>
      </c>
      <c r="K187" s="74">
        <f t="shared" si="37"/>
        <v>33232.970846105476</v>
      </c>
      <c r="L187" s="74">
        <f t="shared" si="38"/>
        <v>23415.580265000001</v>
      </c>
      <c r="M187" s="75">
        <f t="shared" si="40"/>
        <v>56648.55111110548</v>
      </c>
      <c r="N187" s="58">
        <f t="shared" si="41"/>
        <v>182.92332140604236</v>
      </c>
      <c r="O187" s="58"/>
      <c r="S187" s="5">
        <v>44652</v>
      </c>
      <c r="T187">
        <v>0.75</v>
      </c>
      <c r="U187" s="5">
        <v>44649</v>
      </c>
      <c r="V187">
        <v>1.9843999999999999</v>
      </c>
      <c r="W187" s="5">
        <v>44644</v>
      </c>
      <c r="X187">
        <v>1.857</v>
      </c>
    </row>
    <row r="188" spans="1:24" x14ac:dyDescent="0.2">
      <c r="A188" s="5">
        <v>41061</v>
      </c>
      <c r="B188">
        <v>170049.1636</v>
      </c>
      <c r="C188">
        <v>0.75</v>
      </c>
      <c r="D188">
        <v>0.25</v>
      </c>
      <c r="E188" s="8">
        <f t="shared" si="45"/>
        <v>-1787.2460422023817</v>
      </c>
      <c r="F188" s="58">
        <f t="shared" si="42"/>
        <v>462.56089975377517</v>
      </c>
      <c r="G188" s="72">
        <f t="shared" si="43"/>
        <v>-1324.6851424486065</v>
      </c>
      <c r="H188" s="72">
        <f t="shared" si="46"/>
        <v>137443.58478368394</v>
      </c>
      <c r="I188" s="73">
        <f t="shared" si="44"/>
        <v>0.46857302927513955</v>
      </c>
      <c r="J188" s="56">
        <f t="shared" si="39"/>
        <v>3.2065454545454541E-3</v>
      </c>
      <c r="K188" s="74">
        <f t="shared" si="37"/>
        <v>32868.186331924269</v>
      </c>
      <c r="L188" s="74">
        <f t="shared" si="38"/>
        <v>23381.759995</v>
      </c>
      <c r="M188" s="75">
        <f t="shared" si="40"/>
        <v>56249.94632692427</v>
      </c>
      <c r="N188" s="58">
        <f t="shared" si="41"/>
        <v>180.36800971302478</v>
      </c>
      <c r="O188" s="58"/>
      <c r="S188" s="5">
        <v>44651</v>
      </c>
      <c r="T188">
        <v>0.75</v>
      </c>
      <c r="U188" s="5">
        <v>44648</v>
      </c>
      <c r="V188">
        <v>1.9776</v>
      </c>
      <c r="W188" s="5">
        <v>44643</v>
      </c>
      <c r="X188">
        <v>1.8504</v>
      </c>
    </row>
    <row r="189" spans="1:24" x14ac:dyDescent="0.2">
      <c r="A189" s="5">
        <v>40269</v>
      </c>
      <c r="B189">
        <v>170027.8904</v>
      </c>
      <c r="C189">
        <v>0.75</v>
      </c>
      <c r="D189">
        <v>0.25</v>
      </c>
      <c r="E189" s="8">
        <f t="shared" si="45"/>
        <v>-1787.2460422023817</v>
      </c>
      <c r="F189" s="58">
        <f t="shared" si="42"/>
        <v>458.1452826122798</v>
      </c>
      <c r="G189" s="72">
        <f t="shared" si="43"/>
        <v>-1329.1007595901019</v>
      </c>
      <c r="H189" s="72">
        <f t="shared" si="46"/>
        <v>136114.48402409384</v>
      </c>
      <c r="I189" s="73">
        <f t="shared" si="44"/>
        <v>0.46404185548399324</v>
      </c>
      <c r="J189" s="56">
        <f t="shared" si="39"/>
        <v>3.1839999999999993E-3</v>
      </c>
      <c r="K189" s="74">
        <f t="shared" si="37"/>
        <v>32546.273819913582</v>
      </c>
      <c r="L189" s="74">
        <f t="shared" si="38"/>
        <v>23378.834930000001</v>
      </c>
      <c r="M189" s="75">
        <f t="shared" si="40"/>
        <v>55925.108749913583</v>
      </c>
      <c r="N189" s="58">
        <f t="shared" si="41"/>
        <v>178.06554625972481</v>
      </c>
      <c r="O189" s="58"/>
      <c r="S189" s="5">
        <v>44650</v>
      </c>
      <c r="T189">
        <v>0.75</v>
      </c>
      <c r="U189" s="5">
        <v>44645</v>
      </c>
      <c r="V189">
        <v>2.0305</v>
      </c>
      <c r="W189" s="5">
        <v>44642</v>
      </c>
      <c r="X189">
        <v>1.9319999999999999</v>
      </c>
    </row>
    <row r="190" spans="1:24" x14ac:dyDescent="0.2">
      <c r="A190" s="5">
        <v>40756</v>
      </c>
      <c r="B190">
        <v>169968.016</v>
      </c>
      <c r="C190">
        <v>0.75</v>
      </c>
      <c r="D190">
        <v>0.25</v>
      </c>
      <c r="E190" s="8">
        <f t="shared" si="45"/>
        <v>-1787.2460422023817</v>
      </c>
      <c r="F190" s="58">
        <f t="shared" si="42"/>
        <v>453.71494674697948</v>
      </c>
      <c r="G190" s="72">
        <f t="shared" si="43"/>
        <v>-1333.5310954554022</v>
      </c>
      <c r="H190" s="72">
        <f t="shared" si="46"/>
        <v>134780.95292863843</v>
      </c>
      <c r="I190" s="73">
        <f t="shared" si="44"/>
        <v>0.45949557778020977</v>
      </c>
      <c r="J190" s="56">
        <f t="shared" si="39"/>
        <v>3.1614545454545446E-3</v>
      </c>
      <c r="K190" s="74">
        <f t="shared" si="37"/>
        <v>32216.06508288133</v>
      </c>
      <c r="L190" s="74">
        <f t="shared" si="38"/>
        <v>23370.602200000001</v>
      </c>
      <c r="M190" s="75">
        <f t="shared" si="40"/>
        <v>55586.667282881332</v>
      </c>
      <c r="N190" s="58">
        <f t="shared" si="41"/>
        <v>175.73472194813459</v>
      </c>
      <c r="O190" s="58"/>
      <c r="S190" s="5">
        <v>44649</v>
      </c>
      <c r="T190">
        <v>0.75</v>
      </c>
      <c r="U190" s="5">
        <v>44644</v>
      </c>
      <c r="V190">
        <v>1.9390000000000001</v>
      </c>
      <c r="W190" s="5">
        <v>44641</v>
      </c>
      <c r="X190">
        <v>1.8573999999999999</v>
      </c>
    </row>
    <row r="191" spans="1:24" x14ac:dyDescent="0.2">
      <c r="A191" s="5">
        <v>40725</v>
      </c>
      <c r="B191">
        <v>169865.81210000001</v>
      </c>
      <c r="C191">
        <v>0.75</v>
      </c>
      <c r="D191">
        <v>0.25</v>
      </c>
      <c r="E191" s="8">
        <f t="shared" si="45"/>
        <v>-1787.2460422023817</v>
      </c>
      <c r="F191" s="58">
        <f t="shared" si="42"/>
        <v>449.26984309546145</v>
      </c>
      <c r="G191" s="72">
        <f t="shared" si="43"/>
        <v>-1337.9761991069201</v>
      </c>
      <c r="H191" s="72">
        <f t="shared" si="46"/>
        <v>133442.97672953151</v>
      </c>
      <c r="I191" s="73">
        <f t="shared" si="44"/>
        <v>0.4549341458174137</v>
      </c>
      <c r="J191" s="56">
        <f t="shared" si="39"/>
        <v>3.1389090909090898E-3</v>
      </c>
      <c r="K191" s="74">
        <f t="shared" si="37"/>
        <v>31877.075229159109</v>
      </c>
      <c r="L191" s="74">
        <f t="shared" si="38"/>
        <v>23356.549163750002</v>
      </c>
      <c r="M191" s="75">
        <f t="shared" si="40"/>
        <v>55233.624392909114</v>
      </c>
      <c r="N191" s="58">
        <f t="shared" si="41"/>
        <v>173.37332573076048</v>
      </c>
      <c r="O191" s="58"/>
      <c r="S191" s="5">
        <v>44648</v>
      </c>
      <c r="T191">
        <v>0.75</v>
      </c>
      <c r="U191" s="5">
        <v>44643</v>
      </c>
      <c r="V191">
        <v>1.9374</v>
      </c>
      <c r="W191" s="5">
        <v>44638</v>
      </c>
      <c r="X191">
        <v>1.7141999999999999</v>
      </c>
    </row>
    <row r="192" spans="1:24" x14ac:dyDescent="0.2">
      <c r="A192" s="5">
        <v>40787</v>
      </c>
      <c r="B192">
        <v>169543.57339999999</v>
      </c>
      <c r="C192">
        <v>0.75</v>
      </c>
      <c r="D192">
        <v>0.25</v>
      </c>
      <c r="E192" s="8">
        <f t="shared" si="45"/>
        <v>-1787.2460422023817</v>
      </c>
      <c r="F192" s="58">
        <f t="shared" si="42"/>
        <v>444.80992243177172</v>
      </c>
      <c r="G192" s="72">
        <f t="shared" si="43"/>
        <v>-1342.4361197706098</v>
      </c>
      <c r="H192" s="72">
        <f t="shared" si="46"/>
        <v>132100.54060976091</v>
      </c>
      <c r="I192" s="73">
        <f t="shared" si="44"/>
        <v>0.45035750908140837</v>
      </c>
      <c r="J192" s="56">
        <f t="shared" si="39"/>
        <v>3.1163636363636359E-3</v>
      </c>
      <c r="K192" s="74">
        <f t="shared" si="37"/>
        <v>31496.528826338785</v>
      </c>
      <c r="L192" s="74">
        <f t="shared" si="38"/>
        <v>23312.241342500001</v>
      </c>
      <c r="M192" s="75">
        <f t="shared" si="40"/>
        <v>54808.77016883879</v>
      </c>
      <c r="N192" s="58">
        <f t="shared" si="41"/>
        <v>170.80405830798122</v>
      </c>
      <c r="O192" s="58"/>
      <c r="S192" s="5">
        <v>44645</v>
      </c>
      <c r="T192">
        <v>0.75</v>
      </c>
      <c r="U192" s="5">
        <v>44642</v>
      </c>
      <c r="V192">
        <v>2.0158999999999998</v>
      </c>
      <c r="W192" s="5">
        <v>44637</v>
      </c>
      <c r="X192">
        <v>1.7758</v>
      </c>
    </row>
    <row r="193" spans="1:24" x14ac:dyDescent="0.2">
      <c r="A193" s="5">
        <v>41214</v>
      </c>
      <c r="B193">
        <v>169227.25090000001</v>
      </c>
      <c r="C193">
        <v>0.75</v>
      </c>
      <c r="D193">
        <v>0.25</v>
      </c>
      <c r="E193" s="8">
        <f t="shared" si="45"/>
        <v>-1787.2460422023817</v>
      </c>
      <c r="F193" s="58">
        <f t="shared" si="42"/>
        <v>440.33513536586975</v>
      </c>
      <c r="G193" s="72">
        <f t="shared" si="43"/>
        <v>-1346.9109068365119</v>
      </c>
      <c r="H193" s="72">
        <f t="shared" si="46"/>
        <v>130753.6297029244</v>
      </c>
      <c r="I193" s="73">
        <f t="shared" si="44"/>
        <v>0.4457656168896163</v>
      </c>
      <c r="J193" s="56">
        <f t="shared" si="39"/>
        <v>3.0938181818181811E-3</v>
      </c>
      <c r="K193" s="74">
        <f t="shared" si="37"/>
        <v>31117.222080438609</v>
      </c>
      <c r="L193" s="74">
        <f t="shared" si="38"/>
        <v>23268.746998750004</v>
      </c>
      <c r="M193" s="75">
        <f t="shared" si="40"/>
        <v>54385.96907918861</v>
      </c>
      <c r="N193" s="58">
        <f t="shared" si="41"/>
        <v>168.26029997299511</v>
      </c>
      <c r="O193" s="58"/>
      <c r="S193" s="5">
        <v>44644</v>
      </c>
      <c r="T193">
        <v>0.75</v>
      </c>
      <c r="U193" s="5">
        <v>44641</v>
      </c>
      <c r="V193">
        <v>1.9442999999999999</v>
      </c>
      <c r="W193" s="5">
        <v>44636</v>
      </c>
      <c r="X193">
        <v>1.8759999999999999</v>
      </c>
    </row>
    <row r="194" spans="1:24" x14ac:dyDescent="0.2">
      <c r="A194" s="5">
        <v>41183</v>
      </c>
      <c r="B194">
        <v>169089.51809999999</v>
      </c>
      <c r="C194">
        <v>0.75</v>
      </c>
      <c r="D194">
        <v>0.25</v>
      </c>
      <c r="E194" s="8">
        <f t="shared" si="45"/>
        <v>-1787.2460422023817</v>
      </c>
      <c r="F194" s="58">
        <f t="shared" si="42"/>
        <v>435.84543234308137</v>
      </c>
      <c r="G194" s="72">
        <f t="shared" si="43"/>
        <v>-1351.4006098593004</v>
      </c>
      <c r="H194" s="72">
        <f t="shared" si="46"/>
        <v>129402.22909306511</v>
      </c>
      <c r="I194" s="73">
        <f t="shared" si="44"/>
        <v>0.44115841839051828</v>
      </c>
      <c r="J194" s="56">
        <f t="shared" si="39"/>
        <v>3.0712727272727263E-3</v>
      </c>
      <c r="K194" s="74">
        <f t="shared" si="37"/>
        <v>30770.546553207005</v>
      </c>
      <c r="L194" s="74">
        <f t="shared" si="38"/>
        <v>23249.808738750002</v>
      </c>
      <c r="M194" s="75">
        <f t="shared" si="40"/>
        <v>54020.355291957007</v>
      </c>
      <c r="N194" s="58">
        <f t="shared" si="41"/>
        <v>165.91124392577044</v>
      </c>
      <c r="O194" s="58"/>
      <c r="S194" s="5">
        <v>44643</v>
      </c>
      <c r="T194">
        <v>0.75</v>
      </c>
      <c r="U194" s="5">
        <v>44638</v>
      </c>
      <c r="V194">
        <v>1.7967</v>
      </c>
      <c r="W194" s="5">
        <v>44635</v>
      </c>
      <c r="X194">
        <v>1.8388</v>
      </c>
    </row>
    <row r="195" spans="1:24" x14ac:dyDescent="0.2">
      <c r="A195" s="5">
        <v>40483</v>
      </c>
      <c r="B195">
        <v>169013.14360000001</v>
      </c>
      <c r="C195">
        <v>0.75</v>
      </c>
      <c r="D195">
        <v>0.25</v>
      </c>
      <c r="E195" s="8">
        <f t="shared" si="45"/>
        <v>-1787.2460422023817</v>
      </c>
      <c r="F195" s="58">
        <f t="shared" si="42"/>
        <v>431.34076364355036</v>
      </c>
      <c r="G195" s="72">
        <f t="shared" si="43"/>
        <v>-1355.9052785588312</v>
      </c>
      <c r="H195" s="72">
        <f t="shared" si="46"/>
        <v>128046.32381450628</v>
      </c>
      <c r="I195" s="73">
        <f t="shared" si="44"/>
        <v>0.4365358625630899</v>
      </c>
      <c r="J195" s="56">
        <f t="shared" si="39"/>
        <v>3.0487272727272724E-3</v>
      </c>
      <c r="K195" s="74">
        <f t="shared" si="37"/>
        <v>30434.373100694222</v>
      </c>
      <c r="L195" s="74">
        <f t="shared" si="38"/>
        <v>23239.307245000004</v>
      </c>
      <c r="M195" s="75">
        <f t="shared" si="40"/>
        <v>53673.680345694229</v>
      </c>
      <c r="N195" s="58">
        <f t="shared" si="41"/>
        <v>163.63641309756377</v>
      </c>
      <c r="O195" s="58"/>
      <c r="S195" s="5">
        <v>44642</v>
      </c>
      <c r="T195">
        <v>0.75</v>
      </c>
      <c r="U195" s="5">
        <v>44637</v>
      </c>
      <c r="V195">
        <v>1.8404</v>
      </c>
      <c r="W195" s="5">
        <v>44634</v>
      </c>
      <c r="X195">
        <v>1.861</v>
      </c>
    </row>
    <row r="196" spans="1:24" x14ac:dyDescent="0.2">
      <c r="A196" s="5">
        <v>41244</v>
      </c>
      <c r="B196">
        <v>168842.84340000001</v>
      </c>
      <c r="C196">
        <v>0.75</v>
      </c>
      <c r="D196">
        <v>0.25</v>
      </c>
      <c r="E196" s="8">
        <f t="shared" si="45"/>
        <v>-1787.2460422023817</v>
      </c>
      <c r="F196" s="58">
        <f t="shared" si="42"/>
        <v>426.82107938168764</v>
      </c>
      <c r="G196" s="72">
        <f t="shared" si="43"/>
        <v>-1360.424962820694</v>
      </c>
      <c r="H196" s="72">
        <f t="shared" si="46"/>
        <v>126685.89885168559</v>
      </c>
      <c r="I196" s="73">
        <f t="shared" si="44"/>
        <v>0.43189789821623681</v>
      </c>
      <c r="J196" s="56">
        <f t="shared" si="39"/>
        <v>3.0261818181818176E-3</v>
      </c>
      <c r="K196" s="74">
        <f t="shared" si="37"/>
        <v>30080.683542241703</v>
      </c>
      <c r="L196" s="74">
        <f t="shared" si="38"/>
        <v>23215.890967500003</v>
      </c>
      <c r="M196" s="75">
        <f t="shared" si="40"/>
        <v>53296.574509741709</v>
      </c>
      <c r="N196" s="58">
        <f t="shared" si="41"/>
        <v>161.28512475275289</v>
      </c>
      <c r="O196" s="58"/>
      <c r="S196" s="5">
        <v>44641</v>
      </c>
      <c r="T196">
        <v>0.75</v>
      </c>
      <c r="U196" s="5">
        <v>44636</v>
      </c>
      <c r="V196">
        <v>2.016</v>
      </c>
      <c r="W196" s="5">
        <v>44631</v>
      </c>
      <c r="X196">
        <v>1.784</v>
      </c>
    </row>
    <row r="197" spans="1:24" x14ac:dyDescent="0.2">
      <c r="A197" s="5">
        <v>40513</v>
      </c>
      <c r="B197">
        <v>168702.72140000001</v>
      </c>
      <c r="C197">
        <v>0.75</v>
      </c>
      <c r="D197">
        <v>0.25</v>
      </c>
      <c r="E197" s="8">
        <f t="shared" si="45"/>
        <v>-1787.2460422023817</v>
      </c>
      <c r="F197" s="58">
        <f t="shared" si="42"/>
        <v>422.28632950561865</v>
      </c>
      <c r="G197" s="72">
        <f t="shared" si="43"/>
        <v>-1364.9597126967631</v>
      </c>
      <c r="H197" s="72">
        <f t="shared" si="46"/>
        <v>125320.93913898883</v>
      </c>
      <c r="I197" s="73">
        <f t="shared" si="44"/>
        <v>0.42724447398822751</v>
      </c>
      <c r="J197" s="56">
        <f t="shared" si="39"/>
        <v>3.0036363636363628E-3</v>
      </c>
      <c r="K197" s="74">
        <f t="shared" si="37"/>
        <v>29731.888504281767</v>
      </c>
      <c r="L197" s="74">
        <f t="shared" si="38"/>
        <v>23196.624192500003</v>
      </c>
      <c r="M197" s="75">
        <f t="shared" si="40"/>
        <v>52928.512696781771</v>
      </c>
      <c r="N197" s="58">
        <f t="shared" si="41"/>
        <v>158.97800540924266</v>
      </c>
      <c r="O197" s="58"/>
      <c r="S197" s="5">
        <v>44638</v>
      </c>
      <c r="T197">
        <v>0.75</v>
      </c>
      <c r="U197" s="5">
        <v>44635</v>
      </c>
      <c r="V197">
        <v>1.9672000000000001</v>
      </c>
      <c r="W197" s="5">
        <v>44630</v>
      </c>
      <c r="X197">
        <v>1.7855000000000001</v>
      </c>
    </row>
    <row r="198" spans="1:24" x14ac:dyDescent="0.2">
      <c r="A198" s="5">
        <v>41334</v>
      </c>
      <c r="B198">
        <v>168681.46840000001</v>
      </c>
      <c r="C198">
        <v>0.75</v>
      </c>
      <c r="D198">
        <v>0.25</v>
      </c>
      <c r="E198" s="8">
        <f t="shared" si="45"/>
        <v>-1787.2460422023817</v>
      </c>
      <c r="F198" s="58">
        <f t="shared" si="42"/>
        <v>417.73646379662949</v>
      </c>
      <c r="G198" s="72">
        <f t="shared" si="43"/>
        <v>-1369.5095784057521</v>
      </c>
      <c r="H198" s="72">
        <f t="shared" si="46"/>
        <v>123951.42956058308</v>
      </c>
      <c r="I198" s="73">
        <f t="shared" si="44"/>
        <v>0.42257553834612488</v>
      </c>
      <c r="J198" s="56">
        <f t="shared" si="39"/>
        <v>2.9810909090909081E-3</v>
      </c>
      <c r="K198" s="74">
        <f t="shared" si="37"/>
        <v>29403.273206234757</v>
      </c>
      <c r="L198" s="74">
        <f t="shared" si="38"/>
        <v>23193.701905000005</v>
      </c>
      <c r="M198" s="75">
        <f t="shared" si="40"/>
        <v>52596.975111234759</v>
      </c>
      <c r="N198" s="58">
        <f t="shared" si="41"/>
        <v>156.79636434978269</v>
      </c>
      <c r="O198" s="58"/>
      <c r="S198" s="5">
        <v>44637</v>
      </c>
      <c r="T198">
        <v>0.75</v>
      </c>
      <c r="U198" s="5">
        <v>44634</v>
      </c>
      <c r="V198">
        <v>1.9855</v>
      </c>
      <c r="W198" s="5">
        <v>44629</v>
      </c>
      <c r="X198">
        <v>1.786</v>
      </c>
    </row>
    <row r="199" spans="1:24" x14ac:dyDescent="0.2">
      <c r="A199" s="5">
        <v>41030</v>
      </c>
      <c r="B199">
        <v>168395.3676</v>
      </c>
      <c r="C199">
        <v>0.75</v>
      </c>
      <c r="D199">
        <v>0.25</v>
      </c>
      <c r="E199" s="8">
        <f t="shared" si="45"/>
        <v>-1787.2460422023817</v>
      </c>
      <c r="F199" s="58">
        <f t="shared" si="42"/>
        <v>413.17143186861028</v>
      </c>
      <c r="G199" s="72">
        <f t="shared" si="43"/>
        <v>-1374.0746103337715</v>
      </c>
      <c r="H199" s="72">
        <f t="shared" si="46"/>
        <v>122577.35495024931</v>
      </c>
      <c r="I199" s="73">
        <f t="shared" si="44"/>
        <v>0.41789103958521517</v>
      </c>
      <c r="J199" s="56">
        <f t="shared" si="39"/>
        <v>2.9585454545454542E-3</v>
      </c>
      <c r="K199" s="74">
        <f t="shared" si="37"/>
        <v>29028.002531425616</v>
      </c>
      <c r="L199" s="74">
        <f t="shared" si="38"/>
        <v>23154.363045000002</v>
      </c>
      <c r="M199" s="75">
        <f t="shared" si="40"/>
        <v>52182.365576425618</v>
      </c>
      <c r="N199" s="58">
        <f t="shared" si="41"/>
        <v>154.3839004835632</v>
      </c>
      <c r="O199" s="58"/>
      <c r="S199" s="5">
        <v>44636</v>
      </c>
      <c r="T199">
        <v>0.5</v>
      </c>
      <c r="U199" s="5">
        <v>44631</v>
      </c>
      <c r="V199">
        <v>1.9298999999999999</v>
      </c>
      <c r="W199" s="5">
        <v>44628</v>
      </c>
      <c r="X199">
        <v>1.7193000000000001</v>
      </c>
    </row>
    <row r="200" spans="1:24" x14ac:dyDescent="0.2">
      <c r="A200" s="5">
        <v>40634</v>
      </c>
      <c r="B200">
        <v>168218.06</v>
      </c>
      <c r="C200">
        <v>0.75</v>
      </c>
      <c r="D200">
        <v>0.25</v>
      </c>
      <c r="E200" s="8">
        <f t="shared" si="45"/>
        <v>-1787.2460422023817</v>
      </c>
      <c r="F200" s="58">
        <f t="shared" si="42"/>
        <v>408.59118316749772</v>
      </c>
      <c r="G200" s="72">
        <f t="shared" si="43"/>
        <v>-1378.6548590348839</v>
      </c>
      <c r="H200" s="72">
        <f t="shared" si="46"/>
        <v>121198.70009121443</v>
      </c>
      <c r="I200" s="73">
        <f t="shared" si="44"/>
        <v>0.41319092582843581</v>
      </c>
      <c r="J200" s="56">
        <f t="shared" si="39"/>
        <v>2.9359999999999994E-3</v>
      </c>
      <c r="K200" s="74">
        <f t="shared" si="37"/>
        <v>28671.297580391136</v>
      </c>
      <c r="L200" s="74">
        <f t="shared" si="38"/>
        <v>23129.983250000001</v>
      </c>
      <c r="M200" s="75">
        <f t="shared" si="40"/>
        <v>51801.280830391137</v>
      </c>
      <c r="N200" s="58">
        <f t="shared" si="41"/>
        <v>152.08856051802834</v>
      </c>
      <c r="O200" s="58"/>
      <c r="S200" s="5">
        <v>44635</v>
      </c>
      <c r="T200">
        <v>0.5</v>
      </c>
      <c r="U200" s="5">
        <v>44630</v>
      </c>
      <c r="V200">
        <v>1.9075</v>
      </c>
      <c r="W200" s="5">
        <v>44627</v>
      </c>
      <c r="X200">
        <v>1.599</v>
      </c>
    </row>
    <row r="201" spans="1:24" x14ac:dyDescent="0.2">
      <c r="A201" s="5">
        <v>38869</v>
      </c>
      <c r="B201">
        <v>168184.13200000001</v>
      </c>
      <c r="C201">
        <v>0.75</v>
      </c>
      <c r="D201">
        <v>0.25</v>
      </c>
      <c r="E201" s="8">
        <f t="shared" si="45"/>
        <v>-1787.2460422023817</v>
      </c>
      <c r="F201" s="58">
        <f t="shared" si="42"/>
        <v>403.99566697071481</v>
      </c>
      <c r="G201" s="72">
        <f t="shared" si="43"/>
        <v>-1383.2503752316668</v>
      </c>
      <c r="H201" s="72">
        <f t="shared" si="46"/>
        <v>119815.44971598276</v>
      </c>
      <c r="I201" s="73">
        <f t="shared" si="44"/>
        <v>0.40847514502580046</v>
      </c>
      <c r="J201" s="56">
        <f t="shared" si="39"/>
        <v>2.9134545454545446E-3</v>
      </c>
      <c r="K201" s="74">
        <f t="shared" si="37"/>
        <v>28338.353055267078</v>
      </c>
      <c r="L201" s="74">
        <f t="shared" si="38"/>
        <v>23125.318150000003</v>
      </c>
      <c r="M201" s="75">
        <f t="shared" si="40"/>
        <v>51463.671205267077</v>
      </c>
      <c r="N201" s="58">
        <f t="shared" si="41"/>
        <v>149.93706679876354</v>
      </c>
      <c r="O201" s="58"/>
      <c r="S201" s="5">
        <v>44634</v>
      </c>
      <c r="T201">
        <v>0.5</v>
      </c>
      <c r="U201" s="5">
        <v>44629</v>
      </c>
      <c r="V201">
        <v>1.9258</v>
      </c>
      <c r="W201" s="5">
        <v>44624</v>
      </c>
      <c r="X201">
        <v>1.514</v>
      </c>
    </row>
    <row r="202" spans="1:24" x14ac:dyDescent="0.2">
      <c r="A202" s="5">
        <v>39722</v>
      </c>
      <c r="B202">
        <v>168177.10130000001</v>
      </c>
      <c r="C202">
        <v>0.75</v>
      </c>
      <c r="D202">
        <v>0.25</v>
      </c>
      <c r="E202" s="8">
        <f t="shared" si="45"/>
        <v>-1787.2460422023817</v>
      </c>
      <c r="F202" s="58">
        <f t="shared" si="42"/>
        <v>399.38483238660922</v>
      </c>
      <c r="G202" s="72">
        <f t="shared" si="43"/>
        <v>-1387.8612098157723</v>
      </c>
      <c r="H202" s="72">
        <f t="shared" si="46"/>
        <v>118427.58850616698</v>
      </c>
      <c r="I202" s="73">
        <f t="shared" si="44"/>
        <v>0.40374364495382303</v>
      </c>
      <c r="J202" s="56">
        <f t="shared" si="39"/>
        <v>2.8909090909090898E-3</v>
      </c>
      <c r="K202" s="74">
        <f t="shared" si="37"/>
        <v>28008.929799110017</v>
      </c>
      <c r="L202" s="74">
        <f t="shared" si="38"/>
        <v>23124.351428750004</v>
      </c>
      <c r="M202" s="75">
        <f t="shared" si="40"/>
        <v>51133.281227860018</v>
      </c>
      <c r="N202" s="58">
        <f t="shared" si="41"/>
        <v>147.82166754963163</v>
      </c>
      <c r="O202" s="58"/>
      <c r="S202" s="5">
        <v>44631</v>
      </c>
      <c r="T202">
        <v>0.5</v>
      </c>
      <c r="U202" s="5">
        <v>44628</v>
      </c>
      <c r="V202">
        <v>1.8706</v>
      </c>
      <c r="W202" s="5">
        <v>44623</v>
      </c>
      <c r="X202">
        <v>1.5323</v>
      </c>
    </row>
    <row r="203" spans="1:24" x14ac:dyDescent="0.2">
      <c r="A203" s="5">
        <v>40148</v>
      </c>
      <c r="B203">
        <v>168081.6091</v>
      </c>
      <c r="C203">
        <v>0.75</v>
      </c>
      <c r="D203">
        <v>0.25</v>
      </c>
      <c r="E203" s="8">
        <f t="shared" si="45"/>
        <v>-1787.2460422023817</v>
      </c>
      <c r="F203" s="58">
        <f t="shared" si="42"/>
        <v>394.75862835388995</v>
      </c>
      <c r="G203" s="72">
        <f t="shared" si="43"/>
        <v>-1392.4874138484918</v>
      </c>
      <c r="H203" s="72">
        <f t="shared" si="46"/>
        <v>117035.10109231849</v>
      </c>
      <c r="I203" s="73">
        <f t="shared" si="44"/>
        <v>0.39899637321493903</v>
      </c>
      <c r="J203" s="56">
        <f t="shared" si="39"/>
        <v>2.8683636363636359E-3</v>
      </c>
      <c r="K203" s="74">
        <f t="shared" si="37"/>
        <v>27663.880379450329</v>
      </c>
      <c r="L203" s="74">
        <f t="shared" si="38"/>
        <v>23111.221251250001</v>
      </c>
      <c r="M203" s="75">
        <f t="shared" si="40"/>
        <v>50775.10163070033</v>
      </c>
      <c r="N203" s="58">
        <f t="shared" si="41"/>
        <v>145.64145515016878</v>
      </c>
      <c r="O203" s="58"/>
      <c r="S203" s="5">
        <v>44630</v>
      </c>
      <c r="T203">
        <v>0.5</v>
      </c>
      <c r="U203" s="5">
        <v>44627</v>
      </c>
      <c r="V203">
        <v>1.7627999999999999</v>
      </c>
      <c r="W203" s="5">
        <v>44622</v>
      </c>
      <c r="X203">
        <v>1.48</v>
      </c>
    </row>
    <row r="204" spans="1:24" x14ac:dyDescent="0.2">
      <c r="A204" s="5">
        <v>40210</v>
      </c>
      <c r="B204">
        <v>167887.68220000001</v>
      </c>
      <c r="C204">
        <v>0.75</v>
      </c>
      <c r="D204">
        <v>0.25</v>
      </c>
      <c r="E204" s="8">
        <f t="shared" si="45"/>
        <v>-1787.2460422023817</v>
      </c>
      <c r="F204" s="58">
        <f t="shared" si="42"/>
        <v>390.11700364106167</v>
      </c>
      <c r="G204" s="72">
        <f t="shared" si="43"/>
        <v>-1397.1290385613199</v>
      </c>
      <c r="H204" s="72">
        <f t="shared" si="46"/>
        <v>115637.97205375717</v>
      </c>
      <c r="I204" s="73">
        <f t="shared" si="44"/>
        <v>0.39423327723692536</v>
      </c>
      <c r="J204" s="56">
        <f t="shared" si="39"/>
        <v>2.8458181818181811E-3</v>
      </c>
      <c r="K204" s="74">
        <f t="shared" si="37"/>
        <v>27302.100854084692</v>
      </c>
      <c r="L204" s="74">
        <f t="shared" si="38"/>
        <v>23084.556302500005</v>
      </c>
      <c r="M204" s="75">
        <f t="shared" si="40"/>
        <v>50386.657156584697</v>
      </c>
      <c r="N204" s="58">
        <f t="shared" si="41"/>
        <v>143.39126505724792</v>
      </c>
      <c r="O204" s="58"/>
      <c r="S204" s="5">
        <v>44629</v>
      </c>
      <c r="T204">
        <v>0.5</v>
      </c>
      <c r="U204" s="5">
        <v>44624</v>
      </c>
      <c r="V204">
        <v>1.6709000000000001</v>
      </c>
      <c r="W204" s="5">
        <v>44621</v>
      </c>
      <c r="X204">
        <v>1.2809999999999999</v>
      </c>
    </row>
    <row r="205" spans="1:24" x14ac:dyDescent="0.2">
      <c r="A205" s="5">
        <v>40238</v>
      </c>
      <c r="B205">
        <v>167877.95079999999</v>
      </c>
      <c r="C205">
        <v>0.75</v>
      </c>
      <c r="D205">
        <v>0.25</v>
      </c>
      <c r="E205" s="8">
        <f t="shared" si="45"/>
        <v>-1787.2460422023817</v>
      </c>
      <c r="F205" s="58">
        <f t="shared" si="42"/>
        <v>385.45990684585723</v>
      </c>
      <c r="G205" s="72">
        <f t="shared" si="43"/>
        <v>-1401.7861353565245</v>
      </c>
      <c r="H205" s="72">
        <f t="shared" si="46"/>
        <v>114236.18591840065</v>
      </c>
      <c r="I205" s="73">
        <f t="shared" si="44"/>
        <v>0.38945430427231836</v>
      </c>
      <c r="J205" s="56">
        <f t="shared" si="39"/>
        <v>2.8232727272727264E-3</v>
      </c>
      <c r="K205" s="74">
        <f t="shared" si="37"/>
        <v>26969.576094234049</v>
      </c>
      <c r="L205" s="74">
        <f t="shared" si="38"/>
        <v>23083.218235</v>
      </c>
      <c r="M205" s="75">
        <f t="shared" si="40"/>
        <v>50052.79432923405</v>
      </c>
      <c r="N205" s="58">
        <f t="shared" si="41"/>
        <v>141.31268915351745</v>
      </c>
      <c r="O205" s="58"/>
      <c r="S205" s="5">
        <v>44628</v>
      </c>
      <c r="T205">
        <v>0.5</v>
      </c>
      <c r="U205" s="5">
        <v>44623</v>
      </c>
      <c r="V205">
        <v>1.6640999999999999</v>
      </c>
      <c r="W205" s="5">
        <v>44620</v>
      </c>
      <c r="X205">
        <v>1.5230999999999999</v>
      </c>
    </row>
    <row r="206" spans="1:24" x14ac:dyDescent="0.2">
      <c r="A206" s="5">
        <v>41000</v>
      </c>
      <c r="B206">
        <v>167854.02050000001</v>
      </c>
      <c r="C206">
        <v>0.75</v>
      </c>
      <c r="D206">
        <v>0.25</v>
      </c>
      <c r="E206" s="8">
        <f t="shared" si="45"/>
        <v>-1787.2460422023817</v>
      </c>
      <c r="F206" s="58">
        <f t="shared" si="42"/>
        <v>380.78728639466885</v>
      </c>
      <c r="G206" s="72">
        <f t="shared" si="43"/>
        <v>-1406.4587558077128</v>
      </c>
      <c r="H206" s="72">
        <f t="shared" si="46"/>
        <v>112829.72716259293</v>
      </c>
      <c r="I206" s="73">
        <f t="shared" si="44"/>
        <v>0.38465940139782928</v>
      </c>
      <c r="J206" s="56">
        <f t="shared" si="39"/>
        <v>2.8007272727272716E-3</v>
      </c>
      <c r="K206" s="74">
        <f t="shared" si="37"/>
        <v>26633.733657196452</v>
      </c>
      <c r="L206" s="74">
        <f t="shared" si="38"/>
        <v>23079.927818750002</v>
      </c>
      <c r="M206" s="75">
        <f t="shared" si="40"/>
        <v>49713.661475946457</v>
      </c>
      <c r="N206" s="58">
        <f t="shared" si="41"/>
        <v>139.23440752281434</v>
      </c>
      <c r="O206" s="58"/>
      <c r="S206" s="5">
        <v>44627</v>
      </c>
      <c r="T206">
        <v>0.5</v>
      </c>
      <c r="U206" s="5">
        <v>44622</v>
      </c>
      <c r="V206">
        <v>1.6220000000000001</v>
      </c>
      <c r="W206" s="5">
        <v>44617</v>
      </c>
      <c r="X206">
        <v>1.627</v>
      </c>
    </row>
    <row r="207" spans="1:24" x14ac:dyDescent="0.2">
      <c r="A207" s="5">
        <v>40848</v>
      </c>
      <c r="B207">
        <v>167756.8878</v>
      </c>
      <c r="C207">
        <v>0.75</v>
      </c>
      <c r="D207">
        <v>0.25</v>
      </c>
      <c r="E207" s="8">
        <f t="shared" si="45"/>
        <v>-1787.2460422023817</v>
      </c>
      <c r="F207" s="58">
        <f t="shared" si="42"/>
        <v>376.09909054197647</v>
      </c>
      <c r="G207" s="72">
        <f t="shared" si="43"/>
        <v>-1411.1469516604052</v>
      </c>
      <c r="H207" s="72">
        <f t="shared" si="46"/>
        <v>111418.58021093252</v>
      </c>
      <c r="I207" s="73">
        <f t="shared" si="44"/>
        <v>0.37984851551375859</v>
      </c>
      <c r="J207" s="56">
        <f t="shared" si="39"/>
        <v>2.7781818181818177E-3</v>
      </c>
      <c r="K207" s="74">
        <f t="shared" si="37"/>
        <v>26285.409479190745</v>
      </c>
      <c r="L207" s="74">
        <f t="shared" si="38"/>
        <v>23066.572072500003</v>
      </c>
      <c r="M207" s="75">
        <f t="shared" si="40"/>
        <v>49351.981551690747</v>
      </c>
      <c r="N207" s="58">
        <f t="shared" si="41"/>
        <v>137.10877783815172</v>
      </c>
      <c r="O207" s="58"/>
      <c r="S207" s="5">
        <v>44624</v>
      </c>
      <c r="T207">
        <v>0.5</v>
      </c>
      <c r="U207" s="5">
        <v>44621</v>
      </c>
      <c r="V207">
        <v>1.3938999999999999</v>
      </c>
      <c r="W207" s="5">
        <v>44616</v>
      </c>
      <c r="X207">
        <v>1.641</v>
      </c>
    </row>
    <row r="208" spans="1:24" x14ac:dyDescent="0.2">
      <c r="A208" s="5">
        <v>40695</v>
      </c>
      <c r="B208">
        <v>167752.9093</v>
      </c>
      <c r="C208">
        <v>0.75</v>
      </c>
      <c r="D208">
        <v>0.25</v>
      </c>
      <c r="E208" s="8">
        <f t="shared" si="45"/>
        <v>-1787.2460422023817</v>
      </c>
      <c r="F208" s="58">
        <f t="shared" si="42"/>
        <v>371.39526736977507</v>
      </c>
      <c r="G208" s="72">
        <f t="shared" si="43"/>
        <v>-1415.8507748326065</v>
      </c>
      <c r="H208" s="72">
        <f t="shared" si="46"/>
        <v>110002.72943609991</v>
      </c>
      <c r="I208" s="73">
        <f t="shared" si="44"/>
        <v>0.37502159334340768</v>
      </c>
      <c r="J208" s="56">
        <f t="shared" si="39"/>
        <v>2.7556363636363629E-3</v>
      </c>
      <c r="K208" s="74">
        <f t="shared" si="37"/>
        <v>25950.772375142238</v>
      </c>
      <c r="L208" s="74">
        <f t="shared" si="38"/>
        <v>23066.025028750002</v>
      </c>
      <c r="M208" s="75">
        <f t="shared" si="40"/>
        <v>49016.79740389224</v>
      </c>
      <c r="N208" s="58">
        <f t="shared" si="41"/>
        <v>135.07246935516193</v>
      </c>
      <c r="O208" s="58"/>
      <c r="S208" s="5">
        <v>44623</v>
      </c>
      <c r="T208">
        <v>0.5</v>
      </c>
      <c r="U208" s="5">
        <v>44620</v>
      </c>
      <c r="V208">
        <v>1.57</v>
      </c>
      <c r="W208" s="5">
        <v>44615</v>
      </c>
      <c r="X208">
        <v>1.64</v>
      </c>
    </row>
    <row r="209" spans="1:24" x14ac:dyDescent="0.2">
      <c r="A209" s="5">
        <v>41275</v>
      </c>
      <c r="B209">
        <v>167715.59460000001</v>
      </c>
      <c r="C209">
        <v>0.75</v>
      </c>
      <c r="D209">
        <v>0.25</v>
      </c>
      <c r="E209" s="8">
        <f t="shared" si="45"/>
        <v>-1787.2460422023817</v>
      </c>
      <c r="F209" s="58">
        <f t="shared" si="42"/>
        <v>366.67576478699971</v>
      </c>
      <c r="G209" s="72">
        <f t="shared" si="43"/>
        <v>-1420.570277415382</v>
      </c>
      <c r="H209" s="72">
        <f t="shared" si="46"/>
        <v>108582.15915868453</v>
      </c>
      <c r="I209" s="73">
        <f t="shared" si="44"/>
        <v>0.370178581432489</v>
      </c>
      <c r="J209" s="56">
        <f t="shared" si="39"/>
        <v>2.7330909090909081E-3</v>
      </c>
      <c r="K209" s="74">
        <f t="shared" si="37"/>
        <v>25609.947368417947</v>
      </c>
      <c r="L209" s="74">
        <f t="shared" si="38"/>
        <v>23060.894257500004</v>
      </c>
      <c r="M209" s="75">
        <f t="shared" si="40"/>
        <v>48670.84162591795</v>
      </c>
      <c r="N209" s="58">
        <f t="shared" si="41"/>
        <v>133.02183478559971</v>
      </c>
      <c r="O209" s="58"/>
      <c r="S209" s="5">
        <v>44622</v>
      </c>
      <c r="T209">
        <v>0.5</v>
      </c>
      <c r="U209" s="5">
        <v>44617</v>
      </c>
      <c r="V209">
        <v>1.6819999999999999</v>
      </c>
      <c r="W209" s="5">
        <v>44614</v>
      </c>
      <c r="X209">
        <v>1.669</v>
      </c>
    </row>
    <row r="210" spans="1:24" x14ac:dyDescent="0.2">
      <c r="A210" s="5">
        <v>41306</v>
      </c>
      <c r="B210">
        <v>167682.45980000001</v>
      </c>
      <c r="C210">
        <v>0.75</v>
      </c>
      <c r="D210">
        <v>0.25</v>
      </c>
      <c r="E210" s="8">
        <f t="shared" si="45"/>
        <v>-1787.2460422023817</v>
      </c>
      <c r="F210" s="58">
        <f t="shared" si="42"/>
        <v>361.94053052894844</v>
      </c>
      <c r="G210" s="72">
        <f t="shared" si="43"/>
        <v>-1425.3055116734331</v>
      </c>
      <c r="H210" s="72">
        <f t="shared" si="46"/>
        <v>107156.8536470111</v>
      </c>
      <c r="I210" s="73">
        <f t="shared" si="44"/>
        <v>0.36531942614853385</v>
      </c>
      <c r="J210" s="56">
        <f t="shared" si="39"/>
        <v>2.7105454545454542E-3</v>
      </c>
      <c r="K210" s="74">
        <f t="shared" si="37"/>
        <v>25268.784745590627</v>
      </c>
      <c r="L210" s="74">
        <f t="shared" si="38"/>
        <v>23056.338222500002</v>
      </c>
      <c r="M210" s="75">
        <f t="shared" si="40"/>
        <v>48325.122968090625</v>
      </c>
      <c r="N210" s="58">
        <f t="shared" si="41"/>
        <v>130.98744240150816</v>
      </c>
      <c r="O210" s="58"/>
      <c r="S210" s="5">
        <v>44621</v>
      </c>
      <c r="T210">
        <v>0.5</v>
      </c>
      <c r="U210" s="5">
        <v>44616</v>
      </c>
      <c r="V210">
        <v>1.7065900000000001</v>
      </c>
      <c r="W210" s="5">
        <v>44613</v>
      </c>
      <c r="X210">
        <v>1.6009</v>
      </c>
    </row>
    <row r="211" spans="1:24" x14ac:dyDescent="0.2">
      <c r="A211" s="5">
        <v>40817</v>
      </c>
      <c r="B211">
        <v>167673.16800000001</v>
      </c>
      <c r="C211">
        <v>0.75</v>
      </c>
      <c r="D211">
        <v>0.25</v>
      </c>
      <c r="E211" s="8">
        <f t="shared" si="45"/>
        <v>-1787.2460422023817</v>
      </c>
      <c r="F211" s="58">
        <f t="shared" si="42"/>
        <v>357.1895121567037</v>
      </c>
      <c r="G211" s="72">
        <f t="shared" si="43"/>
        <v>-1430.0565300456778</v>
      </c>
      <c r="H211" s="72">
        <f t="shared" si="46"/>
        <v>105726.79711696542</v>
      </c>
      <c r="I211" s="73">
        <f t="shared" si="44"/>
        <v>0.36044407368029885</v>
      </c>
      <c r="J211" s="56">
        <f t="shared" si="39"/>
        <v>2.6879999999999994E-3</v>
      </c>
      <c r="K211" s="74">
        <f t="shared" si="37"/>
        <v>24930.179884830472</v>
      </c>
      <c r="L211" s="74">
        <f t="shared" si="38"/>
        <v>23055.060600000004</v>
      </c>
      <c r="M211" s="75">
        <f t="shared" si="40"/>
        <v>47985.240484830472</v>
      </c>
      <c r="N211" s="58">
        <f t="shared" si="41"/>
        <v>128.98432642322427</v>
      </c>
      <c r="O211" s="58"/>
      <c r="S211" s="5">
        <v>44620</v>
      </c>
      <c r="T211">
        <v>0.5</v>
      </c>
      <c r="U211" s="5">
        <v>44615</v>
      </c>
      <c r="V211">
        <v>1.7013</v>
      </c>
      <c r="W211" s="5">
        <v>44610</v>
      </c>
      <c r="X211">
        <v>1.5549999999999999</v>
      </c>
    </row>
    <row r="212" spans="1:24" x14ac:dyDescent="0.2">
      <c r="A212" s="5">
        <v>40664</v>
      </c>
      <c r="B212">
        <v>167469.71429999999</v>
      </c>
      <c r="C212">
        <v>0.75</v>
      </c>
      <c r="D212">
        <v>0.25</v>
      </c>
      <c r="E212" s="8">
        <f t="shared" si="45"/>
        <v>-1787.2460422023817</v>
      </c>
      <c r="F212" s="58">
        <f t="shared" si="42"/>
        <v>352.42265705655143</v>
      </c>
      <c r="G212" s="72">
        <f t="shared" si="43"/>
        <v>-1434.8233851458303</v>
      </c>
      <c r="H212" s="72">
        <f t="shared" si="46"/>
        <v>104291.97373181958</v>
      </c>
      <c r="I212" s="73">
        <f t="shared" si="44"/>
        <v>0.35555247003716972</v>
      </c>
      <c r="J212" s="56">
        <f t="shared" si="39"/>
        <v>2.6654545454545446E-3</v>
      </c>
      <c r="K212" s="74">
        <f t="shared" si="37"/>
        <v>24562.011612510949</v>
      </c>
      <c r="L212" s="74">
        <f t="shared" si="38"/>
        <v>23027.08571625</v>
      </c>
      <c r="M212" s="75">
        <f t="shared" si="40"/>
        <v>47589.097328760952</v>
      </c>
      <c r="N212" s="58">
        <f t="shared" si="41"/>
        <v>126.84657578902461</v>
      </c>
      <c r="O212" s="58"/>
      <c r="S212" s="5">
        <v>44617</v>
      </c>
      <c r="T212">
        <v>0.5</v>
      </c>
      <c r="U212" s="5">
        <v>44614</v>
      </c>
      <c r="V212">
        <v>1.7383</v>
      </c>
      <c r="W212" s="5">
        <v>44609</v>
      </c>
      <c r="X212">
        <v>1.6398999999999999</v>
      </c>
    </row>
    <row r="213" spans="1:24" x14ac:dyDescent="0.2">
      <c r="A213" s="5">
        <v>40179</v>
      </c>
      <c r="B213">
        <v>167468.92989999999</v>
      </c>
      <c r="C213">
        <v>0.75</v>
      </c>
      <c r="D213">
        <v>0.25</v>
      </c>
      <c r="E213" s="8">
        <f t="shared" si="45"/>
        <v>-1787.2460422023817</v>
      </c>
      <c r="F213" s="58">
        <f t="shared" si="42"/>
        <v>347.63991243939864</v>
      </c>
      <c r="G213" s="72">
        <f t="shared" si="43"/>
        <v>-1439.6061297629831</v>
      </c>
      <c r="H213" s="72">
        <f t="shared" si="46"/>
        <v>102852.36760205661</v>
      </c>
      <c r="I213" s="73">
        <f t="shared" si="44"/>
        <v>0.35064456104856356</v>
      </c>
      <c r="J213" s="56">
        <f t="shared" si="39"/>
        <v>2.6429090909090899E-3</v>
      </c>
      <c r="K213" s="74">
        <f t="shared" si="37"/>
        <v>24222.853633298997</v>
      </c>
      <c r="L213" s="74">
        <f t="shared" si="38"/>
        <v>23026.977861250001</v>
      </c>
      <c r="M213" s="75">
        <f t="shared" si="40"/>
        <v>47249.831494548998</v>
      </c>
      <c r="N213" s="58">
        <f t="shared" si="41"/>
        <v>124.87700920086617</v>
      </c>
      <c r="O213" s="58"/>
      <c r="S213" s="5">
        <v>44616</v>
      </c>
      <c r="T213">
        <v>0.5</v>
      </c>
      <c r="U213" s="5">
        <v>44613</v>
      </c>
      <c r="V213">
        <v>1.71</v>
      </c>
      <c r="W213" s="5">
        <v>44608</v>
      </c>
      <c r="X213">
        <v>1.6982999999999999</v>
      </c>
    </row>
    <row r="214" spans="1:24" x14ac:dyDescent="0.2">
      <c r="A214" s="5">
        <v>40544</v>
      </c>
      <c r="B214">
        <v>167300.24040000001</v>
      </c>
      <c r="C214">
        <v>0.75</v>
      </c>
      <c r="D214">
        <v>0.25</v>
      </c>
      <c r="E214" s="8">
        <f t="shared" si="45"/>
        <v>-1787.2460422023817</v>
      </c>
      <c r="F214" s="58">
        <f t="shared" si="42"/>
        <v>342.84122534018871</v>
      </c>
      <c r="G214" s="72">
        <f t="shared" si="43"/>
        <v>-1444.404816862193</v>
      </c>
      <c r="H214" s="72">
        <f t="shared" si="46"/>
        <v>101407.96278519441</v>
      </c>
      <c r="I214" s="73">
        <f t="shared" si="44"/>
        <v>0.34572029236332869</v>
      </c>
      <c r="J214" s="56">
        <f t="shared" si="39"/>
        <v>2.620363636363636E-3</v>
      </c>
      <c r="K214" s="74">
        <f t="shared" si="37"/>
        <v>23858.62380971156</v>
      </c>
      <c r="L214" s="74">
        <f t="shared" si="38"/>
        <v>23003.783055000004</v>
      </c>
      <c r="M214" s="75">
        <f t="shared" si="40"/>
        <v>46862.406864711564</v>
      </c>
      <c r="N214" s="58">
        <f t="shared" si="41"/>
        <v>122.7965468607678</v>
      </c>
      <c r="O214" s="58"/>
      <c r="S214" s="5">
        <v>44615</v>
      </c>
      <c r="T214">
        <v>0.5</v>
      </c>
      <c r="U214" s="5">
        <v>44610</v>
      </c>
      <c r="V214">
        <v>1.6655</v>
      </c>
      <c r="W214" s="5">
        <v>44607</v>
      </c>
      <c r="X214">
        <v>1.8107</v>
      </c>
    </row>
    <row r="215" spans="1:24" x14ac:dyDescent="0.2">
      <c r="A215" s="5">
        <v>40878</v>
      </c>
      <c r="B215">
        <v>167047.77059999999</v>
      </c>
      <c r="C215">
        <v>0.75</v>
      </c>
      <c r="D215">
        <v>0.25</v>
      </c>
      <c r="E215" s="8">
        <f t="shared" si="45"/>
        <v>-1787.2460422023817</v>
      </c>
      <c r="F215" s="58">
        <f t="shared" si="42"/>
        <v>338.0265426173147</v>
      </c>
      <c r="G215" s="72">
        <f t="shared" si="43"/>
        <v>-1449.2194995850668</v>
      </c>
      <c r="H215" s="72">
        <f t="shared" si="46"/>
        <v>99958.743285609336</v>
      </c>
      <c r="I215" s="73">
        <f t="shared" si="44"/>
        <v>0.34077960944914298</v>
      </c>
      <c r="J215" s="56">
        <f t="shared" si="39"/>
        <v>2.5978181818181812E-3</v>
      </c>
      <c r="K215" s="74">
        <f t="shared" si="37"/>
        <v>23482.170535072437</v>
      </c>
      <c r="L215" s="74">
        <f t="shared" si="38"/>
        <v>22969.068457500001</v>
      </c>
      <c r="M215" s="75">
        <f t="shared" si="40"/>
        <v>46451.238992572442</v>
      </c>
      <c r="N215" s="58">
        <f t="shared" si="41"/>
        <v>120.67187322288635</v>
      </c>
      <c r="O215" s="58"/>
      <c r="S215" s="5">
        <v>44614</v>
      </c>
      <c r="T215">
        <v>0.5</v>
      </c>
      <c r="U215" s="5">
        <v>44609</v>
      </c>
      <c r="V215">
        <v>1.7430000000000001</v>
      </c>
      <c r="W215" s="5">
        <v>44606</v>
      </c>
      <c r="X215">
        <v>1.7927999999999999</v>
      </c>
    </row>
    <row r="216" spans="1:24" x14ac:dyDescent="0.2">
      <c r="A216" s="5">
        <v>40118</v>
      </c>
      <c r="B216">
        <v>166986.14869999999</v>
      </c>
      <c r="C216">
        <v>0.75</v>
      </c>
      <c r="D216">
        <v>0.25</v>
      </c>
      <c r="E216" s="8">
        <f t="shared" si="45"/>
        <v>-1787.2460422023817</v>
      </c>
      <c r="F216" s="58">
        <f t="shared" si="42"/>
        <v>333.19581095203114</v>
      </c>
      <c r="G216" s="72">
        <f t="shared" si="43"/>
        <v>-1454.0502312503504</v>
      </c>
      <c r="H216" s="72">
        <f t="shared" si="46"/>
        <v>98504.693054358984</v>
      </c>
      <c r="I216" s="73">
        <f t="shared" si="44"/>
        <v>0.33582245759190998</v>
      </c>
      <c r="J216" s="56">
        <f t="shared" si="39"/>
        <v>2.5752727272727264E-3</v>
      </c>
      <c r="K216" s="74">
        <f t="shared" si="37"/>
        <v>23132.050771599879</v>
      </c>
      <c r="L216" s="74">
        <f t="shared" si="38"/>
        <v>22960.595446250001</v>
      </c>
      <c r="M216" s="75">
        <f t="shared" si="40"/>
        <v>46092.646217849877</v>
      </c>
      <c r="N216" s="58">
        <f t="shared" si="41"/>
        <v>118.70113473265917</v>
      </c>
      <c r="O216" s="58"/>
      <c r="S216" s="5">
        <v>44613</v>
      </c>
      <c r="T216">
        <v>0.5</v>
      </c>
      <c r="U216" s="5">
        <v>44608</v>
      </c>
      <c r="V216">
        <v>1.7875000000000001</v>
      </c>
      <c r="W216" s="5">
        <v>44603</v>
      </c>
      <c r="X216">
        <v>1.722</v>
      </c>
    </row>
    <row r="217" spans="1:24" x14ac:dyDescent="0.2">
      <c r="A217" s="5">
        <v>38838</v>
      </c>
      <c r="B217">
        <v>166605.76639999999</v>
      </c>
      <c r="C217">
        <v>0.75</v>
      </c>
      <c r="D217">
        <v>0.25</v>
      </c>
      <c r="E217" s="8">
        <f t="shared" si="45"/>
        <v>-1787.2460422023817</v>
      </c>
      <c r="F217" s="58">
        <f t="shared" si="42"/>
        <v>328.3489768478633</v>
      </c>
      <c r="G217" s="72">
        <f t="shared" si="43"/>
        <v>-1458.8970653545184</v>
      </c>
      <c r="H217" s="72">
        <f t="shared" si="46"/>
        <v>97045.795989004459</v>
      </c>
      <c r="I217" s="73">
        <f t="shared" si="44"/>
        <v>0.33084878189515293</v>
      </c>
      <c r="J217" s="56">
        <f t="shared" si="39"/>
        <v>2.5527272727272716E-3</v>
      </c>
      <c r="K217" s="74">
        <f t="shared" si="37"/>
        <v>22737.542383936219</v>
      </c>
      <c r="L217" s="74">
        <f t="shared" si="38"/>
        <v>22908.292880000001</v>
      </c>
      <c r="M217" s="75">
        <f t="shared" si="40"/>
        <v>45645.83526393622</v>
      </c>
      <c r="N217" s="58">
        <f t="shared" si="41"/>
        <v>116.52136856466623</v>
      </c>
      <c r="O217" s="58"/>
      <c r="S217" s="5">
        <v>44610</v>
      </c>
      <c r="T217">
        <v>0.5</v>
      </c>
      <c r="U217" s="5">
        <v>44607</v>
      </c>
      <c r="V217">
        <v>1.9233</v>
      </c>
      <c r="W217" s="5">
        <v>44602</v>
      </c>
      <c r="X217">
        <v>1.6707000000000001</v>
      </c>
    </row>
    <row r="218" spans="1:24" x14ac:dyDescent="0.2">
      <c r="A218" s="5">
        <v>40087</v>
      </c>
      <c r="B218">
        <v>166424.90270000001</v>
      </c>
      <c r="C218">
        <v>0.75</v>
      </c>
      <c r="D218">
        <v>0.25</v>
      </c>
      <c r="E218" s="8">
        <f t="shared" si="45"/>
        <v>-1787.2460422023817</v>
      </c>
      <c r="F218" s="58">
        <f t="shared" si="42"/>
        <v>323.48598663001491</v>
      </c>
      <c r="G218" s="72">
        <f t="shared" si="43"/>
        <v>-1463.7600555723668</v>
      </c>
      <c r="H218" s="72">
        <f t="shared" si="46"/>
        <v>95582.035933432096</v>
      </c>
      <c r="I218" s="73">
        <f t="shared" si="44"/>
        <v>0.32585852727940667</v>
      </c>
      <c r="J218" s="56">
        <f t="shared" si="39"/>
        <v>2.5301818181818177E-3</v>
      </c>
      <c r="K218" s="74">
        <f t="shared" si="37"/>
        <v>22370.276649781728</v>
      </c>
      <c r="L218" s="74">
        <f t="shared" si="38"/>
        <v>22883.424121250002</v>
      </c>
      <c r="M218" s="75">
        <f t="shared" si="40"/>
        <v>45253.700771031727</v>
      </c>
      <c r="N218" s="58">
        <f t="shared" si="41"/>
        <v>114.50009089630498</v>
      </c>
      <c r="O218" s="58"/>
      <c r="S218" s="5">
        <v>44609</v>
      </c>
      <c r="T218">
        <v>0.5</v>
      </c>
      <c r="U218" s="5">
        <v>44606</v>
      </c>
      <c r="V218">
        <v>1.9214</v>
      </c>
      <c r="W218" s="5">
        <v>44601</v>
      </c>
      <c r="X218">
        <v>1.5449999999999999</v>
      </c>
    </row>
    <row r="219" spans="1:24" x14ac:dyDescent="0.2">
      <c r="A219" s="5">
        <v>40575</v>
      </c>
      <c r="B219">
        <v>166415.16029999999</v>
      </c>
      <c r="C219">
        <v>0.75</v>
      </c>
      <c r="D219">
        <v>0.25</v>
      </c>
      <c r="E219" s="8">
        <f t="shared" si="45"/>
        <v>-1787.2460422023817</v>
      </c>
      <c r="F219" s="58">
        <f t="shared" si="42"/>
        <v>318.60678644477366</v>
      </c>
      <c r="G219" s="72">
        <f t="shared" si="43"/>
        <v>-1468.639255757608</v>
      </c>
      <c r="H219" s="72">
        <f t="shared" si="46"/>
        <v>94113.396677674493</v>
      </c>
      <c r="I219" s="73">
        <f t="shared" si="44"/>
        <v>0.32085163848160797</v>
      </c>
      <c r="J219" s="56">
        <f t="shared" si="39"/>
        <v>2.5076363636363629E-3</v>
      </c>
      <c r="K219" s="74">
        <f t="shared" si="37"/>
        <v>22025.262950804208</v>
      </c>
      <c r="L219" s="74">
        <f t="shared" si="38"/>
        <v>22882.084541250002</v>
      </c>
      <c r="M219" s="75">
        <f t="shared" si="40"/>
        <v>44907.347492054207</v>
      </c>
      <c r="N219" s="58">
        <f t="shared" si="41"/>
        <v>112.61129756552936</v>
      </c>
      <c r="O219" s="58"/>
      <c r="S219" s="5">
        <v>44608</v>
      </c>
      <c r="T219">
        <v>0.5</v>
      </c>
      <c r="U219" s="5">
        <v>44603</v>
      </c>
      <c r="V219">
        <v>1.8233999999999999</v>
      </c>
      <c r="W219" s="5">
        <v>44600</v>
      </c>
      <c r="X219">
        <v>1.5638000000000001</v>
      </c>
    </row>
    <row r="220" spans="1:24" x14ac:dyDescent="0.2">
      <c r="A220" s="5">
        <v>40969</v>
      </c>
      <c r="B220">
        <v>165947.32740000001</v>
      </c>
      <c r="C220">
        <v>0.75</v>
      </c>
      <c r="D220">
        <v>0.25</v>
      </c>
      <c r="E220" s="8">
        <f t="shared" si="45"/>
        <v>-1787.2460422023817</v>
      </c>
      <c r="F220" s="58">
        <f t="shared" si="42"/>
        <v>313.711322258915</v>
      </c>
      <c r="G220" s="72">
        <f t="shared" si="43"/>
        <v>-1473.5347199434666</v>
      </c>
      <c r="H220" s="72">
        <f t="shared" si="46"/>
        <v>92639.861957731031</v>
      </c>
      <c r="I220" s="73">
        <f t="shared" si="44"/>
        <v>0.31582806005448322</v>
      </c>
      <c r="J220" s="56">
        <f t="shared" si="39"/>
        <v>2.4850909090909081E-3</v>
      </c>
      <c r="K220" s="74">
        <f t="shared" si="37"/>
        <v>21619.464274636881</v>
      </c>
      <c r="L220" s="74">
        <f t="shared" si="38"/>
        <v>22817.757517500002</v>
      </c>
      <c r="M220" s="75">
        <f t="shared" si="40"/>
        <v>44437.221792136887</v>
      </c>
      <c r="N220" s="58">
        <f t="shared" si="41"/>
        <v>110.43053590089578</v>
      </c>
      <c r="O220" s="58"/>
      <c r="S220" s="5">
        <v>44607</v>
      </c>
      <c r="T220">
        <v>0.5</v>
      </c>
      <c r="U220" s="5">
        <v>44602</v>
      </c>
      <c r="V220">
        <v>1.7233000000000001</v>
      </c>
      <c r="W220" s="5">
        <v>44599</v>
      </c>
      <c r="X220">
        <v>1.4838</v>
      </c>
    </row>
    <row r="221" spans="1:24" x14ac:dyDescent="0.2">
      <c r="A221" s="5">
        <v>40909</v>
      </c>
      <c r="B221">
        <v>165908.4809</v>
      </c>
      <c r="C221">
        <v>0.75</v>
      </c>
      <c r="D221">
        <v>0.25</v>
      </c>
      <c r="E221" s="8">
        <f t="shared" si="45"/>
        <v>-1787.2460422023817</v>
      </c>
      <c r="F221" s="58">
        <f t="shared" si="42"/>
        <v>308.79953985910345</v>
      </c>
      <c r="G221" s="72">
        <f t="shared" si="43"/>
        <v>-1478.4465023432781</v>
      </c>
      <c r="H221" s="72">
        <f t="shared" si="46"/>
        <v>91161.41545538776</v>
      </c>
      <c r="I221" s="73">
        <f t="shared" si="44"/>
        <v>0.31078773636593476</v>
      </c>
      <c r="J221" s="56">
        <f t="shared" si="39"/>
        <v>2.4625454545454534E-3</v>
      </c>
      <c r="K221" s="74">
        <f t="shared" si="37"/>
        <v>21269.457504414044</v>
      </c>
      <c r="L221" s="74">
        <f t="shared" si="38"/>
        <v>22812.416123750001</v>
      </c>
      <c r="M221" s="75">
        <f t="shared" si="40"/>
        <v>44081.873628164045</v>
      </c>
      <c r="N221" s="58">
        <f t="shared" si="41"/>
        <v>108.55361753088246</v>
      </c>
      <c r="O221" s="58"/>
      <c r="S221" s="5">
        <v>44606</v>
      </c>
      <c r="T221">
        <v>0.5</v>
      </c>
      <c r="U221" s="5">
        <v>44601</v>
      </c>
      <c r="V221">
        <v>1.6022000000000001</v>
      </c>
      <c r="W221" s="5">
        <v>44596</v>
      </c>
      <c r="X221">
        <v>1.4742999999999999</v>
      </c>
    </row>
    <row r="222" spans="1:24" x14ac:dyDescent="0.2">
      <c r="A222" s="5">
        <v>40603</v>
      </c>
      <c r="B222">
        <v>165648.5379</v>
      </c>
      <c r="C222">
        <v>0.75</v>
      </c>
      <c r="D222">
        <v>0.25</v>
      </c>
      <c r="E222" s="8">
        <f t="shared" si="45"/>
        <v>-1787.2460422023817</v>
      </c>
      <c r="F222" s="58">
        <f t="shared" si="42"/>
        <v>303.87138485129253</v>
      </c>
      <c r="G222" s="72">
        <f t="shared" si="43"/>
        <v>-1483.3746573510891</v>
      </c>
      <c r="H222" s="72">
        <f t="shared" si="46"/>
        <v>89678.040798036673</v>
      </c>
      <c r="I222" s="73">
        <f t="shared" si="44"/>
        <v>0.30573061159842446</v>
      </c>
      <c r="J222" s="56">
        <f t="shared" si="39"/>
        <v>2.4399999999999995E-3</v>
      </c>
      <c r="K222" s="74">
        <f t="shared" si="37"/>
        <v>20890.579381052619</v>
      </c>
      <c r="L222" s="74">
        <f t="shared" si="38"/>
        <v>22776.673961250002</v>
      </c>
      <c r="M222" s="75">
        <f t="shared" si="40"/>
        <v>43667.253342302618</v>
      </c>
      <c r="N222" s="58">
        <f t="shared" si="41"/>
        <v>106.54809815521837</v>
      </c>
      <c r="O222" s="58"/>
      <c r="S222" s="5">
        <v>44603</v>
      </c>
      <c r="T222">
        <v>0.5</v>
      </c>
      <c r="U222" s="5">
        <v>44600</v>
      </c>
      <c r="V222">
        <v>1.61</v>
      </c>
      <c r="W222" s="5">
        <v>44595</v>
      </c>
      <c r="X222">
        <v>1.4147000000000001</v>
      </c>
    </row>
    <row r="223" spans="1:24" x14ac:dyDescent="0.2">
      <c r="A223" s="5">
        <v>40940</v>
      </c>
      <c r="B223">
        <v>165457.07980000001</v>
      </c>
      <c r="C223">
        <v>0.75</v>
      </c>
      <c r="D223">
        <v>0.25</v>
      </c>
      <c r="E223" s="8">
        <f t="shared" si="45"/>
        <v>-1787.2460422023817</v>
      </c>
      <c r="F223" s="58">
        <f t="shared" si="42"/>
        <v>298.92680266012223</v>
      </c>
      <c r="G223" s="72">
        <f t="shared" si="43"/>
        <v>-1488.3192395422593</v>
      </c>
      <c r="H223" s="72">
        <f t="shared" si="46"/>
        <v>88189.721558494406</v>
      </c>
      <c r="I223" s="73">
        <f t="shared" si="44"/>
        <v>0.30065662974835577</v>
      </c>
      <c r="J223" s="56">
        <f t="shared" si="39"/>
        <v>2.4174545454545447E-3</v>
      </c>
      <c r="K223" s="74">
        <f t="shared" si="37"/>
        <v>20520.129292027512</v>
      </c>
      <c r="L223" s="74">
        <f t="shared" si="38"/>
        <v>22750.348472500002</v>
      </c>
      <c r="M223" s="75">
        <f t="shared" si="40"/>
        <v>43270.477764527517</v>
      </c>
      <c r="N223" s="58">
        <f t="shared" si="41"/>
        <v>104.60441315584686</v>
      </c>
      <c r="O223" s="58"/>
      <c r="S223" s="5">
        <v>44602</v>
      </c>
      <c r="T223">
        <v>0.5</v>
      </c>
      <c r="U223" s="5">
        <v>44599</v>
      </c>
      <c r="V223">
        <v>1.5611999999999999</v>
      </c>
      <c r="W223" s="5">
        <v>44594</v>
      </c>
      <c r="X223">
        <v>1.3080000000000001</v>
      </c>
    </row>
    <row r="224" spans="1:24" x14ac:dyDescent="0.2">
      <c r="A224" s="5">
        <v>40057</v>
      </c>
      <c r="B224">
        <v>165313.77009999999</v>
      </c>
      <c r="C224">
        <v>0.75</v>
      </c>
      <c r="D224">
        <v>0.25</v>
      </c>
      <c r="E224" s="8">
        <f t="shared" si="45"/>
        <v>-1787.2460422023817</v>
      </c>
      <c r="F224" s="58">
        <f t="shared" si="42"/>
        <v>293.96573852831472</v>
      </c>
      <c r="G224" s="72">
        <f t="shared" si="43"/>
        <v>-1493.280303674067</v>
      </c>
      <c r="H224" s="72">
        <f t="shared" si="46"/>
        <v>86696.44125482034</v>
      </c>
      <c r="I224" s="73">
        <f t="shared" si="44"/>
        <v>0.29556573462545349</v>
      </c>
      <c r="J224" s="56">
        <f t="shared" si="39"/>
        <v>2.3949090909090899E-3</v>
      </c>
      <c r="K224" s="74">
        <f t="shared" si="37"/>
        <v>20155.197935115306</v>
      </c>
      <c r="L224" s="74">
        <f t="shared" si="38"/>
        <v>22730.643388750002</v>
      </c>
      <c r="M224" s="75">
        <f t="shared" si="40"/>
        <v>42885.841323865308</v>
      </c>
      <c r="N224" s="58">
        <f t="shared" si="41"/>
        <v>102.70769125780974</v>
      </c>
      <c r="O224" s="58"/>
      <c r="S224" s="5">
        <v>44601</v>
      </c>
      <c r="T224">
        <v>0.5</v>
      </c>
      <c r="U224" s="5">
        <v>44596</v>
      </c>
      <c r="V224">
        <v>1.552</v>
      </c>
      <c r="W224" s="5">
        <v>44593</v>
      </c>
      <c r="X224">
        <v>1.3292999999999999</v>
      </c>
    </row>
    <row r="225" spans="1:24" x14ac:dyDescent="0.2">
      <c r="A225" s="5">
        <v>38808</v>
      </c>
      <c r="B225">
        <v>165041.68359999999</v>
      </c>
      <c r="C225">
        <v>0.75</v>
      </c>
      <c r="D225">
        <v>0.25</v>
      </c>
      <c r="E225" s="8">
        <f t="shared" si="45"/>
        <v>-1787.2460422023817</v>
      </c>
      <c r="F225" s="58">
        <f t="shared" si="42"/>
        <v>288.98813751606781</v>
      </c>
      <c r="G225" s="72">
        <f t="shared" si="43"/>
        <v>-1498.2579046863139</v>
      </c>
      <c r="H225" s="72">
        <f t="shared" si="46"/>
        <v>85198.18335013403</v>
      </c>
      <c r="I225" s="73">
        <f t="shared" si="44"/>
        <v>0.29045786985214161</v>
      </c>
      <c r="J225" s="56">
        <f t="shared" si="39"/>
        <v>2.372363636363636E-3</v>
      </c>
      <c r="K225" s="74">
        <f t="shared" si="37"/>
        <v>19774.283040297694</v>
      </c>
      <c r="L225" s="74">
        <f t="shared" si="38"/>
        <v>22693.231495</v>
      </c>
      <c r="M225" s="75">
        <f t="shared" si="40"/>
        <v>42467.514535297698</v>
      </c>
      <c r="N225" s="58">
        <f t="shared" si="41"/>
        <v>100.74838721028442</v>
      </c>
      <c r="O225" s="58"/>
      <c r="S225" s="5">
        <v>44600</v>
      </c>
      <c r="T225">
        <v>0.5</v>
      </c>
      <c r="U225" s="5">
        <v>44595</v>
      </c>
      <c r="V225">
        <v>1.4541999999999999</v>
      </c>
      <c r="W225" s="5">
        <v>44592</v>
      </c>
      <c r="X225">
        <v>1.3305</v>
      </c>
    </row>
    <row r="226" spans="1:24" x14ac:dyDescent="0.2">
      <c r="A226" s="5">
        <v>40026</v>
      </c>
      <c r="B226">
        <v>164025.32010000001</v>
      </c>
      <c r="C226">
        <v>0.75</v>
      </c>
      <c r="D226">
        <v>0.25</v>
      </c>
      <c r="E226" s="8">
        <f t="shared" si="45"/>
        <v>-1787.2460422023817</v>
      </c>
      <c r="F226" s="58">
        <f t="shared" si="42"/>
        <v>283.99394450044679</v>
      </c>
      <c r="G226" s="72">
        <f t="shared" si="43"/>
        <v>-1503.2520977019349</v>
      </c>
      <c r="H226" s="72">
        <f t="shared" si="46"/>
        <v>83694.931252432099</v>
      </c>
      <c r="I226" s="73">
        <f t="shared" si="44"/>
        <v>0.28533297886291864</v>
      </c>
      <c r="J226" s="56">
        <f t="shared" si="39"/>
        <v>2.3498181818181812E-3</v>
      </c>
      <c r="K226" s="74">
        <f t="shared" si="37"/>
        <v>19305.756192144167</v>
      </c>
      <c r="L226" s="74">
        <f t="shared" si="38"/>
        <v>22553.481513750005</v>
      </c>
      <c r="M226" s="75">
        <f t="shared" si="40"/>
        <v>41859.237705894171</v>
      </c>
      <c r="N226" s="58">
        <f t="shared" si="41"/>
        <v>98.361597838359302</v>
      </c>
      <c r="O226" s="58"/>
      <c r="S226" s="5">
        <v>44599</v>
      </c>
      <c r="T226">
        <v>0.5</v>
      </c>
      <c r="U226" s="5">
        <v>44594</v>
      </c>
      <c r="V226">
        <v>1.3009999999999999</v>
      </c>
      <c r="W226" s="5">
        <v>44589</v>
      </c>
      <c r="X226">
        <v>1.2826</v>
      </c>
    </row>
    <row r="227" spans="1:24" x14ac:dyDescent="0.2">
      <c r="A227" s="5">
        <v>39753</v>
      </c>
      <c r="B227">
        <v>163446.93470000001</v>
      </c>
      <c r="C227">
        <v>0.75</v>
      </c>
      <c r="D227">
        <v>0.25</v>
      </c>
      <c r="E227" s="8">
        <f t="shared" si="45"/>
        <v>-1787.2460422023817</v>
      </c>
      <c r="F227" s="58">
        <f t="shared" si="42"/>
        <v>278.9831041747737</v>
      </c>
      <c r="G227" s="72">
        <f t="shared" si="43"/>
        <v>-1508.262938027608</v>
      </c>
      <c r="H227" s="72">
        <f t="shared" si="46"/>
        <v>82186.668314404495</v>
      </c>
      <c r="I227" s="73">
        <f t="shared" si="44"/>
        <v>0.28019100490373161</v>
      </c>
      <c r="J227" s="56">
        <f t="shared" si="39"/>
        <v>2.3272727272727264E-3</v>
      </c>
      <c r="K227" s="74">
        <f t="shared" si="37"/>
        <v>18890.99886383639</v>
      </c>
      <c r="L227" s="74">
        <f t="shared" si="38"/>
        <v>22473.953521250005</v>
      </c>
      <c r="M227" s="75">
        <f t="shared" si="40"/>
        <v>41364.952385086392</v>
      </c>
      <c r="N227" s="58">
        <f t="shared" si="41"/>
        <v>96.26752555074647</v>
      </c>
      <c r="O227" s="58"/>
      <c r="S227" s="5">
        <v>44596</v>
      </c>
      <c r="T227">
        <v>0.5</v>
      </c>
      <c r="U227" s="5">
        <v>44593</v>
      </c>
      <c r="V227">
        <v>1.3218000000000001</v>
      </c>
      <c r="W227" s="5">
        <v>44588</v>
      </c>
      <c r="X227">
        <v>1.2600499999999999</v>
      </c>
    </row>
    <row r="228" spans="1:24" x14ac:dyDescent="0.2">
      <c r="A228" s="5">
        <v>39995</v>
      </c>
      <c r="B228">
        <v>162423.26860000001</v>
      </c>
      <c r="C228">
        <v>0.75</v>
      </c>
      <c r="D228">
        <v>0.25</v>
      </c>
      <c r="E228" s="8">
        <f t="shared" si="45"/>
        <v>-1787.2460422023817</v>
      </c>
      <c r="F228" s="58">
        <f t="shared" si="42"/>
        <v>273.955561048015</v>
      </c>
      <c r="G228" s="72">
        <f t="shared" si="43"/>
        <v>-1513.2904811543667</v>
      </c>
      <c r="H228" s="72">
        <f t="shared" si="46"/>
        <v>80673.377833250124</v>
      </c>
      <c r="I228" s="73">
        <f t="shared" si="44"/>
        <v>0.27503189103134729</v>
      </c>
      <c r="J228" s="56">
        <f t="shared" si="39"/>
        <v>2.3047272727272717E-3</v>
      </c>
      <c r="K228" s="74">
        <f t="shared" si="37"/>
        <v>18427.026218102063</v>
      </c>
      <c r="L228" s="74">
        <f t="shared" si="38"/>
        <v>22333.199432500001</v>
      </c>
      <c r="M228" s="75">
        <f t="shared" si="40"/>
        <v>40760.225650602064</v>
      </c>
      <c r="N228" s="58">
        <f t="shared" si="41"/>
        <v>93.941203699460274</v>
      </c>
      <c r="O228" s="58"/>
      <c r="S228" s="5">
        <v>44595</v>
      </c>
      <c r="T228">
        <v>0.5</v>
      </c>
      <c r="U228" s="5">
        <v>44592</v>
      </c>
      <c r="V228">
        <v>1.3339000000000001</v>
      </c>
      <c r="W228" s="5">
        <v>44587</v>
      </c>
      <c r="X228">
        <v>1.236</v>
      </c>
    </row>
    <row r="229" spans="1:24" x14ac:dyDescent="0.2">
      <c r="A229" s="5">
        <v>38777</v>
      </c>
      <c r="B229">
        <v>161530.57089999999</v>
      </c>
      <c r="C229">
        <v>0.75</v>
      </c>
      <c r="D229">
        <v>0.25</v>
      </c>
      <c r="E229" s="8">
        <f t="shared" si="45"/>
        <v>-1787.2460422023817</v>
      </c>
      <c r="F229" s="58">
        <f t="shared" si="42"/>
        <v>268.91125944416711</v>
      </c>
      <c r="G229" s="72">
        <f t="shared" si="43"/>
        <v>-1518.3347827582145</v>
      </c>
      <c r="H229" s="72">
        <f t="shared" si="46"/>
        <v>79155.043050491906</v>
      </c>
      <c r="I229" s="73">
        <f t="shared" si="44"/>
        <v>0.26985558011272165</v>
      </c>
      <c r="J229" s="56">
        <f t="shared" si="39"/>
        <v>2.2821818181818177E-3</v>
      </c>
      <c r="K229" s="74">
        <f t="shared" si="37"/>
        <v>17980.844440415432</v>
      </c>
      <c r="L229" s="74">
        <f t="shared" si="38"/>
        <v>22210.453498750001</v>
      </c>
      <c r="M229" s="75">
        <f t="shared" si="40"/>
        <v>40191.297939165437</v>
      </c>
      <c r="N229" s="58">
        <f t="shared" si="41"/>
        <v>91.723849405891727</v>
      </c>
      <c r="O229" s="58"/>
      <c r="S229" s="5">
        <v>44594</v>
      </c>
      <c r="T229">
        <v>0.25</v>
      </c>
      <c r="U229" s="5">
        <v>44589</v>
      </c>
      <c r="V229">
        <v>1.2674000000000001</v>
      </c>
      <c r="W229" s="5">
        <v>44586</v>
      </c>
      <c r="X229">
        <v>1.2070000000000001</v>
      </c>
    </row>
    <row r="230" spans="1:24" x14ac:dyDescent="0.2">
      <c r="A230" s="5">
        <v>39783</v>
      </c>
      <c r="B230">
        <v>160954.2262</v>
      </c>
      <c r="C230">
        <v>0.75</v>
      </c>
      <c r="D230">
        <v>0.25</v>
      </c>
      <c r="E230" s="8">
        <f t="shared" si="45"/>
        <v>-1787.2460422023817</v>
      </c>
      <c r="F230" s="58">
        <f t="shared" si="42"/>
        <v>263.85014350163971</v>
      </c>
      <c r="G230" s="72">
        <f t="shared" si="43"/>
        <v>-1523.395898700742</v>
      </c>
      <c r="H230" s="72">
        <f t="shared" si="46"/>
        <v>77631.64715179117</v>
      </c>
      <c r="I230" s="73">
        <f t="shared" si="44"/>
        <v>0.26466201482436735</v>
      </c>
      <c r="J230" s="56">
        <f t="shared" si="39"/>
        <v>2.259636363636363E-3</v>
      </c>
      <c r="K230" s="74">
        <f t="shared" si="37"/>
        <v>17571.868792742956</v>
      </c>
      <c r="L230" s="74">
        <f t="shared" si="38"/>
        <v>22131.206102500004</v>
      </c>
      <c r="M230" s="75">
        <f t="shared" si="40"/>
        <v>39703.074895242957</v>
      </c>
      <c r="N230" s="58">
        <f t="shared" si="41"/>
        <v>89.714511781468971</v>
      </c>
      <c r="O230" s="58"/>
      <c r="S230" s="5">
        <v>44593</v>
      </c>
      <c r="T230">
        <v>0.25</v>
      </c>
      <c r="U230" s="5">
        <v>44588</v>
      </c>
      <c r="V230">
        <v>1.2350000000000001</v>
      </c>
      <c r="W230" s="5">
        <v>44585</v>
      </c>
      <c r="X230">
        <v>1.1679999999999999</v>
      </c>
    </row>
    <row r="231" spans="1:24" x14ac:dyDescent="0.2">
      <c r="A231" s="5">
        <v>38749</v>
      </c>
      <c r="B231">
        <v>160231.2181</v>
      </c>
      <c r="C231">
        <v>0.75</v>
      </c>
      <c r="D231">
        <v>0.25</v>
      </c>
      <c r="E231" s="8">
        <f t="shared" si="45"/>
        <v>-1787.2460422023817</v>
      </c>
      <c r="F231" s="58">
        <f t="shared" si="42"/>
        <v>258.77215717263726</v>
      </c>
      <c r="G231" s="72">
        <f t="shared" si="43"/>
        <v>-1528.4738850297445</v>
      </c>
      <c r="H231" s="72">
        <f t="shared" si="46"/>
        <v>76103.173266761427</v>
      </c>
      <c r="I231" s="73">
        <f t="shared" si="44"/>
        <v>0.25945113765171846</v>
      </c>
      <c r="J231" s="56">
        <f t="shared" si="39"/>
        <v>2.2370909090909082E-3</v>
      </c>
      <c r="K231" s="74">
        <f t="shared" ref="K231:K294" si="47">B231*$Q$43*C231*I231</f>
        <v>17148.520877138322</v>
      </c>
      <c r="L231" s="74">
        <f t="shared" ref="L231:L294" si="48">B231*$Q$43*D231</f>
        <v>22031.792488750001</v>
      </c>
      <c r="M231" s="75">
        <f t="shared" si="40"/>
        <v>39180.313365888323</v>
      </c>
      <c r="N231" s="58">
        <f t="shared" si="41"/>
        <v>87.649922846161772</v>
      </c>
      <c r="O231" s="58"/>
      <c r="S231" s="5">
        <v>44592</v>
      </c>
      <c r="T231">
        <v>0.25</v>
      </c>
      <c r="U231" s="5">
        <v>44587</v>
      </c>
      <c r="V231">
        <v>1.19215</v>
      </c>
      <c r="W231" s="5">
        <v>44582</v>
      </c>
      <c r="X231">
        <v>1.1779999999999999</v>
      </c>
    </row>
    <row r="232" spans="1:24" x14ac:dyDescent="0.2">
      <c r="A232" s="5">
        <v>38687</v>
      </c>
      <c r="B232">
        <v>160208.97270000001</v>
      </c>
      <c r="C232">
        <v>0.75</v>
      </c>
      <c r="D232">
        <v>0.25</v>
      </c>
      <c r="E232" s="8">
        <f t="shared" si="45"/>
        <v>-1787.2460422023817</v>
      </c>
      <c r="F232" s="58">
        <f t="shared" si="42"/>
        <v>253.67724422253809</v>
      </c>
      <c r="G232" s="72">
        <f t="shared" si="43"/>
        <v>-1533.5687979798436</v>
      </c>
      <c r="H232" s="72">
        <f t="shared" si="46"/>
        <v>74569.604468781588</v>
      </c>
      <c r="I232" s="73">
        <f t="shared" si="44"/>
        <v>0.25422289088849409</v>
      </c>
      <c r="J232" s="56">
        <f t="shared" ref="J232:J295" si="49">_xlfn.FORECAST.LINEAR(ROW(A232)-1,$Q$52:$Q$53,$P$52:$P$53)</f>
        <v>2.2145454545454534E-3</v>
      </c>
      <c r="K232" s="74">
        <f t="shared" si="47"/>
        <v>16800.625126753806</v>
      </c>
      <c r="L232" s="74">
        <f t="shared" si="48"/>
        <v>22028.733746250004</v>
      </c>
      <c r="M232" s="75">
        <f t="shared" ref="M232:M295" si="50">SUM(K232:L232)</f>
        <v>38829.35887300381</v>
      </c>
      <c r="N232" s="58">
        <f t="shared" ref="N232:N295" si="51">J232*M232</f>
        <v>85.989380195124753</v>
      </c>
      <c r="O232" s="58"/>
      <c r="S232" s="5">
        <v>44589</v>
      </c>
      <c r="T232">
        <v>0.25</v>
      </c>
      <c r="U232" s="5">
        <v>44586</v>
      </c>
      <c r="V232">
        <v>1.1691</v>
      </c>
      <c r="W232" s="5">
        <v>44581</v>
      </c>
      <c r="X232">
        <v>1.218</v>
      </c>
    </row>
    <row r="233" spans="1:24" x14ac:dyDescent="0.2">
      <c r="A233" s="5">
        <v>38718</v>
      </c>
      <c r="B233">
        <v>159969.91310000001</v>
      </c>
      <c r="C233">
        <v>0.75</v>
      </c>
      <c r="D233">
        <v>0.25</v>
      </c>
      <c r="E233" s="8">
        <f t="shared" si="45"/>
        <v>-1787.2460422023817</v>
      </c>
      <c r="F233" s="58">
        <f t="shared" ref="F233:F296" si="52">$Q$44/12*H232</f>
        <v>248.56534822927199</v>
      </c>
      <c r="G233" s="72">
        <f t="shared" ref="G233:G296" si="53">SUM(E233:F233)</f>
        <v>-1538.6806939731096</v>
      </c>
      <c r="H233" s="72">
        <f t="shared" si="46"/>
        <v>73030.923774808485</v>
      </c>
      <c r="I233" s="73">
        <f t="shared" ref="I233:I296" si="54">H233/$B$40</f>
        <v>0.24897721663605901</v>
      </c>
      <c r="J233" s="56">
        <f t="shared" si="49"/>
        <v>2.1919999999999995E-3</v>
      </c>
      <c r="K233" s="74">
        <f t="shared" si="47"/>
        <v>16429.406280024476</v>
      </c>
      <c r="L233" s="74">
        <f t="shared" si="48"/>
        <v>21995.863051250002</v>
      </c>
      <c r="M233" s="75">
        <f t="shared" si="50"/>
        <v>38425.269331274481</v>
      </c>
      <c r="N233" s="58">
        <f t="shared" si="51"/>
        <v>84.228190374153641</v>
      </c>
      <c r="O233" s="58"/>
      <c r="S233" s="5">
        <v>44588</v>
      </c>
      <c r="T233">
        <v>0.25</v>
      </c>
      <c r="U233" s="5">
        <v>44585</v>
      </c>
      <c r="V233">
        <v>1.1409</v>
      </c>
      <c r="W233" s="5">
        <v>44580</v>
      </c>
      <c r="X233">
        <v>1.2366999999999999</v>
      </c>
    </row>
    <row r="234" spans="1:24" x14ac:dyDescent="0.2">
      <c r="A234" s="5">
        <v>39965</v>
      </c>
      <c r="B234">
        <v>159561.06049999999</v>
      </c>
      <c r="C234">
        <v>0.75</v>
      </c>
      <c r="D234">
        <v>0.25</v>
      </c>
      <c r="E234" s="8">
        <f t="shared" ref="E234:E297" si="55">E233</f>
        <v>-1787.2460422023817</v>
      </c>
      <c r="F234" s="58">
        <f t="shared" si="52"/>
        <v>243.43641258269497</v>
      </c>
      <c r="G234" s="72">
        <f t="shared" si="53"/>
        <v>-1543.8096296196868</v>
      </c>
      <c r="H234" s="72">
        <f t="shared" ref="H234:H297" si="56">H233+G234</f>
        <v>71487.114145188796</v>
      </c>
      <c r="I234" s="73">
        <f t="shared" si="54"/>
        <v>0.24371405680278244</v>
      </c>
      <c r="J234" s="56">
        <f t="shared" si="49"/>
        <v>2.1694545454545447E-3</v>
      </c>
      <c r="K234" s="74">
        <f t="shared" si="47"/>
        <v>16041.000261911297</v>
      </c>
      <c r="L234" s="74">
        <f t="shared" si="48"/>
        <v>21939.645818749999</v>
      </c>
      <c r="M234" s="75">
        <f t="shared" si="50"/>
        <v>37980.646080661296</v>
      </c>
      <c r="N234" s="58">
        <f t="shared" si="51"/>
        <v>82.397285278990992</v>
      </c>
      <c r="O234" s="58"/>
      <c r="S234" s="5">
        <v>44587</v>
      </c>
      <c r="T234">
        <v>0.25</v>
      </c>
      <c r="U234" s="5">
        <v>44582</v>
      </c>
      <c r="V234">
        <v>1.1376999999999999</v>
      </c>
      <c r="W234" s="5">
        <v>44579</v>
      </c>
      <c r="X234">
        <v>1.2050000000000001</v>
      </c>
    </row>
    <row r="235" spans="1:24" x14ac:dyDescent="0.2">
      <c r="A235" s="5">
        <v>38565</v>
      </c>
      <c r="B235">
        <v>159431.30309999999</v>
      </c>
      <c r="C235">
        <v>0.75</v>
      </c>
      <c r="D235">
        <v>0.25</v>
      </c>
      <c r="E235" s="8">
        <f t="shared" si="55"/>
        <v>-1787.2460422023817</v>
      </c>
      <c r="F235" s="58">
        <f t="shared" si="52"/>
        <v>238.29038048396268</v>
      </c>
      <c r="G235" s="72">
        <f t="shared" si="53"/>
        <v>-1548.9556617184189</v>
      </c>
      <c r="H235" s="72">
        <f t="shared" si="56"/>
        <v>69938.158483470383</v>
      </c>
      <c r="I235" s="73">
        <f t="shared" si="54"/>
        <v>0.23843335310339497</v>
      </c>
      <c r="J235" s="56">
        <f t="shared" si="49"/>
        <v>2.1469090909090899E-3</v>
      </c>
      <c r="K235" s="74">
        <f t="shared" si="47"/>
        <v>15680.667827457883</v>
      </c>
      <c r="L235" s="74">
        <f t="shared" si="48"/>
        <v>21921.80417625</v>
      </c>
      <c r="M235" s="75">
        <f t="shared" si="50"/>
        <v>37602.472003707881</v>
      </c>
      <c r="N235" s="58">
        <f t="shared" si="51"/>
        <v>80.72908898541499</v>
      </c>
      <c r="O235" s="58"/>
      <c r="S235" s="5">
        <v>44586</v>
      </c>
      <c r="T235">
        <v>0.25</v>
      </c>
      <c r="U235" s="5">
        <v>44581</v>
      </c>
      <c r="V235">
        <v>1.171</v>
      </c>
      <c r="W235" s="5">
        <v>44578</v>
      </c>
      <c r="X235">
        <v>1.1739999999999999</v>
      </c>
    </row>
    <row r="236" spans="1:24" x14ac:dyDescent="0.2">
      <c r="A236" s="5">
        <v>38657</v>
      </c>
      <c r="B236">
        <v>159337.33199999999</v>
      </c>
      <c r="C236">
        <v>0.75</v>
      </c>
      <c r="D236">
        <v>0.25</v>
      </c>
      <c r="E236" s="8">
        <f t="shared" si="55"/>
        <v>-1787.2460422023817</v>
      </c>
      <c r="F236" s="58">
        <f t="shared" si="52"/>
        <v>233.12719494490128</v>
      </c>
      <c r="G236" s="72">
        <f t="shared" si="53"/>
        <v>-1554.1188472574804</v>
      </c>
      <c r="H236" s="72">
        <f t="shared" si="56"/>
        <v>68384.039636212896</v>
      </c>
      <c r="I236" s="73">
        <f t="shared" si="54"/>
        <v>0.23313504705834284</v>
      </c>
      <c r="J236" s="56">
        <f t="shared" si="49"/>
        <v>2.1243636363636352E-3</v>
      </c>
      <c r="K236" s="74">
        <f t="shared" si="47"/>
        <v>15323.185512512953</v>
      </c>
      <c r="L236" s="74">
        <f t="shared" si="48"/>
        <v>21908.883150000001</v>
      </c>
      <c r="M236" s="75">
        <f t="shared" si="50"/>
        <v>37232.068662512953</v>
      </c>
      <c r="N236" s="58">
        <f t="shared" si="51"/>
        <v>79.094452773236569</v>
      </c>
      <c r="O236" s="58"/>
      <c r="S236" s="5">
        <v>44585</v>
      </c>
      <c r="T236">
        <v>0.25</v>
      </c>
      <c r="U236" s="5">
        <v>44580</v>
      </c>
      <c r="V236">
        <v>1.1778999999999999</v>
      </c>
      <c r="W236" s="5">
        <v>44575</v>
      </c>
      <c r="X236">
        <v>1.1479999999999999</v>
      </c>
    </row>
    <row r="237" spans="1:24" x14ac:dyDescent="0.2">
      <c r="A237" s="5">
        <v>38596</v>
      </c>
      <c r="B237">
        <v>159183.1158</v>
      </c>
      <c r="C237">
        <v>0.75</v>
      </c>
      <c r="D237">
        <v>0.25</v>
      </c>
      <c r="E237" s="8">
        <f t="shared" si="55"/>
        <v>-1787.2460422023817</v>
      </c>
      <c r="F237" s="58">
        <f t="shared" si="52"/>
        <v>227.94679878737634</v>
      </c>
      <c r="G237" s="72">
        <f t="shared" si="53"/>
        <v>-1559.2992434150053</v>
      </c>
      <c r="H237" s="72">
        <f t="shared" si="56"/>
        <v>66824.740392797888</v>
      </c>
      <c r="I237" s="73">
        <f t="shared" si="54"/>
        <v>0.22781907999314055</v>
      </c>
      <c r="J237" s="56">
        <f t="shared" si="49"/>
        <v>2.1018181818181813E-3</v>
      </c>
      <c r="K237" s="74">
        <f t="shared" si="47"/>
        <v>14959.292284198993</v>
      </c>
      <c r="L237" s="74">
        <f t="shared" si="48"/>
        <v>21887.678422500001</v>
      </c>
      <c r="M237" s="75">
        <f t="shared" si="50"/>
        <v>36846.970706698994</v>
      </c>
      <c r="N237" s="58">
        <f t="shared" si="51"/>
        <v>77.445632976261862</v>
      </c>
      <c r="O237" s="58"/>
      <c r="S237" s="5">
        <v>44582</v>
      </c>
      <c r="T237">
        <v>0.25</v>
      </c>
      <c r="U237" s="5">
        <v>44579</v>
      </c>
      <c r="V237">
        <v>1.133</v>
      </c>
      <c r="W237" s="5">
        <v>44574</v>
      </c>
      <c r="X237">
        <v>1.1140000000000001</v>
      </c>
    </row>
    <row r="238" spans="1:24" x14ac:dyDescent="0.2">
      <c r="A238" s="5">
        <v>38626</v>
      </c>
      <c r="B238">
        <v>158864.53</v>
      </c>
      <c r="C238">
        <v>0.75</v>
      </c>
      <c r="D238">
        <v>0.25</v>
      </c>
      <c r="E238" s="8">
        <f t="shared" si="55"/>
        <v>-1787.2460422023817</v>
      </c>
      <c r="F238" s="58">
        <f t="shared" si="52"/>
        <v>222.74913464265964</v>
      </c>
      <c r="G238" s="72">
        <f t="shared" si="53"/>
        <v>-1564.4969075597221</v>
      </c>
      <c r="H238" s="72">
        <f t="shared" si="56"/>
        <v>65260.243485238163</v>
      </c>
      <c r="I238" s="73">
        <f t="shared" si="54"/>
        <v>0.22248539303772089</v>
      </c>
      <c r="J238" s="56">
        <f t="shared" si="49"/>
        <v>2.0792727272727265E-3</v>
      </c>
      <c r="K238" s="74">
        <f t="shared" si="47"/>
        <v>14579.827926181157</v>
      </c>
      <c r="L238" s="74">
        <f t="shared" si="48"/>
        <v>21843.872875000001</v>
      </c>
      <c r="M238" s="75">
        <f t="shared" si="50"/>
        <v>36423.700801181156</v>
      </c>
      <c r="N238" s="58">
        <f t="shared" si="51"/>
        <v>75.734807702237731</v>
      </c>
      <c r="O238" s="58"/>
      <c r="S238" s="5">
        <v>44581</v>
      </c>
      <c r="T238">
        <v>0.25</v>
      </c>
      <c r="U238" s="5">
        <v>44578</v>
      </c>
      <c r="V238">
        <v>1.1054999999999999</v>
      </c>
      <c r="W238" s="5">
        <v>44573</v>
      </c>
      <c r="X238">
        <v>1.1419999999999999</v>
      </c>
    </row>
    <row r="239" spans="1:24" x14ac:dyDescent="0.2">
      <c r="A239" s="5">
        <v>38534</v>
      </c>
      <c r="B239">
        <v>158785.71290000001</v>
      </c>
      <c r="C239">
        <v>0.75</v>
      </c>
      <c r="D239">
        <v>0.25</v>
      </c>
      <c r="E239" s="8">
        <f t="shared" si="55"/>
        <v>-1787.2460422023817</v>
      </c>
      <c r="F239" s="58">
        <f t="shared" si="52"/>
        <v>217.53414495079389</v>
      </c>
      <c r="G239" s="72">
        <f t="shared" si="53"/>
        <v>-1569.7118972515877</v>
      </c>
      <c r="H239" s="72">
        <f t="shared" si="56"/>
        <v>63690.531587986574</v>
      </c>
      <c r="I239" s="73">
        <f t="shared" si="54"/>
        <v>0.21713392712578319</v>
      </c>
      <c r="J239" s="56">
        <f t="shared" si="49"/>
        <v>2.0567272727272717E-3</v>
      </c>
      <c r="K239" s="74">
        <f t="shared" si="47"/>
        <v>14222.078233045708</v>
      </c>
      <c r="L239" s="74">
        <f t="shared" si="48"/>
        <v>21833.035523750004</v>
      </c>
      <c r="M239" s="75">
        <f t="shared" si="50"/>
        <v>36055.113756795712</v>
      </c>
      <c r="N239" s="58">
        <f t="shared" si="51"/>
        <v>74.155535784885984</v>
      </c>
      <c r="O239" s="58"/>
      <c r="S239" s="5">
        <v>44580</v>
      </c>
      <c r="T239">
        <v>0.25</v>
      </c>
      <c r="U239" s="5">
        <v>44575</v>
      </c>
      <c r="V239">
        <v>1.0789</v>
      </c>
      <c r="W239" s="5">
        <v>44572</v>
      </c>
      <c r="X239">
        <v>1.1850000000000001</v>
      </c>
    </row>
    <row r="240" spans="1:24" x14ac:dyDescent="0.2">
      <c r="A240" s="5">
        <v>39934</v>
      </c>
      <c r="B240">
        <v>158004.4662</v>
      </c>
      <c r="C240">
        <v>0.75</v>
      </c>
      <c r="D240">
        <v>0.25</v>
      </c>
      <c r="E240" s="8">
        <f t="shared" si="55"/>
        <v>-1787.2460422023817</v>
      </c>
      <c r="F240" s="58">
        <f t="shared" si="52"/>
        <v>212.30177195995526</v>
      </c>
      <c r="G240" s="72">
        <f t="shared" si="53"/>
        <v>-1574.9442702424265</v>
      </c>
      <c r="H240" s="72">
        <f t="shared" si="56"/>
        <v>62115.587317744146</v>
      </c>
      <c r="I240" s="73">
        <f t="shared" si="54"/>
        <v>0.21176462299413903</v>
      </c>
      <c r="J240" s="56">
        <f t="shared" si="49"/>
        <v>2.0341818181818169E-3</v>
      </c>
      <c r="K240" s="74">
        <f t="shared" si="47"/>
        <v>13802.14943919619</v>
      </c>
      <c r="L240" s="74">
        <f t="shared" si="48"/>
        <v>21725.6141025</v>
      </c>
      <c r="M240" s="75">
        <f t="shared" si="50"/>
        <v>35527.763541696186</v>
      </c>
      <c r="N240" s="58">
        <f t="shared" si="51"/>
        <v>72.269930637181218</v>
      </c>
      <c r="O240" s="58"/>
      <c r="S240" s="5">
        <v>44579</v>
      </c>
      <c r="T240">
        <v>0.25</v>
      </c>
      <c r="U240" s="5">
        <v>44574</v>
      </c>
      <c r="V240">
        <v>1.0488500000000001</v>
      </c>
      <c r="W240" s="5">
        <v>44571</v>
      </c>
      <c r="X240">
        <v>1.194</v>
      </c>
    </row>
    <row r="241" spans="1:24" x14ac:dyDescent="0.2">
      <c r="A241" s="5">
        <v>39814</v>
      </c>
      <c r="B241">
        <v>157233.924</v>
      </c>
      <c r="C241">
        <v>0.75</v>
      </c>
      <c r="D241">
        <v>0.25</v>
      </c>
      <c r="E241" s="8">
        <f t="shared" si="55"/>
        <v>-1787.2460422023817</v>
      </c>
      <c r="F241" s="58">
        <f t="shared" si="52"/>
        <v>207.05195772581382</v>
      </c>
      <c r="G241" s="72">
        <f t="shared" si="53"/>
        <v>-1580.1940844765679</v>
      </c>
      <c r="H241" s="72">
        <f t="shared" si="56"/>
        <v>60535.393233267576</v>
      </c>
      <c r="I241" s="73">
        <f t="shared" si="54"/>
        <v>0.20637742118205607</v>
      </c>
      <c r="J241" s="56">
        <f t="shared" si="49"/>
        <v>2.011636363636363E-3</v>
      </c>
      <c r="K241" s="74">
        <f t="shared" si="47"/>
        <v>13385.431849950352</v>
      </c>
      <c r="L241" s="74">
        <f t="shared" si="48"/>
        <v>21619.664550000001</v>
      </c>
      <c r="M241" s="75">
        <f t="shared" si="50"/>
        <v>35005.096399950351</v>
      </c>
      <c r="N241" s="58">
        <f t="shared" si="51"/>
        <v>70.417524830736468</v>
      </c>
      <c r="O241" s="58"/>
      <c r="S241" s="5">
        <v>44578</v>
      </c>
      <c r="T241">
        <v>0.25</v>
      </c>
      <c r="U241" s="5">
        <v>44573</v>
      </c>
      <c r="V241">
        <v>1.0718000000000001</v>
      </c>
      <c r="W241" s="5">
        <v>44568</v>
      </c>
      <c r="X241">
        <v>1.1859999999999999</v>
      </c>
    </row>
    <row r="242" spans="1:24" x14ac:dyDescent="0.2">
      <c r="A242" s="5">
        <v>38504</v>
      </c>
      <c r="B242">
        <v>156767.05540000001</v>
      </c>
      <c r="C242">
        <v>0.75</v>
      </c>
      <c r="D242">
        <v>0.25</v>
      </c>
      <c r="E242" s="8">
        <f t="shared" si="55"/>
        <v>-1787.2460422023817</v>
      </c>
      <c r="F242" s="58">
        <f t="shared" si="52"/>
        <v>201.78464411089195</v>
      </c>
      <c r="G242" s="72">
        <f t="shared" si="53"/>
        <v>-1585.4613980914896</v>
      </c>
      <c r="H242" s="72">
        <f t="shared" si="56"/>
        <v>58949.931835176088</v>
      </c>
      <c r="I242" s="73">
        <f t="shared" si="54"/>
        <v>0.20097226203059951</v>
      </c>
      <c r="J242" s="56">
        <f t="shared" si="49"/>
        <v>1.9890909090909082E-3</v>
      </c>
      <c r="K242" s="74">
        <f t="shared" si="47"/>
        <v>12996.154765940904</v>
      </c>
      <c r="L242" s="74">
        <f t="shared" si="48"/>
        <v>21555.470117500005</v>
      </c>
      <c r="M242" s="75">
        <f t="shared" si="50"/>
        <v>34551.624883440905</v>
      </c>
      <c r="N242" s="58">
        <f t="shared" si="51"/>
        <v>68.726322949971518</v>
      </c>
      <c r="O242" s="58"/>
      <c r="S242" s="5">
        <v>44575</v>
      </c>
      <c r="T242">
        <v>0.25</v>
      </c>
      <c r="U242" s="5">
        <v>44572</v>
      </c>
      <c r="V242">
        <v>1.105</v>
      </c>
      <c r="W242" s="5">
        <v>44567</v>
      </c>
      <c r="X242">
        <v>1.1679999999999999</v>
      </c>
    </row>
    <row r="243" spans="1:24" x14ac:dyDescent="0.2">
      <c r="A243" s="5">
        <v>39904</v>
      </c>
      <c r="B243">
        <v>155852.1556</v>
      </c>
      <c r="C243">
        <v>0.75</v>
      </c>
      <c r="D243">
        <v>0.25</v>
      </c>
      <c r="E243" s="8">
        <f t="shared" si="55"/>
        <v>-1787.2460422023817</v>
      </c>
      <c r="F243" s="58">
        <f t="shared" si="52"/>
        <v>196.49977278392032</v>
      </c>
      <c r="G243" s="72">
        <f t="shared" si="53"/>
        <v>-1590.7462694184615</v>
      </c>
      <c r="H243" s="72">
        <f t="shared" si="56"/>
        <v>57359.185565757623</v>
      </c>
      <c r="I243" s="73">
        <f t="shared" si="54"/>
        <v>0.19554908568197138</v>
      </c>
      <c r="J243" s="56">
        <f t="shared" si="49"/>
        <v>1.9665454545454535E-3</v>
      </c>
      <c r="K243" s="74">
        <f t="shared" si="47"/>
        <v>12571.657943272039</v>
      </c>
      <c r="L243" s="74">
        <f t="shared" si="48"/>
        <v>21429.671395000001</v>
      </c>
      <c r="M243" s="75">
        <f t="shared" si="50"/>
        <v>34001.329338272044</v>
      </c>
      <c r="N243" s="58">
        <f t="shared" si="51"/>
        <v>66.865159658681861</v>
      </c>
      <c r="O243" s="58"/>
      <c r="S243" s="5">
        <v>44574</v>
      </c>
      <c r="T243">
        <v>0.25</v>
      </c>
      <c r="U243" s="5">
        <v>44571</v>
      </c>
      <c r="V243">
        <v>1.1040000000000001</v>
      </c>
      <c r="W243" s="5">
        <v>44566</v>
      </c>
      <c r="X243">
        <v>1.1140000000000001</v>
      </c>
    </row>
    <row r="244" spans="1:24" x14ac:dyDescent="0.2">
      <c r="A244" s="5">
        <v>38473</v>
      </c>
      <c r="B244">
        <v>155532.5123</v>
      </c>
      <c r="C244">
        <v>0.75</v>
      </c>
      <c r="D244">
        <v>0.25</v>
      </c>
      <c r="E244" s="8">
        <f t="shared" si="55"/>
        <v>-1787.2460422023817</v>
      </c>
      <c r="F244" s="58">
        <f t="shared" si="52"/>
        <v>191.19728521919208</v>
      </c>
      <c r="G244" s="72">
        <f t="shared" si="53"/>
        <v>-1596.0487569831896</v>
      </c>
      <c r="H244" s="72">
        <f t="shared" si="56"/>
        <v>55763.136808774434</v>
      </c>
      <c r="I244" s="73">
        <f t="shared" si="54"/>
        <v>0.19010783207884785</v>
      </c>
      <c r="J244" s="56">
        <f t="shared" si="49"/>
        <v>1.9439999999999995E-3</v>
      </c>
      <c r="K244" s="74">
        <f t="shared" si="47"/>
        <v>12196.77885159102</v>
      </c>
      <c r="L244" s="74">
        <f t="shared" si="48"/>
        <v>21385.720441250003</v>
      </c>
      <c r="M244" s="75">
        <f t="shared" si="50"/>
        <v>33582.499292841021</v>
      </c>
      <c r="N244" s="58">
        <f t="shared" si="51"/>
        <v>65.284378625282926</v>
      </c>
      <c r="O244" s="58"/>
      <c r="S244" s="5">
        <v>44573</v>
      </c>
      <c r="T244">
        <v>0.25</v>
      </c>
      <c r="U244" s="5">
        <v>44568</v>
      </c>
      <c r="V244">
        <v>1.095</v>
      </c>
      <c r="W244" s="5">
        <v>44565</v>
      </c>
      <c r="X244">
        <v>1.1060000000000001</v>
      </c>
    </row>
    <row r="245" spans="1:24" x14ac:dyDescent="0.2">
      <c r="A245" s="5">
        <v>39845</v>
      </c>
      <c r="B245">
        <v>155417.38519999999</v>
      </c>
      <c r="C245">
        <v>0.75</v>
      </c>
      <c r="D245">
        <v>0.25</v>
      </c>
      <c r="E245" s="8">
        <f t="shared" si="55"/>
        <v>-1787.2460422023817</v>
      </c>
      <c r="F245" s="58">
        <f t="shared" si="52"/>
        <v>185.87712269591478</v>
      </c>
      <c r="G245" s="72">
        <f t="shared" si="53"/>
        <v>-1601.3689195064669</v>
      </c>
      <c r="H245" s="72">
        <f t="shared" si="56"/>
        <v>54161.767889267969</v>
      </c>
      <c r="I245" s="73">
        <f t="shared" si="54"/>
        <v>0.18464844096371391</v>
      </c>
      <c r="J245" s="56">
        <f t="shared" si="49"/>
        <v>1.9214545454545448E-3</v>
      </c>
      <c r="K245" s="74">
        <f t="shared" si="47"/>
        <v>11837.750873782756</v>
      </c>
      <c r="L245" s="74">
        <f t="shared" si="48"/>
        <v>21369.890465</v>
      </c>
      <c r="M245" s="75">
        <f t="shared" si="50"/>
        <v>33207.641338782756</v>
      </c>
      <c r="N245" s="58">
        <f t="shared" si="51"/>
        <v>63.806973394228372</v>
      </c>
      <c r="O245" s="58"/>
      <c r="S245" s="5">
        <v>44572</v>
      </c>
      <c r="T245">
        <v>0.25</v>
      </c>
      <c r="U245" s="5">
        <v>44567</v>
      </c>
      <c r="V245">
        <v>1.09415</v>
      </c>
      <c r="W245" s="5">
        <v>44561</v>
      </c>
      <c r="X245">
        <v>1.048</v>
      </c>
    </row>
    <row r="246" spans="1:24" x14ac:dyDescent="0.2">
      <c r="A246" s="5">
        <v>39873</v>
      </c>
      <c r="B246">
        <v>154452.3806</v>
      </c>
      <c r="C246">
        <v>0.75</v>
      </c>
      <c r="D246">
        <v>0.25</v>
      </c>
      <c r="E246" s="8">
        <f t="shared" si="55"/>
        <v>-1787.2460422023817</v>
      </c>
      <c r="F246" s="58">
        <f t="shared" si="52"/>
        <v>180.53922629755991</v>
      </c>
      <c r="G246" s="72">
        <f t="shared" si="53"/>
        <v>-1606.7068159048217</v>
      </c>
      <c r="H246" s="72">
        <f t="shared" si="56"/>
        <v>52555.061073363147</v>
      </c>
      <c r="I246" s="73">
        <f t="shared" si="54"/>
        <v>0.1791708518781962</v>
      </c>
      <c r="J246" s="56">
        <f t="shared" si="49"/>
        <v>1.89890909090909E-3</v>
      </c>
      <c r="K246" s="74">
        <f t="shared" si="47"/>
        <v>11415.262900270922</v>
      </c>
      <c r="L246" s="74">
        <f t="shared" si="48"/>
        <v>21237.202332500001</v>
      </c>
      <c r="M246" s="75">
        <f t="shared" si="50"/>
        <v>32652.465232770923</v>
      </c>
      <c r="N246" s="58">
        <f t="shared" si="51"/>
        <v>62.004063071101697</v>
      </c>
      <c r="O246" s="58"/>
      <c r="S246" s="5">
        <v>44571</v>
      </c>
      <c r="T246">
        <v>0.25</v>
      </c>
      <c r="U246" s="5">
        <v>44566</v>
      </c>
      <c r="V246">
        <v>1.0509999999999999</v>
      </c>
      <c r="W246" s="5">
        <v>44560</v>
      </c>
      <c r="X246">
        <v>1.0633999999999999</v>
      </c>
    </row>
    <row r="247" spans="1:24" x14ac:dyDescent="0.2">
      <c r="A247" s="5">
        <v>38443</v>
      </c>
      <c r="B247">
        <v>153880.3389</v>
      </c>
      <c r="C247">
        <v>0.75</v>
      </c>
      <c r="D247">
        <v>0.25</v>
      </c>
      <c r="E247" s="8">
        <f t="shared" si="55"/>
        <v>-1787.2460422023817</v>
      </c>
      <c r="F247" s="58">
        <f t="shared" si="52"/>
        <v>175.1835369112105</v>
      </c>
      <c r="G247" s="72">
        <f t="shared" si="53"/>
        <v>-1612.0625052911712</v>
      </c>
      <c r="H247" s="72">
        <f t="shared" si="56"/>
        <v>50942.998568071976</v>
      </c>
      <c r="I247" s="73">
        <f t="shared" si="54"/>
        <v>0.17367500416239343</v>
      </c>
      <c r="J247" s="56">
        <f t="shared" si="49"/>
        <v>1.8763636363636352E-3</v>
      </c>
      <c r="K247" s="74">
        <f t="shared" si="47"/>
        <v>11024.132005824305</v>
      </c>
      <c r="L247" s="74">
        <f t="shared" si="48"/>
        <v>21158.546598750003</v>
      </c>
      <c r="M247" s="75">
        <f t="shared" si="50"/>
        <v>32182.678604574307</v>
      </c>
      <c r="N247" s="58">
        <f t="shared" si="51"/>
        <v>60.386407854401206</v>
      </c>
      <c r="O247" s="58"/>
      <c r="S247" s="5">
        <v>44568</v>
      </c>
      <c r="T247">
        <v>0.25</v>
      </c>
      <c r="U247" s="5">
        <v>44565</v>
      </c>
      <c r="V247">
        <v>1.0389999999999999</v>
      </c>
      <c r="W247" s="5">
        <v>44559</v>
      </c>
      <c r="X247">
        <v>1.0965</v>
      </c>
    </row>
    <row r="248" spans="1:24" x14ac:dyDescent="0.2">
      <c r="A248" s="5">
        <v>38261</v>
      </c>
      <c r="B248">
        <v>152049.5018</v>
      </c>
      <c r="C248">
        <v>0.75</v>
      </c>
      <c r="D248">
        <v>0.25</v>
      </c>
      <c r="E248" s="8">
        <f t="shared" si="55"/>
        <v>-1787.2460422023817</v>
      </c>
      <c r="F248" s="58">
        <f t="shared" si="52"/>
        <v>169.80999522690661</v>
      </c>
      <c r="G248" s="72">
        <f t="shared" si="53"/>
        <v>-1617.4360469754752</v>
      </c>
      <c r="H248" s="72">
        <f t="shared" si="56"/>
        <v>49325.562521096501</v>
      </c>
      <c r="I248" s="73">
        <f t="shared" si="54"/>
        <v>0.16816083695420464</v>
      </c>
      <c r="J248" s="56">
        <f t="shared" si="49"/>
        <v>1.8538181818181813E-3</v>
      </c>
      <c r="K248" s="74">
        <f t="shared" si="47"/>
        <v>10547.118235977612</v>
      </c>
      <c r="L248" s="74">
        <f t="shared" si="48"/>
        <v>20906.806497500002</v>
      </c>
      <c r="M248" s="75">
        <f t="shared" si="50"/>
        <v>31453.924733477616</v>
      </c>
      <c r="N248" s="58">
        <f t="shared" si="51"/>
        <v>58.309857560461396</v>
      </c>
      <c r="O248" s="58"/>
      <c r="S248" s="5">
        <v>44567</v>
      </c>
      <c r="T248">
        <v>0.25</v>
      </c>
      <c r="U248" s="5">
        <v>44561</v>
      </c>
      <c r="V248">
        <v>1.0043500000000001</v>
      </c>
      <c r="W248" s="5">
        <v>44554</v>
      </c>
      <c r="X248">
        <v>1.042</v>
      </c>
    </row>
    <row r="249" spans="1:24" x14ac:dyDescent="0.2">
      <c r="A249" s="5">
        <v>38292</v>
      </c>
      <c r="B249">
        <v>151847.17379999999</v>
      </c>
      <c r="C249">
        <v>0.75</v>
      </c>
      <c r="D249">
        <v>0.25</v>
      </c>
      <c r="E249" s="8">
        <f t="shared" si="55"/>
        <v>-1787.2460422023817</v>
      </c>
      <c r="F249" s="58">
        <f t="shared" si="52"/>
        <v>164.41854173698835</v>
      </c>
      <c r="G249" s="72">
        <f t="shared" si="53"/>
        <v>-1622.8275004653933</v>
      </c>
      <c r="H249" s="72">
        <f t="shared" si="56"/>
        <v>47702.735020631109</v>
      </c>
      <c r="I249" s="73">
        <f t="shared" si="54"/>
        <v>0.16262828918865524</v>
      </c>
      <c r="J249" s="56">
        <f t="shared" si="49"/>
        <v>1.8312727272727265E-3</v>
      </c>
      <c r="K249" s="74">
        <f t="shared" si="47"/>
        <v>10186.541513455886</v>
      </c>
      <c r="L249" s="74">
        <f t="shared" si="48"/>
        <v>20878.986397500001</v>
      </c>
      <c r="M249" s="75">
        <f t="shared" si="50"/>
        <v>31065.527910955887</v>
      </c>
      <c r="N249" s="58">
        <f t="shared" si="51"/>
        <v>56.889454021663191</v>
      </c>
      <c r="O249" s="58"/>
      <c r="S249" s="5">
        <v>44566</v>
      </c>
      <c r="T249">
        <v>0.25</v>
      </c>
      <c r="U249" s="5">
        <v>44560</v>
      </c>
      <c r="V249">
        <v>1.0176000000000001</v>
      </c>
      <c r="W249" s="5">
        <v>44553</v>
      </c>
      <c r="X249">
        <v>1.0389999999999999</v>
      </c>
    </row>
    <row r="250" spans="1:24" x14ac:dyDescent="0.2">
      <c r="A250" s="5">
        <v>38412</v>
      </c>
      <c r="B250">
        <v>151723.0387</v>
      </c>
      <c r="C250">
        <v>0.75</v>
      </c>
      <c r="D250">
        <v>0.25</v>
      </c>
      <c r="E250" s="8">
        <f t="shared" si="55"/>
        <v>-1787.2460422023817</v>
      </c>
      <c r="F250" s="58">
        <f t="shared" si="52"/>
        <v>159.00911673543703</v>
      </c>
      <c r="G250" s="72">
        <f t="shared" si="53"/>
        <v>-1628.2369254669447</v>
      </c>
      <c r="H250" s="72">
        <f t="shared" si="56"/>
        <v>46074.498095164163</v>
      </c>
      <c r="I250" s="73">
        <f t="shared" si="54"/>
        <v>0.15707729959722064</v>
      </c>
      <c r="J250" s="56">
        <f t="shared" si="49"/>
        <v>1.8087272727272717E-3</v>
      </c>
      <c r="K250" s="74">
        <f t="shared" si="47"/>
        <v>9830.8011473432489</v>
      </c>
      <c r="L250" s="74">
        <f t="shared" si="48"/>
        <v>20861.917821250001</v>
      </c>
      <c r="M250" s="75">
        <f t="shared" si="50"/>
        <v>30692.71896859325</v>
      </c>
      <c r="N250" s="58">
        <f t="shared" si="51"/>
        <v>55.514757872648268</v>
      </c>
      <c r="O250" s="58"/>
      <c r="S250" s="5">
        <v>44565</v>
      </c>
      <c r="T250">
        <v>0.25</v>
      </c>
      <c r="U250" s="5">
        <v>44559</v>
      </c>
      <c r="V250">
        <v>1.0423</v>
      </c>
      <c r="W250" s="5">
        <v>44552</v>
      </c>
      <c r="X250">
        <v>1.0216000000000001</v>
      </c>
    </row>
    <row r="251" spans="1:24" x14ac:dyDescent="0.2">
      <c r="A251" s="5">
        <v>38200</v>
      </c>
      <c r="B251">
        <v>151240.18969999999</v>
      </c>
      <c r="C251">
        <v>0.75</v>
      </c>
      <c r="D251">
        <v>0.25</v>
      </c>
      <c r="E251" s="8">
        <f t="shared" si="55"/>
        <v>-1787.2460422023817</v>
      </c>
      <c r="F251" s="58">
        <f t="shared" si="52"/>
        <v>153.58166031721387</v>
      </c>
      <c r="G251" s="72">
        <f t="shared" si="53"/>
        <v>-1633.6643818851678</v>
      </c>
      <c r="H251" s="72">
        <f t="shared" si="56"/>
        <v>44440.833713278997</v>
      </c>
      <c r="I251" s="73">
        <f t="shared" si="54"/>
        <v>0.15150780670714795</v>
      </c>
      <c r="J251" s="56">
        <f t="shared" si="49"/>
        <v>1.786181818181817E-3</v>
      </c>
      <c r="K251" s="74">
        <f t="shared" si="47"/>
        <v>9452.0536388107448</v>
      </c>
      <c r="L251" s="74">
        <f t="shared" si="48"/>
        <v>20795.526083749999</v>
      </c>
      <c r="M251" s="75">
        <f t="shared" si="50"/>
        <v>30247.579722560746</v>
      </c>
      <c r="N251" s="58">
        <f t="shared" si="51"/>
        <v>54.027676944443009</v>
      </c>
      <c r="O251" s="58"/>
      <c r="S251" s="5">
        <v>44564</v>
      </c>
      <c r="T251">
        <v>0.25</v>
      </c>
      <c r="U251" s="5">
        <v>44558</v>
      </c>
      <c r="V251">
        <v>0.999</v>
      </c>
      <c r="W251" s="5">
        <v>44551</v>
      </c>
      <c r="X251">
        <v>0.99399999999999999</v>
      </c>
    </row>
    <row r="252" spans="1:24" x14ac:dyDescent="0.2">
      <c r="A252" s="5">
        <v>38231</v>
      </c>
      <c r="B252">
        <v>150936.69769999999</v>
      </c>
      <c r="C252">
        <v>0.75</v>
      </c>
      <c r="D252">
        <v>0.25</v>
      </c>
      <c r="E252" s="8">
        <f t="shared" si="55"/>
        <v>-1787.2460422023817</v>
      </c>
      <c r="F252" s="58">
        <f t="shared" si="52"/>
        <v>148.13611237759667</v>
      </c>
      <c r="G252" s="72">
        <f t="shared" si="53"/>
        <v>-1639.109929824785</v>
      </c>
      <c r="H252" s="72">
        <f t="shared" si="56"/>
        <v>42801.72378345421</v>
      </c>
      <c r="I252" s="73">
        <f t="shared" si="54"/>
        <v>0.14591974884077502</v>
      </c>
      <c r="J252" s="56">
        <f t="shared" si="49"/>
        <v>1.7636363636363631E-3</v>
      </c>
      <c r="K252" s="74">
        <f t="shared" si="47"/>
        <v>9085.1660704364931</v>
      </c>
      <c r="L252" s="74">
        <f t="shared" si="48"/>
        <v>20753.79593375</v>
      </c>
      <c r="M252" s="75">
        <f t="shared" si="50"/>
        <v>29838.962004186491</v>
      </c>
      <c r="N252" s="58">
        <f t="shared" si="51"/>
        <v>52.625078443747064</v>
      </c>
      <c r="O252" s="58"/>
      <c r="S252" s="5">
        <v>44561</v>
      </c>
      <c r="T252">
        <v>0.25</v>
      </c>
      <c r="U252" s="5">
        <v>44557</v>
      </c>
      <c r="V252">
        <v>0.999</v>
      </c>
      <c r="W252" s="5">
        <v>44550</v>
      </c>
      <c r="X252">
        <v>0.89100000000000001</v>
      </c>
    </row>
    <row r="253" spans="1:24" x14ac:dyDescent="0.2">
      <c r="A253" s="5">
        <v>38322</v>
      </c>
      <c r="B253">
        <v>150734.36970000001</v>
      </c>
      <c r="C253">
        <v>0.75</v>
      </c>
      <c r="D253">
        <v>0.25</v>
      </c>
      <c r="E253" s="8">
        <f t="shared" si="55"/>
        <v>-1787.2460422023817</v>
      </c>
      <c r="F253" s="58">
        <f t="shared" si="52"/>
        <v>142.67241261151403</v>
      </c>
      <c r="G253" s="72">
        <f t="shared" si="53"/>
        <v>-1644.5736295908675</v>
      </c>
      <c r="H253" s="72">
        <f t="shared" si="56"/>
        <v>41157.150153863346</v>
      </c>
      <c r="I253" s="73">
        <f t="shared" si="54"/>
        <v>0.14031306411484751</v>
      </c>
      <c r="J253" s="56">
        <f t="shared" si="49"/>
        <v>1.7410909090909083E-3</v>
      </c>
      <c r="K253" s="74">
        <f t="shared" si="47"/>
        <v>8724.3755280112327</v>
      </c>
      <c r="L253" s="74">
        <f t="shared" si="48"/>
        <v>20725.975833750002</v>
      </c>
      <c r="M253" s="75">
        <f t="shared" si="50"/>
        <v>29450.351361761233</v>
      </c>
      <c r="N253" s="58">
        <f t="shared" si="51"/>
        <v>51.275739025495533</v>
      </c>
      <c r="O253" s="58"/>
      <c r="S253" s="5">
        <v>44560</v>
      </c>
      <c r="T253">
        <v>0.25</v>
      </c>
      <c r="U253" s="5">
        <v>44554</v>
      </c>
      <c r="V253">
        <v>1.0302</v>
      </c>
      <c r="W253" s="5">
        <v>44547</v>
      </c>
      <c r="X253">
        <v>0.86399999999999999</v>
      </c>
    </row>
    <row r="254" spans="1:24" x14ac:dyDescent="0.2">
      <c r="A254" s="5">
        <v>38353</v>
      </c>
      <c r="B254">
        <v>150633.20569999999</v>
      </c>
      <c r="C254">
        <v>0.75</v>
      </c>
      <c r="D254">
        <v>0.25</v>
      </c>
      <c r="E254" s="8">
        <f t="shared" si="55"/>
        <v>-1787.2460422023817</v>
      </c>
      <c r="F254" s="58">
        <f t="shared" si="52"/>
        <v>137.19050051287783</v>
      </c>
      <c r="G254" s="72">
        <f t="shared" si="53"/>
        <v>-1650.0555416895038</v>
      </c>
      <c r="H254" s="72">
        <f t="shared" si="56"/>
        <v>39507.094612173845</v>
      </c>
      <c r="I254" s="73">
        <f t="shared" si="54"/>
        <v>0.13468769043983359</v>
      </c>
      <c r="J254" s="56">
        <f t="shared" si="49"/>
        <v>1.7185454545454535E-3</v>
      </c>
      <c r="K254" s="74">
        <f t="shared" si="47"/>
        <v>8368.9809139535664</v>
      </c>
      <c r="L254" s="74">
        <f t="shared" si="48"/>
        <v>20712.06578375</v>
      </c>
      <c r="M254" s="75">
        <f t="shared" si="50"/>
        <v>29081.046697703568</v>
      </c>
      <c r="N254" s="58">
        <f t="shared" si="51"/>
        <v>49.977100615762538</v>
      </c>
      <c r="O254" s="58"/>
      <c r="S254" s="5">
        <v>44559</v>
      </c>
      <c r="T254">
        <v>0.25</v>
      </c>
      <c r="U254" s="5">
        <v>44553</v>
      </c>
      <c r="V254">
        <v>1.0128999999999999</v>
      </c>
      <c r="W254" s="5">
        <v>44546</v>
      </c>
      <c r="X254">
        <v>0.85950000000000004</v>
      </c>
    </row>
    <row r="255" spans="1:24" x14ac:dyDescent="0.2">
      <c r="A255" s="5">
        <v>38384</v>
      </c>
      <c r="B255">
        <v>150488.43150000001</v>
      </c>
      <c r="C255">
        <v>0.75</v>
      </c>
      <c r="D255">
        <v>0.25</v>
      </c>
      <c r="E255" s="8">
        <f t="shared" si="55"/>
        <v>-1787.2460422023817</v>
      </c>
      <c r="F255" s="58">
        <f t="shared" si="52"/>
        <v>131.69031537391282</v>
      </c>
      <c r="G255" s="72">
        <f t="shared" si="53"/>
        <v>-1655.5557268284688</v>
      </c>
      <c r="H255" s="72">
        <f t="shared" si="56"/>
        <v>37851.538885345377</v>
      </c>
      <c r="I255" s="73">
        <f t="shared" si="54"/>
        <v>0.12904356551923626</v>
      </c>
      <c r="J255" s="56">
        <f t="shared" si="49"/>
        <v>1.6959999999999987E-3</v>
      </c>
      <c r="K255" s="74">
        <f t="shared" si="47"/>
        <v>8010.5700551899063</v>
      </c>
      <c r="L255" s="74">
        <f t="shared" si="48"/>
        <v>20692.159331250001</v>
      </c>
      <c r="M255" s="75">
        <f t="shared" si="50"/>
        <v>28702.729386439907</v>
      </c>
      <c r="N255" s="58">
        <f t="shared" si="51"/>
        <v>48.679829039402044</v>
      </c>
      <c r="O255" s="58"/>
      <c r="S255" s="5">
        <v>44558</v>
      </c>
      <c r="T255">
        <v>0.25</v>
      </c>
      <c r="U255" s="5">
        <v>44552</v>
      </c>
      <c r="V255">
        <v>0.99539999999999995</v>
      </c>
      <c r="W255" s="5">
        <v>44545</v>
      </c>
      <c r="X255">
        <v>0.84899999999999998</v>
      </c>
    </row>
    <row r="256" spans="1:24" x14ac:dyDescent="0.2">
      <c r="A256" s="5">
        <v>38169</v>
      </c>
      <c r="B256">
        <v>149520.40160000001</v>
      </c>
      <c r="C256">
        <v>0.75</v>
      </c>
      <c r="D256">
        <v>0.25</v>
      </c>
      <c r="E256" s="8">
        <f t="shared" si="55"/>
        <v>-1787.2460422023817</v>
      </c>
      <c r="F256" s="58">
        <f t="shared" si="52"/>
        <v>126.1717962844846</v>
      </c>
      <c r="G256" s="72">
        <f t="shared" si="53"/>
        <v>-1661.0742459178971</v>
      </c>
      <c r="H256" s="72">
        <f t="shared" si="56"/>
        <v>36190.464639427482</v>
      </c>
      <c r="I256" s="73">
        <f t="shared" si="54"/>
        <v>0.12338062684890362</v>
      </c>
      <c r="J256" s="56">
        <f t="shared" si="49"/>
        <v>1.6734545454545448E-3</v>
      </c>
      <c r="K256" s="74">
        <f t="shared" si="47"/>
        <v>7609.7673613944735</v>
      </c>
      <c r="L256" s="74">
        <f t="shared" si="48"/>
        <v>20559.055220000002</v>
      </c>
      <c r="M256" s="75">
        <f t="shared" si="50"/>
        <v>28168.822581394474</v>
      </c>
      <c r="N256" s="58">
        <f t="shared" si="51"/>
        <v>47.139244188937205</v>
      </c>
      <c r="O256" s="58"/>
      <c r="S256" s="5">
        <v>44557</v>
      </c>
      <c r="T256">
        <v>0.25</v>
      </c>
      <c r="U256" s="5">
        <v>44551</v>
      </c>
      <c r="V256">
        <v>0.98399999999999999</v>
      </c>
      <c r="W256" s="5">
        <v>44544</v>
      </c>
      <c r="X256">
        <v>0.82099999999999995</v>
      </c>
    </row>
    <row r="257" spans="1:24" x14ac:dyDescent="0.2">
      <c r="A257" s="5">
        <v>38139</v>
      </c>
      <c r="B257">
        <v>146384.3174</v>
      </c>
      <c r="C257">
        <v>0.75</v>
      </c>
      <c r="D257">
        <v>0.25</v>
      </c>
      <c r="E257" s="8">
        <f t="shared" si="55"/>
        <v>-1787.2460422023817</v>
      </c>
      <c r="F257" s="58">
        <f t="shared" si="52"/>
        <v>120.63488213142494</v>
      </c>
      <c r="G257" s="72">
        <f t="shared" si="53"/>
        <v>-1666.6111600709567</v>
      </c>
      <c r="H257" s="72">
        <f t="shared" si="56"/>
        <v>34523.853479356527</v>
      </c>
      <c r="I257" s="73">
        <f t="shared" si="54"/>
        <v>0.11769881171633655</v>
      </c>
      <c r="J257" s="56">
        <f t="shared" si="49"/>
        <v>1.65090909090909E-3</v>
      </c>
      <c r="K257" s="74">
        <f t="shared" si="47"/>
        <v>7107.0698374034073</v>
      </c>
      <c r="L257" s="74">
        <f t="shared" si="48"/>
        <v>20127.8436425</v>
      </c>
      <c r="M257" s="75">
        <f t="shared" si="50"/>
        <v>27234.913479903407</v>
      </c>
      <c r="N257" s="58">
        <f t="shared" si="51"/>
        <v>44.962366254095059</v>
      </c>
      <c r="O257" s="58"/>
      <c r="S257" s="5">
        <v>44554</v>
      </c>
      <c r="T257">
        <v>0.25</v>
      </c>
      <c r="U257" s="5">
        <v>44550</v>
      </c>
      <c r="V257">
        <v>0.90700000000000003</v>
      </c>
      <c r="W257" s="5">
        <v>44543</v>
      </c>
      <c r="X257">
        <v>0.77810000000000001</v>
      </c>
    </row>
    <row r="258" spans="1:24" x14ac:dyDescent="0.2">
      <c r="A258" s="5">
        <v>38108</v>
      </c>
      <c r="B258">
        <v>143855.21729999999</v>
      </c>
      <c r="C258">
        <v>0.75</v>
      </c>
      <c r="D258">
        <v>0.25</v>
      </c>
      <c r="E258" s="8">
        <f t="shared" si="55"/>
        <v>-1787.2460422023817</v>
      </c>
      <c r="F258" s="58">
        <f t="shared" si="52"/>
        <v>115.0795115978551</v>
      </c>
      <c r="G258" s="72">
        <f t="shared" si="53"/>
        <v>-1672.1665306045265</v>
      </c>
      <c r="H258" s="72">
        <f t="shared" si="56"/>
        <v>32851.686948752002</v>
      </c>
      <c r="I258" s="73">
        <f t="shared" si="54"/>
        <v>0.11199805719999424</v>
      </c>
      <c r="J258" s="56">
        <f t="shared" si="49"/>
        <v>1.6283636363636353E-3</v>
      </c>
      <c r="K258" s="74">
        <f t="shared" si="47"/>
        <v>6645.9957529692374</v>
      </c>
      <c r="L258" s="74">
        <f t="shared" si="48"/>
        <v>19780.09237875</v>
      </c>
      <c r="M258" s="75">
        <f t="shared" si="50"/>
        <v>26426.088131719236</v>
      </c>
      <c r="N258" s="58">
        <f t="shared" si="51"/>
        <v>43.031280965032238</v>
      </c>
      <c r="O258" s="58"/>
      <c r="S258" s="5">
        <v>44553</v>
      </c>
      <c r="T258">
        <v>0.25</v>
      </c>
      <c r="U258" s="5">
        <v>44547</v>
      </c>
      <c r="V258">
        <v>0.89100000000000001</v>
      </c>
      <c r="W258" s="5">
        <v>44540</v>
      </c>
      <c r="X258">
        <v>0.81799999999999995</v>
      </c>
    </row>
    <row r="259" spans="1:24" x14ac:dyDescent="0.2">
      <c r="A259" s="5">
        <v>38078</v>
      </c>
      <c r="B259">
        <v>142135.42920000001</v>
      </c>
      <c r="C259">
        <v>0.75</v>
      </c>
      <c r="D259">
        <v>0.25</v>
      </c>
      <c r="E259" s="8">
        <f t="shared" si="55"/>
        <v>-1787.2460422023817</v>
      </c>
      <c r="F259" s="58">
        <f t="shared" si="52"/>
        <v>109.50562316250668</v>
      </c>
      <c r="G259" s="72">
        <f t="shared" si="53"/>
        <v>-1677.740419039875</v>
      </c>
      <c r="H259" s="72">
        <f t="shared" si="56"/>
        <v>31173.946529712128</v>
      </c>
      <c r="I259" s="73">
        <f t="shared" si="54"/>
        <v>0.10627830016859746</v>
      </c>
      <c r="J259" s="56">
        <f t="shared" si="49"/>
        <v>1.6058181818181813E-3</v>
      </c>
      <c r="K259" s="74">
        <f t="shared" si="47"/>
        <v>6231.1886212578893</v>
      </c>
      <c r="L259" s="74">
        <f t="shared" si="48"/>
        <v>19543.621515000003</v>
      </c>
      <c r="M259" s="75">
        <f t="shared" si="50"/>
        <v>25774.810136257893</v>
      </c>
      <c r="N259" s="58">
        <f t="shared" si="51"/>
        <v>41.389658749714478</v>
      </c>
      <c r="O259" s="58"/>
      <c r="S259" s="5">
        <v>44552</v>
      </c>
      <c r="T259">
        <v>0.25</v>
      </c>
      <c r="U259" s="5">
        <v>44546</v>
      </c>
      <c r="V259">
        <v>0.88570000000000004</v>
      </c>
      <c r="W259" s="5">
        <v>44539</v>
      </c>
      <c r="X259">
        <v>0.84419999999999995</v>
      </c>
    </row>
    <row r="260" spans="1:24" x14ac:dyDescent="0.2">
      <c r="A260" s="5">
        <v>37987</v>
      </c>
      <c r="B260">
        <v>136976.06479999999</v>
      </c>
      <c r="C260">
        <v>0.75</v>
      </c>
      <c r="D260">
        <v>0.25</v>
      </c>
      <c r="E260" s="8">
        <f t="shared" si="55"/>
        <v>-1787.2460422023817</v>
      </c>
      <c r="F260" s="58">
        <f t="shared" si="52"/>
        <v>103.91315509904044</v>
      </c>
      <c r="G260" s="72">
        <f t="shared" si="53"/>
        <v>-1683.3328871033411</v>
      </c>
      <c r="H260" s="72">
        <f t="shared" si="56"/>
        <v>29490.613642608787</v>
      </c>
      <c r="I260" s="73">
        <f t="shared" si="54"/>
        <v>0.10053947728042935</v>
      </c>
      <c r="J260" s="56">
        <f t="shared" si="49"/>
        <v>1.5832727272727266E-3</v>
      </c>
      <c r="K260" s="74">
        <f t="shared" si="47"/>
        <v>5680.7445564054151</v>
      </c>
      <c r="L260" s="74">
        <f t="shared" si="48"/>
        <v>18834.208910000001</v>
      </c>
      <c r="M260" s="75">
        <f t="shared" si="50"/>
        <v>24514.953466405415</v>
      </c>
      <c r="N260" s="58">
        <f t="shared" si="51"/>
        <v>38.813857233719681</v>
      </c>
      <c r="O260" s="58"/>
      <c r="S260" s="5">
        <v>44551</v>
      </c>
      <c r="T260">
        <v>0.25</v>
      </c>
      <c r="U260" s="5">
        <v>44545</v>
      </c>
      <c r="V260">
        <v>0.8498</v>
      </c>
      <c r="W260" s="5">
        <v>44538</v>
      </c>
      <c r="X260">
        <v>0.86799999999999999</v>
      </c>
    </row>
    <row r="261" spans="1:24" x14ac:dyDescent="0.2">
      <c r="A261" s="5">
        <v>37956</v>
      </c>
      <c r="B261">
        <v>136166.75279999999</v>
      </c>
      <c r="C261">
        <v>0.75</v>
      </c>
      <c r="D261">
        <v>0.25</v>
      </c>
      <c r="E261" s="8">
        <f t="shared" si="55"/>
        <v>-1787.2460422023817</v>
      </c>
      <c r="F261" s="58">
        <f t="shared" si="52"/>
        <v>98.302045475362632</v>
      </c>
      <c r="G261" s="72">
        <f t="shared" si="53"/>
        <v>-1688.9439967270191</v>
      </c>
      <c r="H261" s="72">
        <f t="shared" si="56"/>
        <v>27801.669645881768</v>
      </c>
      <c r="I261" s="73">
        <f t="shared" si="54"/>
        <v>9.4781524982634022E-2</v>
      </c>
      <c r="J261" s="56">
        <f t="shared" si="49"/>
        <v>1.5607272727272718E-3</v>
      </c>
      <c r="K261" s="74">
        <f t="shared" si="47"/>
        <v>5323.763148955908</v>
      </c>
      <c r="L261" s="74">
        <f t="shared" si="48"/>
        <v>18722.928510000002</v>
      </c>
      <c r="M261" s="75">
        <f t="shared" si="50"/>
        <v>24046.691658955911</v>
      </c>
      <c r="N261" s="58">
        <f t="shared" si="51"/>
        <v>37.530327490995894</v>
      </c>
      <c r="O261" s="58"/>
      <c r="S261" s="5">
        <v>44550</v>
      </c>
      <c r="T261">
        <v>0.25</v>
      </c>
      <c r="U261" s="5">
        <v>44544</v>
      </c>
      <c r="V261">
        <v>0.80100000000000005</v>
      </c>
      <c r="W261" s="5">
        <v>44537</v>
      </c>
      <c r="X261">
        <v>0.85699999999999998</v>
      </c>
    </row>
    <row r="262" spans="1:24" x14ac:dyDescent="0.2">
      <c r="A262" s="5">
        <v>38047</v>
      </c>
      <c r="B262">
        <v>135964.42480000001</v>
      </c>
      <c r="C262">
        <v>0.75</v>
      </c>
      <c r="D262">
        <v>0.25</v>
      </c>
      <c r="E262" s="8">
        <f t="shared" si="55"/>
        <v>-1787.2460422023817</v>
      </c>
      <c r="F262" s="58">
        <f t="shared" si="52"/>
        <v>92.67223215293923</v>
      </c>
      <c r="G262" s="72">
        <f t="shared" si="53"/>
        <v>-1694.5738100494425</v>
      </c>
      <c r="H262" s="72">
        <f t="shared" si="56"/>
        <v>26107.095835832326</v>
      </c>
      <c r="I262" s="73">
        <f t="shared" si="54"/>
        <v>8.9004379510512696E-2</v>
      </c>
      <c r="J262" s="56">
        <f t="shared" si="49"/>
        <v>1.538181818181817E-3</v>
      </c>
      <c r="K262" s="74">
        <f t="shared" si="47"/>
        <v>4991.8395717414542</v>
      </c>
      <c r="L262" s="74">
        <f t="shared" si="48"/>
        <v>18695.108410000004</v>
      </c>
      <c r="M262" s="75">
        <f t="shared" si="50"/>
        <v>23686.947981741458</v>
      </c>
      <c r="N262" s="58">
        <f t="shared" si="51"/>
        <v>36.434832713733194</v>
      </c>
      <c r="O262" s="58"/>
      <c r="S262" s="5">
        <v>44547</v>
      </c>
      <c r="T262">
        <v>0.25</v>
      </c>
      <c r="U262" s="5">
        <v>44543</v>
      </c>
      <c r="V262">
        <v>0.76659999999999995</v>
      </c>
      <c r="W262" s="5">
        <v>44536</v>
      </c>
      <c r="X262">
        <v>0.84899999999999998</v>
      </c>
    </row>
    <row r="263" spans="1:24" x14ac:dyDescent="0.2">
      <c r="A263" s="5">
        <v>38018</v>
      </c>
      <c r="B263">
        <v>135660.9327</v>
      </c>
      <c r="C263">
        <v>0.75</v>
      </c>
      <c r="D263">
        <v>0.25</v>
      </c>
      <c r="E263" s="8">
        <f t="shared" si="55"/>
        <v>-1787.2460422023817</v>
      </c>
      <c r="F263" s="58">
        <f t="shared" si="52"/>
        <v>87.02365278610776</v>
      </c>
      <c r="G263" s="72">
        <f t="shared" si="53"/>
        <v>-1700.2223894162739</v>
      </c>
      <c r="H263" s="72">
        <f t="shared" si="56"/>
        <v>24406.873446416052</v>
      </c>
      <c r="I263" s="73">
        <f t="shared" si="54"/>
        <v>8.320797688681765E-2</v>
      </c>
      <c r="J263" s="56">
        <f t="shared" si="49"/>
        <v>1.5156363636363631E-3</v>
      </c>
      <c r="K263" s="74">
        <f t="shared" si="47"/>
        <v>4656.3295979251116</v>
      </c>
      <c r="L263" s="74">
        <f t="shared" si="48"/>
        <v>18653.378246250002</v>
      </c>
      <c r="M263" s="75">
        <f t="shared" si="50"/>
        <v>23309.707844175115</v>
      </c>
      <c r="N263" s="58">
        <f t="shared" si="51"/>
        <v>35.329040834371582</v>
      </c>
      <c r="O263" s="58"/>
      <c r="S263" s="5">
        <v>44546</v>
      </c>
      <c r="T263">
        <v>0.25</v>
      </c>
      <c r="U263" s="5">
        <v>44540</v>
      </c>
      <c r="V263">
        <v>0.77439999999999998</v>
      </c>
      <c r="W263" s="5">
        <v>44533</v>
      </c>
      <c r="X263">
        <v>0.85699999999999998</v>
      </c>
    </row>
    <row r="264" spans="1:24" x14ac:dyDescent="0.2">
      <c r="A264" s="5">
        <v>37895</v>
      </c>
      <c r="B264">
        <v>135053.94870000001</v>
      </c>
      <c r="C264">
        <v>0.75</v>
      </c>
      <c r="D264">
        <v>0.25</v>
      </c>
      <c r="E264" s="8">
        <f t="shared" si="55"/>
        <v>-1787.2460422023817</v>
      </c>
      <c r="F264" s="58">
        <f t="shared" si="52"/>
        <v>81.356244821386838</v>
      </c>
      <c r="G264" s="72">
        <f t="shared" si="53"/>
        <v>-1705.8897973809949</v>
      </c>
      <c r="H264" s="72">
        <f t="shared" si="56"/>
        <v>22700.983649035057</v>
      </c>
      <c r="I264" s="73">
        <f t="shared" si="54"/>
        <v>7.7392252921043611E-2</v>
      </c>
      <c r="J264" s="56">
        <f t="shared" si="49"/>
        <v>1.4930909090909083E-3</v>
      </c>
      <c r="K264" s="74">
        <f t="shared" si="47"/>
        <v>4311.503359257621</v>
      </c>
      <c r="L264" s="74">
        <f t="shared" si="48"/>
        <v>18569.917946250003</v>
      </c>
      <c r="M264" s="75">
        <f t="shared" si="50"/>
        <v>22881.421305507625</v>
      </c>
      <c r="N264" s="58">
        <f t="shared" si="51"/>
        <v>34.164042138332455</v>
      </c>
      <c r="O264" s="58"/>
      <c r="S264" s="5">
        <v>44545</v>
      </c>
      <c r="T264">
        <v>0.1</v>
      </c>
      <c r="U264" s="5">
        <v>44539</v>
      </c>
      <c r="V264">
        <v>0.78495999999999999</v>
      </c>
      <c r="W264" s="5">
        <v>44532</v>
      </c>
      <c r="X264">
        <v>0.92200000000000004</v>
      </c>
    </row>
    <row r="265" spans="1:24" x14ac:dyDescent="0.2">
      <c r="A265" s="5">
        <v>37926</v>
      </c>
      <c r="B265">
        <v>133536.48860000001</v>
      </c>
      <c r="C265">
        <v>0.75</v>
      </c>
      <c r="D265">
        <v>0.25</v>
      </c>
      <c r="E265" s="8">
        <f t="shared" si="55"/>
        <v>-1787.2460422023817</v>
      </c>
      <c r="F265" s="58">
        <f t="shared" si="52"/>
        <v>75.669945496783527</v>
      </c>
      <c r="G265" s="72">
        <f t="shared" si="53"/>
        <v>-1711.576096705598</v>
      </c>
      <c r="H265" s="72">
        <f t="shared" si="56"/>
        <v>20989.40755232946</v>
      </c>
      <c r="I265" s="73">
        <f t="shared" si="54"/>
        <v>7.1557143208716992E-2</v>
      </c>
      <c r="J265" s="56">
        <f t="shared" si="49"/>
        <v>1.4705454545454535E-3</v>
      </c>
      <c r="K265" s="74">
        <f t="shared" si="47"/>
        <v>3941.639475815005</v>
      </c>
      <c r="L265" s="74">
        <f t="shared" si="48"/>
        <v>18361.267182500003</v>
      </c>
      <c r="M265" s="75">
        <f t="shared" si="50"/>
        <v>22302.906658315009</v>
      </c>
      <c r="N265" s="58">
        <f t="shared" si="51"/>
        <v>32.79743800953667</v>
      </c>
      <c r="O265" s="58"/>
      <c r="S265" s="5">
        <v>44544</v>
      </c>
      <c r="T265">
        <v>0.1</v>
      </c>
      <c r="U265" s="5">
        <v>44538</v>
      </c>
      <c r="V265">
        <v>0.79700000000000004</v>
      </c>
      <c r="W265" s="5">
        <v>44531</v>
      </c>
      <c r="X265">
        <v>0.91900000000000004</v>
      </c>
    </row>
    <row r="266" spans="1:24" x14ac:dyDescent="0.2">
      <c r="A266" s="5">
        <v>37834</v>
      </c>
      <c r="B266">
        <v>133131.83259999999</v>
      </c>
      <c r="C266">
        <v>0.75</v>
      </c>
      <c r="D266">
        <v>0.25</v>
      </c>
      <c r="E266" s="8">
        <f t="shared" si="55"/>
        <v>-1787.2460422023817</v>
      </c>
      <c r="F266" s="58">
        <f t="shared" si="52"/>
        <v>69.964691841098201</v>
      </c>
      <c r="G266" s="72">
        <f t="shared" si="53"/>
        <v>-1717.2813503612836</v>
      </c>
      <c r="H266" s="72">
        <f t="shared" si="56"/>
        <v>19272.126201968174</v>
      </c>
      <c r="I266" s="73">
        <f t="shared" si="54"/>
        <v>6.5702583130682612E-2</v>
      </c>
      <c r="J266" s="56">
        <f t="shared" si="49"/>
        <v>1.4479999999999988E-3</v>
      </c>
      <c r="K266" s="74">
        <f t="shared" si="47"/>
        <v>3608.1809357309189</v>
      </c>
      <c r="L266" s="74">
        <f t="shared" si="48"/>
        <v>18305.626982500002</v>
      </c>
      <c r="M266" s="75">
        <f t="shared" si="50"/>
        <v>21913.807918230919</v>
      </c>
      <c r="N266" s="58">
        <f t="shared" si="51"/>
        <v>31.731193865598343</v>
      </c>
      <c r="O266" s="58"/>
      <c r="S266" s="5">
        <v>44543</v>
      </c>
      <c r="T266">
        <v>0.1</v>
      </c>
      <c r="U266" s="5">
        <v>44537</v>
      </c>
      <c r="V266">
        <v>0.80249999999999999</v>
      </c>
      <c r="W266" s="5">
        <v>44530</v>
      </c>
      <c r="X266">
        <v>0.93700000000000006</v>
      </c>
    </row>
    <row r="267" spans="1:24" x14ac:dyDescent="0.2">
      <c r="A267" s="5">
        <v>37865</v>
      </c>
      <c r="B267">
        <v>132727.1765</v>
      </c>
      <c r="C267">
        <v>0.75</v>
      </c>
      <c r="D267">
        <v>0.25</v>
      </c>
      <c r="E267" s="8">
        <f t="shared" si="55"/>
        <v>-1787.2460422023817</v>
      </c>
      <c r="F267" s="58">
        <f t="shared" si="52"/>
        <v>64.240420673227248</v>
      </c>
      <c r="G267" s="72">
        <f t="shared" si="53"/>
        <v>-1723.0056215291545</v>
      </c>
      <c r="H267" s="72">
        <f t="shared" si="56"/>
        <v>17549.120580439019</v>
      </c>
      <c r="I267" s="73">
        <f t="shared" si="54"/>
        <v>5.9828507852388114E-2</v>
      </c>
      <c r="J267" s="56">
        <f t="shared" si="49"/>
        <v>1.4254545454545449E-3</v>
      </c>
      <c r="K267" s="74">
        <f t="shared" si="47"/>
        <v>3275.6084301004157</v>
      </c>
      <c r="L267" s="74">
        <f t="shared" si="48"/>
        <v>18249.986768750001</v>
      </c>
      <c r="M267" s="75">
        <f t="shared" si="50"/>
        <v>21525.595198850417</v>
      </c>
      <c r="N267" s="58">
        <f t="shared" si="51"/>
        <v>30.683757519815853</v>
      </c>
      <c r="O267" s="58"/>
      <c r="S267" s="5">
        <v>44540</v>
      </c>
      <c r="T267">
        <v>0.1</v>
      </c>
      <c r="U267" s="5">
        <v>44536</v>
      </c>
      <c r="V267">
        <v>0.79710000000000003</v>
      </c>
      <c r="W267" s="5">
        <v>44529</v>
      </c>
      <c r="X267">
        <v>0.95199999999999996</v>
      </c>
    </row>
    <row r="268" spans="1:24" x14ac:dyDescent="0.2">
      <c r="A268" s="5">
        <v>37803</v>
      </c>
      <c r="B268">
        <v>130805.0604</v>
      </c>
      <c r="C268">
        <v>0.75</v>
      </c>
      <c r="D268">
        <v>0.25</v>
      </c>
      <c r="E268" s="8">
        <f t="shared" si="55"/>
        <v>-1787.2460422023817</v>
      </c>
      <c r="F268" s="58">
        <f t="shared" si="52"/>
        <v>58.497068601463404</v>
      </c>
      <c r="G268" s="72">
        <f t="shared" si="53"/>
        <v>-1728.7489736009184</v>
      </c>
      <c r="H268" s="72">
        <f t="shared" si="56"/>
        <v>15820.3716068381</v>
      </c>
      <c r="I268" s="73">
        <f t="shared" si="54"/>
        <v>5.3934852323165978E-2</v>
      </c>
      <c r="J268" s="56">
        <f t="shared" si="49"/>
        <v>1.4029090909090901E-3</v>
      </c>
      <c r="K268" s="74">
        <f t="shared" si="47"/>
        <v>2910.1675415161831</v>
      </c>
      <c r="L268" s="74">
        <f t="shared" si="48"/>
        <v>17985.695805000003</v>
      </c>
      <c r="M268" s="75">
        <f t="shared" si="50"/>
        <v>20895.863346516187</v>
      </c>
      <c r="N268" s="58">
        <f t="shared" si="51"/>
        <v>29.314996651221602</v>
      </c>
      <c r="O268" s="58"/>
      <c r="S268" s="5">
        <v>44539</v>
      </c>
      <c r="T268">
        <v>0.1</v>
      </c>
      <c r="U268" s="5">
        <v>44533</v>
      </c>
      <c r="V268">
        <v>0.79900000000000004</v>
      </c>
      <c r="W268" s="5">
        <v>44526</v>
      </c>
      <c r="X268">
        <v>0.92800000000000005</v>
      </c>
    </row>
    <row r="269" spans="1:24" x14ac:dyDescent="0.2">
      <c r="A269" s="5">
        <v>37712</v>
      </c>
      <c r="B269">
        <v>129186.4363</v>
      </c>
      <c r="C269">
        <v>0.75</v>
      </c>
      <c r="D269">
        <v>0.25</v>
      </c>
      <c r="E269" s="8">
        <f t="shared" si="55"/>
        <v>-1787.2460422023817</v>
      </c>
      <c r="F269" s="58">
        <f t="shared" si="52"/>
        <v>52.734572022793671</v>
      </c>
      <c r="G269" s="72">
        <f t="shared" si="53"/>
        <v>-1734.5114701795881</v>
      </c>
      <c r="H269" s="72">
        <f t="shared" si="56"/>
        <v>14085.860136658512</v>
      </c>
      <c r="I269" s="73">
        <f t="shared" si="54"/>
        <v>4.8021551275513094E-2</v>
      </c>
      <c r="J269" s="56">
        <f t="shared" si="49"/>
        <v>1.3803636363636353E-3</v>
      </c>
      <c r="K269" s="74">
        <f t="shared" si="47"/>
        <v>2559.0398933885181</v>
      </c>
      <c r="L269" s="74">
        <f t="shared" si="48"/>
        <v>17763.134991250001</v>
      </c>
      <c r="M269" s="75">
        <f t="shared" si="50"/>
        <v>20322.17488463852</v>
      </c>
      <c r="N269" s="58">
        <f t="shared" si="51"/>
        <v>28.051991222577367</v>
      </c>
      <c r="O269" s="58"/>
      <c r="S269" s="5">
        <v>44538</v>
      </c>
      <c r="T269">
        <v>0.1</v>
      </c>
      <c r="U269" s="5">
        <v>44532</v>
      </c>
      <c r="V269">
        <v>0.85980000000000001</v>
      </c>
      <c r="W269" s="5">
        <v>44525</v>
      </c>
      <c r="X269">
        <v>1.0309999999999999</v>
      </c>
    </row>
    <row r="270" spans="1:24" x14ac:dyDescent="0.2">
      <c r="A270" s="5">
        <v>37773</v>
      </c>
      <c r="B270">
        <v>128579.4523</v>
      </c>
      <c r="C270">
        <v>0.75</v>
      </c>
      <c r="D270">
        <v>0.25</v>
      </c>
      <c r="E270" s="8">
        <f t="shared" si="55"/>
        <v>-1787.2460422023817</v>
      </c>
      <c r="F270" s="58">
        <f t="shared" si="52"/>
        <v>46.952867122195045</v>
      </c>
      <c r="G270" s="72">
        <f t="shared" si="53"/>
        <v>-1740.2931750801865</v>
      </c>
      <c r="H270" s="72">
        <f t="shared" si="56"/>
        <v>12345.566961578324</v>
      </c>
      <c r="I270" s="73">
        <f t="shared" si="54"/>
        <v>4.2088539224368039E-2</v>
      </c>
      <c r="J270" s="56">
        <f t="shared" si="49"/>
        <v>1.3578181818181805E-3</v>
      </c>
      <c r="K270" s="74">
        <f t="shared" si="47"/>
        <v>2232.3350451502279</v>
      </c>
      <c r="L270" s="74">
        <f t="shared" si="48"/>
        <v>17679.674691250002</v>
      </c>
      <c r="M270" s="75">
        <f t="shared" si="50"/>
        <v>19912.009736400229</v>
      </c>
      <c r="N270" s="58">
        <f t="shared" si="51"/>
        <v>27.036888856624866</v>
      </c>
      <c r="O270" s="58"/>
      <c r="S270" s="5">
        <v>44537</v>
      </c>
      <c r="T270">
        <v>0.1</v>
      </c>
      <c r="U270" s="5">
        <v>44531</v>
      </c>
      <c r="V270">
        <v>0.86329999999999996</v>
      </c>
      <c r="W270" s="5">
        <v>44524</v>
      </c>
      <c r="X270">
        <v>1.0419</v>
      </c>
    </row>
    <row r="271" spans="1:24" x14ac:dyDescent="0.2">
      <c r="A271" s="5">
        <v>37742</v>
      </c>
      <c r="B271">
        <v>128275.96030000001</v>
      </c>
      <c r="C271">
        <v>0.75</v>
      </c>
      <c r="D271">
        <v>0.25</v>
      </c>
      <c r="E271" s="8">
        <f t="shared" si="55"/>
        <v>-1787.2460422023817</v>
      </c>
      <c r="F271" s="58">
        <f t="shared" si="52"/>
        <v>41.15188987192775</v>
      </c>
      <c r="G271" s="72">
        <f t="shared" si="53"/>
        <v>-1746.0941523304539</v>
      </c>
      <c r="H271" s="72">
        <f t="shared" si="56"/>
        <v>10599.472809247871</v>
      </c>
      <c r="I271" s="73">
        <f t="shared" si="54"/>
        <v>3.6135750466385834E-2</v>
      </c>
      <c r="J271" s="56">
        <f t="shared" si="49"/>
        <v>1.3352727272727266E-3</v>
      </c>
      <c r="K271" s="74">
        <f t="shared" si="47"/>
        <v>1912.0810880476865</v>
      </c>
      <c r="L271" s="74">
        <f t="shared" si="48"/>
        <v>17637.944541250003</v>
      </c>
      <c r="M271" s="75">
        <f t="shared" si="50"/>
        <v>19550.025629297688</v>
      </c>
      <c r="N271" s="58">
        <f t="shared" si="51"/>
        <v>26.104616040284029</v>
      </c>
      <c r="O271" s="58"/>
      <c r="S271" s="5">
        <v>44536</v>
      </c>
      <c r="T271">
        <v>0.1</v>
      </c>
      <c r="U271" s="5">
        <v>44530</v>
      </c>
      <c r="V271">
        <v>0.872</v>
      </c>
      <c r="W271" s="5">
        <v>44523</v>
      </c>
      <c r="X271">
        <v>1.042</v>
      </c>
    </row>
    <row r="272" spans="1:24" x14ac:dyDescent="0.2">
      <c r="A272" s="5">
        <v>37681</v>
      </c>
      <c r="B272">
        <v>126151.51609999999</v>
      </c>
      <c r="C272">
        <v>0.75</v>
      </c>
      <c r="D272">
        <v>0.25</v>
      </c>
      <c r="E272" s="8">
        <f t="shared" si="55"/>
        <v>-1787.2460422023817</v>
      </c>
      <c r="F272" s="58">
        <f t="shared" si="52"/>
        <v>35.331576030826241</v>
      </c>
      <c r="G272" s="72">
        <f t="shared" si="53"/>
        <v>-1751.9144661715554</v>
      </c>
      <c r="H272" s="72">
        <f t="shared" si="56"/>
        <v>8847.5583430763145</v>
      </c>
      <c r="I272" s="73">
        <f t="shared" si="54"/>
        <v>3.0163119079210356E-2</v>
      </c>
      <c r="J272" s="56">
        <f t="shared" si="49"/>
        <v>1.3127272727272718E-3</v>
      </c>
      <c r="K272" s="74">
        <f t="shared" si="47"/>
        <v>1569.6133208857293</v>
      </c>
      <c r="L272" s="74">
        <f t="shared" si="48"/>
        <v>17345.833463750001</v>
      </c>
      <c r="M272" s="75">
        <f t="shared" si="50"/>
        <v>18915.446784635729</v>
      </c>
      <c r="N272" s="58">
        <f t="shared" si="51"/>
        <v>24.830822870012703</v>
      </c>
      <c r="O272" s="58"/>
      <c r="S272" s="5">
        <v>44533</v>
      </c>
      <c r="T272">
        <v>0.1</v>
      </c>
      <c r="U272" s="5">
        <v>44529</v>
      </c>
      <c r="V272">
        <v>0.85199999999999998</v>
      </c>
      <c r="W272" s="5">
        <v>44522</v>
      </c>
      <c r="X272">
        <v>1</v>
      </c>
    </row>
    <row r="273" spans="1:24" x14ac:dyDescent="0.2">
      <c r="A273" s="5">
        <v>37591</v>
      </c>
      <c r="B273">
        <v>125746.86010000001</v>
      </c>
      <c r="C273">
        <v>0.75</v>
      </c>
      <c r="D273">
        <v>0.25</v>
      </c>
      <c r="E273" s="8">
        <f t="shared" si="55"/>
        <v>-1787.2460422023817</v>
      </c>
      <c r="F273" s="58">
        <f t="shared" si="52"/>
        <v>29.491861143587716</v>
      </c>
      <c r="G273" s="72">
        <f t="shared" si="53"/>
        <v>-1757.7541810587938</v>
      </c>
      <c r="H273" s="72">
        <f t="shared" si="56"/>
        <v>7089.8041620175209</v>
      </c>
      <c r="I273" s="73">
        <f t="shared" si="54"/>
        <v>2.4170578920744291E-2</v>
      </c>
      <c r="J273" s="56">
        <f t="shared" si="49"/>
        <v>1.2901818181818171E-3</v>
      </c>
      <c r="K273" s="74">
        <f t="shared" si="47"/>
        <v>1253.7419425091723</v>
      </c>
      <c r="L273" s="74">
        <f t="shared" si="48"/>
        <v>17290.193263750003</v>
      </c>
      <c r="M273" s="75">
        <f t="shared" si="50"/>
        <v>18543.935206259175</v>
      </c>
      <c r="N273" s="58">
        <f t="shared" si="51"/>
        <v>23.92504804065727</v>
      </c>
      <c r="O273" s="58"/>
      <c r="S273" s="5">
        <v>44532</v>
      </c>
      <c r="T273">
        <v>0.1</v>
      </c>
      <c r="U273" s="5">
        <v>44526</v>
      </c>
      <c r="V273">
        <v>0.83</v>
      </c>
      <c r="W273" s="5">
        <v>44519</v>
      </c>
      <c r="X273">
        <v>0.95499999999999996</v>
      </c>
    </row>
    <row r="274" spans="1:24" x14ac:dyDescent="0.2">
      <c r="A274" s="5">
        <v>37622</v>
      </c>
      <c r="B274">
        <v>124836.38400000001</v>
      </c>
      <c r="C274">
        <v>0.75</v>
      </c>
      <c r="D274">
        <v>0.25</v>
      </c>
      <c r="E274" s="8">
        <f t="shared" si="55"/>
        <v>-1787.2460422023817</v>
      </c>
      <c r="F274" s="58">
        <f t="shared" si="52"/>
        <v>23.632680540058406</v>
      </c>
      <c r="G274" s="72">
        <f t="shared" si="53"/>
        <v>-1763.6133616623233</v>
      </c>
      <c r="H274" s="72">
        <f t="shared" si="56"/>
        <v>5326.190800355198</v>
      </c>
      <c r="I274" s="73">
        <f t="shared" si="54"/>
        <v>1.8158063628416678E-2</v>
      </c>
      <c r="J274" s="56">
        <f t="shared" si="49"/>
        <v>1.2676363636363631E-3</v>
      </c>
      <c r="K274" s="74">
        <f t="shared" si="47"/>
        <v>935.04963907305148</v>
      </c>
      <c r="L274" s="74">
        <f t="shared" si="48"/>
        <v>17165.002800000002</v>
      </c>
      <c r="M274" s="75">
        <f t="shared" si="50"/>
        <v>18100.052439073053</v>
      </c>
      <c r="N274" s="58">
        <f t="shared" si="51"/>
        <v>22.944284655494052</v>
      </c>
      <c r="O274" s="58"/>
      <c r="S274" s="5">
        <v>44531</v>
      </c>
      <c r="T274">
        <v>0.1</v>
      </c>
      <c r="U274" s="5">
        <v>44525</v>
      </c>
      <c r="V274">
        <v>0.92259999999999998</v>
      </c>
      <c r="W274" s="5">
        <v>44518</v>
      </c>
      <c r="X274">
        <v>0.98599999999999999</v>
      </c>
    </row>
    <row r="275" spans="1:24" x14ac:dyDescent="0.2">
      <c r="A275" s="5">
        <v>37653</v>
      </c>
      <c r="B275">
        <v>123521.25199999999</v>
      </c>
      <c r="C275">
        <v>0.75</v>
      </c>
      <c r="D275">
        <v>0.25</v>
      </c>
      <c r="E275" s="8">
        <f t="shared" si="55"/>
        <v>-1787.2460422023817</v>
      </c>
      <c r="F275" s="58">
        <f t="shared" si="52"/>
        <v>17.753969334517329</v>
      </c>
      <c r="G275" s="72">
        <f t="shared" si="53"/>
        <v>-1769.4920728678644</v>
      </c>
      <c r="H275" s="72">
        <f t="shared" si="56"/>
        <v>3556.6987274873336</v>
      </c>
      <c r="I275" s="73">
        <f t="shared" si="54"/>
        <v>1.2125506618447968E-2</v>
      </c>
      <c r="J275" s="56">
        <f t="shared" si="49"/>
        <v>1.2450909090909084E-3</v>
      </c>
      <c r="K275" s="74">
        <f t="shared" si="47"/>
        <v>617.82507544105408</v>
      </c>
      <c r="L275" s="74">
        <f t="shared" si="48"/>
        <v>16984.172150000002</v>
      </c>
      <c r="M275" s="75">
        <f t="shared" si="50"/>
        <v>17601.997225441057</v>
      </c>
      <c r="N275" s="58">
        <f t="shared" si="51"/>
        <v>21.916086727240053</v>
      </c>
      <c r="O275" s="58"/>
      <c r="S275" s="5">
        <v>44530</v>
      </c>
      <c r="T275">
        <v>0.1</v>
      </c>
      <c r="U275" s="5">
        <v>44524</v>
      </c>
      <c r="V275">
        <v>0.92930000000000001</v>
      </c>
      <c r="W275" s="5">
        <v>44517</v>
      </c>
      <c r="X275">
        <v>1.032</v>
      </c>
    </row>
    <row r="276" spans="1:24" x14ac:dyDescent="0.2">
      <c r="A276" s="5">
        <v>37561</v>
      </c>
      <c r="B276">
        <v>121700.29979999999</v>
      </c>
      <c r="C276">
        <v>0.75</v>
      </c>
      <c r="D276">
        <v>0.25</v>
      </c>
      <c r="E276" s="8">
        <f t="shared" si="55"/>
        <v>-1787.2460422023817</v>
      </c>
      <c r="F276" s="58">
        <f t="shared" si="52"/>
        <v>11.85566242495778</v>
      </c>
      <c r="G276" s="72">
        <f t="shared" si="53"/>
        <v>-1775.390379777424</v>
      </c>
      <c r="H276" s="72">
        <f t="shared" si="56"/>
        <v>1781.3083477099096</v>
      </c>
      <c r="I276" s="73">
        <f t="shared" si="54"/>
        <v>6.0728410851126954E-3</v>
      </c>
      <c r="J276" s="56">
        <f t="shared" si="49"/>
        <v>1.2225454545454536E-3</v>
      </c>
      <c r="K276" s="74">
        <f t="shared" si="47"/>
        <v>304.86496453708855</v>
      </c>
      <c r="L276" s="74">
        <f t="shared" si="48"/>
        <v>16733.7912225</v>
      </c>
      <c r="M276" s="75">
        <f t="shared" si="50"/>
        <v>17038.65618703709</v>
      </c>
      <c r="N276" s="58">
        <f t="shared" si="51"/>
        <v>20.830531673024964</v>
      </c>
      <c r="O276" s="58"/>
      <c r="S276" s="5">
        <v>44529</v>
      </c>
      <c r="T276">
        <v>0.1</v>
      </c>
      <c r="U276" s="5">
        <v>44523</v>
      </c>
      <c r="V276">
        <v>0.9385</v>
      </c>
      <c r="W276" s="5">
        <v>44516</v>
      </c>
      <c r="X276">
        <v>1.091</v>
      </c>
    </row>
    <row r="277" spans="1:24" x14ac:dyDescent="0.2">
      <c r="A277" s="5">
        <v>37530</v>
      </c>
      <c r="B277">
        <v>120486.3318</v>
      </c>
      <c r="C277">
        <v>0.75</v>
      </c>
      <c r="D277">
        <v>0.25</v>
      </c>
      <c r="E277" s="8">
        <f t="shared" si="55"/>
        <v>-1787.2460422023817</v>
      </c>
      <c r="F277" s="58">
        <f t="shared" si="52"/>
        <v>5.9376944923663659</v>
      </c>
      <c r="G277" s="72">
        <f t="shared" si="53"/>
        <v>-1781.3083477100154</v>
      </c>
      <c r="H277" s="72">
        <f t="shared" si="56"/>
        <v>-1.0572875908110291E-10</v>
      </c>
      <c r="I277" s="73">
        <f t="shared" si="54"/>
        <v>-3.6045076241357573E-16</v>
      </c>
      <c r="J277" s="56">
        <f t="shared" si="49"/>
        <v>1.1999999999999988E-3</v>
      </c>
      <c r="K277" s="74">
        <f t="shared" si="47"/>
        <v>-1.7914623440061588E-11</v>
      </c>
      <c r="L277" s="74">
        <f t="shared" si="48"/>
        <v>16566.870622500002</v>
      </c>
      <c r="M277" s="75">
        <f t="shared" si="50"/>
        <v>16566.870622499984</v>
      </c>
      <c r="N277" s="58">
        <f t="shared" si="51"/>
        <v>19.88024474699996</v>
      </c>
      <c r="O277" s="58"/>
      <c r="S277" s="5">
        <v>44526</v>
      </c>
      <c r="T277">
        <v>0.1</v>
      </c>
      <c r="U277" s="5">
        <v>44522</v>
      </c>
      <c r="V277">
        <v>0.92330000000000001</v>
      </c>
      <c r="W277" s="5">
        <v>44515</v>
      </c>
      <c r="X277">
        <v>1.0190999999999999</v>
      </c>
    </row>
    <row r="278" spans="1:24" x14ac:dyDescent="0.2">
      <c r="A278" s="5">
        <v>37500</v>
      </c>
      <c r="B278">
        <v>119575.8557</v>
      </c>
      <c r="C278">
        <v>0.75</v>
      </c>
      <c r="D278">
        <v>0.25</v>
      </c>
      <c r="E278" s="8">
        <f t="shared" si="55"/>
        <v>-1787.2460422023817</v>
      </c>
      <c r="F278" s="58">
        <f t="shared" si="52"/>
        <v>-3.524291969370097E-13</v>
      </c>
      <c r="G278" s="72">
        <f t="shared" si="53"/>
        <v>-1787.2460422023821</v>
      </c>
      <c r="H278" s="72">
        <f t="shared" si="56"/>
        <v>-1787.2460422024878</v>
      </c>
      <c r="I278" s="73">
        <f t="shared" si="54"/>
        <v>-6.0930838887304599E-3</v>
      </c>
      <c r="J278" s="56">
        <f t="shared" si="49"/>
        <v>1.1774545454545449E-3</v>
      </c>
      <c r="K278" s="74">
        <f t="shared" si="47"/>
        <v>-300.54160943681671</v>
      </c>
      <c r="L278" s="74">
        <f t="shared" si="48"/>
        <v>16441.680158750001</v>
      </c>
      <c r="M278" s="75">
        <f t="shared" si="50"/>
        <v>16141.138549313184</v>
      </c>
      <c r="N278" s="58">
        <f t="shared" si="51"/>
        <v>19.005456953700389</v>
      </c>
      <c r="O278" s="58"/>
      <c r="S278" s="5">
        <v>44525</v>
      </c>
      <c r="T278">
        <v>0.1</v>
      </c>
      <c r="U278" s="5">
        <v>44519</v>
      </c>
      <c r="V278">
        <v>0.87549999999999994</v>
      </c>
      <c r="W278" s="5">
        <v>44512</v>
      </c>
      <c r="X278">
        <v>0.999</v>
      </c>
    </row>
    <row r="279" spans="1:24" x14ac:dyDescent="0.2">
      <c r="A279" s="5">
        <v>37469</v>
      </c>
      <c r="B279">
        <v>116743.2635</v>
      </c>
      <c r="C279">
        <v>0.75</v>
      </c>
      <c r="D279">
        <v>0.25</v>
      </c>
      <c r="E279" s="8">
        <f t="shared" si="55"/>
        <v>-1787.2460422023817</v>
      </c>
      <c r="F279" s="58">
        <f t="shared" si="52"/>
        <v>-5.9574868073416267</v>
      </c>
      <c r="G279" s="72">
        <f t="shared" si="53"/>
        <v>-1793.2035290097233</v>
      </c>
      <c r="H279" s="72">
        <f t="shared" si="56"/>
        <v>-3580.4495712122111</v>
      </c>
      <c r="I279" s="73">
        <f t="shared" si="54"/>
        <v>-1.2206478057089659E-2</v>
      </c>
      <c r="J279" s="56">
        <f t="shared" si="49"/>
        <v>1.1549090909090901E-3</v>
      </c>
      <c r="K279" s="74">
        <f t="shared" si="47"/>
        <v>-587.82243474313691</v>
      </c>
      <c r="L279" s="74">
        <f t="shared" si="48"/>
        <v>16052.198731250002</v>
      </c>
      <c r="M279" s="75">
        <f t="shared" si="50"/>
        <v>15464.376296506865</v>
      </c>
      <c r="N279" s="58">
        <f t="shared" si="51"/>
        <v>17.859948770074826</v>
      </c>
      <c r="O279" s="58"/>
      <c r="S279" s="5">
        <v>44524</v>
      </c>
      <c r="T279">
        <v>0.1</v>
      </c>
      <c r="U279" s="5">
        <v>44518</v>
      </c>
      <c r="V279">
        <v>0.8952</v>
      </c>
      <c r="W279" s="5">
        <v>44511</v>
      </c>
      <c r="X279">
        <v>1.0256000000000001</v>
      </c>
    </row>
    <row r="280" spans="1:24" x14ac:dyDescent="0.2">
      <c r="A280" s="5">
        <v>37438</v>
      </c>
      <c r="B280">
        <v>114214.1634</v>
      </c>
      <c r="C280">
        <v>0.75</v>
      </c>
      <c r="D280">
        <v>0.25</v>
      </c>
      <c r="E280" s="8">
        <f t="shared" si="55"/>
        <v>-1787.2460422023817</v>
      </c>
      <c r="F280" s="58">
        <f t="shared" si="52"/>
        <v>-11.934831904040704</v>
      </c>
      <c r="G280" s="72">
        <f t="shared" si="53"/>
        <v>-1799.1808741064224</v>
      </c>
      <c r="H280" s="72">
        <f t="shared" si="56"/>
        <v>-5379.6304453186331</v>
      </c>
      <c r="I280" s="73">
        <f t="shared" si="54"/>
        <v>-1.8340250206010055E-2</v>
      </c>
      <c r="J280" s="56">
        <f t="shared" si="49"/>
        <v>1.1323636363636353E-3</v>
      </c>
      <c r="K280" s="74">
        <f t="shared" si="47"/>
        <v>-864.07048770327299</v>
      </c>
      <c r="L280" s="74">
        <f t="shared" si="48"/>
        <v>15704.447467500002</v>
      </c>
      <c r="M280" s="75">
        <f t="shared" si="50"/>
        <v>14840.376979796729</v>
      </c>
      <c r="N280" s="58">
        <f t="shared" si="51"/>
        <v>16.804703241849808</v>
      </c>
      <c r="O280" s="58"/>
      <c r="S280" s="5">
        <v>44523</v>
      </c>
      <c r="T280">
        <v>0.1</v>
      </c>
      <c r="U280" s="5">
        <v>44517</v>
      </c>
      <c r="V280">
        <v>0.92459999999999998</v>
      </c>
      <c r="W280" s="5">
        <v>44510</v>
      </c>
      <c r="X280">
        <v>0.99039999999999995</v>
      </c>
    </row>
    <row r="281" spans="1:24" x14ac:dyDescent="0.2">
      <c r="A281" s="5">
        <v>37408</v>
      </c>
      <c r="B281">
        <v>113303.68730000001</v>
      </c>
      <c r="C281">
        <v>0.75</v>
      </c>
      <c r="D281">
        <v>0.25</v>
      </c>
      <c r="E281" s="8">
        <f t="shared" si="55"/>
        <v>-1787.2460422023817</v>
      </c>
      <c r="F281" s="58">
        <f t="shared" si="52"/>
        <v>-17.932101484395446</v>
      </c>
      <c r="G281" s="72">
        <f t="shared" si="53"/>
        <v>-1805.178143686777</v>
      </c>
      <c r="H281" s="72">
        <f t="shared" si="56"/>
        <v>-7184.8085890054099</v>
      </c>
      <c r="I281" s="73">
        <f t="shared" si="54"/>
        <v>-2.4494468262093519E-2</v>
      </c>
      <c r="J281" s="56">
        <f t="shared" si="49"/>
        <v>1.1098181818181806E-3</v>
      </c>
      <c r="K281" s="74">
        <f t="shared" si="47"/>
        <v>-1144.8168486760578</v>
      </c>
      <c r="L281" s="74">
        <f t="shared" si="48"/>
        <v>15579.257003750003</v>
      </c>
      <c r="M281" s="75">
        <f t="shared" si="50"/>
        <v>14434.440155073946</v>
      </c>
      <c r="N281" s="58">
        <f t="shared" si="51"/>
        <v>16.019604128467503</v>
      </c>
      <c r="O281" s="58"/>
      <c r="S281" s="5">
        <v>44522</v>
      </c>
      <c r="T281">
        <v>0.1</v>
      </c>
      <c r="U281" s="5">
        <v>44516</v>
      </c>
      <c r="V281">
        <v>0.98399999999999999</v>
      </c>
      <c r="W281" s="5">
        <v>44509</v>
      </c>
      <c r="X281">
        <v>0.88749999999999996</v>
      </c>
    </row>
    <row r="282" spans="1:24" x14ac:dyDescent="0.2">
      <c r="A282" s="5">
        <v>37377</v>
      </c>
      <c r="B282">
        <v>108852.47100000001</v>
      </c>
      <c r="C282">
        <v>0.75</v>
      </c>
      <c r="D282">
        <v>0.25</v>
      </c>
      <c r="E282" s="8">
        <f t="shared" si="55"/>
        <v>-1787.2460422023817</v>
      </c>
      <c r="F282" s="58">
        <f t="shared" si="52"/>
        <v>-23.949361963351368</v>
      </c>
      <c r="G282" s="72">
        <f t="shared" si="53"/>
        <v>-1811.195404165733</v>
      </c>
      <c r="H282" s="72">
        <f t="shared" si="56"/>
        <v>-8996.0039931711435</v>
      </c>
      <c r="I282" s="73">
        <f t="shared" si="54"/>
        <v>-3.0669200378363931E-2</v>
      </c>
      <c r="J282" s="56">
        <f t="shared" si="49"/>
        <v>1.0872727272727267E-3</v>
      </c>
      <c r="K282" s="74">
        <f t="shared" si="47"/>
        <v>-1377.0975259713578</v>
      </c>
      <c r="L282" s="74">
        <f t="shared" si="48"/>
        <v>14967.214762500002</v>
      </c>
      <c r="M282" s="75">
        <f t="shared" si="50"/>
        <v>13590.117236528644</v>
      </c>
      <c r="N282" s="58">
        <f t="shared" si="51"/>
        <v>14.776163831716589</v>
      </c>
      <c r="O282" s="58"/>
      <c r="S282" s="5">
        <v>44519</v>
      </c>
      <c r="T282">
        <v>0.1</v>
      </c>
      <c r="U282" s="5">
        <v>44515</v>
      </c>
      <c r="V282">
        <v>0.91500000000000004</v>
      </c>
      <c r="W282" s="5">
        <v>44508</v>
      </c>
      <c r="X282">
        <v>0.86009999999999998</v>
      </c>
    </row>
    <row r="283" spans="1:24" x14ac:dyDescent="0.2">
      <c r="A283" s="5">
        <v>37347</v>
      </c>
      <c r="B283">
        <v>106121.0428</v>
      </c>
      <c r="C283">
        <v>0.75</v>
      </c>
      <c r="D283">
        <v>0.25</v>
      </c>
      <c r="E283" s="8">
        <f t="shared" si="55"/>
        <v>-1787.2460422023817</v>
      </c>
      <c r="F283" s="58">
        <f t="shared" si="52"/>
        <v>-29.986679977237149</v>
      </c>
      <c r="G283" s="72">
        <f t="shared" si="53"/>
        <v>-1817.2327221796188</v>
      </c>
      <c r="H283" s="72">
        <f t="shared" si="56"/>
        <v>-10813.236715350762</v>
      </c>
      <c r="I283" s="73">
        <f t="shared" si="54"/>
        <v>-3.6864514935021908E-2</v>
      </c>
      <c r="J283" s="56">
        <f t="shared" si="49"/>
        <v>1.0647272727272719E-3</v>
      </c>
      <c r="K283" s="74">
        <f t="shared" si="47"/>
        <v>-1613.7415664785385</v>
      </c>
      <c r="L283" s="74">
        <f t="shared" si="48"/>
        <v>14591.643385000001</v>
      </c>
      <c r="M283" s="75">
        <f t="shared" si="50"/>
        <v>12977.901818521463</v>
      </c>
      <c r="N283" s="58">
        <f t="shared" si="51"/>
        <v>13.817926008956659</v>
      </c>
      <c r="O283" s="58"/>
      <c r="S283" s="5">
        <v>44518</v>
      </c>
      <c r="T283">
        <v>0.1</v>
      </c>
      <c r="U283" s="5">
        <v>44512</v>
      </c>
      <c r="V283">
        <v>0.91300000000000003</v>
      </c>
      <c r="W283" s="5">
        <v>44505</v>
      </c>
      <c r="X283">
        <v>0.8357</v>
      </c>
    </row>
    <row r="284" spans="1:24" x14ac:dyDescent="0.2">
      <c r="A284" s="5">
        <v>37316</v>
      </c>
      <c r="B284">
        <v>104704.7467</v>
      </c>
      <c r="C284">
        <v>0.75</v>
      </c>
      <c r="D284">
        <v>0.25</v>
      </c>
      <c r="E284" s="8">
        <f t="shared" si="55"/>
        <v>-1787.2460422023817</v>
      </c>
      <c r="F284" s="58">
        <f t="shared" si="52"/>
        <v>-36.044122384502543</v>
      </c>
      <c r="G284" s="72">
        <f t="shared" si="53"/>
        <v>-1823.2901645868842</v>
      </c>
      <c r="H284" s="72">
        <f t="shared" si="56"/>
        <v>-12636.526879937646</v>
      </c>
      <c r="I284" s="73">
        <f t="shared" si="54"/>
        <v>-4.3080480540202082E-2</v>
      </c>
      <c r="J284" s="56">
        <f t="shared" si="49"/>
        <v>1.0421818181818171E-3</v>
      </c>
      <c r="K284" s="74">
        <f t="shared" si="47"/>
        <v>-1860.676456103907</v>
      </c>
      <c r="L284" s="74">
        <f t="shared" si="48"/>
        <v>14396.902671250002</v>
      </c>
      <c r="M284" s="75">
        <f t="shared" si="50"/>
        <v>12536.226215146095</v>
      </c>
      <c r="N284" s="58">
        <f t="shared" si="51"/>
        <v>13.065027030039516</v>
      </c>
      <c r="O284" s="58"/>
      <c r="S284" s="5">
        <v>44517</v>
      </c>
      <c r="T284">
        <v>0.1</v>
      </c>
      <c r="U284" s="5">
        <v>44511</v>
      </c>
      <c r="V284">
        <v>0.92320000000000002</v>
      </c>
      <c r="W284" s="5">
        <v>44504</v>
      </c>
      <c r="X284">
        <v>0.89700000000000002</v>
      </c>
    </row>
    <row r="285" spans="1:24" x14ac:dyDescent="0.2">
      <c r="A285" s="5">
        <v>37288</v>
      </c>
      <c r="B285">
        <v>101164.0065</v>
      </c>
      <c r="C285">
        <v>0.75</v>
      </c>
      <c r="D285">
        <v>0.25</v>
      </c>
      <c r="E285" s="8">
        <f t="shared" si="55"/>
        <v>-1787.2460422023817</v>
      </c>
      <c r="F285" s="58">
        <f t="shared" si="52"/>
        <v>-42.121756266458824</v>
      </c>
      <c r="G285" s="72">
        <f t="shared" si="53"/>
        <v>-1829.3677984688404</v>
      </c>
      <c r="H285" s="72">
        <f t="shared" si="56"/>
        <v>-14465.894678406486</v>
      </c>
      <c r="I285" s="73">
        <f t="shared" si="54"/>
        <v>-4.9317166030732849E-2</v>
      </c>
      <c r="J285" s="56">
        <f t="shared" si="49"/>
        <v>1.0196363636363623E-3</v>
      </c>
      <c r="K285" s="74">
        <f t="shared" si="47"/>
        <v>-2058.0128682690383</v>
      </c>
      <c r="L285" s="74">
        <f t="shared" si="48"/>
        <v>13910.050893750002</v>
      </c>
      <c r="M285" s="75">
        <f t="shared" si="50"/>
        <v>11852.038025480964</v>
      </c>
      <c r="N285" s="58">
        <f t="shared" si="51"/>
        <v>12.084768953981301</v>
      </c>
      <c r="O285" s="58"/>
      <c r="S285" s="5">
        <v>44516</v>
      </c>
      <c r="T285">
        <v>0.1</v>
      </c>
      <c r="U285" s="5">
        <v>44510</v>
      </c>
      <c r="V285">
        <v>0.89100000000000001</v>
      </c>
      <c r="W285" s="5">
        <v>44503</v>
      </c>
      <c r="X285">
        <v>1.0538000000000001</v>
      </c>
    </row>
    <row r="286" spans="1:24" x14ac:dyDescent="0.2">
      <c r="A286" s="5">
        <v>37135</v>
      </c>
      <c r="B286">
        <v>99970.650940000007</v>
      </c>
      <c r="C286">
        <v>0.75</v>
      </c>
      <c r="D286">
        <v>0.25</v>
      </c>
      <c r="E286" s="8">
        <f t="shared" si="55"/>
        <v>-1787.2460422023817</v>
      </c>
      <c r="F286" s="58">
        <f t="shared" si="52"/>
        <v>-48.219648928021627</v>
      </c>
      <c r="G286" s="72">
        <f t="shared" si="53"/>
        <v>-1835.4656911304032</v>
      </c>
      <c r="H286" s="72">
        <f t="shared" si="56"/>
        <v>-16301.360369536889</v>
      </c>
      <c r="I286" s="73">
        <f t="shared" si="54"/>
        <v>-5.5574640472898722E-2</v>
      </c>
      <c r="J286" s="56">
        <f t="shared" si="49"/>
        <v>9.9709090909090841E-4</v>
      </c>
      <c r="K286" s="74">
        <f t="shared" si="47"/>
        <v>-2291.7811058307639</v>
      </c>
      <c r="L286" s="74">
        <f t="shared" si="48"/>
        <v>13745.964504250001</v>
      </c>
      <c r="M286" s="75">
        <f t="shared" si="50"/>
        <v>11454.183398419238</v>
      </c>
      <c r="N286" s="58">
        <f t="shared" si="51"/>
        <v>11.420862137623828</v>
      </c>
      <c r="O286" s="58"/>
      <c r="S286" s="5">
        <v>44515</v>
      </c>
      <c r="T286">
        <v>0.1</v>
      </c>
      <c r="U286" s="5">
        <v>44509</v>
      </c>
      <c r="V286">
        <v>0.83460000000000001</v>
      </c>
      <c r="W286" s="5">
        <v>44502</v>
      </c>
      <c r="X286">
        <v>1.0146999999999999</v>
      </c>
    </row>
    <row r="287" spans="1:24" x14ac:dyDescent="0.2">
      <c r="A287" s="5">
        <v>37104</v>
      </c>
      <c r="B287">
        <v>99970.650940000007</v>
      </c>
      <c r="C287">
        <v>0.75</v>
      </c>
      <c r="D287">
        <v>0.25</v>
      </c>
      <c r="E287" s="8">
        <f t="shared" si="55"/>
        <v>-1787.2460422023817</v>
      </c>
      <c r="F287" s="58">
        <f t="shared" si="52"/>
        <v>-54.337867898456302</v>
      </c>
      <c r="G287" s="72">
        <f t="shared" si="53"/>
        <v>-1841.583910100838</v>
      </c>
      <c r="H287" s="72">
        <f t="shared" si="56"/>
        <v>-18142.944279637726</v>
      </c>
      <c r="I287" s="73">
        <f t="shared" si="54"/>
        <v>-6.1852973163205149E-2</v>
      </c>
      <c r="J287" s="56">
        <f t="shared" si="49"/>
        <v>9.7454545454545363E-4</v>
      </c>
      <c r="K287" s="74">
        <f t="shared" si="47"/>
        <v>-2550.6863207512374</v>
      </c>
      <c r="L287" s="74">
        <f t="shared" si="48"/>
        <v>13745.964504250001</v>
      </c>
      <c r="M287" s="75">
        <f t="shared" si="50"/>
        <v>11195.278183498764</v>
      </c>
      <c r="N287" s="58">
        <f t="shared" si="51"/>
        <v>10.910307466100603</v>
      </c>
      <c r="O287" s="58"/>
      <c r="S287" s="5">
        <v>44512</v>
      </c>
      <c r="T287">
        <v>0.1</v>
      </c>
      <c r="U287" s="5">
        <v>44508</v>
      </c>
      <c r="V287">
        <v>0.78900000000000003</v>
      </c>
      <c r="W287" s="5">
        <v>44501</v>
      </c>
      <c r="X287">
        <v>1.0654999999999999</v>
      </c>
    </row>
    <row r="288" spans="1:24" x14ac:dyDescent="0.2">
      <c r="A288" s="5">
        <v>37073</v>
      </c>
      <c r="B288">
        <v>99970.650940000007</v>
      </c>
      <c r="C288">
        <v>0.75</v>
      </c>
      <c r="D288">
        <v>0.25</v>
      </c>
      <c r="E288" s="8">
        <f t="shared" si="55"/>
        <v>-1787.2460422023817</v>
      </c>
      <c r="F288" s="58">
        <f t="shared" si="52"/>
        <v>-60.47648093212576</v>
      </c>
      <c r="G288" s="72">
        <f t="shared" si="53"/>
        <v>-1847.7225231345074</v>
      </c>
      <c r="H288" s="72">
        <f t="shared" si="56"/>
        <v>-19990.666802772233</v>
      </c>
      <c r="I288" s="73">
        <f t="shared" si="54"/>
        <v>-6.8152233629145922E-2</v>
      </c>
      <c r="J288" s="56">
        <f t="shared" si="49"/>
        <v>9.5199999999999885E-4</v>
      </c>
      <c r="K288" s="74">
        <f t="shared" si="47"/>
        <v>-2810.4545530547789</v>
      </c>
      <c r="L288" s="74">
        <f t="shared" si="48"/>
        <v>13745.964504250001</v>
      </c>
      <c r="M288" s="75">
        <f t="shared" si="50"/>
        <v>10935.509951195223</v>
      </c>
      <c r="N288" s="58">
        <f t="shared" si="51"/>
        <v>10.41060547353784</v>
      </c>
      <c r="O288" s="58"/>
      <c r="S288" s="5">
        <v>44511</v>
      </c>
      <c r="T288">
        <v>0.1</v>
      </c>
      <c r="U288" s="5">
        <v>44505</v>
      </c>
      <c r="V288">
        <v>0.74299999999999999</v>
      </c>
      <c r="W288" s="5">
        <v>44498</v>
      </c>
      <c r="X288">
        <v>1.054</v>
      </c>
    </row>
    <row r="289" spans="1:24" x14ac:dyDescent="0.2">
      <c r="A289" s="5">
        <v>37165</v>
      </c>
      <c r="B289">
        <v>97963.643840000004</v>
      </c>
      <c r="C289">
        <v>0.75</v>
      </c>
      <c r="D289">
        <v>0.25</v>
      </c>
      <c r="E289" s="8">
        <f t="shared" si="55"/>
        <v>-1787.2460422023817</v>
      </c>
      <c r="F289" s="58">
        <f t="shared" si="52"/>
        <v>-66.635556009240787</v>
      </c>
      <c r="G289" s="72">
        <f t="shared" si="53"/>
        <v>-1853.8815982116225</v>
      </c>
      <c r="H289" s="72">
        <f t="shared" si="56"/>
        <v>-21844.548400983855</v>
      </c>
      <c r="I289" s="73">
        <f t="shared" si="54"/>
        <v>-7.4472491629973173E-2</v>
      </c>
      <c r="J289" s="56">
        <f t="shared" si="49"/>
        <v>9.2945454545454408E-4</v>
      </c>
      <c r="K289" s="74">
        <f t="shared" si="47"/>
        <v>-3009.4336164403808</v>
      </c>
      <c r="L289" s="74">
        <f t="shared" si="48"/>
        <v>13470.001028000002</v>
      </c>
      <c r="M289" s="75">
        <f t="shared" si="50"/>
        <v>10460.567411559621</v>
      </c>
      <c r="N289" s="58">
        <f t="shared" si="51"/>
        <v>9.7226219287077651</v>
      </c>
      <c r="O289" s="58"/>
      <c r="S289" s="5">
        <v>44510</v>
      </c>
      <c r="T289">
        <v>0.1</v>
      </c>
      <c r="U289" s="5">
        <v>44504</v>
      </c>
      <c r="V289">
        <v>0.78700000000000003</v>
      </c>
      <c r="W289" s="5">
        <v>44497</v>
      </c>
      <c r="X289">
        <v>1.0029999999999999</v>
      </c>
    </row>
    <row r="290" spans="1:24" x14ac:dyDescent="0.2">
      <c r="A290" s="5">
        <v>37226</v>
      </c>
      <c r="B290">
        <v>97963.643840000004</v>
      </c>
      <c r="C290">
        <v>0.75</v>
      </c>
      <c r="D290">
        <v>0.25</v>
      </c>
      <c r="E290" s="8">
        <f t="shared" si="55"/>
        <v>-1787.2460422023817</v>
      </c>
      <c r="F290" s="58">
        <f t="shared" si="52"/>
        <v>-72.81516133661286</v>
      </c>
      <c r="G290" s="72">
        <f t="shared" si="53"/>
        <v>-1860.0612035389945</v>
      </c>
      <c r="H290" s="72">
        <f t="shared" si="56"/>
        <v>-23704.609604522848</v>
      </c>
      <c r="I290" s="73">
        <f t="shared" si="54"/>
        <v>-8.0813817157469839E-2</v>
      </c>
      <c r="J290" s="56">
        <f t="shared" si="49"/>
        <v>9.0690909090909017E-4</v>
      </c>
      <c r="K290" s="74">
        <f t="shared" si="47"/>
        <v>-3265.6866005631691</v>
      </c>
      <c r="L290" s="74">
        <f t="shared" si="48"/>
        <v>13470.001028000002</v>
      </c>
      <c r="M290" s="75">
        <f t="shared" si="50"/>
        <v>10204.314427436833</v>
      </c>
      <c r="N290" s="58">
        <f t="shared" si="51"/>
        <v>9.2543855207372516</v>
      </c>
      <c r="O290" s="58"/>
      <c r="S290" s="5">
        <v>44509</v>
      </c>
      <c r="T290">
        <v>0.1</v>
      </c>
      <c r="U290" s="5">
        <v>44503</v>
      </c>
      <c r="V290">
        <v>1.00038</v>
      </c>
      <c r="W290" s="5">
        <v>44496</v>
      </c>
      <c r="X290">
        <v>0.93940000000000001</v>
      </c>
    </row>
    <row r="291" spans="1:24" x14ac:dyDescent="0.2">
      <c r="A291" s="5">
        <v>37196</v>
      </c>
      <c r="B291">
        <v>97963.643840000004</v>
      </c>
      <c r="C291">
        <v>0.75</v>
      </c>
      <c r="D291">
        <v>0.25</v>
      </c>
      <c r="E291" s="8">
        <f t="shared" si="55"/>
        <v>-1787.2460422023817</v>
      </c>
      <c r="F291" s="58">
        <f t="shared" si="52"/>
        <v>-79.015365348409503</v>
      </c>
      <c r="G291" s="72">
        <f t="shared" si="53"/>
        <v>-1866.2614075507911</v>
      </c>
      <c r="H291" s="72">
        <f t="shared" si="56"/>
        <v>-25570.87101207364</v>
      </c>
      <c r="I291" s="73">
        <f t="shared" si="54"/>
        <v>-8.7176280436724846E-2</v>
      </c>
      <c r="J291" s="56">
        <f t="shared" si="49"/>
        <v>8.8436363636363539E-4</v>
      </c>
      <c r="K291" s="74">
        <f t="shared" si="47"/>
        <v>-3522.7937612997007</v>
      </c>
      <c r="L291" s="74">
        <f t="shared" si="48"/>
        <v>13470.001028000002</v>
      </c>
      <c r="M291" s="75">
        <f t="shared" si="50"/>
        <v>9947.2072667003013</v>
      </c>
      <c r="N291" s="58">
        <f t="shared" si="51"/>
        <v>8.796948390041857</v>
      </c>
      <c r="O291" s="58"/>
      <c r="S291" s="5">
        <v>44508</v>
      </c>
      <c r="T291">
        <v>0.1</v>
      </c>
      <c r="U291" s="5">
        <v>44502</v>
      </c>
      <c r="V291">
        <v>0.96799999999999997</v>
      </c>
      <c r="W291" s="5">
        <v>44495</v>
      </c>
      <c r="X291">
        <v>0.95399999999999996</v>
      </c>
    </row>
    <row r="292" spans="1:24" x14ac:dyDescent="0.2">
      <c r="A292" s="5">
        <v>37257</v>
      </c>
      <c r="B292">
        <v>97623.26629</v>
      </c>
      <c r="C292">
        <v>0.75</v>
      </c>
      <c r="D292">
        <v>0.25</v>
      </c>
      <c r="E292" s="8">
        <f t="shared" si="55"/>
        <v>-1787.2460422023817</v>
      </c>
      <c r="F292" s="58">
        <f t="shared" si="52"/>
        <v>-85.236236706912138</v>
      </c>
      <c r="G292" s="72">
        <f t="shared" si="53"/>
        <v>-1872.4822789092939</v>
      </c>
      <c r="H292" s="72">
        <f t="shared" si="56"/>
        <v>-27443.353290982934</v>
      </c>
      <c r="I292" s="73">
        <f t="shared" si="54"/>
        <v>-9.3559951926910689E-2</v>
      </c>
      <c r="J292" s="56">
        <f t="shared" si="49"/>
        <v>8.6181818181818061E-4</v>
      </c>
      <c r="K292" s="74">
        <f t="shared" si="47"/>
        <v>-3767.6215916791652</v>
      </c>
      <c r="L292" s="74">
        <f t="shared" si="48"/>
        <v>13423.199114875</v>
      </c>
      <c r="M292" s="75">
        <f t="shared" si="50"/>
        <v>9655.577523195836</v>
      </c>
      <c r="N292" s="58">
        <f t="shared" si="51"/>
        <v>8.3213522654451264</v>
      </c>
      <c r="O292" s="58"/>
      <c r="S292" s="5">
        <v>44505</v>
      </c>
      <c r="T292">
        <v>0.1</v>
      </c>
      <c r="U292" s="5">
        <v>44501</v>
      </c>
      <c r="V292">
        <v>1.032</v>
      </c>
      <c r="W292" s="5">
        <v>44494</v>
      </c>
      <c r="X292">
        <v>0.97399999999999998</v>
      </c>
    </row>
    <row r="293" spans="1:24" x14ac:dyDescent="0.2">
      <c r="A293" s="5">
        <v>37012</v>
      </c>
      <c r="B293">
        <v>96499.071089999998</v>
      </c>
      <c r="C293">
        <v>0.75</v>
      </c>
      <c r="D293">
        <v>0.25</v>
      </c>
      <c r="E293" s="8">
        <f t="shared" si="55"/>
        <v>-1787.2460422023817</v>
      </c>
      <c r="F293" s="58">
        <f t="shared" si="52"/>
        <v>-91.477844303276456</v>
      </c>
      <c r="G293" s="72">
        <f t="shared" si="53"/>
        <v>-1878.7238865056581</v>
      </c>
      <c r="H293" s="72">
        <f t="shared" si="56"/>
        <v>-29322.077177488591</v>
      </c>
      <c r="I293" s="73">
        <f t="shared" si="54"/>
        <v>-9.9964902322063828E-2</v>
      </c>
      <c r="J293" s="56">
        <f t="shared" si="49"/>
        <v>8.392727272727267E-4</v>
      </c>
      <c r="K293" s="74">
        <f t="shared" si="47"/>
        <v>-3979.1895889687194</v>
      </c>
      <c r="L293" s="74">
        <f t="shared" si="48"/>
        <v>13268.622274875001</v>
      </c>
      <c r="M293" s="75">
        <f t="shared" si="50"/>
        <v>9289.4326859062821</v>
      </c>
      <c r="N293" s="58">
        <f t="shared" si="51"/>
        <v>7.7963675051169758</v>
      </c>
      <c r="O293" s="58"/>
      <c r="S293" s="5">
        <v>44504</v>
      </c>
      <c r="T293">
        <v>0.1</v>
      </c>
      <c r="U293" s="5">
        <v>44498</v>
      </c>
      <c r="V293">
        <v>1.0299</v>
      </c>
      <c r="W293" s="5">
        <v>44491</v>
      </c>
      <c r="X293">
        <v>0.99539999999999995</v>
      </c>
    </row>
    <row r="294" spans="1:24" x14ac:dyDescent="0.2">
      <c r="A294" s="5">
        <v>36982</v>
      </c>
      <c r="B294">
        <v>96499.071089999998</v>
      </c>
      <c r="C294">
        <v>0.75</v>
      </c>
      <c r="D294">
        <v>0.25</v>
      </c>
      <c r="E294" s="8">
        <f t="shared" si="55"/>
        <v>-1787.2460422023817</v>
      </c>
      <c r="F294" s="58">
        <f t="shared" si="52"/>
        <v>-97.740257258295316</v>
      </c>
      <c r="G294" s="72">
        <f t="shared" si="53"/>
        <v>-1884.9862994606769</v>
      </c>
      <c r="H294" s="72">
        <f t="shared" si="56"/>
        <v>-31207.063476949268</v>
      </c>
      <c r="I294" s="73">
        <f t="shared" si="54"/>
        <v>-0.10639120255186747</v>
      </c>
      <c r="J294" s="56">
        <f t="shared" si="49"/>
        <v>8.1672727272727192E-4</v>
      </c>
      <c r="K294" s="74">
        <f t="shared" si="47"/>
        <v>-4234.9940400913401</v>
      </c>
      <c r="L294" s="74">
        <f t="shared" si="48"/>
        <v>13268.622274875001</v>
      </c>
      <c r="M294" s="75">
        <f t="shared" si="50"/>
        <v>9033.6282347836604</v>
      </c>
      <c r="N294" s="58">
        <f t="shared" si="51"/>
        <v>7.3780105510269385</v>
      </c>
      <c r="O294" s="58"/>
      <c r="S294" s="5">
        <v>44503</v>
      </c>
      <c r="T294">
        <v>0.1</v>
      </c>
      <c r="U294" s="5">
        <v>44497</v>
      </c>
      <c r="V294">
        <v>1.002</v>
      </c>
      <c r="W294" s="5">
        <v>44490</v>
      </c>
      <c r="X294">
        <v>1.0266</v>
      </c>
    </row>
    <row r="295" spans="1:24" x14ac:dyDescent="0.2">
      <c r="A295" s="5">
        <v>37043</v>
      </c>
      <c r="B295">
        <v>96499.071089999998</v>
      </c>
      <c r="C295">
        <v>0.75</v>
      </c>
      <c r="D295">
        <v>0.25</v>
      </c>
      <c r="E295" s="8">
        <f t="shared" si="55"/>
        <v>-1787.2460422023817</v>
      </c>
      <c r="F295" s="58">
        <f t="shared" si="52"/>
        <v>-104.02354492316424</v>
      </c>
      <c r="G295" s="72">
        <f t="shared" si="53"/>
        <v>-1891.269587125546</v>
      </c>
      <c r="H295" s="72">
        <f t="shared" si="56"/>
        <v>-33098.333064074817</v>
      </c>
      <c r="I295" s="73">
        <f t="shared" si="54"/>
        <v>-0.11283892378243714</v>
      </c>
      <c r="J295" s="56">
        <f t="shared" si="49"/>
        <v>7.9418181818181714E-4</v>
      </c>
      <c r="K295" s="74">
        <f t="shared" ref="K295:K314" si="57">B295*$Q$43*C295*I295</f>
        <v>-4491.651172717704</v>
      </c>
      <c r="L295" s="74">
        <f t="shared" ref="L295:L314" si="58">B295*$Q$43*D295</f>
        <v>13268.622274875001</v>
      </c>
      <c r="M295" s="75">
        <f t="shared" si="50"/>
        <v>8776.9711021572966</v>
      </c>
      <c r="N295" s="58">
        <f t="shared" si="51"/>
        <v>6.9705108680405496</v>
      </c>
      <c r="O295" s="58"/>
      <c r="S295" s="5">
        <v>44502</v>
      </c>
      <c r="T295">
        <v>0.1</v>
      </c>
      <c r="U295" s="5">
        <v>44496</v>
      </c>
      <c r="V295">
        <v>0.95309999999999995</v>
      </c>
      <c r="W295" s="5">
        <v>44489</v>
      </c>
      <c r="X295">
        <v>0.98380000000000001</v>
      </c>
    </row>
    <row r="296" spans="1:24" x14ac:dyDescent="0.2">
      <c r="A296" s="5">
        <v>36800</v>
      </c>
      <c r="B296">
        <v>93624.169030000005</v>
      </c>
      <c r="C296">
        <v>0.75</v>
      </c>
      <c r="D296">
        <v>0.25</v>
      </c>
      <c r="E296" s="8">
        <f t="shared" si="55"/>
        <v>-1787.2460422023817</v>
      </c>
      <c r="F296" s="58">
        <f t="shared" si="52"/>
        <v>-110.3277768802494</v>
      </c>
      <c r="G296" s="72">
        <f t="shared" si="53"/>
        <v>-1897.573819082631</v>
      </c>
      <c r="H296" s="72">
        <f t="shared" si="56"/>
        <v>-34995.906883157448</v>
      </c>
      <c r="I296" s="73">
        <f t="shared" si="54"/>
        <v>-0.11930813741710869</v>
      </c>
      <c r="J296" s="56">
        <f t="shared" ref="J296:J313" si="59">_xlfn.FORECAST.LINEAR(ROW(A296)-1,$Q$52:$Q$53,$P$52:$P$53)</f>
        <v>7.7163636363636236E-4</v>
      </c>
      <c r="K296" s="74">
        <f t="shared" si="57"/>
        <v>-4607.676654979964</v>
      </c>
      <c r="L296" s="74">
        <f t="shared" si="58"/>
        <v>12873.323241625001</v>
      </c>
      <c r="M296" s="75">
        <f t="shared" ref="M296:M359" si="60">SUM(K296:L296)</f>
        <v>8265.646586645038</v>
      </c>
      <c r="N296" s="58">
        <f t="shared" ref="N296:N359" si="61">J296*M296</f>
        <v>6.378073475222088</v>
      </c>
      <c r="O296" s="58"/>
      <c r="S296" s="5">
        <v>44501</v>
      </c>
      <c r="T296">
        <v>0.1</v>
      </c>
      <c r="U296" s="5">
        <v>44495</v>
      </c>
      <c r="V296">
        <v>0.86129999999999995</v>
      </c>
      <c r="W296" s="5">
        <v>44488</v>
      </c>
      <c r="X296">
        <v>1.0128999999999999</v>
      </c>
    </row>
    <row r="297" spans="1:24" x14ac:dyDescent="0.2">
      <c r="A297" s="5">
        <v>36861</v>
      </c>
      <c r="B297">
        <v>93624.169030000005</v>
      </c>
      <c r="C297">
        <v>0.75</v>
      </c>
      <c r="D297">
        <v>0.25</v>
      </c>
      <c r="E297" s="8">
        <f t="shared" si="55"/>
        <v>-1787.2460422023817</v>
      </c>
      <c r="F297" s="58">
        <f t="shared" ref="F297:F314" si="62">$Q$44/12*H296</f>
        <v>-116.65302294385816</v>
      </c>
      <c r="G297" s="72">
        <f t="shared" ref="G297:G314" si="63">SUM(E297:F297)</f>
        <v>-1903.8990651462398</v>
      </c>
      <c r="H297" s="72">
        <f t="shared" si="56"/>
        <v>-36899.805948303685</v>
      </c>
      <c r="I297" s="73">
        <f t="shared" ref="I297:I314" si="64">H297/$B$40</f>
        <v>-0.12579891509722915</v>
      </c>
      <c r="J297" s="56">
        <f t="shared" si="59"/>
        <v>7.4909090909090845E-4</v>
      </c>
      <c r="K297" s="74">
        <f t="shared" si="57"/>
        <v>-4858.350292477111</v>
      </c>
      <c r="L297" s="74">
        <f t="shared" si="58"/>
        <v>12873.323241625001</v>
      </c>
      <c r="M297" s="75">
        <f t="shared" si="60"/>
        <v>8014.9729491478902</v>
      </c>
      <c r="N297" s="58">
        <f t="shared" si="61"/>
        <v>6.0039433728162326</v>
      </c>
      <c r="O297" s="58"/>
      <c r="S297" s="5">
        <v>44498</v>
      </c>
      <c r="T297">
        <v>0.1</v>
      </c>
      <c r="U297" s="5">
        <v>44494</v>
      </c>
      <c r="V297">
        <v>0.877</v>
      </c>
      <c r="W297" s="5">
        <v>44487</v>
      </c>
      <c r="X297">
        <v>0.9849</v>
      </c>
    </row>
    <row r="298" spans="1:24" x14ac:dyDescent="0.2">
      <c r="A298" s="5">
        <v>36831</v>
      </c>
      <c r="B298">
        <v>93624.169030000005</v>
      </c>
      <c r="C298">
        <v>0.75</v>
      </c>
      <c r="D298">
        <v>0.25</v>
      </c>
      <c r="E298" s="8">
        <f t="shared" ref="E298:E314" si="65">E297</f>
        <v>-1787.2460422023817</v>
      </c>
      <c r="F298" s="58">
        <f t="shared" si="62"/>
        <v>-122.99935316101229</v>
      </c>
      <c r="G298" s="72">
        <f t="shared" si="63"/>
        <v>-1910.245395363394</v>
      </c>
      <c r="H298" s="72">
        <f t="shared" ref="H298:H314" si="66">H297+G298</f>
        <v>-38810.051343667081</v>
      </c>
      <c r="I298" s="73">
        <f t="shared" si="64"/>
        <v>-0.13231132870295001</v>
      </c>
      <c r="J298" s="56">
        <f t="shared" si="59"/>
        <v>7.2654545454545368E-4</v>
      </c>
      <c r="K298" s="74">
        <f t="shared" si="57"/>
        <v>-5109.8595087659141</v>
      </c>
      <c r="L298" s="74">
        <f t="shared" si="58"/>
        <v>12873.323241625001</v>
      </c>
      <c r="M298" s="75">
        <f t="shared" si="60"/>
        <v>7763.463732859087</v>
      </c>
      <c r="N298" s="58">
        <f t="shared" si="61"/>
        <v>5.6405092866372497</v>
      </c>
      <c r="O298" s="58"/>
      <c r="S298" s="5">
        <v>44497</v>
      </c>
      <c r="T298">
        <v>0.1</v>
      </c>
      <c r="U298" s="5">
        <v>44491</v>
      </c>
      <c r="V298">
        <v>0.90200000000000002</v>
      </c>
      <c r="W298" s="5">
        <v>44484</v>
      </c>
      <c r="X298">
        <v>0.89949999999999997</v>
      </c>
    </row>
    <row r="299" spans="1:24" x14ac:dyDescent="0.2">
      <c r="A299" s="5">
        <v>36951</v>
      </c>
      <c r="B299">
        <v>93135.97812</v>
      </c>
      <c r="C299">
        <v>0.75</v>
      </c>
      <c r="D299">
        <v>0.25</v>
      </c>
      <c r="E299" s="8">
        <f t="shared" si="65"/>
        <v>-1787.2460422023817</v>
      </c>
      <c r="F299" s="58">
        <f t="shared" si="62"/>
        <v>-129.36683781222362</v>
      </c>
      <c r="G299" s="72">
        <f t="shared" si="63"/>
        <v>-1916.6128800146053</v>
      </c>
      <c r="H299" s="72">
        <f t="shared" si="66"/>
        <v>-40726.664223681684</v>
      </c>
      <c r="I299" s="73">
        <f t="shared" si="64"/>
        <v>-0.13884545035402326</v>
      </c>
      <c r="J299" s="56">
        <f t="shared" si="59"/>
        <v>7.039999999999989E-4</v>
      </c>
      <c r="K299" s="74">
        <f t="shared" si="57"/>
        <v>-5334.246565821466</v>
      </c>
      <c r="L299" s="74">
        <f t="shared" si="58"/>
        <v>12806.196991500001</v>
      </c>
      <c r="M299" s="75">
        <f t="shared" si="60"/>
        <v>7471.9504256785349</v>
      </c>
      <c r="N299" s="58">
        <f t="shared" si="61"/>
        <v>5.26025309967768</v>
      </c>
      <c r="O299" s="58"/>
      <c r="S299" s="5">
        <v>44496</v>
      </c>
      <c r="T299">
        <v>0.1</v>
      </c>
      <c r="U299" s="5">
        <v>44490</v>
      </c>
      <c r="V299">
        <v>0.92900000000000005</v>
      </c>
      <c r="W299" s="5">
        <v>44483</v>
      </c>
      <c r="X299">
        <v>0.82750000000000001</v>
      </c>
    </row>
    <row r="300" spans="1:24" x14ac:dyDescent="0.2">
      <c r="A300" s="5">
        <v>36923</v>
      </c>
      <c r="B300">
        <v>93135.97812</v>
      </c>
      <c r="C300">
        <v>0.75</v>
      </c>
      <c r="D300">
        <v>0.25</v>
      </c>
      <c r="E300" s="8">
        <f t="shared" si="65"/>
        <v>-1787.2460422023817</v>
      </c>
      <c r="F300" s="58">
        <f t="shared" si="62"/>
        <v>-135.75554741227228</v>
      </c>
      <c r="G300" s="72">
        <f t="shared" si="63"/>
        <v>-1923.001589614654</v>
      </c>
      <c r="H300" s="72">
        <f t="shared" si="66"/>
        <v>-42649.665813296335</v>
      </c>
      <c r="I300" s="73">
        <f t="shared" si="64"/>
        <v>-0.14540135241060009</v>
      </c>
      <c r="J300" s="56">
        <f t="shared" si="59"/>
        <v>6.8145454545454412E-4</v>
      </c>
      <c r="K300" s="74">
        <f t="shared" si="57"/>
        <v>-5586.1150854019752</v>
      </c>
      <c r="L300" s="74">
        <f t="shared" si="58"/>
        <v>12806.196991500001</v>
      </c>
      <c r="M300" s="75">
        <f t="shared" si="60"/>
        <v>7220.0819060980257</v>
      </c>
      <c r="N300" s="58">
        <f t="shared" si="61"/>
        <v>4.9201576334646084</v>
      </c>
      <c r="O300" s="58"/>
      <c r="S300" s="5">
        <v>44495</v>
      </c>
      <c r="T300">
        <v>0.1</v>
      </c>
      <c r="U300" s="5">
        <v>44489</v>
      </c>
      <c r="V300">
        <v>0.9173</v>
      </c>
      <c r="W300" s="5">
        <v>44482</v>
      </c>
      <c r="X300">
        <v>0.87329999999999997</v>
      </c>
    </row>
    <row r="301" spans="1:24" x14ac:dyDescent="0.2">
      <c r="A301" s="5">
        <v>36892</v>
      </c>
      <c r="B301">
        <v>93135.97812</v>
      </c>
      <c r="C301">
        <v>0.75</v>
      </c>
      <c r="D301">
        <v>0.25</v>
      </c>
      <c r="E301" s="8">
        <f t="shared" si="65"/>
        <v>-1787.2460422023817</v>
      </c>
      <c r="F301" s="58">
        <f t="shared" si="62"/>
        <v>-142.16555271098778</v>
      </c>
      <c r="G301" s="72">
        <f t="shared" si="63"/>
        <v>-1929.4115949133695</v>
      </c>
      <c r="H301" s="72">
        <f t="shared" si="66"/>
        <v>-44579.077408209705</v>
      </c>
      <c r="I301" s="73">
        <f t="shared" si="64"/>
        <v>-0.1519791074740322</v>
      </c>
      <c r="J301" s="56">
        <f t="shared" si="59"/>
        <v>6.5890909090909021E-4</v>
      </c>
      <c r="K301" s="74">
        <f t="shared" si="57"/>
        <v>-5838.8231667144191</v>
      </c>
      <c r="L301" s="74">
        <f t="shared" si="58"/>
        <v>12806.196991500001</v>
      </c>
      <c r="M301" s="75">
        <f t="shared" si="60"/>
        <v>6967.3738247855817</v>
      </c>
      <c r="N301" s="58">
        <f t="shared" si="61"/>
        <v>4.5908659529132585</v>
      </c>
      <c r="O301" s="58"/>
      <c r="S301" s="5">
        <v>44494</v>
      </c>
      <c r="T301">
        <v>0.1</v>
      </c>
      <c r="U301" s="5">
        <v>44488</v>
      </c>
      <c r="V301">
        <v>0.97050000000000003</v>
      </c>
      <c r="W301" s="5">
        <v>44481</v>
      </c>
      <c r="X301">
        <v>0.89105000000000001</v>
      </c>
    </row>
    <row r="302" spans="1:24" x14ac:dyDescent="0.2">
      <c r="A302" s="5">
        <v>36708</v>
      </c>
      <c r="B302">
        <v>90911.997279999996</v>
      </c>
      <c r="C302">
        <v>0.75</v>
      </c>
      <c r="D302">
        <v>0.25</v>
      </c>
      <c r="E302" s="8">
        <f t="shared" si="65"/>
        <v>-1787.2460422023817</v>
      </c>
      <c r="F302" s="58">
        <f t="shared" si="62"/>
        <v>-148.59692469403237</v>
      </c>
      <c r="G302" s="72">
        <f t="shared" si="63"/>
        <v>-1935.8429668964141</v>
      </c>
      <c r="H302" s="72">
        <f t="shared" si="66"/>
        <v>-46514.920375106121</v>
      </c>
      <c r="I302" s="73">
        <f t="shared" si="64"/>
        <v>-0.15857878838767575</v>
      </c>
      <c r="J302" s="56">
        <f t="shared" si="59"/>
        <v>6.3636363636363543E-4</v>
      </c>
      <c r="K302" s="74">
        <f t="shared" si="57"/>
        <v>-5946.8946811585056</v>
      </c>
      <c r="L302" s="74">
        <f t="shared" si="58"/>
        <v>12500.399626</v>
      </c>
      <c r="M302" s="75">
        <f t="shared" si="60"/>
        <v>6553.5049448414948</v>
      </c>
      <c r="N302" s="58">
        <f t="shared" si="61"/>
        <v>4.1704122376263992</v>
      </c>
      <c r="O302" s="58"/>
      <c r="S302" s="5">
        <v>44491</v>
      </c>
      <c r="T302">
        <v>0.1</v>
      </c>
      <c r="U302" s="5">
        <v>44487</v>
      </c>
      <c r="V302">
        <v>0.9637</v>
      </c>
      <c r="W302" s="5">
        <v>44480</v>
      </c>
      <c r="X302">
        <v>0.91900000000000004</v>
      </c>
    </row>
    <row r="303" spans="1:24" x14ac:dyDescent="0.2">
      <c r="A303" s="5">
        <v>36739</v>
      </c>
      <c r="B303">
        <v>90911.997279999996</v>
      </c>
      <c r="C303">
        <v>0.75</v>
      </c>
      <c r="D303">
        <v>0.25</v>
      </c>
      <c r="E303" s="8">
        <f t="shared" si="65"/>
        <v>-1787.2460422023817</v>
      </c>
      <c r="F303" s="58">
        <f t="shared" si="62"/>
        <v>-155.04973458368707</v>
      </c>
      <c r="G303" s="72">
        <f t="shared" si="63"/>
        <v>-1942.2957767860687</v>
      </c>
      <c r="H303" s="72">
        <f t="shared" si="66"/>
        <v>-48457.216151892193</v>
      </c>
      <c r="I303" s="73">
        <f t="shared" si="64"/>
        <v>-0.1652004682376981</v>
      </c>
      <c r="J303" s="56">
        <f t="shared" si="59"/>
        <v>6.1381818181818065E-4</v>
      </c>
      <c r="K303" s="74">
        <f t="shared" si="57"/>
        <v>-6195.2156141206387</v>
      </c>
      <c r="L303" s="74">
        <f t="shared" si="58"/>
        <v>12500.399626</v>
      </c>
      <c r="M303" s="75">
        <f t="shared" si="60"/>
        <v>6305.1840118793616</v>
      </c>
      <c r="N303" s="58">
        <f t="shared" si="61"/>
        <v>3.8702365862008516</v>
      </c>
      <c r="O303" s="58"/>
      <c r="S303" s="5">
        <v>44490</v>
      </c>
      <c r="T303">
        <v>0.1</v>
      </c>
      <c r="U303" s="5">
        <v>44484</v>
      </c>
      <c r="V303">
        <v>0.75490000000000002</v>
      </c>
      <c r="W303" s="5">
        <v>44477</v>
      </c>
      <c r="X303">
        <v>0.87050000000000005</v>
      </c>
    </row>
    <row r="304" spans="1:24" x14ac:dyDescent="0.2">
      <c r="A304" s="5">
        <v>36770</v>
      </c>
      <c r="B304">
        <v>90911.997279999996</v>
      </c>
      <c r="C304">
        <v>0.75</v>
      </c>
      <c r="D304">
        <v>0.25</v>
      </c>
      <c r="E304" s="8">
        <f t="shared" si="65"/>
        <v>-1787.2460422023817</v>
      </c>
      <c r="F304" s="58">
        <f t="shared" si="62"/>
        <v>-161.52405383964066</v>
      </c>
      <c r="G304" s="72">
        <f t="shared" si="63"/>
        <v>-1948.7700960420223</v>
      </c>
      <c r="H304" s="72">
        <f t="shared" si="66"/>
        <v>-50405.986247934212</v>
      </c>
      <c r="I304" s="73">
        <f t="shared" si="64"/>
        <v>-0.17184422035388719</v>
      </c>
      <c r="J304" s="56">
        <f t="shared" si="59"/>
        <v>5.9127272727272587E-4</v>
      </c>
      <c r="K304" s="74">
        <f t="shared" si="57"/>
        <v>-6444.3642835259798</v>
      </c>
      <c r="L304" s="74">
        <f t="shared" si="58"/>
        <v>12500.399626</v>
      </c>
      <c r="M304" s="75">
        <f t="shared" si="60"/>
        <v>6056.0353424740206</v>
      </c>
      <c r="N304" s="58">
        <f t="shared" si="61"/>
        <v>3.5807685334046306</v>
      </c>
      <c r="O304" s="58"/>
      <c r="S304" s="5">
        <v>44489</v>
      </c>
      <c r="T304">
        <v>0.1</v>
      </c>
      <c r="U304" s="5">
        <v>44483</v>
      </c>
      <c r="V304">
        <v>0.69899999999999995</v>
      </c>
      <c r="W304" s="5">
        <v>44476</v>
      </c>
      <c r="X304">
        <v>0.79800000000000004</v>
      </c>
    </row>
    <row r="305" spans="1:24" x14ac:dyDescent="0.2">
      <c r="A305" s="5">
        <v>36617</v>
      </c>
      <c r="B305">
        <v>89230.450790000003</v>
      </c>
      <c r="C305">
        <v>0.75</v>
      </c>
      <c r="D305">
        <v>0.25</v>
      </c>
      <c r="E305" s="8">
        <f t="shared" si="65"/>
        <v>-1787.2460422023817</v>
      </c>
      <c r="F305" s="58">
        <f t="shared" si="62"/>
        <v>-168.01995415978072</v>
      </c>
      <c r="G305" s="72">
        <f t="shared" si="63"/>
        <v>-1955.2659963621625</v>
      </c>
      <c r="H305" s="72">
        <f t="shared" si="66"/>
        <v>-52361.252244296375</v>
      </c>
      <c r="I305" s="73">
        <f t="shared" si="64"/>
        <v>-0.17851011831046357</v>
      </c>
      <c r="J305" s="56">
        <f t="shared" si="59"/>
        <v>5.6872727272727196E-4</v>
      </c>
      <c r="K305" s="74">
        <f t="shared" si="57"/>
        <v>-6570.5220600602961</v>
      </c>
      <c r="L305" s="74">
        <f t="shared" si="58"/>
        <v>12269.186983625001</v>
      </c>
      <c r="M305" s="75">
        <f t="shared" si="60"/>
        <v>5698.6649235647046</v>
      </c>
      <c r="N305" s="58">
        <f t="shared" si="61"/>
        <v>3.2409861601655221</v>
      </c>
      <c r="O305" s="58"/>
      <c r="S305" s="5">
        <v>44488</v>
      </c>
      <c r="T305">
        <v>0.1</v>
      </c>
      <c r="U305" s="5">
        <v>44482</v>
      </c>
      <c r="V305">
        <v>0.7359</v>
      </c>
      <c r="W305" s="5">
        <v>44475</v>
      </c>
      <c r="X305">
        <v>0.78800000000000003</v>
      </c>
    </row>
    <row r="306" spans="1:24" x14ac:dyDescent="0.2">
      <c r="A306" s="5">
        <v>36647</v>
      </c>
      <c r="B306">
        <v>89230.450790000003</v>
      </c>
      <c r="C306">
        <v>0.75</v>
      </c>
      <c r="D306">
        <v>0.25</v>
      </c>
      <c r="E306" s="8">
        <f t="shared" si="65"/>
        <v>-1787.2460422023817</v>
      </c>
      <c r="F306" s="58">
        <f t="shared" si="62"/>
        <v>-174.53750748098793</v>
      </c>
      <c r="G306" s="72">
        <f t="shared" si="63"/>
        <v>-1961.7835496833695</v>
      </c>
      <c r="H306" s="72">
        <f t="shared" si="66"/>
        <v>-54323.035793979747</v>
      </c>
      <c r="I306" s="73">
        <f t="shared" si="64"/>
        <v>-0.18519823592689522</v>
      </c>
      <c r="J306" s="56">
        <f t="shared" si="59"/>
        <v>5.4618181818181719E-4</v>
      </c>
      <c r="K306" s="74">
        <f t="shared" si="57"/>
        <v>-6816.6953568737254</v>
      </c>
      <c r="L306" s="74">
        <f t="shared" si="58"/>
        <v>12269.186983625001</v>
      </c>
      <c r="M306" s="75">
        <f t="shared" si="60"/>
        <v>5452.4916267512754</v>
      </c>
      <c r="N306" s="58">
        <f t="shared" si="61"/>
        <v>2.9780517903201456</v>
      </c>
      <c r="O306" s="58"/>
      <c r="S306" s="5">
        <v>44487</v>
      </c>
      <c r="T306">
        <v>0.1</v>
      </c>
      <c r="U306" s="5">
        <v>44481</v>
      </c>
      <c r="V306">
        <v>0.72</v>
      </c>
      <c r="W306" s="5">
        <v>44474</v>
      </c>
      <c r="X306">
        <v>0.79290000000000005</v>
      </c>
    </row>
    <row r="307" spans="1:24" x14ac:dyDescent="0.2">
      <c r="A307" s="5">
        <v>36678</v>
      </c>
      <c r="B307">
        <v>89230.450790000003</v>
      </c>
      <c r="C307">
        <v>0.75</v>
      </c>
      <c r="D307">
        <v>0.25</v>
      </c>
      <c r="E307" s="8">
        <f t="shared" si="65"/>
        <v>-1787.2460422023817</v>
      </c>
      <c r="F307" s="58">
        <f t="shared" si="62"/>
        <v>-181.07678597993251</v>
      </c>
      <c r="G307" s="72">
        <f t="shared" si="63"/>
        <v>-1968.3228281823142</v>
      </c>
      <c r="H307" s="72">
        <f t="shared" si="66"/>
        <v>-56291.358622162064</v>
      </c>
      <c r="I307" s="73">
        <f t="shared" si="64"/>
        <v>-0.19190864726871498</v>
      </c>
      <c r="J307" s="56">
        <f t="shared" si="59"/>
        <v>5.2363636363636241E-4</v>
      </c>
      <c r="K307" s="74">
        <f t="shared" si="57"/>
        <v>-7063.689231343199</v>
      </c>
      <c r="L307" s="74">
        <f t="shared" si="58"/>
        <v>12269.186983625001</v>
      </c>
      <c r="M307" s="75">
        <f t="shared" si="60"/>
        <v>5205.4977522818017</v>
      </c>
      <c r="N307" s="58">
        <f t="shared" si="61"/>
        <v>2.7257879139221006</v>
      </c>
      <c r="O307" s="58"/>
      <c r="S307" s="5">
        <v>44484</v>
      </c>
      <c r="T307">
        <v>0.1</v>
      </c>
      <c r="U307" s="5">
        <v>44480</v>
      </c>
      <c r="V307">
        <v>0.73199999999999998</v>
      </c>
      <c r="W307" s="5">
        <v>44473</v>
      </c>
      <c r="X307">
        <v>0.72950000000000004</v>
      </c>
    </row>
    <row r="308" spans="1:24" x14ac:dyDescent="0.2">
      <c r="A308" s="5">
        <v>36557</v>
      </c>
      <c r="B308">
        <v>84619.758799999996</v>
      </c>
      <c r="C308">
        <v>0.75</v>
      </c>
      <c r="D308">
        <v>0.25</v>
      </c>
      <c r="E308" s="8">
        <f t="shared" si="65"/>
        <v>-1787.2460422023817</v>
      </c>
      <c r="F308" s="58">
        <f t="shared" si="62"/>
        <v>-187.63786207387355</v>
      </c>
      <c r="G308" s="72">
        <f t="shared" si="63"/>
        <v>-1974.8839042762552</v>
      </c>
      <c r="H308" s="72">
        <f t="shared" si="66"/>
        <v>-58266.24252643832</v>
      </c>
      <c r="I308" s="73">
        <f t="shared" si="64"/>
        <v>-0.19864142664834081</v>
      </c>
      <c r="J308" s="56">
        <f t="shared" si="59"/>
        <v>5.010909090909085E-4</v>
      </c>
      <c r="K308" s="74">
        <f t="shared" si="57"/>
        <v>-6933.7082144015785</v>
      </c>
      <c r="L308" s="74">
        <f t="shared" si="58"/>
        <v>11635.216835000001</v>
      </c>
      <c r="M308" s="75">
        <f t="shared" si="60"/>
        <v>4701.5086205984226</v>
      </c>
      <c r="N308" s="58">
        <f t="shared" si="61"/>
        <v>2.3558832287944069</v>
      </c>
      <c r="O308" s="58"/>
      <c r="S308" s="5">
        <v>44483</v>
      </c>
      <c r="T308">
        <v>0.1</v>
      </c>
      <c r="U308" s="5">
        <v>44477</v>
      </c>
      <c r="V308">
        <v>0.64080000000000004</v>
      </c>
      <c r="W308" s="5">
        <v>44470</v>
      </c>
      <c r="X308">
        <v>0.73850000000000005</v>
      </c>
    </row>
    <row r="309" spans="1:24" x14ac:dyDescent="0.2">
      <c r="A309" s="5">
        <v>36526</v>
      </c>
      <c r="B309">
        <v>84619.758799999996</v>
      </c>
      <c r="C309">
        <v>0.75</v>
      </c>
      <c r="D309">
        <v>0.25</v>
      </c>
      <c r="E309" s="8">
        <f t="shared" si="65"/>
        <v>-1787.2460422023817</v>
      </c>
      <c r="F309" s="58">
        <f t="shared" si="62"/>
        <v>-194.22080842146107</v>
      </c>
      <c r="G309" s="72">
        <f t="shared" si="63"/>
        <v>-1981.4668506238427</v>
      </c>
      <c r="H309" s="72">
        <f t="shared" si="66"/>
        <v>-60247.709377062165</v>
      </c>
      <c r="I309" s="73">
        <f t="shared" si="64"/>
        <v>-0.20539664862589871</v>
      </c>
      <c r="J309" s="56">
        <f t="shared" si="59"/>
        <v>4.7854545454545372E-4</v>
      </c>
      <c r="K309" s="74">
        <f t="shared" si="57"/>
        <v>-7169.5036318339098</v>
      </c>
      <c r="L309" s="74">
        <f t="shared" si="58"/>
        <v>11635.216835000001</v>
      </c>
      <c r="M309" s="75">
        <f t="shared" si="60"/>
        <v>4465.7132031660913</v>
      </c>
      <c r="N309" s="58">
        <f t="shared" si="61"/>
        <v>2.1370467546787513</v>
      </c>
      <c r="O309" s="58"/>
      <c r="S309" s="5">
        <v>44482</v>
      </c>
      <c r="T309">
        <v>0.1</v>
      </c>
      <c r="U309" s="5">
        <v>44476</v>
      </c>
      <c r="V309">
        <v>0.57720000000000005</v>
      </c>
      <c r="W309" s="5">
        <v>44469</v>
      </c>
      <c r="X309">
        <v>0.748</v>
      </c>
    </row>
    <row r="310" spans="1:24" x14ac:dyDescent="0.2">
      <c r="A310" s="5">
        <v>36586</v>
      </c>
      <c r="B310">
        <v>84619.758799999996</v>
      </c>
      <c r="C310">
        <v>0.75</v>
      </c>
      <c r="D310">
        <v>0.25</v>
      </c>
      <c r="E310" s="8">
        <f t="shared" si="65"/>
        <v>-1787.2460422023817</v>
      </c>
      <c r="F310" s="58">
        <f t="shared" si="62"/>
        <v>-200.82569792354056</v>
      </c>
      <c r="G310" s="72">
        <f t="shared" si="63"/>
        <v>-1988.0717401259221</v>
      </c>
      <c r="H310" s="72">
        <f t="shared" si="66"/>
        <v>-62235.781117188089</v>
      </c>
      <c r="I310" s="73">
        <f t="shared" si="64"/>
        <v>-0.21217438801004848</v>
      </c>
      <c r="J310" s="56">
        <f t="shared" si="59"/>
        <v>4.5599999999999894E-4</v>
      </c>
      <c r="K310" s="74">
        <f t="shared" si="57"/>
        <v>-7406.0850339910157</v>
      </c>
      <c r="L310" s="74">
        <f t="shared" si="58"/>
        <v>11635.216835000001</v>
      </c>
      <c r="M310" s="75">
        <f t="shared" si="60"/>
        <v>4229.1318010089853</v>
      </c>
      <c r="N310" s="58">
        <f t="shared" si="61"/>
        <v>1.9284841012600928</v>
      </c>
      <c r="O310" s="58"/>
      <c r="S310" s="5">
        <v>44481</v>
      </c>
      <c r="T310">
        <v>0.1</v>
      </c>
      <c r="U310" s="5">
        <v>44475</v>
      </c>
      <c r="V310">
        <v>0.54949999999999999</v>
      </c>
      <c r="W310" s="5">
        <v>44468</v>
      </c>
      <c r="X310">
        <v>0.74309999999999998</v>
      </c>
    </row>
    <row r="311" spans="1:24" x14ac:dyDescent="0.2">
      <c r="A311" s="5">
        <v>36465</v>
      </c>
      <c r="B311">
        <v>82504.26483</v>
      </c>
      <c r="C311">
        <v>0.75</v>
      </c>
      <c r="D311">
        <v>0.25</v>
      </c>
      <c r="E311" s="8">
        <f t="shared" si="65"/>
        <v>-1787.2460422023817</v>
      </c>
      <c r="F311" s="58">
        <f t="shared" si="62"/>
        <v>-207.45260372396032</v>
      </c>
      <c r="G311" s="72">
        <f t="shared" si="63"/>
        <v>-1994.6986459263419</v>
      </c>
      <c r="H311" s="72">
        <f t="shared" si="66"/>
        <v>-64230.479763114432</v>
      </c>
      <c r="I311" s="73">
        <f t="shared" si="64"/>
        <v>-0.21897471985881209</v>
      </c>
      <c r="J311" s="56">
        <f t="shared" si="59"/>
        <v>4.3345454545454416E-4</v>
      </c>
      <c r="K311" s="74">
        <f t="shared" si="57"/>
        <v>-7452.3686648014291</v>
      </c>
      <c r="L311" s="74">
        <f t="shared" si="58"/>
        <v>11344.336414125</v>
      </c>
      <c r="M311" s="75">
        <f t="shared" si="60"/>
        <v>3891.9677493235713</v>
      </c>
      <c r="N311" s="58">
        <f t="shared" si="61"/>
        <v>1.6869911117067939</v>
      </c>
      <c r="O311" s="58"/>
      <c r="S311" s="5">
        <v>44480</v>
      </c>
      <c r="T311">
        <v>0.1</v>
      </c>
      <c r="U311" s="5">
        <v>44474</v>
      </c>
      <c r="V311">
        <v>0.53480000000000005</v>
      </c>
      <c r="W311" s="5">
        <v>44467</v>
      </c>
      <c r="X311">
        <v>0.72370000000000001</v>
      </c>
    </row>
    <row r="312" spans="1:24" x14ac:dyDescent="0.2">
      <c r="A312" s="5">
        <v>36434</v>
      </c>
      <c r="B312">
        <v>82504.26483</v>
      </c>
      <c r="C312">
        <v>0.75</v>
      </c>
      <c r="D312">
        <v>0.25</v>
      </c>
      <c r="E312" s="8">
        <f t="shared" si="65"/>
        <v>-1787.2460422023817</v>
      </c>
      <c r="F312" s="58">
        <f t="shared" si="62"/>
        <v>-214.10159921038147</v>
      </c>
      <c r="G312" s="72">
        <f t="shared" si="63"/>
        <v>-2001.3476414127631</v>
      </c>
      <c r="H312" s="72">
        <f t="shared" si="66"/>
        <v>-66231.827404527197</v>
      </c>
      <c r="I312" s="73">
        <f t="shared" si="64"/>
        <v>-0.22579771948040489</v>
      </c>
      <c r="J312" s="56">
        <f t="shared" si="59"/>
        <v>4.1090909090909025E-4</v>
      </c>
      <c r="K312" s="74">
        <f t="shared" si="57"/>
        <v>-7684.5758739838175</v>
      </c>
      <c r="L312" s="74">
        <f t="shared" si="58"/>
        <v>11344.336414125</v>
      </c>
      <c r="M312" s="75">
        <f t="shared" si="60"/>
        <v>3659.7605401411829</v>
      </c>
      <c r="N312" s="58">
        <f t="shared" si="61"/>
        <v>1.5038288764943746</v>
      </c>
      <c r="O312" s="58"/>
      <c r="S312" s="5">
        <v>44477</v>
      </c>
      <c r="T312">
        <v>0.1</v>
      </c>
      <c r="U312" s="5">
        <v>44473</v>
      </c>
      <c r="V312">
        <v>0.48399999999999999</v>
      </c>
      <c r="W312" s="5">
        <v>44466</v>
      </c>
      <c r="X312">
        <v>0.68899999999999995</v>
      </c>
    </row>
    <row r="313" spans="1:24" x14ac:dyDescent="0.2">
      <c r="A313" s="5">
        <v>36495</v>
      </c>
      <c r="B313">
        <v>82504.26483</v>
      </c>
      <c r="C313">
        <v>0.75</v>
      </c>
      <c r="D313">
        <v>0.25</v>
      </c>
      <c r="E313" s="8">
        <f t="shared" si="65"/>
        <v>-1787.2460422023817</v>
      </c>
      <c r="F313" s="58">
        <f t="shared" si="62"/>
        <v>-220.77275801509066</v>
      </c>
      <c r="G313" s="72">
        <f t="shared" si="63"/>
        <v>-2008.0188002174723</v>
      </c>
      <c r="H313" s="72">
        <f t="shared" si="66"/>
        <v>-68239.846204744666</v>
      </c>
      <c r="I313" s="73">
        <f t="shared" si="64"/>
        <v>-0.23264346243406966</v>
      </c>
      <c r="J313" s="56">
        <f t="shared" si="59"/>
        <v>3.8836363636363547E-4</v>
      </c>
      <c r="K313" s="74">
        <f t="shared" si="57"/>
        <v>-7917.5571071968143</v>
      </c>
      <c r="L313" s="74">
        <f t="shared" si="58"/>
        <v>11344.336414125</v>
      </c>
      <c r="M313" s="75">
        <f t="shared" si="60"/>
        <v>3426.7793069281861</v>
      </c>
      <c r="N313" s="58">
        <f t="shared" si="61"/>
        <v>1.3308364726542889</v>
      </c>
      <c r="O313" s="58"/>
      <c r="S313" s="5">
        <v>44476</v>
      </c>
      <c r="T313">
        <v>0.1</v>
      </c>
      <c r="U313" s="5">
        <v>44470</v>
      </c>
      <c r="V313">
        <v>0.49919999999999998</v>
      </c>
      <c r="W313" s="5">
        <v>44463</v>
      </c>
      <c r="X313">
        <v>0.67359999999999998</v>
      </c>
    </row>
    <row r="314" spans="1:24" x14ac:dyDescent="0.2">
      <c r="A314" s="5">
        <v>36373</v>
      </c>
      <c r="B314">
        <v>80443.014299999995</v>
      </c>
      <c r="C314">
        <v>0.75</v>
      </c>
      <c r="D314">
        <v>0.25</v>
      </c>
      <c r="E314" s="8">
        <f t="shared" si="65"/>
        <v>-1787.2460422023817</v>
      </c>
      <c r="F314" s="58">
        <f t="shared" si="62"/>
        <v>-227.46615401581556</v>
      </c>
      <c r="G314" s="72">
        <f t="shared" si="63"/>
        <v>-2014.7121962181973</v>
      </c>
      <c r="H314" s="72">
        <f t="shared" si="66"/>
        <v>-70254.558400962866</v>
      </c>
      <c r="I314" s="73">
        <f t="shared" si="64"/>
        <v>-0.23951202453091333</v>
      </c>
      <c r="J314">
        <v>1.1999999999999999E-3</v>
      </c>
      <c r="K314" s="74">
        <f t="shared" si="57"/>
        <v>-7947.666050924412</v>
      </c>
      <c r="L314" s="74">
        <f t="shared" si="58"/>
        <v>11060.91446625</v>
      </c>
      <c r="M314" s="75">
        <f t="shared" si="60"/>
        <v>3113.2484153255882</v>
      </c>
      <c r="N314" s="58">
        <f t="shared" si="61"/>
        <v>3.7358980983907055</v>
      </c>
      <c r="O314" s="58"/>
      <c r="S314" s="5">
        <v>44475</v>
      </c>
      <c r="T314">
        <v>0.1</v>
      </c>
      <c r="U314" s="5">
        <v>44469</v>
      </c>
      <c r="V314">
        <v>0.51</v>
      </c>
      <c r="W314" s="5">
        <v>44462</v>
      </c>
      <c r="X314">
        <v>0.68400000000000005</v>
      </c>
    </row>
    <row r="315" spans="1:24" x14ac:dyDescent="0.2">
      <c r="A315" s="5">
        <v>36342</v>
      </c>
      <c r="B315">
        <v>80443.014299999995</v>
      </c>
      <c r="E315" s="8"/>
      <c r="F315" s="58"/>
      <c r="G315" s="72"/>
      <c r="H315" s="72"/>
      <c r="I315" s="73"/>
      <c r="M315" s="75">
        <f t="shared" si="60"/>
        <v>0</v>
      </c>
      <c r="N315" s="58">
        <f t="shared" si="61"/>
        <v>0</v>
      </c>
      <c r="O315" s="58"/>
      <c r="S315" s="5">
        <v>44474</v>
      </c>
      <c r="T315">
        <v>0.1</v>
      </c>
      <c r="U315" s="5">
        <v>44468</v>
      </c>
      <c r="V315">
        <v>0.52520999999999995</v>
      </c>
      <c r="W315" s="5">
        <v>44461</v>
      </c>
      <c r="X315">
        <v>0.5867</v>
      </c>
    </row>
    <row r="316" spans="1:24" x14ac:dyDescent="0.2">
      <c r="A316" s="5">
        <v>36404</v>
      </c>
      <c r="B316">
        <v>80443.014299999995</v>
      </c>
      <c r="E316" s="8"/>
      <c r="F316" s="58"/>
      <c r="G316" s="72"/>
      <c r="H316" s="72"/>
      <c r="I316" s="73"/>
      <c r="M316" s="75">
        <f t="shared" si="60"/>
        <v>0</v>
      </c>
      <c r="N316" s="58">
        <f t="shared" si="61"/>
        <v>0</v>
      </c>
      <c r="O316" s="58"/>
      <c r="S316" s="5">
        <v>44473</v>
      </c>
      <c r="T316">
        <v>0.1</v>
      </c>
      <c r="U316" s="5">
        <v>44467</v>
      </c>
      <c r="V316">
        <v>0.49049999999999999</v>
      </c>
      <c r="W316" s="5">
        <v>44460</v>
      </c>
      <c r="X316">
        <v>0.58520000000000005</v>
      </c>
    </row>
    <row r="317" spans="1:24" x14ac:dyDescent="0.2">
      <c r="A317" s="5">
        <v>36312</v>
      </c>
      <c r="B317">
        <v>75995.052609999999</v>
      </c>
      <c r="E317" s="8"/>
      <c r="F317" s="58"/>
      <c r="G317" s="72"/>
      <c r="H317" s="72"/>
      <c r="I317" s="73"/>
      <c r="M317" s="75">
        <f t="shared" si="60"/>
        <v>0</v>
      </c>
      <c r="N317" s="58">
        <f t="shared" si="61"/>
        <v>0</v>
      </c>
      <c r="O317" s="58"/>
      <c r="S317" s="5">
        <v>44470</v>
      </c>
      <c r="T317">
        <v>0.1</v>
      </c>
      <c r="U317" s="5">
        <v>44466</v>
      </c>
      <c r="V317">
        <v>0.45400000000000001</v>
      </c>
      <c r="W317" s="5">
        <v>44459</v>
      </c>
      <c r="X317">
        <v>0.56869999999999998</v>
      </c>
    </row>
    <row r="318" spans="1:24" x14ac:dyDescent="0.2">
      <c r="A318" s="5">
        <v>36281</v>
      </c>
      <c r="B318">
        <v>75995.052609999999</v>
      </c>
      <c r="E318" s="8"/>
      <c r="F318" s="58"/>
      <c r="G318" s="72"/>
      <c r="H318" s="72"/>
      <c r="I318" s="73"/>
      <c r="M318" s="75">
        <f t="shared" si="60"/>
        <v>0</v>
      </c>
      <c r="N318" s="58">
        <f t="shared" si="61"/>
        <v>0</v>
      </c>
      <c r="O318" s="58"/>
      <c r="S318" s="5">
        <v>44469</v>
      </c>
      <c r="T318">
        <v>0.1</v>
      </c>
      <c r="U318" s="5">
        <v>44463</v>
      </c>
      <c r="V318">
        <v>0.44700000000000001</v>
      </c>
      <c r="W318" s="5">
        <v>44456</v>
      </c>
      <c r="X318">
        <v>0.61699999999999999</v>
      </c>
    </row>
    <row r="319" spans="1:24" x14ac:dyDescent="0.2">
      <c r="A319" s="5">
        <v>36251</v>
      </c>
      <c r="B319">
        <v>75995.052609999999</v>
      </c>
      <c r="E319" s="8"/>
      <c r="F319" s="58"/>
      <c r="G319" s="72"/>
      <c r="H319" s="72"/>
      <c r="I319" s="73"/>
      <c r="M319" s="75">
        <f t="shared" si="60"/>
        <v>0</v>
      </c>
      <c r="N319" s="58">
        <f t="shared" si="61"/>
        <v>0</v>
      </c>
      <c r="O319" s="58"/>
      <c r="S319" s="5">
        <v>44468</v>
      </c>
      <c r="T319">
        <v>0.1</v>
      </c>
      <c r="U319" s="5">
        <v>44462</v>
      </c>
      <c r="V319">
        <v>0.45500000000000002</v>
      </c>
      <c r="W319" s="5">
        <v>44455</v>
      </c>
      <c r="X319">
        <v>0.59599999999999997</v>
      </c>
    </row>
    <row r="320" spans="1:24" x14ac:dyDescent="0.2">
      <c r="A320" s="5">
        <v>36220</v>
      </c>
      <c r="B320">
        <v>72903.176810000004</v>
      </c>
      <c r="E320" s="8"/>
      <c r="F320" s="58"/>
      <c r="G320" s="72"/>
      <c r="H320" s="72"/>
      <c r="I320" s="73"/>
      <c r="M320" s="75">
        <f t="shared" si="60"/>
        <v>0</v>
      </c>
      <c r="N320" s="58">
        <f t="shared" si="61"/>
        <v>0</v>
      </c>
      <c r="O320" s="58"/>
      <c r="S320" s="5">
        <v>44467</v>
      </c>
      <c r="T320">
        <v>0.1</v>
      </c>
      <c r="U320" s="5">
        <v>44461</v>
      </c>
      <c r="V320">
        <v>0.3584</v>
      </c>
      <c r="W320" s="5">
        <v>44454</v>
      </c>
      <c r="X320">
        <v>0.56279999999999997</v>
      </c>
    </row>
    <row r="321" spans="1:24" x14ac:dyDescent="0.2">
      <c r="A321" s="5">
        <v>36192</v>
      </c>
      <c r="B321">
        <v>72903.176810000004</v>
      </c>
      <c r="E321" s="8"/>
      <c r="F321" s="58"/>
      <c r="G321" s="72"/>
      <c r="H321" s="72"/>
      <c r="I321" s="73"/>
      <c r="M321" s="75">
        <f t="shared" si="60"/>
        <v>0</v>
      </c>
      <c r="N321" s="58">
        <f t="shared" si="61"/>
        <v>0</v>
      </c>
      <c r="O321" s="58"/>
      <c r="S321" s="5">
        <v>44466</v>
      </c>
      <c r="T321">
        <v>0.1</v>
      </c>
      <c r="U321" s="5">
        <v>44460</v>
      </c>
      <c r="V321">
        <v>0.34799999999999998</v>
      </c>
      <c r="W321" s="5">
        <v>44453</v>
      </c>
      <c r="X321">
        <v>0.52729999999999999</v>
      </c>
    </row>
    <row r="322" spans="1:24" x14ac:dyDescent="0.2">
      <c r="A322" s="5">
        <v>36161</v>
      </c>
      <c r="B322">
        <v>72903.176810000004</v>
      </c>
      <c r="E322" s="8"/>
      <c r="F322" s="58"/>
      <c r="G322" s="72"/>
      <c r="H322" s="72"/>
      <c r="I322" s="73"/>
      <c r="M322" s="75">
        <f t="shared" si="60"/>
        <v>0</v>
      </c>
      <c r="N322" s="58">
        <f t="shared" si="61"/>
        <v>0</v>
      </c>
      <c r="O322" s="58"/>
      <c r="S322" s="5">
        <v>44463</v>
      </c>
      <c r="T322">
        <v>0.1</v>
      </c>
      <c r="U322" s="5">
        <v>44459</v>
      </c>
      <c r="V322">
        <v>0.33855000000000002</v>
      </c>
      <c r="W322" s="5">
        <v>44452</v>
      </c>
      <c r="X322">
        <v>0.51229999999999998</v>
      </c>
    </row>
    <row r="323" spans="1:24" x14ac:dyDescent="0.2">
      <c r="A323" s="5">
        <v>35977</v>
      </c>
      <c r="B323">
        <v>72794.689939999997</v>
      </c>
      <c r="E323" s="8"/>
      <c r="F323" s="58"/>
      <c r="G323" s="72"/>
      <c r="H323" s="72"/>
      <c r="I323" s="73"/>
      <c r="M323" s="75">
        <f t="shared" si="60"/>
        <v>0</v>
      </c>
      <c r="N323" s="58">
        <f t="shared" si="61"/>
        <v>0</v>
      </c>
      <c r="O323" s="58"/>
      <c r="S323" s="5">
        <v>44462</v>
      </c>
      <c r="T323">
        <v>0.1</v>
      </c>
      <c r="U323" s="5">
        <v>44456</v>
      </c>
      <c r="V323">
        <v>0.36099999999999999</v>
      </c>
      <c r="W323" s="5">
        <v>44449</v>
      </c>
      <c r="X323">
        <v>0.51300000000000001</v>
      </c>
    </row>
    <row r="324" spans="1:24" x14ac:dyDescent="0.2">
      <c r="A324" s="5">
        <v>36039</v>
      </c>
      <c r="B324">
        <v>72794.689939999997</v>
      </c>
      <c r="E324" s="8"/>
      <c r="F324" s="58"/>
      <c r="G324" s="72"/>
      <c r="H324" s="72"/>
      <c r="I324" s="73"/>
      <c r="M324" s="75">
        <f t="shared" si="60"/>
        <v>0</v>
      </c>
      <c r="N324" s="58">
        <f t="shared" si="61"/>
        <v>0</v>
      </c>
      <c r="O324" s="58"/>
      <c r="S324" s="5">
        <v>44461</v>
      </c>
      <c r="T324">
        <v>0.1</v>
      </c>
      <c r="U324" s="5">
        <v>44455</v>
      </c>
      <c r="V324">
        <v>0.35099999999999998</v>
      </c>
      <c r="W324" s="5">
        <v>44448</v>
      </c>
      <c r="X324">
        <v>0.50080000000000002</v>
      </c>
    </row>
    <row r="325" spans="1:24" x14ac:dyDescent="0.2">
      <c r="A325" s="5">
        <v>36008</v>
      </c>
      <c r="B325">
        <v>72794.689939999997</v>
      </c>
      <c r="E325" s="8"/>
      <c r="F325" s="58"/>
      <c r="G325" s="72"/>
      <c r="H325" s="72"/>
      <c r="I325" s="73"/>
      <c r="M325" s="75">
        <f t="shared" si="60"/>
        <v>0</v>
      </c>
      <c r="N325" s="58">
        <f t="shared" si="61"/>
        <v>0</v>
      </c>
      <c r="O325" s="58"/>
      <c r="S325" s="5">
        <v>44460</v>
      </c>
      <c r="T325">
        <v>0.1</v>
      </c>
      <c r="U325" s="5">
        <v>44454</v>
      </c>
      <c r="V325">
        <v>0.33400000000000002</v>
      </c>
      <c r="W325" s="5">
        <v>44447</v>
      </c>
      <c r="X325">
        <v>0.49640000000000001</v>
      </c>
    </row>
    <row r="326" spans="1:24" x14ac:dyDescent="0.2">
      <c r="A326" s="5">
        <v>36069</v>
      </c>
      <c r="B326">
        <v>72469.229330000002</v>
      </c>
      <c r="E326" s="8"/>
      <c r="F326" s="58"/>
      <c r="G326" s="72"/>
      <c r="H326" s="72"/>
      <c r="I326" s="73"/>
      <c r="M326" s="75">
        <f t="shared" si="60"/>
        <v>0</v>
      </c>
      <c r="N326" s="58">
        <f t="shared" si="61"/>
        <v>0</v>
      </c>
      <c r="O326" s="58"/>
      <c r="S326" s="5">
        <v>44459</v>
      </c>
      <c r="T326">
        <v>0.1</v>
      </c>
      <c r="U326" s="5">
        <v>44453</v>
      </c>
      <c r="V326">
        <v>0.32419999999999999</v>
      </c>
      <c r="W326" s="5">
        <v>44446</v>
      </c>
      <c r="X326">
        <v>0.47310000000000002</v>
      </c>
    </row>
    <row r="327" spans="1:24" x14ac:dyDescent="0.2">
      <c r="A327" s="5">
        <v>36100</v>
      </c>
      <c r="B327">
        <v>72469.229330000002</v>
      </c>
      <c r="E327" s="8"/>
      <c r="F327" s="58"/>
      <c r="G327" s="72"/>
      <c r="H327" s="72"/>
      <c r="I327" s="73"/>
      <c r="M327" s="75">
        <f t="shared" si="60"/>
        <v>0</v>
      </c>
      <c r="N327" s="58">
        <f t="shared" si="61"/>
        <v>0</v>
      </c>
      <c r="O327" s="58"/>
      <c r="S327" s="5">
        <v>44456</v>
      </c>
      <c r="T327">
        <v>0.1</v>
      </c>
      <c r="U327" s="5">
        <v>44452</v>
      </c>
      <c r="V327">
        <v>0.30499999999999999</v>
      </c>
      <c r="W327" s="5">
        <v>44445</v>
      </c>
      <c r="X327">
        <v>0.44440000000000002</v>
      </c>
    </row>
    <row r="328" spans="1:24" x14ac:dyDescent="0.2">
      <c r="A328" s="5">
        <v>36130</v>
      </c>
      <c r="B328">
        <v>72469.229330000002</v>
      </c>
      <c r="E328" s="8"/>
      <c r="F328" s="58"/>
      <c r="G328" s="72"/>
      <c r="H328" s="72"/>
      <c r="I328" s="73"/>
      <c r="M328" s="75">
        <f t="shared" si="60"/>
        <v>0</v>
      </c>
      <c r="N328" s="58">
        <f t="shared" si="61"/>
        <v>0</v>
      </c>
      <c r="O328" s="58"/>
      <c r="S328" s="5">
        <v>44455</v>
      </c>
      <c r="T328">
        <v>0.1</v>
      </c>
      <c r="U328" s="5">
        <v>44449</v>
      </c>
      <c r="V328">
        <v>0.30298999999999998</v>
      </c>
      <c r="W328" s="5">
        <v>44442</v>
      </c>
      <c r="X328">
        <v>0.45989999999999998</v>
      </c>
    </row>
    <row r="329" spans="1:24" x14ac:dyDescent="0.2">
      <c r="A329" s="5">
        <v>35947</v>
      </c>
      <c r="B329">
        <v>69757.057579999993</v>
      </c>
      <c r="E329" s="8"/>
      <c r="F329" s="58"/>
      <c r="G329" s="72"/>
      <c r="H329" s="72"/>
      <c r="I329" s="73"/>
      <c r="M329" s="75">
        <f t="shared" si="60"/>
        <v>0</v>
      </c>
      <c r="N329" s="58">
        <f t="shared" si="61"/>
        <v>0</v>
      </c>
      <c r="O329" s="58"/>
      <c r="S329" s="5">
        <v>44454</v>
      </c>
      <c r="T329">
        <v>0.1</v>
      </c>
      <c r="U329" s="5">
        <v>44448</v>
      </c>
      <c r="V329">
        <v>0.3009</v>
      </c>
      <c r="W329" s="5">
        <v>44441</v>
      </c>
      <c r="X329">
        <v>0.44719999999999999</v>
      </c>
    </row>
    <row r="330" spans="1:24" x14ac:dyDescent="0.2">
      <c r="A330" s="5">
        <v>35886</v>
      </c>
      <c r="B330">
        <v>69757.057579999993</v>
      </c>
      <c r="E330" s="8"/>
      <c r="F330" s="58"/>
      <c r="G330" s="72"/>
      <c r="H330" s="72"/>
      <c r="I330" s="73"/>
      <c r="M330" s="75">
        <f t="shared" si="60"/>
        <v>0</v>
      </c>
      <c r="N330" s="58">
        <f t="shared" si="61"/>
        <v>0</v>
      </c>
      <c r="O330" s="58"/>
      <c r="S330" s="5">
        <v>44453</v>
      </c>
      <c r="T330">
        <v>0.1</v>
      </c>
      <c r="U330" s="5">
        <v>44447</v>
      </c>
      <c r="V330">
        <v>0.28870000000000001</v>
      </c>
      <c r="W330" s="5">
        <v>44440</v>
      </c>
      <c r="X330">
        <v>0.45724999999999999</v>
      </c>
    </row>
    <row r="331" spans="1:24" x14ac:dyDescent="0.2">
      <c r="A331" s="5">
        <v>35916</v>
      </c>
      <c r="B331">
        <v>69757.057579999993</v>
      </c>
      <c r="E331" s="8"/>
      <c r="F331" s="58"/>
      <c r="G331" s="72"/>
      <c r="H331" s="72"/>
      <c r="I331" s="73"/>
      <c r="M331" s="75">
        <f t="shared" si="60"/>
        <v>0</v>
      </c>
      <c r="N331" s="58">
        <f t="shared" si="61"/>
        <v>0</v>
      </c>
      <c r="O331" s="58"/>
      <c r="S331" s="5">
        <v>44452</v>
      </c>
      <c r="T331">
        <v>0.1</v>
      </c>
      <c r="U331" s="5">
        <v>44446</v>
      </c>
      <c r="V331">
        <v>0.26269999999999999</v>
      </c>
      <c r="W331" s="5">
        <v>44439</v>
      </c>
      <c r="X331">
        <v>0.47199999999999998</v>
      </c>
    </row>
    <row r="332" spans="1:24" x14ac:dyDescent="0.2">
      <c r="A332" s="5">
        <v>35796</v>
      </c>
      <c r="B332">
        <v>66231.234289999993</v>
      </c>
      <c r="E332" s="8"/>
      <c r="F332" s="58"/>
      <c r="G332" s="72"/>
      <c r="H332" s="72"/>
      <c r="I332" s="73"/>
      <c r="M332" s="75">
        <f t="shared" si="60"/>
        <v>0</v>
      </c>
      <c r="N332" s="58">
        <f t="shared" si="61"/>
        <v>0</v>
      </c>
      <c r="O332" s="58"/>
      <c r="S332" s="5">
        <v>44449</v>
      </c>
      <c r="T332">
        <v>0.1</v>
      </c>
      <c r="U332" s="5">
        <v>44445</v>
      </c>
      <c r="V332">
        <v>0.24740000000000001</v>
      </c>
      <c r="W332" s="5">
        <v>44435</v>
      </c>
      <c r="X332">
        <v>0.44800000000000001</v>
      </c>
    </row>
    <row r="333" spans="1:24" x14ac:dyDescent="0.2">
      <c r="A333" s="5">
        <v>35827</v>
      </c>
      <c r="B333">
        <v>66231.234289999993</v>
      </c>
      <c r="E333" s="8"/>
      <c r="F333" s="58"/>
      <c r="G333" s="72"/>
      <c r="H333" s="72"/>
      <c r="I333" s="73"/>
      <c r="M333" s="75">
        <f t="shared" si="60"/>
        <v>0</v>
      </c>
      <c r="N333" s="58">
        <f t="shared" si="61"/>
        <v>0</v>
      </c>
      <c r="O333" s="58"/>
      <c r="S333" s="5">
        <v>44448</v>
      </c>
      <c r="T333">
        <v>0.1</v>
      </c>
      <c r="U333" s="5">
        <v>44442</v>
      </c>
      <c r="V333">
        <v>0.25740000000000002</v>
      </c>
      <c r="W333" s="5">
        <v>44434</v>
      </c>
      <c r="X333">
        <v>0.47060000000000002</v>
      </c>
    </row>
    <row r="334" spans="1:24" x14ac:dyDescent="0.2">
      <c r="A334" s="5">
        <v>35855</v>
      </c>
      <c r="B334">
        <v>66231.234289999993</v>
      </c>
      <c r="E334" s="8"/>
      <c r="F334" s="58"/>
      <c r="G334" s="72"/>
      <c r="H334" s="72"/>
      <c r="I334" s="73"/>
      <c r="M334" s="75">
        <f t="shared" si="60"/>
        <v>0</v>
      </c>
      <c r="N334" s="58">
        <f t="shared" si="61"/>
        <v>0</v>
      </c>
      <c r="O334" s="58"/>
      <c r="S334" s="5">
        <v>44447</v>
      </c>
      <c r="T334">
        <v>0.1</v>
      </c>
      <c r="U334" s="5">
        <v>44441</v>
      </c>
      <c r="V334">
        <v>0.25700000000000001</v>
      </c>
      <c r="W334" s="5">
        <v>44433</v>
      </c>
      <c r="X334">
        <v>0.45800000000000002</v>
      </c>
    </row>
    <row r="335" spans="1:24" x14ac:dyDescent="0.2">
      <c r="A335" s="5">
        <v>35643</v>
      </c>
      <c r="B335">
        <v>65092.122150000003</v>
      </c>
      <c r="E335" s="8"/>
      <c r="F335" s="58"/>
      <c r="G335" s="72"/>
      <c r="H335" s="72"/>
      <c r="I335" s="73"/>
      <c r="M335" s="75">
        <f t="shared" si="60"/>
        <v>0</v>
      </c>
      <c r="N335" s="58">
        <f t="shared" si="61"/>
        <v>0</v>
      </c>
      <c r="O335" s="58"/>
      <c r="S335" s="5">
        <v>44446</v>
      </c>
      <c r="T335">
        <v>0.1</v>
      </c>
      <c r="U335" s="5">
        <v>44440</v>
      </c>
      <c r="V335">
        <v>0.26490000000000002</v>
      </c>
      <c r="W335" s="5">
        <v>44432</v>
      </c>
      <c r="X335">
        <v>0.42299999999999999</v>
      </c>
    </row>
    <row r="336" spans="1:24" x14ac:dyDescent="0.2">
      <c r="A336" s="5">
        <v>35674</v>
      </c>
      <c r="B336">
        <v>65092.122150000003</v>
      </c>
      <c r="E336" s="8"/>
      <c r="F336" s="58"/>
      <c r="G336" s="72"/>
      <c r="H336" s="72"/>
      <c r="I336" s="73"/>
      <c r="M336" s="75">
        <f t="shared" si="60"/>
        <v>0</v>
      </c>
      <c r="N336" s="58">
        <f t="shared" si="61"/>
        <v>0</v>
      </c>
      <c r="O336" s="58"/>
      <c r="S336" s="5">
        <v>44445</v>
      </c>
      <c r="T336">
        <v>0.1</v>
      </c>
      <c r="U336" s="5">
        <v>44439</v>
      </c>
      <c r="V336">
        <v>0.27</v>
      </c>
      <c r="W336" s="5">
        <v>44431</v>
      </c>
      <c r="X336">
        <v>0.42009999999999997</v>
      </c>
    </row>
    <row r="337" spans="1:24" x14ac:dyDescent="0.2">
      <c r="A337" s="5">
        <v>35612</v>
      </c>
      <c r="B337">
        <v>65092.122150000003</v>
      </c>
      <c r="E337" s="8"/>
      <c r="F337" s="58"/>
      <c r="G337" s="72"/>
      <c r="H337" s="72"/>
      <c r="I337" s="73"/>
      <c r="M337" s="75">
        <f t="shared" si="60"/>
        <v>0</v>
      </c>
      <c r="N337" s="58">
        <f t="shared" si="61"/>
        <v>0</v>
      </c>
      <c r="O337" s="58"/>
      <c r="S337" s="5">
        <v>44442</v>
      </c>
      <c r="T337">
        <v>0.1</v>
      </c>
      <c r="U337" s="5">
        <v>44438</v>
      </c>
      <c r="V337">
        <v>0.26500000000000001</v>
      </c>
      <c r="W337" s="5">
        <v>44428</v>
      </c>
      <c r="X337">
        <v>0.4078</v>
      </c>
    </row>
    <row r="338" spans="1:24" x14ac:dyDescent="0.2">
      <c r="A338" s="5">
        <v>35704</v>
      </c>
      <c r="B338">
        <v>64603.931239999998</v>
      </c>
      <c r="E338" s="8"/>
      <c r="F338" s="58"/>
      <c r="G338" s="72"/>
      <c r="H338" s="72"/>
      <c r="I338" s="73"/>
      <c r="M338" s="75">
        <f t="shared" si="60"/>
        <v>0</v>
      </c>
      <c r="N338" s="58">
        <f t="shared" si="61"/>
        <v>0</v>
      </c>
      <c r="O338" s="58"/>
      <c r="S338" s="5">
        <v>44441</v>
      </c>
      <c r="T338">
        <v>0.1</v>
      </c>
      <c r="U338" s="5">
        <v>44435</v>
      </c>
      <c r="V338">
        <v>0.26390000000000002</v>
      </c>
      <c r="W338" s="5">
        <v>44427</v>
      </c>
      <c r="X338">
        <v>0.41699999999999998</v>
      </c>
    </row>
    <row r="339" spans="1:24" x14ac:dyDescent="0.2">
      <c r="A339" s="5">
        <v>35735</v>
      </c>
      <c r="B339">
        <v>64603.931239999998</v>
      </c>
      <c r="E339" s="8"/>
      <c r="F339" s="58"/>
      <c r="G339" s="72"/>
      <c r="H339" s="72"/>
      <c r="I339" s="73"/>
      <c r="M339" s="75">
        <f t="shared" si="60"/>
        <v>0</v>
      </c>
      <c r="N339" s="58">
        <f t="shared" si="61"/>
        <v>0</v>
      </c>
      <c r="O339" s="58"/>
      <c r="S339" s="5">
        <v>44440</v>
      </c>
      <c r="T339">
        <v>0.1</v>
      </c>
      <c r="U339" s="5">
        <v>44434</v>
      </c>
      <c r="V339">
        <v>0.27800000000000002</v>
      </c>
      <c r="W339" s="5">
        <v>44426</v>
      </c>
      <c r="X339">
        <v>0.44700000000000001</v>
      </c>
    </row>
    <row r="340" spans="1:24" x14ac:dyDescent="0.2">
      <c r="A340" s="5">
        <v>35765</v>
      </c>
      <c r="B340">
        <v>64603.931239999998</v>
      </c>
      <c r="E340" s="8"/>
      <c r="F340" s="58"/>
      <c r="G340" s="72"/>
      <c r="H340" s="72"/>
      <c r="I340" s="73"/>
      <c r="M340" s="75">
        <f t="shared" si="60"/>
        <v>0</v>
      </c>
      <c r="N340" s="58">
        <f t="shared" si="61"/>
        <v>0</v>
      </c>
      <c r="O340" s="58"/>
      <c r="S340" s="5">
        <v>44439</v>
      </c>
      <c r="T340">
        <v>0.1</v>
      </c>
      <c r="U340" s="5">
        <v>44433</v>
      </c>
      <c r="V340">
        <v>0.26900000000000002</v>
      </c>
      <c r="W340" s="5">
        <v>44425</v>
      </c>
      <c r="X340">
        <v>0.44640000000000002</v>
      </c>
    </row>
    <row r="341" spans="1:24" x14ac:dyDescent="0.2">
      <c r="A341" s="5">
        <v>35521</v>
      </c>
      <c r="B341">
        <v>61946.002919999999</v>
      </c>
      <c r="E341" s="8"/>
      <c r="F341" s="58"/>
      <c r="G341" s="72"/>
      <c r="H341" s="72"/>
      <c r="I341" s="73"/>
      <c r="M341" s="75">
        <f t="shared" si="60"/>
        <v>0</v>
      </c>
      <c r="N341" s="58">
        <f t="shared" si="61"/>
        <v>0</v>
      </c>
      <c r="O341" s="58"/>
      <c r="S341" s="5">
        <v>44438</v>
      </c>
      <c r="T341">
        <v>0.1</v>
      </c>
      <c r="U341" s="5">
        <v>44432</v>
      </c>
      <c r="V341">
        <v>0.253</v>
      </c>
      <c r="W341" s="5">
        <v>44424</v>
      </c>
      <c r="X341">
        <v>0.44700000000000001</v>
      </c>
    </row>
    <row r="342" spans="1:24" x14ac:dyDescent="0.2">
      <c r="A342" s="5">
        <v>35551</v>
      </c>
      <c r="B342">
        <v>61946.002919999999</v>
      </c>
      <c r="E342" s="8"/>
      <c r="F342" s="58"/>
      <c r="G342" s="72"/>
      <c r="H342" s="72"/>
      <c r="I342" s="73"/>
      <c r="M342" s="75">
        <f t="shared" si="60"/>
        <v>0</v>
      </c>
      <c r="N342" s="58">
        <f t="shared" si="61"/>
        <v>0</v>
      </c>
      <c r="O342" s="58"/>
      <c r="S342" s="5">
        <v>44435</v>
      </c>
      <c r="T342">
        <v>0.1</v>
      </c>
      <c r="U342" s="5">
        <v>44431</v>
      </c>
      <c r="V342">
        <v>0.25430000000000003</v>
      </c>
      <c r="W342" s="5">
        <v>44421</v>
      </c>
      <c r="X342">
        <v>0.44800000000000001</v>
      </c>
    </row>
    <row r="343" spans="1:24" x14ac:dyDescent="0.2">
      <c r="A343" s="5">
        <v>35582</v>
      </c>
      <c r="B343">
        <v>61946.002919999999</v>
      </c>
      <c r="E343" s="8"/>
      <c r="F343" s="58"/>
      <c r="G343" s="72"/>
      <c r="H343" s="72"/>
      <c r="I343" s="73"/>
      <c r="M343" s="75">
        <f t="shared" si="60"/>
        <v>0</v>
      </c>
      <c r="N343" s="58">
        <f t="shared" si="61"/>
        <v>0</v>
      </c>
      <c r="O343" s="58"/>
      <c r="S343" s="5">
        <v>44434</v>
      </c>
      <c r="T343">
        <v>0.1</v>
      </c>
      <c r="U343" s="5">
        <v>44428</v>
      </c>
      <c r="V343">
        <v>0.245</v>
      </c>
      <c r="W343" s="5">
        <v>44420</v>
      </c>
      <c r="X343">
        <v>0.46600000000000003</v>
      </c>
    </row>
    <row r="344" spans="1:24" x14ac:dyDescent="0.2">
      <c r="A344" s="5">
        <v>32690</v>
      </c>
      <c r="B344">
        <v>60700.75217</v>
      </c>
      <c r="E344" s="8"/>
      <c r="F344" s="58"/>
      <c r="G344" s="72"/>
      <c r="H344" s="72"/>
      <c r="I344" s="73"/>
      <c r="M344" s="75">
        <f t="shared" si="60"/>
        <v>0</v>
      </c>
      <c r="N344" s="58">
        <f t="shared" si="61"/>
        <v>0</v>
      </c>
      <c r="O344" s="58"/>
      <c r="S344" s="5">
        <v>44433</v>
      </c>
      <c r="T344">
        <v>0.1</v>
      </c>
      <c r="U344" s="5">
        <v>44427</v>
      </c>
      <c r="V344">
        <v>0.25490000000000002</v>
      </c>
      <c r="W344" s="5">
        <v>44419</v>
      </c>
      <c r="X344">
        <v>0.44569999999999999</v>
      </c>
    </row>
    <row r="345" spans="1:24" x14ac:dyDescent="0.2">
      <c r="A345" s="5">
        <v>32752</v>
      </c>
      <c r="B345">
        <v>60700.75217</v>
      </c>
      <c r="E345" s="8"/>
      <c r="F345" s="58"/>
      <c r="G345" s="72"/>
      <c r="H345" s="72"/>
      <c r="I345" s="73"/>
      <c r="M345" s="75">
        <f t="shared" si="60"/>
        <v>0</v>
      </c>
      <c r="N345" s="58">
        <f t="shared" si="61"/>
        <v>0</v>
      </c>
      <c r="O345" s="58"/>
      <c r="S345" s="5">
        <v>44432</v>
      </c>
      <c r="T345">
        <v>0.1</v>
      </c>
      <c r="U345" s="5">
        <v>44426</v>
      </c>
      <c r="V345">
        <v>0.26700000000000002</v>
      </c>
      <c r="W345" s="5">
        <v>44418</v>
      </c>
      <c r="X345">
        <v>0.46129999999999999</v>
      </c>
    </row>
    <row r="346" spans="1:24" x14ac:dyDescent="0.2">
      <c r="A346" s="5">
        <v>32721</v>
      </c>
      <c r="B346">
        <v>60700.75217</v>
      </c>
      <c r="E346" s="8"/>
      <c r="F346" s="58"/>
      <c r="G346" s="72"/>
      <c r="H346" s="72"/>
      <c r="I346" s="73"/>
      <c r="M346" s="75">
        <f t="shared" si="60"/>
        <v>0</v>
      </c>
      <c r="N346" s="58">
        <f t="shared" si="61"/>
        <v>0</v>
      </c>
      <c r="O346" s="58"/>
      <c r="S346" s="5">
        <v>44431</v>
      </c>
      <c r="T346">
        <v>0.1</v>
      </c>
      <c r="U346" s="5">
        <v>44425</v>
      </c>
      <c r="V346">
        <v>0.27300000000000002</v>
      </c>
      <c r="W346" s="5">
        <v>44417</v>
      </c>
      <c r="X346">
        <v>0.44829999999999998</v>
      </c>
    </row>
    <row r="347" spans="1:24" x14ac:dyDescent="0.2">
      <c r="A347" s="5">
        <v>35490</v>
      </c>
      <c r="B347">
        <v>60698.403910000001</v>
      </c>
      <c r="E347" s="8"/>
      <c r="F347" s="58"/>
      <c r="G347" s="72"/>
      <c r="H347" s="72"/>
      <c r="I347" s="73"/>
      <c r="M347" s="75">
        <f t="shared" si="60"/>
        <v>0</v>
      </c>
      <c r="N347" s="58">
        <f t="shared" si="61"/>
        <v>0</v>
      </c>
      <c r="O347" s="58"/>
      <c r="S347" s="5">
        <v>44428</v>
      </c>
      <c r="T347">
        <v>0.1</v>
      </c>
      <c r="U347" s="5">
        <v>44424</v>
      </c>
      <c r="V347">
        <v>0.27500000000000002</v>
      </c>
      <c r="W347" s="5">
        <v>44414</v>
      </c>
      <c r="X347">
        <v>0.46189999999999998</v>
      </c>
    </row>
    <row r="348" spans="1:24" x14ac:dyDescent="0.2">
      <c r="A348" s="5">
        <v>35462</v>
      </c>
      <c r="B348">
        <v>60698.403910000001</v>
      </c>
      <c r="E348" s="8"/>
      <c r="F348" s="58"/>
      <c r="G348" s="72"/>
      <c r="H348" s="72"/>
      <c r="I348" s="73"/>
      <c r="M348" s="75">
        <f t="shared" si="60"/>
        <v>0</v>
      </c>
      <c r="N348" s="58">
        <f t="shared" si="61"/>
        <v>0</v>
      </c>
      <c r="O348" s="58"/>
      <c r="S348" s="5">
        <v>44427</v>
      </c>
      <c r="T348">
        <v>0.1</v>
      </c>
      <c r="U348" s="5">
        <v>44421</v>
      </c>
      <c r="V348">
        <v>0.27200000000000002</v>
      </c>
      <c r="W348" s="5">
        <v>44413</v>
      </c>
      <c r="X348">
        <v>0.39900000000000002</v>
      </c>
    </row>
    <row r="349" spans="1:24" x14ac:dyDescent="0.2">
      <c r="A349" s="5">
        <v>35431</v>
      </c>
      <c r="B349">
        <v>60698.403910000001</v>
      </c>
      <c r="E349" s="8"/>
      <c r="F349" s="58"/>
      <c r="G349" s="72"/>
      <c r="H349" s="72"/>
      <c r="I349" s="73"/>
      <c r="M349" s="75">
        <f t="shared" si="60"/>
        <v>0</v>
      </c>
      <c r="N349" s="58">
        <f t="shared" si="61"/>
        <v>0</v>
      </c>
      <c r="O349" s="58"/>
      <c r="S349" s="5">
        <v>44426</v>
      </c>
      <c r="T349">
        <v>0.1</v>
      </c>
      <c r="U349" s="5">
        <v>44420</v>
      </c>
      <c r="V349">
        <v>0.28149999999999997</v>
      </c>
      <c r="W349" s="5">
        <v>44412</v>
      </c>
      <c r="X349">
        <v>0.39755000000000001</v>
      </c>
    </row>
    <row r="350" spans="1:24" x14ac:dyDescent="0.2">
      <c r="A350" s="5">
        <v>35400</v>
      </c>
      <c r="B350">
        <v>59884.752379999998</v>
      </c>
      <c r="E350" s="8"/>
      <c r="F350" s="58"/>
      <c r="G350" s="72"/>
      <c r="H350" s="72"/>
      <c r="I350" s="73"/>
      <c r="M350" s="75">
        <f t="shared" si="60"/>
        <v>0</v>
      </c>
      <c r="N350" s="58">
        <f t="shared" si="61"/>
        <v>0</v>
      </c>
      <c r="O350" s="58"/>
      <c r="S350" s="5">
        <v>44425</v>
      </c>
      <c r="T350">
        <v>0.1</v>
      </c>
      <c r="U350" s="5">
        <v>44419</v>
      </c>
      <c r="V350">
        <v>0.27589999999999998</v>
      </c>
      <c r="W350" s="5">
        <v>44411</v>
      </c>
      <c r="X350">
        <v>0.38700000000000001</v>
      </c>
    </row>
    <row r="351" spans="1:24" x14ac:dyDescent="0.2">
      <c r="A351" s="5">
        <v>35370</v>
      </c>
      <c r="B351">
        <v>59884.752379999998</v>
      </c>
      <c r="E351" s="8"/>
      <c r="F351" s="58"/>
      <c r="G351" s="72"/>
      <c r="H351" s="72"/>
      <c r="I351" s="73"/>
      <c r="M351" s="75">
        <f t="shared" si="60"/>
        <v>0</v>
      </c>
      <c r="N351" s="58">
        <f t="shared" si="61"/>
        <v>0</v>
      </c>
      <c r="O351" s="58"/>
      <c r="S351" s="5">
        <v>44424</v>
      </c>
      <c r="T351">
        <v>0.1</v>
      </c>
      <c r="U351" s="5">
        <v>44418</v>
      </c>
      <c r="V351">
        <v>0.28699999999999998</v>
      </c>
      <c r="W351" s="5">
        <v>44410</v>
      </c>
      <c r="X351">
        <v>0.38169999999999998</v>
      </c>
    </row>
    <row r="352" spans="1:24" x14ac:dyDescent="0.2">
      <c r="A352" s="5">
        <v>35339</v>
      </c>
      <c r="B352">
        <v>59884.752379999998</v>
      </c>
      <c r="E352" s="8"/>
      <c r="F352" s="58"/>
      <c r="G352" s="72"/>
      <c r="H352" s="72"/>
      <c r="I352" s="73"/>
      <c r="M352" s="75">
        <f t="shared" si="60"/>
        <v>0</v>
      </c>
      <c r="N352" s="58">
        <f t="shared" si="61"/>
        <v>0</v>
      </c>
      <c r="O352" s="58"/>
      <c r="S352" s="5">
        <v>44421</v>
      </c>
      <c r="T352">
        <v>0.1</v>
      </c>
      <c r="U352" s="5">
        <v>44417</v>
      </c>
      <c r="V352">
        <v>0.27350000000000002</v>
      </c>
      <c r="W352" s="5">
        <v>44407</v>
      </c>
      <c r="X352">
        <v>0.41499999999999998</v>
      </c>
    </row>
    <row r="353" spans="1:24" x14ac:dyDescent="0.2">
      <c r="A353" s="5">
        <v>32782</v>
      </c>
      <c r="B353">
        <v>59533.430009999996</v>
      </c>
      <c r="E353" s="8"/>
      <c r="F353" s="58"/>
      <c r="G353" s="72"/>
      <c r="H353" s="72"/>
      <c r="I353" s="73"/>
      <c r="M353" s="75">
        <f t="shared" si="60"/>
        <v>0</v>
      </c>
      <c r="N353" s="58">
        <f t="shared" si="61"/>
        <v>0</v>
      </c>
      <c r="O353" s="58"/>
      <c r="S353" s="5">
        <v>44420</v>
      </c>
      <c r="T353">
        <v>0.1</v>
      </c>
      <c r="U353" s="5">
        <v>44414</v>
      </c>
      <c r="V353">
        <v>0.27679999999999999</v>
      </c>
      <c r="W353" s="5">
        <v>44406</v>
      </c>
      <c r="X353">
        <v>0.4239</v>
      </c>
    </row>
    <row r="354" spans="1:24" x14ac:dyDescent="0.2">
      <c r="A354" s="5">
        <v>32843</v>
      </c>
      <c r="B354">
        <v>59533.430009999996</v>
      </c>
      <c r="E354" s="8"/>
      <c r="F354" s="58"/>
      <c r="G354" s="72"/>
      <c r="H354" s="72"/>
      <c r="I354" s="73"/>
      <c r="M354" s="75">
        <f t="shared" si="60"/>
        <v>0</v>
      </c>
      <c r="N354" s="58">
        <f t="shared" si="61"/>
        <v>0</v>
      </c>
      <c r="O354" s="58"/>
      <c r="S354" s="5">
        <v>44419</v>
      </c>
      <c r="T354">
        <v>0.1</v>
      </c>
      <c r="U354" s="5">
        <v>44413</v>
      </c>
      <c r="V354">
        <v>0.24279999999999999</v>
      </c>
      <c r="W354" s="5">
        <v>44405</v>
      </c>
      <c r="X354">
        <v>0.43240000000000001</v>
      </c>
    </row>
    <row r="355" spans="1:24" x14ac:dyDescent="0.2">
      <c r="A355" s="5">
        <v>32813</v>
      </c>
      <c r="B355">
        <v>59533.430009999996</v>
      </c>
      <c r="E355" s="8"/>
      <c r="F355" s="58"/>
      <c r="G355" s="72"/>
      <c r="H355" s="72"/>
      <c r="I355" s="73"/>
      <c r="M355" s="75">
        <f t="shared" si="60"/>
        <v>0</v>
      </c>
      <c r="N355" s="58">
        <f t="shared" si="61"/>
        <v>0</v>
      </c>
      <c r="O355" s="58"/>
      <c r="S355" s="5">
        <v>44418</v>
      </c>
      <c r="T355">
        <v>0.1</v>
      </c>
      <c r="U355" s="5">
        <v>44412</v>
      </c>
      <c r="V355">
        <v>0.22259999999999999</v>
      </c>
      <c r="W355" s="5">
        <v>44404</v>
      </c>
      <c r="X355">
        <v>0.41499999999999998</v>
      </c>
    </row>
    <row r="356" spans="1:24" x14ac:dyDescent="0.2">
      <c r="A356" s="5">
        <v>35309</v>
      </c>
      <c r="B356">
        <v>58854.127110000001</v>
      </c>
      <c r="E356" s="8"/>
      <c r="F356" s="58"/>
      <c r="G356" s="72"/>
      <c r="H356" s="72"/>
      <c r="I356" s="73"/>
      <c r="M356" s="75">
        <f t="shared" si="60"/>
        <v>0</v>
      </c>
      <c r="N356" s="58">
        <f t="shared" si="61"/>
        <v>0</v>
      </c>
      <c r="O356" s="58"/>
      <c r="S356" s="5">
        <v>44417</v>
      </c>
      <c r="T356">
        <v>0.1</v>
      </c>
      <c r="U356" s="5">
        <v>44411</v>
      </c>
      <c r="V356">
        <v>0.20699999999999999</v>
      </c>
      <c r="W356" s="5">
        <v>44403</v>
      </c>
      <c r="X356">
        <v>0.42120000000000002</v>
      </c>
    </row>
    <row r="357" spans="1:24" x14ac:dyDescent="0.2">
      <c r="A357" s="5">
        <v>35278</v>
      </c>
      <c r="B357">
        <v>58854.127110000001</v>
      </c>
      <c r="E357" s="8"/>
      <c r="F357" s="58"/>
      <c r="G357" s="72"/>
      <c r="H357" s="72"/>
      <c r="I357" s="73"/>
      <c r="M357" s="75">
        <f t="shared" si="60"/>
        <v>0</v>
      </c>
      <c r="N357" s="58">
        <f t="shared" si="61"/>
        <v>0</v>
      </c>
      <c r="O357" s="58"/>
      <c r="S357" s="5">
        <v>44414</v>
      </c>
      <c r="T357">
        <v>0.1</v>
      </c>
      <c r="U357" s="5">
        <v>44410</v>
      </c>
      <c r="V357">
        <v>0.2029</v>
      </c>
      <c r="W357" s="5">
        <v>44400</v>
      </c>
      <c r="X357">
        <v>0.42430000000000001</v>
      </c>
    </row>
    <row r="358" spans="1:24" x14ac:dyDescent="0.2">
      <c r="A358" s="5">
        <v>35247</v>
      </c>
      <c r="B358">
        <v>58854.127110000001</v>
      </c>
      <c r="E358" s="8"/>
      <c r="F358" s="58"/>
      <c r="G358" s="72"/>
      <c r="H358" s="72"/>
      <c r="I358" s="73"/>
      <c r="M358" s="75">
        <f t="shared" si="60"/>
        <v>0</v>
      </c>
      <c r="N358" s="58">
        <f t="shared" si="61"/>
        <v>0</v>
      </c>
      <c r="O358" s="58"/>
      <c r="S358" s="5">
        <v>44413</v>
      </c>
      <c r="T358">
        <v>0.1</v>
      </c>
      <c r="U358" s="5">
        <v>44407</v>
      </c>
      <c r="V358">
        <v>0.217</v>
      </c>
      <c r="W358" s="5">
        <v>44399</v>
      </c>
      <c r="X358">
        <v>0.41199999999999998</v>
      </c>
    </row>
    <row r="359" spans="1:24" x14ac:dyDescent="0.2">
      <c r="A359" s="5">
        <v>33055</v>
      </c>
      <c r="B359">
        <v>58773.44859</v>
      </c>
      <c r="E359" s="8"/>
      <c r="F359" s="58"/>
      <c r="G359" s="72"/>
      <c r="H359" s="72"/>
      <c r="I359" s="73"/>
      <c r="M359" s="75">
        <f t="shared" si="60"/>
        <v>0</v>
      </c>
      <c r="N359" s="58">
        <f t="shared" si="61"/>
        <v>0</v>
      </c>
      <c r="O359" s="58"/>
      <c r="S359" s="5">
        <v>44412</v>
      </c>
      <c r="T359">
        <v>0.1</v>
      </c>
      <c r="U359" s="5">
        <v>44406</v>
      </c>
      <c r="V359">
        <v>0.22170000000000001</v>
      </c>
      <c r="W359" s="5">
        <v>44398</v>
      </c>
      <c r="X359">
        <v>0.433</v>
      </c>
    </row>
    <row r="360" spans="1:24" x14ac:dyDescent="0.2">
      <c r="A360" s="5">
        <v>33086</v>
      </c>
      <c r="B360">
        <v>58773.44859</v>
      </c>
      <c r="E360" s="8"/>
      <c r="F360" s="58"/>
      <c r="G360" s="72"/>
      <c r="H360" s="72"/>
      <c r="I360" s="73"/>
      <c r="M360" s="75">
        <f t="shared" ref="M360:M423" si="67">SUM(K360:L360)</f>
        <v>0</v>
      </c>
      <c r="N360" s="58">
        <f t="shared" ref="N360:N423" si="68">J360*M360</f>
        <v>0</v>
      </c>
      <c r="O360" s="58"/>
      <c r="S360" s="5">
        <v>44411</v>
      </c>
      <c r="T360">
        <v>0.1</v>
      </c>
      <c r="U360" s="5">
        <v>44405</v>
      </c>
      <c r="V360">
        <v>0.22409999999999999</v>
      </c>
      <c r="W360" s="5">
        <v>44397</v>
      </c>
      <c r="X360">
        <v>0.4</v>
      </c>
    </row>
    <row r="361" spans="1:24" x14ac:dyDescent="0.2">
      <c r="A361" s="5">
        <v>33117</v>
      </c>
      <c r="B361">
        <v>58773.44859</v>
      </c>
      <c r="E361" s="8"/>
      <c r="F361" s="58"/>
      <c r="G361" s="72"/>
      <c r="H361" s="72"/>
      <c r="I361" s="73"/>
      <c r="M361" s="75">
        <f t="shared" si="67"/>
        <v>0</v>
      </c>
      <c r="N361" s="58">
        <f t="shared" si="68"/>
        <v>0</v>
      </c>
      <c r="O361" s="58"/>
      <c r="S361" s="5">
        <v>44410</v>
      </c>
      <c r="T361">
        <v>0.1</v>
      </c>
      <c r="U361" s="5">
        <v>44404</v>
      </c>
      <c r="V361">
        <v>0.214</v>
      </c>
      <c r="W361" s="5">
        <v>44396</v>
      </c>
      <c r="X361">
        <v>0.40179999999999999</v>
      </c>
    </row>
    <row r="362" spans="1:24" x14ac:dyDescent="0.2">
      <c r="A362" s="5">
        <v>32660</v>
      </c>
      <c r="B362">
        <v>58657.938390000003</v>
      </c>
      <c r="E362" s="8"/>
      <c r="F362" s="58"/>
      <c r="G362" s="72"/>
      <c r="H362" s="72"/>
      <c r="I362" s="73"/>
      <c r="M362" s="75">
        <f t="shared" si="67"/>
        <v>0</v>
      </c>
      <c r="N362" s="58">
        <f t="shared" si="68"/>
        <v>0</v>
      </c>
      <c r="O362" s="58"/>
      <c r="S362" s="5">
        <v>44407</v>
      </c>
      <c r="T362">
        <v>0.1</v>
      </c>
      <c r="U362" s="5">
        <v>44403</v>
      </c>
      <c r="V362">
        <v>0.20949999999999999</v>
      </c>
      <c r="W362" s="5">
        <v>44393</v>
      </c>
      <c r="X362">
        <v>0.46389999999999998</v>
      </c>
    </row>
    <row r="363" spans="1:24" x14ac:dyDescent="0.2">
      <c r="A363" s="5">
        <v>32599</v>
      </c>
      <c r="B363">
        <v>58657.938390000003</v>
      </c>
      <c r="E363" s="8"/>
      <c r="F363" s="58"/>
      <c r="G363" s="72"/>
      <c r="H363" s="72"/>
      <c r="I363" s="73"/>
      <c r="M363" s="75">
        <f t="shared" si="67"/>
        <v>0</v>
      </c>
      <c r="N363" s="58">
        <f t="shared" si="68"/>
        <v>0</v>
      </c>
      <c r="O363" s="58"/>
      <c r="S363" s="5">
        <v>44406</v>
      </c>
      <c r="T363">
        <v>0.1</v>
      </c>
      <c r="U363" s="5">
        <v>44400</v>
      </c>
      <c r="V363">
        <v>0.2167</v>
      </c>
      <c r="W363" s="5">
        <v>44392</v>
      </c>
      <c r="X363">
        <v>0.48899999999999999</v>
      </c>
    </row>
    <row r="364" spans="1:24" x14ac:dyDescent="0.2">
      <c r="A364" s="5">
        <v>32629</v>
      </c>
      <c r="B364">
        <v>58657.938390000003</v>
      </c>
      <c r="E364" s="8"/>
      <c r="F364" s="58"/>
      <c r="G364" s="72"/>
      <c r="H364" s="72"/>
      <c r="I364" s="73"/>
      <c r="M364" s="75">
        <f t="shared" si="67"/>
        <v>0</v>
      </c>
      <c r="N364" s="58">
        <f t="shared" si="68"/>
        <v>0</v>
      </c>
      <c r="O364" s="58"/>
      <c r="S364" s="5">
        <v>44405</v>
      </c>
      <c r="T364">
        <v>0.1</v>
      </c>
      <c r="U364" s="5">
        <v>44399</v>
      </c>
      <c r="V364">
        <v>0.21590000000000001</v>
      </c>
      <c r="W364" s="5">
        <v>44391</v>
      </c>
      <c r="X364">
        <v>0.43940000000000001</v>
      </c>
    </row>
    <row r="365" spans="1:24" x14ac:dyDescent="0.2">
      <c r="A365" s="5">
        <v>32933</v>
      </c>
      <c r="B365">
        <v>58249.72479</v>
      </c>
      <c r="E365" s="8"/>
      <c r="F365" s="58"/>
      <c r="G365" s="72"/>
      <c r="H365" s="72"/>
      <c r="I365" s="73"/>
      <c r="M365" s="75">
        <f t="shared" si="67"/>
        <v>0</v>
      </c>
      <c r="N365" s="58">
        <f t="shared" si="68"/>
        <v>0</v>
      </c>
      <c r="O365" s="58"/>
      <c r="S365" s="5">
        <v>44404</v>
      </c>
      <c r="T365">
        <v>0.1</v>
      </c>
      <c r="U365" s="5">
        <v>44398</v>
      </c>
      <c r="V365">
        <v>0.2273</v>
      </c>
      <c r="W365" s="5">
        <v>44390</v>
      </c>
      <c r="X365">
        <v>0.434</v>
      </c>
    </row>
    <row r="366" spans="1:24" x14ac:dyDescent="0.2">
      <c r="A366" s="5">
        <v>32874</v>
      </c>
      <c r="B366">
        <v>58249.72479</v>
      </c>
      <c r="E366" s="8"/>
      <c r="F366" s="58"/>
      <c r="G366" s="72"/>
      <c r="H366" s="72"/>
      <c r="I366" s="73"/>
      <c r="M366" s="75">
        <f t="shared" si="67"/>
        <v>0</v>
      </c>
      <c r="N366" s="58">
        <f t="shared" si="68"/>
        <v>0</v>
      </c>
      <c r="O366" s="58"/>
      <c r="S366" s="5">
        <v>44403</v>
      </c>
      <c r="T366">
        <v>0.1</v>
      </c>
      <c r="U366" s="5">
        <v>44397</v>
      </c>
      <c r="V366">
        <v>0.2238</v>
      </c>
      <c r="W366" s="5">
        <v>44389</v>
      </c>
      <c r="X366">
        <v>0.43</v>
      </c>
    </row>
    <row r="367" spans="1:24" x14ac:dyDescent="0.2">
      <c r="A367" s="5">
        <v>32905</v>
      </c>
      <c r="B367">
        <v>58249.72479</v>
      </c>
      <c r="E367" s="8"/>
      <c r="F367" s="58"/>
      <c r="G367" s="72"/>
      <c r="H367" s="72"/>
      <c r="I367" s="73"/>
      <c r="M367" s="75">
        <f t="shared" si="67"/>
        <v>0</v>
      </c>
      <c r="N367" s="58">
        <f t="shared" si="68"/>
        <v>0</v>
      </c>
      <c r="O367" s="58"/>
      <c r="S367" s="5">
        <v>44400</v>
      </c>
      <c r="T367">
        <v>0.1</v>
      </c>
      <c r="U367" s="5">
        <v>44396</v>
      </c>
      <c r="V367">
        <v>0.21640000000000001</v>
      </c>
      <c r="W367" s="5">
        <v>44386</v>
      </c>
      <c r="X367">
        <v>0.436</v>
      </c>
    </row>
    <row r="368" spans="1:24" x14ac:dyDescent="0.2">
      <c r="A368" s="5">
        <v>33420</v>
      </c>
      <c r="B368">
        <v>57958.767119999997</v>
      </c>
      <c r="E368" s="8"/>
      <c r="F368" s="58"/>
      <c r="G368" s="72"/>
      <c r="H368" s="72"/>
      <c r="I368" s="73"/>
      <c r="M368" s="75">
        <f t="shared" si="67"/>
        <v>0</v>
      </c>
      <c r="N368" s="58">
        <f t="shared" si="68"/>
        <v>0</v>
      </c>
      <c r="O368" s="58"/>
      <c r="S368" s="5">
        <v>44399</v>
      </c>
      <c r="T368">
        <v>0.1</v>
      </c>
      <c r="U368" s="5">
        <v>44393</v>
      </c>
      <c r="V368">
        <v>0.24712999999999999</v>
      </c>
      <c r="W368" s="5">
        <v>44385</v>
      </c>
      <c r="X368">
        <v>0.40500000000000003</v>
      </c>
    </row>
    <row r="369" spans="1:24" x14ac:dyDescent="0.2">
      <c r="A369" s="5">
        <v>33451</v>
      </c>
      <c r="B369">
        <v>57958.767119999997</v>
      </c>
      <c r="E369" s="8"/>
      <c r="F369" s="58"/>
      <c r="G369" s="72"/>
      <c r="H369" s="72"/>
      <c r="I369" s="73"/>
      <c r="M369" s="75">
        <f t="shared" si="67"/>
        <v>0</v>
      </c>
      <c r="N369" s="58">
        <f t="shared" si="68"/>
        <v>0</v>
      </c>
      <c r="O369" s="58"/>
      <c r="S369" s="5">
        <v>44398</v>
      </c>
      <c r="T369">
        <v>0.1</v>
      </c>
      <c r="U369" s="5">
        <v>44392</v>
      </c>
      <c r="V369">
        <v>0.26100000000000001</v>
      </c>
      <c r="W369" s="5">
        <v>44384</v>
      </c>
      <c r="X369">
        <v>0.39479999999999998</v>
      </c>
    </row>
    <row r="370" spans="1:24" x14ac:dyDescent="0.2">
      <c r="A370" s="5">
        <v>33482</v>
      </c>
      <c r="B370">
        <v>57958.767119999997</v>
      </c>
      <c r="E370" s="8"/>
      <c r="F370" s="58"/>
      <c r="G370" s="72"/>
      <c r="H370" s="72"/>
      <c r="I370" s="73"/>
      <c r="M370" s="75">
        <f t="shared" si="67"/>
        <v>0</v>
      </c>
      <c r="N370" s="58">
        <f t="shared" si="68"/>
        <v>0</v>
      </c>
      <c r="O370" s="58"/>
      <c r="S370" s="5">
        <v>44397</v>
      </c>
      <c r="T370">
        <v>0.1</v>
      </c>
      <c r="U370" s="5">
        <v>44391</v>
      </c>
      <c r="V370">
        <v>0.2109</v>
      </c>
      <c r="W370" s="5">
        <v>44383</v>
      </c>
      <c r="X370">
        <v>0.40849999999999997</v>
      </c>
    </row>
    <row r="371" spans="1:24" x14ac:dyDescent="0.2">
      <c r="A371" s="5">
        <v>33208</v>
      </c>
      <c r="B371">
        <v>57900.57559</v>
      </c>
      <c r="E371" s="8"/>
      <c r="F371" s="58"/>
      <c r="G371" s="72"/>
      <c r="H371" s="72"/>
      <c r="I371" s="73"/>
      <c r="M371" s="75">
        <f t="shared" si="67"/>
        <v>0</v>
      </c>
      <c r="N371" s="58">
        <f t="shared" si="68"/>
        <v>0</v>
      </c>
      <c r="O371" s="58"/>
      <c r="S371" s="5">
        <v>44396</v>
      </c>
      <c r="T371">
        <v>0.1</v>
      </c>
      <c r="U371" s="5">
        <v>44390</v>
      </c>
      <c r="V371">
        <v>0.2</v>
      </c>
      <c r="W371" s="5">
        <v>44382</v>
      </c>
      <c r="X371">
        <v>0.45984999999999998</v>
      </c>
    </row>
    <row r="372" spans="1:24" x14ac:dyDescent="0.2">
      <c r="A372" s="5">
        <v>33178</v>
      </c>
      <c r="B372">
        <v>57900.57559</v>
      </c>
      <c r="E372" s="8"/>
      <c r="F372" s="58"/>
      <c r="G372" s="72"/>
      <c r="H372" s="72"/>
      <c r="I372" s="73"/>
      <c r="M372" s="75">
        <f t="shared" si="67"/>
        <v>0</v>
      </c>
      <c r="N372" s="58">
        <f t="shared" si="68"/>
        <v>0</v>
      </c>
      <c r="O372" s="58"/>
      <c r="S372" s="5">
        <v>44393</v>
      </c>
      <c r="T372">
        <v>0.1</v>
      </c>
      <c r="U372" s="5">
        <v>44389</v>
      </c>
      <c r="V372">
        <v>0.19485</v>
      </c>
      <c r="W372" s="5">
        <v>44379</v>
      </c>
      <c r="X372">
        <v>0.45500000000000002</v>
      </c>
    </row>
    <row r="373" spans="1:24" x14ac:dyDescent="0.2">
      <c r="A373" s="5">
        <v>33147</v>
      </c>
      <c r="B373">
        <v>57900.57559</v>
      </c>
      <c r="E373" s="8"/>
      <c r="F373" s="58"/>
      <c r="G373" s="72"/>
      <c r="H373" s="72"/>
      <c r="I373" s="73"/>
      <c r="M373" s="75">
        <f t="shared" si="67"/>
        <v>0</v>
      </c>
      <c r="N373" s="58">
        <f t="shared" si="68"/>
        <v>0</v>
      </c>
      <c r="O373" s="58"/>
      <c r="S373" s="5">
        <v>44392</v>
      </c>
      <c r="T373">
        <v>0.1</v>
      </c>
      <c r="U373" s="5">
        <v>44386</v>
      </c>
      <c r="V373">
        <v>0.20100000000000001</v>
      </c>
      <c r="W373" s="5">
        <v>44378</v>
      </c>
      <c r="X373">
        <v>0.47699999999999998</v>
      </c>
    </row>
    <row r="374" spans="1:24" x14ac:dyDescent="0.2">
      <c r="A374" s="5">
        <v>33025</v>
      </c>
      <c r="B374">
        <v>57726.00099</v>
      </c>
      <c r="E374" s="8"/>
      <c r="F374" s="58"/>
      <c r="G374" s="72"/>
      <c r="H374" s="72"/>
      <c r="I374" s="73"/>
      <c r="M374" s="75">
        <f t="shared" si="67"/>
        <v>0</v>
      </c>
      <c r="N374" s="58">
        <f t="shared" si="68"/>
        <v>0</v>
      </c>
      <c r="O374" s="58"/>
      <c r="S374" s="5">
        <v>44391</v>
      </c>
      <c r="T374">
        <v>0.1</v>
      </c>
      <c r="U374" s="5">
        <v>44385</v>
      </c>
      <c r="V374">
        <v>0.182</v>
      </c>
      <c r="W374" s="5">
        <v>44377</v>
      </c>
      <c r="X374">
        <v>0.46650000000000003</v>
      </c>
    </row>
    <row r="375" spans="1:24" x14ac:dyDescent="0.2">
      <c r="A375" s="5">
        <v>32994</v>
      </c>
      <c r="B375">
        <v>57726.00099</v>
      </c>
      <c r="E375" s="8"/>
      <c r="F375" s="58"/>
      <c r="G375" s="72"/>
      <c r="H375" s="72"/>
      <c r="I375" s="73"/>
      <c r="M375" s="75">
        <f t="shared" si="67"/>
        <v>0</v>
      </c>
      <c r="N375" s="58">
        <f t="shared" si="68"/>
        <v>0</v>
      </c>
      <c r="O375" s="58"/>
      <c r="S375" s="5">
        <v>44390</v>
      </c>
      <c r="T375">
        <v>0.1</v>
      </c>
      <c r="U375" s="5">
        <v>44384</v>
      </c>
      <c r="V375">
        <v>0.1699</v>
      </c>
      <c r="W375" s="5">
        <v>44376</v>
      </c>
      <c r="X375">
        <v>0.48</v>
      </c>
    </row>
    <row r="376" spans="1:24" x14ac:dyDescent="0.2">
      <c r="A376" s="5">
        <v>32964</v>
      </c>
      <c r="B376">
        <v>57726.00099</v>
      </c>
      <c r="E376" s="8"/>
      <c r="F376" s="58"/>
      <c r="G376" s="72"/>
      <c r="H376" s="72"/>
      <c r="I376" s="73"/>
      <c r="M376" s="75">
        <f t="shared" si="67"/>
        <v>0</v>
      </c>
      <c r="N376" s="58">
        <f t="shared" si="68"/>
        <v>0</v>
      </c>
      <c r="O376" s="58"/>
      <c r="S376" s="5">
        <v>44389</v>
      </c>
      <c r="T376">
        <v>0.1</v>
      </c>
      <c r="U376" s="5">
        <v>44383</v>
      </c>
      <c r="V376">
        <v>0.17399999999999999</v>
      </c>
      <c r="W376" s="5">
        <v>44375</v>
      </c>
      <c r="X376">
        <v>0.47910000000000003</v>
      </c>
    </row>
    <row r="377" spans="1:24" x14ac:dyDescent="0.2">
      <c r="A377" s="5">
        <v>33573</v>
      </c>
      <c r="B377">
        <v>57435.043319999997</v>
      </c>
      <c r="E377" s="8"/>
      <c r="F377" s="58"/>
      <c r="G377" s="72"/>
      <c r="H377" s="72"/>
      <c r="I377" s="73"/>
      <c r="M377" s="75">
        <f t="shared" si="67"/>
        <v>0</v>
      </c>
      <c r="N377" s="58">
        <f t="shared" si="68"/>
        <v>0</v>
      </c>
      <c r="O377" s="58"/>
      <c r="S377" s="5">
        <v>44386</v>
      </c>
      <c r="T377">
        <v>0.1</v>
      </c>
      <c r="U377" s="5">
        <v>44382</v>
      </c>
      <c r="V377">
        <v>0.184</v>
      </c>
      <c r="W377" s="5">
        <v>44372</v>
      </c>
      <c r="X377">
        <v>0.51</v>
      </c>
    </row>
    <row r="378" spans="1:24" x14ac:dyDescent="0.2">
      <c r="A378" s="5">
        <v>33512</v>
      </c>
      <c r="B378">
        <v>57435.043319999997</v>
      </c>
      <c r="E378" s="8"/>
      <c r="F378" s="58"/>
      <c r="G378" s="72"/>
      <c r="H378" s="72"/>
      <c r="I378" s="73"/>
      <c r="M378" s="75">
        <f t="shared" si="67"/>
        <v>0</v>
      </c>
      <c r="N378" s="58">
        <f t="shared" si="68"/>
        <v>0</v>
      </c>
      <c r="O378" s="58"/>
      <c r="S378" s="5">
        <v>44385</v>
      </c>
      <c r="T378">
        <v>0.1</v>
      </c>
      <c r="U378" s="5">
        <v>44379</v>
      </c>
      <c r="V378">
        <v>0.18248</v>
      </c>
      <c r="W378" s="5">
        <v>44371</v>
      </c>
      <c r="X378">
        <v>0.48399999999999999</v>
      </c>
    </row>
    <row r="379" spans="1:24" x14ac:dyDescent="0.2">
      <c r="A379" s="5">
        <v>33543</v>
      </c>
      <c r="B379">
        <v>57435.043319999997</v>
      </c>
      <c r="E379" s="8"/>
      <c r="F379" s="58"/>
      <c r="G379" s="72"/>
      <c r="H379" s="72"/>
      <c r="I379" s="73"/>
      <c r="M379" s="75">
        <f t="shared" si="67"/>
        <v>0</v>
      </c>
      <c r="N379" s="58">
        <f t="shared" si="68"/>
        <v>0</v>
      </c>
      <c r="O379" s="58"/>
      <c r="S379" s="5">
        <v>44384</v>
      </c>
      <c r="T379">
        <v>0.1</v>
      </c>
      <c r="U379" s="5">
        <v>44378</v>
      </c>
      <c r="V379">
        <v>0.19400000000000001</v>
      </c>
      <c r="W379" s="5">
        <v>44370</v>
      </c>
      <c r="X379">
        <v>0.51</v>
      </c>
    </row>
    <row r="380" spans="1:24" x14ac:dyDescent="0.2">
      <c r="A380" s="5">
        <v>33298</v>
      </c>
      <c r="B380">
        <v>57085.894119999997</v>
      </c>
      <c r="E380" s="8"/>
      <c r="F380" s="58"/>
      <c r="G380" s="72"/>
      <c r="H380" s="72"/>
      <c r="I380" s="73"/>
      <c r="M380" s="75">
        <f t="shared" si="67"/>
        <v>0</v>
      </c>
      <c r="N380" s="58">
        <f t="shared" si="68"/>
        <v>0</v>
      </c>
      <c r="O380" s="58"/>
      <c r="S380" s="5">
        <v>44383</v>
      </c>
      <c r="T380">
        <v>0.1</v>
      </c>
      <c r="U380" s="5">
        <v>44377</v>
      </c>
      <c r="V380">
        <v>0.19400000000000001</v>
      </c>
      <c r="W380" s="5">
        <v>44369</v>
      </c>
      <c r="X380">
        <v>0.5151</v>
      </c>
    </row>
    <row r="381" spans="1:24" x14ac:dyDescent="0.2">
      <c r="A381" s="5">
        <v>33270</v>
      </c>
      <c r="B381">
        <v>57085.894119999997</v>
      </c>
      <c r="E381" s="8"/>
      <c r="F381" s="58"/>
      <c r="G381" s="72"/>
      <c r="H381" s="72"/>
      <c r="I381" s="73"/>
      <c r="M381" s="75">
        <f t="shared" si="67"/>
        <v>0</v>
      </c>
      <c r="N381" s="58">
        <f t="shared" si="68"/>
        <v>0</v>
      </c>
      <c r="O381" s="58"/>
      <c r="S381" s="5">
        <v>44382</v>
      </c>
      <c r="T381">
        <v>0.1</v>
      </c>
      <c r="U381" s="5">
        <v>44376</v>
      </c>
      <c r="V381">
        <v>0.19689999999999999</v>
      </c>
      <c r="W381" s="5">
        <v>44368</v>
      </c>
      <c r="X381">
        <v>0.51900000000000002</v>
      </c>
    </row>
    <row r="382" spans="1:24" x14ac:dyDescent="0.2">
      <c r="A382" s="5">
        <v>33239</v>
      </c>
      <c r="B382">
        <v>57085.894119999997</v>
      </c>
      <c r="E382" s="8"/>
      <c r="F382" s="58"/>
      <c r="G382" s="72"/>
      <c r="H382" s="72"/>
      <c r="I382" s="73"/>
      <c r="M382" s="75">
        <f t="shared" si="67"/>
        <v>0</v>
      </c>
      <c r="N382" s="58">
        <f t="shared" si="68"/>
        <v>0</v>
      </c>
      <c r="O382" s="58"/>
      <c r="S382" s="5">
        <v>44379</v>
      </c>
      <c r="T382">
        <v>0.1</v>
      </c>
      <c r="U382" s="5">
        <v>44375</v>
      </c>
      <c r="V382">
        <v>0.2014</v>
      </c>
      <c r="W382" s="5">
        <v>44365</v>
      </c>
      <c r="X382">
        <v>0.50800000000000001</v>
      </c>
    </row>
    <row r="383" spans="1:24" x14ac:dyDescent="0.2">
      <c r="A383" s="5">
        <v>33329</v>
      </c>
      <c r="B383">
        <v>56853.127990000001</v>
      </c>
      <c r="E383" s="8"/>
      <c r="F383" s="58"/>
      <c r="G383" s="72"/>
      <c r="H383" s="72"/>
      <c r="I383" s="73"/>
      <c r="M383" s="75">
        <f t="shared" si="67"/>
        <v>0</v>
      </c>
      <c r="N383" s="58">
        <f t="shared" si="68"/>
        <v>0</v>
      </c>
      <c r="O383" s="58"/>
      <c r="S383" s="5">
        <v>44378</v>
      </c>
      <c r="T383">
        <v>0.1</v>
      </c>
      <c r="U383" s="5">
        <v>44372</v>
      </c>
      <c r="V383">
        <v>0.21074999999999999</v>
      </c>
      <c r="W383" s="5">
        <v>44364</v>
      </c>
      <c r="X383">
        <v>0.51114999999999999</v>
      </c>
    </row>
    <row r="384" spans="1:24" x14ac:dyDescent="0.2">
      <c r="A384" s="5">
        <v>33390</v>
      </c>
      <c r="B384">
        <v>56853.127990000001</v>
      </c>
      <c r="E384" s="8"/>
      <c r="F384" s="58"/>
      <c r="G384" s="72"/>
      <c r="H384" s="72"/>
      <c r="I384" s="73"/>
      <c r="M384" s="75">
        <f t="shared" si="67"/>
        <v>0</v>
      </c>
      <c r="N384" s="58">
        <f t="shared" si="68"/>
        <v>0</v>
      </c>
      <c r="O384" s="58"/>
      <c r="S384" s="5">
        <v>44377</v>
      </c>
      <c r="T384">
        <v>0.1</v>
      </c>
      <c r="U384" s="5">
        <v>44371</v>
      </c>
      <c r="V384">
        <v>0.19689999999999999</v>
      </c>
      <c r="W384" s="5">
        <v>44363</v>
      </c>
      <c r="X384">
        <v>0.44540000000000002</v>
      </c>
    </row>
    <row r="385" spans="1:24" x14ac:dyDescent="0.2">
      <c r="A385" s="5">
        <v>33359</v>
      </c>
      <c r="B385">
        <v>56853.127990000001</v>
      </c>
      <c r="E385" s="8"/>
      <c r="F385" s="58"/>
      <c r="G385" s="72"/>
      <c r="H385" s="72"/>
      <c r="I385" s="73"/>
      <c r="M385" s="75">
        <f t="shared" si="67"/>
        <v>0</v>
      </c>
      <c r="N385" s="58">
        <f t="shared" si="68"/>
        <v>0</v>
      </c>
      <c r="O385" s="58"/>
      <c r="S385" s="5">
        <v>44376</v>
      </c>
      <c r="T385">
        <v>0.1</v>
      </c>
      <c r="U385" s="5">
        <v>44370</v>
      </c>
      <c r="V385">
        <v>0.21210000000000001</v>
      </c>
      <c r="W385" s="5">
        <v>44362</v>
      </c>
      <c r="X385">
        <v>0.45340000000000003</v>
      </c>
    </row>
    <row r="386" spans="1:24" x14ac:dyDescent="0.2">
      <c r="A386" s="5">
        <v>35217</v>
      </c>
      <c r="B386">
        <v>56630.146269999997</v>
      </c>
      <c r="E386" s="8"/>
      <c r="F386" s="58"/>
      <c r="G386" s="72"/>
      <c r="H386" s="72"/>
      <c r="I386" s="73"/>
      <c r="M386" s="75">
        <f t="shared" si="67"/>
        <v>0</v>
      </c>
      <c r="N386" s="58">
        <f t="shared" si="68"/>
        <v>0</v>
      </c>
      <c r="O386" s="58"/>
      <c r="S386" s="5">
        <v>44375</v>
      </c>
      <c r="T386">
        <v>0.1</v>
      </c>
      <c r="U386" s="5">
        <v>44369</v>
      </c>
      <c r="V386">
        <v>0.21260000000000001</v>
      </c>
      <c r="W386" s="5">
        <v>44361</v>
      </c>
      <c r="X386">
        <v>0.436</v>
      </c>
    </row>
    <row r="387" spans="1:24" x14ac:dyDescent="0.2">
      <c r="A387" s="5">
        <v>35186</v>
      </c>
      <c r="B387">
        <v>56630.146269999997</v>
      </c>
      <c r="E387" s="8"/>
      <c r="F387" s="58"/>
      <c r="G387" s="72"/>
      <c r="H387" s="72"/>
      <c r="I387" s="73"/>
      <c r="M387" s="75">
        <f t="shared" si="67"/>
        <v>0</v>
      </c>
      <c r="N387" s="58">
        <f t="shared" si="68"/>
        <v>0</v>
      </c>
      <c r="O387" s="58"/>
      <c r="S387" s="5">
        <v>44372</v>
      </c>
      <c r="T387">
        <v>0.1</v>
      </c>
      <c r="U387" s="5">
        <v>44368</v>
      </c>
      <c r="V387">
        <v>0.21609999999999999</v>
      </c>
      <c r="W387" s="5">
        <v>44358</v>
      </c>
      <c r="X387">
        <v>0.4123</v>
      </c>
    </row>
    <row r="388" spans="1:24" x14ac:dyDescent="0.2">
      <c r="A388" s="5">
        <v>35156</v>
      </c>
      <c r="B388">
        <v>56630.146269999997</v>
      </c>
      <c r="E388" s="8"/>
      <c r="F388" s="58"/>
      <c r="G388" s="72"/>
      <c r="H388" s="72"/>
      <c r="I388" s="73"/>
      <c r="M388" s="75">
        <f t="shared" si="67"/>
        <v>0</v>
      </c>
      <c r="N388" s="58">
        <f t="shared" si="68"/>
        <v>0</v>
      </c>
      <c r="O388" s="58"/>
      <c r="S388" s="5">
        <v>44371</v>
      </c>
      <c r="T388">
        <v>0.1</v>
      </c>
      <c r="U388" s="5">
        <v>44365</v>
      </c>
      <c r="V388">
        <v>0.21825</v>
      </c>
      <c r="W388" s="5">
        <v>44357</v>
      </c>
      <c r="X388">
        <v>0.4335</v>
      </c>
    </row>
    <row r="389" spans="1:24" x14ac:dyDescent="0.2">
      <c r="A389" s="5">
        <v>32509</v>
      </c>
      <c r="B389">
        <v>56615.124620000002</v>
      </c>
      <c r="E389" s="8"/>
      <c r="F389" s="58"/>
      <c r="G389" s="72"/>
      <c r="H389" s="72"/>
      <c r="I389" s="73"/>
      <c r="M389" s="75">
        <f t="shared" si="67"/>
        <v>0</v>
      </c>
      <c r="N389" s="58">
        <f t="shared" si="68"/>
        <v>0</v>
      </c>
      <c r="O389" s="58"/>
      <c r="S389" s="5">
        <v>44370</v>
      </c>
      <c r="T389">
        <v>0.1</v>
      </c>
      <c r="U389" s="5">
        <v>44364</v>
      </c>
      <c r="V389">
        <v>0.19700000000000001</v>
      </c>
      <c r="W389" s="5">
        <v>44356</v>
      </c>
      <c r="X389">
        <v>0.42799999999999999</v>
      </c>
    </row>
    <row r="390" spans="1:24" x14ac:dyDescent="0.2">
      <c r="A390" s="5">
        <v>32568</v>
      </c>
      <c r="B390">
        <v>56615.124620000002</v>
      </c>
      <c r="E390" s="8"/>
      <c r="F390" s="58"/>
      <c r="G390" s="72"/>
      <c r="H390" s="72"/>
      <c r="I390" s="73"/>
      <c r="M390" s="75">
        <f t="shared" si="67"/>
        <v>0</v>
      </c>
      <c r="N390" s="58">
        <f t="shared" si="68"/>
        <v>0</v>
      </c>
      <c r="O390" s="58"/>
      <c r="S390" s="5">
        <v>44369</v>
      </c>
      <c r="T390">
        <v>0.1</v>
      </c>
      <c r="U390" s="5">
        <v>44363</v>
      </c>
      <c r="V390">
        <v>0.15690000000000001</v>
      </c>
      <c r="W390" s="5">
        <v>44355</v>
      </c>
      <c r="X390">
        <v>0.45290000000000002</v>
      </c>
    </row>
    <row r="391" spans="1:24" x14ac:dyDescent="0.2">
      <c r="A391" s="5">
        <v>32540</v>
      </c>
      <c r="B391">
        <v>56615.124620000002</v>
      </c>
      <c r="E391" s="8"/>
      <c r="F391" s="58"/>
      <c r="G391" s="72"/>
      <c r="H391" s="72"/>
      <c r="I391" s="73"/>
      <c r="M391" s="75">
        <f t="shared" si="67"/>
        <v>0</v>
      </c>
      <c r="N391" s="58">
        <f t="shared" si="68"/>
        <v>0</v>
      </c>
      <c r="O391" s="58"/>
      <c r="S391" s="5">
        <v>44368</v>
      </c>
      <c r="T391">
        <v>0.1</v>
      </c>
      <c r="U391" s="5">
        <v>44362</v>
      </c>
      <c r="V391">
        <v>0.154</v>
      </c>
      <c r="W391" s="5">
        <v>44354</v>
      </c>
      <c r="X391">
        <v>0.47249999999999998</v>
      </c>
    </row>
    <row r="392" spans="1:24" x14ac:dyDescent="0.2">
      <c r="A392" s="5">
        <v>35125</v>
      </c>
      <c r="B392">
        <v>56575.902840000002</v>
      </c>
      <c r="E392" s="8"/>
      <c r="F392" s="58"/>
      <c r="G392" s="72"/>
      <c r="H392" s="72"/>
      <c r="I392" s="73"/>
      <c r="M392" s="75">
        <f t="shared" si="67"/>
        <v>0</v>
      </c>
      <c r="N392" s="58">
        <f t="shared" si="68"/>
        <v>0</v>
      </c>
      <c r="O392" s="58"/>
      <c r="S392" s="5">
        <v>44365</v>
      </c>
      <c r="T392">
        <v>0.1</v>
      </c>
      <c r="U392" s="5">
        <v>44361</v>
      </c>
      <c r="V392">
        <v>0.1487</v>
      </c>
      <c r="W392" s="5">
        <v>44351</v>
      </c>
      <c r="X392">
        <v>0.46329999999999999</v>
      </c>
    </row>
    <row r="393" spans="1:24" x14ac:dyDescent="0.2">
      <c r="A393" s="5">
        <v>35096</v>
      </c>
      <c r="B393">
        <v>56575.902840000002</v>
      </c>
      <c r="E393" s="8"/>
      <c r="F393" s="58"/>
      <c r="G393" s="72"/>
      <c r="H393" s="72"/>
      <c r="I393" s="73"/>
      <c r="M393" s="75">
        <f t="shared" si="67"/>
        <v>0</v>
      </c>
      <c r="N393" s="58">
        <f t="shared" si="68"/>
        <v>0</v>
      </c>
      <c r="O393" s="58"/>
      <c r="S393" s="5">
        <v>44364</v>
      </c>
      <c r="T393">
        <v>0.1</v>
      </c>
      <c r="U393" s="5">
        <v>44358</v>
      </c>
      <c r="V393">
        <v>0.14030000000000001</v>
      </c>
      <c r="W393" s="5">
        <v>44350</v>
      </c>
      <c r="X393">
        <v>0.49099999999999999</v>
      </c>
    </row>
    <row r="394" spans="1:24" x14ac:dyDescent="0.2">
      <c r="A394" s="5">
        <v>35065</v>
      </c>
      <c r="B394">
        <v>56575.902840000002</v>
      </c>
      <c r="E394" s="8"/>
      <c r="F394" s="58"/>
      <c r="G394" s="72"/>
      <c r="H394" s="72"/>
      <c r="I394" s="73"/>
      <c r="M394" s="75">
        <f t="shared" si="67"/>
        <v>0</v>
      </c>
      <c r="N394" s="58">
        <f t="shared" si="68"/>
        <v>0</v>
      </c>
      <c r="O394" s="58"/>
      <c r="S394" s="5">
        <v>44363</v>
      </c>
      <c r="T394">
        <v>0.1</v>
      </c>
      <c r="U394" s="5">
        <v>44357</v>
      </c>
      <c r="V394">
        <v>0.14649999999999999</v>
      </c>
      <c r="W394" s="5">
        <v>44349</v>
      </c>
      <c r="X394">
        <v>0.45989999999999998</v>
      </c>
    </row>
    <row r="395" spans="1:24" x14ac:dyDescent="0.2">
      <c r="A395" s="5">
        <v>34943</v>
      </c>
      <c r="B395">
        <v>56521.659399999997</v>
      </c>
      <c r="E395" s="8"/>
      <c r="F395" s="58"/>
      <c r="G395" s="72"/>
      <c r="H395" s="72"/>
      <c r="I395" s="73"/>
      <c r="M395" s="75">
        <f t="shared" si="67"/>
        <v>0</v>
      </c>
      <c r="N395" s="58">
        <f t="shared" si="68"/>
        <v>0</v>
      </c>
      <c r="O395" s="58"/>
      <c r="S395" s="5">
        <v>44362</v>
      </c>
      <c r="T395">
        <v>0.1</v>
      </c>
      <c r="U395" s="5">
        <v>44356</v>
      </c>
      <c r="V395">
        <v>0.14199999999999999</v>
      </c>
      <c r="W395" s="5">
        <v>44348</v>
      </c>
      <c r="X395">
        <v>0.47249999999999998</v>
      </c>
    </row>
    <row r="396" spans="1:24" x14ac:dyDescent="0.2">
      <c r="A396" s="5">
        <v>34912</v>
      </c>
      <c r="B396">
        <v>56521.659399999997</v>
      </c>
      <c r="E396" s="8"/>
      <c r="F396" s="58"/>
      <c r="G396" s="72"/>
      <c r="H396" s="72"/>
      <c r="I396" s="73"/>
      <c r="M396" s="75">
        <f t="shared" si="67"/>
        <v>0</v>
      </c>
      <c r="N396" s="58">
        <f t="shared" si="68"/>
        <v>0</v>
      </c>
      <c r="O396" s="58"/>
      <c r="S396" s="5">
        <v>44361</v>
      </c>
      <c r="T396">
        <v>0.1</v>
      </c>
      <c r="U396" s="5">
        <v>44355</v>
      </c>
      <c r="V396">
        <v>0.1469</v>
      </c>
      <c r="W396" s="5">
        <v>44344</v>
      </c>
      <c r="X396">
        <v>0.45800000000000002</v>
      </c>
    </row>
    <row r="397" spans="1:24" x14ac:dyDescent="0.2">
      <c r="A397" s="5">
        <v>34881</v>
      </c>
      <c r="B397">
        <v>56521.659399999997</v>
      </c>
      <c r="E397" s="8"/>
      <c r="F397" s="58"/>
      <c r="G397" s="72"/>
      <c r="H397" s="72"/>
      <c r="I397" s="73"/>
      <c r="M397" s="75">
        <f t="shared" si="67"/>
        <v>0</v>
      </c>
      <c r="N397" s="58">
        <f t="shared" si="68"/>
        <v>0</v>
      </c>
      <c r="O397" s="58"/>
      <c r="S397" s="5">
        <v>44358</v>
      </c>
      <c r="T397">
        <v>0.1</v>
      </c>
      <c r="U397" s="5">
        <v>44354</v>
      </c>
      <c r="V397">
        <v>0.15609999999999999</v>
      </c>
      <c r="W397" s="5">
        <v>44343</v>
      </c>
      <c r="X397">
        <v>0.46700000000000003</v>
      </c>
    </row>
    <row r="398" spans="1:24" x14ac:dyDescent="0.2">
      <c r="A398" s="5">
        <v>33664</v>
      </c>
      <c r="B398">
        <v>56503.978790000001</v>
      </c>
      <c r="E398" s="8"/>
      <c r="F398" s="58"/>
      <c r="G398" s="72"/>
      <c r="H398" s="72"/>
      <c r="I398" s="73"/>
      <c r="M398" s="75">
        <f t="shared" si="67"/>
        <v>0</v>
      </c>
      <c r="N398" s="58">
        <f t="shared" si="68"/>
        <v>0</v>
      </c>
      <c r="O398" s="58"/>
      <c r="S398" s="5">
        <v>44357</v>
      </c>
      <c r="T398">
        <v>0.1</v>
      </c>
      <c r="U398" s="5">
        <v>44351</v>
      </c>
      <c r="V398">
        <v>0.153</v>
      </c>
      <c r="W398" s="5">
        <v>44342</v>
      </c>
      <c r="X398">
        <v>0.41199999999999998</v>
      </c>
    </row>
    <row r="399" spans="1:24" x14ac:dyDescent="0.2">
      <c r="A399" s="5">
        <v>33604</v>
      </c>
      <c r="B399">
        <v>56503.978790000001</v>
      </c>
      <c r="E399" s="8"/>
      <c r="F399" s="58"/>
      <c r="G399" s="72"/>
      <c r="H399" s="72"/>
      <c r="I399" s="73"/>
      <c r="M399" s="75">
        <f t="shared" si="67"/>
        <v>0</v>
      </c>
      <c r="N399" s="58">
        <f t="shared" si="68"/>
        <v>0</v>
      </c>
      <c r="O399" s="58"/>
      <c r="S399" s="5">
        <v>44356</v>
      </c>
      <c r="T399">
        <v>0.1</v>
      </c>
      <c r="U399" s="5">
        <v>44350</v>
      </c>
      <c r="V399">
        <v>0.15820000000000001</v>
      </c>
      <c r="W399" s="5">
        <v>44341</v>
      </c>
      <c r="X399">
        <v>0.43680000000000002</v>
      </c>
    </row>
    <row r="400" spans="1:24" x14ac:dyDescent="0.2">
      <c r="A400" s="5">
        <v>33635</v>
      </c>
      <c r="B400">
        <v>56503.978790000001</v>
      </c>
      <c r="E400" s="8"/>
      <c r="F400" s="58"/>
      <c r="G400" s="72"/>
      <c r="H400" s="72"/>
      <c r="I400" s="73"/>
      <c r="M400" s="75">
        <f t="shared" si="67"/>
        <v>0</v>
      </c>
      <c r="N400" s="58">
        <f t="shared" si="68"/>
        <v>0</v>
      </c>
      <c r="O400" s="58"/>
      <c r="S400" s="5">
        <v>44355</v>
      </c>
      <c r="T400">
        <v>0.1</v>
      </c>
      <c r="U400" s="5">
        <v>44349</v>
      </c>
      <c r="V400">
        <v>0.14560000000000001</v>
      </c>
      <c r="W400" s="5">
        <v>44340</v>
      </c>
      <c r="X400">
        <v>0.4506</v>
      </c>
    </row>
    <row r="401" spans="1:24" x14ac:dyDescent="0.2">
      <c r="A401" s="5">
        <v>34578</v>
      </c>
      <c r="B401">
        <v>56304.685660000003</v>
      </c>
      <c r="E401" s="8"/>
      <c r="F401" s="58"/>
      <c r="G401" s="72"/>
      <c r="H401" s="72"/>
      <c r="I401" s="73"/>
      <c r="M401" s="75">
        <f t="shared" si="67"/>
        <v>0</v>
      </c>
      <c r="N401" s="58">
        <f t="shared" si="68"/>
        <v>0</v>
      </c>
      <c r="O401" s="58"/>
      <c r="S401" s="5">
        <v>44354</v>
      </c>
      <c r="T401">
        <v>0.1</v>
      </c>
      <c r="U401" s="5">
        <v>44348</v>
      </c>
      <c r="V401">
        <v>0.14729999999999999</v>
      </c>
      <c r="W401" s="5">
        <v>44337</v>
      </c>
      <c r="X401">
        <v>0.46310000000000001</v>
      </c>
    </row>
    <row r="402" spans="1:24" x14ac:dyDescent="0.2">
      <c r="A402" s="5">
        <v>34547</v>
      </c>
      <c r="B402">
        <v>56304.685660000003</v>
      </c>
      <c r="E402" s="8"/>
      <c r="F402" s="58"/>
      <c r="G402" s="72"/>
      <c r="H402" s="72"/>
      <c r="I402" s="73"/>
      <c r="M402" s="75">
        <f t="shared" si="67"/>
        <v>0</v>
      </c>
      <c r="N402" s="58">
        <f t="shared" si="68"/>
        <v>0</v>
      </c>
      <c r="O402" s="58"/>
      <c r="S402" s="5">
        <v>44351</v>
      </c>
      <c r="T402">
        <v>0.1</v>
      </c>
      <c r="U402" s="5">
        <v>44347</v>
      </c>
      <c r="V402">
        <v>0.14099999999999999</v>
      </c>
      <c r="W402" s="5">
        <v>44336</v>
      </c>
      <c r="X402">
        <v>0.46250000000000002</v>
      </c>
    </row>
    <row r="403" spans="1:24" x14ac:dyDescent="0.2">
      <c r="A403" s="5">
        <v>34516</v>
      </c>
      <c r="B403">
        <v>56304.685660000003</v>
      </c>
      <c r="E403" s="8"/>
      <c r="F403" s="58"/>
      <c r="G403" s="72"/>
      <c r="H403" s="72"/>
      <c r="I403" s="73"/>
      <c r="M403" s="75">
        <f t="shared" si="67"/>
        <v>0</v>
      </c>
      <c r="N403" s="58">
        <f t="shared" si="68"/>
        <v>0</v>
      </c>
      <c r="O403" s="58"/>
      <c r="S403" s="5">
        <v>44350</v>
      </c>
      <c r="T403">
        <v>0.1</v>
      </c>
      <c r="U403" s="5">
        <v>44344</v>
      </c>
      <c r="V403">
        <v>0.14069999999999999</v>
      </c>
      <c r="W403" s="5">
        <v>44335</v>
      </c>
      <c r="X403">
        <v>0.46600000000000003</v>
      </c>
    </row>
    <row r="404" spans="1:24" x14ac:dyDescent="0.2">
      <c r="A404" s="5">
        <v>34851</v>
      </c>
      <c r="B404">
        <v>56033.468489999999</v>
      </c>
      <c r="E404" s="8"/>
      <c r="F404" s="58"/>
      <c r="G404" s="72"/>
      <c r="H404" s="72"/>
      <c r="I404" s="73"/>
      <c r="M404" s="75">
        <f t="shared" si="67"/>
        <v>0</v>
      </c>
      <c r="N404" s="58">
        <f t="shared" si="68"/>
        <v>0</v>
      </c>
      <c r="O404" s="58"/>
      <c r="S404" s="5">
        <v>44349</v>
      </c>
      <c r="T404">
        <v>0.1</v>
      </c>
      <c r="U404" s="5">
        <v>44343</v>
      </c>
      <c r="V404">
        <v>0.1404</v>
      </c>
      <c r="W404" s="5">
        <v>44334</v>
      </c>
      <c r="X404">
        <v>0.48</v>
      </c>
    </row>
    <row r="405" spans="1:24" x14ac:dyDescent="0.2">
      <c r="A405" s="5">
        <v>34790</v>
      </c>
      <c r="B405">
        <v>56033.468489999999</v>
      </c>
      <c r="E405" s="8"/>
      <c r="F405" s="58"/>
      <c r="G405" s="72"/>
      <c r="H405" s="72"/>
      <c r="I405" s="73"/>
      <c r="M405" s="75">
        <f t="shared" si="67"/>
        <v>0</v>
      </c>
      <c r="N405" s="58">
        <f t="shared" si="68"/>
        <v>0</v>
      </c>
      <c r="O405" s="58"/>
      <c r="S405" s="5">
        <v>44348</v>
      </c>
      <c r="T405">
        <v>0.1</v>
      </c>
      <c r="U405" s="5">
        <v>44342</v>
      </c>
      <c r="V405">
        <v>0.1134</v>
      </c>
      <c r="W405" s="5">
        <v>44333</v>
      </c>
      <c r="X405">
        <v>0.48249999999999998</v>
      </c>
    </row>
    <row r="406" spans="1:24" x14ac:dyDescent="0.2">
      <c r="A406" s="5">
        <v>34820</v>
      </c>
      <c r="B406">
        <v>56033.468489999999</v>
      </c>
      <c r="E406" s="8"/>
      <c r="F406" s="58"/>
      <c r="G406" s="72"/>
      <c r="H406" s="72"/>
      <c r="I406" s="73"/>
      <c r="M406" s="75">
        <f t="shared" si="67"/>
        <v>0</v>
      </c>
      <c r="N406" s="58">
        <f t="shared" si="68"/>
        <v>0</v>
      </c>
      <c r="O406" s="58"/>
      <c r="S406" s="5">
        <v>44347</v>
      </c>
      <c r="T406">
        <v>0.1</v>
      </c>
      <c r="U406" s="5">
        <v>44341</v>
      </c>
      <c r="V406">
        <v>0.1202</v>
      </c>
      <c r="W406" s="5">
        <v>44330</v>
      </c>
      <c r="X406">
        <v>0.48620000000000002</v>
      </c>
    </row>
    <row r="407" spans="1:24" x14ac:dyDescent="0.2">
      <c r="A407" s="5">
        <v>34669</v>
      </c>
      <c r="B407">
        <v>55924.981619999999</v>
      </c>
      <c r="E407" s="8"/>
      <c r="F407" s="58"/>
      <c r="G407" s="72"/>
      <c r="H407" s="72"/>
      <c r="I407" s="73"/>
      <c r="M407" s="75">
        <f t="shared" si="67"/>
        <v>0</v>
      </c>
      <c r="N407" s="58">
        <f t="shared" si="68"/>
        <v>0</v>
      </c>
      <c r="O407" s="58"/>
      <c r="S407" s="5">
        <v>44344</v>
      </c>
      <c r="T407">
        <v>0.1</v>
      </c>
      <c r="U407" s="5">
        <v>44340</v>
      </c>
      <c r="V407">
        <v>0.12759999999999999</v>
      </c>
      <c r="W407" s="5">
        <v>44329</v>
      </c>
      <c r="X407">
        <v>0.50749999999999995</v>
      </c>
    </row>
    <row r="408" spans="1:24" x14ac:dyDescent="0.2">
      <c r="A408" s="5">
        <v>34608</v>
      </c>
      <c r="B408">
        <v>55924.981619999999</v>
      </c>
      <c r="E408" s="8"/>
      <c r="F408" s="58"/>
      <c r="G408" s="72"/>
      <c r="H408" s="72"/>
      <c r="I408" s="73"/>
      <c r="M408" s="75">
        <f t="shared" si="67"/>
        <v>0</v>
      </c>
      <c r="N408" s="58">
        <f t="shared" si="68"/>
        <v>0</v>
      </c>
      <c r="O408" s="58"/>
      <c r="S408" s="5">
        <v>44343</v>
      </c>
      <c r="T408">
        <v>0.1</v>
      </c>
      <c r="U408" s="5">
        <v>44337</v>
      </c>
      <c r="V408">
        <v>0.12989999999999999</v>
      </c>
      <c r="W408" s="5">
        <v>44328</v>
      </c>
      <c r="X408">
        <v>0.50409999999999999</v>
      </c>
    </row>
    <row r="409" spans="1:24" x14ac:dyDescent="0.2">
      <c r="A409" s="5">
        <v>34639</v>
      </c>
      <c r="B409">
        <v>55924.981619999999</v>
      </c>
      <c r="E409" s="8"/>
      <c r="F409" s="58"/>
      <c r="G409" s="72"/>
      <c r="H409" s="72"/>
      <c r="I409" s="73"/>
      <c r="M409" s="75">
        <f t="shared" si="67"/>
        <v>0</v>
      </c>
      <c r="N409" s="58">
        <f t="shared" si="68"/>
        <v>0</v>
      </c>
      <c r="O409" s="58"/>
      <c r="S409" s="5">
        <v>44342</v>
      </c>
      <c r="T409">
        <v>0.1</v>
      </c>
      <c r="U409" s="5">
        <v>44336</v>
      </c>
      <c r="V409">
        <v>0.1283</v>
      </c>
      <c r="W409" s="5">
        <v>44327</v>
      </c>
      <c r="X409">
        <v>0.45600000000000002</v>
      </c>
    </row>
    <row r="410" spans="1:24" x14ac:dyDescent="0.2">
      <c r="A410" s="5">
        <v>35034</v>
      </c>
      <c r="B410">
        <v>55762.25131</v>
      </c>
      <c r="E410" s="8"/>
      <c r="F410" s="58"/>
      <c r="G410" s="72"/>
      <c r="H410" s="72"/>
      <c r="I410" s="73"/>
      <c r="M410" s="75">
        <f t="shared" si="67"/>
        <v>0</v>
      </c>
      <c r="N410" s="58">
        <f t="shared" si="68"/>
        <v>0</v>
      </c>
      <c r="O410" s="58"/>
      <c r="S410" s="5">
        <v>44341</v>
      </c>
      <c r="T410">
        <v>0.1</v>
      </c>
      <c r="U410" s="5">
        <v>44335</v>
      </c>
      <c r="V410">
        <v>0.1288</v>
      </c>
      <c r="W410" s="5">
        <v>44326</v>
      </c>
      <c r="X410">
        <v>0.43240000000000001</v>
      </c>
    </row>
    <row r="411" spans="1:24" x14ac:dyDescent="0.2">
      <c r="A411" s="5">
        <v>35004</v>
      </c>
      <c r="B411">
        <v>55762.25131</v>
      </c>
      <c r="E411" s="8"/>
      <c r="F411" s="58"/>
      <c r="G411" s="72"/>
      <c r="H411" s="72"/>
      <c r="I411" s="73"/>
      <c r="M411" s="75">
        <f t="shared" si="67"/>
        <v>0</v>
      </c>
      <c r="N411" s="58">
        <f t="shared" si="68"/>
        <v>0</v>
      </c>
      <c r="O411" s="58"/>
      <c r="S411" s="5">
        <v>44340</v>
      </c>
      <c r="T411">
        <v>0.1</v>
      </c>
      <c r="U411" s="5">
        <v>44334</v>
      </c>
      <c r="V411">
        <v>0.13789999999999999</v>
      </c>
      <c r="W411" s="5">
        <v>44323</v>
      </c>
      <c r="X411">
        <v>0.42499999999999999</v>
      </c>
    </row>
    <row r="412" spans="1:24" x14ac:dyDescent="0.2">
      <c r="A412" s="5">
        <v>34973</v>
      </c>
      <c r="B412">
        <v>55762.25131</v>
      </c>
      <c r="E412" s="8"/>
      <c r="F412" s="58"/>
      <c r="G412" s="72"/>
      <c r="H412" s="72"/>
      <c r="I412" s="73"/>
      <c r="M412" s="75">
        <f t="shared" si="67"/>
        <v>0</v>
      </c>
      <c r="N412" s="58">
        <f t="shared" si="68"/>
        <v>0</v>
      </c>
      <c r="O412" s="58"/>
      <c r="S412" s="5">
        <v>44337</v>
      </c>
      <c r="T412">
        <v>0.1</v>
      </c>
      <c r="U412" s="5">
        <v>44333</v>
      </c>
      <c r="V412">
        <v>0.13980000000000001</v>
      </c>
      <c r="W412" s="5">
        <v>44322</v>
      </c>
      <c r="X412">
        <v>0.44764999999999999</v>
      </c>
    </row>
    <row r="413" spans="1:24" x14ac:dyDescent="0.2">
      <c r="A413" s="5">
        <v>32417</v>
      </c>
      <c r="B413">
        <v>55447.802459999999</v>
      </c>
      <c r="E413" s="8"/>
      <c r="F413" s="58"/>
      <c r="G413" s="72"/>
      <c r="H413" s="72"/>
      <c r="I413" s="73"/>
      <c r="M413" s="75">
        <f t="shared" si="67"/>
        <v>0</v>
      </c>
      <c r="N413" s="58">
        <f t="shared" si="68"/>
        <v>0</v>
      </c>
      <c r="O413" s="58"/>
      <c r="S413" s="5">
        <v>44336</v>
      </c>
      <c r="T413">
        <v>0.1</v>
      </c>
      <c r="U413" s="5">
        <v>44330</v>
      </c>
      <c r="V413">
        <v>0.1474</v>
      </c>
      <c r="W413" s="5">
        <v>44321</v>
      </c>
      <c r="X413">
        <v>0.48130000000000001</v>
      </c>
    </row>
    <row r="414" spans="1:24" x14ac:dyDescent="0.2">
      <c r="A414" s="5">
        <v>32448</v>
      </c>
      <c r="B414">
        <v>55447.802459999999</v>
      </c>
      <c r="E414" s="8"/>
      <c r="F414" s="58"/>
      <c r="G414" s="72"/>
      <c r="H414" s="72"/>
      <c r="I414" s="73"/>
      <c r="M414" s="75">
        <f t="shared" si="67"/>
        <v>0</v>
      </c>
      <c r="N414" s="58">
        <f t="shared" si="68"/>
        <v>0</v>
      </c>
      <c r="O414" s="58"/>
      <c r="S414" s="5">
        <v>44335</v>
      </c>
      <c r="T414">
        <v>0.1</v>
      </c>
      <c r="U414" s="5">
        <v>44329</v>
      </c>
      <c r="V414">
        <v>0.1512</v>
      </c>
      <c r="W414" s="5">
        <v>44320</v>
      </c>
      <c r="X414">
        <v>0.46860000000000002</v>
      </c>
    </row>
    <row r="415" spans="1:24" x14ac:dyDescent="0.2">
      <c r="A415" s="5">
        <v>32478</v>
      </c>
      <c r="B415">
        <v>55447.802459999999</v>
      </c>
      <c r="E415" s="8"/>
      <c r="F415" s="58"/>
      <c r="G415" s="72"/>
      <c r="H415" s="72"/>
      <c r="I415" s="73"/>
      <c r="M415" s="75">
        <f t="shared" si="67"/>
        <v>0</v>
      </c>
      <c r="N415" s="58">
        <f t="shared" si="68"/>
        <v>0</v>
      </c>
      <c r="O415" s="58"/>
      <c r="S415" s="5">
        <v>44334</v>
      </c>
      <c r="T415">
        <v>0.1</v>
      </c>
      <c r="U415" s="5">
        <v>44328</v>
      </c>
      <c r="V415">
        <v>0.1487</v>
      </c>
      <c r="W415" s="5">
        <v>44316</v>
      </c>
      <c r="X415">
        <v>0.49759999999999999</v>
      </c>
    </row>
    <row r="416" spans="1:24" x14ac:dyDescent="0.2">
      <c r="A416" s="5">
        <v>34759</v>
      </c>
      <c r="B416">
        <v>55436.790699999998</v>
      </c>
      <c r="E416" s="8"/>
      <c r="F416" s="58"/>
      <c r="G416" s="72"/>
      <c r="H416" s="72"/>
      <c r="I416" s="73"/>
      <c r="M416" s="75">
        <f t="shared" si="67"/>
        <v>0</v>
      </c>
      <c r="N416" s="58">
        <f t="shared" si="68"/>
        <v>0</v>
      </c>
      <c r="O416" s="58"/>
      <c r="S416" s="5">
        <v>44333</v>
      </c>
      <c r="T416">
        <v>0.1</v>
      </c>
      <c r="U416" s="5">
        <v>44327</v>
      </c>
      <c r="V416">
        <v>0.13070000000000001</v>
      </c>
      <c r="W416" s="5">
        <v>44315</v>
      </c>
      <c r="X416">
        <v>0.48730000000000001</v>
      </c>
    </row>
    <row r="417" spans="1:24" x14ac:dyDescent="0.2">
      <c r="A417" s="5">
        <v>34731</v>
      </c>
      <c r="B417">
        <v>55436.790699999998</v>
      </c>
      <c r="E417" s="8"/>
      <c r="F417" s="58"/>
      <c r="G417" s="72"/>
      <c r="H417" s="72"/>
      <c r="I417" s="73"/>
      <c r="M417" s="75">
        <f t="shared" si="67"/>
        <v>0</v>
      </c>
      <c r="N417" s="58">
        <f t="shared" si="68"/>
        <v>0</v>
      </c>
      <c r="O417" s="58"/>
      <c r="S417" s="5">
        <v>44330</v>
      </c>
      <c r="T417">
        <v>0.1</v>
      </c>
      <c r="U417" s="5">
        <v>44326</v>
      </c>
      <c r="V417">
        <v>0.12330000000000001</v>
      </c>
      <c r="W417" s="5">
        <v>44314</v>
      </c>
      <c r="X417">
        <v>0.46229999999999999</v>
      </c>
    </row>
    <row r="418" spans="1:24" x14ac:dyDescent="0.2">
      <c r="A418" s="5">
        <v>34700</v>
      </c>
      <c r="B418">
        <v>55436.790699999998</v>
      </c>
      <c r="E418" s="8"/>
      <c r="F418" s="58"/>
      <c r="G418" s="72"/>
      <c r="H418" s="72"/>
      <c r="I418" s="73"/>
      <c r="M418" s="75">
        <f t="shared" si="67"/>
        <v>0</v>
      </c>
      <c r="N418" s="58">
        <f t="shared" si="68"/>
        <v>0</v>
      </c>
      <c r="O418" s="58"/>
      <c r="S418" s="5">
        <v>44329</v>
      </c>
      <c r="T418">
        <v>0.1</v>
      </c>
      <c r="U418" s="5">
        <v>44323</v>
      </c>
      <c r="V418">
        <v>0.11849999999999999</v>
      </c>
      <c r="W418" s="5">
        <v>44313</v>
      </c>
      <c r="X418">
        <v>0.45200000000000001</v>
      </c>
    </row>
    <row r="419" spans="1:24" x14ac:dyDescent="0.2">
      <c r="A419" s="5">
        <v>34486</v>
      </c>
      <c r="B419">
        <v>55382.547270000003</v>
      </c>
      <c r="E419" s="8"/>
      <c r="F419" s="58"/>
      <c r="G419" s="72"/>
      <c r="H419" s="72"/>
      <c r="I419" s="73"/>
      <c r="M419" s="75">
        <f t="shared" si="67"/>
        <v>0</v>
      </c>
      <c r="N419" s="58">
        <f t="shared" si="68"/>
        <v>0</v>
      </c>
      <c r="O419" s="58"/>
      <c r="S419" s="5">
        <v>44328</v>
      </c>
      <c r="T419">
        <v>0.1</v>
      </c>
      <c r="U419" s="5">
        <v>44322</v>
      </c>
      <c r="V419">
        <v>0.1295</v>
      </c>
      <c r="W419" s="5">
        <v>44312</v>
      </c>
      <c r="X419">
        <v>0.43099999999999999</v>
      </c>
    </row>
    <row r="420" spans="1:24" x14ac:dyDescent="0.2">
      <c r="A420" s="5">
        <v>34455</v>
      </c>
      <c r="B420">
        <v>55382.547270000003</v>
      </c>
      <c r="E420" s="8"/>
      <c r="F420" s="58"/>
      <c r="G420" s="72"/>
      <c r="H420" s="72"/>
      <c r="I420" s="73"/>
      <c r="M420" s="75">
        <f t="shared" si="67"/>
        <v>0</v>
      </c>
      <c r="N420" s="58">
        <f t="shared" si="68"/>
        <v>0</v>
      </c>
      <c r="O420" s="58"/>
      <c r="S420" s="5">
        <v>44327</v>
      </c>
      <c r="T420">
        <v>0.1</v>
      </c>
      <c r="U420" s="5">
        <v>44321</v>
      </c>
      <c r="V420">
        <v>0.14399999999999999</v>
      </c>
      <c r="W420" s="5">
        <v>44309</v>
      </c>
      <c r="X420">
        <v>0.41399999999999998</v>
      </c>
    </row>
    <row r="421" spans="1:24" x14ac:dyDescent="0.2">
      <c r="A421" s="5">
        <v>34425</v>
      </c>
      <c r="B421">
        <v>55382.547270000003</v>
      </c>
      <c r="E421" s="8"/>
      <c r="F421" s="58"/>
      <c r="G421" s="72"/>
      <c r="H421" s="72"/>
      <c r="I421" s="73"/>
      <c r="M421" s="75">
        <f t="shared" si="67"/>
        <v>0</v>
      </c>
      <c r="N421" s="58">
        <f t="shared" si="68"/>
        <v>0</v>
      </c>
      <c r="O421" s="58"/>
      <c r="S421" s="5">
        <v>44326</v>
      </c>
      <c r="T421">
        <v>0.1</v>
      </c>
      <c r="U421" s="5">
        <v>44320</v>
      </c>
      <c r="V421">
        <v>0.13739999999999999</v>
      </c>
      <c r="W421" s="5">
        <v>44308</v>
      </c>
      <c r="X421">
        <v>0.40250000000000002</v>
      </c>
    </row>
    <row r="422" spans="1:24" x14ac:dyDescent="0.2">
      <c r="A422" s="5">
        <v>33848</v>
      </c>
      <c r="B422">
        <v>55328.303829999997</v>
      </c>
      <c r="E422" s="8"/>
      <c r="F422" s="58"/>
      <c r="G422" s="72"/>
      <c r="H422" s="72"/>
      <c r="I422" s="73"/>
      <c r="M422" s="75">
        <f t="shared" si="67"/>
        <v>0</v>
      </c>
      <c r="N422" s="58">
        <f t="shared" si="68"/>
        <v>0</v>
      </c>
      <c r="O422" s="58"/>
      <c r="S422" s="5">
        <v>44323</v>
      </c>
      <c r="T422">
        <v>0.1</v>
      </c>
      <c r="U422" s="5">
        <v>44319</v>
      </c>
      <c r="V422">
        <v>0.1416</v>
      </c>
      <c r="W422" s="5">
        <v>44307</v>
      </c>
      <c r="X422">
        <v>0.40050000000000002</v>
      </c>
    </row>
    <row r="423" spans="1:24" x14ac:dyDescent="0.2">
      <c r="A423" s="5">
        <v>33786</v>
      </c>
      <c r="B423">
        <v>55328.303829999997</v>
      </c>
      <c r="E423" s="8"/>
      <c r="F423" s="58"/>
      <c r="G423" s="72"/>
      <c r="H423" s="72"/>
      <c r="I423" s="73"/>
      <c r="M423" s="75">
        <f t="shared" si="67"/>
        <v>0</v>
      </c>
      <c r="N423" s="58">
        <f t="shared" si="68"/>
        <v>0</v>
      </c>
      <c r="O423" s="58"/>
      <c r="S423" s="5">
        <v>44322</v>
      </c>
      <c r="T423">
        <v>0.1</v>
      </c>
      <c r="U423" s="5">
        <v>44316</v>
      </c>
      <c r="V423">
        <v>0.1411</v>
      </c>
      <c r="W423" s="5">
        <v>44306</v>
      </c>
      <c r="X423">
        <v>0.39150000000000001</v>
      </c>
    </row>
    <row r="424" spans="1:24" x14ac:dyDescent="0.2">
      <c r="A424" s="5">
        <v>33817</v>
      </c>
      <c r="B424">
        <v>55328.303829999997</v>
      </c>
      <c r="E424" s="8"/>
      <c r="F424" s="58"/>
      <c r="G424" s="72"/>
      <c r="H424" s="72"/>
      <c r="I424" s="73"/>
      <c r="M424" s="75">
        <f t="shared" ref="M424:M487" si="69">SUM(K424:L424)</f>
        <v>0</v>
      </c>
      <c r="N424" s="58">
        <f t="shared" ref="N424:N487" si="70">J424*M424</f>
        <v>0</v>
      </c>
      <c r="O424" s="58"/>
      <c r="S424" s="5">
        <v>44321</v>
      </c>
      <c r="T424">
        <v>0.1</v>
      </c>
      <c r="U424" s="5">
        <v>44315</v>
      </c>
      <c r="V424">
        <v>0.1386</v>
      </c>
      <c r="W424" s="5">
        <v>44305</v>
      </c>
      <c r="X424">
        <v>0.40660000000000002</v>
      </c>
    </row>
    <row r="425" spans="1:24" x14ac:dyDescent="0.2">
      <c r="A425" s="5">
        <v>33695</v>
      </c>
      <c r="B425">
        <v>55165.573530000001</v>
      </c>
      <c r="E425" s="8"/>
      <c r="F425" s="58"/>
      <c r="G425" s="72"/>
      <c r="H425" s="72"/>
      <c r="I425" s="73"/>
      <c r="M425" s="75">
        <f t="shared" si="69"/>
        <v>0</v>
      </c>
      <c r="N425" s="58">
        <f t="shared" si="70"/>
        <v>0</v>
      </c>
      <c r="O425" s="58"/>
      <c r="S425" s="5">
        <v>44320</v>
      </c>
      <c r="T425">
        <v>0.1</v>
      </c>
      <c r="U425" s="5">
        <v>44314</v>
      </c>
      <c r="V425">
        <v>0.13039999999999999</v>
      </c>
      <c r="W425" s="5">
        <v>44302</v>
      </c>
      <c r="X425">
        <v>0.41099999999999998</v>
      </c>
    </row>
    <row r="426" spans="1:24" x14ac:dyDescent="0.2">
      <c r="A426" s="5">
        <v>33725</v>
      </c>
      <c r="B426">
        <v>55165.573530000001</v>
      </c>
      <c r="E426" s="8"/>
      <c r="F426" s="58"/>
      <c r="G426" s="72"/>
      <c r="H426" s="72"/>
      <c r="I426" s="73"/>
      <c r="M426" s="75">
        <f t="shared" si="69"/>
        <v>0</v>
      </c>
      <c r="N426" s="58">
        <f t="shared" si="70"/>
        <v>0</v>
      </c>
      <c r="O426" s="58"/>
      <c r="S426" s="5">
        <v>44319</v>
      </c>
      <c r="T426">
        <v>0.1</v>
      </c>
      <c r="U426" s="5">
        <v>44313</v>
      </c>
      <c r="V426">
        <v>0.1273</v>
      </c>
      <c r="W426" s="5">
        <v>44301</v>
      </c>
      <c r="X426">
        <v>0.39950000000000002</v>
      </c>
    </row>
    <row r="427" spans="1:24" x14ac:dyDescent="0.2">
      <c r="A427" s="5">
        <v>33756</v>
      </c>
      <c r="B427">
        <v>55165.573530000001</v>
      </c>
      <c r="E427" s="8"/>
      <c r="F427" s="58"/>
      <c r="G427" s="72"/>
      <c r="H427" s="72"/>
      <c r="I427" s="73"/>
      <c r="M427" s="75">
        <f t="shared" si="69"/>
        <v>0</v>
      </c>
      <c r="N427" s="58">
        <f t="shared" si="70"/>
        <v>0</v>
      </c>
      <c r="O427" s="58"/>
      <c r="S427" s="5">
        <v>44316</v>
      </c>
      <c r="T427">
        <v>0.1</v>
      </c>
      <c r="U427" s="5">
        <v>44312</v>
      </c>
      <c r="V427">
        <v>0.11799999999999999</v>
      </c>
      <c r="W427" s="5">
        <v>44300</v>
      </c>
      <c r="X427">
        <v>0.44800000000000001</v>
      </c>
    </row>
    <row r="428" spans="1:24" x14ac:dyDescent="0.2">
      <c r="A428" s="5">
        <v>34182</v>
      </c>
      <c r="B428">
        <v>55057.086660000001</v>
      </c>
      <c r="E428" s="8"/>
      <c r="F428" s="58"/>
      <c r="G428" s="72"/>
      <c r="H428" s="72"/>
      <c r="I428" s="73"/>
      <c r="M428" s="75">
        <f t="shared" si="69"/>
        <v>0</v>
      </c>
      <c r="N428" s="58">
        <f t="shared" si="70"/>
        <v>0</v>
      </c>
      <c r="O428" s="58"/>
      <c r="S428" s="5">
        <v>44315</v>
      </c>
      <c r="T428">
        <v>0.1</v>
      </c>
      <c r="U428" s="5">
        <v>44309</v>
      </c>
      <c r="V428">
        <v>0.10970000000000001</v>
      </c>
      <c r="W428" s="5">
        <v>44299</v>
      </c>
      <c r="X428">
        <v>0.4395</v>
      </c>
    </row>
    <row r="429" spans="1:24" x14ac:dyDescent="0.2">
      <c r="A429" s="5">
        <v>34151</v>
      </c>
      <c r="B429">
        <v>55057.086660000001</v>
      </c>
      <c r="E429" s="8"/>
      <c r="F429" s="58"/>
      <c r="G429" s="72"/>
      <c r="H429" s="72"/>
      <c r="I429" s="73"/>
      <c r="M429" s="75">
        <f t="shared" si="69"/>
        <v>0</v>
      </c>
      <c r="N429" s="58">
        <f t="shared" si="70"/>
        <v>0</v>
      </c>
      <c r="O429" s="58"/>
      <c r="S429" s="5">
        <v>44314</v>
      </c>
      <c r="T429">
        <v>0.1</v>
      </c>
      <c r="U429" s="5">
        <v>44308</v>
      </c>
      <c r="V429">
        <v>0.1022</v>
      </c>
      <c r="W429" s="5">
        <v>44298</v>
      </c>
      <c r="X429">
        <v>0.44740000000000002</v>
      </c>
    </row>
    <row r="430" spans="1:24" x14ac:dyDescent="0.2">
      <c r="A430" s="5">
        <v>34213</v>
      </c>
      <c r="B430">
        <v>55057.086660000001</v>
      </c>
      <c r="E430" s="8"/>
      <c r="F430" s="58"/>
      <c r="G430" s="72"/>
      <c r="H430" s="72"/>
      <c r="I430" s="73"/>
      <c r="M430" s="75">
        <f t="shared" si="69"/>
        <v>0</v>
      </c>
      <c r="N430" s="58">
        <f t="shared" si="70"/>
        <v>0</v>
      </c>
      <c r="O430" s="58"/>
      <c r="S430" s="5">
        <v>44313</v>
      </c>
      <c r="T430">
        <v>0.1</v>
      </c>
      <c r="U430" s="5">
        <v>44307</v>
      </c>
      <c r="V430">
        <v>0.1004</v>
      </c>
      <c r="W430" s="5">
        <v>44295</v>
      </c>
      <c r="X430">
        <v>0.441</v>
      </c>
    </row>
    <row r="431" spans="1:24" x14ac:dyDescent="0.2">
      <c r="A431" s="5">
        <v>34394</v>
      </c>
      <c r="B431">
        <v>54623.139170000002</v>
      </c>
      <c r="E431" s="8"/>
      <c r="F431" s="58"/>
      <c r="G431" s="72"/>
      <c r="H431" s="72"/>
      <c r="I431" s="73"/>
      <c r="M431" s="75">
        <f t="shared" si="69"/>
        <v>0</v>
      </c>
      <c r="N431" s="58">
        <f t="shared" si="70"/>
        <v>0</v>
      </c>
      <c r="O431" s="58"/>
      <c r="S431" s="5">
        <v>44312</v>
      </c>
      <c r="T431">
        <v>0.1</v>
      </c>
      <c r="U431" s="5">
        <v>44306</v>
      </c>
      <c r="V431">
        <v>9.8100000000000007E-2</v>
      </c>
      <c r="W431" s="5">
        <v>44294</v>
      </c>
      <c r="X431">
        <v>0.41711999999999999</v>
      </c>
    </row>
    <row r="432" spans="1:24" x14ac:dyDescent="0.2">
      <c r="A432" s="5">
        <v>34366</v>
      </c>
      <c r="B432">
        <v>54623.139170000002</v>
      </c>
      <c r="E432" s="8"/>
      <c r="F432" s="58"/>
      <c r="G432" s="72"/>
      <c r="H432" s="72"/>
      <c r="I432" s="73"/>
      <c r="M432" s="75">
        <f t="shared" si="69"/>
        <v>0</v>
      </c>
      <c r="N432" s="58">
        <f t="shared" si="70"/>
        <v>0</v>
      </c>
      <c r="O432" s="58"/>
      <c r="S432" s="5">
        <v>44309</v>
      </c>
      <c r="T432">
        <v>0.1</v>
      </c>
      <c r="U432" s="5">
        <v>44305</v>
      </c>
      <c r="V432">
        <v>9.9900000000000003E-2</v>
      </c>
      <c r="W432" s="5">
        <v>44293</v>
      </c>
      <c r="X432">
        <v>0.42962</v>
      </c>
    </row>
    <row r="433" spans="1:24" x14ac:dyDescent="0.2">
      <c r="A433" s="5">
        <v>34335</v>
      </c>
      <c r="B433">
        <v>54623.139170000002</v>
      </c>
      <c r="E433" s="8"/>
      <c r="F433" s="58"/>
      <c r="G433" s="72"/>
      <c r="H433" s="72"/>
      <c r="I433" s="73"/>
      <c r="M433" s="75">
        <f t="shared" si="69"/>
        <v>0</v>
      </c>
      <c r="N433" s="58">
        <f t="shared" si="70"/>
        <v>0</v>
      </c>
      <c r="O433" s="58"/>
      <c r="S433" s="5">
        <v>44308</v>
      </c>
      <c r="T433">
        <v>0.1</v>
      </c>
      <c r="U433" s="5">
        <v>44302</v>
      </c>
      <c r="V433">
        <v>0.10249999999999999</v>
      </c>
      <c r="W433" s="5">
        <v>44292</v>
      </c>
      <c r="X433">
        <v>0.44341000000000003</v>
      </c>
    </row>
    <row r="434" spans="1:24" x14ac:dyDescent="0.2">
      <c r="A434" s="5">
        <v>34274</v>
      </c>
      <c r="B434">
        <v>54026.461389999997</v>
      </c>
      <c r="E434" s="8"/>
      <c r="F434" s="58"/>
      <c r="G434" s="72"/>
      <c r="H434" s="72"/>
      <c r="I434" s="73"/>
      <c r="M434" s="75">
        <f t="shared" si="69"/>
        <v>0</v>
      </c>
      <c r="N434" s="58">
        <f t="shared" si="70"/>
        <v>0</v>
      </c>
      <c r="O434" s="58"/>
      <c r="S434" s="5">
        <v>44307</v>
      </c>
      <c r="T434">
        <v>0.1</v>
      </c>
      <c r="U434" s="5">
        <v>44301</v>
      </c>
      <c r="V434">
        <v>9.8000000000000004E-2</v>
      </c>
      <c r="W434" s="5">
        <v>44291</v>
      </c>
      <c r="X434">
        <v>0.43790000000000001</v>
      </c>
    </row>
    <row r="435" spans="1:24" x14ac:dyDescent="0.2">
      <c r="A435" s="5">
        <v>34304</v>
      </c>
      <c r="B435">
        <v>54026.461389999997</v>
      </c>
      <c r="E435" s="8"/>
      <c r="F435" s="58"/>
      <c r="G435" s="72"/>
      <c r="H435" s="72"/>
      <c r="I435" s="73"/>
      <c r="M435" s="75">
        <f t="shared" si="69"/>
        <v>0</v>
      </c>
      <c r="N435" s="58">
        <f t="shared" si="70"/>
        <v>0</v>
      </c>
      <c r="O435" s="58"/>
      <c r="S435" s="5">
        <v>44306</v>
      </c>
      <c r="T435">
        <v>0.1</v>
      </c>
      <c r="U435" s="5">
        <v>44300</v>
      </c>
      <c r="V435">
        <v>0.11169999999999999</v>
      </c>
      <c r="W435" s="5">
        <v>44288</v>
      </c>
      <c r="X435">
        <v>0.43790000000000001</v>
      </c>
    </row>
    <row r="436" spans="1:24" x14ac:dyDescent="0.2">
      <c r="A436" s="5">
        <v>34243</v>
      </c>
      <c r="B436">
        <v>54026.461389999997</v>
      </c>
      <c r="E436" s="8"/>
      <c r="F436" s="58"/>
      <c r="G436" s="72"/>
      <c r="H436" s="72"/>
      <c r="I436" s="73"/>
      <c r="M436" s="75">
        <f t="shared" si="69"/>
        <v>0</v>
      </c>
      <c r="N436" s="58">
        <f t="shared" si="70"/>
        <v>0</v>
      </c>
      <c r="O436" s="58"/>
      <c r="S436" s="5">
        <v>44305</v>
      </c>
      <c r="T436">
        <v>0.1</v>
      </c>
      <c r="U436" s="5">
        <v>44299</v>
      </c>
      <c r="V436">
        <v>0.11</v>
      </c>
      <c r="W436" s="5">
        <v>44287</v>
      </c>
      <c r="X436">
        <v>0.439</v>
      </c>
    </row>
    <row r="437" spans="1:24" x14ac:dyDescent="0.2">
      <c r="A437" s="5">
        <v>34060</v>
      </c>
      <c r="B437">
        <v>53917.974520000003</v>
      </c>
      <c r="E437" s="8"/>
      <c r="F437" s="58"/>
      <c r="G437" s="72"/>
      <c r="H437" s="72"/>
      <c r="I437" s="73"/>
      <c r="M437" s="75">
        <f t="shared" si="69"/>
        <v>0</v>
      </c>
      <c r="N437" s="58">
        <f t="shared" si="70"/>
        <v>0</v>
      </c>
      <c r="O437" s="58"/>
      <c r="S437" s="5">
        <v>44302</v>
      </c>
      <c r="T437">
        <v>0.1</v>
      </c>
      <c r="U437" s="5">
        <v>44298</v>
      </c>
      <c r="V437">
        <v>0.11600000000000001</v>
      </c>
      <c r="W437" s="5">
        <v>44286</v>
      </c>
      <c r="X437">
        <v>0.46375</v>
      </c>
    </row>
    <row r="438" spans="1:24" x14ac:dyDescent="0.2">
      <c r="A438" s="5">
        <v>34090</v>
      </c>
      <c r="B438">
        <v>53917.974520000003</v>
      </c>
      <c r="E438" s="8"/>
      <c r="F438" s="58"/>
      <c r="G438" s="72"/>
      <c r="H438" s="72"/>
      <c r="I438" s="73"/>
      <c r="M438" s="75">
        <f t="shared" si="69"/>
        <v>0</v>
      </c>
      <c r="N438" s="58">
        <f t="shared" si="70"/>
        <v>0</v>
      </c>
      <c r="O438" s="58"/>
      <c r="S438" s="5">
        <v>44301</v>
      </c>
      <c r="T438">
        <v>0.1</v>
      </c>
      <c r="U438" s="5">
        <v>44295</v>
      </c>
      <c r="V438">
        <v>0.1145</v>
      </c>
      <c r="W438" s="5">
        <v>44285</v>
      </c>
      <c r="X438">
        <v>0.43924999999999997</v>
      </c>
    </row>
    <row r="439" spans="1:24" x14ac:dyDescent="0.2">
      <c r="A439" s="5">
        <v>34121</v>
      </c>
      <c r="B439">
        <v>53917.974520000003</v>
      </c>
      <c r="E439" s="8"/>
      <c r="F439" s="58"/>
      <c r="G439" s="72"/>
      <c r="H439" s="72"/>
      <c r="I439" s="73"/>
      <c r="M439" s="75">
        <f t="shared" si="69"/>
        <v>0</v>
      </c>
      <c r="N439" s="58">
        <f t="shared" si="70"/>
        <v>0</v>
      </c>
      <c r="O439" s="58"/>
      <c r="S439" s="5">
        <v>44300</v>
      </c>
      <c r="T439">
        <v>0.1</v>
      </c>
      <c r="U439" s="5">
        <v>44294</v>
      </c>
      <c r="V439">
        <v>0.10971</v>
      </c>
      <c r="W439" s="5">
        <v>44284</v>
      </c>
      <c r="X439">
        <v>0.41175</v>
      </c>
    </row>
    <row r="440" spans="1:24" x14ac:dyDescent="0.2">
      <c r="A440" s="5">
        <v>33970</v>
      </c>
      <c r="B440">
        <v>53484.027040000001</v>
      </c>
      <c r="E440" s="8"/>
      <c r="F440" s="58"/>
      <c r="G440" s="72"/>
      <c r="H440" s="72"/>
      <c r="I440" s="73"/>
      <c r="M440" s="75">
        <f t="shared" si="69"/>
        <v>0</v>
      </c>
      <c r="N440" s="58">
        <f t="shared" si="70"/>
        <v>0</v>
      </c>
      <c r="O440" s="58"/>
      <c r="S440" s="5">
        <v>44299</v>
      </c>
      <c r="T440">
        <v>0.1</v>
      </c>
      <c r="U440" s="5">
        <v>44293</v>
      </c>
      <c r="V440">
        <v>0.1096</v>
      </c>
      <c r="W440" s="5">
        <v>44281</v>
      </c>
      <c r="X440">
        <v>0.40275</v>
      </c>
    </row>
    <row r="441" spans="1:24" x14ac:dyDescent="0.2">
      <c r="A441" s="5">
        <v>34001</v>
      </c>
      <c r="B441">
        <v>53484.027040000001</v>
      </c>
      <c r="E441" s="8"/>
      <c r="F441" s="58"/>
      <c r="G441" s="72"/>
      <c r="H441" s="72"/>
      <c r="I441" s="73"/>
      <c r="M441" s="75">
        <f t="shared" si="69"/>
        <v>0</v>
      </c>
      <c r="N441" s="58">
        <f t="shared" si="70"/>
        <v>0</v>
      </c>
      <c r="O441" s="58"/>
      <c r="S441" s="5">
        <v>44298</v>
      </c>
      <c r="T441">
        <v>0.1</v>
      </c>
      <c r="U441" s="5">
        <v>44292</v>
      </c>
      <c r="V441">
        <v>0.11229</v>
      </c>
      <c r="W441" s="5">
        <v>44280</v>
      </c>
      <c r="X441">
        <v>0.39377000000000001</v>
      </c>
    </row>
    <row r="442" spans="1:24" x14ac:dyDescent="0.2">
      <c r="A442" s="5">
        <v>34029</v>
      </c>
      <c r="B442">
        <v>53484.027040000001</v>
      </c>
      <c r="E442" s="8"/>
      <c r="F442" s="58"/>
      <c r="G442" s="72"/>
      <c r="H442" s="72"/>
      <c r="I442" s="73"/>
      <c r="M442" s="75">
        <f t="shared" si="69"/>
        <v>0</v>
      </c>
      <c r="N442" s="58">
        <f t="shared" si="70"/>
        <v>0</v>
      </c>
      <c r="O442" s="58"/>
      <c r="S442" s="5">
        <v>44295</v>
      </c>
      <c r="T442">
        <v>0.1</v>
      </c>
      <c r="U442" s="5">
        <v>44291</v>
      </c>
      <c r="V442">
        <v>0.10920000000000001</v>
      </c>
      <c r="W442" s="5">
        <v>44279</v>
      </c>
      <c r="X442">
        <v>0.40799999999999997</v>
      </c>
    </row>
    <row r="443" spans="1:24" x14ac:dyDescent="0.2">
      <c r="A443" s="5">
        <v>33878</v>
      </c>
      <c r="B443">
        <v>53212.809860000001</v>
      </c>
      <c r="E443" s="8"/>
      <c r="F443" s="58"/>
      <c r="G443" s="72"/>
      <c r="H443" s="72"/>
      <c r="I443" s="73"/>
      <c r="M443" s="75">
        <f t="shared" si="69"/>
        <v>0</v>
      </c>
      <c r="N443" s="58">
        <f t="shared" si="70"/>
        <v>0</v>
      </c>
      <c r="O443" s="58"/>
      <c r="S443" s="5">
        <v>44294</v>
      </c>
      <c r="T443">
        <v>0.1</v>
      </c>
      <c r="U443" s="5">
        <v>44288</v>
      </c>
      <c r="V443">
        <v>0.10920000000000001</v>
      </c>
      <c r="W443" s="5">
        <v>44278</v>
      </c>
      <c r="X443">
        <v>0.42430000000000001</v>
      </c>
    </row>
    <row r="444" spans="1:24" x14ac:dyDescent="0.2">
      <c r="A444" s="5">
        <v>33939</v>
      </c>
      <c r="B444">
        <v>53212.809860000001</v>
      </c>
      <c r="E444" s="8"/>
      <c r="F444" s="58"/>
      <c r="G444" s="72"/>
      <c r="H444" s="72"/>
      <c r="I444" s="73"/>
      <c r="M444" s="75">
        <f t="shared" si="69"/>
        <v>0</v>
      </c>
      <c r="N444" s="58">
        <f t="shared" si="70"/>
        <v>0</v>
      </c>
      <c r="O444" s="58"/>
      <c r="S444" s="5">
        <v>44293</v>
      </c>
      <c r="T444">
        <v>0.1</v>
      </c>
      <c r="U444" s="5">
        <v>44287</v>
      </c>
      <c r="V444">
        <v>0.10920000000000001</v>
      </c>
      <c r="W444" s="5">
        <v>44277</v>
      </c>
      <c r="X444">
        <v>0.44736999999999999</v>
      </c>
    </row>
    <row r="445" spans="1:24" x14ac:dyDescent="0.2">
      <c r="A445" s="5">
        <v>33909</v>
      </c>
      <c r="B445">
        <v>53212.809860000001</v>
      </c>
      <c r="E445" s="8"/>
      <c r="F445" s="58"/>
      <c r="G445" s="72"/>
      <c r="H445" s="72"/>
      <c r="I445" s="73"/>
      <c r="M445" s="75">
        <f t="shared" si="69"/>
        <v>0</v>
      </c>
      <c r="N445" s="58">
        <f t="shared" si="70"/>
        <v>0</v>
      </c>
      <c r="O445" s="58"/>
      <c r="S445" s="5">
        <v>44292</v>
      </c>
      <c r="T445">
        <v>0.1</v>
      </c>
      <c r="U445" s="5">
        <v>44286</v>
      </c>
      <c r="V445">
        <v>0.115</v>
      </c>
      <c r="W445" s="5">
        <v>44274</v>
      </c>
      <c r="X445">
        <v>0.45319999999999999</v>
      </c>
    </row>
    <row r="446" spans="1:24" x14ac:dyDescent="0.2">
      <c r="A446" s="5">
        <v>32356</v>
      </c>
      <c r="B446">
        <v>52237.666530000002</v>
      </c>
      <c r="E446" s="8"/>
      <c r="F446" s="58"/>
      <c r="G446" s="72"/>
      <c r="H446" s="72"/>
      <c r="I446" s="73"/>
      <c r="M446" s="75">
        <f t="shared" si="69"/>
        <v>0</v>
      </c>
      <c r="N446" s="58">
        <f t="shared" si="70"/>
        <v>0</v>
      </c>
      <c r="O446" s="58"/>
      <c r="S446" s="5">
        <v>44291</v>
      </c>
      <c r="T446">
        <v>0.1</v>
      </c>
      <c r="U446" s="5">
        <v>44285</v>
      </c>
      <c r="V446">
        <v>0.11</v>
      </c>
      <c r="W446" s="5">
        <v>44273</v>
      </c>
      <c r="X446">
        <v>0.46525</v>
      </c>
    </row>
    <row r="447" spans="1:24" x14ac:dyDescent="0.2">
      <c r="A447" s="5">
        <v>32325</v>
      </c>
      <c r="B447">
        <v>52237.666530000002</v>
      </c>
      <c r="E447" s="8"/>
      <c r="F447" s="58"/>
      <c r="G447" s="72"/>
      <c r="H447" s="72"/>
      <c r="I447" s="73"/>
      <c r="M447" s="75">
        <f t="shared" si="69"/>
        <v>0</v>
      </c>
      <c r="N447" s="58">
        <f t="shared" si="70"/>
        <v>0</v>
      </c>
      <c r="O447" s="58"/>
      <c r="S447" s="5">
        <v>44288</v>
      </c>
      <c r="T447">
        <v>0.1</v>
      </c>
      <c r="U447" s="5">
        <v>44284</v>
      </c>
      <c r="V447">
        <v>0.10682</v>
      </c>
      <c r="W447" s="5">
        <v>44272</v>
      </c>
      <c r="X447">
        <v>0.43007000000000001</v>
      </c>
    </row>
    <row r="448" spans="1:24" x14ac:dyDescent="0.2">
      <c r="A448" s="5">
        <v>32387</v>
      </c>
      <c r="B448">
        <v>52237.666530000002</v>
      </c>
      <c r="E448" s="8"/>
      <c r="F448" s="58"/>
      <c r="G448" s="72"/>
      <c r="H448" s="72"/>
      <c r="I448" s="73"/>
      <c r="M448" s="75">
        <f t="shared" si="69"/>
        <v>0</v>
      </c>
      <c r="N448" s="58">
        <f t="shared" si="70"/>
        <v>0</v>
      </c>
      <c r="O448" s="58"/>
      <c r="S448" s="5">
        <v>44287</v>
      </c>
      <c r="T448">
        <v>0.1</v>
      </c>
      <c r="U448" s="5">
        <v>44281</v>
      </c>
      <c r="V448">
        <v>0.10375</v>
      </c>
      <c r="W448" s="5">
        <v>44271</v>
      </c>
      <c r="X448">
        <v>0.40000999999999998</v>
      </c>
    </row>
    <row r="449" spans="1:24" x14ac:dyDescent="0.2">
      <c r="A449" s="5">
        <v>32295</v>
      </c>
      <c r="B449">
        <v>46109.225209999997</v>
      </c>
      <c r="E449" s="8"/>
      <c r="F449" s="58"/>
      <c r="G449" s="72"/>
      <c r="H449" s="72"/>
      <c r="I449" s="73"/>
      <c r="M449" s="75">
        <f t="shared" si="69"/>
        <v>0</v>
      </c>
      <c r="N449" s="58">
        <f t="shared" si="70"/>
        <v>0</v>
      </c>
      <c r="O449" s="58"/>
      <c r="S449" s="5">
        <v>44286</v>
      </c>
      <c r="T449">
        <v>0.1</v>
      </c>
      <c r="U449" s="5">
        <v>44280</v>
      </c>
      <c r="V449">
        <v>0.10100000000000001</v>
      </c>
      <c r="W449" s="5">
        <v>44270</v>
      </c>
      <c r="X449">
        <v>0.40850999999999998</v>
      </c>
    </row>
    <row r="450" spans="1:24" x14ac:dyDescent="0.2">
      <c r="A450" s="5">
        <v>32264</v>
      </c>
      <c r="B450">
        <v>46109.225209999997</v>
      </c>
      <c r="E450" s="8"/>
      <c r="F450" s="58"/>
      <c r="G450" s="72"/>
      <c r="H450" s="72"/>
      <c r="I450" s="73"/>
      <c r="M450" s="75">
        <f t="shared" si="69"/>
        <v>0</v>
      </c>
      <c r="N450" s="58">
        <f t="shared" si="70"/>
        <v>0</v>
      </c>
      <c r="O450" s="58"/>
      <c r="S450" s="5">
        <v>44285</v>
      </c>
      <c r="T450">
        <v>0.1</v>
      </c>
      <c r="U450" s="5">
        <v>44279</v>
      </c>
      <c r="V450">
        <v>0.1023</v>
      </c>
      <c r="W450" s="5">
        <v>44267</v>
      </c>
      <c r="X450">
        <v>0.41799999999999998</v>
      </c>
    </row>
    <row r="451" spans="1:24" x14ac:dyDescent="0.2">
      <c r="A451" s="5">
        <v>32234</v>
      </c>
      <c r="B451">
        <v>46109.225209999997</v>
      </c>
      <c r="E451" s="8"/>
      <c r="F451" s="58"/>
      <c r="G451" s="72"/>
      <c r="H451" s="72"/>
      <c r="I451" s="73"/>
      <c r="M451" s="75">
        <f t="shared" si="69"/>
        <v>0</v>
      </c>
      <c r="N451" s="58">
        <f t="shared" si="70"/>
        <v>0</v>
      </c>
      <c r="O451" s="58"/>
      <c r="S451" s="5">
        <v>44284</v>
      </c>
      <c r="T451">
        <v>0.1</v>
      </c>
      <c r="U451" s="5">
        <v>44278</v>
      </c>
      <c r="V451">
        <v>0.108</v>
      </c>
      <c r="W451" s="5">
        <v>44266</v>
      </c>
      <c r="X451">
        <v>0.36699999999999999</v>
      </c>
    </row>
    <row r="452" spans="1:24" x14ac:dyDescent="0.2">
      <c r="A452" s="5">
        <v>32203</v>
      </c>
      <c r="B452">
        <v>43482.750350000002</v>
      </c>
      <c r="E452" s="8"/>
      <c r="F452" s="58"/>
      <c r="G452" s="72"/>
      <c r="H452" s="72"/>
      <c r="I452" s="73"/>
      <c r="M452" s="75">
        <f t="shared" si="69"/>
        <v>0</v>
      </c>
      <c r="N452" s="58">
        <f t="shared" si="70"/>
        <v>0</v>
      </c>
      <c r="O452" s="58"/>
      <c r="S452" s="5">
        <v>44281</v>
      </c>
      <c r="T452">
        <v>0.1</v>
      </c>
      <c r="U452" s="5">
        <v>44277</v>
      </c>
      <c r="V452">
        <v>0.1172</v>
      </c>
      <c r="W452" s="5">
        <v>44265</v>
      </c>
      <c r="X452">
        <v>0.36399999999999999</v>
      </c>
    </row>
    <row r="453" spans="1:24" x14ac:dyDescent="0.2">
      <c r="A453" s="5">
        <v>32174</v>
      </c>
      <c r="B453">
        <v>43482.750350000002</v>
      </c>
      <c r="E453" s="8"/>
      <c r="F453" s="58"/>
      <c r="G453" s="72"/>
      <c r="H453" s="72"/>
      <c r="I453" s="73"/>
      <c r="M453" s="75">
        <f t="shared" si="69"/>
        <v>0</v>
      </c>
      <c r="N453" s="58">
        <f t="shared" si="70"/>
        <v>0</v>
      </c>
      <c r="O453" s="58"/>
      <c r="S453" s="5">
        <v>44280</v>
      </c>
      <c r="T453">
        <v>0.1</v>
      </c>
      <c r="U453" s="5">
        <v>44274</v>
      </c>
      <c r="V453">
        <v>0.1169</v>
      </c>
      <c r="W453" s="5">
        <v>44264</v>
      </c>
      <c r="X453">
        <v>0.38100000000000001</v>
      </c>
    </row>
    <row r="454" spans="1:24" x14ac:dyDescent="0.2">
      <c r="A454" s="5">
        <v>32143</v>
      </c>
      <c r="B454">
        <v>43482.750350000002</v>
      </c>
      <c r="E454" s="8"/>
      <c r="F454" s="58"/>
      <c r="G454" s="72"/>
      <c r="H454" s="72"/>
      <c r="I454" s="73"/>
      <c r="M454" s="75">
        <f t="shared" si="69"/>
        <v>0</v>
      </c>
      <c r="N454" s="58">
        <f t="shared" si="70"/>
        <v>0</v>
      </c>
      <c r="O454" s="58"/>
      <c r="S454" s="5">
        <v>44279</v>
      </c>
      <c r="T454">
        <v>0.1</v>
      </c>
      <c r="U454" s="5">
        <v>44273</v>
      </c>
      <c r="V454">
        <v>0.1166</v>
      </c>
      <c r="W454" s="5">
        <v>44263</v>
      </c>
      <c r="X454">
        <v>0.40600000000000003</v>
      </c>
    </row>
    <row r="455" spans="1:24" x14ac:dyDescent="0.2">
      <c r="A455" s="5">
        <v>32112</v>
      </c>
      <c r="B455">
        <v>41731.767119999997</v>
      </c>
      <c r="E455" s="8"/>
      <c r="F455" s="58"/>
      <c r="G455" s="72"/>
      <c r="H455" s="72"/>
      <c r="I455" s="73"/>
      <c r="M455" s="75">
        <f t="shared" si="69"/>
        <v>0</v>
      </c>
      <c r="N455" s="58">
        <f t="shared" si="70"/>
        <v>0</v>
      </c>
      <c r="O455" s="58"/>
      <c r="S455" s="5">
        <v>44278</v>
      </c>
      <c r="T455">
        <v>0.1</v>
      </c>
      <c r="U455" s="5">
        <v>44272</v>
      </c>
      <c r="V455">
        <v>0.108</v>
      </c>
      <c r="W455" s="5">
        <v>44260</v>
      </c>
      <c r="X455">
        <v>0.40400000000000003</v>
      </c>
    </row>
    <row r="456" spans="1:24" x14ac:dyDescent="0.2">
      <c r="A456" s="5">
        <v>32082</v>
      </c>
      <c r="B456">
        <v>41731.767119999997</v>
      </c>
      <c r="E456" s="8"/>
      <c r="F456" s="58"/>
      <c r="G456" s="72"/>
      <c r="H456" s="72"/>
      <c r="I456" s="73"/>
      <c r="M456" s="75">
        <f t="shared" si="69"/>
        <v>0</v>
      </c>
      <c r="N456" s="58">
        <f t="shared" si="70"/>
        <v>0</v>
      </c>
      <c r="O456" s="58"/>
      <c r="S456" s="5">
        <v>44277</v>
      </c>
      <c r="T456">
        <v>0.1</v>
      </c>
      <c r="U456" s="5">
        <v>44271</v>
      </c>
      <c r="V456">
        <v>9.5750000000000002E-2</v>
      </c>
      <c r="W456" s="5">
        <v>44259</v>
      </c>
      <c r="X456">
        <v>0.39550000000000002</v>
      </c>
    </row>
    <row r="457" spans="1:24" x14ac:dyDescent="0.2">
      <c r="A457" s="5">
        <v>32051</v>
      </c>
      <c r="B457">
        <v>41731.767119999997</v>
      </c>
      <c r="E457" s="8"/>
      <c r="F457" s="58"/>
      <c r="G457" s="72"/>
      <c r="H457" s="72"/>
      <c r="I457" s="73"/>
      <c r="M457" s="75">
        <f t="shared" si="69"/>
        <v>0</v>
      </c>
      <c r="N457" s="58">
        <f t="shared" si="70"/>
        <v>0</v>
      </c>
      <c r="O457" s="58"/>
      <c r="S457" s="5">
        <v>44274</v>
      </c>
      <c r="T457">
        <v>0.1</v>
      </c>
      <c r="U457" s="5">
        <v>44270</v>
      </c>
      <c r="V457">
        <v>9.7500000000000003E-2</v>
      </c>
      <c r="W457" s="5">
        <v>44258</v>
      </c>
      <c r="X457">
        <v>0.39124999999999999</v>
      </c>
    </row>
    <row r="458" spans="1:24" x14ac:dyDescent="0.2">
      <c r="A458" s="5">
        <v>31990</v>
      </c>
      <c r="B458">
        <v>39398.465219999998</v>
      </c>
      <c r="E458" s="8"/>
      <c r="F458" s="58"/>
      <c r="G458" s="72"/>
      <c r="H458" s="72"/>
      <c r="I458" s="73"/>
      <c r="M458" s="75">
        <f t="shared" si="69"/>
        <v>0</v>
      </c>
      <c r="N458" s="58">
        <f t="shared" si="70"/>
        <v>0</v>
      </c>
      <c r="O458" s="58"/>
      <c r="S458" s="5">
        <v>44273</v>
      </c>
      <c r="T458">
        <v>0.1</v>
      </c>
      <c r="U458" s="5">
        <v>44267</v>
      </c>
      <c r="V458">
        <v>9.7000000000000003E-2</v>
      </c>
      <c r="W458" s="5">
        <v>44257</v>
      </c>
      <c r="X458">
        <v>0.34499999999999997</v>
      </c>
    </row>
    <row r="459" spans="1:24" x14ac:dyDescent="0.2">
      <c r="A459" s="5">
        <v>31959</v>
      </c>
      <c r="B459">
        <v>39398.465219999998</v>
      </c>
      <c r="E459" s="8"/>
      <c r="F459" s="58"/>
      <c r="G459" s="72"/>
      <c r="H459" s="72"/>
      <c r="I459" s="73"/>
      <c r="M459" s="75">
        <f t="shared" si="69"/>
        <v>0</v>
      </c>
      <c r="N459" s="58">
        <f t="shared" si="70"/>
        <v>0</v>
      </c>
      <c r="O459" s="58"/>
      <c r="S459" s="5">
        <v>44272</v>
      </c>
      <c r="T459">
        <v>0.1</v>
      </c>
      <c r="U459" s="5">
        <v>44266</v>
      </c>
      <c r="V459">
        <v>8.6499999999999994E-2</v>
      </c>
      <c r="W459" s="5">
        <v>44256</v>
      </c>
      <c r="X459">
        <v>0.3785</v>
      </c>
    </row>
    <row r="460" spans="1:24" x14ac:dyDescent="0.2">
      <c r="A460" s="5">
        <v>32021</v>
      </c>
      <c r="B460">
        <v>39398.465219999998</v>
      </c>
      <c r="E460" s="8"/>
      <c r="F460" s="58"/>
      <c r="G460" s="72"/>
      <c r="H460" s="72"/>
      <c r="I460" s="73"/>
      <c r="M460" s="75">
        <f t="shared" si="69"/>
        <v>0</v>
      </c>
      <c r="N460" s="58">
        <f t="shared" si="70"/>
        <v>0</v>
      </c>
      <c r="O460" s="58"/>
      <c r="S460" s="5">
        <v>44271</v>
      </c>
      <c r="T460">
        <v>0.1</v>
      </c>
      <c r="U460" s="5">
        <v>44265</v>
      </c>
      <c r="V460">
        <v>8.7900000000000006E-2</v>
      </c>
      <c r="W460" s="5">
        <v>44253</v>
      </c>
      <c r="X460">
        <v>0.42170000000000002</v>
      </c>
    </row>
    <row r="461" spans="1:24" x14ac:dyDescent="0.2">
      <c r="A461" s="5">
        <v>31929</v>
      </c>
      <c r="B461">
        <v>37570.701370000002</v>
      </c>
      <c r="E461" s="8"/>
      <c r="F461" s="58"/>
      <c r="G461" s="72"/>
      <c r="H461" s="72"/>
      <c r="I461" s="73"/>
      <c r="M461" s="75">
        <f t="shared" si="69"/>
        <v>0</v>
      </c>
      <c r="N461" s="58">
        <f t="shared" si="70"/>
        <v>0</v>
      </c>
      <c r="O461" s="58"/>
      <c r="S461" s="5">
        <v>44270</v>
      </c>
      <c r="T461">
        <v>0.1</v>
      </c>
      <c r="U461" s="5">
        <v>44264</v>
      </c>
      <c r="V461">
        <v>9.0499999999999997E-2</v>
      </c>
      <c r="W461" s="5">
        <v>44252</v>
      </c>
      <c r="X461">
        <v>0.36399999999999999</v>
      </c>
    </row>
    <row r="462" spans="1:24" x14ac:dyDescent="0.2">
      <c r="A462" s="5">
        <v>31898</v>
      </c>
      <c r="B462">
        <v>37570.701370000002</v>
      </c>
      <c r="E462" s="8"/>
      <c r="F462" s="58"/>
      <c r="G462" s="72"/>
      <c r="H462" s="72"/>
      <c r="I462" s="73"/>
      <c r="M462" s="75">
        <f t="shared" si="69"/>
        <v>0</v>
      </c>
      <c r="N462" s="58">
        <f t="shared" si="70"/>
        <v>0</v>
      </c>
      <c r="O462" s="58"/>
      <c r="S462" s="5">
        <v>44267</v>
      </c>
      <c r="T462">
        <v>0.1</v>
      </c>
      <c r="U462" s="5">
        <v>44263</v>
      </c>
      <c r="V462">
        <v>9.6299999999999997E-2</v>
      </c>
      <c r="W462" s="5">
        <v>44251</v>
      </c>
      <c r="X462">
        <v>0.308</v>
      </c>
    </row>
    <row r="463" spans="1:24" x14ac:dyDescent="0.2">
      <c r="A463" s="5">
        <v>31868</v>
      </c>
      <c r="B463">
        <v>37570.701370000002</v>
      </c>
      <c r="E463" s="8"/>
      <c r="F463" s="58"/>
      <c r="G463" s="72"/>
      <c r="H463" s="72"/>
      <c r="I463" s="73"/>
      <c r="M463" s="75">
        <f t="shared" si="69"/>
        <v>0</v>
      </c>
      <c r="N463" s="58">
        <f t="shared" si="70"/>
        <v>0</v>
      </c>
      <c r="O463" s="58"/>
      <c r="S463" s="5">
        <v>44266</v>
      </c>
      <c r="T463">
        <v>0.1</v>
      </c>
      <c r="U463" s="5">
        <v>44260</v>
      </c>
      <c r="V463">
        <v>9.9000000000000005E-2</v>
      </c>
      <c r="W463" s="5">
        <v>44250</v>
      </c>
      <c r="X463">
        <v>0.31</v>
      </c>
    </row>
    <row r="464" spans="1:24" x14ac:dyDescent="0.2">
      <c r="A464" s="5">
        <v>31837</v>
      </c>
      <c r="B464">
        <v>35946.022389999998</v>
      </c>
      <c r="E464" s="8"/>
      <c r="F464" s="58"/>
      <c r="G464" s="72"/>
      <c r="H464" s="72"/>
      <c r="I464" s="73"/>
      <c r="M464" s="75">
        <f t="shared" si="69"/>
        <v>0</v>
      </c>
      <c r="N464" s="58">
        <f t="shared" si="70"/>
        <v>0</v>
      </c>
      <c r="O464" s="58"/>
      <c r="S464" s="5">
        <v>44265</v>
      </c>
      <c r="T464">
        <v>0.1</v>
      </c>
      <c r="U464" s="5">
        <v>44259</v>
      </c>
      <c r="V464">
        <v>9.9000000000000005E-2</v>
      </c>
      <c r="W464" s="5">
        <v>44249</v>
      </c>
      <c r="X464">
        <v>0.29499999999999998</v>
      </c>
    </row>
    <row r="465" spans="1:24" x14ac:dyDescent="0.2">
      <c r="A465" s="5">
        <v>31809</v>
      </c>
      <c r="B465">
        <v>35946.022389999998</v>
      </c>
      <c r="E465" s="8"/>
      <c r="F465" s="58"/>
      <c r="G465" s="72"/>
      <c r="H465" s="72"/>
      <c r="I465" s="73"/>
      <c r="M465" s="75">
        <f t="shared" si="69"/>
        <v>0</v>
      </c>
      <c r="N465" s="58">
        <f t="shared" si="70"/>
        <v>0</v>
      </c>
      <c r="O465" s="58"/>
      <c r="S465" s="5">
        <v>44264</v>
      </c>
      <c r="T465">
        <v>0.1</v>
      </c>
      <c r="U465" s="5">
        <v>44258</v>
      </c>
      <c r="V465">
        <v>9.9250000000000005E-2</v>
      </c>
      <c r="W465" s="5">
        <v>44246</v>
      </c>
      <c r="X465">
        <v>0.30590000000000001</v>
      </c>
    </row>
    <row r="466" spans="1:24" x14ac:dyDescent="0.2">
      <c r="A466" s="5">
        <v>31778</v>
      </c>
      <c r="B466">
        <v>35946.022389999998</v>
      </c>
      <c r="E466" s="8"/>
      <c r="F466" s="58"/>
      <c r="G466" s="72"/>
      <c r="H466" s="72"/>
      <c r="I466" s="73"/>
      <c r="M466" s="75">
        <f t="shared" si="69"/>
        <v>0</v>
      </c>
      <c r="N466" s="58">
        <f t="shared" si="70"/>
        <v>0</v>
      </c>
      <c r="O466" s="58"/>
      <c r="S466" s="5">
        <v>44263</v>
      </c>
      <c r="T466">
        <v>0.1</v>
      </c>
      <c r="U466" s="5">
        <v>44257</v>
      </c>
      <c r="V466">
        <v>8.5999999999999993E-2</v>
      </c>
      <c r="W466" s="5">
        <v>44245</v>
      </c>
      <c r="X466">
        <v>0.25080999999999998</v>
      </c>
    </row>
    <row r="467" spans="1:24" x14ac:dyDescent="0.2">
      <c r="A467" s="5">
        <v>31747</v>
      </c>
      <c r="B467">
        <v>34930.598030000001</v>
      </c>
      <c r="E467" s="8"/>
      <c r="F467" s="58"/>
      <c r="G467" s="72"/>
      <c r="H467" s="72"/>
      <c r="I467" s="73"/>
      <c r="M467" s="75">
        <f t="shared" si="69"/>
        <v>0</v>
      </c>
      <c r="N467" s="58">
        <f t="shared" si="70"/>
        <v>0</v>
      </c>
      <c r="O467" s="58"/>
      <c r="S467" s="5">
        <v>44260</v>
      </c>
      <c r="T467">
        <v>0.1</v>
      </c>
      <c r="U467" s="5">
        <v>44256</v>
      </c>
      <c r="V467">
        <v>9.3200000000000005E-2</v>
      </c>
      <c r="W467" s="5">
        <v>44244</v>
      </c>
      <c r="X467">
        <v>0.21099999999999999</v>
      </c>
    </row>
    <row r="468" spans="1:24" x14ac:dyDescent="0.2">
      <c r="A468" s="5">
        <v>31717</v>
      </c>
      <c r="B468">
        <v>34930.598030000001</v>
      </c>
      <c r="E468" s="8"/>
      <c r="F468" s="58"/>
      <c r="G468" s="72"/>
      <c r="H468" s="72"/>
      <c r="I468" s="73"/>
      <c r="M468" s="75">
        <f t="shared" si="69"/>
        <v>0</v>
      </c>
      <c r="N468" s="58">
        <f t="shared" si="70"/>
        <v>0</v>
      </c>
      <c r="O468" s="58"/>
      <c r="S468" s="5">
        <v>44259</v>
      </c>
      <c r="T468">
        <v>0.1</v>
      </c>
      <c r="U468" s="5">
        <v>44253</v>
      </c>
      <c r="V468">
        <v>0.1162</v>
      </c>
      <c r="W468" s="5">
        <v>44243</v>
      </c>
      <c r="X468">
        <v>0.24229000000000001</v>
      </c>
    </row>
    <row r="469" spans="1:24" x14ac:dyDescent="0.2">
      <c r="A469" s="5">
        <v>31686</v>
      </c>
      <c r="B469">
        <v>34930.598030000001</v>
      </c>
      <c r="E469" s="8"/>
      <c r="F469" s="58"/>
      <c r="G469" s="72"/>
      <c r="H469" s="72"/>
      <c r="I469" s="73"/>
      <c r="M469" s="75">
        <f t="shared" si="69"/>
        <v>0</v>
      </c>
      <c r="N469" s="58">
        <f t="shared" si="70"/>
        <v>0</v>
      </c>
      <c r="O469" s="58"/>
      <c r="S469" s="5">
        <v>44258</v>
      </c>
      <c r="T469">
        <v>0.1</v>
      </c>
      <c r="U469" s="5">
        <v>44252</v>
      </c>
      <c r="V469">
        <v>0.1</v>
      </c>
      <c r="W469" s="5">
        <v>44242</v>
      </c>
      <c r="X469">
        <v>0.21525</v>
      </c>
    </row>
    <row r="470" spans="1:24" x14ac:dyDescent="0.2">
      <c r="A470" s="5">
        <v>31656</v>
      </c>
      <c r="B470">
        <v>33915.173669999996</v>
      </c>
      <c r="E470" s="8"/>
      <c r="F470" s="58"/>
      <c r="G470" s="72"/>
      <c r="H470" s="72"/>
      <c r="I470" s="73"/>
      <c r="M470" s="75">
        <f t="shared" si="69"/>
        <v>0</v>
      </c>
      <c r="N470" s="58">
        <f t="shared" si="70"/>
        <v>0</v>
      </c>
      <c r="O470" s="58"/>
      <c r="S470" s="5">
        <v>44257</v>
      </c>
      <c r="T470">
        <v>0.1</v>
      </c>
      <c r="U470" s="5">
        <v>44251</v>
      </c>
      <c r="V470">
        <v>5.5E-2</v>
      </c>
      <c r="W470" s="5">
        <v>44239</v>
      </c>
      <c r="X470">
        <v>0.1915</v>
      </c>
    </row>
    <row r="471" spans="1:24" x14ac:dyDescent="0.2">
      <c r="A471" s="5">
        <v>31625</v>
      </c>
      <c r="B471">
        <v>33915.173669999996</v>
      </c>
      <c r="E471" s="8"/>
      <c r="F471" s="58"/>
      <c r="G471" s="72"/>
      <c r="H471" s="72"/>
      <c r="I471" s="73"/>
      <c r="M471" s="75">
        <f t="shared" si="69"/>
        <v>0</v>
      </c>
      <c r="N471" s="58">
        <f t="shared" si="70"/>
        <v>0</v>
      </c>
      <c r="O471" s="58"/>
      <c r="S471" s="5">
        <v>44256</v>
      </c>
      <c r="T471">
        <v>0.1</v>
      </c>
      <c r="U471" s="5">
        <v>44250</v>
      </c>
      <c r="V471">
        <v>5.2999999999999999E-2</v>
      </c>
      <c r="W471" s="5">
        <v>44238</v>
      </c>
      <c r="X471">
        <v>0.16622999999999999</v>
      </c>
    </row>
    <row r="472" spans="1:24" x14ac:dyDescent="0.2">
      <c r="A472" s="5">
        <v>31594</v>
      </c>
      <c r="B472">
        <v>33915.173669999996</v>
      </c>
      <c r="E472" s="8"/>
      <c r="F472" s="58"/>
      <c r="G472" s="72"/>
      <c r="H472" s="72"/>
      <c r="I472" s="73"/>
      <c r="M472" s="75">
        <f t="shared" si="69"/>
        <v>0</v>
      </c>
      <c r="N472" s="58">
        <f t="shared" si="70"/>
        <v>0</v>
      </c>
      <c r="O472" s="58"/>
      <c r="S472" s="5">
        <v>44253</v>
      </c>
      <c r="T472">
        <v>0.1</v>
      </c>
      <c r="U472" s="5">
        <v>44249</v>
      </c>
      <c r="V472">
        <v>4.53E-2</v>
      </c>
      <c r="W472" s="5">
        <v>44237</v>
      </c>
      <c r="X472">
        <v>0.18024999999999999</v>
      </c>
    </row>
    <row r="473" spans="1:24" x14ac:dyDescent="0.2">
      <c r="A473" s="5">
        <v>31503</v>
      </c>
      <c r="B473">
        <v>32493.579559999998</v>
      </c>
      <c r="E473" s="8"/>
      <c r="F473" s="58"/>
      <c r="G473" s="72"/>
      <c r="H473" s="72"/>
      <c r="I473" s="73"/>
      <c r="M473" s="75">
        <f t="shared" si="69"/>
        <v>0</v>
      </c>
      <c r="N473" s="58">
        <f t="shared" si="70"/>
        <v>0</v>
      </c>
      <c r="O473" s="58"/>
      <c r="S473" s="5">
        <v>44252</v>
      </c>
      <c r="T473">
        <v>0.1</v>
      </c>
      <c r="U473" s="5">
        <v>44246</v>
      </c>
      <c r="V473">
        <v>4.8500000000000001E-2</v>
      </c>
      <c r="W473" s="5">
        <v>44236</v>
      </c>
      <c r="X473">
        <v>0.17125000000000001</v>
      </c>
    </row>
    <row r="474" spans="1:24" x14ac:dyDescent="0.2">
      <c r="A474" s="5">
        <v>31533</v>
      </c>
      <c r="B474">
        <v>32493.579559999998</v>
      </c>
      <c r="E474" s="8"/>
      <c r="F474" s="58"/>
      <c r="G474" s="72"/>
      <c r="H474" s="72"/>
      <c r="I474" s="73"/>
      <c r="M474" s="75">
        <f t="shared" si="69"/>
        <v>0</v>
      </c>
      <c r="N474" s="58">
        <f t="shared" si="70"/>
        <v>0</v>
      </c>
      <c r="O474" s="58"/>
      <c r="S474" s="5">
        <v>44251</v>
      </c>
      <c r="T474">
        <v>0.1</v>
      </c>
      <c r="U474" s="5">
        <v>44245</v>
      </c>
      <c r="V474">
        <v>4.1500000000000002E-2</v>
      </c>
      <c r="W474" s="5">
        <v>44235</v>
      </c>
      <c r="X474">
        <v>0.18275</v>
      </c>
    </row>
    <row r="475" spans="1:24" x14ac:dyDescent="0.2">
      <c r="A475" s="5">
        <v>31564</v>
      </c>
      <c r="B475">
        <v>32493.579559999998</v>
      </c>
      <c r="E475" s="8"/>
      <c r="F475" s="58"/>
      <c r="G475" s="72"/>
      <c r="H475" s="72"/>
      <c r="I475" s="73"/>
      <c r="M475" s="75">
        <f t="shared" si="69"/>
        <v>0</v>
      </c>
      <c r="N475" s="58">
        <f t="shared" si="70"/>
        <v>0</v>
      </c>
      <c r="O475" s="58"/>
      <c r="S475" s="5">
        <v>44250</v>
      </c>
      <c r="T475">
        <v>0.1</v>
      </c>
      <c r="U475" s="5">
        <v>44244</v>
      </c>
      <c r="V475">
        <v>2.4400000000000002E-2</v>
      </c>
      <c r="W475" s="5">
        <v>44232</v>
      </c>
      <c r="X475">
        <v>0.19400000000000001</v>
      </c>
    </row>
    <row r="476" spans="1:24" x14ac:dyDescent="0.2">
      <c r="A476" s="5">
        <v>31472</v>
      </c>
      <c r="B476">
        <v>31071.98546</v>
      </c>
      <c r="E476" s="8"/>
      <c r="F476" s="58"/>
      <c r="G476" s="72"/>
      <c r="H476" s="72"/>
      <c r="I476" s="73"/>
      <c r="M476" s="75">
        <f t="shared" si="69"/>
        <v>0</v>
      </c>
      <c r="N476" s="58">
        <f t="shared" si="70"/>
        <v>0</v>
      </c>
      <c r="O476" s="58"/>
      <c r="S476" s="5">
        <v>44249</v>
      </c>
      <c r="T476">
        <v>0.1</v>
      </c>
      <c r="U476" s="5">
        <v>44243</v>
      </c>
      <c r="V476">
        <v>3.7999999999999999E-2</v>
      </c>
      <c r="W476" s="5">
        <v>44231</v>
      </c>
      <c r="X476">
        <v>0.157</v>
      </c>
    </row>
    <row r="477" spans="1:24" x14ac:dyDescent="0.2">
      <c r="A477" s="5">
        <v>31444</v>
      </c>
      <c r="B477">
        <v>31071.98546</v>
      </c>
      <c r="E477" s="8"/>
      <c r="F477" s="58"/>
      <c r="G477" s="72"/>
      <c r="H477" s="72"/>
      <c r="I477" s="73"/>
      <c r="M477" s="75">
        <f t="shared" si="69"/>
        <v>0</v>
      </c>
      <c r="N477" s="58">
        <f t="shared" si="70"/>
        <v>0</v>
      </c>
      <c r="O477" s="58"/>
      <c r="S477" s="5">
        <v>44246</v>
      </c>
      <c r="T477">
        <v>0.1</v>
      </c>
      <c r="U477" s="5">
        <v>44242</v>
      </c>
      <c r="V477">
        <v>3.1E-2</v>
      </c>
      <c r="W477" s="5">
        <v>44230</v>
      </c>
      <c r="X477">
        <v>0.1</v>
      </c>
    </row>
    <row r="478" spans="1:24" x14ac:dyDescent="0.2">
      <c r="A478" s="5">
        <v>31413</v>
      </c>
      <c r="B478">
        <v>31071.98546</v>
      </c>
      <c r="E478" s="8"/>
      <c r="F478" s="58"/>
      <c r="G478" s="72"/>
      <c r="H478" s="72"/>
      <c r="I478" s="73"/>
      <c r="M478" s="75">
        <f t="shared" si="69"/>
        <v>0</v>
      </c>
      <c r="N478" s="58">
        <f t="shared" si="70"/>
        <v>0</v>
      </c>
      <c r="O478" s="58"/>
      <c r="S478" s="5">
        <v>44245</v>
      </c>
      <c r="T478">
        <v>0.1</v>
      </c>
      <c r="U478" s="5">
        <v>44239</v>
      </c>
      <c r="V478">
        <v>2.3199999999999998E-2</v>
      </c>
      <c r="W478" s="5">
        <v>44229</v>
      </c>
      <c r="X478">
        <v>8.1000000000000003E-2</v>
      </c>
    </row>
    <row r="479" spans="1:24" x14ac:dyDescent="0.2">
      <c r="A479" s="5">
        <v>31382</v>
      </c>
      <c r="B479">
        <v>30462.73084</v>
      </c>
      <c r="E479" s="8"/>
      <c r="F479" s="58"/>
      <c r="G479" s="72"/>
      <c r="H479" s="72"/>
      <c r="I479" s="73"/>
      <c r="M479" s="75">
        <f t="shared" si="69"/>
        <v>0</v>
      </c>
      <c r="N479" s="58">
        <f t="shared" si="70"/>
        <v>0</v>
      </c>
      <c r="O479" s="58"/>
      <c r="S479" s="5">
        <v>44244</v>
      </c>
      <c r="T479">
        <v>0.1</v>
      </c>
      <c r="U479" s="5">
        <v>44238</v>
      </c>
      <c r="V479">
        <v>0.02</v>
      </c>
      <c r="W479" s="5">
        <v>44228</v>
      </c>
      <c r="X479">
        <v>6.4490000000000006E-2</v>
      </c>
    </row>
    <row r="480" spans="1:24" x14ac:dyDescent="0.2">
      <c r="A480" s="5">
        <v>31352</v>
      </c>
      <c r="B480">
        <v>30462.73084</v>
      </c>
      <c r="E480" s="8"/>
      <c r="F480" s="58"/>
      <c r="G480" s="72"/>
      <c r="H480" s="72"/>
      <c r="I480" s="73"/>
      <c r="M480" s="75">
        <f t="shared" si="69"/>
        <v>0</v>
      </c>
      <c r="N480" s="58">
        <f t="shared" si="70"/>
        <v>0</v>
      </c>
      <c r="O480" s="58"/>
      <c r="S480" s="5">
        <v>44243</v>
      </c>
      <c r="T480">
        <v>0.1</v>
      </c>
      <c r="U480" s="5">
        <v>44237</v>
      </c>
      <c r="V480">
        <v>2.5499999999999998E-2</v>
      </c>
      <c r="W480" s="5">
        <v>44225</v>
      </c>
      <c r="X480">
        <v>6.3299999999999995E-2</v>
      </c>
    </row>
    <row r="481" spans="1:24" x14ac:dyDescent="0.2">
      <c r="A481" s="5">
        <v>31321</v>
      </c>
      <c r="B481">
        <v>30462.73084</v>
      </c>
      <c r="E481" s="8"/>
      <c r="F481" s="58"/>
      <c r="G481" s="72"/>
      <c r="H481" s="72"/>
      <c r="I481" s="73"/>
      <c r="M481" s="75">
        <f t="shared" si="69"/>
        <v>0</v>
      </c>
      <c r="N481" s="58">
        <f t="shared" si="70"/>
        <v>0</v>
      </c>
      <c r="O481" s="58"/>
      <c r="S481" s="5">
        <v>44242</v>
      </c>
      <c r="T481">
        <v>0.1</v>
      </c>
      <c r="U481" s="5">
        <v>44236</v>
      </c>
      <c r="V481">
        <v>2.4899999999999999E-2</v>
      </c>
      <c r="W481" s="5">
        <v>44224</v>
      </c>
      <c r="X481">
        <v>4.5999999999999999E-2</v>
      </c>
    </row>
    <row r="482" spans="1:24" x14ac:dyDescent="0.2">
      <c r="A482" s="5">
        <v>31291</v>
      </c>
      <c r="B482">
        <v>29447.306479999999</v>
      </c>
      <c r="E482" s="8"/>
      <c r="F482" s="58"/>
      <c r="G482" s="72"/>
      <c r="H482" s="72"/>
      <c r="I482" s="73"/>
      <c r="M482" s="75">
        <f t="shared" si="69"/>
        <v>0</v>
      </c>
      <c r="N482" s="58">
        <f t="shared" si="70"/>
        <v>0</v>
      </c>
      <c r="O482" s="58"/>
      <c r="S482" s="5">
        <v>44239</v>
      </c>
      <c r="T482">
        <v>0.1</v>
      </c>
      <c r="U482" s="5">
        <v>44235</v>
      </c>
      <c r="V482">
        <v>2.9000000000000001E-2</v>
      </c>
      <c r="W482" s="5">
        <v>44223</v>
      </c>
      <c r="X482">
        <v>3.3500000000000002E-2</v>
      </c>
    </row>
    <row r="483" spans="1:24" x14ac:dyDescent="0.2">
      <c r="A483" s="5">
        <v>31260</v>
      </c>
      <c r="B483">
        <v>29447.306479999999</v>
      </c>
      <c r="E483" s="8"/>
      <c r="F483" s="58"/>
      <c r="G483" s="72"/>
      <c r="H483" s="72"/>
      <c r="I483" s="73"/>
      <c r="M483" s="75">
        <f t="shared" si="69"/>
        <v>0</v>
      </c>
      <c r="N483" s="58">
        <f t="shared" si="70"/>
        <v>0</v>
      </c>
      <c r="O483" s="58"/>
      <c r="S483" s="5">
        <v>44238</v>
      </c>
      <c r="T483">
        <v>0.1</v>
      </c>
      <c r="U483" s="5">
        <v>44232</v>
      </c>
      <c r="V483">
        <v>3.9E-2</v>
      </c>
      <c r="W483" s="5">
        <v>44222</v>
      </c>
      <c r="X483">
        <v>2.9600000000000001E-2</v>
      </c>
    </row>
    <row r="484" spans="1:24" x14ac:dyDescent="0.2">
      <c r="A484" s="5">
        <v>31229</v>
      </c>
      <c r="B484">
        <v>29447.306479999999</v>
      </c>
      <c r="E484" s="8"/>
      <c r="F484" s="58"/>
      <c r="G484" s="72"/>
      <c r="H484" s="72"/>
      <c r="I484" s="73"/>
      <c r="M484" s="75">
        <f t="shared" si="69"/>
        <v>0</v>
      </c>
      <c r="N484" s="58">
        <f t="shared" si="70"/>
        <v>0</v>
      </c>
      <c r="O484" s="58"/>
      <c r="S484" s="5">
        <v>44237</v>
      </c>
      <c r="T484">
        <v>0.1</v>
      </c>
      <c r="U484" s="5">
        <v>44231</v>
      </c>
      <c r="V484">
        <v>1.9400000000000001E-2</v>
      </c>
      <c r="W484" s="5">
        <v>44221</v>
      </c>
      <c r="X484">
        <v>0.02</v>
      </c>
    </row>
    <row r="485" spans="1:24" x14ac:dyDescent="0.2">
      <c r="A485" s="5">
        <v>31199</v>
      </c>
      <c r="B485">
        <v>28838.05186</v>
      </c>
      <c r="E485" s="8"/>
      <c r="F485" s="58"/>
      <c r="G485" s="72"/>
      <c r="H485" s="72"/>
      <c r="I485" s="73"/>
      <c r="M485" s="75">
        <f t="shared" si="69"/>
        <v>0</v>
      </c>
      <c r="N485" s="58">
        <f t="shared" si="70"/>
        <v>0</v>
      </c>
      <c r="O485" s="58"/>
      <c r="S485" s="5">
        <v>44236</v>
      </c>
      <c r="T485">
        <v>0.1</v>
      </c>
      <c r="U485" s="5">
        <v>44230</v>
      </c>
      <c r="V485">
        <v>-1.8319999999999999E-2</v>
      </c>
      <c r="W485" s="5">
        <v>44218</v>
      </c>
      <c r="X485">
        <v>4.6399999999999997E-2</v>
      </c>
    </row>
    <row r="486" spans="1:24" x14ac:dyDescent="0.2">
      <c r="A486" s="5">
        <v>31168</v>
      </c>
      <c r="B486">
        <v>28838.05186</v>
      </c>
      <c r="E486" s="8"/>
      <c r="F486" s="58"/>
      <c r="G486" s="72"/>
      <c r="H486" s="72"/>
      <c r="I486" s="73"/>
      <c r="M486" s="75">
        <f t="shared" si="69"/>
        <v>0</v>
      </c>
      <c r="N486" s="58">
        <f t="shared" si="70"/>
        <v>0</v>
      </c>
      <c r="O486" s="58"/>
      <c r="S486" s="5">
        <v>44235</v>
      </c>
      <c r="T486">
        <v>0.1</v>
      </c>
      <c r="U486" s="5">
        <v>44229</v>
      </c>
      <c r="V486">
        <v>-2.4750000000000001E-2</v>
      </c>
      <c r="W486" s="5">
        <v>44217</v>
      </c>
      <c r="X486">
        <v>6.1490000000000003E-2</v>
      </c>
    </row>
    <row r="487" spans="1:24" x14ac:dyDescent="0.2">
      <c r="A487" s="5">
        <v>31138</v>
      </c>
      <c r="B487">
        <v>28838.05186</v>
      </c>
      <c r="E487" s="8"/>
      <c r="F487" s="58"/>
      <c r="G487" s="72"/>
      <c r="H487" s="72"/>
      <c r="I487" s="73"/>
      <c r="M487" s="75">
        <f t="shared" si="69"/>
        <v>0</v>
      </c>
      <c r="N487" s="58">
        <f t="shared" si="70"/>
        <v>0</v>
      </c>
      <c r="O487" s="58"/>
      <c r="S487" s="5">
        <v>44232</v>
      </c>
      <c r="T487">
        <v>0.1</v>
      </c>
      <c r="U487" s="5">
        <v>44228</v>
      </c>
      <c r="V487">
        <v>-3.04E-2</v>
      </c>
      <c r="W487" s="5">
        <v>44216</v>
      </c>
      <c r="X487">
        <v>4.6109999999999998E-2</v>
      </c>
    </row>
    <row r="488" spans="1:24" x14ac:dyDescent="0.2">
      <c r="A488" s="5">
        <v>31048</v>
      </c>
      <c r="B488">
        <v>27822.627499999999</v>
      </c>
      <c r="E488" s="8"/>
      <c r="F488" s="58"/>
      <c r="G488" s="72"/>
      <c r="H488" s="72"/>
      <c r="I488" s="73"/>
      <c r="M488" s="75">
        <f t="shared" ref="M488:M551" si="71">SUM(K488:L488)</f>
        <v>0</v>
      </c>
      <c r="N488" s="58">
        <f t="shared" ref="N488:N551" si="72">J488*M488</f>
        <v>0</v>
      </c>
      <c r="O488" s="58"/>
      <c r="S488" s="5">
        <v>44231</v>
      </c>
      <c r="T488">
        <v>0.1</v>
      </c>
      <c r="U488" s="5">
        <v>44225</v>
      </c>
      <c r="V488">
        <v>-3.6400000000000002E-2</v>
      </c>
      <c r="W488" s="5">
        <v>44215</v>
      </c>
      <c r="X488">
        <v>3.5999999999999997E-2</v>
      </c>
    </row>
    <row r="489" spans="1:24" x14ac:dyDescent="0.2">
      <c r="A489" s="5">
        <v>30956</v>
      </c>
      <c r="B489">
        <v>27822.627499999999</v>
      </c>
      <c r="E489" s="8"/>
      <c r="F489" s="58"/>
      <c r="G489" s="72"/>
      <c r="H489" s="72"/>
      <c r="I489" s="73"/>
      <c r="M489" s="75">
        <f t="shared" si="71"/>
        <v>0</v>
      </c>
      <c r="N489" s="58">
        <f t="shared" si="72"/>
        <v>0</v>
      </c>
      <c r="O489" s="58"/>
      <c r="S489" s="5">
        <v>44230</v>
      </c>
      <c r="T489">
        <v>0.1</v>
      </c>
      <c r="U489" s="5">
        <v>44224</v>
      </c>
      <c r="V489">
        <v>-4.4999999999999998E-2</v>
      </c>
      <c r="W489" s="5">
        <v>44214</v>
      </c>
      <c r="X489">
        <v>3.15E-2</v>
      </c>
    </row>
    <row r="490" spans="1:24" x14ac:dyDescent="0.2">
      <c r="A490" s="5">
        <v>31017</v>
      </c>
      <c r="B490">
        <v>27822.627499999999</v>
      </c>
      <c r="E490" s="8"/>
      <c r="F490" s="58"/>
      <c r="G490" s="72"/>
      <c r="H490" s="72"/>
      <c r="I490" s="73"/>
      <c r="M490" s="75">
        <f t="shared" si="71"/>
        <v>0</v>
      </c>
      <c r="N490" s="58">
        <f t="shared" si="72"/>
        <v>0</v>
      </c>
      <c r="O490" s="58"/>
      <c r="S490" s="5">
        <v>44229</v>
      </c>
      <c r="T490">
        <v>0.1</v>
      </c>
      <c r="U490" s="5">
        <v>44223</v>
      </c>
      <c r="V490">
        <v>-4.7E-2</v>
      </c>
      <c r="W490" s="5">
        <v>44211</v>
      </c>
      <c r="X490">
        <v>3.5499999999999997E-2</v>
      </c>
    </row>
    <row r="491" spans="1:24" x14ac:dyDescent="0.2">
      <c r="A491" s="5">
        <v>30987</v>
      </c>
      <c r="B491">
        <v>27822.627499999999</v>
      </c>
      <c r="E491" s="8"/>
      <c r="F491" s="58"/>
      <c r="G491" s="72"/>
      <c r="H491" s="72"/>
      <c r="I491" s="73"/>
      <c r="M491" s="75">
        <f t="shared" si="71"/>
        <v>0</v>
      </c>
      <c r="N491" s="58">
        <f t="shared" si="72"/>
        <v>0</v>
      </c>
      <c r="O491" s="58"/>
      <c r="S491" s="5">
        <v>44228</v>
      </c>
      <c r="T491">
        <v>0.1</v>
      </c>
      <c r="U491" s="5">
        <v>44222</v>
      </c>
      <c r="V491">
        <v>-5.0999999999999997E-2</v>
      </c>
      <c r="W491" s="5">
        <v>44210</v>
      </c>
      <c r="X491">
        <v>3.8989999999999997E-2</v>
      </c>
    </row>
    <row r="492" spans="1:24" x14ac:dyDescent="0.2">
      <c r="A492" s="5">
        <v>31079</v>
      </c>
      <c r="B492">
        <v>27822.627499999999</v>
      </c>
      <c r="E492" s="8"/>
      <c r="F492" s="58"/>
      <c r="G492" s="72"/>
      <c r="H492" s="72"/>
      <c r="I492" s="73"/>
      <c r="M492" s="75">
        <f t="shared" si="71"/>
        <v>0</v>
      </c>
      <c r="N492" s="58">
        <f t="shared" si="72"/>
        <v>0</v>
      </c>
      <c r="O492" s="58"/>
      <c r="S492" s="5">
        <v>44225</v>
      </c>
      <c r="T492">
        <v>0.1</v>
      </c>
      <c r="U492" s="5">
        <v>44221</v>
      </c>
      <c r="V492">
        <v>-5.6000000000000001E-2</v>
      </c>
      <c r="W492" s="5">
        <v>44209</v>
      </c>
      <c r="X492">
        <v>5.3999999999999999E-2</v>
      </c>
    </row>
    <row r="493" spans="1:24" x14ac:dyDescent="0.2">
      <c r="A493" s="5">
        <v>31107</v>
      </c>
      <c r="B493">
        <v>27822.627499999999</v>
      </c>
      <c r="E493" s="8"/>
      <c r="F493" s="58"/>
      <c r="G493" s="72"/>
      <c r="H493" s="72"/>
      <c r="I493" s="73"/>
      <c r="M493" s="75">
        <f t="shared" si="71"/>
        <v>0</v>
      </c>
      <c r="N493" s="58">
        <f t="shared" si="72"/>
        <v>0</v>
      </c>
      <c r="O493" s="58"/>
      <c r="S493" s="5">
        <v>44224</v>
      </c>
      <c r="T493">
        <v>0.1</v>
      </c>
      <c r="U493" s="5">
        <v>44218</v>
      </c>
      <c r="V493">
        <v>-4.8399999999999999E-2</v>
      </c>
      <c r="W493" s="5">
        <v>44208</v>
      </c>
      <c r="X493">
        <v>7.0809999999999998E-2</v>
      </c>
    </row>
    <row r="494" spans="1:24" x14ac:dyDescent="0.2">
      <c r="A494" s="5">
        <v>30926</v>
      </c>
      <c r="B494">
        <v>27416.457760000001</v>
      </c>
      <c r="E494" s="8"/>
      <c r="F494" s="58"/>
      <c r="G494" s="72"/>
      <c r="H494" s="72"/>
      <c r="I494" s="73"/>
      <c r="M494" s="75">
        <f t="shared" si="71"/>
        <v>0</v>
      </c>
      <c r="N494" s="58">
        <f t="shared" si="72"/>
        <v>0</v>
      </c>
      <c r="O494" s="58"/>
      <c r="S494" s="5">
        <v>44223</v>
      </c>
      <c r="T494">
        <v>0.1</v>
      </c>
      <c r="U494" s="5">
        <v>44217</v>
      </c>
      <c r="V494">
        <v>-4.1000000000000002E-2</v>
      </c>
      <c r="W494" s="5">
        <v>44207</v>
      </c>
      <c r="X494">
        <v>3.6999999999999998E-2</v>
      </c>
    </row>
    <row r="495" spans="1:24" x14ac:dyDescent="0.2">
      <c r="A495" s="5">
        <v>30895</v>
      </c>
      <c r="B495">
        <v>27416.457760000001</v>
      </c>
      <c r="E495" s="8"/>
      <c r="F495" s="58"/>
      <c r="G495" s="72"/>
      <c r="H495" s="72"/>
      <c r="I495" s="73"/>
      <c r="M495" s="75">
        <f t="shared" si="71"/>
        <v>0</v>
      </c>
      <c r="N495" s="58">
        <f t="shared" si="72"/>
        <v>0</v>
      </c>
      <c r="O495" s="58"/>
      <c r="S495" s="5">
        <v>44222</v>
      </c>
      <c r="T495">
        <v>0.1</v>
      </c>
      <c r="U495" s="5">
        <v>44216</v>
      </c>
      <c r="V495">
        <v>-4.5499999999999999E-2</v>
      </c>
      <c r="W495" s="5">
        <v>44204</v>
      </c>
      <c r="X495">
        <v>2.4E-2</v>
      </c>
    </row>
    <row r="496" spans="1:24" x14ac:dyDescent="0.2">
      <c r="A496" s="5">
        <v>30864</v>
      </c>
      <c r="B496">
        <v>27416.457760000001</v>
      </c>
      <c r="E496" s="8"/>
      <c r="F496" s="58"/>
      <c r="G496" s="72"/>
      <c r="H496" s="72"/>
      <c r="I496" s="73"/>
      <c r="M496" s="75">
        <f t="shared" si="71"/>
        <v>0</v>
      </c>
      <c r="N496" s="58">
        <f t="shared" si="72"/>
        <v>0</v>
      </c>
      <c r="O496" s="58"/>
      <c r="S496" s="5">
        <v>44221</v>
      </c>
      <c r="T496">
        <v>0.1</v>
      </c>
      <c r="U496" s="5">
        <v>44215</v>
      </c>
      <c r="V496">
        <v>-5.2299999999999999E-2</v>
      </c>
      <c r="W496" s="5">
        <v>44203</v>
      </c>
      <c r="X496">
        <v>1.9E-2</v>
      </c>
    </row>
    <row r="497" spans="1:24" x14ac:dyDescent="0.2">
      <c r="A497" s="5">
        <v>30834</v>
      </c>
      <c r="B497">
        <v>26401.0334</v>
      </c>
      <c r="E497" s="8"/>
      <c r="F497" s="58"/>
      <c r="G497" s="72"/>
      <c r="H497" s="72"/>
      <c r="I497" s="73"/>
      <c r="M497" s="75">
        <f t="shared" si="71"/>
        <v>0</v>
      </c>
      <c r="N497" s="58">
        <f t="shared" si="72"/>
        <v>0</v>
      </c>
      <c r="O497" s="58"/>
      <c r="S497" s="5">
        <v>44218</v>
      </c>
      <c r="T497">
        <v>0.1</v>
      </c>
      <c r="U497" s="5">
        <v>44214</v>
      </c>
      <c r="V497">
        <v>-5.7000000000000002E-2</v>
      </c>
      <c r="W497" s="5">
        <v>44202</v>
      </c>
      <c r="X497">
        <v>-8.0000000000000002E-3</v>
      </c>
    </row>
    <row r="498" spans="1:24" x14ac:dyDescent="0.2">
      <c r="A498" s="5">
        <v>30803</v>
      </c>
      <c r="B498">
        <v>26401.0334</v>
      </c>
      <c r="E498" s="8"/>
      <c r="F498" s="58"/>
      <c r="G498" s="72"/>
      <c r="H498" s="72"/>
      <c r="I498" s="73"/>
      <c r="M498" s="75">
        <f t="shared" si="71"/>
        <v>0</v>
      </c>
      <c r="N498" s="58">
        <f t="shared" si="72"/>
        <v>0</v>
      </c>
      <c r="O498" s="58"/>
      <c r="S498" s="5">
        <v>44217</v>
      </c>
      <c r="T498">
        <v>0.1</v>
      </c>
      <c r="U498" s="5">
        <v>44211</v>
      </c>
      <c r="V498">
        <v>-5.1999999999999998E-2</v>
      </c>
      <c r="W498" s="5">
        <v>44201</v>
      </c>
      <c r="X498">
        <v>-2.3E-2</v>
      </c>
    </row>
    <row r="499" spans="1:24" x14ac:dyDescent="0.2">
      <c r="A499" s="5">
        <v>30773</v>
      </c>
      <c r="B499">
        <v>26401.0334</v>
      </c>
      <c r="E499" s="8"/>
      <c r="F499" s="58"/>
      <c r="G499" s="72"/>
      <c r="H499" s="72"/>
      <c r="I499" s="73"/>
      <c r="M499" s="75">
        <f t="shared" si="71"/>
        <v>0</v>
      </c>
      <c r="N499" s="58">
        <f t="shared" si="72"/>
        <v>0</v>
      </c>
      <c r="O499" s="58"/>
      <c r="S499" s="5">
        <v>44216</v>
      </c>
      <c r="T499">
        <v>0.1</v>
      </c>
      <c r="U499" s="5">
        <v>44210</v>
      </c>
      <c r="V499">
        <v>-4.8000000000000001E-2</v>
      </c>
      <c r="W499" s="5">
        <v>44200</v>
      </c>
      <c r="X499">
        <v>-4.5850000000000002E-2</v>
      </c>
    </row>
    <row r="500" spans="1:24" x14ac:dyDescent="0.2">
      <c r="A500" s="5">
        <v>30713</v>
      </c>
      <c r="B500">
        <v>25588.693910000002</v>
      </c>
      <c r="E500" s="8"/>
      <c r="F500" s="58"/>
      <c r="G500" s="72"/>
      <c r="H500" s="72"/>
      <c r="I500" s="73"/>
      <c r="M500" s="75">
        <f t="shared" si="71"/>
        <v>0</v>
      </c>
      <c r="N500" s="58">
        <f t="shared" si="72"/>
        <v>0</v>
      </c>
      <c r="O500" s="58"/>
      <c r="S500" s="5">
        <v>44215</v>
      </c>
      <c r="T500">
        <v>0.1</v>
      </c>
      <c r="U500" s="5">
        <v>44209</v>
      </c>
      <c r="V500">
        <v>-3.4500000000000003E-2</v>
      </c>
      <c r="W500" s="5">
        <v>44196</v>
      </c>
      <c r="X500">
        <v>-7.9799999999999992E-3</v>
      </c>
    </row>
    <row r="501" spans="1:24" x14ac:dyDescent="0.2">
      <c r="A501" s="5">
        <v>30682</v>
      </c>
      <c r="B501">
        <v>25588.693910000002</v>
      </c>
      <c r="E501" s="8"/>
      <c r="F501" s="58"/>
      <c r="G501" s="72"/>
      <c r="H501" s="72"/>
      <c r="I501" s="73"/>
      <c r="M501" s="75">
        <f t="shared" si="71"/>
        <v>0</v>
      </c>
      <c r="N501" s="58">
        <f t="shared" si="72"/>
        <v>0</v>
      </c>
      <c r="O501" s="58"/>
      <c r="S501" s="5">
        <v>44214</v>
      </c>
      <c r="T501">
        <v>0.1</v>
      </c>
      <c r="U501" s="5">
        <v>44208</v>
      </c>
      <c r="V501">
        <v>-2.5999999999999999E-2</v>
      </c>
      <c r="W501" s="5">
        <v>44195</v>
      </c>
      <c r="X501">
        <v>3.0400000000000002E-3</v>
      </c>
    </row>
    <row r="502" spans="1:24" x14ac:dyDescent="0.2">
      <c r="A502" s="5">
        <v>30742</v>
      </c>
      <c r="B502">
        <v>25588.693910000002</v>
      </c>
      <c r="E502" s="8"/>
      <c r="F502" s="58"/>
      <c r="G502" s="72"/>
      <c r="H502" s="72"/>
      <c r="I502" s="73"/>
      <c r="M502" s="75">
        <f t="shared" si="71"/>
        <v>0</v>
      </c>
      <c r="N502" s="58">
        <f t="shared" si="72"/>
        <v>0</v>
      </c>
      <c r="O502" s="58"/>
      <c r="S502" s="5">
        <v>44211</v>
      </c>
      <c r="T502">
        <v>0.1</v>
      </c>
      <c r="U502" s="5">
        <v>44207</v>
      </c>
      <c r="V502">
        <v>-5.1999999999999998E-2</v>
      </c>
      <c r="W502" s="5">
        <v>44194</v>
      </c>
      <c r="X502">
        <v>1.4E-2</v>
      </c>
    </row>
    <row r="503" spans="1:24" x14ac:dyDescent="0.2">
      <c r="A503" s="5">
        <v>30651</v>
      </c>
      <c r="B503">
        <v>25385.609039999999</v>
      </c>
      <c r="E503" s="8"/>
      <c r="F503" s="58"/>
      <c r="G503" s="72"/>
      <c r="H503" s="72"/>
      <c r="I503" s="73"/>
      <c r="M503" s="75">
        <f t="shared" si="71"/>
        <v>0</v>
      </c>
      <c r="N503" s="58">
        <f t="shared" si="72"/>
        <v>0</v>
      </c>
      <c r="O503" s="58"/>
      <c r="S503" s="5">
        <v>44210</v>
      </c>
      <c r="T503">
        <v>0.1</v>
      </c>
      <c r="U503" s="5">
        <v>44204</v>
      </c>
      <c r="V503">
        <v>-5.9299999999999999E-2</v>
      </c>
      <c r="W503" s="5">
        <v>44193</v>
      </c>
      <c r="X503">
        <v>4.0099999999999997E-2</v>
      </c>
    </row>
    <row r="504" spans="1:24" x14ac:dyDescent="0.2">
      <c r="A504" s="5">
        <v>30621</v>
      </c>
      <c r="B504">
        <v>25385.609039999999</v>
      </c>
      <c r="E504" s="8"/>
      <c r="F504" s="58"/>
      <c r="G504" s="72"/>
      <c r="H504" s="72"/>
      <c r="I504" s="73"/>
      <c r="M504" s="75">
        <f t="shared" si="71"/>
        <v>0</v>
      </c>
      <c r="N504" s="58">
        <f t="shared" si="72"/>
        <v>0</v>
      </c>
      <c r="O504" s="58"/>
      <c r="S504" s="5">
        <v>44209</v>
      </c>
      <c r="T504">
        <v>0.1</v>
      </c>
      <c r="U504" s="5">
        <v>44203</v>
      </c>
      <c r="V504">
        <v>-6.0900000000000003E-2</v>
      </c>
      <c r="W504" s="5">
        <v>44190</v>
      </c>
      <c r="X504">
        <v>4.0099999999999997E-2</v>
      </c>
    </row>
    <row r="505" spans="1:24" x14ac:dyDescent="0.2">
      <c r="A505" s="5">
        <v>30590</v>
      </c>
      <c r="B505">
        <v>25385.609039999999</v>
      </c>
      <c r="E505" s="8"/>
      <c r="F505" s="58"/>
      <c r="G505" s="72"/>
      <c r="H505" s="72"/>
      <c r="I505" s="73"/>
      <c r="M505" s="75">
        <f t="shared" si="71"/>
        <v>0</v>
      </c>
      <c r="N505" s="58">
        <f t="shared" si="72"/>
        <v>0</v>
      </c>
      <c r="O505" s="58"/>
      <c r="S505" s="5">
        <v>44208</v>
      </c>
      <c r="T505">
        <v>0.1</v>
      </c>
      <c r="U505" s="5">
        <v>44202</v>
      </c>
      <c r="V505">
        <v>-7.17E-2</v>
      </c>
      <c r="W505" s="5">
        <v>44189</v>
      </c>
      <c r="X505">
        <v>4.0099999999999997E-2</v>
      </c>
    </row>
    <row r="506" spans="1:24" x14ac:dyDescent="0.2">
      <c r="A506" s="5">
        <v>30560</v>
      </c>
      <c r="B506">
        <v>25182.524160000001</v>
      </c>
      <c r="E506" s="8"/>
      <c r="F506" s="58"/>
      <c r="G506" s="72"/>
      <c r="H506" s="72"/>
      <c r="I506" s="73"/>
      <c r="M506" s="75">
        <f t="shared" si="71"/>
        <v>0</v>
      </c>
      <c r="N506" s="58">
        <f t="shared" si="72"/>
        <v>0</v>
      </c>
      <c r="O506" s="58"/>
      <c r="S506" s="5">
        <v>44207</v>
      </c>
      <c r="T506">
        <v>0.1</v>
      </c>
      <c r="U506" s="5">
        <v>44201</v>
      </c>
      <c r="V506">
        <v>-7.5700000000000003E-2</v>
      </c>
      <c r="W506" s="5">
        <v>44188</v>
      </c>
      <c r="X506">
        <v>4.7E-2</v>
      </c>
    </row>
    <row r="507" spans="1:24" x14ac:dyDescent="0.2">
      <c r="A507" s="5">
        <v>30529</v>
      </c>
      <c r="B507">
        <v>25182.524160000001</v>
      </c>
      <c r="E507" s="8"/>
      <c r="F507" s="58"/>
      <c r="G507" s="72"/>
      <c r="H507" s="72"/>
      <c r="I507" s="73"/>
      <c r="M507" s="75">
        <f t="shared" si="71"/>
        <v>0</v>
      </c>
      <c r="N507" s="58">
        <f t="shared" si="72"/>
        <v>0</v>
      </c>
      <c r="O507" s="58"/>
      <c r="S507" s="5">
        <v>44204</v>
      </c>
      <c r="T507">
        <v>0.1</v>
      </c>
      <c r="U507" s="5">
        <v>44200</v>
      </c>
      <c r="V507">
        <v>-8.4400000000000003E-2</v>
      </c>
      <c r="W507" s="5">
        <v>44187</v>
      </c>
      <c r="X507">
        <v>-1.2999999999999999E-2</v>
      </c>
    </row>
    <row r="508" spans="1:24" x14ac:dyDescent="0.2">
      <c r="A508" s="5">
        <v>30498</v>
      </c>
      <c r="B508">
        <v>25182.524160000001</v>
      </c>
      <c r="E508" s="8"/>
      <c r="F508" s="58"/>
      <c r="G508" s="72"/>
      <c r="H508" s="72"/>
      <c r="I508" s="73"/>
      <c r="M508" s="75">
        <f t="shared" si="71"/>
        <v>0</v>
      </c>
      <c r="N508" s="58">
        <f t="shared" si="72"/>
        <v>0</v>
      </c>
      <c r="O508" s="58"/>
      <c r="S508" s="5">
        <v>44203</v>
      </c>
      <c r="T508">
        <v>0.1</v>
      </c>
      <c r="U508" s="5">
        <v>44196</v>
      </c>
      <c r="V508">
        <v>-4.8120000000000003E-2</v>
      </c>
      <c r="W508" s="5">
        <v>44186</v>
      </c>
      <c r="X508">
        <v>2.63E-3</v>
      </c>
    </row>
    <row r="509" spans="1:24" x14ac:dyDescent="0.2">
      <c r="A509" s="5">
        <v>30437</v>
      </c>
      <c r="B509">
        <v>24167.0998</v>
      </c>
      <c r="E509" s="8"/>
      <c r="F509" s="58"/>
      <c r="G509" s="72"/>
      <c r="H509" s="72"/>
      <c r="I509" s="73"/>
      <c r="M509" s="75">
        <f t="shared" si="71"/>
        <v>0</v>
      </c>
      <c r="N509" s="58">
        <f t="shared" si="72"/>
        <v>0</v>
      </c>
      <c r="O509" s="58"/>
      <c r="S509" s="5">
        <v>44202</v>
      </c>
      <c r="T509">
        <v>0.1</v>
      </c>
      <c r="U509" s="5">
        <v>44195</v>
      </c>
      <c r="V509">
        <v>-4.4999999999999998E-2</v>
      </c>
      <c r="W509" s="5">
        <v>44183</v>
      </c>
      <c r="X509">
        <v>3.3000000000000002E-2</v>
      </c>
    </row>
    <row r="510" spans="1:24" x14ac:dyDescent="0.2">
      <c r="A510" s="5">
        <v>30407</v>
      </c>
      <c r="B510">
        <v>24167.0998</v>
      </c>
      <c r="E510" s="8"/>
      <c r="F510" s="58"/>
      <c r="G510" s="72"/>
      <c r="H510" s="72"/>
      <c r="I510" s="73"/>
      <c r="M510" s="75">
        <f t="shared" si="71"/>
        <v>0</v>
      </c>
      <c r="N510" s="58">
        <f t="shared" si="72"/>
        <v>0</v>
      </c>
      <c r="O510" s="58"/>
      <c r="S510" s="5">
        <v>44201</v>
      </c>
      <c r="T510">
        <v>0.1</v>
      </c>
      <c r="U510" s="5">
        <v>44194</v>
      </c>
      <c r="V510">
        <v>-3.4759999999999999E-2</v>
      </c>
      <c r="W510" s="5">
        <v>44182</v>
      </c>
      <c r="X510">
        <v>5.8500000000000003E-2</v>
      </c>
    </row>
    <row r="511" spans="1:24" x14ac:dyDescent="0.2">
      <c r="A511" s="5">
        <v>30468</v>
      </c>
      <c r="B511">
        <v>24167.0998</v>
      </c>
      <c r="E511" s="8"/>
      <c r="F511" s="58"/>
      <c r="G511" s="72"/>
      <c r="H511" s="72"/>
      <c r="I511" s="73"/>
      <c r="M511" s="75">
        <f t="shared" si="71"/>
        <v>0</v>
      </c>
      <c r="N511" s="58">
        <f t="shared" si="72"/>
        <v>0</v>
      </c>
      <c r="O511" s="58"/>
      <c r="S511" s="5">
        <v>44200</v>
      </c>
      <c r="T511">
        <v>0.1</v>
      </c>
      <c r="U511" s="5">
        <v>44193</v>
      </c>
      <c r="V511">
        <v>-0.02</v>
      </c>
      <c r="W511" s="5">
        <v>44181</v>
      </c>
      <c r="X511">
        <v>4.3999999999999997E-2</v>
      </c>
    </row>
    <row r="512" spans="1:24" x14ac:dyDescent="0.2">
      <c r="A512" s="5">
        <v>30348</v>
      </c>
      <c r="B512">
        <v>23354.760310000001</v>
      </c>
      <c r="E512" s="8"/>
      <c r="F512" s="58"/>
      <c r="G512" s="72"/>
      <c r="H512" s="72"/>
      <c r="I512" s="73"/>
      <c r="M512" s="75">
        <f t="shared" si="71"/>
        <v>0</v>
      </c>
      <c r="N512" s="58">
        <f t="shared" si="72"/>
        <v>0</v>
      </c>
      <c r="O512" s="58"/>
      <c r="S512" s="5">
        <v>44197</v>
      </c>
      <c r="T512">
        <v>0.1</v>
      </c>
      <c r="U512" s="5">
        <v>44190</v>
      </c>
      <c r="V512">
        <v>-2.06E-2</v>
      </c>
      <c r="W512" s="5">
        <v>44180</v>
      </c>
      <c r="X512">
        <v>4.1000000000000002E-2</v>
      </c>
    </row>
    <row r="513" spans="1:24" x14ac:dyDescent="0.2">
      <c r="A513" s="5">
        <v>30317</v>
      </c>
      <c r="B513">
        <v>23354.760310000001</v>
      </c>
      <c r="E513" s="8"/>
      <c r="F513" s="58"/>
      <c r="G513" s="72"/>
      <c r="H513" s="72"/>
      <c r="I513" s="73"/>
      <c r="M513" s="75">
        <f t="shared" si="71"/>
        <v>0</v>
      </c>
      <c r="N513" s="58">
        <f t="shared" si="72"/>
        <v>0</v>
      </c>
      <c r="O513" s="58"/>
      <c r="S513" s="5">
        <v>44196</v>
      </c>
      <c r="T513">
        <v>0.1</v>
      </c>
      <c r="U513" s="5">
        <v>44189</v>
      </c>
      <c r="V513">
        <v>-1.9970000000000002E-2</v>
      </c>
      <c r="W513" s="5">
        <v>44179</v>
      </c>
      <c r="X513">
        <v>1.5E-3</v>
      </c>
    </row>
    <row r="514" spans="1:24" x14ac:dyDescent="0.2">
      <c r="A514" s="5">
        <v>30376</v>
      </c>
      <c r="B514">
        <v>23354.760310000001</v>
      </c>
      <c r="E514" s="8"/>
      <c r="F514" s="58"/>
      <c r="G514" s="72"/>
      <c r="H514" s="72"/>
      <c r="I514" s="73"/>
      <c r="M514" s="75">
        <f t="shared" si="71"/>
        <v>0</v>
      </c>
      <c r="N514" s="58">
        <f t="shared" si="72"/>
        <v>0</v>
      </c>
      <c r="O514" s="58"/>
      <c r="S514" s="5">
        <v>44195</v>
      </c>
      <c r="T514">
        <v>0.1</v>
      </c>
      <c r="U514" s="5">
        <v>44188</v>
      </c>
      <c r="V514">
        <v>-1.95E-2</v>
      </c>
      <c r="W514" s="5">
        <v>44176</v>
      </c>
      <c r="X514">
        <v>-2.8000000000000001E-2</v>
      </c>
    </row>
    <row r="515" spans="1:24" x14ac:dyDescent="0.2">
      <c r="A515" s="5">
        <v>30286</v>
      </c>
      <c r="B515">
        <v>22684.58023</v>
      </c>
      <c r="E515" s="8"/>
      <c r="F515" s="58"/>
      <c r="G515" s="72"/>
      <c r="H515" s="72"/>
      <c r="I515" s="73"/>
      <c r="M515" s="75">
        <f t="shared" si="71"/>
        <v>0</v>
      </c>
      <c r="N515" s="58">
        <f t="shared" si="72"/>
        <v>0</v>
      </c>
      <c r="O515" s="58"/>
      <c r="S515" s="5">
        <v>44194</v>
      </c>
      <c r="T515">
        <v>0.1</v>
      </c>
      <c r="U515" s="5">
        <v>44187</v>
      </c>
      <c r="V515">
        <v>-5.0999999999999997E-2</v>
      </c>
      <c r="W515" s="5">
        <v>44175</v>
      </c>
      <c r="X515">
        <v>-1.2999999999999999E-2</v>
      </c>
    </row>
    <row r="516" spans="1:24" x14ac:dyDescent="0.2">
      <c r="A516" s="5">
        <v>30256</v>
      </c>
      <c r="B516">
        <v>22684.58023</v>
      </c>
      <c r="E516" s="8"/>
      <c r="F516" s="58"/>
      <c r="G516" s="72"/>
      <c r="H516" s="72"/>
      <c r="I516" s="73"/>
      <c r="M516" s="75">
        <f t="shared" si="71"/>
        <v>0</v>
      </c>
      <c r="N516" s="58">
        <f t="shared" si="72"/>
        <v>0</v>
      </c>
      <c r="O516" s="58"/>
      <c r="S516" s="5">
        <v>44193</v>
      </c>
      <c r="T516">
        <v>0.1</v>
      </c>
      <c r="U516" s="5">
        <v>44186</v>
      </c>
      <c r="V516">
        <v>-4.9000000000000002E-2</v>
      </c>
      <c r="W516" s="5">
        <v>44174</v>
      </c>
      <c r="X516">
        <v>1.4500000000000001E-2</v>
      </c>
    </row>
    <row r="517" spans="1:24" x14ac:dyDescent="0.2">
      <c r="A517" s="5">
        <v>30225</v>
      </c>
      <c r="B517">
        <v>22684.58023</v>
      </c>
      <c r="E517" s="8"/>
      <c r="F517" s="58"/>
      <c r="G517" s="72"/>
      <c r="H517" s="72"/>
      <c r="I517" s="73"/>
      <c r="M517" s="75">
        <f t="shared" si="71"/>
        <v>0</v>
      </c>
      <c r="N517" s="58">
        <f t="shared" si="72"/>
        <v>0</v>
      </c>
      <c r="O517" s="58"/>
      <c r="S517" s="5">
        <v>44190</v>
      </c>
      <c r="T517">
        <v>0.1</v>
      </c>
      <c r="U517" s="5">
        <v>44183</v>
      </c>
      <c r="V517">
        <v>-2.2700000000000001E-2</v>
      </c>
      <c r="W517" s="5">
        <v>44173</v>
      </c>
      <c r="X517">
        <v>1.35E-2</v>
      </c>
    </row>
    <row r="518" spans="1:24" x14ac:dyDescent="0.2">
      <c r="A518" s="5">
        <v>30195</v>
      </c>
      <c r="B518">
        <v>22359.64444</v>
      </c>
      <c r="E518" s="8"/>
      <c r="F518" s="58"/>
      <c r="G518" s="72"/>
      <c r="H518" s="72"/>
      <c r="I518" s="73"/>
      <c r="M518" s="75">
        <f t="shared" si="71"/>
        <v>0</v>
      </c>
      <c r="N518" s="58">
        <f t="shared" si="72"/>
        <v>0</v>
      </c>
      <c r="O518" s="58"/>
      <c r="S518" s="5">
        <v>44189</v>
      </c>
      <c r="T518">
        <v>0.1</v>
      </c>
      <c r="U518" s="5">
        <v>44182</v>
      </c>
      <c r="V518">
        <v>-5.1999999999999998E-3</v>
      </c>
      <c r="W518" s="5">
        <v>44172</v>
      </c>
      <c r="X518">
        <v>2.8500000000000001E-2</v>
      </c>
    </row>
    <row r="519" spans="1:24" x14ac:dyDescent="0.2">
      <c r="A519" s="5">
        <v>30164</v>
      </c>
      <c r="B519">
        <v>22359.64444</v>
      </c>
      <c r="E519" s="8"/>
      <c r="F519" s="58"/>
      <c r="G519" s="72"/>
      <c r="H519" s="72"/>
      <c r="I519" s="73"/>
      <c r="M519" s="75">
        <f t="shared" si="71"/>
        <v>0</v>
      </c>
      <c r="N519" s="58">
        <f t="shared" si="72"/>
        <v>0</v>
      </c>
      <c r="O519" s="58"/>
      <c r="S519" s="5">
        <v>44188</v>
      </c>
      <c r="T519">
        <v>0.1</v>
      </c>
      <c r="U519" s="5">
        <v>44181</v>
      </c>
      <c r="V519">
        <v>-7.0000000000000001E-3</v>
      </c>
      <c r="W519" s="5">
        <v>44169</v>
      </c>
      <c r="X519">
        <v>7.6499999999999999E-2</v>
      </c>
    </row>
    <row r="520" spans="1:24" x14ac:dyDescent="0.2">
      <c r="A520" s="5">
        <v>30133</v>
      </c>
      <c r="B520">
        <v>22359.64444</v>
      </c>
      <c r="E520" s="8"/>
      <c r="F520" s="58"/>
      <c r="G520" s="72"/>
      <c r="H520" s="72"/>
      <c r="I520" s="73"/>
      <c r="M520" s="75">
        <f t="shared" si="71"/>
        <v>0</v>
      </c>
      <c r="N520" s="58">
        <f t="shared" si="72"/>
        <v>0</v>
      </c>
      <c r="O520" s="58"/>
      <c r="S520" s="5">
        <v>44187</v>
      </c>
      <c r="T520">
        <v>0.1</v>
      </c>
      <c r="U520" s="5">
        <v>44180</v>
      </c>
      <c r="V520">
        <v>-1.55E-2</v>
      </c>
      <c r="W520" s="5">
        <v>44168</v>
      </c>
      <c r="X520">
        <v>6.9000000000000006E-2</v>
      </c>
    </row>
    <row r="521" spans="1:24" x14ac:dyDescent="0.2">
      <c r="A521" s="5">
        <v>29830</v>
      </c>
      <c r="B521">
        <v>21851.932260000001</v>
      </c>
      <c r="E521" s="8"/>
      <c r="F521" s="58"/>
      <c r="G521" s="72"/>
      <c r="H521" s="72"/>
      <c r="I521" s="73"/>
      <c r="M521" s="75">
        <f t="shared" si="71"/>
        <v>0</v>
      </c>
      <c r="N521" s="58">
        <f t="shared" si="72"/>
        <v>0</v>
      </c>
      <c r="O521" s="58"/>
      <c r="S521" s="5">
        <v>44186</v>
      </c>
      <c r="T521">
        <v>0.1</v>
      </c>
      <c r="U521" s="5">
        <v>44179</v>
      </c>
      <c r="V521">
        <v>-4.165E-2</v>
      </c>
      <c r="W521" s="5">
        <v>44167</v>
      </c>
      <c r="X521">
        <v>7.4999999999999997E-2</v>
      </c>
    </row>
    <row r="522" spans="1:24" x14ac:dyDescent="0.2">
      <c r="A522" s="5">
        <v>29768</v>
      </c>
      <c r="B522">
        <v>21851.932260000001</v>
      </c>
      <c r="E522" s="8"/>
      <c r="F522" s="58"/>
      <c r="G522" s="72"/>
      <c r="H522" s="72"/>
      <c r="I522" s="73"/>
      <c r="M522" s="75">
        <f t="shared" si="71"/>
        <v>0</v>
      </c>
      <c r="N522" s="58">
        <f t="shared" si="72"/>
        <v>0</v>
      </c>
      <c r="O522" s="58"/>
      <c r="S522" s="5">
        <v>44183</v>
      </c>
      <c r="T522">
        <v>0.1</v>
      </c>
      <c r="U522" s="5">
        <v>44176</v>
      </c>
      <c r="V522">
        <v>-6.8000000000000005E-2</v>
      </c>
      <c r="W522" s="5">
        <v>44166</v>
      </c>
      <c r="X522">
        <v>8.1000000000000003E-2</v>
      </c>
    </row>
    <row r="523" spans="1:24" x14ac:dyDescent="0.2">
      <c r="A523" s="5">
        <v>29799</v>
      </c>
      <c r="B523">
        <v>21851.932260000001</v>
      </c>
      <c r="E523" s="8"/>
      <c r="F523" s="58"/>
      <c r="G523" s="72"/>
      <c r="H523" s="72"/>
      <c r="I523" s="73"/>
      <c r="M523" s="75">
        <f t="shared" si="71"/>
        <v>0</v>
      </c>
      <c r="N523" s="58">
        <f t="shared" si="72"/>
        <v>0</v>
      </c>
      <c r="O523" s="58"/>
      <c r="S523" s="5">
        <v>44182</v>
      </c>
      <c r="T523">
        <v>0.1</v>
      </c>
      <c r="U523" s="5">
        <v>44175</v>
      </c>
      <c r="V523">
        <v>-5.8500000000000003E-2</v>
      </c>
      <c r="W523" s="5">
        <v>44165</v>
      </c>
      <c r="X523">
        <v>5.806E-2</v>
      </c>
    </row>
    <row r="524" spans="1:24" x14ac:dyDescent="0.2">
      <c r="A524" s="5">
        <v>30042</v>
      </c>
      <c r="B524">
        <v>21811.315279999999</v>
      </c>
      <c r="E524" s="8"/>
      <c r="F524" s="58"/>
      <c r="G524" s="72"/>
      <c r="H524" s="72"/>
      <c r="I524" s="73"/>
      <c r="M524" s="75">
        <f t="shared" si="71"/>
        <v>0</v>
      </c>
      <c r="N524" s="58">
        <f t="shared" si="72"/>
        <v>0</v>
      </c>
      <c r="O524" s="58"/>
      <c r="S524" s="5">
        <v>44181</v>
      </c>
      <c r="T524">
        <v>0.1</v>
      </c>
      <c r="U524" s="5">
        <v>44174</v>
      </c>
      <c r="V524">
        <v>-3.5999999999999997E-2</v>
      </c>
      <c r="W524" s="5">
        <v>44162</v>
      </c>
      <c r="X524">
        <v>4.4499999999999998E-2</v>
      </c>
    </row>
    <row r="525" spans="1:24" x14ac:dyDescent="0.2">
      <c r="A525" s="5">
        <v>30103</v>
      </c>
      <c r="B525">
        <v>21811.315279999999</v>
      </c>
      <c r="E525" s="8"/>
      <c r="F525" s="58"/>
      <c r="G525" s="72"/>
      <c r="H525" s="72"/>
      <c r="I525" s="73"/>
      <c r="M525" s="75">
        <f t="shared" si="71"/>
        <v>0</v>
      </c>
      <c r="N525" s="58">
        <f t="shared" si="72"/>
        <v>0</v>
      </c>
      <c r="O525" s="58"/>
      <c r="S525" s="5">
        <v>44180</v>
      </c>
      <c r="T525">
        <v>0.1</v>
      </c>
      <c r="U525" s="5">
        <v>44173</v>
      </c>
      <c r="V525">
        <v>-3.7999999999999999E-2</v>
      </c>
      <c r="W525" s="5">
        <v>44161</v>
      </c>
      <c r="X525">
        <v>4.4999999999999998E-2</v>
      </c>
    </row>
    <row r="526" spans="1:24" x14ac:dyDescent="0.2">
      <c r="A526" s="5">
        <v>30072</v>
      </c>
      <c r="B526">
        <v>21811.315279999999</v>
      </c>
      <c r="E526" s="8"/>
      <c r="F526" s="58"/>
      <c r="G526" s="72"/>
      <c r="H526" s="72"/>
      <c r="I526" s="73"/>
      <c r="M526" s="75">
        <f t="shared" si="71"/>
        <v>0</v>
      </c>
      <c r="N526" s="58">
        <f t="shared" si="72"/>
        <v>0</v>
      </c>
      <c r="O526" s="58"/>
      <c r="S526" s="5">
        <v>44179</v>
      </c>
      <c r="T526">
        <v>0.1</v>
      </c>
      <c r="U526" s="5">
        <v>44172</v>
      </c>
      <c r="V526">
        <v>-3.4700000000000002E-2</v>
      </c>
      <c r="W526" s="5">
        <v>44160</v>
      </c>
      <c r="X526">
        <v>6.4299999999999996E-2</v>
      </c>
    </row>
    <row r="527" spans="1:24" x14ac:dyDescent="0.2">
      <c r="A527" s="5">
        <v>29738</v>
      </c>
      <c r="B527">
        <v>21506.687969999999</v>
      </c>
      <c r="E527" s="8"/>
      <c r="F527" s="58"/>
      <c r="G527" s="72"/>
      <c r="H527" s="72"/>
      <c r="I527" s="73"/>
      <c r="M527" s="75">
        <f t="shared" si="71"/>
        <v>0</v>
      </c>
      <c r="N527" s="58">
        <f t="shared" si="72"/>
        <v>0</v>
      </c>
      <c r="O527" s="58"/>
      <c r="S527" s="5">
        <v>44176</v>
      </c>
      <c r="T527">
        <v>0.1</v>
      </c>
      <c r="U527" s="5">
        <v>44169</v>
      </c>
      <c r="V527">
        <v>-5.0000000000000001E-3</v>
      </c>
      <c r="W527" s="5">
        <v>44159</v>
      </c>
      <c r="X527">
        <v>6.6000000000000003E-2</v>
      </c>
    </row>
    <row r="528" spans="1:24" x14ac:dyDescent="0.2">
      <c r="A528" s="5">
        <v>29707</v>
      </c>
      <c r="B528">
        <v>21506.687969999999</v>
      </c>
      <c r="E528" s="8"/>
      <c r="F528" s="58"/>
      <c r="G528" s="72"/>
      <c r="H528" s="72"/>
      <c r="I528" s="73"/>
      <c r="M528" s="75">
        <f t="shared" si="71"/>
        <v>0</v>
      </c>
      <c r="N528" s="58">
        <f t="shared" si="72"/>
        <v>0</v>
      </c>
      <c r="O528" s="58"/>
      <c r="S528" s="5">
        <v>44175</v>
      </c>
      <c r="T528">
        <v>0.1</v>
      </c>
      <c r="U528" s="5">
        <v>44168</v>
      </c>
      <c r="V528">
        <v>-1.2800000000000001E-3</v>
      </c>
      <c r="W528" s="5">
        <v>44158</v>
      </c>
      <c r="X528">
        <v>6.0519999999999997E-2</v>
      </c>
    </row>
    <row r="529" spans="1:24" x14ac:dyDescent="0.2">
      <c r="A529" s="5">
        <v>29677</v>
      </c>
      <c r="B529">
        <v>21506.687969999999</v>
      </c>
      <c r="E529" s="8"/>
      <c r="F529" s="58"/>
      <c r="G529" s="72"/>
      <c r="H529" s="72"/>
      <c r="I529" s="73"/>
      <c r="M529" s="75">
        <f t="shared" si="71"/>
        <v>0</v>
      </c>
      <c r="N529" s="58">
        <f t="shared" si="72"/>
        <v>0</v>
      </c>
      <c r="O529" s="58"/>
      <c r="S529" s="5">
        <v>44174</v>
      </c>
      <c r="T529">
        <v>0.1</v>
      </c>
      <c r="U529" s="5">
        <v>44167</v>
      </c>
      <c r="V529">
        <v>-2.2000000000000001E-3</v>
      </c>
      <c r="W529" s="5">
        <v>44155</v>
      </c>
      <c r="X529">
        <v>4.5900000000000003E-2</v>
      </c>
    </row>
    <row r="530" spans="1:24" x14ac:dyDescent="0.2">
      <c r="A530" s="5">
        <v>29891</v>
      </c>
      <c r="B530">
        <v>21425.454030000001</v>
      </c>
      <c r="E530" s="8"/>
      <c r="F530" s="58"/>
      <c r="G530" s="72"/>
      <c r="H530" s="72"/>
      <c r="I530" s="73"/>
      <c r="M530" s="75">
        <f t="shared" si="71"/>
        <v>0</v>
      </c>
      <c r="N530" s="58">
        <f t="shared" si="72"/>
        <v>0</v>
      </c>
      <c r="O530" s="58"/>
      <c r="S530" s="5">
        <v>44173</v>
      </c>
      <c r="T530">
        <v>0.1</v>
      </c>
      <c r="U530" s="5">
        <v>44166</v>
      </c>
      <c r="V530">
        <v>3.0000000000000001E-3</v>
      </c>
      <c r="W530" s="5">
        <v>44154</v>
      </c>
      <c r="X530">
        <v>6.2E-2</v>
      </c>
    </row>
    <row r="531" spans="1:24" x14ac:dyDescent="0.2">
      <c r="A531" s="5">
        <v>29860</v>
      </c>
      <c r="B531">
        <v>21425.454030000001</v>
      </c>
      <c r="E531" s="8"/>
      <c r="F531" s="58"/>
      <c r="G531" s="72"/>
      <c r="H531" s="72"/>
      <c r="I531" s="73"/>
      <c r="M531" s="75">
        <f t="shared" si="71"/>
        <v>0</v>
      </c>
      <c r="N531" s="58">
        <f t="shared" si="72"/>
        <v>0</v>
      </c>
      <c r="O531" s="58"/>
      <c r="S531" s="5">
        <v>44172</v>
      </c>
      <c r="T531">
        <v>0.1</v>
      </c>
      <c r="U531" s="5">
        <v>44165</v>
      </c>
      <c r="V531">
        <v>-6.4999999999999997E-3</v>
      </c>
      <c r="W531" s="5">
        <v>44153</v>
      </c>
      <c r="X531">
        <v>7.0519999999999999E-2</v>
      </c>
    </row>
    <row r="532" spans="1:24" x14ac:dyDescent="0.2">
      <c r="A532" s="5">
        <v>29921</v>
      </c>
      <c r="B532">
        <v>21425.454030000001</v>
      </c>
      <c r="E532" s="8"/>
      <c r="F532" s="58"/>
      <c r="G532" s="72"/>
      <c r="H532" s="72"/>
      <c r="I532" s="73"/>
      <c r="M532" s="75">
        <f t="shared" si="71"/>
        <v>0</v>
      </c>
      <c r="N532" s="58">
        <f t="shared" si="72"/>
        <v>0</v>
      </c>
      <c r="O532" s="58"/>
      <c r="S532" s="5">
        <v>44169</v>
      </c>
      <c r="T532">
        <v>0.1</v>
      </c>
      <c r="U532" s="5">
        <v>44162</v>
      </c>
      <c r="V532">
        <v>-9.7000000000000003E-3</v>
      </c>
      <c r="W532" s="5">
        <v>44152</v>
      </c>
      <c r="X532">
        <v>5.3999999999999999E-2</v>
      </c>
    </row>
    <row r="533" spans="1:24" x14ac:dyDescent="0.2">
      <c r="A533" s="5">
        <v>29646</v>
      </c>
      <c r="B533">
        <v>20938.050329999998</v>
      </c>
      <c r="E533" s="8"/>
      <c r="F533" s="58"/>
      <c r="G533" s="72"/>
      <c r="H533" s="72"/>
      <c r="I533" s="73"/>
      <c r="M533" s="75">
        <f t="shared" si="71"/>
        <v>0</v>
      </c>
      <c r="N533" s="58">
        <f t="shared" si="72"/>
        <v>0</v>
      </c>
      <c r="O533" s="58"/>
      <c r="S533" s="5">
        <v>44168</v>
      </c>
      <c r="T533">
        <v>0.1</v>
      </c>
      <c r="U533" s="5">
        <v>44161</v>
      </c>
      <c r="V533">
        <v>-1.0999999999999999E-2</v>
      </c>
      <c r="W533" s="5">
        <v>44151</v>
      </c>
      <c r="X533">
        <v>6.7000000000000004E-2</v>
      </c>
    </row>
    <row r="534" spans="1:24" x14ac:dyDescent="0.2">
      <c r="A534" s="5">
        <v>29587</v>
      </c>
      <c r="B534">
        <v>20938.050329999998</v>
      </c>
      <c r="E534" s="8"/>
      <c r="F534" s="58"/>
      <c r="G534" s="72"/>
      <c r="H534" s="72"/>
      <c r="I534" s="73"/>
      <c r="M534" s="75">
        <f t="shared" si="71"/>
        <v>0</v>
      </c>
      <c r="N534" s="58">
        <f t="shared" si="72"/>
        <v>0</v>
      </c>
      <c r="O534" s="58"/>
      <c r="S534" s="5">
        <v>44167</v>
      </c>
      <c r="T534">
        <v>0.1</v>
      </c>
      <c r="U534" s="5">
        <v>44160</v>
      </c>
      <c r="V534">
        <v>-2.7000000000000001E-3</v>
      </c>
      <c r="W534" s="5">
        <v>44148</v>
      </c>
      <c r="X534">
        <v>6.3E-2</v>
      </c>
    </row>
    <row r="535" spans="1:24" x14ac:dyDescent="0.2">
      <c r="A535" s="5">
        <v>29618</v>
      </c>
      <c r="B535">
        <v>20938.050329999998</v>
      </c>
      <c r="E535" s="8"/>
      <c r="F535" s="58"/>
      <c r="G535" s="72"/>
      <c r="H535" s="72"/>
      <c r="I535" s="73"/>
      <c r="M535" s="75">
        <f t="shared" si="71"/>
        <v>0</v>
      </c>
      <c r="N535" s="58">
        <f t="shared" si="72"/>
        <v>0</v>
      </c>
      <c r="O535" s="58"/>
      <c r="S535" s="5">
        <v>44166</v>
      </c>
      <c r="T535">
        <v>0.1</v>
      </c>
      <c r="U535" s="5">
        <v>44159</v>
      </c>
      <c r="V535">
        <v>-4.0000000000000001E-3</v>
      </c>
      <c r="W535" s="5">
        <v>44147</v>
      </c>
      <c r="X535">
        <v>5.8500000000000003E-2</v>
      </c>
    </row>
    <row r="536" spans="1:24" x14ac:dyDescent="0.2">
      <c r="A536" s="5">
        <v>29952</v>
      </c>
      <c r="B536">
        <v>20897.433359999999</v>
      </c>
      <c r="E536" s="8"/>
      <c r="F536" s="58"/>
      <c r="G536" s="72"/>
      <c r="H536" s="72"/>
      <c r="I536" s="73"/>
      <c r="M536" s="75">
        <f t="shared" si="71"/>
        <v>0</v>
      </c>
      <c r="N536" s="58">
        <f t="shared" si="72"/>
        <v>0</v>
      </c>
      <c r="O536" s="58"/>
      <c r="S536" s="5">
        <v>44165</v>
      </c>
      <c r="T536">
        <v>0.1</v>
      </c>
      <c r="U536" s="5">
        <v>44158</v>
      </c>
      <c r="V536">
        <v>-7.0000000000000001E-3</v>
      </c>
      <c r="W536" s="5">
        <v>44146</v>
      </c>
      <c r="X536">
        <v>9.6000000000000002E-2</v>
      </c>
    </row>
    <row r="537" spans="1:24" x14ac:dyDescent="0.2">
      <c r="A537" s="5">
        <v>29556</v>
      </c>
      <c r="B537">
        <v>20897.433359999999</v>
      </c>
      <c r="E537" s="8"/>
      <c r="F537" s="58"/>
      <c r="G537" s="72"/>
      <c r="H537" s="72"/>
      <c r="I537" s="73"/>
      <c r="M537" s="75">
        <f t="shared" si="71"/>
        <v>0</v>
      </c>
      <c r="N537" s="58">
        <f t="shared" si="72"/>
        <v>0</v>
      </c>
      <c r="O537" s="58"/>
      <c r="S537" s="5">
        <v>44162</v>
      </c>
      <c r="T537">
        <v>0.1</v>
      </c>
      <c r="U537" s="5">
        <v>44155</v>
      </c>
      <c r="V537">
        <v>-1.5599999999999999E-2</v>
      </c>
      <c r="W537" s="5">
        <v>44145</v>
      </c>
      <c r="X537">
        <v>8.8270000000000001E-2</v>
      </c>
    </row>
    <row r="538" spans="1:24" x14ac:dyDescent="0.2">
      <c r="A538" s="5">
        <v>29526</v>
      </c>
      <c r="B538">
        <v>20897.433359999999</v>
      </c>
      <c r="E538" s="8"/>
      <c r="F538" s="58"/>
      <c r="G538" s="72"/>
      <c r="H538" s="72"/>
      <c r="I538" s="73"/>
      <c r="M538" s="75">
        <f t="shared" si="71"/>
        <v>0</v>
      </c>
      <c r="N538" s="58">
        <f t="shared" si="72"/>
        <v>0</v>
      </c>
      <c r="O538" s="58"/>
      <c r="S538" s="5">
        <v>44161</v>
      </c>
      <c r="T538">
        <v>0.1</v>
      </c>
      <c r="U538" s="5">
        <v>44154</v>
      </c>
      <c r="V538">
        <v>-0.01</v>
      </c>
      <c r="W538" s="5">
        <v>44144</v>
      </c>
      <c r="X538">
        <v>7.3999999999999996E-2</v>
      </c>
    </row>
    <row r="539" spans="1:24" x14ac:dyDescent="0.2">
      <c r="A539" s="5">
        <v>29495</v>
      </c>
      <c r="B539">
        <v>20897.433359999999</v>
      </c>
      <c r="E539" s="8"/>
      <c r="F539" s="58"/>
      <c r="G539" s="72"/>
      <c r="H539" s="72"/>
      <c r="I539" s="73"/>
      <c r="M539" s="75">
        <f t="shared" si="71"/>
        <v>0</v>
      </c>
      <c r="N539" s="58">
        <f t="shared" si="72"/>
        <v>0</v>
      </c>
      <c r="O539" s="58"/>
      <c r="S539" s="5">
        <v>44160</v>
      </c>
      <c r="T539">
        <v>0.1</v>
      </c>
      <c r="U539" s="5">
        <v>44153</v>
      </c>
      <c r="V539">
        <v>-7.0000000000000001E-3</v>
      </c>
      <c r="W539" s="5">
        <v>44141</v>
      </c>
      <c r="X539">
        <v>1.4500000000000001E-2</v>
      </c>
    </row>
    <row r="540" spans="1:24" x14ac:dyDescent="0.2">
      <c r="A540" s="5">
        <v>29983</v>
      </c>
      <c r="B540">
        <v>20897.433359999999</v>
      </c>
      <c r="E540" s="8"/>
      <c r="F540" s="58"/>
      <c r="G540" s="72"/>
      <c r="H540" s="72"/>
      <c r="I540" s="73"/>
      <c r="M540" s="75">
        <f t="shared" si="71"/>
        <v>0</v>
      </c>
      <c r="N540" s="58">
        <f t="shared" si="72"/>
        <v>0</v>
      </c>
      <c r="O540" s="58"/>
      <c r="S540" s="5">
        <v>44159</v>
      </c>
      <c r="T540">
        <v>0.1</v>
      </c>
      <c r="U540" s="5">
        <v>44152</v>
      </c>
      <c r="V540">
        <v>-1.55E-2</v>
      </c>
      <c r="W540" s="5">
        <v>44140</v>
      </c>
      <c r="X540">
        <v>-5.5199999999999997E-3</v>
      </c>
    </row>
    <row r="541" spans="1:24" x14ac:dyDescent="0.2">
      <c r="A541" s="5">
        <v>30011</v>
      </c>
      <c r="B541">
        <v>20897.433359999999</v>
      </c>
      <c r="E541" s="8"/>
      <c r="F541" s="58"/>
      <c r="G541" s="72"/>
      <c r="H541" s="72"/>
      <c r="I541" s="73"/>
      <c r="M541" s="75">
        <f t="shared" si="71"/>
        <v>0</v>
      </c>
      <c r="N541" s="58">
        <f t="shared" si="72"/>
        <v>0</v>
      </c>
      <c r="O541" s="58"/>
      <c r="S541" s="5">
        <v>44158</v>
      </c>
      <c r="T541">
        <v>0.1</v>
      </c>
      <c r="U541" s="5">
        <v>44151</v>
      </c>
      <c r="V541">
        <v>-1.2E-2</v>
      </c>
      <c r="W541" s="5">
        <v>44139</v>
      </c>
      <c r="X541">
        <v>-1.6500000000000001E-2</v>
      </c>
    </row>
    <row r="542" spans="1:24" x14ac:dyDescent="0.2">
      <c r="A542" s="5">
        <v>29434</v>
      </c>
      <c r="B542">
        <v>20856.81638</v>
      </c>
      <c r="E542" s="8"/>
      <c r="F542" s="58"/>
      <c r="G542" s="72"/>
      <c r="H542" s="72"/>
      <c r="I542" s="73"/>
      <c r="M542" s="75">
        <f t="shared" si="71"/>
        <v>0</v>
      </c>
      <c r="N542" s="58">
        <f t="shared" si="72"/>
        <v>0</v>
      </c>
      <c r="O542" s="58"/>
      <c r="S542" s="5">
        <v>44155</v>
      </c>
      <c r="T542">
        <v>0.1</v>
      </c>
      <c r="U542" s="5">
        <v>44148</v>
      </c>
      <c r="V542">
        <v>-8.9999999999999993E-3</v>
      </c>
      <c r="W542" s="5">
        <v>44138</v>
      </c>
      <c r="X542">
        <v>1.7500000000000002E-2</v>
      </c>
    </row>
    <row r="543" spans="1:24" x14ac:dyDescent="0.2">
      <c r="A543" s="5">
        <v>29403</v>
      </c>
      <c r="B543">
        <v>20856.81638</v>
      </c>
      <c r="E543" s="8"/>
      <c r="F543" s="58"/>
      <c r="G543" s="72"/>
      <c r="H543" s="72"/>
      <c r="I543" s="73"/>
      <c r="M543" s="75">
        <f t="shared" si="71"/>
        <v>0</v>
      </c>
      <c r="N543" s="58">
        <f t="shared" si="72"/>
        <v>0</v>
      </c>
      <c r="O543" s="58"/>
      <c r="S543" s="5">
        <v>44154</v>
      </c>
      <c r="T543">
        <v>0.1</v>
      </c>
      <c r="U543" s="5">
        <v>44147</v>
      </c>
      <c r="V543">
        <v>-1.6E-2</v>
      </c>
      <c r="W543" s="5">
        <v>44137</v>
      </c>
      <c r="X543">
        <v>-1.7000000000000001E-2</v>
      </c>
    </row>
    <row r="544" spans="1:24" x14ac:dyDescent="0.2">
      <c r="A544" s="5">
        <v>29465</v>
      </c>
      <c r="B544">
        <v>20856.81638</v>
      </c>
      <c r="E544" s="8"/>
      <c r="F544" s="58"/>
      <c r="G544" s="72"/>
      <c r="H544" s="72"/>
      <c r="I544" s="73"/>
      <c r="M544" s="75">
        <f t="shared" si="71"/>
        <v>0</v>
      </c>
      <c r="N544" s="58">
        <f t="shared" si="72"/>
        <v>0</v>
      </c>
      <c r="O544" s="58"/>
      <c r="S544" s="5">
        <v>44153</v>
      </c>
      <c r="T544">
        <v>0.1</v>
      </c>
      <c r="U544" s="5">
        <v>44146</v>
      </c>
      <c r="V544">
        <v>1E-3</v>
      </c>
      <c r="W544" s="5">
        <v>44134</v>
      </c>
      <c r="X544">
        <v>8.9999999999999993E-3</v>
      </c>
    </row>
    <row r="545" spans="1:24" x14ac:dyDescent="0.2">
      <c r="A545" s="5">
        <v>29342</v>
      </c>
      <c r="B545">
        <v>20044.476890000002</v>
      </c>
      <c r="E545" s="8"/>
      <c r="F545" s="58"/>
      <c r="G545" s="72"/>
      <c r="H545" s="72"/>
      <c r="I545" s="73"/>
      <c r="M545" s="75">
        <f t="shared" si="71"/>
        <v>0</v>
      </c>
      <c r="N545" s="58">
        <f t="shared" si="72"/>
        <v>0</v>
      </c>
      <c r="O545" s="58"/>
      <c r="S545" s="5">
        <v>44152</v>
      </c>
      <c r="T545">
        <v>0.1</v>
      </c>
      <c r="U545" s="5">
        <v>44145</v>
      </c>
      <c r="V545">
        <v>-5.4999999999999997E-3</v>
      </c>
      <c r="W545" s="5">
        <v>44133</v>
      </c>
      <c r="X545">
        <v>-1.2E-2</v>
      </c>
    </row>
    <row r="546" spans="1:24" x14ac:dyDescent="0.2">
      <c r="A546" s="5">
        <v>29312</v>
      </c>
      <c r="B546">
        <v>20044.476890000002</v>
      </c>
      <c r="E546" s="8"/>
      <c r="F546" s="58"/>
      <c r="G546" s="72"/>
      <c r="H546" s="72"/>
      <c r="I546" s="73"/>
      <c r="M546" s="75">
        <f t="shared" si="71"/>
        <v>0</v>
      </c>
      <c r="N546" s="58">
        <f t="shared" si="72"/>
        <v>0</v>
      </c>
      <c r="O546" s="58"/>
      <c r="S546" s="5">
        <v>44151</v>
      </c>
      <c r="T546">
        <v>0.1</v>
      </c>
      <c r="U546" s="5">
        <v>44144</v>
      </c>
      <c r="V546">
        <v>-1.4E-2</v>
      </c>
      <c r="W546" s="5">
        <v>44132</v>
      </c>
      <c r="X546">
        <v>-2.1319999999999999E-2</v>
      </c>
    </row>
    <row r="547" spans="1:24" x14ac:dyDescent="0.2">
      <c r="A547" s="5">
        <v>29373</v>
      </c>
      <c r="B547">
        <v>20044.476890000002</v>
      </c>
      <c r="E547" s="8"/>
      <c r="F547" s="58"/>
      <c r="G547" s="72"/>
      <c r="H547" s="72"/>
      <c r="I547" s="73"/>
      <c r="M547" s="75">
        <f t="shared" si="71"/>
        <v>0</v>
      </c>
      <c r="N547" s="58">
        <f t="shared" si="72"/>
        <v>0</v>
      </c>
      <c r="O547" s="58"/>
      <c r="S547" s="5">
        <v>44148</v>
      </c>
      <c r="T547">
        <v>0.1</v>
      </c>
      <c r="U547" s="5">
        <v>44141</v>
      </c>
      <c r="V547">
        <v>-4.1099999999999998E-2</v>
      </c>
      <c r="W547" s="5">
        <v>44131</v>
      </c>
      <c r="X547">
        <v>-8.0000000000000002E-3</v>
      </c>
    </row>
    <row r="548" spans="1:24" x14ac:dyDescent="0.2">
      <c r="A548" s="5">
        <v>29281</v>
      </c>
      <c r="B548">
        <v>19272.754379999998</v>
      </c>
      <c r="E548" s="8"/>
      <c r="F548" s="58"/>
      <c r="G548" s="72"/>
      <c r="H548" s="72"/>
      <c r="I548" s="73"/>
      <c r="M548" s="75">
        <f t="shared" si="71"/>
        <v>0</v>
      </c>
      <c r="N548" s="58">
        <f t="shared" si="72"/>
        <v>0</v>
      </c>
      <c r="O548" s="58"/>
      <c r="S548" s="5">
        <v>44147</v>
      </c>
      <c r="T548">
        <v>0.1</v>
      </c>
      <c r="U548" s="5">
        <v>44140</v>
      </c>
      <c r="V548">
        <v>-4.8500000000000001E-2</v>
      </c>
      <c r="W548" s="5">
        <v>44130</v>
      </c>
      <c r="X548">
        <v>1.4E-2</v>
      </c>
    </row>
    <row r="549" spans="1:24" x14ac:dyDescent="0.2">
      <c r="A549" s="5">
        <v>29252</v>
      </c>
      <c r="B549">
        <v>19272.754379999998</v>
      </c>
      <c r="E549" s="8"/>
      <c r="F549" s="58"/>
      <c r="G549" s="72"/>
      <c r="H549" s="72"/>
      <c r="I549" s="73"/>
      <c r="M549" s="75">
        <f t="shared" si="71"/>
        <v>0</v>
      </c>
      <c r="N549" s="58">
        <f t="shared" si="72"/>
        <v>0</v>
      </c>
      <c r="O549" s="58"/>
      <c r="S549" s="5">
        <v>44146</v>
      </c>
      <c r="T549">
        <v>0.1</v>
      </c>
      <c r="U549" s="5">
        <v>44139</v>
      </c>
      <c r="V549">
        <v>-5.6000000000000001E-2</v>
      </c>
      <c r="W549" s="5">
        <v>44127</v>
      </c>
      <c r="X549">
        <v>1.84E-2</v>
      </c>
    </row>
    <row r="550" spans="1:24" x14ac:dyDescent="0.2">
      <c r="A550" s="5">
        <v>29221</v>
      </c>
      <c r="B550">
        <v>19272.754379999998</v>
      </c>
      <c r="E550" s="8"/>
      <c r="F550" s="58"/>
      <c r="G550" s="72"/>
      <c r="H550" s="72"/>
      <c r="I550" s="73"/>
      <c r="M550" s="75">
        <f t="shared" si="71"/>
        <v>0</v>
      </c>
      <c r="N550" s="58">
        <f t="shared" si="72"/>
        <v>0</v>
      </c>
      <c r="O550" s="58"/>
      <c r="S550" s="5">
        <v>44145</v>
      </c>
      <c r="T550">
        <v>0.1</v>
      </c>
      <c r="U550" s="5">
        <v>44138</v>
      </c>
      <c r="V550">
        <v>-4.2999999999999997E-2</v>
      </c>
      <c r="W550" s="5">
        <v>44126</v>
      </c>
      <c r="X550">
        <v>2.1000000000000001E-2</v>
      </c>
    </row>
    <row r="551" spans="1:24" x14ac:dyDescent="0.2">
      <c r="A551" s="5">
        <v>29190</v>
      </c>
      <c r="B551">
        <v>18541.648840000002</v>
      </c>
      <c r="E551" s="8"/>
      <c r="F551" s="58"/>
      <c r="G551" s="72"/>
      <c r="H551" s="72"/>
      <c r="I551" s="73"/>
      <c r="M551" s="75">
        <f t="shared" si="71"/>
        <v>0</v>
      </c>
      <c r="N551" s="58">
        <f t="shared" si="72"/>
        <v>0</v>
      </c>
      <c r="O551" s="58"/>
      <c r="S551" s="5">
        <v>44144</v>
      </c>
      <c r="T551">
        <v>0.1</v>
      </c>
      <c r="U551" s="5">
        <v>44137</v>
      </c>
      <c r="V551">
        <v>-5.8000000000000003E-2</v>
      </c>
      <c r="W551" s="5">
        <v>44125</v>
      </c>
      <c r="X551">
        <v>1.2E-4</v>
      </c>
    </row>
    <row r="552" spans="1:24" x14ac:dyDescent="0.2">
      <c r="A552" s="5">
        <v>29160</v>
      </c>
      <c r="B552">
        <v>18541.648840000002</v>
      </c>
      <c r="E552" s="8"/>
      <c r="F552" s="58"/>
      <c r="G552" s="72"/>
      <c r="H552" s="72"/>
      <c r="I552" s="73"/>
      <c r="M552" s="75">
        <f t="shared" ref="M552:M615" si="73">SUM(K552:L552)</f>
        <v>0</v>
      </c>
      <c r="N552" s="58">
        <f t="shared" ref="N552:N615" si="74">J552*M552</f>
        <v>0</v>
      </c>
      <c r="O552" s="58"/>
      <c r="S552" s="5">
        <v>44141</v>
      </c>
      <c r="T552">
        <v>0.1</v>
      </c>
      <c r="U552" s="5">
        <v>44134</v>
      </c>
      <c r="V552">
        <v>-0.04</v>
      </c>
      <c r="W552" s="5">
        <v>44124</v>
      </c>
      <c r="X552">
        <v>-3.252E-2</v>
      </c>
    </row>
    <row r="553" spans="1:24" x14ac:dyDescent="0.2">
      <c r="A553" s="5">
        <v>29129</v>
      </c>
      <c r="B553">
        <v>18541.648840000002</v>
      </c>
      <c r="E553" s="8"/>
      <c r="F553" s="58"/>
      <c r="G553" s="72"/>
      <c r="H553" s="72"/>
      <c r="I553" s="73"/>
      <c r="M553" s="75">
        <f t="shared" si="73"/>
        <v>0</v>
      </c>
      <c r="N553" s="58">
        <f t="shared" si="74"/>
        <v>0</v>
      </c>
      <c r="O553" s="58"/>
      <c r="S553" s="5">
        <v>44140</v>
      </c>
      <c r="T553">
        <v>0.1</v>
      </c>
      <c r="U553" s="5">
        <v>44133</v>
      </c>
      <c r="V553">
        <v>-5.1999999999999998E-2</v>
      </c>
      <c r="W553" s="5">
        <v>44123</v>
      </c>
      <c r="X553">
        <v>-3.4000000000000002E-2</v>
      </c>
    </row>
    <row r="554" spans="1:24" x14ac:dyDescent="0.2">
      <c r="A554" s="5">
        <v>29068</v>
      </c>
      <c r="B554">
        <v>17384.065070000001</v>
      </c>
      <c r="E554" s="8"/>
      <c r="F554" s="58"/>
      <c r="G554" s="72"/>
      <c r="H554" s="72"/>
      <c r="I554" s="73"/>
      <c r="M554" s="75">
        <f t="shared" si="73"/>
        <v>0</v>
      </c>
      <c r="N554" s="58">
        <f t="shared" si="74"/>
        <v>0</v>
      </c>
      <c r="O554" s="58"/>
      <c r="S554" s="5">
        <v>44139</v>
      </c>
      <c r="T554">
        <v>0.1</v>
      </c>
      <c r="U554" s="5">
        <v>44132</v>
      </c>
      <c r="V554">
        <v>-5.0999999999999997E-2</v>
      </c>
      <c r="W554" s="5">
        <v>44120</v>
      </c>
      <c r="X554">
        <v>-2.9899999999999999E-2</v>
      </c>
    </row>
    <row r="555" spans="1:24" x14ac:dyDescent="0.2">
      <c r="A555" s="5">
        <v>29037</v>
      </c>
      <c r="B555">
        <v>17384.065070000001</v>
      </c>
      <c r="E555" s="8"/>
      <c r="F555" s="58"/>
      <c r="G555" s="72"/>
      <c r="H555" s="72"/>
      <c r="I555" s="73"/>
      <c r="M555" s="75">
        <f t="shared" si="73"/>
        <v>0</v>
      </c>
      <c r="N555" s="58">
        <f t="shared" si="74"/>
        <v>0</v>
      </c>
      <c r="O555" s="58"/>
      <c r="S555" s="5">
        <v>44138</v>
      </c>
      <c r="T555">
        <v>0.1</v>
      </c>
      <c r="U555" s="5">
        <v>44131</v>
      </c>
      <c r="V555">
        <v>-4.8000000000000001E-2</v>
      </c>
      <c r="W555" s="5">
        <v>44119</v>
      </c>
      <c r="X555">
        <v>-3.1519999999999999E-2</v>
      </c>
    </row>
    <row r="556" spans="1:24" x14ac:dyDescent="0.2">
      <c r="A556" s="5">
        <v>29099</v>
      </c>
      <c r="B556">
        <v>17384.065070000001</v>
      </c>
      <c r="E556" s="8"/>
      <c r="F556" s="58"/>
      <c r="G556" s="72"/>
      <c r="H556" s="72"/>
      <c r="I556" s="73"/>
      <c r="M556" s="75">
        <f t="shared" si="73"/>
        <v>0</v>
      </c>
      <c r="N556" s="58">
        <f t="shared" si="74"/>
        <v>0</v>
      </c>
      <c r="O556" s="58"/>
      <c r="S556" s="5">
        <v>44137</v>
      </c>
      <c r="T556">
        <v>0.1</v>
      </c>
      <c r="U556" s="5">
        <v>44130</v>
      </c>
      <c r="V556">
        <v>-4.2000000000000003E-2</v>
      </c>
      <c r="W556" s="5">
        <v>44118</v>
      </c>
      <c r="X556">
        <v>-1.2999999999999999E-2</v>
      </c>
    </row>
    <row r="557" spans="1:24" x14ac:dyDescent="0.2">
      <c r="A557" s="5">
        <v>29007</v>
      </c>
      <c r="B557">
        <v>16145.24735</v>
      </c>
      <c r="E557" s="8"/>
      <c r="F557" s="58"/>
      <c r="G557" s="72"/>
      <c r="H557" s="72"/>
      <c r="I557" s="73"/>
      <c r="M557" s="75">
        <f t="shared" si="73"/>
        <v>0</v>
      </c>
      <c r="N557" s="58">
        <f t="shared" si="74"/>
        <v>0</v>
      </c>
      <c r="O557" s="58"/>
      <c r="S557" s="5">
        <v>44134</v>
      </c>
      <c r="T557">
        <v>0.1</v>
      </c>
      <c r="U557" s="5">
        <v>44127</v>
      </c>
      <c r="V557">
        <v>-3.7900000000000003E-2</v>
      </c>
      <c r="W557" s="5">
        <v>44117</v>
      </c>
      <c r="X557">
        <v>-1.1039999999999999E-2</v>
      </c>
    </row>
    <row r="558" spans="1:24" x14ac:dyDescent="0.2">
      <c r="A558" s="5">
        <v>28976</v>
      </c>
      <c r="B558">
        <v>16145.24735</v>
      </c>
      <c r="E558" s="8"/>
      <c r="F558" s="58"/>
      <c r="G558" s="72"/>
      <c r="H558" s="72"/>
      <c r="I558" s="73"/>
      <c r="M558" s="75">
        <f t="shared" si="73"/>
        <v>0</v>
      </c>
      <c r="N558" s="58">
        <f t="shared" si="74"/>
        <v>0</v>
      </c>
      <c r="O558" s="58"/>
      <c r="S558" s="5">
        <v>44133</v>
      </c>
      <c r="T558">
        <v>0.1</v>
      </c>
      <c r="U558" s="5">
        <v>44126</v>
      </c>
      <c r="V558">
        <v>-0.04</v>
      </c>
      <c r="W558" s="5">
        <v>44116</v>
      </c>
      <c r="X558">
        <v>3.2499999999999999E-3</v>
      </c>
    </row>
    <row r="559" spans="1:24" x14ac:dyDescent="0.2">
      <c r="A559" s="5">
        <v>28946</v>
      </c>
      <c r="B559">
        <v>16145.24735</v>
      </c>
      <c r="E559" s="8"/>
      <c r="F559" s="58"/>
      <c r="G559" s="72"/>
      <c r="H559" s="72"/>
      <c r="I559" s="73"/>
      <c r="M559" s="75">
        <f t="shared" si="73"/>
        <v>0</v>
      </c>
      <c r="N559" s="58">
        <f t="shared" si="74"/>
        <v>0</v>
      </c>
      <c r="O559" s="58"/>
      <c r="S559" s="5">
        <v>44132</v>
      </c>
      <c r="T559">
        <v>0.1</v>
      </c>
      <c r="U559" s="5">
        <v>44125</v>
      </c>
      <c r="V559">
        <v>-4.8000000000000001E-2</v>
      </c>
      <c r="W559" s="5">
        <v>44113</v>
      </c>
      <c r="X559">
        <v>9.4999999999999998E-3</v>
      </c>
    </row>
    <row r="560" spans="1:24" x14ac:dyDescent="0.2">
      <c r="A560" s="5">
        <v>28915</v>
      </c>
      <c r="B560">
        <v>14987.663570000001</v>
      </c>
      <c r="E560" s="8"/>
      <c r="F560" s="58"/>
      <c r="G560" s="72"/>
      <c r="H560" s="72"/>
      <c r="I560" s="73"/>
      <c r="M560" s="75">
        <f t="shared" si="73"/>
        <v>0</v>
      </c>
      <c r="N560" s="58">
        <f t="shared" si="74"/>
        <v>0</v>
      </c>
      <c r="O560" s="58"/>
      <c r="S560" s="5">
        <v>44131</v>
      </c>
      <c r="T560">
        <v>0.1</v>
      </c>
      <c r="U560" s="5">
        <v>44124</v>
      </c>
      <c r="V560">
        <v>-6.6320000000000004E-2</v>
      </c>
      <c r="W560" s="5">
        <v>44112</v>
      </c>
      <c r="X560">
        <v>1.2999999999999999E-2</v>
      </c>
    </row>
    <row r="561" spans="1:24" x14ac:dyDescent="0.2">
      <c r="A561" s="5">
        <v>28887</v>
      </c>
      <c r="B561">
        <v>14987.663570000001</v>
      </c>
      <c r="E561" s="8"/>
      <c r="F561" s="58"/>
      <c r="G561" s="72"/>
      <c r="H561" s="72"/>
      <c r="I561" s="73"/>
      <c r="M561" s="75">
        <f t="shared" si="73"/>
        <v>0</v>
      </c>
      <c r="N561" s="58">
        <f t="shared" si="74"/>
        <v>0</v>
      </c>
      <c r="O561" s="58"/>
      <c r="S561" s="5">
        <v>44130</v>
      </c>
      <c r="T561">
        <v>0.1</v>
      </c>
      <c r="U561" s="5">
        <v>44123</v>
      </c>
      <c r="V561">
        <v>-6.0499999999999998E-2</v>
      </c>
      <c r="W561" s="5">
        <v>44111</v>
      </c>
      <c r="X561">
        <v>1.5630000000000002E-2</v>
      </c>
    </row>
    <row r="562" spans="1:24" x14ac:dyDescent="0.2">
      <c r="A562" s="5">
        <v>28856</v>
      </c>
      <c r="B562">
        <v>14987.663570000001</v>
      </c>
      <c r="E562" s="8"/>
      <c r="F562" s="58"/>
      <c r="G562" s="72"/>
      <c r="H562" s="72"/>
      <c r="I562" s="73"/>
      <c r="M562" s="75">
        <f t="shared" si="73"/>
        <v>0</v>
      </c>
      <c r="N562" s="58">
        <f t="shared" si="74"/>
        <v>0</v>
      </c>
      <c r="O562" s="58"/>
      <c r="S562" s="5">
        <v>44127</v>
      </c>
      <c r="T562">
        <v>0.1</v>
      </c>
      <c r="U562" s="5">
        <v>44120</v>
      </c>
      <c r="V562">
        <v>-5.8500000000000003E-2</v>
      </c>
      <c r="W562" s="5">
        <v>44110</v>
      </c>
      <c r="X562">
        <v>6.0000000000000001E-3</v>
      </c>
    </row>
    <row r="563" spans="1:24" x14ac:dyDescent="0.2">
      <c r="A563" s="5">
        <v>28764</v>
      </c>
      <c r="B563">
        <v>14236.24955</v>
      </c>
      <c r="E563" s="8"/>
      <c r="F563" s="58"/>
      <c r="G563" s="72"/>
      <c r="H563" s="72"/>
      <c r="I563" s="73"/>
      <c r="M563" s="75">
        <f t="shared" si="73"/>
        <v>0</v>
      </c>
      <c r="N563" s="58">
        <f t="shared" si="74"/>
        <v>0</v>
      </c>
      <c r="O563" s="58"/>
      <c r="S563" s="5">
        <v>44126</v>
      </c>
      <c r="T563">
        <v>0.1</v>
      </c>
      <c r="U563" s="5">
        <v>44119</v>
      </c>
      <c r="V563">
        <v>-5.8999999999999997E-2</v>
      </c>
      <c r="W563" s="5">
        <v>44109</v>
      </c>
      <c r="X563">
        <v>3.0000000000000001E-3</v>
      </c>
    </row>
    <row r="564" spans="1:24" x14ac:dyDescent="0.2">
      <c r="A564" s="5">
        <v>28795</v>
      </c>
      <c r="B564">
        <v>14236.24955</v>
      </c>
      <c r="E564" s="8"/>
      <c r="F564" s="58"/>
      <c r="G564" s="72"/>
      <c r="H564" s="72"/>
      <c r="I564" s="73"/>
      <c r="M564" s="75">
        <f t="shared" si="73"/>
        <v>0</v>
      </c>
      <c r="N564" s="58">
        <f t="shared" si="74"/>
        <v>0</v>
      </c>
      <c r="O564" s="58"/>
      <c r="S564" s="5">
        <v>44125</v>
      </c>
      <c r="T564">
        <v>0.1</v>
      </c>
      <c r="U564" s="5">
        <v>44118</v>
      </c>
      <c r="V564">
        <v>-4.8800000000000003E-2</v>
      </c>
      <c r="W564" s="5">
        <v>44106</v>
      </c>
      <c r="X564">
        <v>-1.338E-2</v>
      </c>
    </row>
    <row r="565" spans="1:24" x14ac:dyDescent="0.2">
      <c r="A565" s="5">
        <v>28825</v>
      </c>
      <c r="B565">
        <v>14236.24955</v>
      </c>
      <c r="E565" s="8"/>
      <c r="F565" s="58"/>
      <c r="G565" s="72"/>
      <c r="H565" s="72"/>
      <c r="I565" s="73"/>
      <c r="M565" s="75">
        <f t="shared" si="73"/>
        <v>0</v>
      </c>
      <c r="N565" s="58">
        <f t="shared" si="74"/>
        <v>0</v>
      </c>
      <c r="O565" s="58"/>
      <c r="S565" s="5">
        <v>44124</v>
      </c>
      <c r="T565">
        <v>0.1</v>
      </c>
      <c r="U565" s="5">
        <v>44117</v>
      </c>
      <c r="V565">
        <v>-0.05</v>
      </c>
      <c r="W565" s="5">
        <v>44105</v>
      </c>
      <c r="X565">
        <v>-1.6979999999999999E-2</v>
      </c>
    </row>
    <row r="566" spans="1:24" x14ac:dyDescent="0.2">
      <c r="A566" s="5">
        <v>28734</v>
      </c>
      <c r="B566">
        <v>13302.05913</v>
      </c>
      <c r="E566" s="8"/>
      <c r="F566" s="58"/>
      <c r="G566" s="72"/>
      <c r="H566" s="72"/>
      <c r="I566" s="73"/>
      <c r="M566" s="75">
        <f t="shared" si="73"/>
        <v>0</v>
      </c>
      <c r="N566" s="58">
        <f t="shared" si="74"/>
        <v>0</v>
      </c>
      <c r="O566" s="58"/>
      <c r="S566" s="5">
        <v>44123</v>
      </c>
      <c r="T566">
        <v>0.1</v>
      </c>
      <c r="U566" s="5">
        <v>44116</v>
      </c>
      <c r="V566">
        <v>-4.5999999999999999E-2</v>
      </c>
      <c r="W566" s="5">
        <v>44104</v>
      </c>
      <c r="X566">
        <v>-2.1250000000000002E-2</v>
      </c>
    </row>
    <row r="567" spans="1:24" x14ac:dyDescent="0.2">
      <c r="A567" s="5">
        <v>28703</v>
      </c>
      <c r="B567">
        <v>13302.05913</v>
      </c>
      <c r="E567" s="8"/>
      <c r="F567" s="58"/>
      <c r="G567" s="72"/>
      <c r="H567" s="72"/>
      <c r="I567" s="73"/>
      <c r="M567" s="75">
        <f t="shared" si="73"/>
        <v>0</v>
      </c>
      <c r="N567" s="58">
        <f t="shared" si="74"/>
        <v>0</v>
      </c>
      <c r="O567" s="58"/>
      <c r="S567" s="5">
        <v>44120</v>
      </c>
      <c r="T567">
        <v>0.1</v>
      </c>
      <c r="U567" s="5">
        <v>44113</v>
      </c>
      <c r="V567">
        <v>-3.8600000000000002E-2</v>
      </c>
      <c r="W567" s="5">
        <v>44103</v>
      </c>
      <c r="X567">
        <v>-4.5269999999999998E-2</v>
      </c>
    </row>
    <row r="568" spans="1:24" x14ac:dyDescent="0.2">
      <c r="A568" s="5">
        <v>28672</v>
      </c>
      <c r="B568">
        <v>13302.05913</v>
      </c>
      <c r="E568" s="8"/>
      <c r="F568" s="58"/>
      <c r="G568" s="72"/>
      <c r="H568" s="72"/>
      <c r="I568" s="73"/>
      <c r="M568" s="75">
        <f t="shared" si="73"/>
        <v>0</v>
      </c>
      <c r="N568" s="58">
        <f t="shared" si="74"/>
        <v>0</v>
      </c>
      <c r="O568" s="58"/>
      <c r="S568" s="5">
        <v>44119</v>
      </c>
      <c r="T568">
        <v>0.1</v>
      </c>
      <c r="U568" s="5">
        <v>44112</v>
      </c>
      <c r="V568">
        <v>-3.4729999999999997E-2</v>
      </c>
      <c r="W568" s="5">
        <v>44102</v>
      </c>
      <c r="X568">
        <v>-4.2999999999999997E-2</v>
      </c>
    </row>
    <row r="569" spans="1:24" x14ac:dyDescent="0.2">
      <c r="A569" s="5">
        <v>28642</v>
      </c>
      <c r="B569">
        <v>12428.794180000001</v>
      </c>
      <c r="E569" s="8"/>
      <c r="F569" s="58"/>
      <c r="G569" s="72"/>
      <c r="H569" s="72"/>
      <c r="I569" s="73"/>
      <c r="M569" s="75">
        <f t="shared" si="73"/>
        <v>0</v>
      </c>
      <c r="N569" s="58">
        <f t="shared" si="74"/>
        <v>0</v>
      </c>
      <c r="O569" s="58"/>
      <c r="S569" s="5">
        <v>44118</v>
      </c>
      <c r="T569">
        <v>0.1</v>
      </c>
      <c r="U569" s="5">
        <v>44111</v>
      </c>
      <c r="V569">
        <v>-3.5999999999999997E-2</v>
      </c>
      <c r="W569" s="5">
        <v>44099</v>
      </c>
      <c r="X569">
        <v>-4.6859999999999999E-2</v>
      </c>
    </row>
    <row r="570" spans="1:24" x14ac:dyDescent="0.2">
      <c r="A570" s="5">
        <v>28611</v>
      </c>
      <c r="B570">
        <v>12428.794180000001</v>
      </c>
      <c r="E570" s="8"/>
      <c r="F570" s="58"/>
      <c r="G570" s="72"/>
      <c r="H570" s="72"/>
      <c r="I570" s="73"/>
      <c r="M570" s="75">
        <f t="shared" si="73"/>
        <v>0</v>
      </c>
      <c r="N570" s="58">
        <f t="shared" si="74"/>
        <v>0</v>
      </c>
      <c r="O570" s="58"/>
      <c r="S570" s="5">
        <v>44117</v>
      </c>
      <c r="T570">
        <v>0.1</v>
      </c>
      <c r="U570" s="5">
        <v>44110</v>
      </c>
      <c r="V570">
        <v>-4.2000000000000003E-2</v>
      </c>
      <c r="W570" s="5">
        <v>44098</v>
      </c>
      <c r="X570">
        <v>-3.7400000000000003E-2</v>
      </c>
    </row>
    <row r="571" spans="1:24" x14ac:dyDescent="0.2">
      <c r="A571" s="5">
        <v>28581</v>
      </c>
      <c r="B571">
        <v>12428.794180000001</v>
      </c>
      <c r="E571" s="8"/>
      <c r="F571" s="58"/>
      <c r="G571" s="72"/>
      <c r="H571" s="72"/>
      <c r="I571" s="73"/>
      <c r="M571" s="75">
        <f t="shared" si="73"/>
        <v>0</v>
      </c>
      <c r="N571" s="58">
        <f t="shared" si="74"/>
        <v>0</v>
      </c>
      <c r="O571" s="58"/>
      <c r="S571" s="5">
        <v>44116</v>
      </c>
      <c r="T571">
        <v>0.1</v>
      </c>
      <c r="U571" s="5">
        <v>44109</v>
      </c>
      <c r="V571">
        <v>-4.4699999999999997E-2</v>
      </c>
      <c r="W571" s="5">
        <v>44097</v>
      </c>
      <c r="X571">
        <v>-2.7E-2</v>
      </c>
    </row>
    <row r="572" spans="1:24" x14ac:dyDescent="0.2">
      <c r="A572" s="5">
        <v>28522</v>
      </c>
      <c r="B572">
        <v>11860.15654</v>
      </c>
      <c r="E572" s="8"/>
      <c r="F572" s="58"/>
      <c r="G572" s="72"/>
      <c r="H572" s="72"/>
      <c r="I572" s="73"/>
      <c r="M572" s="75">
        <f t="shared" si="73"/>
        <v>0</v>
      </c>
      <c r="N572" s="58">
        <f t="shared" si="74"/>
        <v>0</v>
      </c>
      <c r="O572" s="58"/>
      <c r="S572" s="5">
        <v>44113</v>
      </c>
      <c r="T572">
        <v>0.1</v>
      </c>
      <c r="U572" s="5">
        <v>44106</v>
      </c>
      <c r="V572">
        <v>-4.7390000000000002E-2</v>
      </c>
      <c r="W572" s="5">
        <v>44096</v>
      </c>
      <c r="X572">
        <v>-4.2000000000000003E-2</v>
      </c>
    </row>
    <row r="573" spans="1:24" x14ac:dyDescent="0.2">
      <c r="A573" s="5">
        <v>28550</v>
      </c>
      <c r="B573">
        <v>11860.15654</v>
      </c>
      <c r="E573" s="8"/>
      <c r="F573" s="58"/>
      <c r="G573" s="72"/>
      <c r="H573" s="72"/>
      <c r="I573" s="73"/>
      <c r="M573" s="75">
        <f t="shared" si="73"/>
        <v>0</v>
      </c>
      <c r="N573" s="58">
        <f t="shared" si="74"/>
        <v>0</v>
      </c>
      <c r="O573" s="58"/>
      <c r="S573" s="5">
        <v>44112</v>
      </c>
      <c r="T573">
        <v>0.1</v>
      </c>
      <c r="U573" s="5">
        <v>44105</v>
      </c>
      <c r="V573">
        <v>-5.0299999999999997E-2</v>
      </c>
      <c r="W573" s="5">
        <v>44095</v>
      </c>
      <c r="X573">
        <v>-7.6700000000000004E-2</v>
      </c>
    </row>
    <row r="574" spans="1:24" x14ac:dyDescent="0.2">
      <c r="A574" s="5">
        <v>28491</v>
      </c>
      <c r="B574">
        <v>11860.15654</v>
      </c>
      <c r="E574" s="8"/>
      <c r="F574" s="58"/>
      <c r="G574" s="72"/>
      <c r="H574" s="72"/>
      <c r="I574" s="73"/>
      <c r="M574" s="75">
        <f t="shared" si="73"/>
        <v>0</v>
      </c>
      <c r="N574" s="58">
        <f t="shared" si="74"/>
        <v>0</v>
      </c>
      <c r="O574" s="58"/>
      <c r="S574" s="5">
        <v>44111</v>
      </c>
      <c r="T574">
        <v>0.1</v>
      </c>
      <c r="U574" s="5">
        <v>44104</v>
      </c>
      <c r="V574">
        <v>-5.3999999999999999E-2</v>
      </c>
      <c r="W574" s="5">
        <v>44092</v>
      </c>
      <c r="X574">
        <v>-8.1000000000000003E-2</v>
      </c>
    </row>
    <row r="575" spans="1:24" x14ac:dyDescent="0.2">
      <c r="A575" s="5">
        <v>28460</v>
      </c>
      <c r="B575">
        <v>11596.146210000001</v>
      </c>
      <c r="E575" s="8"/>
      <c r="F575" s="58"/>
      <c r="G575" s="72"/>
      <c r="H575" s="72"/>
      <c r="I575" s="73"/>
      <c r="M575" s="75">
        <f t="shared" si="73"/>
        <v>0</v>
      </c>
      <c r="N575" s="58">
        <f t="shared" si="74"/>
        <v>0</v>
      </c>
      <c r="O575" s="58"/>
      <c r="S575" s="5">
        <v>44110</v>
      </c>
      <c r="T575">
        <v>0.1</v>
      </c>
      <c r="U575" s="5">
        <v>44103</v>
      </c>
      <c r="V575">
        <v>-6.3399999999999998E-2</v>
      </c>
      <c r="W575" s="5">
        <v>44091</v>
      </c>
      <c r="X575">
        <v>-7.6270000000000004E-2</v>
      </c>
    </row>
    <row r="576" spans="1:24" x14ac:dyDescent="0.2">
      <c r="A576" s="5">
        <v>28430</v>
      </c>
      <c r="B576">
        <v>11596.146210000001</v>
      </c>
      <c r="E576" s="8"/>
      <c r="F576" s="58"/>
      <c r="G576" s="72"/>
      <c r="H576" s="72"/>
      <c r="I576" s="73"/>
      <c r="M576" s="75">
        <f t="shared" si="73"/>
        <v>0</v>
      </c>
      <c r="N576" s="58">
        <f t="shared" si="74"/>
        <v>0</v>
      </c>
      <c r="O576" s="58"/>
      <c r="S576" s="5">
        <v>44109</v>
      </c>
      <c r="T576">
        <v>0.1</v>
      </c>
      <c r="U576" s="5">
        <v>44102</v>
      </c>
      <c r="V576">
        <v>-7.0000000000000007E-2</v>
      </c>
      <c r="W576" s="5">
        <v>44090</v>
      </c>
      <c r="X576">
        <v>-2.7E-2</v>
      </c>
    </row>
    <row r="577" spans="1:24" x14ac:dyDescent="0.2">
      <c r="A577" s="5">
        <v>28399</v>
      </c>
      <c r="B577">
        <v>11596.146210000001</v>
      </c>
      <c r="E577" s="8"/>
      <c r="F577" s="58"/>
      <c r="G577" s="72"/>
      <c r="H577" s="72"/>
      <c r="I577" s="73"/>
      <c r="M577" s="75">
        <f t="shared" si="73"/>
        <v>0</v>
      </c>
      <c r="N577" s="58">
        <f t="shared" si="74"/>
        <v>0</v>
      </c>
      <c r="O577" s="58"/>
      <c r="S577" s="5">
        <v>44106</v>
      </c>
      <c r="T577">
        <v>0.1</v>
      </c>
      <c r="U577" s="5">
        <v>44099</v>
      </c>
      <c r="V577">
        <v>-6.7299999999999999E-2</v>
      </c>
      <c r="W577" s="5">
        <v>44089</v>
      </c>
      <c r="X577">
        <v>-2.9989999999999999E-2</v>
      </c>
    </row>
    <row r="578" spans="1:24" x14ac:dyDescent="0.2">
      <c r="A578" s="5">
        <v>28307</v>
      </c>
      <c r="B578">
        <v>11250.90192</v>
      </c>
      <c r="E578" s="8"/>
      <c r="F578" s="58"/>
      <c r="G578" s="72"/>
      <c r="H578" s="72"/>
      <c r="I578" s="73"/>
      <c r="M578" s="75">
        <f t="shared" si="73"/>
        <v>0</v>
      </c>
      <c r="N578" s="58">
        <f t="shared" si="74"/>
        <v>0</v>
      </c>
      <c r="O578" s="58"/>
      <c r="S578" s="5">
        <v>44105</v>
      </c>
      <c r="T578">
        <v>0.1</v>
      </c>
      <c r="U578" s="5">
        <v>44098</v>
      </c>
      <c r="V578">
        <v>-6.3E-2</v>
      </c>
      <c r="W578" s="5">
        <v>44088</v>
      </c>
      <c r="X578">
        <v>-4.65E-2</v>
      </c>
    </row>
    <row r="579" spans="1:24" x14ac:dyDescent="0.2">
      <c r="A579" s="5">
        <v>28369</v>
      </c>
      <c r="B579">
        <v>11250.90192</v>
      </c>
      <c r="E579" s="8"/>
      <c r="F579" s="58"/>
      <c r="G579" s="72"/>
      <c r="H579" s="72"/>
      <c r="I579" s="73"/>
      <c r="M579" s="75">
        <f t="shared" si="73"/>
        <v>0</v>
      </c>
      <c r="N579" s="58">
        <f t="shared" si="74"/>
        <v>0</v>
      </c>
      <c r="O579" s="58"/>
      <c r="S579" s="5">
        <v>44104</v>
      </c>
      <c r="T579">
        <v>0.1</v>
      </c>
      <c r="U579" s="5">
        <v>44097</v>
      </c>
      <c r="V579">
        <v>-5.7799999999999997E-2</v>
      </c>
      <c r="W579" s="5">
        <v>44085</v>
      </c>
      <c r="X579">
        <v>-5.4780000000000002E-2</v>
      </c>
    </row>
    <row r="580" spans="1:24" x14ac:dyDescent="0.2">
      <c r="A580" s="5">
        <v>28338</v>
      </c>
      <c r="B580">
        <v>11250.90192</v>
      </c>
      <c r="E580" s="8"/>
      <c r="F580" s="58"/>
      <c r="G580" s="72"/>
      <c r="H580" s="72"/>
      <c r="I580" s="73"/>
      <c r="M580" s="75">
        <f t="shared" si="73"/>
        <v>0</v>
      </c>
      <c r="N580" s="58">
        <f t="shared" si="74"/>
        <v>0</v>
      </c>
      <c r="O580" s="58"/>
      <c r="S580" s="5">
        <v>44103</v>
      </c>
      <c r="T580">
        <v>0.1</v>
      </c>
      <c r="U580" s="5">
        <v>44096</v>
      </c>
      <c r="V580">
        <v>-6.5000000000000002E-2</v>
      </c>
      <c r="W580" s="5">
        <v>44084</v>
      </c>
      <c r="X580">
        <v>-3.9370000000000002E-2</v>
      </c>
    </row>
    <row r="581" spans="1:24" x14ac:dyDescent="0.2">
      <c r="A581" s="5">
        <v>28246</v>
      </c>
      <c r="B581">
        <v>10925.966130000001</v>
      </c>
      <c r="E581" s="8"/>
      <c r="F581" s="58"/>
      <c r="G581" s="72"/>
      <c r="H581" s="72"/>
      <c r="I581" s="73"/>
      <c r="M581" s="75">
        <f t="shared" si="73"/>
        <v>0</v>
      </c>
      <c r="N581" s="58">
        <f t="shared" si="74"/>
        <v>0</v>
      </c>
      <c r="O581" s="58"/>
      <c r="S581" s="5">
        <v>44102</v>
      </c>
      <c r="T581">
        <v>0.1</v>
      </c>
      <c r="U581" s="5">
        <v>44095</v>
      </c>
      <c r="V581">
        <v>-9.6299999999999997E-2</v>
      </c>
      <c r="W581" s="5">
        <v>44083</v>
      </c>
      <c r="X581">
        <v>-1.404E-2</v>
      </c>
    </row>
    <row r="582" spans="1:24" x14ac:dyDescent="0.2">
      <c r="A582" s="5">
        <v>28216</v>
      </c>
      <c r="B582">
        <v>10925.966130000001</v>
      </c>
      <c r="E582" s="8"/>
      <c r="F582" s="58"/>
      <c r="G582" s="72"/>
      <c r="H582" s="72"/>
      <c r="I582" s="73"/>
      <c r="M582" s="75">
        <f t="shared" si="73"/>
        <v>0</v>
      </c>
      <c r="N582" s="58">
        <f t="shared" si="74"/>
        <v>0</v>
      </c>
      <c r="O582" s="58"/>
      <c r="S582" s="5">
        <v>44099</v>
      </c>
      <c r="T582">
        <v>0.1</v>
      </c>
      <c r="U582" s="5">
        <v>44092</v>
      </c>
      <c r="V582">
        <v>-0.108</v>
      </c>
      <c r="W582" s="5">
        <v>44082</v>
      </c>
      <c r="X582">
        <v>-3.9989999999999998E-2</v>
      </c>
    </row>
    <row r="583" spans="1:24" x14ac:dyDescent="0.2">
      <c r="A583" s="5">
        <v>28277</v>
      </c>
      <c r="B583">
        <v>10925.966130000001</v>
      </c>
      <c r="E583" s="8"/>
      <c r="F583" s="58"/>
      <c r="G583" s="72"/>
      <c r="H583" s="72"/>
      <c r="I583" s="73"/>
      <c r="M583" s="75">
        <f t="shared" si="73"/>
        <v>0</v>
      </c>
      <c r="N583" s="58">
        <f t="shared" si="74"/>
        <v>0</v>
      </c>
      <c r="O583" s="58"/>
      <c r="S583" s="5">
        <v>44098</v>
      </c>
      <c r="T583">
        <v>0.1</v>
      </c>
      <c r="U583" s="5">
        <v>44091</v>
      </c>
      <c r="V583">
        <v>-0.105</v>
      </c>
      <c r="W583" s="5">
        <v>44081</v>
      </c>
      <c r="X583">
        <v>-1.021E-2</v>
      </c>
    </row>
    <row r="584" spans="1:24" x14ac:dyDescent="0.2">
      <c r="A584" s="5">
        <v>28185</v>
      </c>
      <c r="B584">
        <v>10763.498229999999</v>
      </c>
      <c r="E584" s="8"/>
      <c r="F584" s="58"/>
      <c r="G584" s="72"/>
      <c r="H584" s="72"/>
      <c r="I584" s="73"/>
      <c r="M584" s="75">
        <f t="shared" si="73"/>
        <v>0</v>
      </c>
      <c r="N584" s="58">
        <f t="shared" si="74"/>
        <v>0</v>
      </c>
      <c r="O584" s="58"/>
      <c r="S584" s="5">
        <v>44097</v>
      </c>
      <c r="T584">
        <v>0.1</v>
      </c>
      <c r="U584" s="5">
        <v>44090</v>
      </c>
      <c r="V584">
        <v>-6.1080000000000002E-2</v>
      </c>
      <c r="W584" s="5">
        <v>44078</v>
      </c>
      <c r="X584">
        <v>1.2E-2</v>
      </c>
    </row>
    <row r="585" spans="1:24" x14ac:dyDescent="0.2">
      <c r="A585" s="5">
        <v>28157</v>
      </c>
      <c r="B585">
        <v>10763.498229999999</v>
      </c>
      <c r="E585" s="8"/>
      <c r="F585" s="58"/>
      <c r="G585" s="72"/>
      <c r="H585" s="72"/>
      <c r="I585" s="73"/>
      <c r="M585" s="75">
        <f t="shared" si="73"/>
        <v>0</v>
      </c>
      <c r="N585" s="58">
        <f t="shared" si="74"/>
        <v>0</v>
      </c>
      <c r="O585" s="58"/>
      <c r="S585" s="5">
        <v>44096</v>
      </c>
      <c r="T585">
        <v>0.1</v>
      </c>
      <c r="U585" s="5">
        <v>44089</v>
      </c>
      <c r="V585">
        <v>-6.8000000000000005E-2</v>
      </c>
      <c r="W585" s="5">
        <v>44077</v>
      </c>
      <c r="X585">
        <v>-9.1400000000000006E-3</v>
      </c>
    </row>
    <row r="586" spans="1:24" x14ac:dyDescent="0.2">
      <c r="A586" s="5">
        <v>28126</v>
      </c>
      <c r="B586">
        <v>10763.498229999999</v>
      </c>
      <c r="E586" s="8"/>
      <c r="F586" s="58"/>
      <c r="G586" s="72"/>
      <c r="H586" s="72"/>
      <c r="I586" s="73"/>
      <c r="M586" s="75">
        <f t="shared" si="73"/>
        <v>0</v>
      </c>
      <c r="N586" s="58">
        <f t="shared" si="74"/>
        <v>0</v>
      </c>
      <c r="O586" s="58"/>
      <c r="S586" s="5">
        <v>44095</v>
      </c>
      <c r="T586">
        <v>0.1</v>
      </c>
      <c r="U586" s="5">
        <v>44088</v>
      </c>
      <c r="V586">
        <v>-8.5099999999999995E-2</v>
      </c>
      <c r="W586" s="5">
        <v>44076</v>
      </c>
      <c r="X586">
        <v>-1.2999999999999999E-2</v>
      </c>
    </row>
    <row r="587" spans="1:24" x14ac:dyDescent="0.2">
      <c r="A587" s="5">
        <v>28095</v>
      </c>
      <c r="B587">
        <v>10682.264279999999</v>
      </c>
      <c r="E587" s="8"/>
      <c r="F587" s="58"/>
      <c r="G587" s="72"/>
      <c r="H587" s="72"/>
      <c r="I587" s="73"/>
      <c r="M587" s="75">
        <f t="shared" si="73"/>
        <v>0</v>
      </c>
      <c r="N587" s="58">
        <f t="shared" si="74"/>
        <v>0</v>
      </c>
      <c r="O587" s="58"/>
      <c r="S587" s="5">
        <v>44092</v>
      </c>
      <c r="T587">
        <v>0.1</v>
      </c>
      <c r="U587" s="5">
        <v>44085</v>
      </c>
      <c r="V587">
        <v>-8.8999999999999996E-2</v>
      </c>
      <c r="W587" s="5">
        <v>44075</v>
      </c>
      <c r="X587">
        <v>7.3000000000000001E-3</v>
      </c>
    </row>
    <row r="588" spans="1:24" x14ac:dyDescent="0.2">
      <c r="A588" s="5">
        <v>28065</v>
      </c>
      <c r="B588">
        <v>10682.264279999999</v>
      </c>
      <c r="E588" s="8"/>
      <c r="F588" s="58"/>
      <c r="G588" s="72"/>
      <c r="H588" s="72"/>
      <c r="I588" s="73"/>
      <c r="M588" s="75">
        <f t="shared" si="73"/>
        <v>0</v>
      </c>
      <c r="N588" s="58">
        <f t="shared" si="74"/>
        <v>0</v>
      </c>
      <c r="O588" s="58"/>
      <c r="S588" s="5">
        <v>44091</v>
      </c>
      <c r="T588">
        <v>0.1</v>
      </c>
      <c r="U588" s="5">
        <v>44084</v>
      </c>
      <c r="V588">
        <v>-8.3019999999999997E-2</v>
      </c>
      <c r="W588" s="5">
        <v>44074</v>
      </c>
      <c r="X588">
        <v>2.7E-2</v>
      </c>
    </row>
    <row r="589" spans="1:24" x14ac:dyDescent="0.2">
      <c r="A589" s="5">
        <v>28034</v>
      </c>
      <c r="B589">
        <v>10682.264279999999</v>
      </c>
      <c r="E589" s="8"/>
      <c r="F589" s="58"/>
      <c r="G589" s="72"/>
      <c r="H589" s="72"/>
      <c r="I589" s="73"/>
      <c r="M589" s="75">
        <f t="shared" si="73"/>
        <v>0</v>
      </c>
      <c r="N589" s="58">
        <f t="shared" si="74"/>
        <v>0</v>
      </c>
      <c r="O589" s="58"/>
      <c r="S589" s="5">
        <v>44090</v>
      </c>
      <c r="T589">
        <v>0.1</v>
      </c>
      <c r="U589" s="5">
        <v>44083</v>
      </c>
      <c r="V589">
        <v>-6.0339999999999998E-2</v>
      </c>
      <c r="W589" s="5">
        <v>44071</v>
      </c>
      <c r="X589">
        <v>2.6499999999999999E-2</v>
      </c>
    </row>
    <row r="590" spans="1:24" x14ac:dyDescent="0.2">
      <c r="A590" s="5">
        <v>28004</v>
      </c>
      <c r="B590">
        <v>10519.79638</v>
      </c>
      <c r="E590" s="8"/>
      <c r="F590" s="58"/>
      <c r="G590" s="72"/>
      <c r="H590" s="72"/>
      <c r="I590" s="73"/>
      <c r="M590" s="75">
        <f t="shared" si="73"/>
        <v>0</v>
      </c>
      <c r="N590" s="58">
        <f t="shared" si="74"/>
        <v>0</v>
      </c>
      <c r="O590" s="58"/>
      <c r="S590" s="5">
        <v>44089</v>
      </c>
      <c r="T590">
        <v>0.1</v>
      </c>
      <c r="U590" s="5">
        <v>44082</v>
      </c>
      <c r="V590">
        <v>-6.9400000000000003E-2</v>
      </c>
      <c r="W590" s="5">
        <v>44070</v>
      </c>
      <c r="X590">
        <v>4.8000000000000001E-2</v>
      </c>
    </row>
    <row r="591" spans="1:24" x14ac:dyDescent="0.2">
      <c r="A591" s="5">
        <v>27973</v>
      </c>
      <c r="B591">
        <v>10519.79638</v>
      </c>
      <c r="E591" s="8"/>
      <c r="F591" s="58"/>
      <c r="G591" s="72"/>
      <c r="H591" s="72"/>
      <c r="I591" s="73"/>
      <c r="M591" s="75">
        <f t="shared" si="73"/>
        <v>0</v>
      </c>
      <c r="N591" s="58">
        <f t="shared" si="74"/>
        <v>0</v>
      </c>
      <c r="O591" s="58"/>
      <c r="S591" s="5">
        <v>44088</v>
      </c>
      <c r="T591">
        <v>0.1</v>
      </c>
      <c r="U591" s="5">
        <v>44081</v>
      </c>
      <c r="V591">
        <v>-4.5400000000000003E-2</v>
      </c>
      <c r="W591" s="5">
        <v>44069</v>
      </c>
      <c r="X591">
        <v>3.5380000000000002E-2</v>
      </c>
    </row>
    <row r="592" spans="1:24" x14ac:dyDescent="0.2">
      <c r="A592" s="5">
        <v>27942</v>
      </c>
      <c r="B592">
        <v>10519.79638</v>
      </c>
      <c r="E592" s="8"/>
      <c r="F592" s="58"/>
      <c r="G592" s="72"/>
      <c r="H592" s="72"/>
      <c r="I592" s="73"/>
      <c r="M592" s="75">
        <f t="shared" si="73"/>
        <v>0</v>
      </c>
      <c r="N592" s="58">
        <f t="shared" si="74"/>
        <v>0</v>
      </c>
      <c r="O592" s="58"/>
      <c r="S592" s="5">
        <v>44085</v>
      </c>
      <c r="T592">
        <v>0.1</v>
      </c>
      <c r="U592" s="5">
        <v>44078</v>
      </c>
      <c r="V592">
        <v>-3.1800000000000002E-2</v>
      </c>
      <c r="W592" s="5">
        <v>44068</v>
      </c>
      <c r="X592">
        <v>1.83E-2</v>
      </c>
    </row>
    <row r="593" spans="1:24" x14ac:dyDescent="0.2">
      <c r="A593" s="5">
        <v>27912</v>
      </c>
      <c r="B593">
        <v>10276.09454</v>
      </c>
      <c r="E593" s="8"/>
      <c r="F593" s="58"/>
      <c r="G593" s="72"/>
      <c r="H593" s="72"/>
      <c r="I593" s="73"/>
      <c r="M593" s="75">
        <f t="shared" si="73"/>
        <v>0</v>
      </c>
      <c r="N593" s="58">
        <f t="shared" si="74"/>
        <v>0</v>
      </c>
      <c r="O593" s="58"/>
      <c r="S593" s="5">
        <v>44084</v>
      </c>
      <c r="T593">
        <v>0.1</v>
      </c>
      <c r="U593" s="5">
        <v>44077</v>
      </c>
      <c r="V593">
        <v>-3.8199999999999998E-2</v>
      </c>
      <c r="W593" s="5">
        <v>44067</v>
      </c>
      <c r="X593">
        <v>-1.9040000000000001E-2</v>
      </c>
    </row>
    <row r="594" spans="1:24" x14ac:dyDescent="0.2">
      <c r="A594" s="5">
        <v>27881</v>
      </c>
      <c r="B594">
        <v>10276.09454</v>
      </c>
      <c r="E594" s="8"/>
      <c r="F594" s="58"/>
      <c r="G594" s="72"/>
      <c r="H594" s="72"/>
      <c r="I594" s="73"/>
      <c r="M594" s="75">
        <f t="shared" si="73"/>
        <v>0</v>
      </c>
      <c r="N594" s="58">
        <f t="shared" si="74"/>
        <v>0</v>
      </c>
      <c r="O594" s="58"/>
      <c r="S594" s="5">
        <v>44083</v>
      </c>
      <c r="T594">
        <v>0.1</v>
      </c>
      <c r="U594" s="5">
        <v>44076</v>
      </c>
      <c r="V594">
        <v>-3.95E-2</v>
      </c>
      <c r="W594" s="5">
        <v>44064</v>
      </c>
      <c r="X594">
        <v>-2.1499999999999998E-2</v>
      </c>
    </row>
    <row r="595" spans="1:24" x14ac:dyDescent="0.2">
      <c r="A595" s="5">
        <v>27851</v>
      </c>
      <c r="B595">
        <v>10276.09454</v>
      </c>
      <c r="E595" s="8"/>
      <c r="F595" s="58"/>
      <c r="G595" s="72"/>
      <c r="H595" s="72"/>
      <c r="I595" s="73"/>
      <c r="M595" s="75">
        <f t="shared" si="73"/>
        <v>0</v>
      </c>
      <c r="N595" s="58">
        <f t="shared" si="74"/>
        <v>0</v>
      </c>
      <c r="O595" s="58"/>
      <c r="S595" s="5">
        <v>44082</v>
      </c>
      <c r="T595">
        <v>0.1</v>
      </c>
      <c r="U595" s="5">
        <v>44075</v>
      </c>
      <c r="V595">
        <v>-3.5999999999999997E-2</v>
      </c>
      <c r="W595" s="5">
        <v>44063</v>
      </c>
      <c r="X595">
        <v>-1.1509999999999999E-2</v>
      </c>
    </row>
    <row r="596" spans="1:24" x14ac:dyDescent="0.2">
      <c r="A596" s="5">
        <v>27760</v>
      </c>
      <c r="B596">
        <v>10012.084199999999</v>
      </c>
      <c r="E596" s="8"/>
      <c r="F596" s="58"/>
      <c r="G596" s="72"/>
      <c r="H596" s="72"/>
      <c r="I596" s="73"/>
      <c r="M596" s="75">
        <f t="shared" si="73"/>
        <v>0</v>
      </c>
      <c r="N596" s="58">
        <f t="shared" si="74"/>
        <v>0</v>
      </c>
      <c r="O596" s="58"/>
      <c r="S596" s="5">
        <v>44081</v>
      </c>
      <c r="T596">
        <v>0.1</v>
      </c>
      <c r="U596" s="5">
        <v>44074</v>
      </c>
      <c r="V596">
        <v>-2.7E-2</v>
      </c>
      <c r="W596" s="5">
        <v>44062</v>
      </c>
      <c r="X596">
        <v>-3.0000000000000001E-3</v>
      </c>
    </row>
    <row r="597" spans="1:24" x14ac:dyDescent="0.2">
      <c r="A597" s="5">
        <v>27820</v>
      </c>
      <c r="B597">
        <v>10012.084199999999</v>
      </c>
      <c r="E597" s="8"/>
      <c r="F597" s="58"/>
      <c r="G597" s="72"/>
      <c r="H597" s="72"/>
      <c r="I597" s="73"/>
      <c r="M597" s="75">
        <f t="shared" si="73"/>
        <v>0</v>
      </c>
      <c r="N597" s="58">
        <f t="shared" si="74"/>
        <v>0</v>
      </c>
      <c r="O597" s="58"/>
      <c r="S597" s="5">
        <v>44078</v>
      </c>
      <c r="T597">
        <v>0.1</v>
      </c>
      <c r="U597" s="5">
        <v>44071</v>
      </c>
      <c r="V597">
        <v>-2.6749999999999999E-2</v>
      </c>
      <c r="W597" s="5">
        <v>44061</v>
      </c>
      <c r="X597">
        <v>-1.46E-2</v>
      </c>
    </row>
    <row r="598" spans="1:24" x14ac:dyDescent="0.2">
      <c r="A598" s="5">
        <v>27791</v>
      </c>
      <c r="B598">
        <v>10012.084199999999</v>
      </c>
      <c r="E598" s="8"/>
      <c r="F598" s="58"/>
      <c r="G598" s="72"/>
      <c r="H598" s="72"/>
      <c r="I598" s="73"/>
      <c r="M598" s="75">
        <f t="shared" si="73"/>
        <v>0</v>
      </c>
      <c r="N598" s="58">
        <f t="shared" si="74"/>
        <v>0</v>
      </c>
      <c r="O598" s="58"/>
      <c r="S598" s="5">
        <v>44077</v>
      </c>
      <c r="T598">
        <v>0.1</v>
      </c>
      <c r="U598" s="5">
        <v>44070</v>
      </c>
      <c r="V598">
        <v>-1.7000000000000001E-2</v>
      </c>
      <c r="W598" s="5">
        <v>44060</v>
      </c>
      <c r="X598">
        <v>-5.4000000000000003E-3</v>
      </c>
    </row>
    <row r="599" spans="1:24" x14ac:dyDescent="0.2">
      <c r="A599" s="5">
        <v>27668</v>
      </c>
      <c r="B599">
        <v>9808.9993310000009</v>
      </c>
      <c r="E599" s="8"/>
      <c r="F599" s="58"/>
      <c r="G599" s="72"/>
      <c r="H599" s="72"/>
      <c r="I599" s="73"/>
      <c r="M599" s="75">
        <f t="shared" si="73"/>
        <v>0</v>
      </c>
      <c r="N599" s="58">
        <f t="shared" si="74"/>
        <v>0</v>
      </c>
      <c r="O599" s="58"/>
      <c r="S599" s="5">
        <v>44076</v>
      </c>
      <c r="T599">
        <v>0.1</v>
      </c>
      <c r="U599" s="5">
        <v>44069</v>
      </c>
      <c r="V599">
        <v>-1.7999999999999999E-2</v>
      </c>
      <c r="W599" s="5">
        <v>44057</v>
      </c>
      <c r="X599">
        <v>1.84E-2</v>
      </c>
    </row>
    <row r="600" spans="1:24" x14ac:dyDescent="0.2">
      <c r="A600" s="5">
        <v>27699</v>
      </c>
      <c r="B600">
        <v>9808.9993310000009</v>
      </c>
      <c r="E600" s="8"/>
      <c r="F600" s="58"/>
      <c r="G600" s="72"/>
      <c r="H600" s="72"/>
      <c r="I600" s="73"/>
      <c r="M600" s="75">
        <f t="shared" si="73"/>
        <v>0</v>
      </c>
      <c r="N600" s="58">
        <f t="shared" si="74"/>
        <v>0</v>
      </c>
      <c r="O600" s="58"/>
      <c r="S600" s="5">
        <v>44075</v>
      </c>
      <c r="T600">
        <v>0.1</v>
      </c>
      <c r="U600" s="5">
        <v>44068</v>
      </c>
      <c r="V600">
        <v>-2.12E-2</v>
      </c>
      <c r="W600" s="5">
        <v>44056</v>
      </c>
      <c r="X600">
        <v>2.5000000000000001E-2</v>
      </c>
    </row>
    <row r="601" spans="1:24" x14ac:dyDescent="0.2">
      <c r="A601" s="5">
        <v>27729</v>
      </c>
      <c r="B601">
        <v>9808.9993310000009</v>
      </c>
      <c r="E601" s="8"/>
      <c r="F601" s="58"/>
      <c r="G601" s="72"/>
      <c r="H601" s="72"/>
      <c r="I601" s="73"/>
      <c r="M601" s="75">
        <f t="shared" si="73"/>
        <v>0</v>
      </c>
      <c r="N601" s="58">
        <f t="shared" si="74"/>
        <v>0</v>
      </c>
      <c r="O601" s="58"/>
      <c r="S601" s="5">
        <v>44074</v>
      </c>
      <c r="T601">
        <v>0.1</v>
      </c>
      <c r="U601" s="5">
        <v>44067</v>
      </c>
      <c r="V601">
        <v>-3.9699999999999999E-2</v>
      </c>
      <c r="W601" s="5">
        <v>44055</v>
      </c>
      <c r="X601">
        <v>2.8299999999999999E-2</v>
      </c>
    </row>
    <row r="602" spans="1:24" x14ac:dyDescent="0.2">
      <c r="A602" s="5">
        <v>27638</v>
      </c>
      <c r="B602">
        <v>9707.4568949999993</v>
      </c>
      <c r="E602" s="8"/>
      <c r="F602" s="58"/>
      <c r="G602" s="72"/>
      <c r="H602" s="72"/>
      <c r="I602" s="73"/>
      <c r="M602" s="75">
        <f t="shared" si="73"/>
        <v>0</v>
      </c>
      <c r="N602" s="58">
        <f t="shared" si="74"/>
        <v>0</v>
      </c>
      <c r="O602" s="58"/>
      <c r="S602" s="5">
        <v>44071</v>
      </c>
      <c r="T602">
        <v>0.1</v>
      </c>
      <c r="U602" s="5">
        <v>44064</v>
      </c>
      <c r="V602">
        <v>-0.04</v>
      </c>
      <c r="W602" s="5">
        <v>44054</v>
      </c>
      <c r="X602">
        <v>0.01</v>
      </c>
    </row>
    <row r="603" spans="1:24" x14ac:dyDescent="0.2">
      <c r="A603" s="5">
        <v>27607</v>
      </c>
      <c r="B603">
        <v>9707.4568949999993</v>
      </c>
      <c r="E603" s="8"/>
      <c r="F603" s="58"/>
      <c r="G603" s="72"/>
      <c r="H603" s="72"/>
      <c r="I603" s="73"/>
      <c r="M603" s="75">
        <f t="shared" si="73"/>
        <v>0</v>
      </c>
      <c r="N603" s="58">
        <f t="shared" si="74"/>
        <v>0</v>
      </c>
      <c r="O603" s="58"/>
      <c r="S603" s="5">
        <v>44070</v>
      </c>
      <c r="T603">
        <v>0.1</v>
      </c>
      <c r="U603" s="5">
        <v>44063</v>
      </c>
      <c r="V603">
        <v>-3.6999999999999998E-2</v>
      </c>
      <c r="W603" s="5">
        <v>44053</v>
      </c>
      <c r="X603">
        <v>-3.3000000000000002E-2</v>
      </c>
    </row>
    <row r="604" spans="1:24" x14ac:dyDescent="0.2">
      <c r="A604" s="5">
        <v>27576</v>
      </c>
      <c r="B604">
        <v>9707.4568949999993</v>
      </c>
      <c r="E604" s="8"/>
      <c r="F604" s="58"/>
      <c r="G604" s="72"/>
      <c r="H604" s="72"/>
      <c r="I604" s="73"/>
      <c r="M604" s="75">
        <f t="shared" si="73"/>
        <v>0</v>
      </c>
      <c r="N604" s="58">
        <f t="shared" si="74"/>
        <v>0</v>
      </c>
      <c r="O604" s="58"/>
      <c r="S604" s="5">
        <v>44069</v>
      </c>
      <c r="T604">
        <v>0.1</v>
      </c>
      <c r="U604" s="5">
        <v>44062</v>
      </c>
      <c r="V604">
        <v>-3.5540000000000002E-2</v>
      </c>
      <c r="W604" s="5">
        <v>44050</v>
      </c>
      <c r="X604">
        <v>-1.7100000000000001E-2</v>
      </c>
    </row>
    <row r="605" spans="1:24" x14ac:dyDescent="0.2">
      <c r="A605" s="5">
        <v>27546</v>
      </c>
      <c r="B605">
        <v>9423.1380740000004</v>
      </c>
      <c r="E605" s="8"/>
      <c r="F605" s="58"/>
      <c r="G605" s="72"/>
      <c r="H605" s="72"/>
      <c r="I605" s="73"/>
      <c r="M605" s="75">
        <f t="shared" si="73"/>
        <v>0</v>
      </c>
      <c r="N605" s="58">
        <f t="shared" si="74"/>
        <v>0</v>
      </c>
      <c r="O605" s="58"/>
      <c r="S605" s="5">
        <v>44068</v>
      </c>
      <c r="T605">
        <v>0.1</v>
      </c>
      <c r="U605" s="5">
        <v>44061</v>
      </c>
      <c r="V605">
        <v>-3.9E-2</v>
      </c>
      <c r="W605" s="5">
        <v>44049</v>
      </c>
      <c r="X605">
        <v>-3.8100000000000002E-2</v>
      </c>
    </row>
    <row r="606" spans="1:24" x14ac:dyDescent="0.2">
      <c r="A606" s="5">
        <v>27515</v>
      </c>
      <c r="B606">
        <v>9423.1380740000004</v>
      </c>
      <c r="E606" s="8"/>
      <c r="F606" s="58"/>
      <c r="G606" s="72"/>
      <c r="H606" s="72"/>
      <c r="I606" s="73"/>
      <c r="M606" s="75">
        <f t="shared" si="73"/>
        <v>0</v>
      </c>
      <c r="N606" s="58">
        <f t="shared" si="74"/>
        <v>0</v>
      </c>
      <c r="O606" s="58"/>
      <c r="S606" s="5">
        <v>44067</v>
      </c>
      <c r="T606">
        <v>0.1</v>
      </c>
      <c r="U606" s="5">
        <v>44060</v>
      </c>
      <c r="V606">
        <v>-2.9000000000000001E-2</v>
      </c>
      <c r="W606" s="5">
        <v>44048</v>
      </c>
      <c r="X606">
        <v>-4.725E-2</v>
      </c>
    </row>
    <row r="607" spans="1:24" x14ac:dyDescent="0.2">
      <c r="A607" s="5">
        <v>27485</v>
      </c>
      <c r="B607">
        <v>9423.1380740000004</v>
      </c>
      <c r="E607" s="8"/>
      <c r="F607" s="58"/>
      <c r="G607" s="72"/>
      <c r="H607" s="72"/>
      <c r="I607" s="73"/>
      <c r="M607" s="75">
        <f t="shared" si="73"/>
        <v>0</v>
      </c>
      <c r="N607" s="58">
        <f t="shared" si="74"/>
        <v>0</v>
      </c>
      <c r="O607" s="58"/>
      <c r="S607" s="5">
        <v>44064</v>
      </c>
      <c r="T607">
        <v>0.1</v>
      </c>
      <c r="U607" s="5">
        <v>44057</v>
      </c>
      <c r="V607">
        <v>-1.4E-2</v>
      </c>
      <c r="W607" s="5">
        <v>44047</v>
      </c>
      <c r="X607">
        <v>-8.1000000000000003E-2</v>
      </c>
    </row>
    <row r="608" spans="1:24" x14ac:dyDescent="0.2">
      <c r="A608" s="5">
        <v>27454</v>
      </c>
      <c r="B608">
        <v>9179.4362270000001</v>
      </c>
      <c r="E608" s="8"/>
      <c r="F608" s="58"/>
      <c r="G608" s="72"/>
      <c r="H608" s="72"/>
      <c r="I608" s="73"/>
      <c r="M608" s="75">
        <f t="shared" si="73"/>
        <v>0</v>
      </c>
      <c r="N608" s="58">
        <f t="shared" si="74"/>
        <v>0</v>
      </c>
      <c r="O608" s="58"/>
      <c r="S608" s="5">
        <v>44063</v>
      </c>
      <c r="T608">
        <v>0.1</v>
      </c>
      <c r="U608" s="5">
        <v>44056</v>
      </c>
      <c r="V608">
        <v>-7.0000000000000001E-3</v>
      </c>
      <c r="W608" s="5">
        <v>44046</v>
      </c>
      <c r="X608">
        <v>-6.3969999999999999E-2</v>
      </c>
    </row>
    <row r="609" spans="1:24" x14ac:dyDescent="0.2">
      <c r="A609" s="5">
        <v>27426</v>
      </c>
      <c r="B609">
        <v>9179.4362270000001</v>
      </c>
      <c r="E609" s="8"/>
      <c r="F609" s="58"/>
      <c r="G609" s="72"/>
      <c r="H609" s="72"/>
      <c r="I609" s="73"/>
      <c r="M609" s="75">
        <f t="shared" si="73"/>
        <v>0</v>
      </c>
      <c r="N609" s="58">
        <f t="shared" si="74"/>
        <v>0</v>
      </c>
      <c r="O609" s="58"/>
      <c r="S609" s="5">
        <v>44062</v>
      </c>
      <c r="T609">
        <v>0.1</v>
      </c>
      <c r="U609" s="5">
        <v>44055</v>
      </c>
      <c r="V609">
        <v>-6.0000000000000001E-3</v>
      </c>
      <c r="W609" s="5">
        <v>44043</v>
      </c>
      <c r="X609">
        <v>-6.1100000000000002E-2</v>
      </c>
    </row>
    <row r="610" spans="1:24" x14ac:dyDescent="0.2">
      <c r="A610" s="5">
        <v>27395</v>
      </c>
      <c r="B610">
        <v>9179.4362270000001</v>
      </c>
      <c r="E610" s="8"/>
      <c r="F610" s="58"/>
      <c r="G610" s="72"/>
      <c r="H610" s="72"/>
      <c r="I610" s="73"/>
      <c r="M610" s="75">
        <f t="shared" si="73"/>
        <v>0</v>
      </c>
      <c r="N610" s="58">
        <f t="shared" si="74"/>
        <v>0</v>
      </c>
      <c r="O610" s="58"/>
      <c r="S610" s="5">
        <v>44061</v>
      </c>
      <c r="T610">
        <v>0.1</v>
      </c>
      <c r="U610" s="5">
        <v>44054</v>
      </c>
      <c r="V610">
        <v>-8.9999999999999993E-3</v>
      </c>
      <c r="W610" s="5">
        <v>44042</v>
      </c>
      <c r="X610">
        <v>-7.5999999999999998E-2</v>
      </c>
    </row>
    <row r="611" spans="1:24" x14ac:dyDescent="0.2">
      <c r="A611" s="5">
        <v>27364</v>
      </c>
      <c r="B611">
        <v>9138.8192529999997</v>
      </c>
      <c r="E611" s="8"/>
      <c r="F611" s="58"/>
      <c r="G611" s="72"/>
      <c r="H611" s="72"/>
      <c r="I611" s="73"/>
      <c r="M611" s="75">
        <f t="shared" si="73"/>
        <v>0</v>
      </c>
      <c r="N611" s="58">
        <f t="shared" si="74"/>
        <v>0</v>
      </c>
      <c r="O611" s="58"/>
      <c r="S611" s="5">
        <v>44060</v>
      </c>
      <c r="T611">
        <v>0.1</v>
      </c>
      <c r="U611" s="5">
        <v>44053</v>
      </c>
      <c r="V611">
        <v>-3.3000000000000002E-2</v>
      </c>
      <c r="W611" s="5">
        <v>44041</v>
      </c>
      <c r="X611">
        <v>-5.6000000000000001E-2</v>
      </c>
    </row>
    <row r="612" spans="1:24" x14ac:dyDescent="0.2">
      <c r="A612" s="5">
        <v>27334</v>
      </c>
      <c r="B612">
        <v>9138.8192529999997</v>
      </c>
      <c r="E612" s="8"/>
      <c r="F612" s="58"/>
      <c r="G612" s="72"/>
      <c r="H612" s="72"/>
      <c r="I612" s="73"/>
      <c r="M612" s="75">
        <f t="shared" si="73"/>
        <v>0</v>
      </c>
      <c r="N612" s="58">
        <f t="shared" si="74"/>
        <v>0</v>
      </c>
      <c r="O612" s="58"/>
      <c r="S612" s="5">
        <v>44057</v>
      </c>
      <c r="T612">
        <v>0.1</v>
      </c>
      <c r="U612" s="5">
        <v>44050</v>
      </c>
      <c r="V612">
        <v>-2.2599999999999999E-2</v>
      </c>
      <c r="W612" s="5">
        <v>44040</v>
      </c>
      <c r="X612">
        <v>-6.5250000000000002E-2</v>
      </c>
    </row>
    <row r="613" spans="1:24" x14ac:dyDescent="0.2">
      <c r="A613" s="5">
        <v>27303</v>
      </c>
      <c r="B613">
        <v>9138.8192529999997</v>
      </c>
      <c r="E613" s="8"/>
      <c r="F613" s="58"/>
      <c r="G613" s="72"/>
      <c r="H613" s="72"/>
      <c r="I613" s="73"/>
      <c r="M613" s="75">
        <f t="shared" si="73"/>
        <v>0</v>
      </c>
      <c r="N613" s="58">
        <f t="shared" si="74"/>
        <v>0</v>
      </c>
      <c r="O613" s="58"/>
      <c r="S613" s="5">
        <v>44056</v>
      </c>
      <c r="T613">
        <v>0.1</v>
      </c>
      <c r="U613" s="5">
        <v>44049</v>
      </c>
      <c r="V613">
        <v>-2.537E-2</v>
      </c>
      <c r="W613" s="5">
        <v>44039</v>
      </c>
      <c r="X613">
        <v>-6.2100000000000002E-2</v>
      </c>
    </row>
    <row r="614" spans="1:24" x14ac:dyDescent="0.2">
      <c r="A614" s="5">
        <v>27242</v>
      </c>
      <c r="B614">
        <v>9016.9683289999994</v>
      </c>
      <c r="E614" s="8"/>
      <c r="F614" s="58"/>
      <c r="G614" s="72"/>
      <c r="H614" s="72"/>
      <c r="I614" s="73"/>
      <c r="M614" s="75">
        <f t="shared" si="73"/>
        <v>0</v>
      </c>
      <c r="N614" s="58">
        <f t="shared" si="74"/>
        <v>0</v>
      </c>
      <c r="O614" s="58"/>
      <c r="S614" s="5">
        <v>44055</v>
      </c>
      <c r="T614">
        <v>0.1</v>
      </c>
      <c r="U614" s="5">
        <v>44048</v>
      </c>
      <c r="V614">
        <v>-5.8200000000000002E-2</v>
      </c>
      <c r="W614" s="5">
        <v>44036</v>
      </c>
      <c r="X614">
        <v>-4.4299999999999999E-2</v>
      </c>
    </row>
    <row r="615" spans="1:24" x14ac:dyDescent="0.2">
      <c r="A615" s="5">
        <v>27211</v>
      </c>
      <c r="B615">
        <v>9016.9683289999994</v>
      </c>
      <c r="E615" s="8"/>
      <c r="F615" s="58"/>
      <c r="G615" s="72"/>
      <c r="H615" s="72"/>
      <c r="I615" s="73"/>
      <c r="M615" s="75">
        <f t="shared" si="73"/>
        <v>0</v>
      </c>
      <c r="N615" s="58">
        <f t="shared" si="74"/>
        <v>0</v>
      </c>
      <c r="O615" s="58"/>
      <c r="S615" s="5">
        <v>44054</v>
      </c>
      <c r="T615">
        <v>0.1</v>
      </c>
      <c r="U615" s="5">
        <v>44047</v>
      </c>
      <c r="V615">
        <v>-6.5250000000000002E-2</v>
      </c>
      <c r="W615" s="5">
        <v>44035</v>
      </c>
      <c r="X615">
        <v>-5.722E-2</v>
      </c>
    </row>
    <row r="616" spans="1:24" x14ac:dyDescent="0.2">
      <c r="A616" s="5">
        <v>27273</v>
      </c>
      <c r="B616">
        <v>9016.9683289999994</v>
      </c>
      <c r="E616" s="8"/>
      <c r="F616" s="58"/>
      <c r="G616" s="72"/>
      <c r="H616" s="72"/>
      <c r="I616" s="73"/>
      <c r="M616" s="75">
        <f t="shared" ref="M616:M679" si="75">SUM(K616:L616)</f>
        <v>0</v>
      </c>
      <c r="N616" s="58">
        <f t="shared" ref="N616:N679" si="76">J616*M616</f>
        <v>0</v>
      </c>
      <c r="O616" s="58"/>
      <c r="S616" s="5">
        <v>44053</v>
      </c>
      <c r="T616">
        <v>0.1</v>
      </c>
      <c r="U616" s="5">
        <v>44046</v>
      </c>
      <c r="V616">
        <v>-6.4000000000000001E-2</v>
      </c>
      <c r="W616" s="5">
        <v>44034</v>
      </c>
      <c r="X616">
        <v>-0.06</v>
      </c>
    </row>
    <row r="617" spans="1:24" x14ac:dyDescent="0.2">
      <c r="A617" s="5">
        <v>27120</v>
      </c>
      <c r="B617">
        <v>8935.7343799999999</v>
      </c>
      <c r="E617" s="8"/>
      <c r="F617" s="58"/>
      <c r="G617" s="72"/>
      <c r="H617" s="72"/>
      <c r="I617" s="73"/>
      <c r="M617" s="75">
        <f t="shared" si="75"/>
        <v>0</v>
      </c>
      <c r="N617" s="58">
        <f t="shared" si="76"/>
        <v>0</v>
      </c>
      <c r="O617" s="58"/>
      <c r="S617" s="5">
        <v>44050</v>
      </c>
      <c r="T617">
        <v>0.1</v>
      </c>
      <c r="U617" s="5">
        <v>44043</v>
      </c>
      <c r="V617">
        <v>-5.8000000000000003E-2</v>
      </c>
      <c r="W617" s="5">
        <v>44033</v>
      </c>
      <c r="X617">
        <v>-4.598E-2</v>
      </c>
    </row>
    <row r="618" spans="1:24" x14ac:dyDescent="0.2">
      <c r="A618" s="5">
        <v>27150</v>
      </c>
      <c r="B618">
        <v>8935.7343799999999</v>
      </c>
      <c r="E618" s="8"/>
      <c r="F618" s="58"/>
      <c r="G618" s="72"/>
      <c r="H618" s="72"/>
      <c r="I618" s="73"/>
      <c r="M618" s="75">
        <f t="shared" si="75"/>
        <v>0</v>
      </c>
      <c r="N618" s="58">
        <f t="shared" si="76"/>
        <v>0</v>
      </c>
      <c r="O618" s="58"/>
      <c r="S618" s="5">
        <v>44049</v>
      </c>
      <c r="T618">
        <v>0.1</v>
      </c>
      <c r="U618" s="5">
        <v>44042</v>
      </c>
      <c r="V618">
        <v>-6.4000000000000001E-2</v>
      </c>
      <c r="W618" s="5">
        <v>44032</v>
      </c>
      <c r="X618">
        <v>-3.3000000000000002E-2</v>
      </c>
    </row>
    <row r="619" spans="1:24" x14ac:dyDescent="0.2">
      <c r="A619" s="5">
        <v>27181</v>
      </c>
      <c r="B619">
        <v>8935.7343799999999</v>
      </c>
      <c r="E619" s="8"/>
      <c r="F619" s="58"/>
      <c r="G619" s="72"/>
      <c r="H619" s="72"/>
      <c r="I619" s="73"/>
      <c r="M619" s="75">
        <f t="shared" si="75"/>
        <v>0</v>
      </c>
      <c r="N619" s="58">
        <f t="shared" si="76"/>
        <v>0</v>
      </c>
      <c r="O619" s="58"/>
      <c r="S619" s="5">
        <v>44048</v>
      </c>
      <c r="T619">
        <v>0.1</v>
      </c>
      <c r="U619" s="5">
        <v>44041</v>
      </c>
      <c r="V619">
        <v>-5.8999999999999997E-2</v>
      </c>
      <c r="W619" s="5">
        <v>44029</v>
      </c>
      <c r="X619">
        <v>-2.7900000000000001E-2</v>
      </c>
    </row>
    <row r="620" spans="1:24" x14ac:dyDescent="0.2">
      <c r="A620" s="5">
        <v>27089</v>
      </c>
      <c r="B620">
        <v>8915.4258929999996</v>
      </c>
      <c r="E620" s="8"/>
      <c r="F620" s="58"/>
      <c r="G620" s="72"/>
      <c r="H620" s="72"/>
      <c r="I620" s="73"/>
      <c r="M620" s="75">
        <f t="shared" si="75"/>
        <v>0</v>
      </c>
      <c r="N620" s="58">
        <f t="shared" si="76"/>
        <v>0</v>
      </c>
      <c r="O620" s="58"/>
      <c r="S620" s="5">
        <v>44047</v>
      </c>
      <c r="T620">
        <v>0.1</v>
      </c>
      <c r="U620" s="5">
        <v>44040</v>
      </c>
      <c r="V620">
        <v>-6.3250000000000001E-2</v>
      </c>
      <c r="W620" s="5">
        <v>44028</v>
      </c>
      <c r="X620">
        <v>-3.9919999999999997E-2</v>
      </c>
    </row>
    <row r="621" spans="1:24" x14ac:dyDescent="0.2">
      <c r="A621" s="5">
        <v>27061</v>
      </c>
      <c r="B621">
        <v>8915.4258929999996</v>
      </c>
      <c r="E621" s="8"/>
      <c r="F621" s="58"/>
      <c r="G621" s="72"/>
      <c r="H621" s="72"/>
      <c r="I621" s="73"/>
      <c r="M621" s="75">
        <f t="shared" si="75"/>
        <v>0</v>
      </c>
      <c r="N621" s="58">
        <f t="shared" si="76"/>
        <v>0</v>
      </c>
      <c r="O621" s="58"/>
      <c r="S621" s="5">
        <v>44046</v>
      </c>
      <c r="T621">
        <v>0.1</v>
      </c>
      <c r="U621" s="5">
        <v>44039</v>
      </c>
      <c r="V621">
        <v>-6.3600000000000004E-2</v>
      </c>
      <c r="W621" s="5">
        <v>44027</v>
      </c>
      <c r="X621">
        <v>-2.1989999999999999E-2</v>
      </c>
    </row>
    <row r="622" spans="1:24" x14ac:dyDescent="0.2">
      <c r="A622" s="5">
        <v>27030</v>
      </c>
      <c r="B622">
        <v>8915.4258929999996</v>
      </c>
      <c r="E622" s="8"/>
      <c r="F622" s="58"/>
      <c r="G622" s="72"/>
      <c r="H622" s="72"/>
      <c r="I622" s="73"/>
      <c r="M622" s="75">
        <f t="shared" si="75"/>
        <v>0</v>
      </c>
      <c r="N622" s="58">
        <f t="shared" si="76"/>
        <v>0</v>
      </c>
      <c r="O622" s="58"/>
      <c r="S622" s="5">
        <v>44043</v>
      </c>
      <c r="T622">
        <v>0.1</v>
      </c>
      <c r="U622" s="5">
        <v>44036</v>
      </c>
      <c r="V622">
        <v>-5.2999999999999999E-2</v>
      </c>
      <c r="W622" s="5">
        <v>44026</v>
      </c>
      <c r="X622">
        <v>-2.4049999999999998E-2</v>
      </c>
    </row>
    <row r="623" spans="1:24" x14ac:dyDescent="0.2">
      <c r="A623" s="5">
        <v>26999</v>
      </c>
      <c r="B623">
        <v>8793.5749699999997</v>
      </c>
      <c r="E623" s="8"/>
      <c r="F623" s="58"/>
      <c r="G623" s="72"/>
      <c r="H623" s="72"/>
      <c r="I623" s="73"/>
      <c r="M623" s="75">
        <f t="shared" si="75"/>
        <v>0</v>
      </c>
      <c r="N623" s="58">
        <f t="shared" si="76"/>
        <v>0</v>
      </c>
      <c r="O623" s="58"/>
      <c r="S623" s="5">
        <v>44042</v>
      </c>
      <c r="T623">
        <v>0.1</v>
      </c>
      <c r="U623" s="5">
        <v>44035</v>
      </c>
      <c r="V623">
        <v>-6.4000000000000001E-2</v>
      </c>
      <c r="W623" s="5">
        <v>44025</v>
      </c>
      <c r="X623">
        <v>-2.0899999999999998E-3</v>
      </c>
    </row>
    <row r="624" spans="1:24" x14ac:dyDescent="0.2">
      <c r="A624" s="5">
        <v>26969</v>
      </c>
      <c r="B624">
        <v>8793.5749699999997</v>
      </c>
      <c r="E624" s="8"/>
      <c r="F624" s="58"/>
      <c r="G624" s="72"/>
      <c r="H624" s="72"/>
      <c r="I624" s="73"/>
      <c r="M624" s="75">
        <f t="shared" si="75"/>
        <v>0</v>
      </c>
      <c r="N624" s="58">
        <f t="shared" si="76"/>
        <v>0</v>
      </c>
      <c r="O624" s="58"/>
      <c r="S624" s="5">
        <v>44041</v>
      </c>
      <c r="T624">
        <v>0.1</v>
      </c>
      <c r="U624" s="5">
        <v>44034</v>
      </c>
      <c r="V624">
        <v>-6.3E-2</v>
      </c>
      <c r="W624" s="5">
        <v>44022</v>
      </c>
      <c r="X624">
        <v>-2.5499999999999998E-2</v>
      </c>
    </row>
    <row r="625" spans="1:24" x14ac:dyDescent="0.2">
      <c r="A625" s="5">
        <v>26938</v>
      </c>
      <c r="B625">
        <v>8793.5749699999997</v>
      </c>
      <c r="E625" s="8"/>
      <c r="F625" s="58"/>
      <c r="G625" s="72"/>
      <c r="H625" s="72"/>
      <c r="I625" s="73"/>
      <c r="M625" s="75">
        <f t="shared" si="75"/>
        <v>0</v>
      </c>
      <c r="N625" s="58">
        <f t="shared" si="76"/>
        <v>0</v>
      </c>
      <c r="O625" s="58"/>
      <c r="S625" s="5">
        <v>44040</v>
      </c>
      <c r="T625">
        <v>0.1</v>
      </c>
      <c r="U625" s="5">
        <v>44033</v>
      </c>
      <c r="V625">
        <v>-5.8999999999999997E-2</v>
      </c>
      <c r="W625" s="5">
        <v>44021</v>
      </c>
      <c r="X625">
        <v>-1.1900000000000001E-2</v>
      </c>
    </row>
    <row r="626" spans="1:24" x14ac:dyDescent="0.2">
      <c r="A626" s="5">
        <v>26877</v>
      </c>
      <c r="B626">
        <v>8692.0325339999999</v>
      </c>
      <c r="E626" s="8"/>
      <c r="F626" s="58"/>
      <c r="G626" s="72"/>
      <c r="H626" s="72"/>
      <c r="I626" s="73"/>
      <c r="M626" s="75">
        <f t="shared" si="75"/>
        <v>0</v>
      </c>
      <c r="N626" s="58">
        <f t="shared" si="76"/>
        <v>0</v>
      </c>
      <c r="O626" s="58"/>
      <c r="S626" s="5">
        <v>44039</v>
      </c>
      <c r="T626">
        <v>0.1</v>
      </c>
      <c r="U626" s="5">
        <v>44032</v>
      </c>
      <c r="V626">
        <v>-4.9000000000000002E-2</v>
      </c>
      <c r="W626" s="5">
        <v>44020</v>
      </c>
      <c r="X626">
        <v>-4.8999999999999998E-4</v>
      </c>
    </row>
    <row r="627" spans="1:24" x14ac:dyDescent="0.2">
      <c r="A627" s="5">
        <v>26908</v>
      </c>
      <c r="B627">
        <v>8692.0325339999999</v>
      </c>
      <c r="E627" s="8"/>
      <c r="F627" s="58"/>
      <c r="G627" s="72"/>
      <c r="H627" s="72"/>
      <c r="I627" s="73"/>
      <c r="M627" s="75">
        <f t="shared" si="75"/>
        <v>0</v>
      </c>
      <c r="N627" s="58">
        <f t="shared" si="76"/>
        <v>0</v>
      </c>
      <c r="O627" s="58"/>
      <c r="S627" s="5">
        <v>44036</v>
      </c>
      <c r="T627">
        <v>0.1</v>
      </c>
      <c r="U627" s="5">
        <v>44029</v>
      </c>
      <c r="V627">
        <v>-4.9000000000000002E-2</v>
      </c>
      <c r="W627" s="5">
        <v>44019</v>
      </c>
      <c r="X627">
        <v>1.9E-3</v>
      </c>
    </row>
    <row r="628" spans="1:24" x14ac:dyDescent="0.2">
      <c r="A628" s="5">
        <v>26846</v>
      </c>
      <c r="B628">
        <v>8692.0325339999999</v>
      </c>
      <c r="E628" s="8"/>
      <c r="F628" s="58"/>
      <c r="G628" s="72"/>
      <c r="H628" s="72"/>
      <c r="I628" s="73"/>
      <c r="M628" s="75">
        <f t="shared" si="75"/>
        <v>0</v>
      </c>
      <c r="N628" s="58">
        <f t="shared" si="76"/>
        <v>0</v>
      </c>
      <c r="O628" s="58"/>
      <c r="S628" s="5">
        <v>44035</v>
      </c>
      <c r="T628">
        <v>0.1</v>
      </c>
      <c r="U628" s="5">
        <v>44028</v>
      </c>
      <c r="V628">
        <v>-5.1999999999999998E-2</v>
      </c>
      <c r="W628" s="5">
        <v>44018</v>
      </c>
      <c r="X628">
        <v>2.0809999999999999E-2</v>
      </c>
    </row>
    <row r="629" spans="1:24" x14ac:dyDescent="0.2">
      <c r="A629" s="5">
        <v>26816</v>
      </c>
      <c r="B629">
        <v>8143.7033780000002</v>
      </c>
      <c r="E629" s="8"/>
      <c r="F629" s="58"/>
      <c r="G629" s="72"/>
      <c r="H629" s="72"/>
      <c r="I629" s="73"/>
      <c r="M629" s="75">
        <f t="shared" si="75"/>
        <v>0</v>
      </c>
      <c r="N629" s="58">
        <f t="shared" si="76"/>
        <v>0</v>
      </c>
      <c r="O629" s="58"/>
      <c r="S629" s="5">
        <v>44034</v>
      </c>
      <c r="T629">
        <v>0.1</v>
      </c>
      <c r="U629" s="5">
        <v>44027</v>
      </c>
      <c r="V629">
        <v>-4.4010000000000001E-2</v>
      </c>
      <c r="W629" s="5">
        <v>44015</v>
      </c>
      <c r="X629">
        <v>1.4E-2</v>
      </c>
    </row>
    <row r="630" spans="1:24" x14ac:dyDescent="0.2">
      <c r="A630" s="5">
        <v>26785</v>
      </c>
      <c r="B630">
        <v>8143.7033780000002</v>
      </c>
      <c r="E630" s="8"/>
      <c r="F630" s="58"/>
      <c r="G630" s="72"/>
      <c r="H630" s="72"/>
      <c r="I630" s="73"/>
      <c r="M630" s="75">
        <f t="shared" si="75"/>
        <v>0</v>
      </c>
      <c r="N630" s="58">
        <f t="shared" si="76"/>
        <v>0</v>
      </c>
      <c r="O630" s="58"/>
      <c r="S630" s="5">
        <v>44033</v>
      </c>
      <c r="T630">
        <v>0.1</v>
      </c>
      <c r="U630" s="5">
        <v>44026</v>
      </c>
      <c r="V630">
        <v>-3.5999999999999997E-2</v>
      </c>
      <c r="W630" s="5">
        <v>44014</v>
      </c>
      <c r="X630">
        <v>1.5990000000000001E-2</v>
      </c>
    </row>
    <row r="631" spans="1:24" x14ac:dyDescent="0.2">
      <c r="A631" s="5">
        <v>26755</v>
      </c>
      <c r="B631">
        <v>8143.7033780000002</v>
      </c>
      <c r="E631" s="8"/>
      <c r="F631" s="58"/>
      <c r="G631" s="72"/>
      <c r="H631" s="72"/>
      <c r="I631" s="73"/>
      <c r="M631" s="75">
        <f t="shared" si="75"/>
        <v>0</v>
      </c>
      <c r="N631" s="58">
        <f t="shared" si="76"/>
        <v>0</v>
      </c>
      <c r="O631" s="58"/>
      <c r="S631" s="5">
        <v>44032</v>
      </c>
      <c r="T631">
        <v>0.1</v>
      </c>
      <c r="U631" s="5">
        <v>44025</v>
      </c>
      <c r="V631">
        <v>-2.3640000000000001E-2</v>
      </c>
      <c r="W631" s="5">
        <v>44013</v>
      </c>
      <c r="X631">
        <v>2.1000000000000001E-2</v>
      </c>
    </row>
    <row r="632" spans="1:24" x14ac:dyDescent="0.2">
      <c r="A632" s="5">
        <v>26665</v>
      </c>
      <c r="B632">
        <v>7757.8421209999997</v>
      </c>
      <c r="E632" s="8"/>
      <c r="F632" s="58"/>
      <c r="G632" s="72"/>
      <c r="H632" s="72"/>
      <c r="I632" s="73"/>
      <c r="M632" s="75">
        <f t="shared" si="75"/>
        <v>0</v>
      </c>
      <c r="N632" s="58">
        <f t="shared" si="76"/>
        <v>0</v>
      </c>
      <c r="O632" s="58"/>
      <c r="S632" s="5">
        <v>44029</v>
      </c>
      <c r="T632">
        <v>0.1</v>
      </c>
      <c r="U632" s="5">
        <v>44022</v>
      </c>
      <c r="V632">
        <v>-3.6499999999999998E-2</v>
      </c>
      <c r="W632" s="5">
        <v>44012</v>
      </c>
      <c r="X632">
        <v>3.0000000000000001E-3</v>
      </c>
    </row>
    <row r="633" spans="1:24" x14ac:dyDescent="0.2">
      <c r="A633" s="5">
        <v>26724</v>
      </c>
      <c r="B633">
        <v>7757.8421209999997</v>
      </c>
      <c r="E633" s="8"/>
      <c r="F633" s="58"/>
      <c r="G633" s="72"/>
      <c r="H633" s="72"/>
      <c r="I633" s="73"/>
      <c r="M633" s="75">
        <f t="shared" si="75"/>
        <v>0</v>
      </c>
      <c r="N633" s="58">
        <f t="shared" si="76"/>
        <v>0</v>
      </c>
      <c r="O633" s="58"/>
      <c r="S633" s="5">
        <v>44028</v>
      </c>
      <c r="T633">
        <v>0.1</v>
      </c>
      <c r="U633" s="5">
        <v>44021</v>
      </c>
      <c r="V633">
        <v>-3.1E-2</v>
      </c>
      <c r="W633" s="5">
        <v>44011</v>
      </c>
      <c r="X633">
        <v>-5.3E-3</v>
      </c>
    </row>
    <row r="634" spans="1:24" x14ac:dyDescent="0.2">
      <c r="A634" s="5">
        <v>26696</v>
      </c>
      <c r="B634">
        <v>7757.8421209999997</v>
      </c>
      <c r="E634" s="8"/>
      <c r="F634" s="58"/>
      <c r="G634" s="72"/>
      <c r="H634" s="72"/>
      <c r="I634" s="73"/>
      <c r="M634" s="75">
        <f t="shared" si="75"/>
        <v>0</v>
      </c>
      <c r="N634" s="58">
        <f t="shared" si="76"/>
        <v>0</v>
      </c>
      <c r="O634" s="58"/>
      <c r="S634" s="5">
        <v>44027</v>
      </c>
      <c r="T634">
        <v>0.1</v>
      </c>
      <c r="U634" s="5">
        <v>44020</v>
      </c>
      <c r="V634">
        <v>-2.5000000000000001E-2</v>
      </c>
      <c r="W634" s="5">
        <v>44008</v>
      </c>
      <c r="X634">
        <v>3.0000000000000001E-3</v>
      </c>
    </row>
    <row r="635" spans="1:24" x14ac:dyDescent="0.2">
      <c r="A635" s="5">
        <v>26604</v>
      </c>
      <c r="B635">
        <v>6965.811119</v>
      </c>
      <c r="E635" s="8"/>
      <c r="F635" s="58"/>
      <c r="G635" s="72"/>
      <c r="H635" s="72"/>
      <c r="I635" s="73"/>
      <c r="M635" s="75">
        <f t="shared" si="75"/>
        <v>0</v>
      </c>
      <c r="N635" s="58">
        <f t="shared" si="76"/>
        <v>0</v>
      </c>
      <c r="O635" s="58"/>
      <c r="S635" s="5">
        <v>44026</v>
      </c>
      <c r="T635">
        <v>0.1</v>
      </c>
      <c r="U635" s="5">
        <v>44019</v>
      </c>
      <c r="V635">
        <v>-1.9E-2</v>
      </c>
      <c r="W635" s="5">
        <v>44007</v>
      </c>
      <c r="X635">
        <v>1.4E-3</v>
      </c>
    </row>
    <row r="636" spans="1:24" x14ac:dyDescent="0.2">
      <c r="A636" s="5">
        <v>26573</v>
      </c>
      <c r="B636">
        <v>6965.811119</v>
      </c>
      <c r="E636" s="8"/>
      <c r="F636" s="58"/>
      <c r="G636" s="72"/>
      <c r="H636" s="72"/>
      <c r="I636" s="73"/>
      <c r="M636" s="75">
        <f t="shared" si="75"/>
        <v>0</v>
      </c>
      <c r="N636" s="58">
        <f t="shared" si="76"/>
        <v>0</v>
      </c>
      <c r="O636" s="58"/>
      <c r="S636" s="5">
        <v>44025</v>
      </c>
      <c r="T636">
        <v>0.1</v>
      </c>
      <c r="U636" s="5">
        <v>44018</v>
      </c>
      <c r="V636">
        <v>-1.2749999999999999E-2</v>
      </c>
      <c r="W636" s="5">
        <v>44006</v>
      </c>
      <c r="X636">
        <v>1.47E-2</v>
      </c>
    </row>
    <row r="637" spans="1:24" x14ac:dyDescent="0.2">
      <c r="A637" s="5">
        <v>26634</v>
      </c>
      <c r="B637">
        <v>6965.811119</v>
      </c>
      <c r="E637" s="8"/>
      <c r="F637" s="58"/>
      <c r="G637" s="72"/>
      <c r="H637" s="72"/>
      <c r="I637" s="73"/>
      <c r="M637" s="75">
        <f t="shared" si="75"/>
        <v>0</v>
      </c>
      <c r="N637" s="58">
        <f t="shared" si="76"/>
        <v>0</v>
      </c>
      <c r="O637" s="58"/>
      <c r="S637" s="5">
        <v>44022</v>
      </c>
      <c r="T637">
        <v>0.1</v>
      </c>
      <c r="U637" s="5">
        <v>44015</v>
      </c>
      <c r="V637">
        <v>-1.9599999999999999E-2</v>
      </c>
      <c r="W637" s="5">
        <v>44005</v>
      </c>
      <c r="X637">
        <v>2.5999999999999999E-2</v>
      </c>
    </row>
    <row r="638" spans="1:24" x14ac:dyDescent="0.2">
      <c r="A638" s="5">
        <v>26543</v>
      </c>
      <c r="B638">
        <v>6498.715913</v>
      </c>
      <c r="E638" s="8"/>
      <c r="F638" s="58"/>
      <c r="G638" s="72"/>
      <c r="H638" s="72"/>
      <c r="I638" s="73"/>
      <c r="M638" s="75">
        <f t="shared" si="75"/>
        <v>0</v>
      </c>
      <c r="N638" s="58">
        <f t="shared" si="76"/>
        <v>0</v>
      </c>
      <c r="O638" s="58"/>
      <c r="S638" s="5">
        <v>44021</v>
      </c>
      <c r="T638">
        <v>0.1</v>
      </c>
      <c r="U638" s="5">
        <v>44014</v>
      </c>
      <c r="V638">
        <v>-1.6670000000000001E-2</v>
      </c>
      <c r="W638" s="5">
        <v>44004</v>
      </c>
      <c r="X638">
        <v>2.8150000000000001E-2</v>
      </c>
    </row>
    <row r="639" spans="1:24" x14ac:dyDescent="0.2">
      <c r="A639" s="5">
        <v>26512</v>
      </c>
      <c r="B639">
        <v>6498.715913</v>
      </c>
      <c r="E639" s="8"/>
      <c r="F639" s="58"/>
      <c r="G639" s="72"/>
      <c r="H639" s="72"/>
      <c r="I639" s="73"/>
      <c r="M639" s="75">
        <f t="shared" si="75"/>
        <v>0</v>
      </c>
      <c r="N639" s="58">
        <f t="shared" si="76"/>
        <v>0</v>
      </c>
      <c r="O639" s="58"/>
      <c r="S639" s="5">
        <v>44020</v>
      </c>
      <c r="T639">
        <v>0.1</v>
      </c>
      <c r="U639" s="5">
        <v>44013</v>
      </c>
      <c r="V639">
        <v>-1.481E-2</v>
      </c>
      <c r="W639" s="5">
        <v>44001</v>
      </c>
      <c r="X639">
        <v>4.3400000000000001E-2</v>
      </c>
    </row>
    <row r="640" spans="1:24" x14ac:dyDescent="0.2">
      <c r="A640" s="5">
        <v>26481</v>
      </c>
      <c r="B640">
        <v>6498.715913</v>
      </c>
      <c r="E640" s="8"/>
      <c r="F640" s="58"/>
      <c r="G640" s="72"/>
      <c r="H640" s="72"/>
      <c r="I640" s="73"/>
      <c r="M640" s="75">
        <f t="shared" si="75"/>
        <v>0</v>
      </c>
      <c r="N640" s="58">
        <f t="shared" si="76"/>
        <v>0</v>
      </c>
      <c r="O640" s="58"/>
      <c r="S640" s="5">
        <v>44019</v>
      </c>
      <c r="T640">
        <v>0.1</v>
      </c>
      <c r="U640" s="5">
        <v>44012</v>
      </c>
      <c r="V640">
        <v>-2.4500000000000001E-2</v>
      </c>
      <c r="W640" s="5">
        <v>44000</v>
      </c>
      <c r="X640">
        <v>5.0500000000000003E-2</v>
      </c>
    </row>
    <row r="641" spans="1:24" x14ac:dyDescent="0.2">
      <c r="A641" s="5">
        <v>26451</v>
      </c>
      <c r="B641">
        <v>5645.7594490000001</v>
      </c>
      <c r="E641" s="8"/>
      <c r="F641" s="58"/>
      <c r="G641" s="72"/>
      <c r="H641" s="72"/>
      <c r="I641" s="73"/>
      <c r="M641" s="75">
        <f t="shared" si="75"/>
        <v>0</v>
      </c>
      <c r="N641" s="58">
        <f t="shared" si="76"/>
        <v>0</v>
      </c>
      <c r="O641" s="58"/>
      <c r="S641" s="5">
        <v>44018</v>
      </c>
      <c r="T641">
        <v>0.1</v>
      </c>
      <c r="U641" s="5">
        <v>44011</v>
      </c>
      <c r="V641">
        <v>-2.0299999999999999E-2</v>
      </c>
      <c r="W641" s="5">
        <v>43999</v>
      </c>
      <c r="X641">
        <v>4.2250000000000003E-2</v>
      </c>
    </row>
    <row r="642" spans="1:24" x14ac:dyDescent="0.2">
      <c r="A642" s="5">
        <v>26420</v>
      </c>
      <c r="B642">
        <v>5645.7594490000001</v>
      </c>
      <c r="E642" s="8"/>
      <c r="F642" s="58"/>
      <c r="G642" s="72"/>
      <c r="H642" s="72"/>
      <c r="I642" s="73"/>
      <c r="M642" s="75">
        <f t="shared" si="75"/>
        <v>0</v>
      </c>
      <c r="N642" s="58">
        <f t="shared" si="76"/>
        <v>0</v>
      </c>
      <c r="O642" s="58"/>
      <c r="S642" s="5">
        <v>44015</v>
      </c>
      <c r="T642">
        <v>0.1</v>
      </c>
      <c r="U642" s="5">
        <v>44008</v>
      </c>
      <c r="V642">
        <v>-1.2E-2</v>
      </c>
      <c r="W642" s="5">
        <v>43998</v>
      </c>
      <c r="X642">
        <v>5.33E-2</v>
      </c>
    </row>
    <row r="643" spans="1:24" x14ac:dyDescent="0.2">
      <c r="A643" s="5">
        <v>26390</v>
      </c>
      <c r="B643">
        <v>5645.7594490000001</v>
      </c>
      <c r="E643" s="8"/>
      <c r="F643" s="58"/>
      <c r="G643" s="72"/>
      <c r="H643" s="72"/>
      <c r="I643" s="73"/>
      <c r="M643" s="75">
        <f t="shared" si="75"/>
        <v>0</v>
      </c>
      <c r="N643" s="58">
        <f t="shared" si="76"/>
        <v>0</v>
      </c>
      <c r="O643" s="58"/>
      <c r="S643" s="5">
        <v>44014</v>
      </c>
      <c r="T643">
        <v>0.1</v>
      </c>
      <c r="U643" s="5">
        <v>44007</v>
      </c>
      <c r="V643">
        <v>-8.9999999999999993E-3</v>
      </c>
      <c r="W643" s="5">
        <v>43997</v>
      </c>
      <c r="X643">
        <v>5.7329999999999999E-2</v>
      </c>
    </row>
    <row r="644" spans="1:24" x14ac:dyDescent="0.2">
      <c r="A644" s="5">
        <v>26359</v>
      </c>
      <c r="B644">
        <v>5158.3557559999999</v>
      </c>
      <c r="E644" s="8"/>
      <c r="F644" s="58"/>
      <c r="G644" s="72"/>
      <c r="H644" s="72"/>
      <c r="I644" s="73"/>
      <c r="M644" s="75">
        <f t="shared" si="75"/>
        <v>0</v>
      </c>
      <c r="N644" s="58">
        <f t="shared" si="76"/>
        <v>0</v>
      </c>
      <c r="O644" s="58"/>
      <c r="S644" s="5">
        <v>44013</v>
      </c>
      <c r="T644">
        <v>0.1</v>
      </c>
      <c r="U644" s="5">
        <v>44006</v>
      </c>
      <c r="V644">
        <v>-5.4000000000000003E-3</v>
      </c>
      <c r="W644" s="5">
        <v>43994</v>
      </c>
      <c r="X644">
        <v>4.7E-2</v>
      </c>
    </row>
    <row r="645" spans="1:24" x14ac:dyDescent="0.2">
      <c r="A645" s="5">
        <v>26330</v>
      </c>
      <c r="B645">
        <v>5158.3557559999999</v>
      </c>
      <c r="E645" s="8"/>
      <c r="F645" s="58"/>
      <c r="G645" s="72"/>
      <c r="H645" s="72"/>
      <c r="I645" s="73"/>
      <c r="M645" s="75">
        <f t="shared" si="75"/>
        <v>0</v>
      </c>
      <c r="N645" s="58">
        <f t="shared" si="76"/>
        <v>0</v>
      </c>
      <c r="O645" s="58"/>
      <c r="S645" s="5">
        <v>44012</v>
      </c>
      <c r="T645">
        <v>0.1</v>
      </c>
      <c r="U645" s="5">
        <v>44005</v>
      </c>
      <c r="V645">
        <v>-8.0000000000000002E-3</v>
      </c>
      <c r="W645" s="5">
        <v>43993</v>
      </c>
      <c r="X645">
        <v>4.4670000000000001E-2</v>
      </c>
    </row>
    <row r="646" spans="1:24" x14ac:dyDescent="0.2">
      <c r="A646" s="5">
        <v>26299</v>
      </c>
      <c r="B646">
        <v>5158.3557559999999</v>
      </c>
      <c r="E646" s="8"/>
      <c r="F646" s="58"/>
      <c r="G646" s="72"/>
      <c r="H646" s="72"/>
      <c r="I646" s="73"/>
      <c r="M646" s="75">
        <f t="shared" si="75"/>
        <v>0</v>
      </c>
      <c r="N646" s="58">
        <f t="shared" si="76"/>
        <v>0</v>
      </c>
      <c r="O646" s="58"/>
      <c r="S646" s="5">
        <v>44011</v>
      </c>
      <c r="T646">
        <v>0.1</v>
      </c>
      <c r="U646" s="5">
        <v>44004</v>
      </c>
      <c r="V646">
        <v>-1.0999999999999999E-2</v>
      </c>
      <c r="W646" s="5">
        <v>43992</v>
      </c>
      <c r="X646">
        <v>7.4899999999999994E-2</v>
      </c>
    </row>
    <row r="647" spans="1:24" x14ac:dyDescent="0.2">
      <c r="A647" s="5">
        <v>26268</v>
      </c>
      <c r="B647">
        <v>4853.7284470000004</v>
      </c>
      <c r="E647" s="8"/>
      <c r="F647" s="58"/>
      <c r="G647" s="72"/>
      <c r="H647" s="72"/>
      <c r="I647" s="73"/>
      <c r="M647" s="75">
        <f t="shared" si="75"/>
        <v>0</v>
      </c>
      <c r="N647" s="58">
        <f t="shared" si="76"/>
        <v>0</v>
      </c>
      <c r="O647" s="58"/>
      <c r="S647" s="5">
        <v>44008</v>
      </c>
      <c r="T647">
        <v>0.1</v>
      </c>
      <c r="U647" s="5">
        <v>44001</v>
      </c>
      <c r="V647">
        <v>-7.1000000000000004E-3</v>
      </c>
      <c r="W647" s="5">
        <v>43991</v>
      </c>
      <c r="X647">
        <v>0.124</v>
      </c>
    </row>
    <row r="648" spans="1:24" x14ac:dyDescent="0.2">
      <c r="A648" s="5">
        <v>26238</v>
      </c>
      <c r="B648">
        <v>4853.7284470000004</v>
      </c>
      <c r="E648" s="8"/>
      <c r="F648" s="58"/>
      <c r="G648" s="72"/>
      <c r="H648" s="72"/>
      <c r="I648" s="73"/>
      <c r="M648" s="75">
        <f t="shared" si="75"/>
        <v>0</v>
      </c>
      <c r="N648" s="58">
        <f t="shared" si="76"/>
        <v>0</v>
      </c>
      <c r="O648" s="58"/>
      <c r="S648" s="5">
        <v>44007</v>
      </c>
      <c r="T648">
        <v>0.1</v>
      </c>
      <c r="U648" s="5">
        <v>44000</v>
      </c>
      <c r="V648">
        <v>1E-3</v>
      </c>
      <c r="W648" s="5">
        <v>43990</v>
      </c>
      <c r="X648">
        <v>0.1182</v>
      </c>
    </row>
    <row r="649" spans="1:24" x14ac:dyDescent="0.2">
      <c r="A649" s="5">
        <v>26207</v>
      </c>
      <c r="B649">
        <v>4853.7284470000004</v>
      </c>
      <c r="E649" s="8"/>
      <c r="F649" s="58"/>
      <c r="G649" s="72"/>
      <c r="H649" s="72"/>
      <c r="I649" s="73"/>
      <c r="M649" s="75">
        <f t="shared" si="75"/>
        <v>0</v>
      </c>
      <c r="N649" s="58">
        <f t="shared" si="76"/>
        <v>0</v>
      </c>
      <c r="O649" s="58"/>
      <c r="S649" s="5">
        <v>44006</v>
      </c>
      <c r="T649">
        <v>0.1</v>
      </c>
      <c r="U649" s="5">
        <v>43999</v>
      </c>
      <c r="V649">
        <v>-4.0000000000000001E-3</v>
      </c>
      <c r="W649" s="5">
        <v>43987</v>
      </c>
      <c r="X649">
        <v>0.11700000000000001</v>
      </c>
    </row>
    <row r="650" spans="1:24" x14ac:dyDescent="0.2">
      <c r="A650" s="5">
        <v>26115</v>
      </c>
      <c r="B650">
        <v>4650.6435750000001</v>
      </c>
      <c r="E650" s="8"/>
      <c r="F650" s="58"/>
      <c r="G650" s="72"/>
      <c r="H650" s="72"/>
      <c r="I650" s="73"/>
      <c r="M650" s="75">
        <f t="shared" si="75"/>
        <v>0</v>
      </c>
      <c r="N650" s="58">
        <f t="shared" si="76"/>
        <v>0</v>
      </c>
      <c r="O650" s="58"/>
      <c r="S650" s="5">
        <v>44005</v>
      </c>
      <c r="T650">
        <v>0.1</v>
      </c>
      <c r="U650" s="5">
        <v>43998</v>
      </c>
      <c r="V650">
        <v>8.0000000000000002E-3</v>
      </c>
      <c r="W650" s="5">
        <v>43986</v>
      </c>
      <c r="X650">
        <v>9.7000000000000003E-2</v>
      </c>
    </row>
    <row r="651" spans="1:24" x14ac:dyDescent="0.2">
      <c r="A651" s="5">
        <v>26177</v>
      </c>
      <c r="B651">
        <v>4650.6435750000001</v>
      </c>
      <c r="E651" s="8"/>
      <c r="F651" s="58"/>
      <c r="G651" s="72"/>
      <c r="H651" s="72"/>
      <c r="I651" s="73"/>
      <c r="M651" s="75">
        <f t="shared" si="75"/>
        <v>0</v>
      </c>
      <c r="N651" s="58">
        <f t="shared" si="76"/>
        <v>0</v>
      </c>
      <c r="O651" s="58"/>
      <c r="S651" s="5">
        <v>44004</v>
      </c>
      <c r="T651">
        <v>0.1</v>
      </c>
      <c r="U651" s="5">
        <v>43997</v>
      </c>
      <c r="V651">
        <v>3.3E-3</v>
      </c>
      <c r="W651" s="5">
        <v>43985</v>
      </c>
      <c r="X651">
        <v>7.424E-2</v>
      </c>
    </row>
    <row r="652" spans="1:24" x14ac:dyDescent="0.2">
      <c r="A652" s="5">
        <v>26146</v>
      </c>
      <c r="B652">
        <v>4650.6435750000001</v>
      </c>
      <c r="E652" s="8"/>
      <c r="F652" s="58"/>
      <c r="G652" s="72"/>
      <c r="H652" s="72"/>
      <c r="I652" s="73"/>
      <c r="M652" s="75">
        <f t="shared" si="75"/>
        <v>0</v>
      </c>
      <c r="N652" s="58">
        <f t="shared" si="76"/>
        <v>0</v>
      </c>
      <c r="O652" s="58"/>
      <c r="S652" s="5">
        <v>44001</v>
      </c>
      <c r="T652">
        <v>0.1</v>
      </c>
      <c r="U652" s="5">
        <v>43994</v>
      </c>
      <c r="V652">
        <v>1E-3</v>
      </c>
      <c r="W652" s="5">
        <v>43984</v>
      </c>
      <c r="X652">
        <v>5.672E-2</v>
      </c>
    </row>
    <row r="653" spans="1:24" x14ac:dyDescent="0.2">
      <c r="A653" s="5">
        <v>26054</v>
      </c>
      <c r="B653">
        <v>4386.6332410000005</v>
      </c>
      <c r="E653" s="8"/>
      <c r="F653" s="58"/>
      <c r="G653" s="72"/>
      <c r="H653" s="72"/>
      <c r="I653" s="73"/>
      <c r="M653" s="75">
        <f t="shared" si="75"/>
        <v>0</v>
      </c>
      <c r="N653" s="58">
        <f t="shared" si="76"/>
        <v>0</v>
      </c>
      <c r="O653" s="58"/>
      <c r="S653" s="5">
        <v>44000</v>
      </c>
      <c r="T653">
        <v>0.1</v>
      </c>
      <c r="U653" s="5">
        <v>43993</v>
      </c>
      <c r="V653">
        <v>8.9999999999999993E-3</v>
      </c>
      <c r="W653" s="5">
        <v>43983</v>
      </c>
      <c r="X653">
        <v>6.5000000000000002E-2</v>
      </c>
    </row>
    <row r="654" spans="1:24" x14ac:dyDescent="0.2">
      <c r="A654" s="5">
        <v>26024</v>
      </c>
      <c r="B654">
        <v>4386.6332410000005</v>
      </c>
      <c r="E654" s="8"/>
      <c r="F654" s="58"/>
      <c r="G654" s="72"/>
      <c r="H654" s="72"/>
      <c r="I654" s="73"/>
      <c r="M654" s="75">
        <f t="shared" si="75"/>
        <v>0</v>
      </c>
      <c r="N654" s="58">
        <f t="shared" si="76"/>
        <v>0</v>
      </c>
      <c r="O654" s="58"/>
      <c r="S654" s="5">
        <v>43999</v>
      </c>
      <c r="T654">
        <v>0.1</v>
      </c>
      <c r="U654" s="5">
        <v>43992</v>
      </c>
      <c r="V654">
        <v>0.02</v>
      </c>
      <c r="W654" s="5">
        <v>43980</v>
      </c>
      <c r="X654">
        <v>4.2599999999999999E-2</v>
      </c>
    </row>
    <row r="655" spans="1:24" x14ac:dyDescent="0.2">
      <c r="A655" s="5">
        <v>26085</v>
      </c>
      <c r="B655">
        <v>4386.6332410000005</v>
      </c>
      <c r="E655" s="8"/>
      <c r="F655" s="58"/>
      <c r="G655" s="72"/>
      <c r="H655" s="72"/>
      <c r="I655" s="73"/>
      <c r="M655" s="75">
        <f t="shared" si="75"/>
        <v>0</v>
      </c>
      <c r="N655" s="58">
        <f t="shared" si="76"/>
        <v>0</v>
      </c>
      <c r="O655" s="58"/>
      <c r="S655" s="5">
        <v>43998</v>
      </c>
      <c r="T655">
        <v>0.1</v>
      </c>
      <c r="U655" s="5">
        <v>43991</v>
      </c>
      <c r="V655">
        <v>0.04</v>
      </c>
      <c r="W655" s="5">
        <v>43979</v>
      </c>
      <c r="X655">
        <v>5.2810000000000003E-2</v>
      </c>
    </row>
    <row r="656" spans="1:24" x14ac:dyDescent="0.2">
      <c r="A656" s="5">
        <v>25993</v>
      </c>
      <c r="B656">
        <v>4264.7823179999996</v>
      </c>
      <c r="E656" s="8"/>
      <c r="F656" s="58"/>
      <c r="G656" s="72"/>
      <c r="H656" s="72"/>
      <c r="I656" s="73"/>
      <c r="M656" s="75">
        <f t="shared" si="75"/>
        <v>0</v>
      </c>
      <c r="N656" s="58">
        <f t="shared" si="76"/>
        <v>0</v>
      </c>
      <c r="O656" s="58"/>
      <c r="S656" s="5">
        <v>43997</v>
      </c>
      <c r="T656">
        <v>0.1</v>
      </c>
      <c r="U656" s="5">
        <v>43990</v>
      </c>
      <c r="V656">
        <v>3.5999999999999997E-2</v>
      </c>
      <c r="W656" s="5">
        <v>43978</v>
      </c>
      <c r="X656">
        <v>4.8000000000000001E-2</v>
      </c>
    </row>
    <row r="657" spans="1:24" x14ac:dyDescent="0.2">
      <c r="A657" s="5">
        <v>25965</v>
      </c>
      <c r="B657">
        <v>4264.7823179999996</v>
      </c>
      <c r="E657" s="8"/>
      <c r="F657" s="58"/>
      <c r="G657" s="72"/>
      <c r="H657" s="72"/>
      <c r="I657" s="73"/>
      <c r="M657" s="75">
        <f t="shared" si="75"/>
        <v>0</v>
      </c>
      <c r="N657" s="58">
        <f t="shared" si="76"/>
        <v>0</v>
      </c>
      <c r="O657" s="58"/>
      <c r="S657" s="5">
        <v>43994</v>
      </c>
      <c r="T657">
        <v>0.1</v>
      </c>
      <c r="U657" s="5">
        <v>43987</v>
      </c>
      <c r="V657">
        <v>3.3300000000000003E-2</v>
      </c>
      <c r="W657" s="5">
        <v>43977</v>
      </c>
      <c r="X657">
        <v>6.4600000000000005E-2</v>
      </c>
    </row>
    <row r="658" spans="1:24" x14ac:dyDescent="0.2">
      <c r="A658" s="5">
        <v>25934</v>
      </c>
      <c r="B658">
        <v>4264.7823179999996</v>
      </c>
      <c r="E658" s="8"/>
      <c r="F658" s="58"/>
      <c r="G658" s="72"/>
      <c r="H658" s="72"/>
      <c r="I658" s="73"/>
      <c r="M658" s="75">
        <f t="shared" si="75"/>
        <v>0</v>
      </c>
      <c r="N658" s="58">
        <f t="shared" si="76"/>
        <v>0</v>
      </c>
      <c r="O658" s="58"/>
      <c r="S658" s="5">
        <v>43993</v>
      </c>
      <c r="T658">
        <v>0.1</v>
      </c>
      <c r="U658" s="5">
        <v>43986</v>
      </c>
      <c r="V658">
        <v>2.0250000000000001E-2</v>
      </c>
      <c r="W658" s="5">
        <v>43973</v>
      </c>
      <c r="X658">
        <v>2.8000000000000001E-2</v>
      </c>
    </row>
    <row r="659" spans="1:24" x14ac:dyDescent="0.2">
      <c r="A659" s="5">
        <v>25903</v>
      </c>
      <c r="B659">
        <v>4163.2398819999999</v>
      </c>
      <c r="E659" s="8"/>
      <c r="F659" s="58"/>
      <c r="G659" s="72"/>
      <c r="H659" s="72"/>
      <c r="I659" s="73"/>
      <c r="M659" s="75">
        <f t="shared" si="75"/>
        <v>0</v>
      </c>
      <c r="N659" s="58">
        <f t="shared" si="76"/>
        <v>0</v>
      </c>
      <c r="O659" s="58"/>
      <c r="S659" s="5">
        <v>43992</v>
      </c>
      <c r="T659">
        <v>0.1</v>
      </c>
      <c r="U659" s="5">
        <v>43985</v>
      </c>
      <c r="V659">
        <v>9.6100000000000005E-3</v>
      </c>
      <c r="W659" s="5">
        <v>43972</v>
      </c>
      <c r="X659">
        <v>2.843E-2</v>
      </c>
    </row>
    <row r="660" spans="1:24" x14ac:dyDescent="0.2">
      <c r="A660" s="5">
        <v>25873</v>
      </c>
      <c r="B660">
        <v>4163.2398819999999</v>
      </c>
      <c r="E660" s="8"/>
      <c r="F660" s="58"/>
      <c r="G660" s="72"/>
      <c r="H660" s="72"/>
      <c r="I660" s="73"/>
      <c r="M660" s="75">
        <f t="shared" si="75"/>
        <v>0</v>
      </c>
      <c r="N660" s="58">
        <f t="shared" si="76"/>
        <v>0</v>
      </c>
      <c r="O660" s="58"/>
      <c r="S660" s="5">
        <v>43991</v>
      </c>
      <c r="T660">
        <v>0.1</v>
      </c>
      <c r="U660" s="5">
        <v>43984</v>
      </c>
      <c r="V660">
        <v>-1E-3</v>
      </c>
      <c r="W660" s="5">
        <v>43971</v>
      </c>
      <c r="X660">
        <v>7.3999999999999996E-2</v>
      </c>
    </row>
    <row r="661" spans="1:24" x14ac:dyDescent="0.2">
      <c r="A661" s="5">
        <v>25842</v>
      </c>
      <c r="B661">
        <v>4163.2398819999999</v>
      </c>
      <c r="E661" s="8"/>
      <c r="F661" s="58"/>
      <c r="G661" s="72"/>
      <c r="H661" s="72"/>
      <c r="I661" s="73"/>
      <c r="M661" s="75">
        <f t="shared" si="75"/>
        <v>0</v>
      </c>
      <c r="N661" s="58">
        <f t="shared" si="76"/>
        <v>0</v>
      </c>
      <c r="O661" s="58"/>
      <c r="S661" s="5">
        <v>43990</v>
      </c>
      <c r="T661">
        <v>0.1</v>
      </c>
      <c r="U661" s="5">
        <v>43983</v>
      </c>
      <c r="V661">
        <v>2.0000000000000001E-4</v>
      </c>
      <c r="W661" s="5">
        <v>43970</v>
      </c>
      <c r="X661">
        <v>9.5000000000000001E-2</v>
      </c>
    </row>
    <row r="662" spans="1:24" x14ac:dyDescent="0.2">
      <c r="A662" s="5">
        <v>25812</v>
      </c>
      <c r="B662">
        <v>4163.2398819999999</v>
      </c>
      <c r="E662" s="8"/>
      <c r="F662" s="58"/>
      <c r="G662" s="72"/>
      <c r="H662" s="72"/>
      <c r="I662" s="73"/>
      <c r="M662" s="75">
        <f t="shared" si="75"/>
        <v>0</v>
      </c>
      <c r="N662" s="58">
        <f t="shared" si="76"/>
        <v>0</v>
      </c>
      <c r="O662" s="58"/>
      <c r="S662" s="5">
        <v>43987</v>
      </c>
      <c r="T662">
        <v>0.1</v>
      </c>
      <c r="U662" s="5">
        <v>43980</v>
      </c>
      <c r="V662">
        <v>-0.01</v>
      </c>
      <c r="W662" s="5">
        <v>43969</v>
      </c>
      <c r="X662">
        <v>8.8620000000000004E-2</v>
      </c>
    </row>
    <row r="663" spans="1:24" x14ac:dyDescent="0.2">
      <c r="A663" s="5">
        <v>25781</v>
      </c>
      <c r="B663">
        <v>4163.2398819999999</v>
      </c>
      <c r="E663" s="8"/>
      <c r="F663" s="58"/>
      <c r="G663" s="72"/>
      <c r="H663" s="72"/>
      <c r="I663" s="73"/>
      <c r="M663" s="75">
        <f t="shared" si="75"/>
        <v>0</v>
      </c>
      <c r="N663" s="58">
        <f t="shared" si="76"/>
        <v>0</v>
      </c>
      <c r="O663" s="58"/>
      <c r="S663" s="5">
        <v>43986</v>
      </c>
      <c r="T663">
        <v>0.1</v>
      </c>
      <c r="U663" s="5">
        <v>43979</v>
      </c>
      <c r="V663">
        <v>-2.0000000000000002E-5</v>
      </c>
      <c r="W663" s="5">
        <v>43966</v>
      </c>
      <c r="X663">
        <v>9.6100000000000005E-2</v>
      </c>
    </row>
    <row r="664" spans="1:24" x14ac:dyDescent="0.2">
      <c r="A664" s="5">
        <v>25750</v>
      </c>
      <c r="B664">
        <v>4163.2398819999999</v>
      </c>
      <c r="E664" s="8"/>
      <c r="F664" s="58"/>
      <c r="G664" s="72"/>
      <c r="H664" s="72"/>
      <c r="I664" s="73"/>
      <c r="M664" s="75">
        <f t="shared" si="75"/>
        <v>0</v>
      </c>
      <c r="N664" s="58">
        <f t="shared" si="76"/>
        <v>0</v>
      </c>
      <c r="O664" s="58"/>
      <c r="S664" s="5">
        <v>43985</v>
      </c>
      <c r="T664">
        <v>0.1</v>
      </c>
      <c r="U664" s="5">
        <v>43978</v>
      </c>
      <c r="V664">
        <v>3.0000000000000001E-3</v>
      </c>
      <c r="W664" s="5">
        <v>43965</v>
      </c>
      <c r="X664">
        <v>8.0960000000000004E-2</v>
      </c>
    </row>
    <row r="665" spans="1:24" x14ac:dyDescent="0.2">
      <c r="A665" s="5">
        <v>25720</v>
      </c>
      <c r="B665">
        <v>3980.4634970000002</v>
      </c>
      <c r="E665" s="8"/>
      <c r="F665" s="58"/>
      <c r="G665" s="72"/>
      <c r="H665" s="72"/>
      <c r="I665" s="73"/>
      <c r="M665" s="75">
        <f t="shared" si="75"/>
        <v>0</v>
      </c>
      <c r="N665" s="58">
        <f t="shared" si="76"/>
        <v>0</v>
      </c>
      <c r="O665" s="58"/>
      <c r="S665" s="5">
        <v>43984</v>
      </c>
      <c r="T665">
        <v>0.1</v>
      </c>
      <c r="U665" s="5">
        <v>43977</v>
      </c>
      <c r="V665">
        <v>8.9999999999999993E-3</v>
      </c>
      <c r="W665" s="5">
        <v>43964</v>
      </c>
      <c r="X665">
        <v>6.9139999999999993E-2</v>
      </c>
    </row>
    <row r="666" spans="1:24" x14ac:dyDescent="0.2">
      <c r="A666" s="5">
        <v>25689</v>
      </c>
      <c r="B666">
        <v>3980.4634970000002</v>
      </c>
      <c r="E666" s="8"/>
      <c r="F666" s="58"/>
      <c r="G666" s="72"/>
      <c r="H666" s="72"/>
      <c r="I666" s="73"/>
      <c r="M666" s="75">
        <f t="shared" si="75"/>
        <v>0</v>
      </c>
      <c r="N666" s="58">
        <f t="shared" si="76"/>
        <v>0</v>
      </c>
      <c r="O666" s="58"/>
      <c r="S666" s="5">
        <v>43983</v>
      </c>
      <c r="T666">
        <v>0.1</v>
      </c>
      <c r="U666" s="5">
        <v>43976</v>
      </c>
      <c r="V666">
        <v>-1.9E-2</v>
      </c>
      <c r="W666" s="5">
        <v>43963</v>
      </c>
      <c r="X666">
        <v>0.10199999999999999</v>
      </c>
    </row>
    <row r="667" spans="1:24" x14ac:dyDescent="0.2">
      <c r="A667" s="5">
        <v>25659</v>
      </c>
      <c r="B667">
        <v>3980.4634970000002</v>
      </c>
      <c r="E667" s="8"/>
      <c r="F667" s="58"/>
      <c r="G667" s="72"/>
      <c r="H667" s="72"/>
      <c r="I667" s="73"/>
      <c r="M667" s="75">
        <f t="shared" si="75"/>
        <v>0</v>
      </c>
      <c r="N667" s="58">
        <f t="shared" si="76"/>
        <v>0</v>
      </c>
      <c r="O667" s="58"/>
      <c r="S667" s="5">
        <v>43980</v>
      </c>
      <c r="T667">
        <v>0.1</v>
      </c>
      <c r="U667" s="5">
        <v>43973</v>
      </c>
      <c r="V667">
        <v>-1.925E-2</v>
      </c>
      <c r="W667" s="5">
        <v>43962</v>
      </c>
      <c r="X667">
        <v>0.13275000000000001</v>
      </c>
    </row>
    <row r="668" spans="1:24" x14ac:dyDescent="0.2">
      <c r="A668" s="5">
        <v>25600</v>
      </c>
      <c r="B668">
        <v>3919.538035</v>
      </c>
      <c r="E668" s="8"/>
      <c r="F668" s="58"/>
      <c r="G668" s="72"/>
      <c r="H668" s="72"/>
      <c r="I668" s="73"/>
      <c r="M668" s="75">
        <f t="shared" si="75"/>
        <v>0</v>
      </c>
      <c r="N668" s="58">
        <f t="shared" si="76"/>
        <v>0</v>
      </c>
      <c r="O668" s="58"/>
      <c r="S668" s="5">
        <v>43979</v>
      </c>
      <c r="T668">
        <v>0.1</v>
      </c>
      <c r="U668" s="5">
        <v>43972</v>
      </c>
      <c r="V668">
        <v>-2.24E-2</v>
      </c>
      <c r="W668" s="5">
        <v>43959</v>
      </c>
      <c r="X668">
        <v>0.1071</v>
      </c>
    </row>
    <row r="669" spans="1:24" x14ac:dyDescent="0.2">
      <c r="A669" s="5">
        <v>25628</v>
      </c>
      <c r="B669">
        <v>3919.538035</v>
      </c>
      <c r="E669" s="8"/>
      <c r="F669" s="58"/>
      <c r="G669" s="72"/>
      <c r="H669" s="72"/>
      <c r="I669" s="73"/>
      <c r="M669" s="75">
        <f t="shared" si="75"/>
        <v>0</v>
      </c>
      <c r="N669" s="58">
        <f t="shared" si="76"/>
        <v>0</v>
      </c>
      <c r="O669" s="58"/>
      <c r="S669" s="5">
        <v>43978</v>
      </c>
      <c r="T669">
        <v>0.1</v>
      </c>
      <c r="U669" s="5">
        <v>43971</v>
      </c>
      <c r="V669">
        <v>-1E-3</v>
      </c>
      <c r="W669" s="5">
        <v>43958</v>
      </c>
      <c r="X669">
        <v>0.1071</v>
      </c>
    </row>
    <row r="670" spans="1:24" x14ac:dyDescent="0.2">
      <c r="A670" s="5">
        <v>25569</v>
      </c>
      <c r="B670">
        <v>3919.538035</v>
      </c>
      <c r="E670" s="8"/>
      <c r="F670" s="58"/>
      <c r="G670" s="72"/>
      <c r="H670" s="72"/>
      <c r="I670" s="73"/>
      <c r="M670" s="75">
        <f t="shared" si="75"/>
        <v>0</v>
      </c>
      <c r="N670" s="58">
        <f t="shared" si="76"/>
        <v>0</v>
      </c>
      <c r="O670" s="58"/>
      <c r="S670" s="5">
        <v>43977</v>
      </c>
      <c r="T670">
        <v>0.1</v>
      </c>
      <c r="U670" s="5">
        <v>43970</v>
      </c>
      <c r="V670">
        <v>1.72E-2</v>
      </c>
      <c r="W670" s="5">
        <v>43957</v>
      </c>
      <c r="X670">
        <v>0.128</v>
      </c>
    </row>
    <row r="671" spans="1:24" x14ac:dyDescent="0.2">
      <c r="A671" s="5">
        <v>25477</v>
      </c>
      <c r="B671">
        <v>3899.2295479999998</v>
      </c>
      <c r="E671" s="8"/>
      <c r="F671" s="58"/>
      <c r="G671" s="72"/>
      <c r="H671" s="72"/>
      <c r="I671" s="73"/>
      <c r="M671" s="75">
        <f t="shared" si="75"/>
        <v>0</v>
      </c>
      <c r="N671" s="58">
        <f t="shared" si="76"/>
        <v>0</v>
      </c>
      <c r="O671" s="58"/>
      <c r="S671" s="5">
        <v>43976</v>
      </c>
      <c r="T671">
        <v>0.1</v>
      </c>
      <c r="U671" s="5">
        <v>43969</v>
      </c>
      <c r="V671">
        <v>0.01</v>
      </c>
      <c r="W671" s="5">
        <v>43956</v>
      </c>
      <c r="X671">
        <v>0.12</v>
      </c>
    </row>
    <row r="672" spans="1:24" x14ac:dyDescent="0.2">
      <c r="A672" s="5">
        <v>25508</v>
      </c>
      <c r="B672">
        <v>3899.2295479999998</v>
      </c>
      <c r="E672" s="8"/>
      <c r="F672" s="58"/>
      <c r="G672" s="72"/>
      <c r="H672" s="72"/>
      <c r="I672" s="73"/>
      <c r="M672" s="75">
        <f t="shared" si="75"/>
        <v>0</v>
      </c>
      <c r="N672" s="58">
        <f t="shared" si="76"/>
        <v>0</v>
      </c>
      <c r="O672" s="58"/>
      <c r="S672" s="5">
        <v>43973</v>
      </c>
      <c r="T672">
        <v>0.1</v>
      </c>
      <c r="U672" s="5">
        <v>43966</v>
      </c>
      <c r="V672">
        <v>2.7E-2</v>
      </c>
      <c r="W672" s="5">
        <v>43955</v>
      </c>
      <c r="X672">
        <v>0.13425000000000001</v>
      </c>
    </row>
    <row r="673" spans="1:24" x14ac:dyDescent="0.2">
      <c r="A673" s="5">
        <v>25538</v>
      </c>
      <c r="B673">
        <v>3899.2295479999998</v>
      </c>
      <c r="E673" s="8"/>
      <c r="F673" s="58"/>
      <c r="G673" s="72"/>
      <c r="H673" s="72"/>
      <c r="I673" s="73"/>
      <c r="M673" s="75">
        <f t="shared" si="75"/>
        <v>0</v>
      </c>
      <c r="N673" s="58">
        <f t="shared" si="76"/>
        <v>0</v>
      </c>
      <c r="O673" s="58"/>
      <c r="S673" s="5">
        <v>43972</v>
      </c>
      <c r="T673">
        <v>0.1</v>
      </c>
      <c r="U673" s="5">
        <v>43965</v>
      </c>
      <c r="V673">
        <v>1.8700000000000001E-2</v>
      </c>
      <c r="W673" s="5">
        <v>43952</v>
      </c>
      <c r="X673">
        <v>0.152</v>
      </c>
    </row>
    <row r="674" spans="1:24" x14ac:dyDescent="0.2">
      <c r="A674" s="5">
        <v>25447</v>
      </c>
      <c r="B674">
        <v>3858.6125729999999</v>
      </c>
      <c r="E674" s="8"/>
      <c r="F674" s="58"/>
      <c r="G674" s="72"/>
      <c r="H674" s="72"/>
      <c r="I674" s="73"/>
      <c r="M674" s="75">
        <f t="shared" si="75"/>
        <v>0</v>
      </c>
      <c r="N674" s="58">
        <f t="shared" si="76"/>
        <v>0</v>
      </c>
      <c r="O674" s="58"/>
      <c r="S674" s="5">
        <v>43971</v>
      </c>
      <c r="T674">
        <v>0.1</v>
      </c>
      <c r="U674" s="5">
        <v>43964</v>
      </c>
      <c r="V674">
        <v>7.0000000000000001E-3</v>
      </c>
      <c r="W674" s="5">
        <v>43951</v>
      </c>
      <c r="X674">
        <v>0.14000000000000001</v>
      </c>
    </row>
    <row r="675" spans="1:24" x14ac:dyDescent="0.2">
      <c r="A675" s="5">
        <v>25416</v>
      </c>
      <c r="B675">
        <v>3858.6125729999999</v>
      </c>
      <c r="E675" s="8"/>
      <c r="F675" s="58"/>
      <c r="G675" s="72"/>
      <c r="H675" s="72"/>
      <c r="I675" s="73"/>
      <c r="M675" s="75">
        <f t="shared" si="75"/>
        <v>0</v>
      </c>
      <c r="N675" s="58">
        <f t="shared" si="76"/>
        <v>0</v>
      </c>
      <c r="O675" s="58"/>
      <c r="S675" s="5">
        <v>43970</v>
      </c>
      <c r="T675">
        <v>0.1</v>
      </c>
      <c r="U675" s="5">
        <v>43963</v>
      </c>
      <c r="V675">
        <v>2.9250000000000002E-2</v>
      </c>
      <c r="W675" s="5">
        <v>43950</v>
      </c>
      <c r="X675">
        <v>0.16819999999999999</v>
      </c>
    </row>
    <row r="676" spans="1:24" x14ac:dyDescent="0.2">
      <c r="A676" s="5">
        <v>25385</v>
      </c>
      <c r="B676">
        <v>3858.6125729999999</v>
      </c>
      <c r="E676" s="8"/>
      <c r="F676" s="58"/>
      <c r="G676" s="72"/>
      <c r="H676" s="72"/>
      <c r="I676" s="73"/>
      <c r="M676" s="75">
        <f t="shared" si="75"/>
        <v>0</v>
      </c>
      <c r="N676" s="58">
        <f t="shared" si="76"/>
        <v>0</v>
      </c>
      <c r="O676" s="58"/>
      <c r="S676" s="5">
        <v>43969</v>
      </c>
      <c r="T676">
        <v>0.1</v>
      </c>
      <c r="U676" s="5">
        <v>43962</v>
      </c>
      <c r="V676">
        <v>5.8200000000000002E-2</v>
      </c>
      <c r="W676" s="5">
        <v>43949</v>
      </c>
      <c r="X676">
        <v>0.17100000000000001</v>
      </c>
    </row>
    <row r="677" spans="1:24" x14ac:dyDescent="0.2">
      <c r="A677" s="5">
        <v>25355</v>
      </c>
      <c r="B677">
        <v>3817.9955989999999</v>
      </c>
      <c r="E677" s="8"/>
      <c r="F677" s="58"/>
      <c r="G677" s="72"/>
      <c r="H677" s="72"/>
      <c r="I677" s="73"/>
      <c r="M677" s="75">
        <f t="shared" si="75"/>
        <v>0</v>
      </c>
      <c r="N677" s="58">
        <f t="shared" si="76"/>
        <v>0</v>
      </c>
      <c r="O677" s="58"/>
      <c r="S677" s="5">
        <v>43966</v>
      </c>
      <c r="T677">
        <v>0.1</v>
      </c>
      <c r="U677" s="5">
        <v>43959</v>
      </c>
      <c r="V677">
        <v>5.5E-2</v>
      </c>
      <c r="W677" s="5">
        <v>43948</v>
      </c>
      <c r="X677">
        <v>0.184</v>
      </c>
    </row>
    <row r="678" spans="1:24" x14ac:dyDescent="0.2">
      <c r="A678" s="5">
        <v>25324</v>
      </c>
      <c r="B678">
        <v>3817.9955989999999</v>
      </c>
      <c r="E678" s="8"/>
      <c r="F678" s="58"/>
      <c r="G678" s="72"/>
      <c r="H678" s="72"/>
      <c r="I678" s="73"/>
      <c r="M678" s="75">
        <f t="shared" si="75"/>
        <v>0</v>
      </c>
      <c r="N678" s="58">
        <f t="shared" si="76"/>
        <v>0</v>
      </c>
      <c r="O678" s="58"/>
      <c r="S678" s="5">
        <v>43965</v>
      </c>
      <c r="T678">
        <v>0.1</v>
      </c>
      <c r="U678" s="5">
        <v>43958</v>
      </c>
      <c r="V678">
        <v>5.3749999999999999E-2</v>
      </c>
      <c r="W678" s="5">
        <v>43945</v>
      </c>
      <c r="X678">
        <v>0.1782</v>
      </c>
    </row>
    <row r="679" spans="1:24" x14ac:dyDescent="0.2">
      <c r="A679" s="5">
        <v>25294</v>
      </c>
      <c r="B679">
        <v>3817.9955989999999</v>
      </c>
      <c r="E679" s="8"/>
      <c r="F679" s="58"/>
      <c r="G679" s="72"/>
      <c r="H679" s="72"/>
      <c r="I679" s="73"/>
      <c r="M679" s="75">
        <f t="shared" si="75"/>
        <v>0</v>
      </c>
      <c r="N679" s="58">
        <f t="shared" si="76"/>
        <v>0</v>
      </c>
      <c r="O679" s="58"/>
      <c r="S679" s="5">
        <v>43964</v>
      </c>
      <c r="T679">
        <v>0.1</v>
      </c>
      <c r="U679" s="5">
        <v>43957</v>
      </c>
      <c r="V679">
        <v>0.06</v>
      </c>
      <c r="W679" s="5">
        <v>43944</v>
      </c>
      <c r="X679">
        <v>0.18659999999999999</v>
      </c>
    </row>
    <row r="680" spans="1:24" x14ac:dyDescent="0.2">
      <c r="A680" s="5">
        <v>25263</v>
      </c>
      <c r="B680">
        <v>3757.0701370000002</v>
      </c>
      <c r="E680" s="8"/>
      <c r="F680" s="58"/>
      <c r="G680" s="72"/>
      <c r="H680" s="72"/>
      <c r="I680" s="73"/>
      <c r="M680" s="75">
        <f t="shared" ref="M680:M691" si="77">SUM(K680:L680)</f>
        <v>0</v>
      </c>
      <c r="N680" s="58">
        <f t="shared" ref="N680:N691" si="78">J680*M680</f>
        <v>0</v>
      </c>
      <c r="O680" s="58"/>
      <c r="S680" s="5">
        <v>43963</v>
      </c>
      <c r="T680">
        <v>0.1</v>
      </c>
      <c r="U680" s="5">
        <v>43956</v>
      </c>
      <c r="V680">
        <v>6.3200000000000006E-2</v>
      </c>
      <c r="W680" s="5">
        <v>43943</v>
      </c>
      <c r="X680">
        <v>0.19696</v>
      </c>
    </row>
    <row r="681" spans="1:24" x14ac:dyDescent="0.2">
      <c r="A681" s="5">
        <v>25235</v>
      </c>
      <c r="B681">
        <v>3757.0701370000002</v>
      </c>
      <c r="E681" s="8"/>
      <c r="F681" s="58"/>
      <c r="G681" s="72"/>
      <c r="H681" s="72"/>
      <c r="I681" s="73"/>
      <c r="M681" s="75">
        <f t="shared" si="77"/>
        <v>0</v>
      </c>
      <c r="N681" s="58">
        <f t="shared" si="78"/>
        <v>0</v>
      </c>
      <c r="O681" s="58"/>
      <c r="S681" s="5">
        <v>43962</v>
      </c>
      <c r="T681">
        <v>0.1</v>
      </c>
      <c r="U681" s="5">
        <v>43955</v>
      </c>
      <c r="V681">
        <v>7.1199999999999999E-2</v>
      </c>
      <c r="W681" s="5">
        <v>43942</v>
      </c>
      <c r="X681">
        <v>0.18426000000000001</v>
      </c>
    </row>
    <row r="682" spans="1:24" x14ac:dyDescent="0.2">
      <c r="A682" s="5">
        <v>25204</v>
      </c>
      <c r="B682">
        <v>3757.0701370000002</v>
      </c>
      <c r="E682" s="8"/>
      <c r="F682" s="58"/>
      <c r="G682" s="72"/>
      <c r="H682" s="72"/>
      <c r="I682" s="73"/>
      <c r="M682" s="75">
        <f t="shared" si="77"/>
        <v>0</v>
      </c>
      <c r="N682" s="58">
        <f t="shared" si="78"/>
        <v>0</v>
      </c>
      <c r="O682" s="58"/>
      <c r="S682" s="5">
        <v>43959</v>
      </c>
      <c r="T682">
        <v>0.1</v>
      </c>
      <c r="U682" s="5">
        <v>43952</v>
      </c>
      <c r="V682">
        <v>8.1600000000000006E-2</v>
      </c>
      <c r="W682" s="5">
        <v>43941</v>
      </c>
      <c r="X682">
        <v>0.20610000000000001</v>
      </c>
    </row>
    <row r="683" spans="1:24" x14ac:dyDescent="0.2">
      <c r="A683" s="5">
        <v>25082</v>
      </c>
      <c r="B683">
        <v>3716.4531630000001</v>
      </c>
      <c r="E683" s="8"/>
      <c r="F683" s="58"/>
      <c r="G683" s="72"/>
      <c r="H683" s="72"/>
      <c r="I683" s="73"/>
      <c r="M683" s="75">
        <f t="shared" si="77"/>
        <v>0</v>
      </c>
      <c r="N683" s="58">
        <f t="shared" si="78"/>
        <v>0</v>
      </c>
      <c r="O683" s="58"/>
      <c r="S683" s="5">
        <v>43958</v>
      </c>
      <c r="T683">
        <v>0.1</v>
      </c>
      <c r="U683" s="5">
        <v>43951</v>
      </c>
      <c r="V683">
        <v>9.0999999999999998E-2</v>
      </c>
      <c r="W683" s="5">
        <v>43938</v>
      </c>
      <c r="X683">
        <v>0.20846999999999999</v>
      </c>
    </row>
    <row r="684" spans="1:24" x14ac:dyDescent="0.2">
      <c r="A684" s="5">
        <v>25051</v>
      </c>
      <c r="B684">
        <v>3716.4531630000001</v>
      </c>
      <c r="E684" s="8"/>
      <c r="F684" s="58"/>
      <c r="G684" s="72"/>
      <c r="H684" s="72"/>
      <c r="I684" s="73"/>
      <c r="M684" s="75">
        <f t="shared" si="77"/>
        <v>0</v>
      </c>
      <c r="N684" s="58">
        <f t="shared" si="78"/>
        <v>0</v>
      </c>
      <c r="O684" s="58"/>
      <c r="S684" s="5">
        <v>43957</v>
      </c>
      <c r="T684">
        <v>0.1</v>
      </c>
      <c r="U684" s="5">
        <v>43950</v>
      </c>
      <c r="V684">
        <v>9.6970000000000001E-2</v>
      </c>
      <c r="W684" s="5">
        <v>43937</v>
      </c>
      <c r="X684">
        <v>0.20100000000000001</v>
      </c>
    </row>
    <row r="685" spans="1:24" x14ac:dyDescent="0.2">
      <c r="A685" s="5">
        <v>25020</v>
      </c>
      <c r="B685">
        <v>3716.4531630000001</v>
      </c>
      <c r="E685" s="8"/>
      <c r="F685" s="58"/>
      <c r="G685" s="72"/>
      <c r="H685" s="72"/>
      <c r="I685" s="73"/>
      <c r="M685" s="75">
        <f t="shared" si="77"/>
        <v>0</v>
      </c>
      <c r="N685" s="58">
        <f t="shared" si="78"/>
        <v>0</v>
      </c>
      <c r="O685" s="58"/>
      <c r="S685" s="5">
        <v>43956</v>
      </c>
      <c r="T685">
        <v>0.1</v>
      </c>
      <c r="U685" s="5">
        <v>43949</v>
      </c>
      <c r="V685">
        <v>9.6750000000000003E-2</v>
      </c>
      <c r="W685" s="5">
        <v>43936</v>
      </c>
      <c r="X685">
        <v>0.1938</v>
      </c>
    </row>
    <row r="686" spans="1:24" x14ac:dyDescent="0.2">
      <c r="A686" s="5">
        <v>25112</v>
      </c>
      <c r="B686">
        <v>3696.144675</v>
      </c>
      <c r="E686" s="8"/>
      <c r="F686" s="58"/>
      <c r="G686" s="72"/>
      <c r="H686" s="72"/>
      <c r="I686" s="73"/>
      <c r="M686" s="75">
        <f t="shared" si="77"/>
        <v>0</v>
      </c>
      <c r="N686" s="58">
        <f t="shared" si="78"/>
        <v>0</v>
      </c>
      <c r="O686" s="58"/>
      <c r="S686" s="5">
        <v>43955</v>
      </c>
      <c r="T686">
        <v>0.1</v>
      </c>
      <c r="U686" s="5">
        <v>43948</v>
      </c>
      <c r="V686">
        <v>0.1111</v>
      </c>
      <c r="W686" s="5">
        <v>43935</v>
      </c>
      <c r="X686">
        <v>0.2079</v>
      </c>
    </row>
    <row r="687" spans="1:24" x14ac:dyDescent="0.2">
      <c r="A687" s="5">
        <v>25143</v>
      </c>
      <c r="B687">
        <v>3696.144675</v>
      </c>
      <c r="E687" s="8"/>
      <c r="F687" s="58"/>
      <c r="G687" s="72"/>
      <c r="H687" s="72"/>
      <c r="I687" s="73"/>
      <c r="M687" s="75">
        <f t="shared" si="77"/>
        <v>0</v>
      </c>
      <c r="N687" s="58">
        <f t="shared" si="78"/>
        <v>0</v>
      </c>
      <c r="O687" s="58"/>
      <c r="S687" s="5">
        <v>43952</v>
      </c>
      <c r="T687">
        <v>0.1</v>
      </c>
      <c r="U687" s="5">
        <v>43945</v>
      </c>
      <c r="V687">
        <v>0.10299999999999999</v>
      </c>
      <c r="W687" s="5">
        <v>43931</v>
      </c>
      <c r="X687">
        <v>0.19259999999999999</v>
      </c>
    </row>
    <row r="688" spans="1:24" x14ac:dyDescent="0.2">
      <c r="A688" s="5">
        <v>25173</v>
      </c>
      <c r="B688">
        <v>3696.144675</v>
      </c>
      <c r="E688" s="8"/>
      <c r="F688" s="58"/>
      <c r="G688" s="72"/>
      <c r="H688" s="72"/>
      <c r="I688" s="73"/>
      <c r="M688" s="75">
        <f t="shared" si="77"/>
        <v>0</v>
      </c>
      <c r="N688" s="58">
        <f t="shared" si="78"/>
        <v>0</v>
      </c>
      <c r="O688" s="58"/>
      <c r="S688" s="5">
        <v>43951</v>
      </c>
      <c r="T688">
        <v>0.1</v>
      </c>
      <c r="U688" s="5">
        <v>43944</v>
      </c>
      <c r="V688">
        <v>0.1133</v>
      </c>
      <c r="W688" s="5">
        <v>43930</v>
      </c>
      <c r="X688">
        <v>0.19259999999999999</v>
      </c>
    </row>
    <row r="689" spans="1:24" x14ac:dyDescent="0.2">
      <c r="A689" s="5">
        <v>24990</v>
      </c>
      <c r="B689">
        <v>3594.6022389999998</v>
      </c>
      <c r="E689" s="8"/>
      <c r="F689" s="58"/>
      <c r="G689" s="72"/>
      <c r="H689" s="72"/>
      <c r="I689" s="73"/>
      <c r="M689" s="75">
        <f t="shared" si="77"/>
        <v>0</v>
      </c>
      <c r="N689" s="58">
        <f t="shared" si="78"/>
        <v>0</v>
      </c>
      <c r="O689" s="58"/>
      <c r="S689" s="5">
        <v>43950</v>
      </c>
      <c r="T689">
        <v>0.1</v>
      </c>
      <c r="U689" s="5">
        <v>43943</v>
      </c>
      <c r="V689">
        <v>0.11700000000000001</v>
      </c>
      <c r="W689" s="5">
        <v>43929</v>
      </c>
      <c r="X689">
        <v>0.252</v>
      </c>
    </row>
    <row r="690" spans="1:24" x14ac:dyDescent="0.2">
      <c r="A690" s="5">
        <v>24959</v>
      </c>
      <c r="B690">
        <v>3594.6022389999998</v>
      </c>
      <c r="E690" s="8"/>
      <c r="F690" s="58"/>
      <c r="G690" s="72"/>
      <c r="H690" s="72"/>
      <c r="I690" s="73"/>
      <c r="M690" s="75">
        <f t="shared" si="77"/>
        <v>0</v>
      </c>
      <c r="N690" s="58">
        <f t="shared" si="78"/>
        <v>0</v>
      </c>
      <c r="O690" s="58"/>
      <c r="S690" s="5">
        <v>43949</v>
      </c>
      <c r="T690">
        <v>0.1</v>
      </c>
      <c r="U690" s="5">
        <v>43942</v>
      </c>
      <c r="V690">
        <v>0.11576</v>
      </c>
      <c r="W690" s="5">
        <v>43928</v>
      </c>
      <c r="X690">
        <v>0.27100000000000002</v>
      </c>
    </row>
    <row r="691" spans="1:24" x14ac:dyDescent="0.2">
      <c r="A691" s="5">
        <v>24929</v>
      </c>
      <c r="B691">
        <v>3594.6022389999998</v>
      </c>
      <c r="E691" s="8"/>
      <c r="F691" s="58"/>
      <c r="G691" s="72"/>
      <c r="H691" s="72"/>
      <c r="I691" s="73"/>
      <c r="M691" s="75">
        <f t="shared" si="77"/>
        <v>0</v>
      </c>
      <c r="N691" s="58">
        <f t="shared" si="78"/>
        <v>0</v>
      </c>
      <c r="O691" s="58"/>
      <c r="S691" s="5">
        <v>43948</v>
      </c>
      <c r="T691">
        <v>0.1</v>
      </c>
      <c r="U691" s="5">
        <v>43941</v>
      </c>
      <c r="V691">
        <v>0.1173</v>
      </c>
      <c r="W691" s="5">
        <v>43927</v>
      </c>
      <c r="X691">
        <v>0.21529999999999999</v>
      </c>
    </row>
    <row r="692" spans="1:24" x14ac:dyDescent="0.2">
      <c r="S692" s="5">
        <v>43945</v>
      </c>
      <c r="T692">
        <v>0.1</v>
      </c>
      <c r="U692" s="5">
        <v>43938</v>
      </c>
      <c r="V692">
        <v>0.121</v>
      </c>
      <c r="W692" s="5">
        <v>43924</v>
      </c>
      <c r="X692">
        <v>0.2009</v>
      </c>
    </row>
    <row r="693" spans="1:24" x14ac:dyDescent="0.2">
      <c r="S693" s="5">
        <v>43944</v>
      </c>
      <c r="T693">
        <v>0.1</v>
      </c>
      <c r="U693" s="5">
        <v>43937</v>
      </c>
      <c r="V693">
        <v>0.1208</v>
      </c>
      <c r="W693" s="5">
        <v>43923</v>
      </c>
      <c r="X693">
        <v>0.21929999999999999</v>
      </c>
    </row>
    <row r="694" spans="1:24" x14ac:dyDescent="0.2">
      <c r="S694" s="5">
        <v>43943</v>
      </c>
      <c r="T694">
        <v>0.1</v>
      </c>
      <c r="U694" s="5">
        <v>43936</v>
      </c>
      <c r="V694">
        <v>0.122</v>
      </c>
      <c r="W694" s="5">
        <v>43922</v>
      </c>
      <c r="X694">
        <v>0.22370000000000001</v>
      </c>
    </row>
    <row r="695" spans="1:24" x14ac:dyDescent="0.2">
      <c r="S695" s="5">
        <v>43942</v>
      </c>
      <c r="T695">
        <v>0.1</v>
      </c>
      <c r="U695" s="5">
        <v>43935</v>
      </c>
      <c r="V695">
        <v>0.124</v>
      </c>
      <c r="W695" s="5">
        <v>43921</v>
      </c>
      <c r="X695">
        <v>0.23530000000000001</v>
      </c>
    </row>
    <row r="696" spans="1:24" x14ac:dyDescent="0.2">
      <c r="S696" s="5">
        <v>43941</v>
      </c>
      <c r="T696">
        <v>0.1</v>
      </c>
      <c r="U696" s="5">
        <v>43931</v>
      </c>
      <c r="V696">
        <v>0.1159</v>
      </c>
      <c r="W696" s="5">
        <v>43920</v>
      </c>
      <c r="X696">
        <v>0.23169999999999999</v>
      </c>
    </row>
    <row r="697" spans="1:24" x14ac:dyDescent="0.2">
      <c r="S697" s="5">
        <v>43938</v>
      </c>
      <c r="T697">
        <v>0.1</v>
      </c>
      <c r="U697" s="5">
        <v>43930</v>
      </c>
      <c r="V697">
        <v>0.11600000000000001</v>
      </c>
      <c r="W697" s="5">
        <v>43917</v>
      </c>
      <c r="X697">
        <v>0.24199999999999999</v>
      </c>
    </row>
    <row r="698" spans="1:24" x14ac:dyDescent="0.2">
      <c r="S698" s="5">
        <v>43937</v>
      </c>
      <c r="T698">
        <v>0.1</v>
      </c>
      <c r="U698" s="5">
        <v>43929</v>
      </c>
      <c r="V698">
        <v>0.127</v>
      </c>
      <c r="W698" s="5">
        <v>43916</v>
      </c>
      <c r="X698">
        <v>0.24224999999999999</v>
      </c>
    </row>
    <row r="699" spans="1:24" x14ac:dyDescent="0.2">
      <c r="S699" s="5">
        <v>43936</v>
      </c>
      <c r="T699">
        <v>0.1</v>
      </c>
      <c r="U699" s="5">
        <v>43928</v>
      </c>
      <c r="V699">
        <v>0.13869999999999999</v>
      </c>
      <c r="W699" s="5">
        <v>43915</v>
      </c>
      <c r="X699">
        <v>0.24299999999999999</v>
      </c>
    </row>
    <row r="700" spans="1:24" x14ac:dyDescent="0.2">
      <c r="S700" s="5">
        <v>43935</v>
      </c>
      <c r="T700">
        <v>0.1</v>
      </c>
      <c r="U700" s="5">
        <v>43927</v>
      </c>
      <c r="V700">
        <v>0.11899999999999999</v>
      </c>
      <c r="W700" s="5">
        <v>43914</v>
      </c>
      <c r="X700">
        <v>0.26290000000000002</v>
      </c>
    </row>
    <row r="701" spans="1:24" x14ac:dyDescent="0.2">
      <c r="S701" s="5">
        <v>43934</v>
      </c>
      <c r="T701">
        <v>0.1</v>
      </c>
      <c r="U701" s="5">
        <v>43924</v>
      </c>
      <c r="V701">
        <v>0.113</v>
      </c>
      <c r="W701" s="5">
        <v>43913</v>
      </c>
      <c r="X701">
        <v>0.22389999999999999</v>
      </c>
    </row>
    <row r="702" spans="1:24" x14ac:dyDescent="0.2">
      <c r="S702" s="5">
        <v>43931</v>
      </c>
      <c r="T702">
        <v>0.1</v>
      </c>
      <c r="U702" s="5">
        <v>43923</v>
      </c>
      <c r="V702">
        <v>0.127</v>
      </c>
      <c r="W702" s="5">
        <v>43910</v>
      </c>
      <c r="X702">
        <v>0.31014999999999998</v>
      </c>
    </row>
    <row r="703" spans="1:24" x14ac:dyDescent="0.2">
      <c r="S703" s="5">
        <v>43930</v>
      </c>
      <c r="T703">
        <v>0.1</v>
      </c>
      <c r="U703" s="5">
        <v>43922</v>
      </c>
      <c r="V703">
        <v>0.1389</v>
      </c>
      <c r="W703" s="5">
        <v>43909</v>
      </c>
      <c r="X703">
        <v>0.3392</v>
      </c>
    </row>
    <row r="704" spans="1:24" x14ac:dyDescent="0.2">
      <c r="S704" s="5">
        <v>43929</v>
      </c>
      <c r="T704">
        <v>0.1</v>
      </c>
      <c r="U704" s="5">
        <v>43921</v>
      </c>
      <c r="V704">
        <v>0.14099999999999999</v>
      </c>
      <c r="W704" s="5">
        <v>43908</v>
      </c>
      <c r="X704">
        <v>0.44950000000000001</v>
      </c>
    </row>
    <row r="705" spans="19:24" x14ac:dyDescent="0.2">
      <c r="S705" s="5">
        <v>43928</v>
      </c>
      <c r="T705">
        <v>0.1</v>
      </c>
      <c r="U705" s="5">
        <v>43920</v>
      </c>
      <c r="V705">
        <v>0.14349999999999999</v>
      </c>
      <c r="W705" s="5">
        <v>43907</v>
      </c>
      <c r="X705">
        <v>0.38740000000000002</v>
      </c>
    </row>
    <row r="706" spans="19:24" x14ac:dyDescent="0.2">
      <c r="S706" s="5">
        <v>43927</v>
      </c>
      <c r="T706">
        <v>0.1</v>
      </c>
      <c r="U706" s="5">
        <v>43917</v>
      </c>
      <c r="V706">
        <v>0.14399999999999999</v>
      </c>
      <c r="W706" s="5">
        <v>43906</v>
      </c>
      <c r="X706">
        <v>0.3241</v>
      </c>
    </row>
    <row r="707" spans="19:24" x14ac:dyDescent="0.2">
      <c r="S707" s="5">
        <v>43924</v>
      </c>
      <c r="T707">
        <v>0.1</v>
      </c>
      <c r="U707" s="5">
        <v>43916</v>
      </c>
      <c r="V707">
        <v>0.14299999999999999</v>
      </c>
      <c r="W707" s="5">
        <v>43903</v>
      </c>
      <c r="X707">
        <v>0.36516999999999999</v>
      </c>
    </row>
    <row r="708" spans="19:24" x14ac:dyDescent="0.2">
      <c r="S708" s="5">
        <v>43923</v>
      </c>
      <c r="T708">
        <v>0.1</v>
      </c>
      <c r="U708" s="5">
        <v>43915</v>
      </c>
      <c r="V708">
        <v>0.14499999999999999</v>
      </c>
      <c r="W708" s="5">
        <v>43902</v>
      </c>
      <c r="X708">
        <v>0.29360000000000003</v>
      </c>
    </row>
    <row r="709" spans="19:24" x14ac:dyDescent="0.2">
      <c r="S709" s="5">
        <v>43922</v>
      </c>
      <c r="T709">
        <v>0.1</v>
      </c>
      <c r="U709" s="5">
        <v>43914</v>
      </c>
      <c r="V709">
        <v>0.14799999999999999</v>
      </c>
      <c r="W709" s="5">
        <v>43901</v>
      </c>
      <c r="X709">
        <v>0.25729999999999997</v>
      </c>
    </row>
    <row r="710" spans="19:24" x14ac:dyDescent="0.2">
      <c r="S710" s="5">
        <v>43921</v>
      </c>
      <c r="T710">
        <v>0.1</v>
      </c>
      <c r="U710" s="5">
        <v>43913</v>
      </c>
      <c r="V710">
        <v>0.13950000000000001</v>
      </c>
      <c r="W710" s="5">
        <v>43900</v>
      </c>
      <c r="X710">
        <v>0.26429999999999998</v>
      </c>
    </row>
    <row r="711" spans="19:24" x14ac:dyDescent="0.2">
      <c r="S711" s="5">
        <v>43920</v>
      </c>
      <c r="T711">
        <v>0.1</v>
      </c>
      <c r="U711" s="5">
        <v>43910</v>
      </c>
      <c r="V711">
        <v>0.157</v>
      </c>
      <c r="W711" s="5">
        <v>43899</v>
      </c>
      <c r="X711">
        <v>0.18890000000000001</v>
      </c>
    </row>
    <row r="712" spans="19:24" x14ac:dyDescent="0.2">
      <c r="S712" s="5">
        <v>43917</v>
      </c>
      <c r="T712">
        <v>0.1</v>
      </c>
      <c r="U712" s="5">
        <v>43909</v>
      </c>
      <c r="V712">
        <v>0.1399</v>
      </c>
      <c r="W712" s="5">
        <v>43896</v>
      </c>
      <c r="X712">
        <v>0.21659999999999999</v>
      </c>
    </row>
    <row r="713" spans="19:24" x14ac:dyDescent="0.2">
      <c r="S713" s="5">
        <v>43916</v>
      </c>
      <c r="T713">
        <v>0.1</v>
      </c>
      <c r="U713" s="5">
        <v>43908</v>
      </c>
      <c r="V713">
        <v>0.20599999999999999</v>
      </c>
      <c r="W713" s="5">
        <v>43895</v>
      </c>
      <c r="X713">
        <v>0.23871000000000001</v>
      </c>
    </row>
    <row r="714" spans="19:24" x14ac:dyDescent="0.2">
      <c r="S714" s="5">
        <v>43915</v>
      </c>
      <c r="T714">
        <v>0.1</v>
      </c>
      <c r="U714" s="5">
        <v>43907</v>
      </c>
      <c r="V714">
        <v>0.2094</v>
      </c>
      <c r="W714" s="5">
        <v>43894</v>
      </c>
      <c r="X714">
        <v>0.29370000000000002</v>
      </c>
    </row>
    <row r="715" spans="19:24" x14ac:dyDescent="0.2">
      <c r="S715" s="5">
        <v>43914</v>
      </c>
      <c r="T715">
        <v>0.1</v>
      </c>
      <c r="U715" s="5">
        <v>43906</v>
      </c>
      <c r="V715">
        <v>0.193</v>
      </c>
      <c r="W715" s="5">
        <v>43893</v>
      </c>
      <c r="X715">
        <v>0.3004</v>
      </c>
    </row>
    <row r="716" spans="19:24" x14ac:dyDescent="0.2">
      <c r="S716" s="5">
        <v>43913</v>
      </c>
      <c r="T716">
        <v>0.1</v>
      </c>
      <c r="U716" s="5">
        <v>43903</v>
      </c>
      <c r="V716">
        <v>0.223</v>
      </c>
      <c r="W716" s="5">
        <v>43892</v>
      </c>
      <c r="X716">
        <v>0.3241</v>
      </c>
    </row>
    <row r="717" spans="19:24" x14ac:dyDescent="0.2">
      <c r="S717" s="5">
        <v>43910</v>
      </c>
      <c r="T717">
        <v>0.1</v>
      </c>
      <c r="U717" s="5">
        <v>43902</v>
      </c>
      <c r="V717">
        <v>0.20100000000000001</v>
      </c>
      <c r="W717" s="5">
        <v>43889</v>
      </c>
      <c r="X717">
        <v>0.36770000000000003</v>
      </c>
    </row>
    <row r="718" spans="19:24" x14ac:dyDescent="0.2">
      <c r="S718" s="5">
        <v>43909</v>
      </c>
      <c r="T718">
        <v>0.1</v>
      </c>
      <c r="U718" s="5">
        <v>43901</v>
      </c>
      <c r="V718">
        <v>0.191</v>
      </c>
      <c r="W718" s="5">
        <v>43888</v>
      </c>
      <c r="X718">
        <v>0.41549999999999998</v>
      </c>
    </row>
    <row r="719" spans="19:24" x14ac:dyDescent="0.2">
      <c r="S719" s="5">
        <v>43908</v>
      </c>
      <c r="T719">
        <v>0.25</v>
      </c>
      <c r="U719" s="5">
        <v>43900</v>
      </c>
      <c r="V719">
        <v>0.25669999999999998</v>
      </c>
      <c r="W719" s="5">
        <v>43887</v>
      </c>
      <c r="X719">
        <v>0.42130000000000001</v>
      </c>
    </row>
    <row r="720" spans="19:24" x14ac:dyDescent="0.2">
      <c r="S720" s="5">
        <v>43907</v>
      </c>
      <c r="T720">
        <v>0.25</v>
      </c>
      <c r="U720" s="5">
        <v>43899</v>
      </c>
      <c r="V720">
        <v>0.20899999999999999</v>
      </c>
      <c r="W720" s="5">
        <v>43886</v>
      </c>
      <c r="X720">
        <v>0.43269999999999997</v>
      </c>
    </row>
    <row r="721" spans="19:24" x14ac:dyDescent="0.2">
      <c r="S721" s="5">
        <v>43906</v>
      </c>
      <c r="T721">
        <v>0.25</v>
      </c>
      <c r="U721" s="5">
        <v>43896</v>
      </c>
      <c r="V721">
        <v>0.2336</v>
      </c>
      <c r="W721" s="5">
        <v>43885</v>
      </c>
      <c r="X721">
        <v>0.44700000000000001</v>
      </c>
    </row>
    <row r="722" spans="19:24" x14ac:dyDescent="0.2">
      <c r="S722" s="5">
        <v>43903</v>
      </c>
      <c r="T722">
        <v>0.25</v>
      </c>
      <c r="U722" s="5">
        <v>43895</v>
      </c>
      <c r="V722">
        <v>0.21726999999999999</v>
      </c>
      <c r="W722" s="5">
        <v>43882</v>
      </c>
      <c r="X722">
        <v>0.50560000000000005</v>
      </c>
    </row>
    <row r="723" spans="19:24" x14ac:dyDescent="0.2">
      <c r="S723" s="5">
        <v>43902</v>
      </c>
      <c r="T723">
        <v>0.25</v>
      </c>
      <c r="U723" s="5">
        <v>43894</v>
      </c>
      <c r="V723">
        <v>0.26800000000000002</v>
      </c>
      <c r="W723" s="5">
        <v>43881</v>
      </c>
      <c r="X723">
        <v>0.51229999999999998</v>
      </c>
    </row>
    <row r="724" spans="19:24" x14ac:dyDescent="0.2">
      <c r="S724" s="5">
        <v>43901</v>
      </c>
      <c r="T724">
        <v>0.25</v>
      </c>
      <c r="U724" s="5">
        <v>43893</v>
      </c>
      <c r="V724">
        <v>0.27100000000000002</v>
      </c>
      <c r="W724" s="5">
        <v>43880</v>
      </c>
      <c r="X724">
        <v>0.52710000000000001</v>
      </c>
    </row>
    <row r="725" spans="19:24" x14ac:dyDescent="0.2">
      <c r="S725" s="5">
        <v>43900</v>
      </c>
      <c r="T725">
        <v>0.75</v>
      </c>
      <c r="U725" s="5">
        <v>43892</v>
      </c>
      <c r="V725">
        <v>0.316</v>
      </c>
      <c r="W725" s="5">
        <v>43879</v>
      </c>
      <c r="X725">
        <v>0.53559999999999997</v>
      </c>
    </row>
    <row r="726" spans="19:24" x14ac:dyDescent="0.2">
      <c r="S726" s="5">
        <v>43899</v>
      </c>
      <c r="T726">
        <v>0.75</v>
      </c>
      <c r="U726" s="5">
        <v>43889</v>
      </c>
      <c r="V726">
        <v>0.37</v>
      </c>
      <c r="W726" s="5">
        <v>43878</v>
      </c>
      <c r="X726">
        <v>0.55349999999999999</v>
      </c>
    </row>
    <row r="727" spans="19:24" x14ac:dyDescent="0.2">
      <c r="S727" s="5">
        <v>43896</v>
      </c>
      <c r="T727">
        <v>0.75</v>
      </c>
      <c r="U727" s="5">
        <v>43888</v>
      </c>
      <c r="V727">
        <v>0.42599999999999999</v>
      </c>
      <c r="W727" s="5">
        <v>43875</v>
      </c>
      <c r="X727">
        <v>0.54249999999999998</v>
      </c>
    </row>
    <row r="728" spans="19:24" x14ac:dyDescent="0.2">
      <c r="S728" s="5">
        <v>43895</v>
      </c>
      <c r="T728">
        <v>0.75</v>
      </c>
      <c r="U728" s="5">
        <v>43887</v>
      </c>
      <c r="V728">
        <v>0.435</v>
      </c>
      <c r="W728" s="5">
        <v>43874</v>
      </c>
      <c r="X728">
        <v>0.55079999999999996</v>
      </c>
    </row>
    <row r="729" spans="19:24" x14ac:dyDescent="0.2">
      <c r="S729" s="5">
        <v>43894</v>
      </c>
      <c r="T729">
        <v>0.75</v>
      </c>
      <c r="U729" s="5">
        <v>43886</v>
      </c>
      <c r="V729">
        <v>0.45299</v>
      </c>
      <c r="W729" s="5">
        <v>43873</v>
      </c>
      <c r="X729">
        <v>0.53480000000000005</v>
      </c>
    </row>
    <row r="730" spans="19:24" x14ac:dyDescent="0.2">
      <c r="S730" s="5">
        <v>43893</v>
      </c>
      <c r="T730">
        <v>0.75</v>
      </c>
      <c r="U730" s="5">
        <v>43885</v>
      </c>
      <c r="V730">
        <v>0.47499999999999998</v>
      </c>
      <c r="W730" s="5">
        <v>43872</v>
      </c>
      <c r="X730">
        <v>0.50800000000000001</v>
      </c>
    </row>
    <row r="731" spans="19:24" x14ac:dyDescent="0.2">
      <c r="S731" s="5">
        <v>43892</v>
      </c>
      <c r="T731">
        <v>0.75</v>
      </c>
      <c r="U731" s="5">
        <v>43882</v>
      </c>
      <c r="V731">
        <v>0.53369999999999995</v>
      </c>
      <c r="W731" s="5">
        <v>43871</v>
      </c>
      <c r="X731">
        <v>0.4914</v>
      </c>
    </row>
    <row r="732" spans="19:24" x14ac:dyDescent="0.2">
      <c r="S732" s="5">
        <v>43889</v>
      </c>
      <c r="T732">
        <v>0.75</v>
      </c>
      <c r="U732" s="5">
        <v>43881</v>
      </c>
      <c r="V732">
        <v>0.53974999999999995</v>
      </c>
      <c r="W732" s="5">
        <v>43868</v>
      </c>
      <c r="X732">
        <v>0.51300000000000001</v>
      </c>
    </row>
    <row r="733" spans="19:24" x14ac:dyDescent="0.2">
      <c r="S733" s="5">
        <v>43888</v>
      </c>
      <c r="T733">
        <v>0.75</v>
      </c>
      <c r="U733" s="5">
        <v>43880</v>
      </c>
      <c r="V733">
        <v>0.54825000000000002</v>
      </c>
      <c r="W733" s="5">
        <v>43867</v>
      </c>
      <c r="X733">
        <v>0.51600000000000001</v>
      </c>
    </row>
    <row r="734" spans="19:24" x14ac:dyDescent="0.2">
      <c r="S734" s="5">
        <v>43887</v>
      </c>
      <c r="T734">
        <v>0.75</v>
      </c>
      <c r="U734" s="5">
        <v>43879</v>
      </c>
      <c r="V734">
        <v>0.54825000000000002</v>
      </c>
      <c r="W734" s="5">
        <v>43866</v>
      </c>
      <c r="X734">
        <v>0.53869999999999996</v>
      </c>
    </row>
    <row r="735" spans="19:24" x14ac:dyDescent="0.2">
      <c r="S735" s="5">
        <v>43886</v>
      </c>
      <c r="T735">
        <v>0.75</v>
      </c>
      <c r="U735" s="5">
        <v>43878</v>
      </c>
      <c r="V735">
        <v>0.56299999999999994</v>
      </c>
      <c r="W735" s="5">
        <v>43865</v>
      </c>
      <c r="X735">
        <v>0.50590000000000002</v>
      </c>
    </row>
    <row r="736" spans="19:24" x14ac:dyDescent="0.2">
      <c r="S736" s="5">
        <v>43885</v>
      </c>
      <c r="T736">
        <v>0.75</v>
      </c>
      <c r="U736" s="5">
        <v>43875</v>
      </c>
      <c r="V736">
        <v>0.55379999999999996</v>
      </c>
      <c r="W736" s="5">
        <v>43864</v>
      </c>
      <c r="X736">
        <v>0.46039999999999998</v>
      </c>
    </row>
    <row r="737" spans="19:24" x14ac:dyDescent="0.2">
      <c r="S737" s="5">
        <v>43882</v>
      </c>
      <c r="T737">
        <v>0.75</v>
      </c>
      <c r="U737" s="5">
        <v>43874</v>
      </c>
      <c r="V737">
        <v>0.55325000000000002</v>
      </c>
      <c r="W737" s="5">
        <v>43861</v>
      </c>
      <c r="X737">
        <v>0.46625</v>
      </c>
    </row>
    <row r="738" spans="19:24" x14ac:dyDescent="0.2">
      <c r="S738" s="5">
        <v>43881</v>
      </c>
      <c r="T738">
        <v>0.75</v>
      </c>
      <c r="U738" s="5">
        <v>43873</v>
      </c>
      <c r="V738">
        <v>0.54700000000000004</v>
      </c>
      <c r="W738" s="5">
        <v>43860</v>
      </c>
      <c r="X738">
        <v>0.48570000000000002</v>
      </c>
    </row>
    <row r="739" spans="19:24" x14ac:dyDescent="0.2">
      <c r="S739" s="5">
        <v>43880</v>
      </c>
      <c r="T739">
        <v>0.75</v>
      </c>
      <c r="U739" s="5">
        <v>43872</v>
      </c>
      <c r="V739">
        <v>0.52925</v>
      </c>
      <c r="W739" s="5">
        <v>43859</v>
      </c>
      <c r="X739">
        <v>0.441</v>
      </c>
    </row>
    <row r="740" spans="19:24" x14ac:dyDescent="0.2">
      <c r="S740" s="5">
        <v>43879</v>
      </c>
      <c r="T740">
        <v>0.75</v>
      </c>
      <c r="U740" s="5">
        <v>43871</v>
      </c>
      <c r="V740">
        <v>0.51200000000000001</v>
      </c>
      <c r="W740" s="5">
        <v>43858</v>
      </c>
      <c r="X740">
        <v>0.45860000000000001</v>
      </c>
    </row>
    <row r="741" spans="19:24" x14ac:dyDescent="0.2">
      <c r="S741" s="5">
        <v>43878</v>
      </c>
      <c r="T741">
        <v>0.75</v>
      </c>
      <c r="U741" s="5">
        <v>43868</v>
      </c>
      <c r="V741">
        <v>0.53</v>
      </c>
      <c r="W741" s="5">
        <v>43857</v>
      </c>
      <c r="X741">
        <v>0.41189999999999999</v>
      </c>
    </row>
    <row r="742" spans="19:24" x14ac:dyDescent="0.2">
      <c r="S742" s="5">
        <v>43875</v>
      </c>
      <c r="T742">
        <v>0.75</v>
      </c>
      <c r="U742" s="5">
        <v>43867</v>
      </c>
      <c r="V742">
        <v>0.52729999999999999</v>
      </c>
      <c r="W742" s="5">
        <v>43854</v>
      </c>
      <c r="X742">
        <v>0.44619999999999999</v>
      </c>
    </row>
    <row r="743" spans="19:24" x14ac:dyDescent="0.2">
      <c r="S743" s="5">
        <v>43874</v>
      </c>
      <c r="T743">
        <v>0.75</v>
      </c>
      <c r="U743" s="5">
        <v>43866</v>
      </c>
      <c r="V743">
        <v>0.53900000000000003</v>
      </c>
      <c r="W743" s="5">
        <v>43853</v>
      </c>
      <c r="X743">
        <v>0.4602</v>
      </c>
    </row>
    <row r="744" spans="19:24" x14ac:dyDescent="0.2">
      <c r="S744" s="5">
        <v>43873</v>
      </c>
      <c r="T744">
        <v>0.75</v>
      </c>
      <c r="U744" s="5">
        <v>43865</v>
      </c>
      <c r="V744">
        <v>0.51800000000000002</v>
      </c>
      <c r="W744" s="5">
        <v>43852</v>
      </c>
      <c r="X744">
        <v>0.48959999999999998</v>
      </c>
    </row>
    <row r="745" spans="19:24" x14ac:dyDescent="0.2">
      <c r="S745" s="5">
        <v>43872</v>
      </c>
      <c r="T745">
        <v>0.75</v>
      </c>
      <c r="U745" s="5">
        <v>43864</v>
      </c>
      <c r="V745">
        <v>0.47960000000000003</v>
      </c>
      <c r="W745" s="5">
        <v>43851</v>
      </c>
      <c r="X745">
        <v>0.48830000000000001</v>
      </c>
    </row>
    <row r="746" spans="19:24" x14ac:dyDescent="0.2">
      <c r="S746" s="5">
        <v>43871</v>
      </c>
      <c r="T746">
        <v>0.75</v>
      </c>
      <c r="U746" s="5">
        <v>43861</v>
      </c>
      <c r="V746">
        <v>0.48304000000000002</v>
      </c>
      <c r="W746" s="5">
        <v>43850</v>
      </c>
      <c r="X746">
        <v>0.49440000000000001</v>
      </c>
    </row>
    <row r="747" spans="19:24" x14ac:dyDescent="0.2">
      <c r="S747" s="5">
        <v>43868</v>
      </c>
      <c r="T747">
        <v>0.75</v>
      </c>
      <c r="U747" s="5">
        <v>43860</v>
      </c>
      <c r="V747">
        <v>0.50800000000000001</v>
      </c>
      <c r="W747" s="5">
        <v>43847</v>
      </c>
      <c r="X747">
        <v>0.4783</v>
      </c>
    </row>
    <row r="748" spans="19:24" x14ac:dyDescent="0.2">
      <c r="S748" s="5">
        <v>43867</v>
      </c>
      <c r="T748">
        <v>0.75</v>
      </c>
      <c r="U748" s="5">
        <v>43859</v>
      </c>
      <c r="V748">
        <v>0.43915999999999999</v>
      </c>
      <c r="W748" s="5">
        <v>43846</v>
      </c>
      <c r="X748">
        <v>0.49330000000000002</v>
      </c>
    </row>
    <row r="749" spans="19:24" x14ac:dyDescent="0.2">
      <c r="S749" s="5">
        <v>43866</v>
      </c>
      <c r="T749">
        <v>0.75</v>
      </c>
      <c r="U749" s="5">
        <v>43858</v>
      </c>
      <c r="V749">
        <v>0.43619999999999998</v>
      </c>
      <c r="W749" s="5">
        <v>43845</v>
      </c>
      <c r="X749">
        <v>0.49030000000000001</v>
      </c>
    </row>
    <row r="750" spans="19:24" x14ac:dyDescent="0.2">
      <c r="S750" s="5">
        <v>43865</v>
      </c>
      <c r="T750">
        <v>0.75</v>
      </c>
      <c r="U750" s="5">
        <v>43857</v>
      </c>
      <c r="V750">
        <v>0.41</v>
      </c>
      <c r="W750" s="5">
        <v>43844</v>
      </c>
      <c r="X750">
        <v>0.56389999999999996</v>
      </c>
    </row>
    <row r="751" spans="19:24" x14ac:dyDescent="0.2">
      <c r="S751" s="5">
        <v>43864</v>
      </c>
      <c r="T751">
        <v>0.75</v>
      </c>
      <c r="U751" s="5">
        <v>43854</v>
      </c>
      <c r="V751">
        <v>0.42899999999999999</v>
      </c>
      <c r="W751" s="5">
        <v>43843</v>
      </c>
      <c r="X751">
        <v>0.56899999999999995</v>
      </c>
    </row>
    <row r="752" spans="19:24" x14ac:dyDescent="0.2">
      <c r="S752" s="5">
        <v>43861</v>
      </c>
      <c r="T752">
        <v>0.75</v>
      </c>
      <c r="U752" s="5">
        <v>43853</v>
      </c>
      <c r="V752">
        <v>0.434</v>
      </c>
      <c r="W752" s="5">
        <v>43840</v>
      </c>
      <c r="X752">
        <v>0.61109999999999998</v>
      </c>
    </row>
    <row r="753" spans="19:24" x14ac:dyDescent="0.2">
      <c r="S753" s="5">
        <v>43860</v>
      </c>
      <c r="T753">
        <v>0.75</v>
      </c>
      <c r="U753" s="5">
        <v>43852</v>
      </c>
      <c r="V753">
        <v>0.44900000000000001</v>
      </c>
      <c r="W753" s="5">
        <v>43839</v>
      </c>
      <c r="X753">
        <v>0.65674999999999994</v>
      </c>
    </row>
    <row r="754" spans="19:24" x14ac:dyDescent="0.2">
      <c r="S754" s="5">
        <v>43859</v>
      </c>
      <c r="T754">
        <v>0.75</v>
      </c>
      <c r="U754" s="5">
        <v>43851</v>
      </c>
      <c r="V754">
        <v>0.43730000000000002</v>
      </c>
      <c r="W754" s="5">
        <v>43838</v>
      </c>
      <c r="X754">
        <v>0.66549999999999998</v>
      </c>
    </row>
    <row r="755" spans="19:24" x14ac:dyDescent="0.2">
      <c r="S755" s="5">
        <v>43858</v>
      </c>
      <c r="T755">
        <v>0.75</v>
      </c>
      <c r="U755" s="5">
        <v>43850</v>
      </c>
      <c r="V755">
        <v>0.43</v>
      </c>
      <c r="W755" s="5">
        <v>43837</v>
      </c>
      <c r="X755">
        <v>0.64690000000000003</v>
      </c>
    </row>
    <row r="756" spans="19:24" x14ac:dyDescent="0.2">
      <c r="S756" s="5">
        <v>43857</v>
      </c>
      <c r="T756">
        <v>0.75</v>
      </c>
      <c r="U756" s="5">
        <v>43847</v>
      </c>
      <c r="V756">
        <v>0.42080000000000001</v>
      </c>
      <c r="W756" s="5">
        <v>43836</v>
      </c>
      <c r="X756">
        <v>0.64119999999999999</v>
      </c>
    </row>
    <row r="757" spans="19:24" x14ac:dyDescent="0.2">
      <c r="S757" s="5">
        <v>43854</v>
      </c>
      <c r="T757">
        <v>0.75</v>
      </c>
      <c r="U757" s="5">
        <v>43846</v>
      </c>
      <c r="V757">
        <v>0.43719999999999998</v>
      </c>
      <c r="W757" s="5">
        <v>43833</v>
      </c>
      <c r="X757">
        <v>0.61609999999999998</v>
      </c>
    </row>
    <row r="758" spans="19:24" x14ac:dyDescent="0.2">
      <c r="S758" s="5">
        <v>43853</v>
      </c>
      <c r="T758">
        <v>0.75</v>
      </c>
      <c r="U758" s="5">
        <v>43845</v>
      </c>
      <c r="V758">
        <v>0.43204999999999999</v>
      </c>
      <c r="W758" s="5">
        <v>43832</v>
      </c>
      <c r="X758">
        <v>0.65480000000000005</v>
      </c>
    </row>
    <row r="759" spans="19:24" x14ac:dyDescent="0.2">
      <c r="S759" s="5">
        <v>43852</v>
      </c>
      <c r="T759">
        <v>0.75</v>
      </c>
      <c r="U759" s="5">
        <v>43844</v>
      </c>
      <c r="V759">
        <v>0.5</v>
      </c>
      <c r="W759" s="5">
        <v>43830</v>
      </c>
      <c r="X759">
        <v>0.66949999999999998</v>
      </c>
    </row>
    <row r="760" spans="19:24" x14ac:dyDescent="0.2">
      <c r="S760" s="5">
        <v>43851</v>
      </c>
      <c r="T760">
        <v>0.75</v>
      </c>
      <c r="U760" s="5">
        <v>43843</v>
      </c>
      <c r="V760">
        <v>0.497</v>
      </c>
      <c r="W760" s="5">
        <v>43829</v>
      </c>
      <c r="X760">
        <v>0.70189999999999997</v>
      </c>
    </row>
    <row r="761" spans="19:24" x14ac:dyDescent="0.2">
      <c r="S761" s="5">
        <v>43850</v>
      </c>
      <c r="T761">
        <v>0.75</v>
      </c>
      <c r="U761" s="5">
        <v>43840</v>
      </c>
      <c r="V761">
        <v>0.54900000000000004</v>
      </c>
      <c r="W761" s="5">
        <v>43826</v>
      </c>
      <c r="X761">
        <v>0.63700000000000001</v>
      </c>
    </row>
    <row r="762" spans="19:24" x14ac:dyDescent="0.2">
      <c r="S762" s="5">
        <v>43847</v>
      </c>
      <c r="T762">
        <v>0.75</v>
      </c>
      <c r="U762" s="5">
        <v>43839</v>
      </c>
      <c r="V762">
        <v>0.59499999999999997</v>
      </c>
      <c r="W762" s="5">
        <v>43825</v>
      </c>
      <c r="X762">
        <v>0.63670000000000004</v>
      </c>
    </row>
    <row r="763" spans="19:24" x14ac:dyDescent="0.2">
      <c r="S763" s="5">
        <v>43846</v>
      </c>
      <c r="T763">
        <v>0.75</v>
      </c>
      <c r="U763" s="5">
        <v>43838</v>
      </c>
      <c r="V763">
        <v>0.62907000000000002</v>
      </c>
      <c r="W763" s="5">
        <v>43823</v>
      </c>
      <c r="X763">
        <v>0.64575000000000005</v>
      </c>
    </row>
    <row r="764" spans="19:24" x14ac:dyDescent="0.2">
      <c r="S764" s="5">
        <v>43845</v>
      </c>
      <c r="T764">
        <v>0.75</v>
      </c>
      <c r="U764" s="5">
        <v>43837</v>
      </c>
      <c r="V764">
        <v>0.61399999999999999</v>
      </c>
      <c r="W764" s="5">
        <v>43822</v>
      </c>
      <c r="X764">
        <v>0.63639999999999997</v>
      </c>
    </row>
    <row r="765" spans="19:24" x14ac:dyDescent="0.2">
      <c r="S765" s="5">
        <v>43844</v>
      </c>
      <c r="T765">
        <v>0.75</v>
      </c>
      <c r="U765" s="5">
        <v>43836</v>
      </c>
      <c r="V765">
        <v>0.60399999999999998</v>
      </c>
      <c r="W765" s="5">
        <v>43819</v>
      </c>
      <c r="X765">
        <v>0.64539999999999997</v>
      </c>
    </row>
    <row r="766" spans="19:24" x14ac:dyDescent="0.2">
      <c r="S766" s="5">
        <v>43843</v>
      </c>
      <c r="T766">
        <v>0.75</v>
      </c>
      <c r="U766" s="5">
        <v>43833</v>
      </c>
      <c r="V766">
        <v>0.58399999999999996</v>
      </c>
      <c r="W766" s="5">
        <v>43818</v>
      </c>
      <c r="X766">
        <v>0.65200000000000002</v>
      </c>
    </row>
    <row r="767" spans="19:24" x14ac:dyDescent="0.2">
      <c r="S767" s="5">
        <v>43840</v>
      </c>
      <c r="T767">
        <v>0.75</v>
      </c>
      <c r="U767" s="5">
        <v>43832</v>
      </c>
      <c r="V767">
        <v>0.60650000000000004</v>
      </c>
      <c r="W767" s="5">
        <v>43817</v>
      </c>
      <c r="X767">
        <v>0.63439999999999996</v>
      </c>
    </row>
    <row r="768" spans="19:24" x14ac:dyDescent="0.2">
      <c r="S768" s="5">
        <v>43839</v>
      </c>
      <c r="T768">
        <v>0.75</v>
      </c>
      <c r="U768" s="5">
        <v>43831</v>
      </c>
      <c r="V768">
        <v>0.60840000000000005</v>
      </c>
      <c r="W768" s="5">
        <v>43816</v>
      </c>
      <c r="X768">
        <v>0.63200000000000001</v>
      </c>
    </row>
    <row r="769" spans="19:24" x14ac:dyDescent="0.2">
      <c r="S769" s="5">
        <v>43838</v>
      </c>
      <c r="T769">
        <v>0.75</v>
      </c>
      <c r="U769" s="5">
        <v>43830</v>
      </c>
      <c r="V769">
        <v>0.60840000000000005</v>
      </c>
      <c r="W769" s="5">
        <v>43815</v>
      </c>
      <c r="X769">
        <v>0.69650000000000001</v>
      </c>
    </row>
    <row r="770" spans="19:24" x14ac:dyDescent="0.2">
      <c r="S770" s="5">
        <v>43837</v>
      </c>
      <c r="T770">
        <v>0.75</v>
      </c>
      <c r="U770" s="5">
        <v>43829</v>
      </c>
      <c r="V770">
        <v>0.63753000000000004</v>
      </c>
      <c r="W770" s="5">
        <v>43812</v>
      </c>
      <c r="X770">
        <v>0.66700000000000004</v>
      </c>
    </row>
    <row r="771" spans="19:24" x14ac:dyDescent="0.2">
      <c r="S771" s="5">
        <v>43836</v>
      </c>
      <c r="T771">
        <v>0.75</v>
      </c>
      <c r="U771" s="5">
        <v>43826</v>
      </c>
      <c r="V771">
        <v>0.62219999999999998</v>
      </c>
      <c r="W771" s="5">
        <v>43811</v>
      </c>
      <c r="X771">
        <v>0.69</v>
      </c>
    </row>
    <row r="772" spans="19:24" x14ac:dyDescent="0.2">
      <c r="S772" s="5">
        <v>43833</v>
      </c>
      <c r="T772">
        <v>0.75</v>
      </c>
      <c r="U772" s="5">
        <v>43825</v>
      </c>
      <c r="V772">
        <v>0.60299999999999998</v>
      </c>
      <c r="W772" s="5">
        <v>43810</v>
      </c>
      <c r="X772">
        <v>0.66</v>
      </c>
    </row>
    <row r="773" spans="19:24" x14ac:dyDescent="0.2">
      <c r="S773" s="5">
        <v>43832</v>
      </c>
      <c r="T773">
        <v>0.75</v>
      </c>
      <c r="U773" s="5">
        <v>43824</v>
      </c>
      <c r="V773">
        <v>0.60289999999999999</v>
      </c>
      <c r="W773" s="5">
        <v>43809</v>
      </c>
      <c r="X773">
        <v>0.68700000000000006</v>
      </c>
    </row>
    <row r="774" spans="19:24" x14ac:dyDescent="0.2">
      <c r="S774" s="5">
        <v>43831</v>
      </c>
      <c r="T774">
        <v>0.75</v>
      </c>
      <c r="U774" s="5">
        <v>43823</v>
      </c>
      <c r="V774">
        <v>0.60289999999999999</v>
      </c>
      <c r="W774" s="5">
        <v>43808</v>
      </c>
      <c r="X774">
        <v>0.66149999999999998</v>
      </c>
    </row>
    <row r="775" spans="19:24" x14ac:dyDescent="0.2">
      <c r="S775" s="5">
        <v>43830</v>
      </c>
      <c r="T775">
        <v>0.75</v>
      </c>
      <c r="U775" s="5">
        <v>43822</v>
      </c>
      <c r="V775">
        <v>0.59950000000000003</v>
      </c>
      <c r="W775" s="5">
        <v>43805</v>
      </c>
      <c r="X775">
        <v>0.65800000000000003</v>
      </c>
    </row>
    <row r="776" spans="19:24" x14ac:dyDescent="0.2">
      <c r="S776" s="5">
        <v>43829</v>
      </c>
      <c r="T776">
        <v>0.75</v>
      </c>
      <c r="U776" s="5">
        <v>43819</v>
      </c>
      <c r="V776">
        <v>0.59179999999999999</v>
      </c>
      <c r="W776" s="5">
        <v>43804</v>
      </c>
      <c r="X776">
        <v>0.65920000000000001</v>
      </c>
    </row>
    <row r="777" spans="19:24" x14ac:dyDescent="0.2">
      <c r="S777" s="5">
        <v>43826</v>
      </c>
      <c r="T777">
        <v>0.75</v>
      </c>
      <c r="U777" s="5">
        <v>43818</v>
      </c>
      <c r="V777">
        <v>0.58799999999999997</v>
      </c>
      <c r="W777" s="5">
        <v>43803</v>
      </c>
      <c r="X777">
        <v>0.63249999999999995</v>
      </c>
    </row>
    <row r="778" spans="19:24" x14ac:dyDescent="0.2">
      <c r="S778" s="5">
        <v>43825</v>
      </c>
      <c r="T778">
        <v>0.75</v>
      </c>
      <c r="U778" s="5">
        <v>43817</v>
      </c>
      <c r="V778">
        <v>0.56499999999999995</v>
      </c>
      <c r="W778" s="5">
        <v>43802</v>
      </c>
      <c r="X778">
        <v>0.57289999999999996</v>
      </c>
    </row>
    <row r="779" spans="19:24" x14ac:dyDescent="0.2">
      <c r="S779" s="5">
        <v>43824</v>
      </c>
      <c r="T779">
        <v>0.75</v>
      </c>
      <c r="U779" s="5">
        <v>43816</v>
      </c>
      <c r="V779">
        <v>0.56899999999999995</v>
      </c>
      <c r="W779" s="5">
        <v>43801</v>
      </c>
      <c r="X779">
        <v>0.63100000000000001</v>
      </c>
    </row>
    <row r="780" spans="19:24" x14ac:dyDescent="0.2">
      <c r="S780" s="5">
        <v>43823</v>
      </c>
      <c r="T780">
        <v>0.75</v>
      </c>
      <c r="U780" s="5">
        <v>43815</v>
      </c>
      <c r="V780">
        <v>0.63500000000000001</v>
      </c>
      <c r="W780" s="5">
        <v>43798</v>
      </c>
      <c r="X780">
        <v>0.60619999999999996</v>
      </c>
    </row>
    <row r="781" spans="19:24" x14ac:dyDescent="0.2">
      <c r="S781" s="5">
        <v>43822</v>
      </c>
      <c r="T781">
        <v>0.75</v>
      </c>
      <c r="U781" s="5">
        <v>43812</v>
      </c>
      <c r="V781">
        <v>0.625</v>
      </c>
      <c r="W781" s="5">
        <v>43797</v>
      </c>
      <c r="X781">
        <v>0.57850000000000001</v>
      </c>
    </row>
    <row r="782" spans="19:24" x14ac:dyDescent="0.2">
      <c r="S782" s="5">
        <v>43819</v>
      </c>
      <c r="T782">
        <v>0.75</v>
      </c>
      <c r="U782" s="5">
        <v>43811</v>
      </c>
      <c r="V782">
        <v>0.61099999999999999</v>
      </c>
      <c r="W782" s="5">
        <v>43796</v>
      </c>
      <c r="X782">
        <v>0.56759999999999999</v>
      </c>
    </row>
    <row r="783" spans="19:24" x14ac:dyDescent="0.2">
      <c r="S783" s="5">
        <v>43818</v>
      </c>
      <c r="T783">
        <v>0.75</v>
      </c>
      <c r="U783" s="5">
        <v>43810</v>
      </c>
      <c r="V783">
        <v>0.60499999999999998</v>
      </c>
      <c r="W783" s="5">
        <v>43795</v>
      </c>
      <c r="X783">
        <v>0.54449999999999998</v>
      </c>
    </row>
    <row r="784" spans="19:24" x14ac:dyDescent="0.2">
      <c r="S784" s="5">
        <v>43817</v>
      </c>
      <c r="T784">
        <v>0.75</v>
      </c>
      <c r="U784" s="5">
        <v>43809</v>
      </c>
      <c r="V784">
        <v>0.63419999999999999</v>
      </c>
      <c r="W784" s="5">
        <v>43794</v>
      </c>
      <c r="X784">
        <v>0.56489999999999996</v>
      </c>
    </row>
    <row r="785" spans="19:24" x14ac:dyDescent="0.2">
      <c r="S785" s="5">
        <v>43816</v>
      </c>
      <c r="T785">
        <v>0.75</v>
      </c>
      <c r="U785" s="5">
        <v>43808</v>
      </c>
      <c r="V785">
        <v>0.61680000000000001</v>
      </c>
      <c r="W785" s="5">
        <v>43791</v>
      </c>
      <c r="X785">
        <v>0.56074999999999997</v>
      </c>
    </row>
    <row r="786" spans="19:24" x14ac:dyDescent="0.2">
      <c r="S786" s="5">
        <v>43815</v>
      </c>
      <c r="T786">
        <v>0.75</v>
      </c>
      <c r="U786" s="5">
        <v>43805</v>
      </c>
      <c r="V786">
        <v>0.61399999999999999</v>
      </c>
      <c r="W786" s="5">
        <v>43790</v>
      </c>
      <c r="X786">
        <v>0.621</v>
      </c>
    </row>
    <row r="787" spans="19:24" x14ac:dyDescent="0.2">
      <c r="S787" s="5">
        <v>43812</v>
      </c>
      <c r="T787">
        <v>0.75</v>
      </c>
      <c r="U787" s="5">
        <v>43804</v>
      </c>
      <c r="V787">
        <v>0.60899999999999999</v>
      </c>
      <c r="W787" s="5">
        <v>43789</v>
      </c>
      <c r="X787">
        <v>0.60629999999999995</v>
      </c>
    </row>
    <row r="788" spans="19:24" x14ac:dyDescent="0.2">
      <c r="S788" s="5">
        <v>43811</v>
      </c>
      <c r="T788">
        <v>0.75</v>
      </c>
      <c r="U788" s="5">
        <v>43803</v>
      </c>
      <c r="V788">
        <v>0.59499999999999997</v>
      </c>
      <c r="W788" s="5">
        <v>43788</v>
      </c>
      <c r="X788">
        <v>0.60875000000000001</v>
      </c>
    </row>
    <row r="789" spans="19:24" x14ac:dyDescent="0.2">
      <c r="S789" s="5">
        <v>43810</v>
      </c>
      <c r="T789">
        <v>0.75</v>
      </c>
      <c r="U789" s="5">
        <v>43802</v>
      </c>
      <c r="V789">
        <v>0.55500000000000005</v>
      </c>
      <c r="W789" s="5">
        <v>43787</v>
      </c>
      <c r="X789">
        <v>0.62175000000000002</v>
      </c>
    </row>
    <row r="790" spans="19:24" x14ac:dyDescent="0.2">
      <c r="S790" s="5">
        <v>43809</v>
      </c>
      <c r="T790">
        <v>0.75</v>
      </c>
      <c r="U790" s="5">
        <v>43801</v>
      </c>
      <c r="V790">
        <v>0.59099999999999997</v>
      </c>
      <c r="W790" s="5">
        <v>43784</v>
      </c>
      <c r="X790">
        <v>0.6</v>
      </c>
    </row>
    <row r="791" spans="19:24" x14ac:dyDescent="0.2">
      <c r="S791" s="5">
        <v>43808</v>
      </c>
      <c r="T791">
        <v>0.75</v>
      </c>
      <c r="U791" s="5">
        <v>43798</v>
      </c>
      <c r="V791">
        <v>0.57699999999999996</v>
      </c>
      <c r="W791" s="5">
        <v>43783</v>
      </c>
      <c r="X791">
        <v>0.56745000000000001</v>
      </c>
    </row>
    <row r="792" spans="19:24" x14ac:dyDescent="0.2">
      <c r="S792" s="5">
        <v>43805</v>
      </c>
      <c r="T792">
        <v>0.75</v>
      </c>
      <c r="U792" s="5">
        <v>43797</v>
      </c>
      <c r="V792">
        <v>0.56100000000000005</v>
      </c>
      <c r="W792" s="5">
        <v>43782</v>
      </c>
      <c r="X792">
        <v>0.60409999999999997</v>
      </c>
    </row>
    <row r="793" spans="19:24" x14ac:dyDescent="0.2">
      <c r="S793" s="5">
        <v>43804</v>
      </c>
      <c r="T793">
        <v>0.75</v>
      </c>
      <c r="U793" s="5">
        <v>43796</v>
      </c>
      <c r="V793">
        <v>0.55274999999999996</v>
      </c>
      <c r="W793" s="5">
        <v>43781</v>
      </c>
      <c r="X793">
        <v>0.63549999999999995</v>
      </c>
    </row>
    <row r="794" spans="19:24" x14ac:dyDescent="0.2">
      <c r="S794" s="5">
        <v>43803</v>
      </c>
      <c r="T794">
        <v>0.75</v>
      </c>
      <c r="U794" s="5">
        <v>43795</v>
      </c>
      <c r="V794">
        <v>0.53500000000000003</v>
      </c>
      <c r="W794" s="5">
        <v>43780</v>
      </c>
      <c r="X794">
        <v>0.63919999999999999</v>
      </c>
    </row>
    <row r="795" spans="19:24" x14ac:dyDescent="0.2">
      <c r="S795" s="5">
        <v>43802</v>
      </c>
      <c r="T795">
        <v>0.75</v>
      </c>
      <c r="U795" s="5">
        <v>43794</v>
      </c>
      <c r="V795">
        <v>0.54200000000000004</v>
      </c>
      <c r="W795" s="5">
        <v>43777</v>
      </c>
      <c r="X795">
        <v>0.62590000000000001</v>
      </c>
    </row>
    <row r="796" spans="19:24" x14ac:dyDescent="0.2">
      <c r="S796" s="5">
        <v>43801</v>
      </c>
      <c r="T796">
        <v>0.75</v>
      </c>
      <c r="U796" s="5">
        <v>43791</v>
      </c>
      <c r="V796">
        <v>0.53200000000000003</v>
      </c>
      <c r="W796" s="5">
        <v>43776</v>
      </c>
      <c r="X796">
        <v>0.62475000000000003</v>
      </c>
    </row>
    <row r="797" spans="19:24" x14ac:dyDescent="0.2">
      <c r="S797" s="5">
        <v>43798</v>
      </c>
      <c r="T797">
        <v>0.75</v>
      </c>
      <c r="U797" s="5">
        <v>43790</v>
      </c>
      <c r="V797">
        <v>0.58899999999999997</v>
      </c>
      <c r="W797" s="5">
        <v>43775</v>
      </c>
      <c r="X797">
        <v>0.58574999999999999</v>
      </c>
    </row>
    <row r="798" spans="19:24" x14ac:dyDescent="0.2">
      <c r="S798" s="5">
        <v>43797</v>
      </c>
      <c r="T798">
        <v>0.75</v>
      </c>
      <c r="U798" s="5">
        <v>43789</v>
      </c>
      <c r="V798">
        <v>0.57999999999999996</v>
      </c>
      <c r="W798" s="5">
        <v>43774</v>
      </c>
      <c r="X798">
        <v>0.62939999999999996</v>
      </c>
    </row>
    <row r="799" spans="19:24" x14ac:dyDescent="0.2">
      <c r="S799" s="5">
        <v>43796</v>
      </c>
      <c r="T799">
        <v>0.75</v>
      </c>
      <c r="U799" s="5">
        <v>43788</v>
      </c>
      <c r="V799">
        <v>0.58799999999999997</v>
      </c>
      <c r="W799" s="5">
        <v>43773</v>
      </c>
      <c r="X799">
        <v>0.57569999999999999</v>
      </c>
    </row>
    <row r="800" spans="19:24" x14ac:dyDescent="0.2">
      <c r="S800" s="5">
        <v>43795</v>
      </c>
      <c r="T800">
        <v>0.75</v>
      </c>
      <c r="U800" s="5">
        <v>43787</v>
      </c>
      <c r="V800">
        <v>0.59899999999999998</v>
      </c>
      <c r="W800" s="5">
        <v>43770</v>
      </c>
      <c r="X800">
        <v>0.53725000000000001</v>
      </c>
    </row>
    <row r="801" spans="19:24" x14ac:dyDescent="0.2">
      <c r="S801" s="5">
        <v>43794</v>
      </c>
      <c r="T801">
        <v>0.75</v>
      </c>
      <c r="U801" s="5">
        <v>43784</v>
      </c>
      <c r="V801">
        <v>0.59099999999999997</v>
      </c>
      <c r="W801" s="5">
        <v>43769</v>
      </c>
      <c r="X801">
        <v>0.51449999999999996</v>
      </c>
    </row>
    <row r="802" spans="19:24" x14ac:dyDescent="0.2">
      <c r="S802" s="5">
        <v>43791</v>
      </c>
      <c r="T802">
        <v>0.75</v>
      </c>
      <c r="U802" s="5">
        <v>43783</v>
      </c>
      <c r="V802">
        <v>0.56294</v>
      </c>
      <c r="W802" s="5">
        <v>43768</v>
      </c>
      <c r="X802">
        <v>0.56635000000000002</v>
      </c>
    </row>
    <row r="803" spans="19:24" x14ac:dyDescent="0.2">
      <c r="S803" s="5">
        <v>43790</v>
      </c>
      <c r="T803">
        <v>0.75</v>
      </c>
      <c r="U803" s="5">
        <v>43782</v>
      </c>
      <c r="V803">
        <v>0.59399999999999997</v>
      </c>
      <c r="W803" s="5">
        <v>43767</v>
      </c>
      <c r="X803">
        <v>0.59275</v>
      </c>
    </row>
    <row r="804" spans="19:24" x14ac:dyDescent="0.2">
      <c r="S804" s="5">
        <v>43789</v>
      </c>
      <c r="T804">
        <v>0.75</v>
      </c>
      <c r="U804" s="5">
        <v>43781</v>
      </c>
      <c r="V804">
        <v>0.60741000000000001</v>
      </c>
      <c r="W804" s="5">
        <v>43766</v>
      </c>
      <c r="X804">
        <v>0.59899999999999998</v>
      </c>
    </row>
    <row r="805" spans="19:24" x14ac:dyDescent="0.2">
      <c r="S805" s="5">
        <v>43788</v>
      </c>
      <c r="T805">
        <v>0.75</v>
      </c>
      <c r="U805" s="5">
        <v>43780</v>
      </c>
      <c r="V805">
        <v>0.61499999999999999</v>
      </c>
      <c r="W805" s="5">
        <v>43763</v>
      </c>
      <c r="X805">
        <v>0.55600000000000005</v>
      </c>
    </row>
    <row r="806" spans="19:24" x14ac:dyDescent="0.2">
      <c r="S806" s="5">
        <v>43787</v>
      </c>
      <c r="T806">
        <v>0.75</v>
      </c>
      <c r="U806" s="5">
        <v>43777</v>
      </c>
      <c r="V806">
        <v>0.60099999999999998</v>
      </c>
      <c r="W806" s="5">
        <v>43762</v>
      </c>
      <c r="X806">
        <v>0.51449999999999996</v>
      </c>
    </row>
    <row r="807" spans="19:24" x14ac:dyDescent="0.2">
      <c r="S807" s="5">
        <v>43784</v>
      </c>
      <c r="T807">
        <v>0.75</v>
      </c>
      <c r="U807" s="5">
        <v>43776</v>
      </c>
      <c r="V807">
        <v>0.59199999999999997</v>
      </c>
      <c r="W807" s="5">
        <v>43761</v>
      </c>
      <c r="X807">
        <v>0.5655</v>
      </c>
    </row>
    <row r="808" spans="19:24" x14ac:dyDescent="0.2">
      <c r="S808" s="5">
        <v>43783</v>
      </c>
      <c r="T808">
        <v>0.75</v>
      </c>
      <c r="U808" s="5">
        <v>43775</v>
      </c>
      <c r="V808">
        <v>0.59750000000000003</v>
      </c>
      <c r="W808" s="5">
        <v>43760</v>
      </c>
      <c r="X808">
        <v>0.57999999999999996</v>
      </c>
    </row>
    <row r="809" spans="19:24" x14ac:dyDescent="0.2">
      <c r="S809" s="5">
        <v>43782</v>
      </c>
      <c r="T809">
        <v>0.75</v>
      </c>
      <c r="U809" s="5">
        <v>43774</v>
      </c>
      <c r="V809">
        <v>0.625</v>
      </c>
      <c r="W809" s="5">
        <v>43759</v>
      </c>
      <c r="X809">
        <v>0.60875000000000001</v>
      </c>
    </row>
    <row r="810" spans="19:24" x14ac:dyDescent="0.2">
      <c r="S810" s="5">
        <v>43781</v>
      </c>
      <c r="T810">
        <v>0.75</v>
      </c>
      <c r="U810" s="5">
        <v>43773</v>
      </c>
      <c r="V810">
        <v>0.58799999999999997</v>
      </c>
      <c r="W810" s="5">
        <v>43756</v>
      </c>
      <c r="X810">
        <v>0.57550000000000001</v>
      </c>
    </row>
    <row r="811" spans="19:24" x14ac:dyDescent="0.2">
      <c r="S811" s="5">
        <v>43780</v>
      </c>
      <c r="T811">
        <v>0.75</v>
      </c>
      <c r="U811" s="5">
        <v>43770</v>
      </c>
      <c r="V811">
        <v>0.56799999999999995</v>
      </c>
      <c r="W811" s="5">
        <v>43755</v>
      </c>
      <c r="X811">
        <v>0.5595</v>
      </c>
    </row>
    <row r="812" spans="19:24" x14ac:dyDescent="0.2">
      <c r="S812" s="5">
        <v>43777</v>
      </c>
      <c r="T812">
        <v>0.75</v>
      </c>
      <c r="U812" s="5">
        <v>43769</v>
      </c>
      <c r="V812">
        <v>0.55200000000000005</v>
      </c>
      <c r="W812" s="5">
        <v>43754</v>
      </c>
      <c r="X812">
        <v>0.57120000000000004</v>
      </c>
    </row>
    <row r="813" spans="19:24" x14ac:dyDescent="0.2">
      <c r="S813" s="5">
        <v>43776</v>
      </c>
      <c r="T813">
        <v>0.75</v>
      </c>
      <c r="U813" s="5">
        <v>43768</v>
      </c>
      <c r="V813">
        <v>0.57650000000000001</v>
      </c>
      <c r="W813" s="5">
        <v>43753</v>
      </c>
      <c r="X813">
        <v>0.55279999999999996</v>
      </c>
    </row>
    <row r="814" spans="19:24" x14ac:dyDescent="0.2">
      <c r="S814" s="5">
        <v>43775</v>
      </c>
      <c r="T814">
        <v>0.75</v>
      </c>
      <c r="U814" s="5">
        <v>43767</v>
      </c>
      <c r="V814">
        <v>0.6</v>
      </c>
      <c r="W814" s="5">
        <v>43752</v>
      </c>
      <c r="X814">
        <v>0.50449999999999995</v>
      </c>
    </row>
    <row r="815" spans="19:24" x14ac:dyDescent="0.2">
      <c r="S815" s="5">
        <v>43774</v>
      </c>
      <c r="T815">
        <v>0.75</v>
      </c>
      <c r="U815" s="5">
        <v>43766</v>
      </c>
      <c r="V815">
        <v>0.59099999999999997</v>
      </c>
      <c r="W815" s="5">
        <v>43749</v>
      </c>
      <c r="X815">
        <v>0.56930000000000003</v>
      </c>
    </row>
    <row r="816" spans="19:24" x14ac:dyDescent="0.2">
      <c r="S816" s="5">
        <v>43773</v>
      </c>
      <c r="T816">
        <v>0.75</v>
      </c>
      <c r="U816" s="5">
        <v>43763</v>
      </c>
      <c r="V816">
        <v>0.57099999999999995</v>
      </c>
      <c r="W816" s="5">
        <v>43748</v>
      </c>
      <c r="X816">
        <v>0.46400000000000002</v>
      </c>
    </row>
    <row r="817" spans="19:24" x14ac:dyDescent="0.2">
      <c r="S817" s="5">
        <v>43770</v>
      </c>
      <c r="T817">
        <v>0.75</v>
      </c>
      <c r="U817" s="5">
        <v>43762</v>
      </c>
      <c r="V817">
        <v>0.54500000000000004</v>
      </c>
      <c r="W817" s="5">
        <v>43747</v>
      </c>
      <c r="X817">
        <v>0.34410000000000002</v>
      </c>
    </row>
    <row r="818" spans="19:24" x14ac:dyDescent="0.2">
      <c r="S818" s="5">
        <v>43769</v>
      </c>
      <c r="T818">
        <v>0.75</v>
      </c>
      <c r="U818" s="5">
        <v>43761</v>
      </c>
      <c r="V818">
        <v>0.58499999999999996</v>
      </c>
      <c r="W818" s="5">
        <v>43746</v>
      </c>
      <c r="X818">
        <v>0.32100000000000001</v>
      </c>
    </row>
    <row r="819" spans="19:24" x14ac:dyDescent="0.2">
      <c r="S819" s="5">
        <v>43768</v>
      </c>
      <c r="T819">
        <v>0.75</v>
      </c>
      <c r="U819" s="5">
        <v>43760</v>
      </c>
      <c r="V819">
        <v>0.59</v>
      </c>
      <c r="W819" s="5">
        <v>43745</v>
      </c>
      <c r="X819">
        <v>0.33600000000000002</v>
      </c>
    </row>
    <row r="820" spans="19:24" x14ac:dyDescent="0.2">
      <c r="S820" s="5">
        <v>43767</v>
      </c>
      <c r="T820">
        <v>0.75</v>
      </c>
      <c r="U820" s="5">
        <v>43759</v>
      </c>
      <c r="V820">
        <v>0.60899999999999999</v>
      </c>
      <c r="W820" s="5">
        <v>43742</v>
      </c>
      <c r="X820">
        <v>0.33450000000000002</v>
      </c>
    </row>
    <row r="821" spans="19:24" x14ac:dyDescent="0.2">
      <c r="S821" s="5">
        <v>43766</v>
      </c>
      <c r="T821">
        <v>0.75</v>
      </c>
      <c r="U821" s="5">
        <v>43756</v>
      </c>
      <c r="V821">
        <v>0.58699999999999997</v>
      </c>
      <c r="W821" s="5">
        <v>43741</v>
      </c>
      <c r="X821">
        <v>0.34825</v>
      </c>
    </row>
    <row r="822" spans="19:24" x14ac:dyDescent="0.2">
      <c r="S822" s="5">
        <v>43763</v>
      </c>
      <c r="T822">
        <v>0.75</v>
      </c>
      <c r="U822" s="5">
        <v>43755</v>
      </c>
      <c r="V822">
        <v>0.57748999999999995</v>
      </c>
      <c r="W822" s="5">
        <v>43740</v>
      </c>
      <c r="X822">
        <v>0.36599999999999999</v>
      </c>
    </row>
    <row r="823" spans="19:24" x14ac:dyDescent="0.2">
      <c r="S823" s="5">
        <v>43762</v>
      </c>
      <c r="T823">
        <v>0.75</v>
      </c>
      <c r="U823" s="5">
        <v>43754</v>
      </c>
      <c r="V823">
        <v>0.57999999999999996</v>
      </c>
      <c r="W823" s="5">
        <v>43739</v>
      </c>
      <c r="X823">
        <v>0.37340000000000001</v>
      </c>
    </row>
    <row r="824" spans="19:24" x14ac:dyDescent="0.2">
      <c r="S824" s="5">
        <v>43761</v>
      </c>
      <c r="T824">
        <v>0.75</v>
      </c>
      <c r="U824" s="5">
        <v>43753</v>
      </c>
      <c r="V824">
        <v>0.55500000000000005</v>
      </c>
      <c r="W824" s="5">
        <v>43738</v>
      </c>
      <c r="X824">
        <v>0.36620000000000003</v>
      </c>
    </row>
    <row r="825" spans="19:24" x14ac:dyDescent="0.2">
      <c r="S825" s="5">
        <v>43760</v>
      </c>
      <c r="T825">
        <v>0.75</v>
      </c>
      <c r="U825" s="5">
        <v>43752</v>
      </c>
      <c r="V825">
        <v>0.52834000000000003</v>
      </c>
      <c r="W825" s="5">
        <v>43735</v>
      </c>
      <c r="X825">
        <v>0.379</v>
      </c>
    </row>
    <row r="826" spans="19:24" x14ac:dyDescent="0.2">
      <c r="S826" s="5">
        <v>43759</v>
      </c>
      <c r="T826">
        <v>0.75</v>
      </c>
      <c r="U826" s="5">
        <v>43749</v>
      </c>
      <c r="V826">
        <v>0.58199999999999996</v>
      </c>
      <c r="W826" s="5">
        <v>43734</v>
      </c>
      <c r="X826">
        <v>0.43225000000000002</v>
      </c>
    </row>
    <row r="827" spans="19:24" x14ac:dyDescent="0.2">
      <c r="S827" s="5">
        <v>43756</v>
      </c>
      <c r="T827">
        <v>0.75</v>
      </c>
      <c r="U827" s="5">
        <v>43748</v>
      </c>
      <c r="V827">
        <v>0.51100000000000001</v>
      </c>
      <c r="W827" s="5">
        <v>43733</v>
      </c>
      <c r="X827">
        <v>0.45750000000000002</v>
      </c>
    </row>
    <row r="828" spans="19:24" x14ac:dyDescent="0.2">
      <c r="S828" s="5">
        <v>43755</v>
      </c>
      <c r="T828">
        <v>0.75</v>
      </c>
      <c r="U828" s="5">
        <v>43747</v>
      </c>
      <c r="V828">
        <v>0.40600000000000003</v>
      </c>
      <c r="W828" s="5">
        <v>43732</v>
      </c>
      <c r="X828">
        <v>0.45074999999999998</v>
      </c>
    </row>
    <row r="829" spans="19:24" x14ac:dyDescent="0.2">
      <c r="S829" s="5">
        <v>43754</v>
      </c>
      <c r="T829">
        <v>0.75</v>
      </c>
      <c r="U829" s="5">
        <v>43746</v>
      </c>
      <c r="V829">
        <v>0.39300000000000002</v>
      </c>
      <c r="W829" s="5">
        <v>43731</v>
      </c>
      <c r="X829">
        <v>0.47875000000000001</v>
      </c>
    </row>
    <row r="830" spans="19:24" x14ac:dyDescent="0.2">
      <c r="S830" s="5">
        <v>43753</v>
      </c>
      <c r="T830">
        <v>0.75</v>
      </c>
      <c r="U830" s="5">
        <v>43745</v>
      </c>
      <c r="V830">
        <v>0.41</v>
      </c>
      <c r="W830" s="5">
        <v>43728</v>
      </c>
      <c r="X830">
        <v>0.53549999999999998</v>
      </c>
    </row>
    <row r="831" spans="19:24" x14ac:dyDescent="0.2">
      <c r="S831" s="5">
        <v>43752</v>
      </c>
      <c r="T831">
        <v>0.75</v>
      </c>
      <c r="U831" s="5">
        <v>43742</v>
      </c>
      <c r="V831">
        <v>0.41</v>
      </c>
      <c r="W831" s="5">
        <v>43727</v>
      </c>
      <c r="X831">
        <v>0.52100000000000002</v>
      </c>
    </row>
    <row r="832" spans="19:24" x14ac:dyDescent="0.2">
      <c r="S832" s="5">
        <v>43749</v>
      </c>
      <c r="T832">
        <v>0.75</v>
      </c>
      <c r="U832" s="5">
        <v>43741</v>
      </c>
      <c r="V832">
        <v>0.41699999999999998</v>
      </c>
      <c r="W832" s="5">
        <v>43726</v>
      </c>
      <c r="X832">
        <v>0.51839999999999997</v>
      </c>
    </row>
    <row r="833" spans="19:24" x14ac:dyDescent="0.2">
      <c r="S833" s="5">
        <v>43748</v>
      </c>
      <c r="T833">
        <v>0.75</v>
      </c>
      <c r="U833" s="5">
        <v>43740</v>
      </c>
      <c r="V833">
        <v>0.42899999999999999</v>
      </c>
      <c r="W833" s="5">
        <v>43725</v>
      </c>
      <c r="X833">
        <v>0.57150000000000001</v>
      </c>
    </row>
    <row r="834" spans="19:24" x14ac:dyDescent="0.2">
      <c r="S834" s="5">
        <v>43747</v>
      </c>
      <c r="T834">
        <v>0.75</v>
      </c>
      <c r="U834" s="5">
        <v>43739</v>
      </c>
      <c r="V834">
        <v>0.4405</v>
      </c>
      <c r="W834" s="5">
        <v>43724</v>
      </c>
      <c r="X834">
        <v>0.57399999999999995</v>
      </c>
    </row>
    <row r="835" spans="19:24" x14ac:dyDescent="0.2">
      <c r="S835" s="5">
        <v>43746</v>
      </c>
      <c r="T835">
        <v>0.75</v>
      </c>
      <c r="U835" s="5">
        <v>43738</v>
      </c>
      <c r="V835">
        <v>0.44500000000000001</v>
      </c>
      <c r="W835" s="5">
        <v>43721</v>
      </c>
      <c r="X835">
        <v>0.62509999999999999</v>
      </c>
    </row>
    <row r="836" spans="19:24" x14ac:dyDescent="0.2">
      <c r="S836" s="5">
        <v>43745</v>
      </c>
      <c r="T836">
        <v>0.75</v>
      </c>
      <c r="U836" s="5">
        <v>43735</v>
      </c>
      <c r="V836">
        <v>0.44863999999999998</v>
      </c>
      <c r="W836" s="5">
        <v>43720</v>
      </c>
      <c r="X836">
        <v>0.55674999999999997</v>
      </c>
    </row>
    <row r="837" spans="19:24" x14ac:dyDescent="0.2">
      <c r="S837" s="5">
        <v>43742</v>
      </c>
      <c r="T837">
        <v>0.75</v>
      </c>
      <c r="U837" s="5">
        <v>43734</v>
      </c>
      <c r="V837">
        <v>0.51900000000000002</v>
      </c>
      <c r="W837" s="5">
        <v>43719</v>
      </c>
      <c r="X837">
        <v>0.52649999999999997</v>
      </c>
    </row>
    <row r="838" spans="19:24" x14ac:dyDescent="0.2">
      <c r="S838" s="5">
        <v>43741</v>
      </c>
      <c r="T838">
        <v>0.75</v>
      </c>
      <c r="U838" s="5">
        <v>43733</v>
      </c>
      <c r="V838">
        <v>0.53700000000000003</v>
      </c>
      <c r="W838" s="5">
        <v>43718</v>
      </c>
      <c r="X838">
        <v>0.50800000000000001</v>
      </c>
    </row>
    <row r="839" spans="19:24" x14ac:dyDescent="0.2">
      <c r="S839" s="5">
        <v>43740</v>
      </c>
      <c r="T839">
        <v>0.75</v>
      </c>
      <c r="U839" s="5">
        <v>43732</v>
      </c>
      <c r="V839">
        <v>0.53525</v>
      </c>
      <c r="W839" s="5">
        <v>43717</v>
      </c>
      <c r="X839">
        <v>0.45950000000000002</v>
      </c>
    </row>
    <row r="840" spans="19:24" x14ac:dyDescent="0.2">
      <c r="S840" s="5">
        <v>43739</v>
      </c>
      <c r="T840">
        <v>0.75</v>
      </c>
      <c r="U840" s="5">
        <v>43731</v>
      </c>
      <c r="V840">
        <v>0.55300000000000005</v>
      </c>
      <c r="W840" s="5">
        <v>43714</v>
      </c>
      <c r="X840">
        <v>0.40050000000000002</v>
      </c>
    </row>
    <row r="841" spans="19:24" x14ac:dyDescent="0.2">
      <c r="S841" s="5">
        <v>43738</v>
      </c>
      <c r="T841">
        <v>0.75</v>
      </c>
      <c r="U841" s="5">
        <v>43728</v>
      </c>
      <c r="V841">
        <v>0.59099999999999997</v>
      </c>
      <c r="W841" s="5">
        <v>43713</v>
      </c>
      <c r="X841">
        <v>0.45884999999999998</v>
      </c>
    </row>
    <row r="842" spans="19:24" x14ac:dyDescent="0.2">
      <c r="S842" s="5">
        <v>43735</v>
      </c>
      <c r="T842">
        <v>0.75</v>
      </c>
      <c r="U842" s="5">
        <v>43727</v>
      </c>
      <c r="V842">
        <v>0.57050000000000001</v>
      </c>
      <c r="W842" s="5">
        <v>43712</v>
      </c>
      <c r="X842">
        <v>0.3805</v>
      </c>
    </row>
    <row r="843" spans="19:24" x14ac:dyDescent="0.2">
      <c r="S843" s="5">
        <v>43734</v>
      </c>
      <c r="T843">
        <v>0.75</v>
      </c>
      <c r="U843" s="5">
        <v>43726</v>
      </c>
      <c r="V843">
        <v>0.57196000000000002</v>
      </c>
      <c r="W843" s="5">
        <v>43711</v>
      </c>
      <c r="X843">
        <v>0.3095</v>
      </c>
    </row>
    <row r="844" spans="19:24" x14ac:dyDescent="0.2">
      <c r="S844" s="5">
        <v>43733</v>
      </c>
      <c r="T844">
        <v>0.75</v>
      </c>
      <c r="U844" s="5">
        <v>43725</v>
      </c>
      <c r="V844">
        <v>0.61124999999999996</v>
      </c>
      <c r="W844" s="5">
        <v>43710</v>
      </c>
      <c r="X844">
        <v>0.3206</v>
      </c>
    </row>
    <row r="845" spans="19:24" x14ac:dyDescent="0.2">
      <c r="S845" s="5">
        <v>43732</v>
      </c>
      <c r="T845">
        <v>0.75</v>
      </c>
      <c r="U845" s="5">
        <v>43724</v>
      </c>
      <c r="V845">
        <v>0.61299999999999999</v>
      </c>
      <c r="W845" s="5">
        <v>43707</v>
      </c>
      <c r="X845">
        <v>0.38250000000000001</v>
      </c>
    </row>
    <row r="846" spans="19:24" x14ac:dyDescent="0.2">
      <c r="S846" s="5">
        <v>43731</v>
      </c>
      <c r="T846">
        <v>0.75</v>
      </c>
      <c r="U846" s="5">
        <v>43721</v>
      </c>
      <c r="V846">
        <v>0.65700000000000003</v>
      </c>
      <c r="W846" s="5">
        <v>43706</v>
      </c>
      <c r="X846">
        <v>0.35670000000000002</v>
      </c>
    </row>
    <row r="847" spans="19:24" x14ac:dyDescent="0.2">
      <c r="S847" s="5">
        <v>43728</v>
      </c>
      <c r="T847">
        <v>0.75</v>
      </c>
      <c r="U847" s="5">
        <v>43720</v>
      </c>
      <c r="V847">
        <v>0.61473</v>
      </c>
      <c r="W847" s="5">
        <v>43705</v>
      </c>
      <c r="X847">
        <v>0.35</v>
      </c>
    </row>
    <row r="848" spans="19:24" x14ac:dyDescent="0.2">
      <c r="S848" s="5">
        <v>43727</v>
      </c>
      <c r="T848">
        <v>0.75</v>
      </c>
      <c r="U848" s="5">
        <v>43719</v>
      </c>
      <c r="V848">
        <v>0.57499999999999996</v>
      </c>
      <c r="W848" s="5">
        <v>43704</v>
      </c>
      <c r="X848">
        <v>0.38500000000000001</v>
      </c>
    </row>
    <row r="849" spans="19:24" x14ac:dyDescent="0.2">
      <c r="S849" s="5">
        <v>43726</v>
      </c>
      <c r="T849">
        <v>0.75</v>
      </c>
      <c r="U849" s="5">
        <v>43718</v>
      </c>
      <c r="V849">
        <v>0.56100000000000005</v>
      </c>
      <c r="W849" s="5">
        <v>43700</v>
      </c>
      <c r="X849">
        <v>0.42849999999999999</v>
      </c>
    </row>
    <row r="850" spans="19:24" x14ac:dyDescent="0.2">
      <c r="S850" s="5">
        <v>43725</v>
      </c>
      <c r="T850">
        <v>0.75</v>
      </c>
      <c r="U850" s="5">
        <v>43717</v>
      </c>
      <c r="V850">
        <v>0.52300000000000002</v>
      </c>
      <c r="W850" s="5">
        <v>43699</v>
      </c>
      <c r="X850">
        <v>0.46800000000000003</v>
      </c>
    </row>
    <row r="851" spans="19:24" x14ac:dyDescent="0.2">
      <c r="S851" s="5">
        <v>43724</v>
      </c>
      <c r="T851">
        <v>0.75</v>
      </c>
      <c r="U851" s="5">
        <v>43714</v>
      </c>
      <c r="V851">
        <v>0.48299999999999998</v>
      </c>
      <c r="W851" s="5">
        <v>43698</v>
      </c>
      <c r="X851">
        <v>0.42725000000000002</v>
      </c>
    </row>
    <row r="852" spans="19:24" x14ac:dyDescent="0.2">
      <c r="S852" s="5">
        <v>43721</v>
      </c>
      <c r="T852">
        <v>0.75</v>
      </c>
      <c r="U852" s="5">
        <v>43713</v>
      </c>
      <c r="V852">
        <v>0.50900000000000001</v>
      </c>
      <c r="W852" s="5">
        <v>43697</v>
      </c>
      <c r="X852">
        <v>0.41475000000000001</v>
      </c>
    </row>
    <row r="853" spans="19:24" x14ac:dyDescent="0.2">
      <c r="S853" s="5">
        <v>43720</v>
      </c>
      <c r="T853">
        <v>0.75</v>
      </c>
      <c r="U853" s="5">
        <v>43712</v>
      </c>
      <c r="V853">
        <v>0.443</v>
      </c>
      <c r="W853" s="5">
        <v>43696</v>
      </c>
      <c r="X853">
        <v>0.41799999999999998</v>
      </c>
    </row>
    <row r="854" spans="19:24" x14ac:dyDescent="0.2">
      <c r="S854" s="5">
        <v>43719</v>
      </c>
      <c r="T854">
        <v>0.75</v>
      </c>
      <c r="U854" s="5">
        <v>43711</v>
      </c>
      <c r="V854">
        <v>0.39500000000000002</v>
      </c>
      <c r="W854" s="5">
        <v>43693</v>
      </c>
      <c r="X854">
        <v>0.42199999999999999</v>
      </c>
    </row>
    <row r="855" spans="19:24" x14ac:dyDescent="0.2">
      <c r="S855" s="5">
        <v>43718</v>
      </c>
      <c r="T855">
        <v>0.75</v>
      </c>
      <c r="U855" s="5">
        <v>43710</v>
      </c>
      <c r="V855">
        <v>0.41199999999999998</v>
      </c>
      <c r="W855" s="5">
        <v>43692</v>
      </c>
      <c r="X855">
        <v>0.35620000000000002</v>
      </c>
    </row>
    <row r="856" spans="19:24" x14ac:dyDescent="0.2">
      <c r="S856" s="5">
        <v>43717</v>
      </c>
      <c r="T856">
        <v>0.75</v>
      </c>
      <c r="U856" s="5">
        <v>43707</v>
      </c>
      <c r="V856">
        <v>0.44350000000000001</v>
      </c>
      <c r="W856" s="5">
        <v>43691</v>
      </c>
      <c r="X856">
        <v>0.3795</v>
      </c>
    </row>
    <row r="857" spans="19:24" x14ac:dyDescent="0.2">
      <c r="S857" s="5">
        <v>43714</v>
      </c>
      <c r="T857">
        <v>0.75</v>
      </c>
      <c r="U857" s="5">
        <v>43706</v>
      </c>
      <c r="V857">
        <v>0.4345</v>
      </c>
      <c r="W857" s="5">
        <v>43690</v>
      </c>
      <c r="X857">
        <v>0.39600000000000002</v>
      </c>
    </row>
    <row r="858" spans="19:24" x14ac:dyDescent="0.2">
      <c r="S858" s="5">
        <v>43713</v>
      </c>
      <c r="T858">
        <v>0.75</v>
      </c>
      <c r="U858" s="5">
        <v>43705</v>
      </c>
      <c r="V858">
        <v>0.43669999999999998</v>
      </c>
      <c r="W858" s="5">
        <v>43689</v>
      </c>
      <c r="X858">
        <v>0.36449999999999999</v>
      </c>
    </row>
    <row r="859" spans="19:24" x14ac:dyDescent="0.2">
      <c r="S859" s="5">
        <v>43712</v>
      </c>
      <c r="T859">
        <v>0.75</v>
      </c>
      <c r="U859" s="5">
        <v>43704</v>
      </c>
      <c r="V859">
        <v>0.45874999999999999</v>
      </c>
      <c r="W859" s="5">
        <v>43686</v>
      </c>
      <c r="X859">
        <v>0.37</v>
      </c>
    </row>
    <row r="860" spans="19:24" x14ac:dyDescent="0.2">
      <c r="S860" s="5">
        <v>43711</v>
      </c>
      <c r="T860">
        <v>0.75</v>
      </c>
      <c r="U860" s="5">
        <v>43700</v>
      </c>
      <c r="V860">
        <v>0.47549999999999998</v>
      </c>
      <c r="W860" s="5">
        <v>43685</v>
      </c>
      <c r="X860">
        <v>0.41249999999999998</v>
      </c>
    </row>
    <row r="861" spans="19:24" x14ac:dyDescent="0.2">
      <c r="S861" s="5">
        <v>43710</v>
      </c>
      <c r="T861">
        <v>0.75</v>
      </c>
      <c r="U861" s="5">
        <v>43699</v>
      </c>
      <c r="V861">
        <v>0.51424999999999998</v>
      </c>
      <c r="W861" s="5">
        <v>43684</v>
      </c>
      <c r="X861">
        <v>0.372</v>
      </c>
    </row>
    <row r="862" spans="19:24" x14ac:dyDescent="0.2">
      <c r="S862" s="5">
        <v>43707</v>
      </c>
      <c r="T862">
        <v>0.75</v>
      </c>
      <c r="U862" s="5">
        <v>43698</v>
      </c>
      <c r="V862">
        <v>0.48599999999999999</v>
      </c>
      <c r="W862" s="5">
        <v>43683</v>
      </c>
      <c r="X862">
        <v>0.3851</v>
      </c>
    </row>
    <row r="863" spans="19:24" x14ac:dyDescent="0.2">
      <c r="S863" s="5">
        <v>43706</v>
      </c>
      <c r="T863">
        <v>0.75</v>
      </c>
      <c r="U863" s="5">
        <v>43697</v>
      </c>
      <c r="V863">
        <v>0.48499999999999999</v>
      </c>
      <c r="W863" s="5">
        <v>43682</v>
      </c>
      <c r="X863">
        <v>0.36099999999999999</v>
      </c>
    </row>
    <row r="864" spans="19:24" x14ac:dyDescent="0.2">
      <c r="S864" s="5">
        <v>43705</v>
      </c>
      <c r="T864">
        <v>0.75</v>
      </c>
      <c r="U864" s="5">
        <v>43696</v>
      </c>
      <c r="V864">
        <v>0.48699999999999999</v>
      </c>
      <c r="W864" s="5">
        <v>43679</v>
      </c>
      <c r="X864">
        <v>0.40799999999999997</v>
      </c>
    </row>
    <row r="865" spans="19:24" x14ac:dyDescent="0.2">
      <c r="S865" s="5">
        <v>43704</v>
      </c>
      <c r="T865">
        <v>0.75</v>
      </c>
      <c r="U865" s="5">
        <v>43693</v>
      </c>
      <c r="V865">
        <v>0.51075000000000004</v>
      </c>
      <c r="W865" s="5">
        <v>43678</v>
      </c>
      <c r="X865">
        <v>0.43824999999999997</v>
      </c>
    </row>
    <row r="866" spans="19:24" x14ac:dyDescent="0.2">
      <c r="S866" s="5">
        <v>43703</v>
      </c>
      <c r="T866">
        <v>0.75</v>
      </c>
      <c r="U866" s="5">
        <v>43692</v>
      </c>
      <c r="V866">
        <v>0.45600000000000002</v>
      </c>
      <c r="W866" s="5">
        <v>43677</v>
      </c>
      <c r="X866">
        <v>0.45595000000000002</v>
      </c>
    </row>
    <row r="867" spans="19:24" x14ac:dyDescent="0.2">
      <c r="S867" s="5">
        <v>43700</v>
      </c>
      <c r="T867">
        <v>0.75</v>
      </c>
      <c r="U867" s="5">
        <v>43691</v>
      </c>
      <c r="V867">
        <v>0.45374999999999999</v>
      </c>
      <c r="W867" s="5">
        <v>43676</v>
      </c>
      <c r="X867">
        <v>0.48349999999999999</v>
      </c>
    </row>
    <row r="868" spans="19:24" x14ac:dyDescent="0.2">
      <c r="S868" s="5">
        <v>43699</v>
      </c>
      <c r="T868">
        <v>0.75</v>
      </c>
      <c r="U868" s="5">
        <v>43690</v>
      </c>
      <c r="V868">
        <v>0.45874999999999999</v>
      </c>
      <c r="W868" s="5">
        <v>43675</v>
      </c>
      <c r="X868">
        <v>0.503</v>
      </c>
    </row>
    <row r="869" spans="19:24" x14ac:dyDescent="0.2">
      <c r="S869" s="5">
        <v>43698</v>
      </c>
      <c r="T869">
        <v>0.75</v>
      </c>
      <c r="U869" s="5">
        <v>43689</v>
      </c>
      <c r="V869">
        <v>0.40901999999999999</v>
      </c>
      <c r="W869" s="5">
        <v>43672</v>
      </c>
      <c r="X869">
        <v>0.53800000000000003</v>
      </c>
    </row>
    <row r="870" spans="19:24" x14ac:dyDescent="0.2">
      <c r="S870" s="5">
        <v>43697</v>
      </c>
      <c r="T870">
        <v>0.75</v>
      </c>
      <c r="U870" s="5">
        <v>43686</v>
      </c>
      <c r="V870">
        <v>0.42025000000000001</v>
      </c>
      <c r="W870" s="5">
        <v>43671</v>
      </c>
      <c r="X870">
        <v>0.55915000000000004</v>
      </c>
    </row>
    <row r="871" spans="19:24" x14ac:dyDescent="0.2">
      <c r="S871" s="5">
        <v>43696</v>
      </c>
      <c r="T871">
        <v>0.75</v>
      </c>
      <c r="U871" s="5">
        <v>43685</v>
      </c>
      <c r="V871">
        <v>0.45824999999999999</v>
      </c>
      <c r="W871" s="5">
        <v>43670</v>
      </c>
      <c r="X871">
        <v>0.53049999999999997</v>
      </c>
    </row>
    <row r="872" spans="19:24" x14ac:dyDescent="0.2">
      <c r="S872" s="5">
        <v>43693</v>
      </c>
      <c r="T872">
        <v>0.75</v>
      </c>
      <c r="U872" s="5">
        <v>43684</v>
      </c>
      <c r="V872">
        <v>0.44900000000000001</v>
      </c>
      <c r="W872" s="5">
        <v>43669</v>
      </c>
      <c r="X872">
        <v>0.53680000000000005</v>
      </c>
    </row>
    <row r="873" spans="19:24" x14ac:dyDescent="0.2">
      <c r="S873" s="5">
        <v>43692</v>
      </c>
      <c r="T873">
        <v>0.75</v>
      </c>
      <c r="U873" s="5">
        <v>43683</v>
      </c>
      <c r="V873">
        <v>0.45100000000000001</v>
      </c>
      <c r="W873" s="5">
        <v>43668</v>
      </c>
      <c r="X873">
        <v>0.55500000000000005</v>
      </c>
    </row>
    <row r="874" spans="19:24" x14ac:dyDescent="0.2">
      <c r="S874" s="5">
        <v>43691</v>
      </c>
      <c r="T874">
        <v>0.75</v>
      </c>
      <c r="U874" s="5">
        <v>43682</v>
      </c>
      <c r="V874">
        <v>0.43025000000000002</v>
      </c>
      <c r="W874" s="5">
        <v>43665</v>
      </c>
      <c r="X874">
        <v>0.56999999999999995</v>
      </c>
    </row>
    <row r="875" spans="19:24" x14ac:dyDescent="0.2">
      <c r="S875" s="5">
        <v>43690</v>
      </c>
      <c r="T875">
        <v>0.75</v>
      </c>
      <c r="U875" s="5">
        <v>43679</v>
      </c>
      <c r="V875">
        <v>0.45500000000000002</v>
      </c>
      <c r="W875" s="5">
        <v>43664</v>
      </c>
      <c r="X875">
        <v>0.59130000000000005</v>
      </c>
    </row>
    <row r="876" spans="19:24" x14ac:dyDescent="0.2">
      <c r="S876" s="5">
        <v>43689</v>
      </c>
      <c r="T876">
        <v>0.75</v>
      </c>
      <c r="U876" s="5">
        <v>43678</v>
      </c>
      <c r="V876">
        <v>0.46300000000000002</v>
      </c>
      <c r="W876" s="5">
        <v>43663</v>
      </c>
      <c r="X876">
        <v>0.59375</v>
      </c>
    </row>
    <row r="877" spans="19:24" x14ac:dyDescent="0.2">
      <c r="S877" s="5">
        <v>43686</v>
      </c>
      <c r="T877">
        <v>0.75</v>
      </c>
      <c r="U877" s="5">
        <v>43677</v>
      </c>
      <c r="V877">
        <v>0.46300000000000002</v>
      </c>
      <c r="W877" s="5">
        <v>43662</v>
      </c>
      <c r="X877">
        <v>0.63449999999999995</v>
      </c>
    </row>
    <row r="878" spans="19:24" x14ac:dyDescent="0.2">
      <c r="S878" s="5">
        <v>43685</v>
      </c>
      <c r="T878">
        <v>0.75</v>
      </c>
      <c r="U878" s="5">
        <v>43676</v>
      </c>
      <c r="V878">
        <v>0.47</v>
      </c>
      <c r="W878" s="5">
        <v>43661</v>
      </c>
      <c r="X878">
        <v>0.62629999999999997</v>
      </c>
    </row>
    <row r="879" spans="19:24" x14ac:dyDescent="0.2">
      <c r="S879" s="5">
        <v>43684</v>
      </c>
      <c r="T879">
        <v>0.75</v>
      </c>
      <c r="U879" s="5">
        <v>43675</v>
      </c>
      <c r="V879">
        <v>0.47199999999999998</v>
      </c>
      <c r="W879" s="5">
        <v>43658</v>
      </c>
      <c r="X879">
        <v>0.65359999999999996</v>
      </c>
    </row>
    <row r="880" spans="19:24" x14ac:dyDescent="0.2">
      <c r="S880" s="5">
        <v>43683</v>
      </c>
      <c r="T880">
        <v>0.75</v>
      </c>
      <c r="U880" s="5">
        <v>43672</v>
      </c>
      <c r="V880">
        <v>0.50397000000000003</v>
      </c>
      <c r="W880" s="5">
        <v>43657</v>
      </c>
      <c r="X880">
        <v>0.65900000000000003</v>
      </c>
    </row>
    <row r="881" spans="19:24" x14ac:dyDescent="0.2">
      <c r="S881" s="5">
        <v>43682</v>
      </c>
      <c r="T881">
        <v>0.75</v>
      </c>
      <c r="U881" s="5">
        <v>43671</v>
      </c>
      <c r="V881">
        <v>0.51700000000000002</v>
      </c>
      <c r="W881" s="5">
        <v>43656</v>
      </c>
      <c r="X881">
        <v>0.60599999999999998</v>
      </c>
    </row>
    <row r="882" spans="19:24" x14ac:dyDescent="0.2">
      <c r="S882" s="5">
        <v>43679</v>
      </c>
      <c r="T882">
        <v>0.75</v>
      </c>
      <c r="U882" s="5">
        <v>43670</v>
      </c>
      <c r="V882">
        <v>0.503</v>
      </c>
      <c r="W882" s="5">
        <v>43655</v>
      </c>
      <c r="X882">
        <v>0.57050000000000001</v>
      </c>
    </row>
    <row r="883" spans="19:24" x14ac:dyDescent="0.2">
      <c r="S883" s="5">
        <v>43678</v>
      </c>
      <c r="T883">
        <v>0.75</v>
      </c>
      <c r="U883" s="5">
        <v>43669</v>
      </c>
      <c r="V883">
        <v>0.50900000000000001</v>
      </c>
      <c r="W883" s="5">
        <v>43654</v>
      </c>
      <c r="X883">
        <v>0.57179999999999997</v>
      </c>
    </row>
    <row r="884" spans="19:24" x14ac:dyDescent="0.2">
      <c r="S884" s="5">
        <v>43677</v>
      </c>
      <c r="T884">
        <v>0.75</v>
      </c>
      <c r="U884" s="5">
        <v>43668</v>
      </c>
      <c r="V884">
        <v>0.51612999999999998</v>
      </c>
      <c r="W884" s="5">
        <v>43651</v>
      </c>
      <c r="X884">
        <v>0.60124999999999995</v>
      </c>
    </row>
    <row r="885" spans="19:24" x14ac:dyDescent="0.2">
      <c r="S885" s="5">
        <v>43676</v>
      </c>
      <c r="T885">
        <v>0.75</v>
      </c>
      <c r="U885" s="5">
        <v>43665</v>
      </c>
      <c r="V885">
        <v>0.52700000000000002</v>
      </c>
      <c r="W885" s="5">
        <v>43650</v>
      </c>
      <c r="X885">
        <v>0.54120000000000001</v>
      </c>
    </row>
    <row r="886" spans="19:24" x14ac:dyDescent="0.2">
      <c r="S886" s="5">
        <v>43675</v>
      </c>
      <c r="T886">
        <v>0.75</v>
      </c>
      <c r="U886" s="5">
        <v>43664</v>
      </c>
      <c r="V886">
        <v>0.53900000000000003</v>
      </c>
      <c r="W886" s="5">
        <v>43649</v>
      </c>
      <c r="X886">
        <v>0.55579999999999996</v>
      </c>
    </row>
    <row r="887" spans="19:24" x14ac:dyDescent="0.2">
      <c r="S887" s="5">
        <v>43672</v>
      </c>
      <c r="T887">
        <v>0.75</v>
      </c>
      <c r="U887" s="5">
        <v>43663</v>
      </c>
      <c r="V887">
        <v>0.54300000000000004</v>
      </c>
      <c r="W887" s="5">
        <v>43648</v>
      </c>
      <c r="X887">
        <v>0.5645</v>
      </c>
    </row>
    <row r="888" spans="19:24" x14ac:dyDescent="0.2">
      <c r="S888" s="5">
        <v>43671</v>
      </c>
      <c r="T888">
        <v>0.75</v>
      </c>
      <c r="U888" s="5">
        <v>43662</v>
      </c>
      <c r="V888">
        <v>0.57399999999999995</v>
      </c>
      <c r="W888" s="5">
        <v>43647</v>
      </c>
      <c r="X888">
        <v>0.66349999999999998</v>
      </c>
    </row>
    <row r="889" spans="19:24" x14ac:dyDescent="0.2">
      <c r="S889" s="5">
        <v>43670</v>
      </c>
      <c r="T889">
        <v>0.75</v>
      </c>
      <c r="U889" s="5">
        <v>43661</v>
      </c>
      <c r="V889">
        <v>0.57050000000000001</v>
      </c>
      <c r="W889" s="5">
        <v>43644</v>
      </c>
      <c r="X889">
        <v>0.68969999999999998</v>
      </c>
    </row>
    <row r="890" spans="19:24" x14ac:dyDescent="0.2">
      <c r="S890" s="5">
        <v>43669</v>
      </c>
      <c r="T890">
        <v>0.75</v>
      </c>
      <c r="U890" s="5">
        <v>43658</v>
      </c>
      <c r="V890">
        <v>0.58850000000000002</v>
      </c>
      <c r="W890" s="5">
        <v>43643</v>
      </c>
      <c r="X890">
        <v>0.67630000000000001</v>
      </c>
    </row>
    <row r="891" spans="19:24" x14ac:dyDescent="0.2">
      <c r="S891" s="5">
        <v>43668</v>
      </c>
      <c r="T891">
        <v>0.75</v>
      </c>
      <c r="U891" s="5">
        <v>43657</v>
      </c>
      <c r="V891">
        <v>0.59499999999999997</v>
      </c>
      <c r="W891" s="5">
        <v>43642</v>
      </c>
      <c r="X891">
        <v>0.68100000000000005</v>
      </c>
    </row>
    <row r="892" spans="19:24" x14ac:dyDescent="0.2">
      <c r="S892" s="5">
        <v>43665</v>
      </c>
      <c r="T892">
        <v>0.75</v>
      </c>
      <c r="U892" s="5">
        <v>43656</v>
      </c>
      <c r="V892">
        <v>0.56499999999999995</v>
      </c>
      <c r="W892" s="5">
        <v>43641</v>
      </c>
      <c r="X892">
        <v>0.65300000000000002</v>
      </c>
    </row>
    <row r="893" spans="19:24" x14ac:dyDescent="0.2">
      <c r="S893" s="5">
        <v>43664</v>
      </c>
      <c r="T893">
        <v>0.75</v>
      </c>
      <c r="U893" s="5">
        <v>43655</v>
      </c>
      <c r="V893">
        <v>0.54249999999999998</v>
      </c>
      <c r="W893" s="5">
        <v>43640</v>
      </c>
      <c r="X893">
        <v>0.66549999999999998</v>
      </c>
    </row>
    <row r="894" spans="19:24" x14ac:dyDescent="0.2">
      <c r="S894" s="5">
        <v>43663</v>
      </c>
      <c r="T894">
        <v>0.75</v>
      </c>
      <c r="U894" s="5">
        <v>43654</v>
      </c>
      <c r="V894">
        <v>0.54010000000000002</v>
      </c>
      <c r="W894" s="5">
        <v>43637</v>
      </c>
      <c r="X894">
        <v>0.68400000000000005</v>
      </c>
    </row>
    <row r="895" spans="19:24" x14ac:dyDescent="0.2">
      <c r="S895" s="5">
        <v>43662</v>
      </c>
      <c r="T895">
        <v>0.75</v>
      </c>
      <c r="U895" s="5">
        <v>43651</v>
      </c>
      <c r="V895">
        <v>0.56599999999999995</v>
      </c>
      <c r="W895" s="5">
        <v>43636</v>
      </c>
      <c r="X895">
        <v>0.64249999999999996</v>
      </c>
    </row>
    <row r="896" spans="19:24" x14ac:dyDescent="0.2">
      <c r="S896" s="5">
        <v>43661</v>
      </c>
      <c r="T896">
        <v>0.75</v>
      </c>
      <c r="U896" s="5">
        <v>43650</v>
      </c>
      <c r="V896">
        <v>0.52149999999999996</v>
      </c>
      <c r="W896" s="5">
        <v>43635</v>
      </c>
      <c r="X896">
        <v>0.69810000000000005</v>
      </c>
    </row>
    <row r="897" spans="19:24" x14ac:dyDescent="0.2">
      <c r="S897" s="5">
        <v>43658</v>
      </c>
      <c r="T897">
        <v>0.75</v>
      </c>
      <c r="U897" s="5">
        <v>43649</v>
      </c>
      <c r="V897">
        <v>0.53149999999999997</v>
      </c>
      <c r="W897" s="5">
        <v>43634</v>
      </c>
      <c r="X897">
        <v>0.65100000000000002</v>
      </c>
    </row>
    <row r="898" spans="19:24" x14ac:dyDescent="0.2">
      <c r="S898" s="5">
        <v>43657</v>
      </c>
      <c r="T898">
        <v>0.75</v>
      </c>
      <c r="U898" s="5">
        <v>43648</v>
      </c>
      <c r="V898">
        <v>0.53349999999999997</v>
      </c>
      <c r="W898" s="5">
        <v>43633</v>
      </c>
      <c r="X898">
        <v>0.69</v>
      </c>
    </row>
    <row r="899" spans="19:24" x14ac:dyDescent="0.2">
      <c r="S899" s="5">
        <v>43656</v>
      </c>
      <c r="T899">
        <v>0.75</v>
      </c>
      <c r="U899" s="5">
        <v>43647</v>
      </c>
      <c r="V899">
        <v>0.624</v>
      </c>
      <c r="W899" s="5">
        <v>43630</v>
      </c>
      <c r="X899">
        <v>0.68720000000000003</v>
      </c>
    </row>
    <row r="900" spans="19:24" x14ac:dyDescent="0.2">
      <c r="S900" s="5">
        <v>43655</v>
      </c>
      <c r="T900">
        <v>0.75</v>
      </c>
      <c r="U900" s="5">
        <v>43644</v>
      </c>
      <c r="V900">
        <v>0.64200000000000002</v>
      </c>
      <c r="W900" s="5">
        <v>43629</v>
      </c>
      <c r="X900">
        <v>0.6865</v>
      </c>
    </row>
    <row r="901" spans="19:24" x14ac:dyDescent="0.2">
      <c r="S901" s="5">
        <v>43654</v>
      </c>
      <c r="T901">
        <v>0.75</v>
      </c>
      <c r="U901" s="5">
        <v>43643</v>
      </c>
      <c r="V901">
        <v>0.63300000000000001</v>
      </c>
      <c r="W901" s="5">
        <v>43628</v>
      </c>
      <c r="X901">
        <v>0.70230000000000004</v>
      </c>
    </row>
    <row r="902" spans="19:24" x14ac:dyDescent="0.2">
      <c r="S902" s="5">
        <v>43651</v>
      </c>
      <c r="T902">
        <v>0.75</v>
      </c>
      <c r="U902" s="5">
        <v>43642</v>
      </c>
      <c r="V902">
        <v>0.64193</v>
      </c>
      <c r="W902" s="5">
        <v>43627</v>
      </c>
      <c r="X902">
        <v>0.68925000000000003</v>
      </c>
    </row>
    <row r="903" spans="19:24" x14ac:dyDescent="0.2">
      <c r="S903" s="5">
        <v>43650</v>
      </c>
      <c r="T903">
        <v>0.75</v>
      </c>
      <c r="U903" s="5">
        <v>43641</v>
      </c>
      <c r="V903">
        <v>0.62558999999999998</v>
      </c>
      <c r="W903" s="5">
        <v>43626</v>
      </c>
      <c r="X903">
        <v>0.65849999999999997</v>
      </c>
    </row>
    <row r="904" spans="19:24" x14ac:dyDescent="0.2">
      <c r="S904" s="5">
        <v>43649</v>
      </c>
      <c r="T904">
        <v>0.75</v>
      </c>
      <c r="U904" s="5">
        <v>43640</v>
      </c>
      <c r="V904">
        <v>0.63849999999999996</v>
      </c>
      <c r="W904" s="5">
        <v>43623</v>
      </c>
      <c r="X904">
        <v>0.63660000000000005</v>
      </c>
    </row>
    <row r="905" spans="19:24" x14ac:dyDescent="0.2">
      <c r="S905" s="5">
        <v>43648</v>
      </c>
      <c r="T905">
        <v>0.75</v>
      </c>
      <c r="U905" s="5">
        <v>43637</v>
      </c>
      <c r="V905">
        <v>0.65</v>
      </c>
      <c r="W905" s="5">
        <v>43622</v>
      </c>
      <c r="X905">
        <v>0.64800000000000002</v>
      </c>
    </row>
    <row r="906" spans="19:24" x14ac:dyDescent="0.2">
      <c r="S906" s="5">
        <v>43647</v>
      </c>
      <c r="T906">
        <v>0.75</v>
      </c>
      <c r="U906" s="5">
        <v>43636</v>
      </c>
      <c r="V906">
        <v>0.623</v>
      </c>
      <c r="W906" s="5">
        <v>43621</v>
      </c>
      <c r="X906">
        <v>0.70225000000000004</v>
      </c>
    </row>
    <row r="907" spans="19:24" x14ac:dyDescent="0.2">
      <c r="S907" s="5">
        <v>43644</v>
      </c>
      <c r="T907">
        <v>0.75</v>
      </c>
      <c r="U907" s="5">
        <v>43635</v>
      </c>
      <c r="V907">
        <v>0.67800000000000005</v>
      </c>
      <c r="W907" s="5">
        <v>43620</v>
      </c>
      <c r="X907">
        <v>0.73550000000000004</v>
      </c>
    </row>
    <row r="908" spans="19:24" x14ac:dyDescent="0.2">
      <c r="S908" s="5">
        <v>43643</v>
      </c>
      <c r="T908">
        <v>0.75</v>
      </c>
      <c r="U908" s="5">
        <v>43634</v>
      </c>
      <c r="V908">
        <v>0.62971999999999995</v>
      </c>
      <c r="W908" s="5">
        <v>43619</v>
      </c>
      <c r="X908">
        <v>0.69974999999999998</v>
      </c>
    </row>
    <row r="909" spans="19:24" x14ac:dyDescent="0.2">
      <c r="S909" s="5">
        <v>43642</v>
      </c>
      <c r="T909">
        <v>0.75</v>
      </c>
      <c r="U909" s="5">
        <v>43633</v>
      </c>
      <c r="V909">
        <v>0.65800000000000003</v>
      </c>
      <c r="W909" s="5">
        <v>43616</v>
      </c>
      <c r="X909">
        <v>0.73150000000000004</v>
      </c>
    </row>
    <row r="910" spans="19:24" x14ac:dyDescent="0.2">
      <c r="S910" s="5">
        <v>43641</v>
      </c>
      <c r="T910">
        <v>0.75</v>
      </c>
      <c r="U910" s="5">
        <v>43630</v>
      </c>
      <c r="V910">
        <v>0.65800000000000003</v>
      </c>
      <c r="W910" s="5">
        <v>43615</v>
      </c>
      <c r="X910">
        <v>0.74099999999999999</v>
      </c>
    </row>
    <row r="911" spans="19:24" x14ac:dyDescent="0.2">
      <c r="S911" s="5">
        <v>43640</v>
      </c>
      <c r="T911">
        <v>0.75</v>
      </c>
      <c r="U911" s="5">
        <v>43629</v>
      </c>
      <c r="V911">
        <v>0.65800000000000003</v>
      </c>
      <c r="W911" s="5">
        <v>43614</v>
      </c>
      <c r="X911">
        <v>0.73750000000000004</v>
      </c>
    </row>
    <row r="912" spans="19:24" x14ac:dyDescent="0.2">
      <c r="S912" s="5">
        <v>43637</v>
      </c>
      <c r="T912">
        <v>0.75</v>
      </c>
      <c r="U912" s="5">
        <v>43628</v>
      </c>
      <c r="V912">
        <v>0.66</v>
      </c>
      <c r="W912" s="5">
        <v>43613</v>
      </c>
      <c r="X912">
        <v>0.75329999999999997</v>
      </c>
    </row>
    <row r="913" spans="19:24" x14ac:dyDescent="0.2">
      <c r="S913" s="5">
        <v>43636</v>
      </c>
      <c r="T913">
        <v>0.75</v>
      </c>
      <c r="U913" s="5">
        <v>43627</v>
      </c>
      <c r="V913">
        <v>0.65586999999999995</v>
      </c>
      <c r="W913" s="5">
        <v>43609</v>
      </c>
      <c r="X913">
        <v>0.78400000000000003</v>
      </c>
    </row>
    <row r="914" spans="19:24" x14ac:dyDescent="0.2">
      <c r="S914" s="5">
        <v>43635</v>
      </c>
      <c r="T914">
        <v>0.75</v>
      </c>
      <c r="U914" s="5">
        <v>43626</v>
      </c>
      <c r="V914">
        <v>0.61499999999999999</v>
      </c>
      <c r="W914" s="5">
        <v>43608</v>
      </c>
      <c r="X914">
        <v>0.77700000000000002</v>
      </c>
    </row>
    <row r="915" spans="19:24" x14ac:dyDescent="0.2">
      <c r="S915" s="5">
        <v>43634</v>
      </c>
      <c r="T915">
        <v>0.75</v>
      </c>
      <c r="U915" s="5">
        <v>43623</v>
      </c>
      <c r="V915">
        <v>0.59050000000000002</v>
      </c>
      <c r="W915" s="5">
        <v>43607</v>
      </c>
      <c r="X915">
        <v>0.83399999999999996</v>
      </c>
    </row>
    <row r="916" spans="19:24" x14ac:dyDescent="0.2">
      <c r="S916" s="5">
        <v>43633</v>
      </c>
      <c r="T916">
        <v>0.75</v>
      </c>
      <c r="U916" s="5">
        <v>43622</v>
      </c>
      <c r="V916">
        <v>0.60399999999999998</v>
      </c>
      <c r="W916" s="5">
        <v>43606</v>
      </c>
      <c r="X916">
        <v>0.89049999999999996</v>
      </c>
    </row>
    <row r="917" spans="19:24" x14ac:dyDescent="0.2">
      <c r="S917" s="5">
        <v>43630</v>
      </c>
      <c r="T917">
        <v>0.75</v>
      </c>
      <c r="U917" s="5">
        <v>43621</v>
      </c>
      <c r="V917">
        <v>0.63949999999999996</v>
      </c>
      <c r="W917" s="5">
        <v>43605</v>
      </c>
      <c r="X917">
        <v>0.871</v>
      </c>
    </row>
    <row r="918" spans="19:24" x14ac:dyDescent="0.2">
      <c r="S918" s="5">
        <v>43629</v>
      </c>
      <c r="T918">
        <v>0.75</v>
      </c>
      <c r="U918" s="5">
        <v>43620</v>
      </c>
      <c r="V918">
        <v>0.66988999999999999</v>
      </c>
      <c r="W918" s="5">
        <v>43602</v>
      </c>
      <c r="X918">
        <v>0.8488</v>
      </c>
    </row>
    <row r="919" spans="19:24" x14ac:dyDescent="0.2">
      <c r="S919" s="5">
        <v>43628</v>
      </c>
      <c r="T919">
        <v>0.75</v>
      </c>
      <c r="U919" s="5">
        <v>43619</v>
      </c>
      <c r="V919">
        <v>0.64800000000000002</v>
      </c>
      <c r="W919" s="5">
        <v>43601</v>
      </c>
      <c r="X919">
        <v>0.88549999999999995</v>
      </c>
    </row>
    <row r="920" spans="19:24" x14ac:dyDescent="0.2">
      <c r="S920" s="5">
        <v>43627</v>
      </c>
      <c r="T920">
        <v>0.75</v>
      </c>
      <c r="U920" s="5">
        <v>43616</v>
      </c>
      <c r="V920">
        <v>0.67600000000000005</v>
      </c>
      <c r="W920" s="5">
        <v>43600</v>
      </c>
      <c r="X920">
        <v>0.87585000000000002</v>
      </c>
    </row>
    <row r="921" spans="19:24" x14ac:dyDescent="0.2">
      <c r="S921" s="5">
        <v>43626</v>
      </c>
      <c r="T921">
        <v>0.75</v>
      </c>
      <c r="U921" s="5">
        <v>43615</v>
      </c>
      <c r="V921">
        <v>0.68500000000000005</v>
      </c>
      <c r="W921" s="5">
        <v>43599</v>
      </c>
      <c r="X921">
        <v>0.90800000000000003</v>
      </c>
    </row>
    <row r="922" spans="19:24" x14ac:dyDescent="0.2">
      <c r="S922" s="5">
        <v>43623</v>
      </c>
      <c r="T922">
        <v>0.75</v>
      </c>
      <c r="U922" s="5">
        <v>43614</v>
      </c>
      <c r="V922">
        <v>0.68500000000000005</v>
      </c>
      <c r="W922" s="5">
        <v>43598</v>
      </c>
      <c r="X922">
        <v>0.90849999999999997</v>
      </c>
    </row>
    <row r="923" spans="19:24" x14ac:dyDescent="0.2">
      <c r="S923" s="5">
        <v>43622</v>
      </c>
      <c r="T923">
        <v>0.75</v>
      </c>
      <c r="U923" s="5">
        <v>43613</v>
      </c>
      <c r="V923">
        <v>0.68600000000000005</v>
      </c>
      <c r="W923" s="5">
        <v>43595</v>
      </c>
      <c r="X923">
        <v>0.93600000000000005</v>
      </c>
    </row>
    <row r="924" spans="19:24" x14ac:dyDescent="0.2">
      <c r="S924" s="5">
        <v>43621</v>
      </c>
      <c r="T924">
        <v>0.75</v>
      </c>
      <c r="U924" s="5">
        <v>43609</v>
      </c>
      <c r="V924">
        <v>0.70950000000000002</v>
      </c>
      <c r="W924" s="5">
        <v>43594</v>
      </c>
      <c r="X924">
        <v>0.93574999999999997</v>
      </c>
    </row>
    <row r="925" spans="19:24" x14ac:dyDescent="0.2">
      <c r="S925" s="5">
        <v>43620</v>
      </c>
      <c r="T925">
        <v>0.75</v>
      </c>
      <c r="U925" s="5">
        <v>43608</v>
      </c>
      <c r="V925">
        <v>0.70140999999999998</v>
      </c>
      <c r="W925" s="5">
        <v>43593</v>
      </c>
      <c r="X925">
        <v>0.94799999999999995</v>
      </c>
    </row>
    <row r="926" spans="19:24" x14ac:dyDescent="0.2">
      <c r="S926" s="5">
        <v>43619</v>
      </c>
      <c r="T926">
        <v>0.75</v>
      </c>
      <c r="U926" s="5">
        <v>43607</v>
      </c>
      <c r="V926">
        <v>0.74438000000000004</v>
      </c>
      <c r="W926" s="5">
        <v>43592</v>
      </c>
      <c r="X926">
        <v>0.95750000000000002</v>
      </c>
    </row>
    <row r="927" spans="19:24" x14ac:dyDescent="0.2">
      <c r="S927" s="5">
        <v>43616</v>
      </c>
      <c r="T927">
        <v>0.75</v>
      </c>
      <c r="U927" s="5">
        <v>43606</v>
      </c>
      <c r="V927">
        <v>0.77900000000000003</v>
      </c>
      <c r="W927" s="5">
        <v>43588</v>
      </c>
      <c r="X927">
        <v>1.0109999999999999</v>
      </c>
    </row>
    <row r="928" spans="19:24" x14ac:dyDescent="0.2">
      <c r="S928" s="5">
        <v>43615</v>
      </c>
      <c r="T928">
        <v>0.75</v>
      </c>
      <c r="U928" s="5">
        <v>43605</v>
      </c>
      <c r="V928">
        <v>0.76817999999999997</v>
      </c>
      <c r="W928" s="5">
        <v>43587</v>
      </c>
      <c r="X928">
        <v>0.98140000000000005</v>
      </c>
    </row>
    <row r="929" spans="19:24" x14ac:dyDescent="0.2">
      <c r="S929" s="5">
        <v>43614</v>
      </c>
      <c r="T929">
        <v>0.75</v>
      </c>
      <c r="U929" s="5">
        <v>43602</v>
      </c>
      <c r="V929">
        <v>0.752</v>
      </c>
      <c r="W929" s="5">
        <v>43586</v>
      </c>
      <c r="X929">
        <v>0.94199999999999995</v>
      </c>
    </row>
    <row r="930" spans="19:24" x14ac:dyDescent="0.2">
      <c r="S930" s="5">
        <v>43613</v>
      </c>
      <c r="T930">
        <v>0.75</v>
      </c>
      <c r="U930" s="5">
        <v>43601</v>
      </c>
      <c r="V930">
        <v>0.77749999999999997</v>
      </c>
      <c r="W930" s="5">
        <v>43585</v>
      </c>
      <c r="X930">
        <v>0.96650000000000003</v>
      </c>
    </row>
    <row r="931" spans="19:24" x14ac:dyDescent="0.2">
      <c r="S931" s="5">
        <v>43612</v>
      </c>
      <c r="T931">
        <v>0.75</v>
      </c>
      <c r="U931" s="5">
        <v>43600</v>
      </c>
      <c r="V931">
        <v>0.76949999999999996</v>
      </c>
      <c r="W931" s="5">
        <v>43584</v>
      </c>
      <c r="X931">
        <v>0.94</v>
      </c>
    </row>
    <row r="932" spans="19:24" x14ac:dyDescent="0.2">
      <c r="S932" s="5">
        <v>43609</v>
      </c>
      <c r="T932">
        <v>0.75</v>
      </c>
      <c r="U932" s="5">
        <v>43599</v>
      </c>
      <c r="V932">
        <v>0.78600000000000003</v>
      </c>
      <c r="W932" s="5">
        <v>43581</v>
      </c>
      <c r="X932">
        <v>0.91925000000000001</v>
      </c>
    </row>
    <row r="933" spans="19:24" x14ac:dyDescent="0.2">
      <c r="S933" s="5">
        <v>43608</v>
      </c>
      <c r="T933">
        <v>0.75</v>
      </c>
      <c r="U933" s="5">
        <v>43598</v>
      </c>
      <c r="V933">
        <v>0.78200000000000003</v>
      </c>
      <c r="W933" s="5">
        <v>43580</v>
      </c>
      <c r="X933">
        <v>0.93600000000000005</v>
      </c>
    </row>
    <row r="934" spans="19:24" x14ac:dyDescent="0.2">
      <c r="S934" s="5">
        <v>43607</v>
      </c>
      <c r="T934">
        <v>0.75</v>
      </c>
      <c r="U934" s="5">
        <v>43595</v>
      </c>
      <c r="V934">
        <v>0.80449999999999999</v>
      </c>
      <c r="W934" s="5">
        <v>43579</v>
      </c>
      <c r="X934">
        <v>0.95699999999999996</v>
      </c>
    </row>
    <row r="935" spans="19:24" x14ac:dyDescent="0.2">
      <c r="S935" s="5">
        <v>43606</v>
      </c>
      <c r="T935">
        <v>0.75</v>
      </c>
      <c r="U935" s="5">
        <v>43594</v>
      </c>
      <c r="V935">
        <v>0.80449999999999999</v>
      </c>
      <c r="W935" s="5">
        <v>43578</v>
      </c>
      <c r="X935">
        <v>1.008</v>
      </c>
    </row>
    <row r="936" spans="19:24" x14ac:dyDescent="0.2">
      <c r="S936" s="5">
        <v>43605</v>
      </c>
      <c r="T936">
        <v>0.75</v>
      </c>
      <c r="U936" s="5">
        <v>43593</v>
      </c>
      <c r="V936">
        <v>0.81499999999999995</v>
      </c>
      <c r="W936" s="5">
        <v>43573</v>
      </c>
      <c r="X936">
        <v>0.98250000000000004</v>
      </c>
    </row>
    <row r="937" spans="19:24" x14ac:dyDescent="0.2">
      <c r="S937" s="5">
        <v>43602</v>
      </c>
      <c r="T937">
        <v>0.75</v>
      </c>
      <c r="U937" s="5">
        <v>43592</v>
      </c>
      <c r="V937">
        <v>0.82850000000000001</v>
      </c>
      <c r="W937" s="5">
        <v>43572</v>
      </c>
      <c r="X937">
        <v>1.0129999999999999</v>
      </c>
    </row>
    <row r="938" spans="19:24" x14ac:dyDescent="0.2">
      <c r="S938" s="5">
        <v>43601</v>
      </c>
      <c r="T938">
        <v>0.75</v>
      </c>
      <c r="U938" s="5">
        <v>43591</v>
      </c>
      <c r="V938">
        <v>0.86</v>
      </c>
      <c r="W938" s="5">
        <v>43571</v>
      </c>
      <c r="X938">
        <v>0.99450000000000005</v>
      </c>
    </row>
    <row r="939" spans="19:24" x14ac:dyDescent="0.2">
      <c r="S939" s="5">
        <v>43600</v>
      </c>
      <c r="T939">
        <v>0.75</v>
      </c>
      <c r="U939" s="5">
        <v>43588</v>
      </c>
      <c r="V939">
        <v>0.86399999999999999</v>
      </c>
      <c r="W939" s="5">
        <v>43570</v>
      </c>
      <c r="X939">
        <v>0.99550000000000005</v>
      </c>
    </row>
    <row r="940" spans="19:24" x14ac:dyDescent="0.2">
      <c r="S940" s="5">
        <v>43599</v>
      </c>
      <c r="T940">
        <v>0.75</v>
      </c>
      <c r="U940" s="5">
        <v>43587</v>
      </c>
      <c r="V940">
        <v>0.83750000000000002</v>
      </c>
      <c r="W940" s="5">
        <v>43567</v>
      </c>
      <c r="X940">
        <v>0.98709999999999998</v>
      </c>
    </row>
    <row r="941" spans="19:24" x14ac:dyDescent="0.2">
      <c r="S941" s="5">
        <v>43598</v>
      </c>
      <c r="T941">
        <v>0.75</v>
      </c>
      <c r="U941" s="5">
        <v>43586</v>
      </c>
      <c r="V941">
        <v>0.82425000000000004</v>
      </c>
      <c r="W941" s="5">
        <v>43566</v>
      </c>
      <c r="X941">
        <v>0.93049999999999999</v>
      </c>
    </row>
    <row r="942" spans="19:24" x14ac:dyDescent="0.2">
      <c r="S942" s="5">
        <v>43595</v>
      </c>
      <c r="T942">
        <v>0.75</v>
      </c>
      <c r="U942" s="5">
        <v>43585</v>
      </c>
      <c r="V942">
        <v>0.83399999999999996</v>
      </c>
      <c r="W942" s="5">
        <v>43565</v>
      </c>
      <c r="X942">
        <v>0.88700000000000001</v>
      </c>
    </row>
    <row r="943" spans="19:24" x14ac:dyDescent="0.2">
      <c r="S943" s="5">
        <v>43594</v>
      </c>
      <c r="T943">
        <v>0.75</v>
      </c>
      <c r="U943" s="5">
        <v>43584</v>
      </c>
      <c r="V943">
        <v>0.80867999999999995</v>
      </c>
      <c r="W943" s="5">
        <v>43564</v>
      </c>
      <c r="X943">
        <v>0.90100000000000002</v>
      </c>
    </row>
    <row r="944" spans="19:24" x14ac:dyDescent="0.2">
      <c r="S944" s="5">
        <v>43593</v>
      </c>
      <c r="T944">
        <v>0.75</v>
      </c>
      <c r="U944" s="5">
        <v>43581</v>
      </c>
      <c r="V944">
        <v>0.79149999999999998</v>
      </c>
      <c r="W944" s="5">
        <v>43563</v>
      </c>
      <c r="X944">
        <v>0.91500000000000004</v>
      </c>
    </row>
    <row r="945" spans="19:24" x14ac:dyDescent="0.2">
      <c r="S945" s="5">
        <v>43592</v>
      </c>
      <c r="T945">
        <v>0.75</v>
      </c>
      <c r="U945" s="5">
        <v>43580</v>
      </c>
      <c r="V945">
        <v>0.80249999999999999</v>
      </c>
      <c r="W945" s="5">
        <v>43560</v>
      </c>
      <c r="X945">
        <v>0.91920000000000002</v>
      </c>
    </row>
    <row r="946" spans="19:24" x14ac:dyDescent="0.2">
      <c r="S946" s="5">
        <v>43591</v>
      </c>
      <c r="T946">
        <v>0.75</v>
      </c>
      <c r="U946" s="5">
        <v>43579</v>
      </c>
      <c r="V946">
        <v>0.81399999999999995</v>
      </c>
      <c r="W946" s="5">
        <v>43559</v>
      </c>
      <c r="X946">
        <v>0.88480000000000003</v>
      </c>
    </row>
    <row r="947" spans="19:24" x14ac:dyDescent="0.2">
      <c r="S947" s="5">
        <v>43588</v>
      </c>
      <c r="T947">
        <v>0.75</v>
      </c>
      <c r="U947" s="5">
        <v>43578</v>
      </c>
      <c r="V947">
        <v>0.84599999999999997</v>
      </c>
      <c r="W947" s="5">
        <v>43558</v>
      </c>
      <c r="X947">
        <v>0.89349999999999996</v>
      </c>
    </row>
    <row r="948" spans="19:24" x14ac:dyDescent="0.2">
      <c r="S948" s="5">
        <v>43587</v>
      </c>
      <c r="T948">
        <v>0.75</v>
      </c>
      <c r="U948" s="5">
        <v>43573</v>
      </c>
      <c r="V948">
        <v>0.82399999999999995</v>
      </c>
      <c r="W948" s="5">
        <v>43557</v>
      </c>
      <c r="X948">
        <v>0.80969999999999998</v>
      </c>
    </row>
    <row r="949" spans="19:24" x14ac:dyDescent="0.2">
      <c r="S949" s="5">
        <v>43586</v>
      </c>
      <c r="T949">
        <v>0.75</v>
      </c>
      <c r="U949" s="5">
        <v>43572</v>
      </c>
      <c r="V949">
        <v>0.84199999999999997</v>
      </c>
      <c r="W949" s="5">
        <v>43556</v>
      </c>
      <c r="X949">
        <v>0.85465000000000002</v>
      </c>
    </row>
    <row r="950" spans="19:24" x14ac:dyDescent="0.2">
      <c r="S950" s="5">
        <v>43585</v>
      </c>
      <c r="T950">
        <v>0.75</v>
      </c>
      <c r="U950" s="5">
        <v>43571</v>
      </c>
      <c r="V950">
        <v>0.82899999999999996</v>
      </c>
      <c r="W950" s="5">
        <v>43553</v>
      </c>
      <c r="X950">
        <v>0.8115</v>
      </c>
    </row>
    <row r="951" spans="19:24" x14ac:dyDescent="0.2">
      <c r="S951" s="5">
        <v>43584</v>
      </c>
      <c r="T951">
        <v>0.75</v>
      </c>
      <c r="U951" s="5">
        <v>43570</v>
      </c>
      <c r="V951">
        <v>0.82467000000000001</v>
      </c>
      <c r="W951" s="5">
        <v>43552</v>
      </c>
      <c r="X951">
        <v>0.8125</v>
      </c>
    </row>
    <row r="952" spans="19:24" x14ac:dyDescent="0.2">
      <c r="S952" s="5">
        <v>43581</v>
      </c>
      <c r="T952">
        <v>0.75</v>
      </c>
      <c r="U952" s="5">
        <v>43567</v>
      </c>
      <c r="V952">
        <v>0.81599999999999995</v>
      </c>
      <c r="W952" s="5">
        <v>43551</v>
      </c>
      <c r="X952">
        <v>0.8165</v>
      </c>
    </row>
    <row r="953" spans="19:24" x14ac:dyDescent="0.2">
      <c r="S953" s="5">
        <v>43580</v>
      </c>
      <c r="T953">
        <v>0.75</v>
      </c>
      <c r="U953" s="5">
        <v>43566</v>
      </c>
      <c r="V953">
        <v>0.78600000000000003</v>
      </c>
      <c r="W953" s="5">
        <v>43550</v>
      </c>
      <c r="X953">
        <v>0.81289999999999996</v>
      </c>
    </row>
    <row r="954" spans="19:24" x14ac:dyDescent="0.2">
      <c r="S954" s="5">
        <v>43579</v>
      </c>
      <c r="T954">
        <v>0.75</v>
      </c>
      <c r="U954" s="5">
        <v>43565</v>
      </c>
      <c r="V954">
        <v>0.751</v>
      </c>
      <c r="W954" s="5">
        <v>43549</v>
      </c>
      <c r="X954">
        <v>0.77500000000000002</v>
      </c>
    </row>
    <row r="955" spans="19:24" x14ac:dyDescent="0.2">
      <c r="S955" s="5">
        <v>43578</v>
      </c>
      <c r="T955">
        <v>0.75</v>
      </c>
      <c r="U955" s="5">
        <v>43564</v>
      </c>
      <c r="V955">
        <v>0.752</v>
      </c>
      <c r="W955" s="5">
        <v>43546</v>
      </c>
      <c r="X955">
        <v>0.81079999999999997</v>
      </c>
    </row>
    <row r="956" spans="19:24" x14ac:dyDescent="0.2">
      <c r="S956" s="5">
        <v>43577</v>
      </c>
      <c r="T956">
        <v>0.75</v>
      </c>
      <c r="U956" s="5">
        <v>43563</v>
      </c>
      <c r="V956">
        <v>0.75973000000000002</v>
      </c>
      <c r="W956" s="5">
        <v>43545</v>
      </c>
      <c r="X956">
        <v>0.85950000000000004</v>
      </c>
    </row>
    <row r="957" spans="19:24" x14ac:dyDescent="0.2">
      <c r="S957" s="5">
        <v>43574</v>
      </c>
      <c r="T957">
        <v>0.75</v>
      </c>
      <c r="U957" s="5">
        <v>43560</v>
      </c>
      <c r="V957">
        <v>0.76049999999999995</v>
      </c>
      <c r="W957" s="5">
        <v>43544</v>
      </c>
      <c r="X957">
        <v>0.94899999999999995</v>
      </c>
    </row>
    <row r="958" spans="19:24" x14ac:dyDescent="0.2">
      <c r="S958" s="5">
        <v>43573</v>
      </c>
      <c r="T958">
        <v>0.75</v>
      </c>
      <c r="U958" s="5">
        <v>43559</v>
      </c>
      <c r="V958">
        <v>0.746</v>
      </c>
      <c r="W958" s="5">
        <v>43543</v>
      </c>
      <c r="X958">
        <v>0.98799999999999999</v>
      </c>
    </row>
    <row r="959" spans="19:24" x14ac:dyDescent="0.2">
      <c r="S959" s="5">
        <v>43572</v>
      </c>
      <c r="T959">
        <v>0.75</v>
      </c>
      <c r="U959" s="5">
        <v>43558</v>
      </c>
      <c r="V959">
        <v>0.75900000000000001</v>
      </c>
      <c r="W959" s="5">
        <v>43542</v>
      </c>
      <c r="X959">
        <v>0.99660000000000004</v>
      </c>
    </row>
    <row r="960" spans="19:24" x14ac:dyDescent="0.2">
      <c r="S960" s="5">
        <v>43571</v>
      </c>
      <c r="T960">
        <v>0.75</v>
      </c>
      <c r="U960" s="5">
        <v>43557</v>
      </c>
      <c r="V960">
        <v>0.69586999999999999</v>
      </c>
      <c r="W960" s="5">
        <v>43539</v>
      </c>
      <c r="X960">
        <v>1.0102</v>
      </c>
    </row>
    <row r="961" spans="19:24" x14ac:dyDescent="0.2">
      <c r="S961" s="5">
        <v>43570</v>
      </c>
      <c r="T961">
        <v>0.75</v>
      </c>
      <c r="U961" s="5">
        <v>43556</v>
      </c>
      <c r="V961">
        <v>0.72399999999999998</v>
      </c>
      <c r="W961" s="5">
        <v>43538</v>
      </c>
      <c r="X961">
        <v>1.018</v>
      </c>
    </row>
    <row r="962" spans="19:24" x14ac:dyDescent="0.2">
      <c r="S962" s="5">
        <v>43567</v>
      </c>
      <c r="T962">
        <v>0.75</v>
      </c>
      <c r="U962" s="5">
        <v>43553</v>
      </c>
      <c r="V962">
        <v>0.7</v>
      </c>
      <c r="W962" s="5">
        <v>43537</v>
      </c>
      <c r="X962">
        <v>0.99550000000000005</v>
      </c>
    </row>
    <row r="963" spans="19:24" x14ac:dyDescent="0.2">
      <c r="S963" s="5">
        <v>43566</v>
      </c>
      <c r="T963">
        <v>0.75</v>
      </c>
      <c r="U963" s="5">
        <v>43552</v>
      </c>
      <c r="V963">
        <v>0.70550000000000002</v>
      </c>
      <c r="W963" s="5">
        <v>43536</v>
      </c>
      <c r="X963">
        <v>0.97350000000000003</v>
      </c>
    </row>
    <row r="964" spans="19:24" x14ac:dyDescent="0.2">
      <c r="S964" s="5">
        <v>43565</v>
      </c>
      <c r="T964">
        <v>0.75</v>
      </c>
      <c r="U964" s="5">
        <v>43551</v>
      </c>
      <c r="V964">
        <v>0.72150000000000003</v>
      </c>
      <c r="W964" s="5">
        <v>43535</v>
      </c>
      <c r="X964">
        <v>0.98299999999999998</v>
      </c>
    </row>
    <row r="965" spans="19:24" x14ac:dyDescent="0.2">
      <c r="S965" s="5">
        <v>43564</v>
      </c>
      <c r="T965">
        <v>0.75</v>
      </c>
      <c r="U965" s="5">
        <v>43550</v>
      </c>
      <c r="V965">
        <v>0.71499999999999997</v>
      </c>
      <c r="W965" s="5">
        <v>43532</v>
      </c>
      <c r="X965">
        <v>0.99399999999999999</v>
      </c>
    </row>
    <row r="966" spans="19:24" x14ac:dyDescent="0.2">
      <c r="S966" s="5">
        <v>43563</v>
      </c>
      <c r="T966">
        <v>0.75</v>
      </c>
      <c r="U966" s="5">
        <v>43549</v>
      </c>
      <c r="V966">
        <v>0.68100000000000005</v>
      </c>
      <c r="W966" s="5">
        <v>43531</v>
      </c>
      <c r="X966">
        <v>0.98250000000000004</v>
      </c>
    </row>
    <row r="967" spans="19:24" x14ac:dyDescent="0.2">
      <c r="S967" s="5">
        <v>43560</v>
      </c>
      <c r="T967">
        <v>0.75</v>
      </c>
      <c r="U967" s="5">
        <v>43546</v>
      </c>
      <c r="V967">
        <v>0.70833000000000002</v>
      </c>
      <c r="W967" s="5">
        <v>43530</v>
      </c>
      <c r="X967">
        <v>1.0249999999999999</v>
      </c>
    </row>
    <row r="968" spans="19:24" x14ac:dyDescent="0.2">
      <c r="S968" s="5">
        <v>43559</v>
      </c>
      <c r="T968">
        <v>0.75</v>
      </c>
      <c r="U968" s="5">
        <v>43545</v>
      </c>
      <c r="V968">
        <v>0.73399999999999999</v>
      </c>
      <c r="W968" s="5">
        <v>43529</v>
      </c>
      <c r="X968">
        <v>1.0685</v>
      </c>
    </row>
    <row r="969" spans="19:24" x14ac:dyDescent="0.2">
      <c r="S969" s="5">
        <v>43558</v>
      </c>
      <c r="T969">
        <v>0.75</v>
      </c>
      <c r="U969" s="5">
        <v>43544</v>
      </c>
      <c r="V969">
        <v>0.80300000000000005</v>
      </c>
      <c r="W969" s="5">
        <v>43528</v>
      </c>
      <c r="X969">
        <v>1.0569999999999999</v>
      </c>
    </row>
    <row r="970" spans="19:24" x14ac:dyDescent="0.2">
      <c r="S970" s="5">
        <v>43557</v>
      </c>
      <c r="T970">
        <v>0.75</v>
      </c>
      <c r="U970" s="5">
        <v>43543</v>
      </c>
      <c r="V970">
        <v>0.83199999999999996</v>
      </c>
      <c r="W970" s="5">
        <v>43525</v>
      </c>
      <c r="X970">
        <v>1.0686</v>
      </c>
    </row>
    <row r="971" spans="19:24" x14ac:dyDescent="0.2">
      <c r="S971" s="5">
        <v>43556</v>
      </c>
      <c r="T971">
        <v>0.75</v>
      </c>
      <c r="U971" s="5">
        <v>43542</v>
      </c>
      <c r="V971">
        <v>0.83599999999999997</v>
      </c>
      <c r="W971" s="5">
        <v>43524</v>
      </c>
      <c r="X971">
        <v>1.0663</v>
      </c>
    </row>
    <row r="972" spans="19:24" x14ac:dyDescent="0.2">
      <c r="S972" s="5">
        <v>43553</v>
      </c>
      <c r="T972">
        <v>0.75</v>
      </c>
      <c r="U972" s="5">
        <v>43539</v>
      </c>
      <c r="V972">
        <v>0.84563999999999995</v>
      </c>
      <c r="W972" s="5">
        <v>43523</v>
      </c>
      <c r="X972">
        <v>1.056</v>
      </c>
    </row>
    <row r="973" spans="19:24" x14ac:dyDescent="0.2">
      <c r="S973" s="5">
        <v>43552</v>
      </c>
      <c r="T973">
        <v>0.75</v>
      </c>
      <c r="U973" s="5">
        <v>43538</v>
      </c>
      <c r="V973">
        <v>0.84699999999999998</v>
      </c>
      <c r="W973" s="5">
        <v>43522</v>
      </c>
      <c r="X973">
        <v>0.99299999999999999</v>
      </c>
    </row>
    <row r="974" spans="19:24" x14ac:dyDescent="0.2">
      <c r="S974" s="5">
        <v>43551</v>
      </c>
      <c r="T974">
        <v>0.75</v>
      </c>
      <c r="U974" s="5">
        <v>43537</v>
      </c>
      <c r="V974">
        <v>0.83699999999999997</v>
      </c>
      <c r="W974" s="5">
        <v>43521</v>
      </c>
      <c r="X974">
        <v>0.96575</v>
      </c>
    </row>
    <row r="975" spans="19:24" x14ac:dyDescent="0.2">
      <c r="S975" s="5">
        <v>43550</v>
      </c>
      <c r="T975">
        <v>0.75</v>
      </c>
      <c r="U975" s="5">
        <v>43536</v>
      </c>
      <c r="V975">
        <v>0.81799999999999995</v>
      </c>
      <c r="W975" s="5">
        <v>43518</v>
      </c>
      <c r="X975">
        <v>0.95</v>
      </c>
    </row>
    <row r="976" spans="19:24" x14ac:dyDescent="0.2">
      <c r="S976" s="5">
        <v>43549</v>
      </c>
      <c r="T976">
        <v>0.75</v>
      </c>
      <c r="U976" s="5">
        <v>43535</v>
      </c>
      <c r="V976">
        <v>0.82899999999999996</v>
      </c>
      <c r="W976" s="5">
        <v>43517</v>
      </c>
      <c r="X976">
        <v>0.98199999999999998</v>
      </c>
    </row>
    <row r="977" spans="19:24" x14ac:dyDescent="0.2">
      <c r="S977" s="5">
        <v>43546</v>
      </c>
      <c r="T977">
        <v>0.75</v>
      </c>
      <c r="U977" s="5">
        <v>43532</v>
      </c>
      <c r="V977">
        <v>0.82599999999999996</v>
      </c>
      <c r="W977" s="5">
        <v>43516</v>
      </c>
      <c r="X977">
        <v>0.95399999999999996</v>
      </c>
    </row>
    <row r="978" spans="19:24" x14ac:dyDescent="0.2">
      <c r="S978" s="5">
        <v>43545</v>
      </c>
      <c r="T978">
        <v>0.75</v>
      </c>
      <c r="U978" s="5">
        <v>43531</v>
      </c>
      <c r="V978">
        <v>0.8296</v>
      </c>
      <c r="W978" s="5">
        <v>43515</v>
      </c>
      <c r="X978">
        <v>0.93700000000000006</v>
      </c>
    </row>
    <row r="979" spans="19:24" x14ac:dyDescent="0.2">
      <c r="S979" s="5">
        <v>43544</v>
      </c>
      <c r="T979">
        <v>0.75</v>
      </c>
      <c r="U979" s="5">
        <v>43530</v>
      </c>
      <c r="V979">
        <v>0.85699999999999998</v>
      </c>
      <c r="W979" s="5">
        <v>43514</v>
      </c>
      <c r="X979">
        <v>0.93869999999999998</v>
      </c>
    </row>
    <row r="980" spans="19:24" x14ac:dyDescent="0.2">
      <c r="S980" s="5">
        <v>43543</v>
      </c>
      <c r="T980">
        <v>0.75</v>
      </c>
      <c r="U980" s="5">
        <v>43529</v>
      </c>
      <c r="V980">
        <v>0.88200000000000001</v>
      </c>
      <c r="W980" s="5">
        <v>43511</v>
      </c>
      <c r="X980">
        <v>0.93840000000000001</v>
      </c>
    </row>
    <row r="981" spans="19:24" x14ac:dyDescent="0.2">
      <c r="S981" s="5">
        <v>43542</v>
      </c>
      <c r="T981">
        <v>0.75</v>
      </c>
      <c r="U981" s="5">
        <v>43528</v>
      </c>
      <c r="V981">
        <v>0.87448000000000004</v>
      </c>
      <c r="W981" s="5">
        <v>43510</v>
      </c>
      <c r="X981">
        <v>0.93200000000000005</v>
      </c>
    </row>
    <row r="982" spans="19:24" x14ac:dyDescent="0.2">
      <c r="S982" s="5">
        <v>43539</v>
      </c>
      <c r="T982">
        <v>0.75</v>
      </c>
      <c r="U982" s="5">
        <v>43525</v>
      </c>
      <c r="V982">
        <v>0.878</v>
      </c>
      <c r="W982" s="5">
        <v>43509</v>
      </c>
      <c r="X982">
        <v>0.95199999999999996</v>
      </c>
    </row>
    <row r="983" spans="19:24" x14ac:dyDescent="0.2">
      <c r="S983" s="5">
        <v>43538</v>
      </c>
      <c r="T983">
        <v>0.75</v>
      </c>
      <c r="U983" s="5">
        <v>43524</v>
      </c>
      <c r="V983">
        <v>0.877</v>
      </c>
      <c r="W983" s="5">
        <v>43508</v>
      </c>
      <c r="X983">
        <v>0.94679999999999997</v>
      </c>
    </row>
    <row r="984" spans="19:24" x14ac:dyDescent="0.2">
      <c r="S984" s="5">
        <v>43537</v>
      </c>
      <c r="T984">
        <v>0.75</v>
      </c>
      <c r="U984" s="5">
        <v>43523</v>
      </c>
      <c r="V984">
        <v>0.87531999999999999</v>
      </c>
      <c r="W984" s="5">
        <v>43507</v>
      </c>
      <c r="X984">
        <v>0.94650000000000001</v>
      </c>
    </row>
    <row r="985" spans="19:24" x14ac:dyDescent="0.2">
      <c r="S985" s="5">
        <v>43536</v>
      </c>
      <c r="T985">
        <v>0.75</v>
      </c>
      <c r="U985" s="5">
        <v>43522</v>
      </c>
      <c r="V985">
        <v>0.84575</v>
      </c>
      <c r="W985" s="5">
        <v>43504</v>
      </c>
      <c r="X985">
        <v>0.92749999999999999</v>
      </c>
    </row>
    <row r="986" spans="19:24" x14ac:dyDescent="0.2">
      <c r="S986" s="5">
        <v>43535</v>
      </c>
      <c r="T986">
        <v>0.75</v>
      </c>
      <c r="U986" s="5">
        <v>43521</v>
      </c>
      <c r="V986">
        <v>0.82852999999999999</v>
      </c>
      <c r="W986" s="5">
        <v>43503</v>
      </c>
      <c r="X986">
        <v>0.9526</v>
      </c>
    </row>
    <row r="987" spans="19:24" x14ac:dyDescent="0.2">
      <c r="S987" s="5">
        <v>43532</v>
      </c>
      <c r="T987">
        <v>0.75</v>
      </c>
      <c r="U987" s="5">
        <v>43518</v>
      </c>
      <c r="V987">
        <v>0.81855999999999995</v>
      </c>
      <c r="W987" s="5">
        <v>43502</v>
      </c>
      <c r="X987">
        <v>0.97850000000000004</v>
      </c>
    </row>
    <row r="988" spans="19:24" x14ac:dyDescent="0.2">
      <c r="S988" s="5">
        <v>43531</v>
      </c>
      <c r="T988">
        <v>0.75</v>
      </c>
      <c r="U988" s="5">
        <v>43517</v>
      </c>
      <c r="V988">
        <v>0.83547000000000005</v>
      </c>
      <c r="W988" s="5">
        <v>43501</v>
      </c>
      <c r="X988">
        <v>0.98499999999999999</v>
      </c>
    </row>
    <row r="989" spans="19:24" x14ac:dyDescent="0.2">
      <c r="S989" s="5">
        <v>43530</v>
      </c>
      <c r="T989">
        <v>0.75</v>
      </c>
      <c r="U989" s="5">
        <v>43516</v>
      </c>
      <c r="V989">
        <v>0.82250000000000001</v>
      </c>
      <c r="W989" s="5">
        <v>43500</v>
      </c>
      <c r="X989">
        <v>1.0229999999999999</v>
      </c>
    </row>
    <row r="990" spans="19:24" x14ac:dyDescent="0.2">
      <c r="S990" s="5">
        <v>43529</v>
      </c>
      <c r="T990">
        <v>0.75</v>
      </c>
      <c r="U990" s="5">
        <v>43515</v>
      </c>
      <c r="V990">
        <v>0.80349999999999999</v>
      </c>
      <c r="W990" s="5">
        <v>43497</v>
      </c>
      <c r="X990">
        <v>0.99</v>
      </c>
    </row>
    <row r="991" spans="19:24" x14ac:dyDescent="0.2">
      <c r="S991" s="5">
        <v>43528</v>
      </c>
      <c r="T991">
        <v>0.75</v>
      </c>
      <c r="U991" s="5">
        <v>43514</v>
      </c>
      <c r="V991">
        <v>0.79749999999999999</v>
      </c>
      <c r="W991" s="5">
        <v>43496</v>
      </c>
      <c r="X991">
        <v>0.98299999999999998</v>
      </c>
    </row>
    <row r="992" spans="19:24" x14ac:dyDescent="0.2">
      <c r="S992" s="5">
        <v>43525</v>
      </c>
      <c r="T992">
        <v>0.75</v>
      </c>
      <c r="U992" s="5">
        <v>43511</v>
      </c>
      <c r="V992">
        <v>0.79800000000000004</v>
      </c>
      <c r="W992" s="5">
        <v>43495</v>
      </c>
      <c r="X992">
        <v>1.0122</v>
      </c>
    </row>
    <row r="993" spans="19:24" x14ac:dyDescent="0.2">
      <c r="S993" s="5">
        <v>43524</v>
      </c>
      <c r="T993">
        <v>0.75</v>
      </c>
      <c r="U993" s="5">
        <v>43510</v>
      </c>
      <c r="V993">
        <v>0.79410000000000003</v>
      </c>
      <c r="W993" s="5">
        <v>43494</v>
      </c>
      <c r="X993">
        <v>1.0189999999999999</v>
      </c>
    </row>
    <row r="994" spans="19:24" x14ac:dyDescent="0.2">
      <c r="S994" s="5">
        <v>43523</v>
      </c>
      <c r="T994">
        <v>0.75</v>
      </c>
      <c r="U994" s="5">
        <v>43509</v>
      </c>
      <c r="V994">
        <v>0.81</v>
      </c>
      <c r="W994" s="5">
        <v>43493</v>
      </c>
      <c r="X994">
        <v>1.0235000000000001</v>
      </c>
    </row>
    <row r="995" spans="19:24" x14ac:dyDescent="0.2">
      <c r="S995" s="5">
        <v>43522</v>
      </c>
      <c r="T995">
        <v>0.75</v>
      </c>
      <c r="U995" s="5">
        <v>43508</v>
      </c>
      <c r="V995">
        <v>0.80600000000000005</v>
      </c>
      <c r="W995" s="5">
        <v>43490</v>
      </c>
      <c r="X995">
        <v>1.0504</v>
      </c>
    </row>
    <row r="996" spans="19:24" x14ac:dyDescent="0.2">
      <c r="S996" s="5">
        <v>43521</v>
      </c>
      <c r="T996">
        <v>0.75</v>
      </c>
      <c r="U996" s="5">
        <v>43507</v>
      </c>
      <c r="V996">
        <v>0.80700000000000005</v>
      </c>
      <c r="W996" s="5">
        <v>43489</v>
      </c>
      <c r="X996">
        <v>1.0269999999999999</v>
      </c>
    </row>
    <row r="997" spans="19:24" x14ac:dyDescent="0.2">
      <c r="S997" s="5">
        <v>43518</v>
      </c>
      <c r="T997">
        <v>0.75</v>
      </c>
      <c r="U997" s="5">
        <v>43504</v>
      </c>
      <c r="V997">
        <v>0.79800000000000004</v>
      </c>
      <c r="W997" s="5">
        <v>43488</v>
      </c>
      <c r="X997">
        <v>1.0685</v>
      </c>
    </row>
    <row r="998" spans="19:24" x14ac:dyDescent="0.2">
      <c r="S998" s="5">
        <v>43517</v>
      </c>
      <c r="T998">
        <v>0.75</v>
      </c>
      <c r="U998" s="5">
        <v>43503</v>
      </c>
      <c r="V998">
        <v>0.81799999999999995</v>
      </c>
      <c r="W998" s="5">
        <v>43487</v>
      </c>
      <c r="X998">
        <v>1.0629999999999999</v>
      </c>
    </row>
    <row r="999" spans="19:24" x14ac:dyDescent="0.2">
      <c r="S999" s="5">
        <v>43516</v>
      </c>
      <c r="T999">
        <v>0.75</v>
      </c>
      <c r="U999" s="5">
        <v>43502</v>
      </c>
      <c r="V999">
        <v>0.84399999999999997</v>
      </c>
      <c r="W999" s="5">
        <v>43486</v>
      </c>
      <c r="X999">
        <v>1.052</v>
      </c>
    </row>
    <row r="1000" spans="19:24" x14ac:dyDescent="0.2">
      <c r="S1000" s="5">
        <v>43515</v>
      </c>
      <c r="T1000">
        <v>0.75</v>
      </c>
      <c r="U1000" s="5">
        <v>43501</v>
      </c>
      <c r="V1000">
        <v>0.84850000000000003</v>
      </c>
      <c r="W1000" s="5">
        <v>43483</v>
      </c>
      <c r="X1000">
        <v>1.0770999999999999</v>
      </c>
    </row>
    <row r="1001" spans="19:24" x14ac:dyDescent="0.2">
      <c r="S1001" s="5">
        <v>43514</v>
      </c>
      <c r="T1001">
        <v>0.75</v>
      </c>
      <c r="U1001" s="5">
        <v>43500</v>
      </c>
      <c r="V1001">
        <v>0.86199999999999999</v>
      </c>
      <c r="W1001" s="5">
        <v>43482</v>
      </c>
      <c r="X1001">
        <v>1.0703</v>
      </c>
    </row>
    <row r="1002" spans="19:24" x14ac:dyDescent="0.2">
      <c r="S1002" s="5">
        <v>43511</v>
      </c>
      <c r="T1002">
        <v>0.75</v>
      </c>
      <c r="U1002" s="5">
        <v>43497</v>
      </c>
      <c r="V1002">
        <v>0.84399999999999997</v>
      </c>
      <c r="W1002" s="5">
        <v>43481</v>
      </c>
      <c r="X1002">
        <v>1.0584</v>
      </c>
    </row>
    <row r="1003" spans="19:24" x14ac:dyDescent="0.2">
      <c r="S1003" s="5">
        <v>43510</v>
      </c>
      <c r="T1003">
        <v>0.75</v>
      </c>
      <c r="U1003" s="5">
        <v>43496</v>
      </c>
      <c r="V1003">
        <v>0.83599999999999997</v>
      </c>
      <c r="W1003" s="5">
        <v>43480</v>
      </c>
      <c r="X1003">
        <v>1.0235000000000001</v>
      </c>
    </row>
    <row r="1004" spans="19:24" x14ac:dyDescent="0.2">
      <c r="S1004" s="5">
        <v>43509</v>
      </c>
      <c r="T1004">
        <v>0.75</v>
      </c>
      <c r="U1004" s="5">
        <v>43495</v>
      </c>
      <c r="V1004">
        <v>0.85599999999999998</v>
      </c>
      <c r="W1004" s="5">
        <v>43479</v>
      </c>
      <c r="X1004">
        <v>1.0571999999999999</v>
      </c>
    </row>
    <row r="1005" spans="19:24" x14ac:dyDescent="0.2">
      <c r="S1005" s="5">
        <v>43508</v>
      </c>
      <c r="T1005">
        <v>0.75</v>
      </c>
      <c r="U1005" s="5">
        <v>43494</v>
      </c>
      <c r="V1005">
        <v>0.85699999999999998</v>
      </c>
      <c r="W1005" s="5">
        <v>43476</v>
      </c>
      <c r="X1005">
        <v>1.0455000000000001</v>
      </c>
    </row>
    <row r="1006" spans="19:24" x14ac:dyDescent="0.2">
      <c r="S1006" s="5">
        <v>43507</v>
      </c>
      <c r="T1006">
        <v>0.75</v>
      </c>
      <c r="U1006" s="5">
        <v>43493</v>
      </c>
      <c r="V1006">
        <v>0.86150000000000004</v>
      </c>
      <c r="W1006" s="5">
        <v>43475</v>
      </c>
      <c r="X1006">
        <v>1.0225</v>
      </c>
    </row>
    <row r="1007" spans="19:24" x14ac:dyDescent="0.2">
      <c r="S1007" s="5">
        <v>43504</v>
      </c>
      <c r="T1007">
        <v>0.75</v>
      </c>
      <c r="U1007" s="5">
        <v>43490</v>
      </c>
      <c r="V1007">
        <v>0.88400000000000001</v>
      </c>
      <c r="W1007" s="5">
        <v>43474</v>
      </c>
      <c r="X1007">
        <v>1</v>
      </c>
    </row>
    <row r="1008" spans="19:24" x14ac:dyDescent="0.2">
      <c r="S1008" s="5">
        <v>43503</v>
      </c>
      <c r="T1008">
        <v>0.75</v>
      </c>
      <c r="U1008" s="5">
        <v>43489</v>
      </c>
      <c r="V1008">
        <v>0.86899999999999999</v>
      </c>
      <c r="W1008" s="5">
        <v>43473</v>
      </c>
      <c r="X1008">
        <v>0.99750000000000005</v>
      </c>
    </row>
    <row r="1009" spans="19:24" x14ac:dyDescent="0.2">
      <c r="S1009" s="5">
        <v>43502</v>
      </c>
      <c r="T1009">
        <v>0.75</v>
      </c>
      <c r="U1009" s="5">
        <v>43488</v>
      </c>
      <c r="V1009">
        <v>0.89400000000000002</v>
      </c>
      <c r="W1009" s="5">
        <v>43472</v>
      </c>
      <c r="X1009">
        <v>0.98499999999999999</v>
      </c>
    </row>
    <row r="1010" spans="19:24" x14ac:dyDescent="0.2">
      <c r="S1010" s="5">
        <v>43501</v>
      </c>
      <c r="T1010">
        <v>0.75</v>
      </c>
      <c r="U1010" s="5">
        <v>43487</v>
      </c>
      <c r="V1010">
        <v>0.88400000000000001</v>
      </c>
      <c r="W1010" s="5">
        <v>43469</v>
      </c>
      <c r="X1010">
        <v>0.997</v>
      </c>
    </row>
    <row r="1011" spans="19:24" x14ac:dyDescent="0.2">
      <c r="S1011" s="5">
        <v>43500</v>
      </c>
      <c r="T1011">
        <v>0.75</v>
      </c>
      <c r="U1011" s="5">
        <v>43486</v>
      </c>
      <c r="V1011">
        <v>0.874</v>
      </c>
      <c r="W1011" s="5">
        <v>43468</v>
      </c>
      <c r="X1011">
        <v>0.9415</v>
      </c>
    </row>
    <row r="1012" spans="19:24" x14ac:dyDescent="0.2">
      <c r="S1012" s="5">
        <v>43497</v>
      </c>
      <c r="T1012">
        <v>0.75</v>
      </c>
      <c r="U1012" s="5">
        <v>43483</v>
      </c>
      <c r="V1012">
        <v>0.88900000000000001</v>
      </c>
      <c r="W1012" s="5">
        <v>43467</v>
      </c>
      <c r="X1012">
        <v>0.96850000000000003</v>
      </c>
    </row>
    <row r="1013" spans="19:24" x14ac:dyDescent="0.2">
      <c r="S1013" s="5">
        <v>43496</v>
      </c>
      <c r="T1013">
        <v>0.75</v>
      </c>
      <c r="U1013" s="5">
        <v>43482</v>
      </c>
      <c r="V1013">
        <v>0.89349999999999996</v>
      </c>
      <c r="W1013" s="5">
        <v>43465</v>
      </c>
      <c r="X1013">
        <v>1.0205</v>
      </c>
    </row>
    <row r="1014" spans="19:24" x14ac:dyDescent="0.2">
      <c r="S1014" s="5">
        <v>43495</v>
      </c>
      <c r="T1014">
        <v>0.75</v>
      </c>
      <c r="U1014" s="5">
        <v>43481</v>
      </c>
      <c r="V1014">
        <v>0.90200000000000002</v>
      </c>
      <c r="W1014" s="5">
        <v>43462</v>
      </c>
      <c r="X1014">
        <v>1.0169999999999999</v>
      </c>
    </row>
    <row r="1015" spans="19:24" x14ac:dyDescent="0.2">
      <c r="S1015" s="5">
        <v>43494</v>
      </c>
      <c r="T1015">
        <v>0.75</v>
      </c>
      <c r="U1015" s="5">
        <v>43480</v>
      </c>
      <c r="V1015">
        <v>0.88700000000000001</v>
      </c>
      <c r="W1015" s="5">
        <v>43461</v>
      </c>
      <c r="X1015">
        <v>1.0439000000000001</v>
      </c>
    </row>
    <row r="1016" spans="19:24" x14ac:dyDescent="0.2">
      <c r="S1016" s="5">
        <v>43493</v>
      </c>
      <c r="T1016">
        <v>0.75</v>
      </c>
      <c r="U1016" s="5">
        <v>43479</v>
      </c>
      <c r="V1016">
        <v>0.90549999999999997</v>
      </c>
      <c r="W1016" s="5">
        <v>43458</v>
      </c>
      <c r="X1016">
        <v>1.0262</v>
      </c>
    </row>
    <row r="1017" spans="19:24" x14ac:dyDescent="0.2">
      <c r="S1017" s="5">
        <v>43490</v>
      </c>
      <c r="T1017">
        <v>0.75</v>
      </c>
      <c r="U1017" s="5">
        <v>43476</v>
      </c>
      <c r="V1017">
        <v>0.90400000000000003</v>
      </c>
      <c r="W1017" s="5">
        <v>43455</v>
      </c>
      <c r="X1017">
        <v>1.0589999999999999</v>
      </c>
    </row>
    <row r="1018" spans="19:24" x14ac:dyDescent="0.2">
      <c r="S1018" s="5">
        <v>43489</v>
      </c>
      <c r="T1018">
        <v>0.75</v>
      </c>
      <c r="U1018" s="5">
        <v>43475</v>
      </c>
      <c r="V1018">
        <v>0.88300000000000001</v>
      </c>
      <c r="W1018" s="5">
        <v>43454</v>
      </c>
      <c r="X1018">
        <v>1.0249999999999999</v>
      </c>
    </row>
    <row r="1019" spans="19:24" x14ac:dyDescent="0.2">
      <c r="S1019" s="5">
        <v>43488</v>
      </c>
      <c r="T1019">
        <v>0.75</v>
      </c>
      <c r="U1019" s="5">
        <v>43474</v>
      </c>
      <c r="V1019">
        <v>0.86350000000000005</v>
      </c>
      <c r="W1019" s="5">
        <v>43453</v>
      </c>
      <c r="X1019">
        <v>1.0269999999999999</v>
      </c>
    </row>
    <row r="1020" spans="19:24" x14ac:dyDescent="0.2">
      <c r="S1020" s="5">
        <v>43487</v>
      </c>
      <c r="T1020">
        <v>0.75</v>
      </c>
      <c r="U1020" s="5">
        <v>43473</v>
      </c>
      <c r="V1020">
        <v>0.85750000000000004</v>
      </c>
      <c r="W1020" s="5">
        <v>43452</v>
      </c>
      <c r="X1020">
        <v>1.0429999999999999</v>
      </c>
    </row>
    <row r="1021" spans="19:24" x14ac:dyDescent="0.2">
      <c r="S1021" s="5">
        <v>43486</v>
      </c>
      <c r="T1021">
        <v>0.75</v>
      </c>
      <c r="U1021" s="5">
        <v>43472</v>
      </c>
      <c r="V1021">
        <v>0.84150000000000003</v>
      </c>
      <c r="W1021" s="5">
        <v>43451</v>
      </c>
      <c r="X1021">
        <v>1.03</v>
      </c>
    </row>
    <row r="1022" spans="19:24" x14ac:dyDescent="0.2">
      <c r="S1022" s="5">
        <v>43483</v>
      </c>
      <c r="T1022">
        <v>0.75</v>
      </c>
      <c r="U1022" s="5">
        <v>43469</v>
      </c>
      <c r="V1022">
        <v>0.84599999999999997</v>
      </c>
      <c r="W1022" s="5">
        <v>43448</v>
      </c>
      <c r="X1022">
        <v>1.0189999999999999</v>
      </c>
    </row>
    <row r="1023" spans="19:24" x14ac:dyDescent="0.2">
      <c r="S1023" s="5">
        <v>43482</v>
      </c>
      <c r="T1023">
        <v>0.75</v>
      </c>
      <c r="U1023" s="5">
        <v>43468</v>
      </c>
      <c r="V1023">
        <v>0.81399999999999995</v>
      </c>
      <c r="W1023" s="5">
        <v>43447</v>
      </c>
      <c r="X1023">
        <v>1.0509999999999999</v>
      </c>
    </row>
    <row r="1024" spans="19:24" x14ac:dyDescent="0.2">
      <c r="S1024" s="5">
        <v>43481</v>
      </c>
      <c r="T1024">
        <v>0.75</v>
      </c>
      <c r="U1024" s="5">
        <v>43467</v>
      </c>
      <c r="V1024">
        <v>0.83250000000000002</v>
      </c>
      <c r="W1024" s="5">
        <v>43446</v>
      </c>
      <c r="X1024">
        <v>1.0275000000000001</v>
      </c>
    </row>
    <row r="1025" spans="19:24" x14ac:dyDescent="0.2">
      <c r="S1025" s="5">
        <v>43480</v>
      </c>
      <c r="T1025">
        <v>0.75</v>
      </c>
      <c r="U1025" s="5">
        <v>43465</v>
      </c>
      <c r="V1025">
        <v>0.87450000000000006</v>
      </c>
      <c r="W1025" s="5">
        <v>43445</v>
      </c>
      <c r="X1025">
        <v>0.95399999999999996</v>
      </c>
    </row>
    <row r="1026" spans="19:24" x14ac:dyDescent="0.2">
      <c r="S1026" s="5">
        <v>43479</v>
      </c>
      <c r="T1026">
        <v>0.75</v>
      </c>
      <c r="U1026" s="5">
        <v>43462</v>
      </c>
      <c r="V1026">
        <v>0.86384000000000005</v>
      </c>
      <c r="W1026" s="5">
        <v>43444</v>
      </c>
      <c r="X1026">
        <v>0.98250000000000004</v>
      </c>
    </row>
    <row r="1027" spans="19:24" x14ac:dyDescent="0.2">
      <c r="S1027" s="5">
        <v>43476</v>
      </c>
      <c r="T1027">
        <v>0.75</v>
      </c>
      <c r="U1027" s="5">
        <v>43461</v>
      </c>
      <c r="V1027">
        <v>0.874</v>
      </c>
      <c r="W1027" s="5">
        <v>43441</v>
      </c>
      <c r="X1027">
        <v>1.0229999999999999</v>
      </c>
    </row>
    <row r="1028" spans="19:24" x14ac:dyDescent="0.2">
      <c r="S1028" s="5">
        <v>43475</v>
      </c>
      <c r="T1028">
        <v>0.75</v>
      </c>
      <c r="U1028" s="5">
        <v>43458</v>
      </c>
      <c r="V1028">
        <v>0.87407000000000001</v>
      </c>
      <c r="W1028" s="5">
        <v>43440</v>
      </c>
      <c r="X1028">
        <v>1.014</v>
      </c>
    </row>
    <row r="1029" spans="19:24" x14ac:dyDescent="0.2">
      <c r="S1029" s="5">
        <v>43474</v>
      </c>
      <c r="T1029">
        <v>0.75</v>
      </c>
      <c r="U1029" s="5">
        <v>43455</v>
      </c>
      <c r="V1029">
        <v>0.88949999999999996</v>
      </c>
      <c r="W1029" s="5">
        <v>43439</v>
      </c>
      <c r="X1029">
        <v>1.06</v>
      </c>
    </row>
    <row r="1030" spans="19:24" x14ac:dyDescent="0.2">
      <c r="S1030" s="5">
        <v>43473</v>
      </c>
      <c r="T1030">
        <v>0.75</v>
      </c>
      <c r="U1030" s="5">
        <v>43454</v>
      </c>
      <c r="V1030">
        <v>0.86150000000000004</v>
      </c>
      <c r="W1030" s="5">
        <v>43438</v>
      </c>
      <c r="X1030">
        <v>1.0229999999999999</v>
      </c>
    </row>
    <row r="1031" spans="19:24" x14ac:dyDescent="0.2">
      <c r="S1031" s="5">
        <v>43472</v>
      </c>
      <c r="T1031">
        <v>0.75</v>
      </c>
      <c r="U1031" s="5">
        <v>43453</v>
      </c>
      <c r="V1031">
        <v>0.86499999999999999</v>
      </c>
      <c r="W1031" s="5">
        <v>43437</v>
      </c>
      <c r="X1031">
        <v>1.042</v>
      </c>
    </row>
    <row r="1032" spans="19:24" x14ac:dyDescent="0.2">
      <c r="S1032" s="5">
        <v>43469</v>
      </c>
      <c r="T1032">
        <v>0.75</v>
      </c>
      <c r="U1032" s="5">
        <v>43452</v>
      </c>
      <c r="V1032">
        <v>0.87849999999999995</v>
      </c>
      <c r="W1032" s="5">
        <v>43434</v>
      </c>
      <c r="X1032">
        <v>1.0826</v>
      </c>
    </row>
    <row r="1033" spans="19:24" x14ac:dyDescent="0.2">
      <c r="S1033" s="5">
        <v>43468</v>
      </c>
      <c r="T1033">
        <v>0.75</v>
      </c>
      <c r="U1033" s="5">
        <v>43451</v>
      </c>
      <c r="V1033">
        <v>0.88049999999999995</v>
      </c>
      <c r="W1033" s="5">
        <v>43433</v>
      </c>
      <c r="X1033">
        <v>1.079</v>
      </c>
    </row>
    <row r="1034" spans="19:24" x14ac:dyDescent="0.2">
      <c r="S1034" s="5">
        <v>43467</v>
      </c>
      <c r="T1034">
        <v>0.75</v>
      </c>
      <c r="U1034" s="5">
        <v>43448</v>
      </c>
      <c r="V1034">
        <v>0.87565000000000004</v>
      </c>
      <c r="W1034" s="5">
        <v>43432</v>
      </c>
      <c r="X1034">
        <v>1.0684</v>
      </c>
    </row>
    <row r="1035" spans="19:24" x14ac:dyDescent="0.2">
      <c r="S1035" s="5">
        <v>43466</v>
      </c>
      <c r="T1035">
        <v>0.75</v>
      </c>
      <c r="U1035" s="5">
        <v>43447</v>
      </c>
      <c r="V1035">
        <v>0.89629999999999999</v>
      </c>
      <c r="W1035" s="5">
        <v>43431</v>
      </c>
      <c r="X1035">
        <v>1.0762</v>
      </c>
    </row>
    <row r="1036" spans="19:24" x14ac:dyDescent="0.2">
      <c r="S1036" s="5">
        <v>43465</v>
      </c>
      <c r="T1036">
        <v>0.75</v>
      </c>
      <c r="U1036" s="5">
        <v>43446</v>
      </c>
      <c r="V1036">
        <v>0.88044</v>
      </c>
      <c r="W1036" s="5">
        <v>43430</v>
      </c>
      <c r="X1036">
        <v>1.095</v>
      </c>
    </row>
    <row r="1037" spans="19:24" x14ac:dyDescent="0.2">
      <c r="S1037" s="5">
        <v>43462</v>
      </c>
      <c r="T1037">
        <v>0.75</v>
      </c>
      <c r="U1037" s="5">
        <v>43445</v>
      </c>
      <c r="V1037">
        <v>0.82699999999999996</v>
      </c>
      <c r="W1037" s="5">
        <v>43427</v>
      </c>
      <c r="X1037">
        <v>1.0745</v>
      </c>
    </row>
    <row r="1038" spans="19:24" x14ac:dyDescent="0.2">
      <c r="S1038" s="5">
        <v>43461</v>
      </c>
      <c r="T1038">
        <v>0.75</v>
      </c>
      <c r="U1038" s="5">
        <v>43444</v>
      </c>
      <c r="V1038">
        <v>0.83450000000000002</v>
      </c>
      <c r="W1038" s="5">
        <v>43426</v>
      </c>
      <c r="X1038">
        <v>1.1025</v>
      </c>
    </row>
    <row r="1039" spans="19:24" x14ac:dyDescent="0.2">
      <c r="S1039" s="5">
        <v>43460</v>
      </c>
      <c r="T1039">
        <v>0.75</v>
      </c>
      <c r="U1039" s="5">
        <v>43441</v>
      </c>
      <c r="V1039">
        <v>0.87450000000000006</v>
      </c>
      <c r="W1039" s="5">
        <v>43425</v>
      </c>
      <c r="X1039">
        <v>1.0734999999999999</v>
      </c>
    </row>
    <row r="1040" spans="19:24" x14ac:dyDescent="0.2">
      <c r="S1040" s="5">
        <v>43459</v>
      </c>
      <c r="T1040">
        <v>0.75</v>
      </c>
      <c r="U1040" s="5">
        <v>43440</v>
      </c>
      <c r="V1040">
        <v>0.88305</v>
      </c>
      <c r="W1040" s="5">
        <v>43424</v>
      </c>
      <c r="X1040">
        <v>1.0629999999999999</v>
      </c>
    </row>
    <row r="1041" spans="19:24" x14ac:dyDescent="0.2">
      <c r="S1041" s="5">
        <v>43458</v>
      </c>
      <c r="T1041">
        <v>0.75</v>
      </c>
      <c r="U1041" s="5">
        <v>43439</v>
      </c>
      <c r="V1041">
        <v>0.89100000000000001</v>
      </c>
      <c r="W1041" s="5">
        <v>43423</v>
      </c>
      <c r="X1041">
        <v>1.0549999999999999</v>
      </c>
    </row>
    <row r="1042" spans="19:24" x14ac:dyDescent="0.2">
      <c r="S1042" s="5">
        <v>43455</v>
      </c>
      <c r="T1042">
        <v>0.75</v>
      </c>
      <c r="U1042" s="5">
        <v>43438</v>
      </c>
      <c r="V1042">
        <v>0.86768999999999996</v>
      </c>
      <c r="W1042" s="5">
        <v>43420</v>
      </c>
      <c r="X1042">
        <v>1.085</v>
      </c>
    </row>
    <row r="1043" spans="19:24" x14ac:dyDescent="0.2">
      <c r="S1043" s="5">
        <v>43454</v>
      </c>
      <c r="T1043">
        <v>0.75</v>
      </c>
      <c r="U1043" s="5">
        <v>43437</v>
      </c>
      <c r="V1043">
        <v>0.873</v>
      </c>
      <c r="W1043" s="5">
        <v>43419</v>
      </c>
      <c r="X1043">
        <v>1.0316000000000001</v>
      </c>
    </row>
    <row r="1044" spans="19:24" x14ac:dyDescent="0.2">
      <c r="S1044" s="5">
        <v>43453</v>
      </c>
      <c r="T1044">
        <v>0.75</v>
      </c>
      <c r="U1044" s="5">
        <v>43434</v>
      </c>
      <c r="V1044">
        <v>0.90100000000000002</v>
      </c>
      <c r="W1044" s="5">
        <v>43418</v>
      </c>
      <c r="X1044">
        <v>1.17635</v>
      </c>
    </row>
    <row r="1045" spans="19:24" x14ac:dyDescent="0.2">
      <c r="S1045" s="5">
        <v>43452</v>
      </c>
      <c r="T1045">
        <v>0.75</v>
      </c>
      <c r="U1045" s="5">
        <v>43433</v>
      </c>
      <c r="V1045">
        <v>0.88973000000000002</v>
      </c>
      <c r="W1045" s="5">
        <v>43417</v>
      </c>
      <c r="X1045">
        <v>1.1896</v>
      </c>
    </row>
    <row r="1046" spans="19:24" x14ac:dyDescent="0.2">
      <c r="S1046" s="5">
        <v>43451</v>
      </c>
      <c r="T1046">
        <v>0.75</v>
      </c>
      <c r="U1046" s="5">
        <v>43432</v>
      </c>
      <c r="V1046">
        <v>0.88300000000000001</v>
      </c>
      <c r="W1046" s="5">
        <v>43416</v>
      </c>
      <c r="X1046">
        <v>1.1339999999999999</v>
      </c>
    </row>
    <row r="1047" spans="19:24" x14ac:dyDescent="0.2">
      <c r="S1047" s="5">
        <v>43448</v>
      </c>
      <c r="T1047">
        <v>0.75</v>
      </c>
      <c r="U1047" s="5">
        <v>43431</v>
      </c>
      <c r="V1047">
        <v>0.88666999999999996</v>
      </c>
      <c r="W1047" s="5">
        <v>43413</v>
      </c>
      <c r="X1047">
        <v>1.175</v>
      </c>
    </row>
    <row r="1048" spans="19:24" x14ac:dyDescent="0.2">
      <c r="S1048" s="5">
        <v>43447</v>
      </c>
      <c r="T1048">
        <v>0.75</v>
      </c>
      <c r="U1048" s="5">
        <v>43430</v>
      </c>
      <c r="V1048">
        <v>0.9</v>
      </c>
      <c r="W1048" s="5">
        <v>43412</v>
      </c>
      <c r="X1048">
        <v>1.234</v>
      </c>
    </row>
    <row r="1049" spans="19:24" x14ac:dyDescent="0.2">
      <c r="S1049" s="5">
        <v>43446</v>
      </c>
      <c r="T1049">
        <v>0.75</v>
      </c>
      <c r="U1049" s="5">
        <v>43427</v>
      </c>
      <c r="V1049">
        <v>0.88249999999999995</v>
      </c>
      <c r="W1049" s="5">
        <v>43411</v>
      </c>
      <c r="X1049">
        <v>1.1973</v>
      </c>
    </row>
    <row r="1050" spans="19:24" x14ac:dyDescent="0.2">
      <c r="S1050" s="5">
        <v>43445</v>
      </c>
      <c r="T1050">
        <v>0.75</v>
      </c>
      <c r="U1050" s="5">
        <v>43426</v>
      </c>
      <c r="V1050">
        <v>0.91147</v>
      </c>
      <c r="W1050" s="5">
        <v>43410</v>
      </c>
      <c r="X1050">
        <v>1.196</v>
      </c>
    </row>
    <row r="1051" spans="19:24" x14ac:dyDescent="0.2">
      <c r="S1051" s="5">
        <v>43444</v>
      </c>
      <c r="T1051">
        <v>0.75</v>
      </c>
      <c r="U1051" s="5">
        <v>43425</v>
      </c>
      <c r="V1051">
        <v>0.88400000000000001</v>
      </c>
      <c r="W1051" s="5">
        <v>43409</v>
      </c>
      <c r="X1051">
        <v>1.1755</v>
      </c>
    </row>
    <row r="1052" spans="19:24" x14ac:dyDescent="0.2">
      <c r="S1052" s="5">
        <v>43441</v>
      </c>
      <c r="T1052">
        <v>0.75</v>
      </c>
      <c r="U1052" s="5">
        <v>43424</v>
      </c>
      <c r="V1052">
        <v>0.878</v>
      </c>
      <c r="W1052" s="5">
        <v>43406</v>
      </c>
      <c r="X1052">
        <v>1.1673</v>
      </c>
    </row>
    <row r="1053" spans="19:24" x14ac:dyDescent="0.2">
      <c r="S1053" s="5">
        <v>43440</v>
      </c>
      <c r="T1053">
        <v>0.75</v>
      </c>
      <c r="U1053" s="5">
        <v>43423</v>
      </c>
      <c r="V1053">
        <v>0.86599999999999999</v>
      </c>
      <c r="W1053" s="5">
        <v>43405</v>
      </c>
      <c r="X1053">
        <v>1.1359999999999999</v>
      </c>
    </row>
    <row r="1054" spans="19:24" x14ac:dyDescent="0.2">
      <c r="S1054" s="5">
        <v>43439</v>
      </c>
      <c r="T1054">
        <v>0.75</v>
      </c>
      <c r="U1054" s="5">
        <v>43420</v>
      </c>
      <c r="V1054">
        <v>0.88900000000000001</v>
      </c>
      <c r="W1054" s="5">
        <v>43404</v>
      </c>
      <c r="X1054">
        <v>1.1243000000000001</v>
      </c>
    </row>
    <row r="1055" spans="19:24" x14ac:dyDescent="0.2">
      <c r="S1055" s="5">
        <v>43438</v>
      </c>
      <c r="T1055">
        <v>0.75</v>
      </c>
      <c r="U1055" s="5">
        <v>43419</v>
      </c>
      <c r="V1055">
        <v>0.85599999999999998</v>
      </c>
      <c r="W1055" s="5">
        <v>43403</v>
      </c>
      <c r="X1055">
        <v>1.071</v>
      </c>
    </row>
    <row r="1056" spans="19:24" x14ac:dyDescent="0.2">
      <c r="S1056" s="5">
        <v>43437</v>
      </c>
      <c r="T1056">
        <v>0.75</v>
      </c>
      <c r="U1056" s="5">
        <v>43418</v>
      </c>
      <c r="V1056">
        <v>0.92500000000000004</v>
      </c>
      <c r="W1056" s="5">
        <v>43402</v>
      </c>
      <c r="X1056">
        <v>1.0669999999999999</v>
      </c>
    </row>
    <row r="1057" spans="19:24" x14ac:dyDescent="0.2">
      <c r="S1057" s="5">
        <v>43434</v>
      </c>
      <c r="T1057">
        <v>0.75</v>
      </c>
      <c r="U1057" s="5">
        <v>43417</v>
      </c>
      <c r="V1057">
        <v>0.94599999999999995</v>
      </c>
      <c r="W1057" s="5">
        <v>43399</v>
      </c>
      <c r="X1057">
        <v>1.0581</v>
      </c>
    </row>
    <row r="1058" spans="19:24" x14ac:dyDescent="0.2">
      <c r="S1058" s="5">
        <v>43433</v>
      </c>
      <c r="T1058">
        <v>0.75</v>
      </c>
      <c r="U1058" s="5">
        <v>43416</v>
      </c>
      <c r="V1058">
        <v>0.92400000000000004</v>
      </c>
      <c r="W1058" s="5">
        <v>43398</v>
      </c>
      <c r="X1058">
        <v>1.103</v>
      </c>
    </row>
    <row r="1059" spans="19:24" x14ac:dyDescent="0.2">
      <c r="S1059" s="5">
        <v>43432</v>
      </c>
      <c r="T1059">
        <v>0.75</v>
      </c>
      <c r="U1059" s="5">
        <v>43413</v>
      </c>
      <c r="V1059">
        <v>0.95699999999999996</v>
      </c>
      <c r="W1059" s="5">
        <v>43397</v>
      </c>
      <c r="X1059">
        <v>1.1114999999999999</v>
      </c>
    </row>
    <row r="1060" spans="19:24" x14ac:dyDescent="0.2">
      <c r="S1060" s="5">
        <v>43431</v>
      </c>
      <c r="T1060">
        <v>0.75</v>
      </c>
      <c r="U1060" s="5">
        <v>43412</v>
      </c>
      <c r="V1060">
        <v>0.97950000000000004</v>
      </c>
      <c r="W1060" s="5">
        <v>43396</v>
      </c>
      <c r="X1060">
        <v>1.1317999999999999</v>
      </c>
    </row>
    <row r="1061" spans="19:24" x14ac:dyDescent="0.2">
      <c r="S1061" s="5">
        <v>43430</v>
      </c>
      <c r="T1061">
        <v>0.75</v>
      </c>
      <c r="U1061" s="5">
        <v>43411</v>
      </c>
      <c r="V1061">
        <v>0.95699999999999996</v>
      </c>
      <c r="W1061" s="5">
        <v>43395</v>
      </c>
      <c r="X1061">
        <v>1.1619999999999999</v>
      </c>
    </row>
    <row r="1062" spans="19:24" x14ac:dyDescent="0.2">
      <c r="S1062" s="5">
        <v>43427</v>
      </c>
      <c r="T1062">
        <v>0.75</v>
      </c>
      <c r="U1062" s="5">
        <v>43410</v>
      </c>
      <c r="V1062">
        <v>0.95499999999999996</v>
      </c>
      <c r="W1062" s="5">
        <v>43392</v>
      </c>
      <c r="X1062">
        <v>1.2030000000000001</v>
      </c>
    </row>
    <row r="1063" spans="19:24" x14ac:dyDescent="0.2">
      <c r="S1063" s="5">
        <v>43426</v>
      </c>
      <c r="T1063">
        <v>0.75</v>
      </c>
      <c r="U1063" s="5">
        <v>43409</v>
      </c>
      <c r="V1063">
        <v>0.94599999999999995</v>
      </c>
      <c r="W1063" s="5">
        <v>43391</v>
      </c>
      <c r="X1063">
        <v>1.181</v>
      </c>
    </row>
    <row r="1064" spans="19:24" x14ac:dyDescent="0.2">
      <c r="S1064" s="5">
        <v>43425</v>
      </c>
      <c r="T1064">
        <v>0.75</v>
      </c>
      <c r="U1064" s="5">
        <v>43406</v>
      </c>
      <c r="V1064">
        <v>0.94199999999999995</v>
      </c>
      <c r="W1064" s="5">
        <v>43390</v>
      </c>
      <c r="X1064">
        <v>1.21</v>
      </c>
    </row>
    <row r="1065" spans="19:24" x14ac:dyDescent="0.2">
      <c r="S1065" s="5">
        <v>43424</v>
      </c>
      <c r="T1065">
        <v>0.75</v>
      </c>
      <c r="U1065" s="5">
        <v>43405</v>
      </c>
      <c r="V1065">
        <v>0.93100000000000005</v>
      </c>
      <c r="W1065" s="5">
        <v>43389</v>
      </c>
      <c r="X1065">
        <v>1.2270000000000001</v>
      </c>
    </row>
    <row r="1066" spans="19:24" x14ac:dyDescent="0.2">
      <c r="S1066" s="5">
        <v>43423</v>
      </c>
      <c r="T1066">
        <v>0.75</v>
      </c>
      <c r="U1066" s="5">
        <v>43404</v>
      </c>
      <c r="V1066">
        <v>0.91400000000000003</v>
      </c>
      <c r="W1066" s="5">
        <v>43388</v>
      </c>
      <c r="X1066">
        <v>1.228</v>
      </c>
    </row>
    <row r="1067" spans="19:24" x14ac:dyDescent="0.2">
      <c r="S1067" s="5">
        <v>43420</v>
      </c>
      <c r="T1067">
        <v>0.75</v>
      </c>
      <c r="U1067" s="5">
        <v>43403</v>
      </c>
      <c r="V1067">
        <v>0.88149999999999995</v>
      </c>
      <c r="W1067" s="5">
        <v>43385</v>
      </c>
      <c r="X1067">
        <v>1.24695</v>
      </c>
    </row>
    <row r="1068" spans="19:24" x14ac:dyDescent="0.2">
      <c r="S1068" s="5">
        <v>43419</v>
      </c>
      <c r="T1068">
        <v>0.75</v>
      </c>
      <c r="U1068" s="5">
        <v>43402</v>
      </c>
      <c r="V1068">
        <v>0.874</v>
      </c>
      <c r="W1068" s="5">
        <v>43384</v>
      </c>
      <c r="X1068">
        <v>1.2889999999999999</v>
      </c>
    </row>
    <row r="1069" spans="19:24" x14ac:dyDescent="0.2">
      <c r="S1069" s="5">
        <v>43418</v>
      </c>
      <c r="T1069">
        <v>0.75</v>
      </c>
      <c r="U1069" s="5">
        <v>43399</v>
      </c>
      <c r="V1069">
        <v>0.86799999999999999</v>
      </c>
      <c r="W1069" s="5">
        <v>43383</v>
      </c>
      <c r="X1069">
        <v>1.3180000000000001</v>
      </c>
    </row>
    <row r="1070" spans="19:24" x14ac:dyDescent="0.2">
      <c r="S1070" s="5">
        <v>43417</v>
      </c>
      <c r="T1070">
        <v>0.75</v>
      </c>
      <c r="U1070" s="5">
        <v>43398</v>
      </c>
      <c r="V1070">
        <v>0.89600000000000002</v>
      </c>
      <c r="W1070" s="5">
        <v>43382</v>
      </c>
      <c r="X1070">
        <v>1.3069999999999999</v>
      </c>
    </row>
    <row r="1071" spans="19:24" x14ac:dyDescent="0.2">
      <c r="S1071" s="5">
        <v>43416</v>
      </c>
      <c r="T1071">
        <v>0.75</v>
      </c>
      <c r="U1071" s="5">
        <v>43397</v>
      </c>
      <c r="V1071">
        <v>0.90100000000000002</v>
      </c>
      <c r="W1071" s="5">
        <v>43381</v>
      </c>
      <c r="X1071">
        <v>1.2805</v>
      </c>
    </row>
    <row r="1072" spans="19:24" x14ac:dyDescent="0.2">
      <c r="S1072" s="5">
        <v>43413</v>
      </c>
      <c r="T1072">
        <v>0.75</v>
      </c>
      <c r="U1072" s="5">
        <v>43396</v>
      </c>
      <c r="V1072">
        <v>0.90800000000000003</v>
      </c>
      <c r="W1072" s="5">
        <v>43378</v>
      </c>
      <c r="X1072">
        <v>1.3133999999999999</v>
      </c>
    </row>
    <row r="1073" spans="19:24" x14ac:dyDescent="0.2">
      <c r="S1073" s="5">
        <v>43412</v>
      </c>
      <c r="T1073">
        <v>0.75</v>
      </c>
      <c r="U1073" s="5">
        <v>43395</v>
      </c>
      <c r="V1073">
        <v>0.92100000000000004</v>
      </c>
      <c r="W1073" s="5">
        <v>43377</v>
      </c>
      <c r="X1073">
        <v>1.2629999999999999</v>
      </c>
    </row>
    <row r="1074" spans="19:24" x14ac:dyDescent="0.2">
      <c r="S1074" s="5">
        <v>43411</v>
      </c>
      <c r="T1074">
        <v>0.75</v>
      </c>
      <c r="U1074" s="5">
        <v>43392</v>
      </c>
      <c r="V1074">
        <v>0.94499999999999995</v>
      </c>
      <c r="W1074" s="5">
        <v>43376</v>
      </c>
      <c r="X1074">
        <v>1.2039</v>
      </c>
    </row>
    <row r="1075" spans="19:24" x14ac:dyDescent="0.2">
      <c r="S1075" s="5">
        <v>43410</v>
      </c>
      <c r="T1075">
        <v>0.75</v>
      </c>
      <c r="U1075" s="5">
        <v>43391</v>
      </c>
      <c r="V1075">
        <v>0.95</v>
      </c>
      <c r="W1075" s="5">
        <v>43375</v>
      </c>
      <c r="X1075">
        <v>1.17</v>
      </c>
    </row>
    <row r="1076" spans="19:24" x14ac:dyDescent="0.2">
      <c r="S1076" s="5">
        <v>43409</v>
      </c>
      <c r="T1076">
        <v>0.75</v>
      </c>
      <c r="U1076" s="5">
        <v>43390</v>
      </c>
      <c r="V1076">
        <v>0.96499999999999997</v>
      </c>
      <c r="W1076" s="5">
        <v>43374</v>
      </c>
      <c r="X1076">
        <v>1.2144999999999999</v>
      </c>
    </row>
    <row r="1077" spans="19:24" x14ac:dyDescent="0.2">
      <c r="S1077" s="5">
        <v>43406</v>
      </c>
      <c r="T1077">
        <v>0.75</v>
      </c>
      <c r="U1077" s="5">
        <v>43389</v>
      </c>
      <c r="V1077">
        <v>0.97299999999999998</v>
      </c>
      <c r="W1077" s="5">
        <v>43371</v>
      </c>
      <c r="X1077">
        <v>1.2050000000000001</v>
      </c>
    </row>
    <row r="1078" spans="19:24" x14ac:dyDescent="0.2">
      <c r="S1078" s="5">
        <v>43405</v>
      </c>
      <c r="T1078">
        <v>0.75</v>
      </c>
      <c r="U1078" s="5">
        <v>43388</v>
      </c>
      <c r="V1078">
        <v>0.96799999999999997</v>
      </c>
      <c r="W1078" s="5">
        <v>43370</v>
      </c>
      <c r="X1078">
        <v>1.216</v>
      </c>
    </row>
    <row r="1079" spans="19:24" x14ac:dyDescent="0.2">
      <c r="S1079" s="5">
        <v>43404</v>
      </c>
      <c r="T1079">
        <v>0.75</v>
      </c>
      <c r="U1079" s="5">
        <v>43385</v>
      </c>
      <c r="V1079">
        <v>0.98199999999999998</v>
      </c>
      <c r="W1079" s="5">
        <v>43369</v>
      </c>
      <c r="X1079">
        <v>1.2015</v>
      </c>
    </row>
    <row r="1080" spans="19:24" x14ac:dyDescent="0.2">
      <c r="S1080" s="5">
        <v>43403</v>
      </c>
      <c r="T1080">
        <v>0.75</v>
      </c>
      <c r="U1080" s="5">
        <v>43384</v>
      </c>
      <c r="V1080">
        <v>1.006</v>
      </c>
      <c r="W1080" s="5">
        <v>43368</v>
      </c>
      <c r="X1080">
        <v>1.2235</v>
      </c>
    </row>
    <row r="1081" spans="19:24" x14ac:dyDescent="0.2">
      <c r="S1081" s="5">
        <v>43402</v>
      </c>
      <c r="T1081">
        <v>0.75</v>
      </c>
      <c r="U1081" s="5">
        <v>43383</v>
      </c>
      <c r="V1081">
        <v>1.02</v>
      </c>
      <c r="W1081" s="5">
        <v>43367</v>
      </c>
      <c r="X1081">
        <v>1.2084999999999999</v>
      </c>
    </row>
    <row r="1082" spans="19:24" x14ac:dyDescent="0.2">
      <c r="S1082" s="5">
        <v>43399</v>
      </c>
      <c r="T1082">
        <v>0.75</v>
      </c>
      <c r="U1082" s="5">
        <v>43382</v>
      </c>
      <c r="V1082">
        <v>1.0125</v>
      </c>
      <c r="W1082" s="5">
        <v>43364</v>
      </c>
      <c r="X1082">
        <v>1.169</v>
      </c>
    </row>
    <row r="1083" spans="19:24" x14ac:dyDescent="0.2">
      <c r="S1083" s="5">
        <v>43398</v>
      </c>
      <c r="T1083">
        <v>0.75</v>
      </c>
      <c r="U1083" s="5">
        <v>43381</v>
      </c>
      <c r="V1083">
        <v>0.999</v>
      </c>
      <c r="W1083" s="5">
        <v>43363</v>
      </c>
      <c r="X1083">
        <v>1.204</v>
      </c>
    </row>
    <row r="1084" spans="19:24" x14ac:dyDescent="0.2">
      <c r="S1084" s="5">
        <v>43397</v>
      </c>
      <c r="T1084">
        <v>0.75</v>
      </c>
      <c r="U1084" s="5">
        <v>43378</v>
      </c>
      <c r="V1084">
        <v>1.016</v>
      </c>
      <c r="W1084" s="5">
        <v>43362</v>
      </c>
      <c r="X1084">
        <v>1.22</v>
      </c>
    </row>
    <row r="1085" spans="19:24" x14ac:dyDescent="0.2">
      <c r="S1085" s="5">
        <v>43396</v>
      </c>
      <c r="T1085">
        <v>0.75</v>
      </c>
      <c r="U1085" s="5">
        <v>43377</v>
      </c>
      <c r="V1085">
        <v>0.98950000000000005</v>
      </c>
      <c r="W1085" s="5">
        <v>43361</v>
      </c>
      <c r="X1085">
        <v>1.1815</v>
      </c>
    </row>
    <row r="1086" spans="19:24" x14ac:dyDescent="0.2">
      <c r="S1086" s="5">
        <v>43395</v>
      </c>
      <c r="T1086">
        <v>0.75</v>
      </c>
      <c r="U1086" s="5">
        <v>43376</v>
      </c>
      <c r="V1086">
        <v>0.95699999999999996</v>
      </c>
      <c r="W1086" s="5">
        <v>43360</v>
      </c>
      <c r="X1086">
        <v>1.167</v>
      </c>
    </row>
    <row r="1087" spans="19:24" x14ac:dyDescent="0.2">
      <c r="S1087" s="5">
        <v>43392</v>
      </c>
      <c r="T1087">
        <v>0.75</v>
      </c>
      <c r="U1087" s="5">
        <v>43375</v>
      </c>
      <c r="V1087">
        <v>0.94099999999999995</v>
      </c>
      <c r="W1087" s="5">
        <v>43357</v>
      </c>
      <c r="X1087">
        <v>1.1555</v>
      </c>
    </row>
    <row r="1088" spans="19:24" x14ac:dyDescent="0.2">
      <c r="S1088" s="5">
        <v>43391</v>
      </c>
      <c r="T1088">
        <v>0.75</v>
      </c>
      <c r="U1088" s="5">
        <v>43374</v>
      </c>
      <c r="V1088">
        <v>0.96199999999999997</v>
      </c>
      <c r="W1088" s="5">
        <v>43356</v>
      </c>
      <c r="X1088">
        <v>1.143</v>
      </c>
    </row>
    <row r="1089" spans="19:24" x14ac:dyDescent="0.2">
      <c r="S1089" s="5">
        <v>43390</v>
      </c>
      <c r="T1089">
        <v>0.75</v>
      </c>
      <c r="U1089" s="5">
        <v>43371</v>
      </c>
      <c r="V1089">
        <v>0.95399999999999996</v>
      </c>
      <c r="W1089" s="5">
        <v>43355</v>
      </c>
      <c r="X1089">
        <v>1.1240000000000001</v>
      </c>
    </row>
    <row r="1090" spans="19:24" x14ac:dyDescent="0.2">
      <c r="S1090" s="5">
        <v>43389</v>
      </c>
      <c r="T1090">
        <v>0.75</v>
      </c>
      <c r="U1090" s="5">
        <v>43370</v>
      </c>
      <c r="V1090">
        <v>0.95899999999999996</v>
      </c>
      <c r="W1090" s="5">
        <v>43354</v>
      </c>
      <c r="X1090">
        <v>1.1259999999999999</v>
      </c>
    </row>
    <row r="1091" spans="19:24" x14ac:dyDescent="0.2">
      <c r="S1091" s="5">
        <v>43388</v>
      </c>
      <c r="T1091">
        <v>0.75</v>
      </c>
      <c r="U1091" s="5">
        <v>43369</v>
      </c>
      <c r="V1091">
        <v>0.94450000000000001</v>
      </c>
      <c r="W1091" s="5">
        <v>43353</v>
      </c>
      <c r="X1091">
        <v>1.0980000000000001</v>
      </c>
    </row>
    <row r="1092" spans="19:24" x14ac:dyDescent="0.2">
      <c r="S1092" s="5">
        <v>43385</v>
      </c>
      <c r="T1092">
        <v>0.75</v>
      </c>
      <c r="U1092" s="5">
        <v>43368</v>
      </c>
      <c r="V1092">
        <v>0.95650000000000002</v>
      </c>
      <c r="W1092" s="5">
        <v>43350</v>
      </c>
      <c r="X1092">
        <v>1.0747500000000001</v>
      </c>
    </row>
    <row r="1093" spans="19:24" x14ac:dyDescent="0.2">
      <c r="S1093" s="5">
        <v>43384</v>
      </c>
      <c r="T1093">
        <v>0.75</v>
      </c>
      <c r="U1093" s="5">
        <v>43367</v>
      </c>
      <c r="V1093">
        <v>0.94299999999999995</v>
      </c>
      <c r="W1093" s="5">
        <v>43349</v>
      </c>
      <c r="X1093">
        <v>1.056</v>
      </c>
    </row>
    <row r="1094" spans="19:24" x14ac:dyDescent="0.2">
      <c r="S1094" s="5">
        <v>43383</v>
      </c>
      <c r="T1094">
        <v>0.75</v>
      </c>
      <c r="U1094" s="5">
        <v>43364</v>
      </c>
      <c r="V1094">
        <v>0.92800000000000005</v>
      </c>
      <c r="W1094" s="5">
        <v>43348</v>
      </c>
      <c r="X1094">
        <v>1.0841000000000001</v>
      </c>
    </row>
    <row r="1095" spans="19:24" x14ac:dyDescent="0.2">
      <c r="S1095" s="5">
        <v>43382</v>
      </c>
      <c r="T1095">
        <v>0.75</v>
      </c>
      <c r="U1095" s="5">
        <v>43363</v>
      </c>
      <c r="V1095">
        <v>0.95450000000000002</v>
      </c>
      <c r="W1095" s="5">
        <v>43347</v>
      </c>
      <c r="X1095">
        <v>1.08</v>
      </c>
    </row>
    <row r="1096" spans="19:24" x14ac:dyDescent="0.2">
      <c r="S1096" s="5">
        <v>43381</v>
      </c>
      <c r="T1096">
        <v>0.75</v>
      </c>
      <c r="U1096" s="5">
        <v>43362</v>
      </c>
      <c r="V1096">
        <v>0.95899999999999996</v>
      </c>
      <c r="W1096" s="5">
        <v>43346</v>
      </c>
      <c r="X1096">
        <v>1.0569999999999999</v>
      </c>
    </row>
    <row r="1097" spans="19:24" x14ac:dyDescent="0.2">
      <c r="S1097" s="5">
        <v>43378</v>
      </c>
      <c r="T1097">
        <v>0.75</v>
      </c>
      <c r="U1097" s="5">
        <v>43361</v>
      </c>
      <c r="V1097">
        <v>0.92800000000000005</v>
      </c>
      <c r="W1097" s="5">
        <v>43343</v>
      </c>
      <c r="X1097">
        <v>1.0780000000000001</v>
      </c>
    </row>
    <row r="1098" spans="19:24" x14ac:dyDescent="0.2">
      <c r="S1098" s="5">
        <v>43377</v>
      </c>
      <c r="T1098">
        <v>0.75</v>
      </c>
      <c r="U1098" s="5">
        <v>43360</v>
      </c>
      <c r="V1098">
        <v>0.92949999999999999</v>
      </c>
      <c r="W1098" s="5">
        <v>43342</v>
      </c>
      <c r="X1098">
        <v>1.097</v>
      </c>
    </row>
    <row r="1099" spans="19:24" x14ac:dyDescent="0.2">
      <c r="S1099" s="5">
        <v>43376</v>
      </c>
      <c r="T1099">
        <v>0.75</v>
      </c>
      <c r="U1099" s="5">
        <v>43357</v>
      </c>
      <c r="V1099">
        <v>0.92600000000000005</v>
      </c>
      <c r="W1099" s="5">
        <v>43341</v>
      </c>
      <c r="X1099">
        <v>1.1085</v>
      </c>
    </row>
    <row r="1100" spans="19:24" x14ac:dyDescent="0.2">
      <c r="S1100" s="5">
        <v>43375</v>
      </c>
      <c r="T1100">
        <v>0.75</v>
      </c>
      <c r="U1100" s="5">
        <v>43356</v>
      </c>
      <c r="V1100">
        <v>0.92049999999999998</v>
      </c>
      <c r="W1100" s="5">
        <v>43340</v>
      </c>
      <c r="X1100">
        <v>1.0720000000000001</v>
      </c>
    </row>
    <row r="1101" spans="19:24" x14ac:dyDescent="0.2">
      <c r="S1101" s="5">
        <v>43374</v>
      </c>
      <c r="T1101">
        <v>0.75</v>
      </c>
      <c r="U1101" s="5">
        <v>43355</v>
      </c>
      <c r="V1101">
        <v>0.91649999999999998</v>
      </c>
      <c r="W1101" s="5">
        <v>43336</v>
      </c>
      <c r="X1101">
        <v>1.0449999999999999</v>
      </c>
    </row>
    <row r="1102" spans="19:24" x14ac:dyDescent="0.2">
      <c r="S1102" s="5">
        <v>43371</v>
      </c>
      <c r="T1102">
        <v>0.75</v>
      </c>
      <c r="U1102" s="5">
        <v>43354</v>
      </c>
      <c r="V1102">
        <v>0.91449999999999998</v>
      </c>
      <c r="W1102" s="5">
        <v>43335</v>
      </c>
      <c r="X1102">
        <v>1.0434000000000001</v>
      </c>
    </row>
    <row r="1103" spans="19:24" x14ac:dyDescent="0.2">
      <c r="S1103" s="5">
        <v>43370</v>
      </c>
      <c r="T1103">
        <v>0.75</v>
      </c>
      <c r="U1103" s="5">
        <v>43353</v>
      </c>
      <c r="V1103">
        <v>0.89649999999999996</v>
      </c>
      <c r="W1103" s="5">
        <v>43334</v>
      </c>
      <c r="X1103">
        <v>1.044</v>
      </c>
    </row>
    <row r="1104" spans="19:24" x14ac:dyDescent="0.2">
      <c r="S1104" s="5">
        <v>43369</v>
      </c>
      <c r="T1104">
        <v>0.75</v>
      </c>
      <c r="U1104" s="5">
        <v>43350</v>
      </c>
      <c r="V1104">
        <v>0.88149999999999995</v>
      </c>
      <c r="W1104" s="5">
        <v>43333</v>
      </c>
      <c r="X1104">
        <v>1.04925</v>
      </c>
    </row>
    <row r="1105" spans="19:24" x14ac:dyDescent="0.2">
      <c r="S1105" s="5">
        <v>43368</v>
      </c>
      <c r="T1105">
        <v>0.75</v>
      </c>
      <c r="U1105" s="5">
        <v>43349</v>
      </c>
      <c r="V1105">
        <v>0.86550000000000005</v>
      </c>
      <c r="W1105" s="5">
        <v>43332</v>
      </c>
      <c r="X1105">
        <v>1.0118</v>
      </c>
    </row>
    <row r="1106" spans="19:24" x14ac:dyDescent="0.2">
      <c r="S1106" s="5">
        <v>43367</v>
      </c>
      <c r="T1106">
        <v>0.75</v>
      </c>
      <c r="U1106" s="5">
        <v>43348</v>
      </c>
      <c r="V1106">
        <v>0.875</v>
      </c>
      <c r="W1106" s="5">
        <v>43329</v>
      </c>
      <c r="X1106">
        <v>1.02</v>
      </c>
    </row>
    <row r="1107" spans="19:24" x14ac:dyDescent="0.2">
      <c r="S1107" s="5">
        <v>43364</v>
      </c>
      <c r="T1107">
        <v>0.75</v>
      </c>
      <c r="U1107" s="5">
        <v>43347</v>
      </c>
      <c r="V1107">
        <v>0.88</v>
      </c>
      <c r="W1107" s="5">
        <v>43328</v>
      </c>
      <c r="X1107">
        <v>1.0209999999999999</v>
      </c>
    </row>
    <row r="1108" spans="19:24" x14ac:dyDescent="0.2">
      <c r="S1108" s="5">
        <v>43363</v>
      </c>
      <c r="T1108">
        <v>0.75</v>
      </c>
      <c r="U1108" s="5">
        <v>43346</v>
      </c>
      <c r="V1108">
        <v>0.875</v>
      </c>
      <c r="W1108" s="5">
        <v>43327</v>
      </c>
      <c r="X1108">
        <v>1.0149999999999999</v>
      </c>
    </row>
    <row r="1109" spans="19:24" x14ac:dyDescent="0.2">
      <c r="S1109" s="5">
        <v>43362</v>
      </c>
      <c r="T1109">
        <v>0.75</v>
      </c>
      <c r="U1109" s="5">
        <v>43343</v>
      </c>
      <c r="V1109">
        <v>0.88900000000000001</v>
      </c>
      <c r="W1109" s="5">
        <v>43326</v>
      </c>
      <c r="X1109">
        <v>1.0365</v>
      </c>
    </row>
    <row r="1110" spans="19:24" x14ac:dyDescent="0.2">
      <c r="S1110" s="5">
        <v>43361</v>
      </c>
      <c r="T1110">
        <v>0.75</v>
      </c>
      <c r="U1110" s="5">
        <v>43342</v>
      </c>
      <c r="V1110">
        <v>0.90049999999999997</v>
      </c>
      <c r="W1110" s="5">
        <v>43325</v>
      </c>
      <c r="X1110">
        <v>1.0275000000000001</v>
      </c>
    </row>
    <row r="1111" spans="19:24" x14ac:dyDescent="0.2">
      <c r="S1111" s="5">
        <v>43360</v>
      </c>
      <c r="T1111">
        <v>0.75</v>
      </c>
      <c r="U1111" s="5">
        <v>43341</v>
      </c>
      <c r="V1111">
        <v>0.90400000000000003</v>
      </c>
      <c r="W1111" s="5">
        <v>43322</v>
      </c>
      <c r="X1111">
        <v>1.022</v>
      </c>
    </row>
    <row r="1112" spans="19:24" x14ac:dyDescent="0.2">
      <c r="S1112" s="5">
        <v>43357</v>
      </c>
      <c r="T1112">
        <v>0.75</v>
      </c>
      <c r="U1112" s="5">
        <v>43340</v>
      </c>
      <c r="V1112">
        <v>0.879</v>
      </c>
      <c r="W1112" s="5">
        <v>43321</v>
      </c>
      <c r="X1112">
        <v>1.0739000000000001</v>
      </c>
    </row>
    <row r="1113" spans="19:24" x14ac:dyDescent="0.2">
      <c r="S1113" s="5">
        <v>43356</v>
      </c>
      <c r="T1113">
        <v>0.75</v>
      </c>
      <c r="U1113" s="5">
        <v>43336</v>
      </c>
      <c r="V1113">
        <v>0.86099999999999999</v>
      </c>
      <c r="W1113" s="5">
        <v>43320</v>
      </c>
      <c r="X1113">
        <v>1.0849</v>
      </c>
    </row>
    <row r="1114" spans="19:24" x14ac:dyDescent="0.2">
      <c r="S1114" s="5">
        <v>43355</v>
      </c>
      <c r="T1114">
        <v>0.75</v>
      </c>
      <c r="U1114" s="5">
        <v>43335</v>
      </c>
      <c r="V1114">
        <v>0.86099999999999999</v>
      </c>
      <c r="W1114" s="5">
        <v>43319</v>
      </c>
      <c r="X1114">
        <v>1.0862000000000001</v>
      </c>
    </row>
    <row r="1115" spans="19:24" x14ac:dyDescent="0.2">
      <c r="S1115" s="5">
        <v>43354</v>
      </c>
      <c r="T1115">
        <v>0.75</v>
      </c>
      <c r="U1115" s="5">
        <v>43334</v>
      </c>
      <c r="V1115">
        <v>0.85899999999999999</v>
      </c>
      <c r="W1115" s="5">
        <v>43318</v>
      </c>
      <c r="X1115">
        <v>1.0740000000000001</v>
      </c>
    </row>
    <row r="1116" spans="19:24" x14ac:dyDescent="0.2">
      <c r="S1116" s="5">
        <v>43353</v>
      </c>
      <c r="T1116">
        <v>0.75</v>
      </c>
      <c r="U1116" s="5">
        <v>43333</v>
      </c>
      <c r="V1116">
        <v>0.86</v>
      </c>
      <c r="W1116" s="5">
        <v>43315</v>
      </c>
      <c r="X1116">
        <v>1.0885</v>
      </c>
    </row>
    <row r="1117" spans="19:24" x14ac:dyDescent="0.2">
      <c r="S1117" s="5">
        <v>43350</v>
      </c>
      <c r="T1117">
        <v>0.75</v>
      </c>
      <c r="U1117" s="5">
        <v>43332</v>
      </c>
      <c r="V1117">
        <v>0.84299999999999997</v>
      </c>
      <c r="W1117" s="5">
        <v>43314</v>
      </c>
      <c r="X1117">
        <v>1.1259999999999999</v>
      </c>
    </row>
    <row r="1118" spans="19:24" x14ac:dyDescent="0.2">
      <c r="S1118" s="5">
        <v>43349</v>
      </c>
      <c r="T1118">
        <v>0.75</v>
      </c>
      <c r="U1118" s="5">
        <v>43329</v>
      </c>
      <c r="V1118">
        <v>0.84699999999999998</v>
      </c>
      <c r="W1118" s="5">
        <v>43313</v>
      </c>
      <c r="X1118">
        <v>1.1259999999999999</v>
      </c>
    </row>
    <row r="1119" spans="19:24" x14ac:dyDescent="0.2">
      <c r="S1119" s="5">
        <v>43348</v>
      </c>
      <c r="T1119">
        <v>0.75</v>
      </c>
      <c r="U1119" s="5">
        <v>43328</v>
      </c>
      <c r="V1119">
        <v>0.84599999999999997</v>
      </c>
      <c r="W1119" s="5">
        <v>43312</v>
      </c>
      <c r="X1119">
        <v>1.0900000000000001</v>
      </c>
    </row>
    <row r="1120" spans="19:24" x14ac:dyDescent="0.2">
      <c r="S1120" s="5">
        <v>43347</v>
      </c>
      <c r="T1120">
        <v>0.75</v>
      </c>
      <c r="U1120" s="5">
        <v>43327</v>
      </c>
      <c r="V1120">
        <v>0.83199999999999996</v>
      </c>
      <c r="W1120" s="5">
        <v>43311</v>
      </c>
      <c r="X1120">
        <v>1.0960000000000001</v>
      </c>
    </row>
    <row r="1121" spans="19:24" x14ac:dyDescent="0.2">
      <c r="S1121" s="5">
        <v>43346</v>
      </c>
      <c r="T1121">
        <v>0.75</v>
      </c>
      <c r="U1121" s="5">
        <v>43326</v>
      </c>
      <c r="V1121">
        <v>0.84799999999999998</v>
      </c>
      <c r="W1121" s="5">
        <v>43308</v>
      </c>
      <c r="X1121">
        <v>1.0543</v>
      </c>
    </row>
    <row r="1122" spans="19:24" x14ac:dyDescent="0.2">
      <c r="S1122" s="5">
        <v>43343</v>
      </c>
      <c r="T1122">
        <v>0.75</v>
      </c>
      <c r="U1122" s="5">
        <v>43325</v>
      </c>
      <c r="V1122">
        <v>0.84099999999999997</v>
      </c>
      <c r="W1122" s="5">
        <v>43307</v>
      </c>
      <c r="X1122">
        <v>1.048</v>
      </c>
    </row>
    <row r="1123" spans="19:24" x14ac:dyDescent="0.2">
      <c r="S1123" s="5">
        <v>43342</v>
      </c>
      <c r="T1123">
        <v>0.75</v>
      </c>
      <c r="U1123" s="5">
        <v>43322</v>
      </c>
      <c r="V1123">
        <v>0.83550000000000002</v>
      </c>
      <c r="W1123" s="5">
        <v>43306</v>
      </c>
      <c r="X1123">
        <v>1.0345</v>
      </c>
    </row>
    <row r="1124" spans="19:24" x14ac:dyDescent="0.2">
      <c r="S1124" s="5">
        <v>43341</v>
      </c>
      <c r="T1124">
        <v>0.75</v>
      </c>
      <c r="U1124" s="5">
        <v>43321</v>
      </c>
      <c r="V1124">
        <v>0.87549999999999994</v>
      </c>
      <c r="W1124" s="5">
        <v>43305</v>
      </c>
      <c r="X1124">
        <v>1.032</v>
      </c>
    </row>
    <row r="1125" spans="19:24" x14ac:dyDescent="0.2">
      <c r="S1125" s="5">
        <v>43340</v>
      </c>
      <c r="T1125">
        <v>0.75</v>
      </c>
      <c r="U1125" s="5">
        <v>43320</v>
      </c>
      <c r="V1125">
        <v>0.88400000000000001</v>
      </c>
      <c r="W1125" s="5">
        <v>43304</v>
      </c>
      <c r="X1125">
        <v>1.0208999999999999</v>
      </c>
    </row>
    <row r="1126" spans="19:24" x14ac:dyDescent="0.2">
      <c r="S1126" s="5">
        <v>43339</v>
      </c>
      <c r="T1126">
        <v>0.75</v>
      </c>
      <c r="U1126" s="5">
        <v>43319</v>
      </c>
      <c r="V1126">
        <v>0.88400000000000001</v>
      </c>
      <c r="W1126" s="5">
        <v>43301</v>
      </c>
      <c r="X1126">
        <v>1.004</v>
      </c>
    </row>
    <row r="1127" spans="19:24" x14ac:dyDescent="0.2">
      <c r="S1127" s="5">
        <v>43336</v>
      </c>
      <c r="T1127">
        <v>0.75</v>
      </c>
      <c r="U1127" s="5">
        <v>43318</v>
      </c>
      <c r="V1127">
        <v>0.877</v>
      </c>
      <c r="W1127" s="5">
        <v>43300</v>
      </c>
      <c r="X1127">
        <v>0.96150000000000002</v>
      </c>
    </row>
    <row r="1128" spans="19:24" x14ac:dyDescent="0.2">
      <c r="S1128" s="5">
        <v>43335</v>
      </c>
      <c r="T1128">
        <v>0.75</v>
      </c>
      <c r="U1128" s="5">
        <v>43315</v>
      </c>
      <c r="V1128">
        <v>0.88400000000000001</v>
      </c>
      <c r="W1128" s="5">
        <v>43299</v>
      </c>
      <c r="X1128">
        <v>0.98675000000000002</v>
      </c>
    </row>
    <row r="1129" spans="19:24" x14ac:dyDescent="0.2">
      <c r="S1129" s="5">
        <v>43334</v>
      </c>
      <c r="T1129">
        <v>0.75</v>
      </c>
      <c r="U1129" s="5">
        <v>43314</v>
      </c>
      <c r="V1129">
        <v>0.89900000000000002</v>
      </c>
      <c r="W1129" s="5">
        <v>43298</v>
      </c>
      <c r="X1129">
        <v>1.0245</v>
      </c>
    </row>
    <row r="1130" spans="19:24" x14ac:dyDescent="0.2">
      <c r="S1130" s="5">
        <v>43333</v>
      </c>
      <c r="T1130">
        <v>0.75</v>
      </c>
      <c r="U1130" s="5">
        <v>43313</v>
      </c>
      <c r="V1130">
        <v>0.90200000000000002</v>
      </c>
      <c r="W1130" s="5">
        <v>43297</v>
      </c>
      <c r="X1130">
        <v>1.032</v>
      </c>
    </row>
    <row r="1131" spans="19:24" x14ac:dyDescent="0.2">
      <c r="S1131" s="5">
        <v>43332</v>
      </c>
      <c r="T1131">
        <v>0.75</v>
      </c>
      <c r="U1131" s="5">
        <v>43312</v>
      </c>
      <c r="V1131">
        <v>0.88700000000000001</v>
      </c>
      <c r="W1131" s="5">
        <v>43294</v>
      </c>
      <c r="X1131">
        <v>1.032</v>
      </c>
    </row>
    <row r="1132" spans="19:24" x14ac:dyDescent="0.2">
      <c r="S1132" s="5">
        <v>43329</v>
      </c>
      <c r="T1132">
        <v>0.75</v>
      </c>
      <c r="U1132" s="5">
        <v>43311</v>
      </c>
      <c r="V1132">
        <v>0.88549999999999995</v>
      </c>
      <c r="W1132" s="5">
        <v>43293</v>
      </c>
      <c r="X1132">
        <v>1.0369999999999999</v>
      </c>
    </row>
    <row r="1133" spans="19:24" x14ac:dyDescent="0.2">
      <c r="S1133" s="5">
        <v>43328</v>
      </c>
      <c r="T1133">
        <v>0.75</v>
      </c>
      <c r="U1133" s="5">
        <v>43308</v>
      </c>
      <c r="V1133">
        <v>0.86199999999999999</v>
      </c>
      <c r="W1133" s="5">
        <v>43292</v>
      </c>
      <c r="X1133">
        <v>1.0509999999999999</v>
      </c>
    </row>
    <row r="1134" spans="19:24" x14ac:dyDescent="0.2">
      <c r="S1134" s="5">
        <v>43327</v>
      </c>
      <c r="T1134">
        <v>0.75</v>
      </c>
      <c r="U1134" s="5">
        <v>43307</v>
      </c>
      <c r="V1134">
        <v>0.86599999999999999</v>
      </c>
      <c r="W1134" s="5">
        <v>43291</v>
      </c>
      <c r="X1134">
        <v>1.0591999999999999</v>
      </c>
    </row>
    <row r="1135" spans="19:24" x14ac:dyDescent="0.2">
      <c r="S1135" s="5">
        <v>43326</v>
      </c>
      <c r="T1135">
        <v>0.75</v>
      </c>
      <c r="U1135" s="5">
        <v>43306</v>
      </c>
      <c r="V1135">
        <v>0.86150000000000004</v>
      </c>
      <c r="W1135" s="5">
        <v>43290</v>
      </c>
      <c r="X1135">
        <v>1.0269999999999999</v>
      </c>
    </row>
    <row r="1136" spans="19:24" x14ac:dyDescent="0.2">
      <c r="S1136" s="5">
        <v>43325</v>
      </c>
      <c r="T1136">
        <v>0.75</v>
      </c>
      <c r="U1136" s="5">
        <v>43305</v>
      </c>
      <c r="V1136">
        <v>0.85399999999999998</v>
      </c>
      <c r="W1136" s="5">
        <v>43287</v>
      </c>
      <c r="X1136">
        <v>1.0349999999999999</v>
      </c>
    </row>
    <row r="1137" spans="19:24" x14ac:dyDescent="0.2">
      <c r="S1137" s="5">
        <v>43322</v>
      </c>
      <c r="T1137">
        <v>0.75</v>
      </c>
      <c r="U1137" s="5">
        <v>43304</v>
      </c>
      <c r="V1137">
        <v>0.83850000000000002</v>
      </c>
      <c r="W1137" s="5">
        <v>43286</v>
      </c>
      <c r="X1137">
        <v>1.0249999999999999</v>
      </c>
    </row>
    <row r="1138" spans="19:24" x14ac:dyDescent="0.2">
      <c r="S1138" s="5">
        <v>43321</v>
      </c>
      <c r="T1138">
        <v>0.75</v>
      </c>
      <c r="U1138" s="5">
        <v>43301</v>
      </c>
      <c r="V1138">
        <v>0.82450000000000001</v>
      </c>
      <c r="W1138" s="5">
        <v>43285</v>
      </c>
      <c r="X1138">
        <v>1.0285</v>
      </c>
    </row>
    <row r="1139" spans="19:24" x14ac:dyDescent="0.2">
      <c r="S1139" s="5">
        <v>43320</v>
      </c>
      <c r="T1139">
        <v>0.75</v>
      </c>
      <c r="U1139" s="5">
        <v>43300</v>
      </c>
      <c r="V1139">
        <v>0.79849999999999999</v>
      </c>
      <c r="W1139" s="5">
        <v>43284</v>
      </c>
      <c r="X1139">
        <v>0.98550000000000004</v>
      </c>
    </row>
    <row r="1140" spans="19:24" x14ac:dyDescent="0.2">
      <c r="S1140" s="5">
        <v>43319</v>
      </c>
      <c r="T1140">
        <v>0.75</v>
      </c>
      <c r="U1140" s="5">
        <v>43299</v>
      </c>
      <c r="V1140">
        <v>0.80149999999999999</v>
      </c>
      <c r="W1140" s="5">
        <v>43283</v>
      </c>
      <c r="X1140">
        <v>0.998</v>
      </c>
    </row>
    <row r="1141" spans="19:24" x14ac:dyDescent="0.2">
      <c r="S1141" s="5">
        <v>43318</v>
      </c>
      <c r="T1141">
        <v>0.75</v>
      </c>
      <c r="U1141" s="5">
        <v>43298</v>
      </c>
      <c r="V1141">
        <v>0.83299999999999996</v>
      </c>
      <c r="W1141" s="5">
        <v>43280</v>
      </c>
      <c r="X1141">
        <v>1.0189999999999999</v>
      </c>
    </row>
    <row r="1142" spans="19:24" x14ac:dyDescent="0.2">
      <c r="S1142" s="5">
        <v>43315</v>
      </c>
      <c r="T1142">
        <v>0.75</v>
      </c>
      <c r="U1142" s="5">
        <v>43297</v>
      </c>
      <c r="V1142">
        <v>0.83099999999999996</v>
      </c>
      <c r="W1142" s="5">
        <v>43279</v>
      </c>
      <c r="X1142">
        <v>0.99680000000000002</v>
      </c>
    </row>
    <row r="1143" spans="19:24" x14ac:dyDescent="0.2">
      <c r="S1143" s="5">
        <v>43314</v>
      </c>
      <c r="T1143">
        <v>0.75</v>
      </c>
      <c r="U1143" s="5">
        <v>43294</v>
      </c>
      <c r="V1143">
        <v>0.83299999999999996</v>
      </c>
      <c r="W1143" s="5">
        <v>43278</v>
      </c>
      <c r="X1143">
        <v>1</v>
      </c>
    </row>
    <row r="1144" spans="19:24" x14ac:dyDescent="0.2">
      <c r="S1144" s="5">
        <v>43313</v>
      </c>
      <c r="T1144">
        <v>0.5</v>
      </c>
      <c r="U1144" s="5">
        <v>43293</v>
      </c>
      <c r="V1144">
        <v>0.83399999999999996</v>
      </c>
      <c r="W1144" s="5">
        <v>43277</v>
      </c>
      <c r="X1144">
        <v>1.032</v>
      </c>
    </row>
    <row r="1145" spans="19:24" x14ac:dyDescent="0.2">
      <c r="S1145" s="5">
        <v>43312</v>
      </c>
      <c r="T1145">
        <v>0.5</v>
      </c>
      <c r="U1145" s="5">
        <v>43292</v>
      </c>
      <c r="V1145">
        <v>0.84199999999999997</v>
      </c>
      <c r="W1145" s="5">
        <v>43276</v>
      </c>
      <c r="X1145">
        <v>1.018</v>
      </c>
    </row>
    <row r="1146" spans="19:24" x14ac:dyDescent="0.2">
      <c r="S1146" s="5">
        <v>43311</v>
      </c>
      <c r="T1146">
        <v>0.5</v>
      </c>
      <c r="U1146" s="5">
        <v>43291</v>
      </c>
      <c r="V1146">
        <v>0.84399999999999997</v>
      </c>
      <c r="W1146" s="5">
        <v>43273</v>
      </c>
      <c r="X1146">
        <v>1.0449999999999999</v>
      </c>
    </row>
    <row r="1147" spans="19:24" x14ac:dyDescent="0.2">
      <c r="S1147" s="5">
        <v>43308</v>
      </c>
      <c r="T1147">
        <v>0.5</v>
      </c>
      <c r="U1147" s="5">
        <v>43290</v>
      </c>
      <c r="V1147">
        <v>0.82399999999999995</v>
      </c>
      <c r="W1147" s="5">
        <v>43272</v>
      </c>
      <c r="X1147">
        <v>1.0049999999999999</v>
      </c>
    </row>
    <row r="1148" spans="19:24" x14ac:dyDescent="0.2">
      <c r="S1148" s="5">
        <v>43307</v>
      </c>
      <c r="T1148">
        <v>0.5</v>
      </c>
      <c r="U1148" s="5">
        <v>43287</v>
      </c>
      <c r="V1148">
        <v>0.83650000000000002</v>
      </c>
      <c r="W1148" s="5">
        <v>43271</v>
      </c>
      <c r="X1148">
        <v>1.0289999999999999</v>
      </c>
    </row>
    <row r="1149" spans="19:24" x14ac:dyDescent="0.2">
      <c r="S1149" s="5">
        <v>43306</v>
      </c>
      <c r="T1149">
        <v>0.5</v>
      </c>
      <c r="U1149" s="5">
        <v>43286</v>
      </c>
      <c r="V1149">
        <v>0.83</v>
      </c>
      <c r="W1149" s="5">
        <v>43270</v>
      </c>
      <c r="X1149">
        <v>1.0024999999999999</v>
      </c>
    </row>
    <row r="1150" spans="19:24" x14ac:dyDescent="0.2">
      <c r="S1150" s="5">
        <v>43305</v>
      </c>
      <c r="T1150">
        <v>0.5</v>
      </c>
      <c r="U1150" s="5">
        <v>43285</v>
      </c>
      <c r="V1150">
        <v>0.82599999999999996</v>
      </c>
      <c r="W1150" s="5">
        <v>43269</v>
      </c>
      <c r="X1150">
        <v>1.0449999999999999</v>
      </c>
    </row>
    <row r="1151" spans="19:24" x14ac:dyDescent="0.2">
      <c r="S1151" s="5">
        <v>43304</v>
      </c>
      <c r="T1151">
        <v>0.5</v>
      </c>
      <c r="U1151" s="5">
        <v>43284</v>
      </c>
      <c r="V1151">
        <v>0.78500000000000003</v>
      </c>
      <c r="W1151" s="5">
        <v>43266</v>
      </c>
      <c r="X1151">
        <v>1.0322</v>
      </c>
    </row>
    <row r="1152" spans="19:24" x14ac:dyDescent="0.2">
      <c r="S1152" s="5">
        <v>43301</v>
      </c>
      <c r="T1152">
        <v>0.5</v>
      </c>
      <c r="U1152" s="5">
        <v>43283</v>
      </c>
      <c r="V1152">
        <v>0.78500000000000003</v>
      </c>
      <c r="W1152" s="5">
        <v>43265</v>
      </c>
      <c r="X1152">
        <v>1.04</v>
      </c>
    </row>
    <row r="1153" spans="19:24" x14ac:dyDescent="0.2">
      <c r="S1153" s="5">
        <v>43300</v>
      </c>
      <c r="T1153">
        <v>0.5</v>
      </c>
      <c r="U1153" s="5">
        <v>43280</v>
      </c>
      <c r="V1153">
        <v>0.79949999999999999</v>
      </c>
      <c r="W1153" s="5">
        <v>43264</v>
      </c>
      <c r="X1153">
        <v>1.0696000000000001</v>
      </c>
    </row>
    <row r="1154" spans="19:24" x14ac:dyDescent="0.2">
      <c r="S1154" s="5">
        <v>43299</v>
      </c>
      <c r="T1154">
        <v>0.5</v>
      </c>
      <c r="U1154" s="5">
        <v>43279</v>
      </c>
      <c r="V1154">
        <v>0.78600000000000003</v>
      </c>
      <c r="W1154" s="5">
        <v>43263</v>
      </c>
      <c r="X1154">
        <v>1.0730999999999999</v>
      </c>
    </row>
    <row r="1155" spans="19:24" x14ac:dyDescent="0.2">
      <c r="S1155" s="5">
        <v>43298</v>
      </c>
      <c r="T1155">
        <v>0.5</v>
      </c>
      <c r="U1155" s="5">
        <v>43278</v>
      </c>
      <c r="V1155">
        <v>0.78749999999999998</v>
      </c>
      <c r="W1155" s="5">
        <v>43262</v>
      </c>
      <c r="X1155">
        <v>1.07</v>
      </c>
    </row>
    <row r="1156" spans="19:24" x14ac:dyDescent="0.2">
      <c r="S1156" s="5">
        <v>43297</v>
      </c>
      <c r="T1156">
        <v>0.5</v>
      </c>
      <c r="U1156" s="5">
        <v>43277</v>
      </c>
      <c r="V1156">
        <v>0.81399999999999995</v>
      </c>
      <c r="W1156" s="5">
        <v>43259</v>
      </c>
      <c r="X1156">
        <v>1.0589999999999999</v>
      </c>
    </row>
    <row r="1157" spans="19:24" x14ac:dyDescent="0.2">
      <c r="S1157" s="5">
        <v>43294</v>
      </c>
      <c r="T1157">
        <v>0.5</v>
      </c>
      <c r="U1157" s="5">
        <v>43276</v>
      </c>
      <c r="V1157">
        <v>0.80700000000000005</v>
      </c>
      <c r="W1157" s="5">
        <v>43258</v>
      </c>
      <c r="X1157">
        <v>1.0785</v>
      </c>
    </row>
    <row r="1158" spans="19:24" x14ac:dyDescent="0.2">
      <c r="S1158" s="5">
        <v>43293</v>
      </c>
      <c r="T1158">
        <v>0.5</v>
      </c>
      <c r="U1158" s="5">
        <v>43273</v>
      </c>
      <c r="V1158">
        <v>0.82699999999999996</v>
      </c>
      <c r="W1158" s="5">
        <v>43257</v>
      </c>
      <c r="X1158">
        <v>1.06</v>
      </c>
    </row>
    <row r="1159" spans="19:24" x14ac:dyDescent="0.2">
      <c r="S1159" s="5">
        <v>43292</v>
      </c>
      <c r="T1159">
        <v>0.5</v>
      </c>
      <c r="U1159" s="5">
        <v>43272</v>
      </c>
      <c r="V1159">
        <v>0.80300000000000005</v>
      </c>
      <c r="W1159" s="5">
        <v>43256</v>
      </c>
      <c r="X1159">
        <v>0.99199999999999999</v>
      </c>
    </row>
    <row r="1160" spans="19:24" x14ac:dyDescent="0.2">
      <c r="S1160" s="5">
        <v>43291</v>
      </c>
      <c r="T1160">
        <v>0.5</v>
      </c>
      <c r="U1160" s="5">
        <v>43271</v>
      </c>
      <c r="V1160">
        <v>0.79400000000000004</v>
      </c>
      <c r="W1160" s="5">
        <v>43255</v>
      </c>
      <c r="X1160">
        <v>1.00675</v>
      </c>
    </row>
    <row r="1161" spans="19:24" x14ac:dyDescent="0.2">
      <c r="S1161" s="5">
        <v>43290</v>
      </c>
      <c r="T1161">
        <v>0.5</v>
      </c>
      <c r="U1161" s="5">
        <v>43270</v>
      </c>
      <c r="V1161">
        <v>0.77200000000000002</v>
      </c>
      <c r="W1161" s="5">
        <v>43252</v>
      </c>
      <c r="X1161">
        <v>0.98870000000000002</v>
      </c>
    </row>
    <row r="1162" spans="19:24" x14ac:dyDescent="0.2">
      <c r="S1162" s="5">
        <v>43287</v>
      </c>
      <c r="T1162">
        <v>0.5</v>
      </c>
      <c r="U1162" s="5">
        <v>43269</v>
      </c>
      <c r="V1162">
        <v>0.79900000000000004</v>
      </c>
      <c r="W1162" s="5">
        <v>43251</v>
      </c>
      <c r="X1162">
        <v>0.94550000000000001</v>
      </c>
    </row>
    <row r="1163" spans="19:24" x14ac:dyDescent="0.2">
      <c r="S1163" s="5">
        <v>43286</v>
      </c>
      <c r="T1163">
        <v>0.5</v>
      </c>
      <c r="U1163" s="5">
        <v>43266</v>
      </c>
      <c r="V1163">
        <v>0.78400000000000003</v>
      </c>
      <c r="W1163" s="5">
        <v>43250</v>
      </c>
      <c r="X1163">
        <v>0.94740000000000002</v>
      </c>
    </row>
    <row r="1164" spans="19:24" x14ac:dyDescent="0.2">
      <c r="S1164" s="5">
        <v>43285</v>
      </c>
      <c r="T1164">
        <v>0.5</v>
      </c>
      <c r="U1164" s="5">
        <v>43265</v>
      </c>
      <c r="V1164">
        <v>0.78849999999999998</v>
      </c>
      <c r="W1164" s="5">
        <v>43249</v>
      </c>
      <c r="X1164">
        <v>0.9</v>
      </c>
    </row>
    <row r="1165" spans="19:24" x14ac:dyDescent="0.2">
      <c r="S1165" s="5">
        <v>43284</v>
      </c>
      <c r="T1165">
        <v>0.5</v>
      </c>
      <c r="U1165" s="5">
        <v>43264</v>
      </c>
      <c r="V1165">
        <v>0.80300000000000005</v>
      </c>
      <c r="W1165" s="5">
        <v>43245</v>
      </c>
      <c r="X1165">
        <v>1</v>
      </c>
    </row>
    <row r="1166" spans="19:24" x14ac:dyDescent="0.2">
      <c r="S1166" s="5">
        <v>43283</v>
      </c>
      <c r="T1166">
        <v>0.5</v>
      </c>
      <c r="U1166" s="5">
        <v>43263</v>
      </c>
      <c r="V1166">
        <v>0.81</v>
      </c>
      <c r="W1166" s="5">
        <v>43244</v>
      </c>
      <c r="X1166">
        <v>1.0620000000000001</v>
      </c>
    </row>
    <row r="1167" spans="19:24" x14ac:dyDescent="0.2">
      <c r="S1167" s="5">
        <v>43280</v>
      </c>
      <c r="T1167">
        <v>0.5</v>
      </c>
      <c r="U1167" s="5">
        <v>43262</v>
      </c>
      <c r="V1167">
        <v>0.79700000000000004</v>
      </c>
      <c r="W1167" s="5">
        <v>43243</v>
      </c>
      <c r="X1167">
        <v>1.079</v>
      </c>
    </row>
    <row r="1168" spans="19:24" x14ac:dyDescent="0.2">
      <c r="S1168" s="5">
        <v>43279</v>
      </c>
      <c r="T1168">
        <v>0.5</v>
      </c>
      <c r="U1168" s="5">
        <v>43259</v>
      </c>
      <c r="V1168">
        <v>0.79700000000000004</v>
      </c>
      <c r="W1168" s="5">
        <v>43242</v>
      </c>
      <c r="X1168">
        <v>1.1375</v>
      </c>
    </row>
    <row r="1169" spans="19:24" x14ac:dyDescent="0.2">
      <c r="S1169" s="5">
        <v>43278</v>
      </c>
      <c r="T1169">
        <v>0.5</v>
      </c>
      <c r="U1169" s="5">
        <v>43258</v>
      </c>
      <c r="V1169">
        <v>0.81699999999999995</v>
      </c>
      <c r="W1169" s="5">
        <v>43241</v>
      </c>
      <c r="X1169">
        <v>1.1034999999999999</v>
      </c>
    </row>
    <row r="1170" spans="19:24" x14ac:dyDescent="0.2">
      <c r="S1170" s="5">
        <v>43277</v>
      </c>
      <c r="T1170">
        <v>0.5</v>
      </c>
      <c r="U1170" s="5">
        <v>43257</v>
      </c>
      <c r="V1170">
        <v>0.80800000000000005</v>
      </c>
      <c r="W1170" s="5">
        <v>43238</v>
      </c>
      <c r="X1170">
        <v>1.107</v>
      </c>
    </row>
    <row r="1171" spans="19:24" x14ac:dyDescent="0.2">
      <c r="S1171" s="5">
        <v>43276</v>
      </c>
      <c r="T1171">
        <v>0.5</v>
      </c>
      <c r="U1171" s="5">
        <v>43256</v>
      </c>
      <c r="V1171">
        <v>0.76200000000000001</v>
      </c>
      <c r="W1171" s="5">
        <v>43237</v>
      </c>
      <c r="X1171">
        <v>1.1659999999999999</v>
      </c>
    </row>
    <row r="1172" spans="19:24" x14ac:dyDescent="0.2">
      <c r="S1172" s="5">
        <v>43273</v>
      </c>
      <c r="T1172">
        <v>0.5</v>
      </c>
      <c r="U1172" s="5">
        <v>43255</v>
      </c>
      <c r="V1172">
        <v>0.76400000000000001</v>
      </c>
      <c r="W1172" s="5">
        <v>43236</v>
      </c>
      <c r="X1172">
        <v>1.1205000000000001</v>
      </c>
    </row>
    <row r="1173" spans="19:24" x14ac:dyDescent="0.2">
      <c r="S1173" s="5">
        <v>43272</v>
      </c>
      <c r="T1173">
        <v>0.5</v>
      </c>
      <c r="U1173" s="5">
        <v>43252</v>
      </c>
      <c r="V1173">
        <v>0.747</v>
      </c>
      <c r="W1173" s="5">
        <v>43235</v>
      </c>
      <c r="X1173">
        <v>1.1174999999999999</v>
      </c>
    </row>
    <row r="1174" spans="19:24" x14ac:dyDescent="0.2">
      <c r="S1174" s="5">
        <v>43271</v>
      </c>
      <c r="T1174">
        <v>0.5</v>
      </c>
      <c r="U1174" s="5">
        <v>43251</v>
      </c>
      <c r="V1174">
        <v>0.71750000000000003</v>
      </c>
      <c r="W1174" s="5">
        <v>43234</v>
      </c>
      <c r="X1174">
        <v>1.0785</v>
      </c>
    </row>
    <row r="1175" spans="19:24" x14ac:dyDescent="0.2">
      <c r="S1175" s="5">
        <v>43270</v>
      </c>
      <c r="T1175">
        <v>0.5</v>
      </c>
      <c r="U1175" s="5">
        <v>43250</v>
      </c>
      <c r="V1175">
        <v>0.70750000000000002</v>
      </c>
      <c r="W1175" s="5">
        <v>43231</v>
      </c>
      <c r="X1175">
        <v>1.0545</v>
      </c>
    </row>
    <row r="1176" spans="19:24" x14ac:dyDescent="0.2">
      <c r="S1176" s="5">
        <v>43269</v>
      </c>
      <c r="T1176">
        <v>0.5</v>
      </c>
      <c r="U1176" s="5">
        <v>43249</v>
      </c>
      <c r="V1176">
        <v>0.67600000000000005</v>
      </c>
      <c r="W1176" s="5">
        <v>43230</v>
      </c>
      <c r="X1176">
        <v>1.0449999999999999</v>
      </c>
    </row>
    <row r="1177" spans="19:24" x14ac:dyDescent="0.2">
      <c r="S1177" s="5">
        <v>43266</v>
      </c>
      <c r="T1177">
        <v>0.5</v>
      </c>
      <c r="U1177" s="5">
        <v>43245</v>
      </c>
      <c r="V1177">
        <v>0.73699999999999999</v>
      </c>
      <c r="W1177" s="5">
        <v>43229</v>
      </c>
      <c r="X1177">
        <v>1.083</v>
      </c>
    </row>
    <row r="1178" spans="19:24" x14ac:dyDescent="0.2">
      <c r="S1178" s="5">
        <v>43265</v>
      </c>
      <c r="T1178">
        <v>0.5</v>
      </c>
      <c r="U1178" s="5">
        <v>43244</v>
      </c>
      <c r="V1178">
        <v>0.77300000000000002</v>
      </c>
      <c r="W1178" s="5">
        <v>43228</v>
      </c>
      <c r="X1178">
        <v>1.0680000000000001</v>
      </c>
    </row>
    <row r="1179" spans="19:24" x14ac:dyDescent="0.2">
      <c r="S1179" s="5">
        <v>43264</v>
      </c>
      <c r="T1179">
        <v>0.5</v>
      </c>
      <c r="U1179" s="5">
        <v>43243</v>
      </c>
      <c r="V1179">
        <v>0.78200000000000003</v>
      </c>
      <c r="W1179" s="5">
        <v>43224</v>
      </c>
      <c r="X1179">
        <v>1.038</v>
      </c>
    </row>
    <row r="1180" spans="19:24" x14ac:dyDescent="0.2">
      <c r="S1180" s="5">
        <v>43263</v>
      </c>
      <c r="T1180">
        <v>0.5</v>
      </c>
      <c r="U1180" s="5">
        <v>43242</v>
      </c>
      <c r="V1180">
        <v>0.82099999999999995</v>
      </c>
      <c r="W1180" s="5">
        <v>43223</v>
      </c>
      <c r="X1180">
        <v>1.02145</v>
      </c>
    </row>
    <row r="1181" spans="19:24" x14ac:dyDescent="0.2">
      <c r="S1181" s="5">
        <v>43262</v>
      </c>
      <c r="T1181">
        <v>0.5</v>
      </c>
      <c r="U1181" s="5">
        <v>43241</v>
      </c>
      <c r="V1181">
        <v>0.80500000000000005</v>
      </c>
      <c r="W1181" s="5">
        <v>43222</v>
      </c>
      <c r="X1181">
        <v>1.0823</v>
      </c>
    </row>
    <row r="1182" spans="19:24" x14ac:dyDescent="0.2">
      <c r="S1182" s="5">
        <v>43259</v>
      </c>
      <c r="T1182">
        <v>0.5</v>
      </c>
      <c r="U1182" s="5">
        <v>43238</v>
      </c>
      <c r="V1182">
        <v>0.81499999999999995</v>
      </c>
      <c r="W1182" s="5">
        <v>43221</v>
      </c>
      <c r="X1182">
        <v>1.032</v>
      </c>
    </row>
    <row r="1183" spans="19:24" x14ac:dyDescent="0.2">
      <c r="S1183" s="5">
        <v>43258</v>
      </c>
      <c r="T1183">
        <v>0.5</v>
      </c>
      <c r="U1183" s="5">
        <v>43237</v>
      </c>
      <c r="V1183">
        <v>0.84099999999999997</v>
      </c>
      <c r="W1183" s="5">
        <v>43220</v>
      </c>
      <c r="X1183">
        <v>1.0505</v>
      </c>
    </row>
    <row r="1184" spans="19:24" x14ac:dyDescent="0.2">
      <c r="S1184" s="5">
        <v>43257</v>
      </c>
      <c r="T1184">
        <v>0.5</v>
      </c>
      <c r="U1184" s="5">
        <v>43236</v>
      </c>
      <c r="V1184">
        <v>0.81599999999999995</v>
      </c>
      <c r="W1184" s="5">
        <v>43217</v>
      </c>
      <c r="X1184">
        <v>1.0615000000000001</v>
      </c>
    </row>
    <row r="1185" spans="19:24" x14ac:dyDescent="0.2">
      <c r="S1185" s="5">
        <v>43256</v>
      </c>
      <c r="T1185">
        <v>0.5</v>
      </c>
      <c r="U1185" s="5">
        <v>43235</v>
      </c>
      <c r="V1185">
        <v>0.82099999999999995</v>
      </c>
      <c r="W1185" s="5">
        <v>43216</v>
      </c>
      <c r="X1185">
        <v>1.1254999999999999</v>
      </c>
    </row>
    <row r="1186" spans="19:24" x14ac:dyDescent="0.2">
      <c r="S1186" s="5">
        <v>43255</v>
      </c>
      <c r="T1186">
        <v>0.5</v>
      </c>
      <c r="U1186" s="5">
        <v>43234</v>
      </c>
      <c r="V1186">
        <v>0.80300000000000005</v>
      </c>
      <c r="W1186" s="5">
        <v>43215</v>
      </c>
      <c r="X1186">
        <v>1.1379999999999999</v>
      </c>
    </row>
    <row r="1187" spans="19:24" x14ac:dyDescent="0.2">
      <c r="S1187" s="5">
        <v>43252</v>
      </c>
      <c r="T1187">
        <v>0.5</v>
      </c>
      <c r="U1187" s="5">
        <v>43231</v>
      </c>
      <c r="V1187">
        <v>0.78800000000000003</v>
      </c>
      <c r="W1187" s="5">
        <v>43214</v>
      </c>
      <c r="X1187">
        <v>1.139</v>
      </c>
    </row>
    <row r="1188" spans="19:24" x14ac:dyDescent="0.2">
      <c r="S1188" s="5">
        <v>43251</v>
      </c>
      <c r="T1188">
        <v>0.5</v>
      </c>
      <c r="U1188" s="5">
        <v>43230</v>
      </c>
      <c r="V1188">
        <v>0.78500000000000003</v>
      </c>
      <c r="W1188" s="5">
        <v>43213</v>
      </c>
      <c r="X1188">
        <v>1.1240000000000001</v>
      </c>
    </row>
    <row r="1189" spans="19:24" x14ac:dyDescent="0.2">
      <c r="S1189" s="5">
        <v>43250</v>
      </c>
      <c r="T1189">
        <v>0.5</v>
      </c>
      <c r="U1189" s="5">
        <v>43229</v>
      </c>
      <c r="V1189">
        <v>0.82299999999999995</v>
      </c>
      <c r="W1189" s="5">
        <v>43210</v>
      </c>
      <c r="X1189">
        <v>1.0954999999999999</v>
      </c>
    </row>
    <row r="1190" spans="19:24" x14ac:dyDescent="0.2">
      <c r="S1190" s="5">
        <v>43249</v>
      </c>
      <c r="T1190">
        <v>0.5</v>
      </c>
      <c r="U1190" s="5">
        <v>43228</v>
      </c>
      <c r="V1190">
        <v>0.80400000000000005</v>
      </c>
      <c r="W1190" s="5">
        <v>43209</v>
      </c>
      <c r="X1190">
        <v>1.143</v>
      </c>
    </row>
    <row r="1191" spans="19:24" x14ac:dyDescent="0.2">
      <c r="S1191" s="5">
        <v>43248</v>
      </c>
      <c r="T1191">
        <v>0.5</v>
      </c>
      <c r="U1191" s="5">
        <v>43224</v>
      </c>
      <c r="V1191">
        <v>0.78900000000000003</v>
      </c>
      <c r="W1191" s="5">
        <v>43208</v>
      </c>
      <c r="X1191">
        <v>1.0900000000000001</v>
      </c>
    </row>
    <row r="1192" spans="19:24" x14ac:dyDescent="0.2">
      <c r="S1192" s="5">
        <v>43245</v>
      </c>
      <c r="T1192">
        <v>0.5</v>
      </c>
      <c r="U1192" s="5">
        <v>43223</v>
      </c>
      <c r="V1192">
        <v>0.77500000000000002</v>
      </c>
      <c r="W1192" s="5">
        <v>43207</v>
      </c>
      <c r="X1192">
        <v>1.1140000000000001</v>
      </c>
    </row>
    <row r="1193" spans="19:24" x14ac:dyDescent="0.2">
      <c r="S1193" s="5">
        <v>43244</v>
      </c>
      <c r="T1193">
        <v>0.5</v>
      </c>
      <c r="U1193" s="5">
        <v>43222</v>
      </c>
      <c r="V1193">
        <v>0.82699999999999996</v>
      </c>
      <c r="W1193" s="5">
        <v>43206</v>
      </c>
      <c r="X1193">
        <v>1.135</v>
      </c>
    </row>
    <row r="1194" spans="19:24" x14ac:dyDescent="0.2">
      <c r="S1194" s="5">
        <v>43243</v>
      </c>
      <c r="T1194">
        <v>0.5</v>
      </c>
      <c r="U1194" s="5">
        <v>43221</v>
      </c>
      <c r="V1194">
        <v>0.78800000000000003</v>
      </c>
      <c r="W1194" s="5">
        <v>43203</v>
      </c>
      <c r="X1194">
        <v>1.1180000000000001</v>
      </c>
    </row>
    <row r="1195" spans="19:24" x14ac:dyDescent="0.2">
      <c r="S1195" s="5">
        <v>43242</v>
      </c>
      <c r="T1195">
        <v>0.5</v>
      </c>
      <c r="U1195" s="5">
        <v>43220</v>
      </c>
      <c r="V1195">
        <v>0.80400000000000005</v>
      </c>
      <c r="W1195" s="5">
        <v>43202</v>
      </c>
      <c r="X1195">
        <v>1.139</v>
      </c>
    </row>
    <row r="1196" spans="19:24" x14ac:dyDescent="0.2">
      <c r="S1196" s="5">
        <v>43241</v>
      </c>
      <c r="T1196">
        <v>0.5</v>
      </c>
      <c r="U1196" s="5">
        <v>43217</v>
      </c>
      <c r="V1196">
        <v>0.80900000000000005</v>
      </c>
      <c r="W1196" s="5">
        <v>43201</v>
      </c>
      <c r="X1196">
        <v>1.0994999999999999</v>
      </c>
    </row>
    <row r="1197" spans="19:24" x14ac:dyDescent="0.2">
      <c r="S1197" s="5">
        <v>43238</v>
      </c>
      <c r="T1197">
        <v>0.5</v>
      </c>
      <c r="U1197" s="5">
        <v>43216</v>
      </c>
      <c r="V1197">
        <v>0.874</v>
      </c>
      <c r="W1197" s="5">
        <v>43200</v>
      </c>
      <c r="X1197">
        <v>1.0980000000000001</v>
      </c>
    </row>
    <row r="1198" spans="19:24" x14ac:dyDescent="0.2">
      <c r="S1198" s="5">
        <v>43237</v>
      </c>
      <c r="T1198">
        <v>0.5</v>
      </c>
      <c r="U1198" s="5">
        <v>43215</v>
      </c>
      <c r="V1198">
        <v>0.876</v>
      </c>
      <c r="W1198" s="5">
        <v>43199</v>
      </c>
      <c r="X1198">
        <v>1.097</v>
      </c>
    </row>
    <row r="1199" spans="19:24" x14ac:dyDescent="0.2">
      <c r="S1199" s="5">
        <v>43236</v>
      </c>
      <c r="T1199">
        <v>0.5</v>
      </c>
      <c r="U1199" s="5">
        <v>43214</v>
      </c>
      <c r="V1199">
        <v>0.874</v>
      </c>
      <c r="W1199" s="5">
        <v>43196</v>
      </c>
      <c r="X1199">
        <v>1.095</v>
      </c>
    </row>
    <row r="1200" spans="19:24" x14ac:dyDescent="0.2">
      <c r="S1200" s="5">
        <v>43235</v>
      </c>
      <c r="T1200">
        <v>0.5</v>
      </c>
      <c r="U1200" s="5">
        <v>43213</v>
      </c>
      <c r="V1200">
        <v>0.86199999999999999</v>
      </c>
      <c r="W1200" s="5">
        <v>43195</v>
      </c>
      <c r="X1200">
        <v>1.111</v>
      </c>
    </row>
    <row r="1201" spans="19:24" x14ac:dyDescent="0.2">
      <c r="S1201" s="5">
        <v>43234</v>
      </c>
      <c r="T1201">
        <v>0.5</v>
      </c>
      <c r="U1201" s="5">
        <v>43210</v>
      </c>
      <c r="V1201">
        <v>0.85499999999999998</v>
      </c>
      <c r="W1201" s="5">
        <v>43194</v>
      </c>
      <c r="X1201">
        <v>1.08</v>
      </c>
    </row>
    <row r="1202" spans="19:24" x14ac:dyDescent="0.2">
      <c r="S1202" s="5">
        <v>43231</v>
      </c>
      <c r="T1202">
        <v>0.5</v>
      </c>
      <c r="U1202" s="5">
        <v>43209</v>
      </c>
      <c r="V1202">
        <v>0.90900000000000003</v>
      </c>
      <c r="W1202" s="5">
        <v>43193</v>
      </c>
      <c r="X1202">
        <v>1.06</v>
      </c>
    </row>
    <row r="1203" spans="19:24" x14ac:dyDescent="0.2">
      <c r="S1203" s="5">
        <v>43230</v>
      </c>
      <c r="T1203">
        <v>0.5</v>
      </c>
      <c r="U1203" s="5">
        <v>43208</v>
      </c>
      <c r="V1203">
        <v>0.88500000000000001</v>
      </c>
      <c r="W1203" s="5">
        <v>43188</v>
      </c>
      <c r="X1203">
        <v>1.0449999999999999</v>
      </c>
    </row>
    <row r="1204" spans="19:24" x14ac:dyDescent="0.2">
      <c r="S1204" s="5">
        <v>43229</v>
      </c>
      <c r="T1204">
        <v>0.5</v>
      </c>
      <c r="U1204" s="5">
        <v>43207</v>
      </c>
      <c r="V1204">
        <v>0.90600000000000003</v>
      </c>
      <c r="W1204" s="5">
        <v>43187</v>
      </c>
      <c r="X1204">
        <v>1.0620000000000001</v>
      </c>
    </row>
    <row r="1205" spans="19:24" x14ac:dyDescent="0.2">
      <c r="S1205" s="5">
        <v>43228</v>
      </c>
      <c r="T1205">
        <v>0.5</v>
      </c>
      <c r="U1205" s="5">
        <v>43206</v>
      </c>
      <c r="V1205">
        <v>0.92200000000000004</v>
      </c>
      <c r="W1205" s="5">
        <v>43186</v>
      </c>
      <c r="X1205">
        <v>1.109</v>
      </c>
    </row>
    <row r="1206" spans="19:24" x14ac:dyDescent="0.2">
      <c r="S1206" s="5">
        <v>43227</v>
      </c>
      <c r="T1206">
        <v>0.5</v>
      </c>
      <c r="U1206" s="5">
        <v>43203</v>
      </c>
      <c r="V1206">
        <v>0.91600000000000004</v>
      </c>
      <c r="W1206" s="5">
        <v>43185</v>
      </c>
      <c r="X1206">
        <v>1.1311</v>
      </c>
    </row>
    <row r="1207" spans="19:24" x14ac:dyDescent="0.2">
      <c r="S1207" s="5">
        <v>43224</v>
      </c>
      <c r="T1207">
        <v>0.5</v>
      </c>
      <c r="U1207" s="5">
        <v>43202</v>
      </c>
      <c r="V1207">
        <v>0.92100000000000004</v>
      </c>
      <c r="W1207" s="5">
        <v>43182</v>
      </c>
      <c r="X1207">
        <v>1.13025</v>
      </c>
    </row>
    <row r="1208" spans="19:24" x14ac:dyDescent="0.2">
      <c r="S1208" s="5">
        <v>43223</v>
      </c>
      <c r="T1208">
        <v>0.5</v>
      </c>
      <c r="U1208" s="5">
        <v>43201</v>
      </c>
      <c r="V1208">
        <v>0.90300000000000002</v>
      </c>
      <c r="W1208" s="5">
        <v>43181</v>
      </c>
      <c r="X1208">
        <v>1.1395</v>
      </c>
    </row>
    <row r="1209" spans="19:24" x14ac:dyDescent="0.2">
      <c r="S1209" s="5">
        <v>43222</v>
      </c>
      <c r="T1209">
        <v>0.5</v>
      </c>
      <c r="U1209" s="5">
        <v>43200</v>
      </c>
      <c r="V1209">
        <v>0.90100000000000002</v>
      </c>
      <c r="W1209" s="5">
        <v>43180</v>
      </c>
      <c r="X1209">
        <v>1.218</v>
      </c>
    </row>
    <row r="1210" spans="19:24" x14ac:dyDescent="0.2">
      <c r="S1210" s="5">
        <v>43221</v>
      </c>
      <c r="T1210">
        <v>0.5</v>
      </c>
      <c r="U1210" s="5">
        <v>43199</v>
      </c>
      <c r="V1210">
        <v>0.89800000000000002</v>
      </c>
      <c r="W1210" s="5">
        <v>43179</v>
      </c>
      <c r="X1210">
        <v>1.169</v>
      </c>
    </row>
    <row r="1211" spans="19:24" x14ac:dyDescent="0.2">
      <c r="S1211" s="5">
        <v>43220</v>
      </c>
      <c r="T1211">
        <v>0.5</v>
      </c>
      <c r="U1211" s="5">
        <v>43196</v>
      </c>
      <c r="V1211">
        <v>0.90500000000000003</v>
      </c>
      <c r="W1211" s="5">
        <v>43178</v>
      </c>
      <c r="X1211">
        <v>1.1231</v>
      </c>
    </row>
    <row r="1212" spans="19:24" x14ac:dyDescent="0.2">
      <c r="S1212" s="5">
        <v>43217</v>
      </c>
      <c r="T1212">
        <v>0.5</v>
      </c>
      <c r="U1212" s="5">
        <v>43195</v>
      </c>
      <c r="V1212">
        <v>0.90500000000000003</v>
      </c>
      <c r="W1212" s="5">
        <v>43175</v>
      </c>
      <c r="X1212">
        <v>1.1040000000000001</v>
      </c>
    </row>
    <row r="1213" spans="19:24" x14ac:dyDescent="0.2">
      <c r="S1213" s="5">
        <v>43216</v>
      </c>
      <c r="T1213">
        <v>0.5</v>
      </c>
      <c r="U1213" s="5">
        <v>43194</v>
      </c>
      <c r="V1213">
        <v>0.89</v>
      </c>
      <c r="W1213" s="5">
        <v>43174</v>
      </c>
      <c r="X1213">
        <v>1.1140000000000001</v>
      </c>
    </row>
    <row r="1214" spans="19:24" x14ac:dyDescent="0.2">
      <c r="S1214" s="5">
        <v>43215</v>
      </c>
      <c r="T1214">
        <v>0.5</v>
      </c>
      <c r="U1214" s="5">
        <v>43193</v>
      </c>
      <c r="V1214">
        <v>0.88400000000000001</v>
      </c>
      <c r="W1214" s="5">
        <v>43173</v>
      </c>
      <c r="X1214">
        <v>1.1100000000000001</v>
      </c>
    </row>
    <row r="1215" spans="19:24" x14ac:dyDescent="0.2">
      <c r="S1215" s="5">
        <v>43214</v>
      </c>
      <c r="T1215">
        <v>0.5</v>
      </c>
      <c r="U1215" s="5">
        <v>43188</v>
      </c>
      <c r="V1215">
        <v>0.879</v>
      </c>
      <c r="W1215" s="5">
        <v>43172</v>
      </c>
      <c r="X1215">
        <v>1.147</v>
      </c>
    </row>
    <row r="1216" spans="19:24" x14ac:dyDescent="0.2">
      <c r="S1216" s="5">
        <v>43213</v>
      </c>
      <c r="T1216">
        <v>0.5</v>
      </c>
      <c r="U1216" s="5">
        <v>43187</v>
      </c>
      <c r="V1216">
        <v>0.879</v>
      </c>
      <c r="W1216" s="5">
        <v>43171</v>
      </c>
      <c r="X1216">
        <v>1.159</v>
      </c>
    </row>
    <row r="1217" spans="19:24" x14ac:dyDescent="0.2">
      <c r="S1217" s="5">
        <v>43210</v>
      </c>
      <c r="T1217">
        <v>0.5</v>
      </c>
      <c r="U1217" s="5">
        <v>43186</v>
      </c>
      <c r="V1217">
        <v>0.90800000000000003</v>
      </c>
      <c r="W1217" s="5">
        <v>43168</v>
      </c>
      <c r="X1217">
        <v>1.1617999999999999</v>
      </c>
    </row>
    <row r="1218" spans="19:24" x14ac:dyDescent="0.2">
      <c r="S1218" s="5">
        <v>43209</v>
      </c>
      <c r="T1218">
        <v>0.5</v>
      </c>
      <c r="U1218" s="5">
        <v>43185</v>
      </c>
      <c r="V1218">
        <v>0.91800000000000004</v>
      </c>
      <c r="W1218" s="5">
        <v>43167</v>
      </c>
      <c r="X1218">
        <v>1.1399999999999999</v>
      </c>
    </row>
    <row r="1219" spans="19:24" x14ac:dyDescent="0.2">
      <c r="S1219" s="5">
        <v>43208</v>
      </c>
      <c r="T1219">
        <v>0.5</v>
      </c>
      <c r="U1219" s="5">
        <v>43182</v>
      </c>
      <c r="V1219">
        <v>0.91800000000000004</v>
      </c>
      <c r="W1219" s="5">
        <v>43166</v>
      </c>
      <c r="X1219">
        <v>1.151</v>
      </c>
    </row>
    <row r="1220" spans="19:24" x14ac:dyDescent="0.2">
      <c r="S1220" s="5">
        <v>43207</v>
      </c>
      <c r="T1220">
        <v>0.5</v>
      </c>
      <c r="U1220" s="5">
        <v>43181</v>
      </c>
      <c r="V1220">
        <v>0.92800000000000005</v>
      </c>
      <c r="W1220" s="5">
        <v>43165</v>
      </c>
      <c r="X1220">
        <v>1.1665000000000001</v>
      </c>
    </row>
    <row r="1221" spans="19:24" x14ac:dyDescent="0.2">
      <c r="S1221" s="5">
        <v>43206</v>
      </c>
      <c r="T1221">
        <v>0.5</v>
      </c>
      <c r="U1221" s="5">
        <v>43180</v>
      </c>
      <c r="V1221">
        <v>0.96099999999999997</v>
      </c>
      <c r="W1221" s="5">
        <v>43164</v>
      </c>
      <c r="X1221">
        <v>1.1485000000000001</v>
      </c>
    </row>
    <row r="1222" spans="19:24" x14ac:dyDescent="0.2">
      <c r="S1222" s="5">
        <v>43203</v>
      </c>
      <c r="T1222">
        <v>0.5</v>
      </c>
      <c r="U1222" s="5">
        <v>43179</v>
      </c>
      <c r="V1222">
        <v>0.92</v>
      </c>
      <c r="W1222" s="5">
        <v>43161</v>
      </c>
      <c r="X1222">
        <v>1.1136999999999999</v>
      </c>
    </row>
    <row r="1223" spans="19:24" x14ac:dyDescent="0.2">
      <c r="S1223" s="5">
        <v>43202</v>
      </c>
      <c r="T1223">
        <v>0.5</v>
      </c>
      <c r="U1223" s="5">
        <v>43178</v>
      </c>
      <c r="V1223">
        <v>0.89900000000000002</v>
      </c>
      <c r="W1223" s="5">
        <v>43160</v>
      </c>
      <c r="X1223">
        <v>1.129</v>
      </c>
    </row>
    <row r="1224" spans="19:24" x14ac:dyDescent="0.2">
      <c r="S1224" s="5">
        <v>43201</v>
      </c>
      <c r="T1224">
        <v>0.5</v>
      </c>
      <c r="U1224" s="5">
        <v>43175</v>
      </c>
      <c r="V1224">
        <v>0.88800000000000001</v>
      </c>
      <c r="W1224" s="5">
        <v>43159</v>
      </c>
      <c r="X1224">
        <v>1.1496</v>
      </c>
    </row>
    <row r="1225" spans="19:24" x14ac:dyDescent="0.2">
      <c r="S1225" s="5">
        <v>43200</v>
      </c>
      <c r="T1225">
        <v>0.5</v>
      </c>
      <c r="U1225" s="5">
        <v>43174</v>
      </c>
      <c r="V1225">
        <v>0.88700000000000001</v>
      </c>
      <c r="W1225" s="5">
        <v>43158</v>
      </c>
      <c r="X1225">
        <v>1.1819999999999999</v>
      </c>
    </row>
    <row r="1226" spans="19:24" x14ac:dyDescent="0.2">
      <c r="S1226" s="5">
        <v>43199</v>
      </c>
      <c r="T1226">
        <v>0.5</v>
      </c>
      <c r="U1226" s="5">
        <v>43173</v>
      </c>
      <c r="V1226">
        <v>0.88800000000000001</v>
      </c>
      <c r="W1226" s="5">
        <v>43157</v>
      </c>
      <c r="X1226">
        <v>1.137</v>
      </c>
    </row>
    <row r="1227" spans="19:24" x14ac:dyDescent="0.2">
      <c r="S1227" s="5">
        <v>43196</v>
      </c>
      <c r="T1227">
        <v>0.5</v>
      </c>
      <c r="U1227" s="5">
        <v>43172</v>
      </c>
      <c r="V1227">
        <v>0.89400000000000002</v>
      </c>
      <c r="W1227" s="5">
        <v>43154</v>
      </c>
      <c r="X1227">
        <v>1.139</v>
      </c>
    </row>
    <row r="1228" spans="19:24" x14ac:dyDescent="0.2">
      <c r="S1228" s="5">
        <v>43195</v>
      </c>
      <c r="T1228">
        <v>0.5</v>
      </c>
      <c r="U1228" s="5">
        <v>43171</v>
      </c>
      <c r="V1228">
        <v>0.90300000000000002</v>
      </c>
      <c r="W1228" s="5">
        <v>43153</v>
      </c>
      <c r="X1228">
        <v>1.175</v>
      </c>
    </row>
    <row r="1229" spans="19:24" x14ac:dyDescent="0.2">
      <c r="S1229" s="5">
        <v>43194</v>
      </c>
      <c r="T1229">
        <v>0.5</v>
      </c>
      <c r="U1229" s="5">
        <v>43168</v>
      </c>
      <c r="V1229">
        <v>0.89500000000000002</v>
      </c>
      <c r="W1229" s="5">
        <v>43152</v>
      </c>
      <c r="X1229">
        <v>1.19</v>
      </c>
    </row>
    <row r="1230" spans="19:24" x14ac:dyDescent="0.2">
      <c r="S1230" s="5">
        <v>43193</v>
      </c>
      <c r="T1230">
        <v>0.5</v>
      </c>
      <c r="U1230" s="5">
        <v>43167</v>
      </c>
      <c r="V1230">
        <v>0.88300000000000001</v>
      </c>
      <c r="W1230" s="5">
        <v>43151</v>
      </c>
      <c r="X1230">
        <v>1.1964999999999999</v>
      </c>
    </row>
    <row r="1231" spans="19:24" x14ac:dyDescent="0.2">
      <c r="S1231" s="5">
        <v>43192</v>
      </c>
      <c r="T1231">
        <v>0.5</v>
      </c>
      <c r="U1231" s="5">
        <v>43166</v>
      </c>
      <c r="V1231">
        <v>0.88900000000000001</v>
      </c>
      <c r="W1231" s="5">
        <v>43150</v>
      </c>
      <c r="X1231">
        <v>1.2050000000000001</v>
      </c>
    </row>
    <row r="1232" spans="19:24" x14ac:dyDescent="0.2">
      <c r="S1232" s="5">
        <v>43189</v>
      </c>
      <c r="T1232">
        <v>0.5</v>
      </c>
      <c r="U1232" s="5">
        <v>43165</v>
      </c>
      <c r="V1232">
        <v>0.90300000000000002</v>
      </c>
      <c r="W1232" s="5">
        <v>43147</v>
      </c>
      <c r="X1232">
        <v>1.1860999999999999</v>
      </c>
    </row>
    <row r="1233" spans="19:24" x14ac:dyDescent="0.2">
      <c r="S1233" s="5">
        <v>43188</v>
      </c>
      <c r="T1233">
        <v>0.5</v>
      </c>
      <c r="U1233" s="5">
        <v>43164</v>
      </c>
      <c r="V1233">
        <v>0.89200000000000002</v>
      </c>
      <c r="W1233" s="5">
        <v>43146</v>
      </c>
      <c r="X1233">
        <v>1.23</v>
      </c>
    </row>
    <row r="1234" spans="19:24" x14ac:dyDescent="0.2">
      <c r="S1234" s="5">
        <v>43187</v>
      </c>
      <c r="T1234">
        <v>0.5</v>
      </c>
      <c r="U1234" s="5">
        <v>43161</v>
      </c>
      <c r="V1234">
        <v>0.87</v>
      </c>
      <c r="W1234" s="5">
        <v>43145</v>
      </c>
      <c r="X1234">
        <v>1.2335</v>
      </c>
    </row>
    <row r="1235" spans="19:24" x14ac:dyDescent="0.2">
      <c r="S1235" s="5">
        <v>43186</v>
      </c>
      <c r="T1235">
        <v>0.5</v>
      </c>
      <c r="U1235" s="5">
        <v>43160</v>
      </c>
      <c r="V1235">
        <v>0.88300000000000001</v>
      </c>
      <c r="W1235" s="5">
        <v>43144</v>
      </c>
      <c r="X1235">
        <v>1.21</v>
      </c>
    </row>
    <row r="1236" spans="19:24" x14ac:dyDescent="0.2">
      <c r="S1236" s="5">
        <v>43185</v>
      </c>
      <c r="T1236">
        <v>0.5</v>
      </c>
      <c r="U1236" s="5">
        <v>43159</v>
      </c>
      <c r="V1236">
        <v>0.88700000000000001</v>
      </c>
      <c r="W1236" s="5">
        <v>43143</v>
      </c>
      <c r="X1236">
        <v>1.196</v>
      </c>
    </row>
    <row r="1237" spans="19:24" x14ac:dyDescent="0.2">
      <c r="S1237" s="5">
        <v>43182</v>
      </c>
      <c r="T1237">
        <v>0.5</v>
      </c>
      <c r="U1237" s="5">
        <v>43158</v>
      </c>
      <c r="V1237">
        <v>0.90700000000000003</v>
      </c>
      <c r="W1237" s="5">
        <v>43140</v>
      </c>
      <c r="X1237">
        <v>1.1655</v>
      </c>
    </row>
    <row r="1238" spans="19:24" x14ac:dyDescent="0.2">
      <c r="S1238" s="5">
        <v>43181</v>
      </c>
      <c r="T1238">
        <v>0.5</v>
      </c>
      <c r="U1238" s="5">
        <v>43157</v>
      </c>
      <c r="V1238">
        <v>0.88600000000000001</v>
      </c>
      <c r="W1238" s="5">
        <v>43139</v>
      </c>
      <c r="X1238">
        <v>1.2050000000000001</v>
      </c>
    </row>
    <row r="1239" spans="19:24" x14ac:dyDescent="0.2">
      <c r="S1239" s="5">
        <v>43180</v>
      </c>
      <c r="T1239">
        <v>0.5</v>
      </c>
      <c r="U1239" s="5">
        <v>43154</v>
      </c>
      <c r="V1239">
        <v>0.876</v>
      </c>
      <c r="W1239" s="5">
        <v>43138</v>
      </c>
      <c r="X1239">
        <v>1.1375</v>
      </c>
    </row>
    <row r="1240" spans="19:24" x14ac:dyDescent="0.2">
      <c r="S1240" s="5">
        <v>43179</v>
      </c>
      <c r="T1240">
        <v>0.5</v>
      </c>
      <c r="U1240" s="5">
        <v>43153</v>
      </c>
      <c r="V1240">
        <v>0.88400000000000001</v>
      </c>
      <c r="W1240" s="5">
        <v>43137</v>
      </c>
      <c r="X1240">
        <v>1.1148</v>
      </c>
    </row>
    <row r="1241" spans="19:24" x14ac:dyDescent="0.2">
      <c r="S1241" s="5">
        <v>43178</v>
      </c>
      <c r="T1241">
        <v>0.5</v>
      </c>
      <c r="U1241" s="5">
        <v>43152</v>
      </c>
      <c r="V1241">
        <v>0.90100000000000002</v>
      </c>
      <c r="W1241" s="5">
        <v>43136</v>
      </c>
      <c r="X1241">
        <v>1.1619999999999999</v>
      </c>
    </row>
    <row r="1242" spans="19:24" x14ac:dyDescent="0.2">
      <c r="S1242" s="5">
        <v>43175</v>
      </c>
      <c r="T1242">
        <v>0.5</v>
      </c>
      <c r="U1242" s="5">
        <v>43151</v>
      </c>
      <c r="V1242">
        <v>0.89</v>
      </c>
      <c r="W1242" s="5">
        <v>43133</v>
      </c>
      <c r="X1242">
        <v>1.19</v>
      </c>
    </row>
    <row r="1243" spans="19:24" x14ac:dyDescent="0.2">
      <c r="S1243" s="5">
        <v>43174</v>
      </c>
      <c r="T1243">
        <v>0.5</v>
      </c>
      <c r="U1243" s="5">
        <v>43150</v>
      </c>
      <c r="V1243">
        <v>0.88</v>
      </c>
      <c r="W1243" s="5">
        <v>43132</v>
      </c>
      <c r="X1243">
        <v>1.1619999999999999</v>
      </c>
    </row>
    <row r="1244" spans="19:24" x14ac:dyDescent="0.2">
      <c r="S1244" s="5">
        <v>43173</v>
      </c>
      <c r="T1244">
        <v>0.5</v>
      </c>
      <c r="U1244" s="5">
        <v>43147</v>
      </c>
      <c r="V1244">
        <v>0.86599999999999999</v>
      </c>
      <c r="W1244" s="5">
        <v>43131</v>
      </c>
      <c r="X1244">
        <v>1.1380999999999999</v>
      </c>
    </row>
    <row r="1245" spans="19:24" x14ac:dyDescent="0.2">
      <c r="S1245" s="5">
        <v>43172</v>
      </c>
      <c r="T1245">
        <v>0.5</v>
      </c>
      <c r="U1245" s="5">
        <v>43146</v>
      </c>
      <c r="V1245">
        <v>0.88400000000000001</v>
      </c>
      <c r="W1245" s="5">
        <v>43130</v>
      </c>
      <c r="X1245">
        <v>1.0894999999999999</v>
      </c>
    </row>
    <row r="1246" spans="19:24" x14ac:dyDescent="0.2">
      <c r="S1246" s="5">
        <v>43171</v>
      </c>
      <c r="T1246">
        <v>0.5</v>
      </c>
      <c r="U1246" s="5">
        <v>43145</v>
      </c>
      <c r="V1246">
        <v>0.89100000000000001</v>
      </c>
      <c r="W1246" s="5">
        <v>43129</v>
      </c>
      <c r="X1246">
        <v>1.08525</v>
      </c>
    </row>
    <row r="1247" spans="19:24" x14ac:dyDescent="0.2">
      <c r="S1247" s="5">
        <v>43168</v>
      </c>
      <c r="T1247">
        <v>0.5</v>
      </c>
      <c r="U1247" s="5">
        <v>43144</v>
      </c>
      <c r="V1247">
        <v>0.879</v>
      </c>
      <c r="W1247" s="5">
        <v>43126</v>
      </c>
      <c r="X1247">
        <v>1.0860000000000001</v>
      </c>
    </row>
    <row r="1248" spans="19:24" x14ac:dyDescent="0.2">
      <c r="S1248" s="5">
        <v>43167</v>
      </c>
      <c r="T1248">
        <v>0.5</v>
      </c>
      <c r="U1248" s="5">
        <v>43143</v>
      </c>
      <c r="V1248">
        <v>0.873</v>
      </c>
      <c r="W1248" s="5">
        <v>43125</v>
      </c>
      <c r="X1248">
        <v>1.0389999999999999</v>
      </c>
    </row>
    <row r="1249" spans="19:24" x14ac:dyDescent="0.2">
      <c r="S1249" s="5">
        <v>43166</v>
      </c>
      <c r="T1249">
        <v>0.5</v>
      </c>
      <c r="U1249" s="5">
        <v>43140</v>
      </c>
      <c r="V1249">
        <v>0.84899999999999998</v>
      </c>
      <c r="W1249" s="5">
        <v>43124</v>
      </c>
      <c r="X1249">
        <v>1.044</v>
      </c>
    </row>
    <row r="1250" spans="19:24" x14ac:dyDescent="0.2">
      <c r="S1250" s="5">
        <v>43165</v>
      </c>
      <c r="T1250">
        <v>0.5</v>
      </c>
      <c r="U1250" s="5">
        <v>43139</v>
      </c>
      <c r="V1250">
        <v>0.86099999999999999</v>
      </c>
      <c r="W1250" s="5">
        <v>43123</v>
      </c>
      <c r="X1250">
        <v>0.99199999999999999</v>
      </c>
    </row>
    <row r="1251" spans="19:24" x14ac:dyDescent="0.2">
      <c r="S1251" s="5">
        <v>43164</v>
      </c>
      <c r="T1251">
        <v>0.5</v>
      </c>
      <c r="U1251" s="5">
        <v>43138</v>
      </c>
      <c r="V1251">
        <v>0.80500000000000005</v>
      </c>
      <c r="W1251" s="5">
        <v>43122</v>
      </c>
      <c r="X1251">
        <v>0.999</v>
      </c>
    </row>
    <row r="1252" spans="19:24" x14ac:dyDescent="0.2">
      <c r="S1252" s="5">
        <v>43161</v>
      </c>
      <c r="T1252">
        <v>0.5</v>
      </c>
      <c r="U1252" s="5">
        <v>43137</v>
      </c>
      <c r="V1252">
        <v>0.79800000000000004</v>
      </c>
      <c r="W1252" s="5">
        <v>43119</v>
      </c>
      <c r="X1252">
        <v>0.97619999999999996</v>
      </c>
    </row>
    <row r="1253" spans="19:24" x14ac:dyDescent="0.2">
      <c r="S1253" s="5">
        <v>43160</v>
      </c>
      <c r="T1253">
        <v>0.5</v>
      </c>
      <c r="U1253" s="5">
        <v>43136</v>
      </c>
      <c r="V1253">
        <v>0.82099999999999995</v>
      </c>
      <c r="W1253" s="5">
        <v>43118</v>
      </c>
      <c r="X1253">
        <v>0.97599999999999998</v>
      </c>
    </row>
    <row r="1254" spans="19:24" x14ac:dyDescent="0.2">
      <c r="S1254" s="5">
        <v>43159</v>
      </c>
      <c r="T1254">
        <v>0.5</v>
      </c>
      <c r="U1254" s="5">
        <v>43133</v>
      </c>
      <c r="V1254">
        <v>0.84150000000000003</v>
      </c>
      <c r="W1254" s="5">
        <v>43117</v>
      </c>
      <c r="X1254">
        <v>0.95799999999999996</v>
      </c>
    </row>
    <row r="1255" spans="19:24" x14ac:dyDescent="0.2">
      <c r="S1255" s="5">
        <v>43158</v>
      </c>
      <c r="T1255">
        <v>0.5</v>
      </c>
      <c r="U1255" s="5">
        <v>43132</v>
      </c>
      <c r="V1255">
        <v>0.83099999999999996</v>
      </c>
      <c r="W1255" s="5">
        <v>43116</v>
      </c>
      <c r="X1255">
        <v>0.95269999999999999</v>
      </c>
    </row>
    <row r="1256" spans="19:24" x14ac:dyDescent="0.2">
      <c r="S1256" s="5">
        <v>43157</v>
      </c>
      <c r="T1256">
        <v>0.5</v>
      </c>
      <c r="U1256" s="5">
        <v>43131</v>
      </c>
      <c r="V1256">
        <v>0.83</v>
      </c>
      <c r="W1256" s="5">
        <v>43115</v>
      </c>
      <c r="X1256">
        <v>0.97499999999999998</v>
      </c>
    </row>
    <row r="1257" spans="19:24" x14ac:dyDescent="0.2">
      <c r="S1257" s="5">
        <v>43154</v>
      </c>
      <c r="T1257">
        <v>0.5</v>
      </c>
      <c r="U1257" s="5">
        <v>43130</v>
      </c>
      <c r="V1257">
        <v>0.79900000000000004</v>
      </c>
      <c r="W1257" s="5">
        <v>43112</v>
      </c>
      <c r="X1257">
        <v>0.98599999999999999</v>
      </c>
    </row>
    <row r="1258" spans="19:24" x14ac:dyDescent="0.2">
      <c r="S1258" s="5">
        <v>43153</v>
      </c>
      <c r="T1258">
        <v>0.5</v>
      </c>
      <c r="U1258" s="5">
        <v>43129</v>
      </c>
      <c r="V1258">
        <v>0.79900000000000004</v>
      </c>
      <c r="W1258" s="5">
        <v>43111</v>
      </c>
      <c r="X1258">
        <v>0.96499999999999997</v>
      </c>
    </row>
    <row r="1259" spans="19:24" x14ac:dyDescent="0.2">
      <c r="S1259" s="5">
        <v>43152</v>
      </c>
      <c r="T1259">
        <v>0.5</v>
      </c>
      <c r="U1259" s="5">
        <v>43126</v>
      </c>
      <c r="V1259">
        <v>0.80100000000000005</v>
      </c>
      <c r="W1259" s="5">
        <v>43110</v>
      </c>
      <c r="X1259">
        <v>0.93400000000000005</v>
      </c>
    </row>
    <row r="1260" spans="19:24" x14ac:dyDescent="0.2">
      <c r="S1260" s="5">
        <v>43151</v>
      </c>
      <c r="T1260">
        <v>0.5</v>
      </c>
      <c r="U1260" s="5">
        <v>43125</v>
      </c>
      <c r="V1260">
        <v>0.77700000000000002</v>
      </c>
      <c r="W1260" s="5">
        <v>43109</v>
      </c>
      <c r="X1260">
        <v>0.92749999999999999</v>
      </c>
    </row>
    <row r="1261" spans="19:24" x14ac:dyDescent="0.2">
      <c r="S1261" s="5">
        <v>43150</v>
      </c>
      <c r="T1261">
        <v>0.5</v>
      </c>
      <c r="U1261" s="5">
        <v>43124</v>
      </c>
      <c r="V1261">
        <v>0.78200000000000003</v>
      </c>
      <c r="W1261" s="5">
        <v>43108</v>
      </c>
      <c r="X1261">
        <v>0.90500000000000003</v>
      </c>
    </row>
    <row r="1262" spans="19:24" x14ac:dyDescent="0.2">
      <c r="S1262" s="5">
        <v>43147</v>
      </c>
      <c r="T1262">
        <v>0.5</v>
      </c>
      <c r="U1262" s="5">
        <v>43123</v>
      </c>
      <c r="V1262">
        <v>0.753</v>
      </c>
      <c r="W1262" s="5">
        <v>43105</v>
      </c>
      <c r="X1262">
        <v>0.9</v>
      </c>
    </row>
    <row r="1263" spans="19:24" x14ac:dyDescent="0.2">
      <c r="S1263" s="5">
        <v>43146</v>
      </c>
      <c r="T1263">
        <v>0.5</v>
      </c>
      <c r="U1263" s="5">
        <v>43122</v>
      </c>
      <c r="V1263">
        <v>0.75900000000000001</v>
      </c>
      <c r="W1263" s="5">
        <v>43104</v>
      </c>
      <c r="X1263">
        <v>0.878</v>
      </c>
    </row>
    <row r="1264" spans="19:24" x14ac:dyDescent="0.2">
      <c r="S1264" s="5">
        <v>43145</v>
      </c>
      <c r="T1264">
        <v>0.5</v>
      </c>
      <c r="U1264" s="5">
        <v>43119</v>
      </c>
      <c r="V1264">
        <v>0.749</v>
      </c>
      <c r="W1264" s="5">
        <v>43103</v>
      </c>
      <c r="X1264">
        <v>0.86099999999999999</v>
      </c>
    </row>
    <row r="1265" spans="19:24" x14ac:dyDescent="0.2">
      <c r="S1265" s="5">
        <v>43144</v>
      </c>
      <c r="T1265">
        <v>0.5</v>
      </c>
      <c r="U1265" s="5">
        <v>43118</v>
      </c>
      <c r="V1265">
        <v>0.745</v>
      </c>
      <c r="W1265" s="5">
        <v>43102</v>
      </c>
      <c r="X1265">
        <v>0.91800000000000004</v>
      </c>
    </row>
    <row r="1266" spans="19:24" x14ac:dyDescent="0.2">
      <c r="S1266" s="5">
        <v>43143</v>
      </c>
      <c r="T1266">
        <v>0.5</v>
      </c>
      <c r="U1266" s="5">
        <v>43117</v>
      </c>
      <c r="V1266">
        <v>0.73599999999999999</v>
      </c>
      <c r="W1266" s="5">
        <v>43098</v>
      </c>
      <c r="X1266">
        <v>0.86499999999999999</v>
      </c>
    </row>
    <row r="1267" spans="19:24" x14ac:dyDescent="0.2">
      <c r="S1267" s="5">
        <v>43140</v>
      </c>
      <c r="T1267">
        <v>0.5</v>
      </c>
      <c r="U1267" s="5">
        <v>43116</v>
      </c>
      <c r="V1267">
        <v>0.73099999999999998</v>
      </c>
      <c r="W1267" s="5">
        <v>43097</v>
      </c>
      <c r="X1267">
        <v>0.87539999999999996</v>
      </c>
    </row>
    <row r="1268" spans="19:24" x14ac:dyDescent="0.2">
      <c r="S1268" s="5">
        <v>43139</v>
      </c>
      <c r="T1268">
        <v>0.5</v>
      </c>
      <c r="U1268" s="5">
        <v>43115</v>
      </c>
      <c r="V1268">
        <v>0.746</v>
      </c>
      <c r="W1268" s="5">
        <v>43096</v>
      </c>
      <c r="X1268">
        <v>0.86260000000000003</v>
      </c>
    </row>
    <row r="1269" spans="19:24" x14ac:dyDescent="0.2">
      <c r="S1269" s="5">
        <v>43138</v>
      </c>
      <c r="T1269">
        <v>0.5</v>
      </c>
      <c r="U1269" s="5">
        <v>43112</v>
      </c>
      <c r="V1269">
        <v>0.749</v>
      </c>
      <c r="W1269" s="5">
        <v>43091</v>
      </c>
      <c r="X1269">
        <v>0.89800000000000002</v>
      </c>
    </row>
    <row r="1270" spans="19:24" x14ac:dyDescent="0.2">
      <c r="S1270" s="5">
        <v>43137</v>
      </c>
      <c r="T1270">
        <v>0.5</v>
      </c>
      <c r="U1270" s="5">
        <v>43111</v>
      </c>
      <c r="V1270">
        <v>0.73299999999999998</v>
      </c>
      <c r="W1270" s="5">
        <v>43090</v>
      </c>
      <c r="X1270">
        <v>0.91149999999999998</v>
      </c>
    </row>
    <row r="1271" spans="19:24" x14ac:dyDescent="0.2">
      <c r="S1271" s="5">
        <v>43136</v>
      </c>
      <c r="T1271">
        <v>0.5</v>
      </c>
      <c r="U1271" s="5">
        <v>43110</v>
      </c>
      <c r="V1271">
        <v>0.71799999999999997</v>
      </c>
      <c r="W1271" s="5">
        <v>43089</v>
      </c>
      <c r="X1271">
        <v>0.89890000000000003</v>
      </c>
    </row>
    <row r="1272" spans="19:24" x14ac:dyDescent="0.2">
      <c r="S1272" s="5">
        <v>43133</v>
      </c>
      <c r="T1272">
        <v>0.5</v>
      </c>
      <c r="U1272" s="5">
        <v>43109</v>
      </c>
      <c r="V1272">
        <v>0.70650000000000002</v>
      </c>
      <c r="W1272" s="5">
        <v>43088</v>
      </c>
      <c r="X1272">
        <v>0.87029999999999996</v>
      </c>
    </row>
    <row r="1273" spans="19:24" x14ac:dyDescent="0.2">
      <c r="S1273" s="5">
        <v>43132</v>
      </c>
      <c r="T1273">
        <v>0.5</v>
      </c>
      <c r="U1273" s="5">
        <v>43108</v>
      </c>
      <c r="V1273">
        <v>0.69899999999999995</v>
      </c>
      <c r="W1273" s="5">
        <v>43087</v>
      </c>
      <c r="X1273">
        <v>0.84299999999999997</v>
      </c>
    </row>
    <row r="1274" spans="19:24" x14ac:dyDescent="0.2">
      <c r="S1274" s="5">
        <v>43131</v>
      </c>
      <c r="T1274">
        <v>0.5</v>
      </c>
      <c r="U1274" s="5">
        <v>43105</v>
      </c>
      <c r="V1274">
        <v>0.69299999999999995</v>
      </c>
      <c r="W1274" s="5">
        <v>43084</v>
      </c>
      <c r="X1274">
        <v>0.85189999999999999</v>
      </c>
    </row>
    <row r="1275" spans="19:24" x14ac:dyDescent="0.2">
      <c r="S1275" s="5">
        <v>43130</v>
      </c>
      <c r="T1275">
        <v>0.5</v>
      </c>
      <c r="U1275" s="5">
        <v>43104</v>
      </c>
      <c r="V1275">
        <v>0.67600000000000005</v>
      </c>
      <c r="W1275" s="5">
        <v>43083</v>
      </c>
      <c r="X1275">
        <v>0.86699999999999999</v>
      </c>
    </row>
    <row r="1276" spans="19:24" x14ac:dyDescent="0.2">
      <c r="S1276" s="5">
        <v>43129</v>
      </c>
      <c r="T1276">
        <v>0.5</v>
      </c>
      <c r="U1276" s="5">
        <v>43103</v>
      </c>
      <c r="V1276">
        <v>0.66400000000000003</v>
      </c>
      <c r="W1276" s="5">
        <v>43082</v>
      </c>
      <c r="X1276">
        <v>0.89570000000000005</v>
      </c>
    </row>
    <row r="1277" spans="19:24" x14ac:dyDescent="0.2">
      <c r="S1277" s="5">
        <v>43126</v>
      </c>
      <c r="T1277">
        <v>0.5</v>
      </c>
      <c r="U1277" s="5">
        <v>43102</v>
      </c>
      <c r="V1277">
        <v>0.69</v>
      </c>
      <c r="W1277" s="5">
        <v>43081</v>
      </c>
      <c r="X1277">
        <v>0.89729999999999999</v>
      </c>
    </row>
    <row r="1278" spans="19:24" x14ac:dyDescent="0.2">
      <c r="S1278" s="5">
        <v>43125</v>
      </c>
      <c r="T1278">
        <v>0.5</v>
      </c>
      <c r="U1278" s="5">
        <v>43098</v>
      </c>
      <c r="V1278">
        <v>0.66800000000000004</v>
      </c>
      <c r="W1278" s="5">
        <v>43080</v>
      </c>
      <c r="X1278">
        <v>0.88100000000000001</v>
      </c>
    </row>
    <row r="1279" spans="19:24" x14ac:dyDescent="0.2">
      <c r="S1279" s="5">
        <v>43124</v>
      </c>
      <c r="T1279">
        <v>0.5</v>
      </c>
      <c r="U1279" s="5">
        <v>43097</v>
      </c>
      <c r="V1279">
        <v>0.67900000000000005</v>
      </c>
      <c r="W1279" s="5">
        <v>43077</v>
      </c>
      <c r="X1279">
        <v>0.93100000000000005</v>
      </c>
    </row>
    <row r="1280" spans="19:24" x14ac:dyDescent="0.2">
      <c r="S1280" s="5">
        <v>43123</v>
      </c>
      <c r="T1280">
        <v>0.5</v>
      </c>
      <c r="U1280" s="5">
        <v>43096</v>
      </c>
      <c r="V1280">
        <v>0.67500000000000004</v>
      </c>
      <c r="W1280" s="5">
        <v>43076</v>
      </c>
      <c r="X1280">
        <v>0.92400000000000004</v>
      </c>
    </row>
    <row r="1281" spans="19:24" x14ac:dyDescent="0.2">
      <c r="S1281" s="5">
        <v>43122</v>
      </c>
      <c r="T1281">
        <v>0.5</v>
      </c>
      <c r="U1281" s="5">
        <v>43091</v>
      </c>
      <c r="V1281">
        <v>0.6885</v>
      </c>
      <c r="W1281" s="5">
        <v>43075</v>
      </c>
      <c r="X1281">
        <v>0.9073</v>
      </c>
    </row>
    <row r="1282" spans="19:24" x14ac:dyDescent="0.2">
      <c r="S1282" s="5">
        <v>43119</v>
      </c>
      <c r="T1282">
        <v>0.5</v>
      </c>
      <c r="U1282" s="5">
        <v>43090</v>
      </c>
      <c r="V1282">
        <v>0.69499999999999995</v>
      </c>
      <c r="W1282" s="5">
        <v>43074</v>
      </c>
      <c r="X1282">
        <v>0.92079999999999995</v>
      </c>
    </row>
    <row r="1283" spans="19:24" x14ac:dyDescent="0.2">
      <c r="S1283" s="5">
        <v>43118</v>
      </c>
      <c r="T1283">
        <v>0.5</v>
      </c>
      <c r="U1283" s="5">
        <v>43089</v>
      </c>
      <c r="V1283">
        <v>0.68200000000000005</v>
      </c>
      <c r="W1283" s="5">
        <v>43073</v>
      </c>
      <c r="X1283">
        <v>0.94</v>
      </c>
    </row>
    <row r="1284" spans="19:24" x14ac:dyDescent="0.2">
      <c r="S1284" s="5">
        <v>43117</v>
      </c>
      <c r="T1284">
        <v>0.5</v>
      </c>
      <c r="U1284" s="5">
        <v>43088</v>
      </c>
      <c r="V1284">
        <v>0.66400000000000003</v>
      </c>
      <c r="W1284" s="5">
        <v>43070</v>
      </c>
      <c r="X1284">
        <v>0.91049999999999998</v>
      </c>
    </row>
    <row r="1285" spans="19:24" x14ac:dyDescent="0.2">
      <c r="S1285" s="5">
        <v>43116</v>
      </c>
      <c r="T1285">
        <v>0.5</v>
      </c>
      <c r="U1285" s="5">
        <v>43087</v>
      </c>
      <c r="V1285">
        <v>0.65400000000000003</v>
      </c>
      <c r="W1285" s="5">
        <v>43069</v>
      </c>
      <c r="X1285">
        <v>0.95799999999999996</v>
      </c>
    </row>
    <row r="1286" spans="19:24" x14ac:dyDescent="0.2">
      <c r="S1286" s="5">
        <v>43115</v>
      </c>
      <c r="T1286">
        <v>0.5</v>
      </c>
      <c r="U1286" s="5">
        <v>43084</v>
      </c>
      <c r="V1286">
        <v>0.66449999999999998</v>
      </c>
      <c r="W1286" s="5">
        <v>43068</v>
      </c>
      <c r="X1286">
        <v>0.96584999999999999</v>
      </c>
    </row>
    <row r="1287" spans="19:24" x14ac:dyDescent="0.2">
      <c r="S1287" s="5">
        <v>43112</v>
      </c>
      <c r="T1287">
        <v>0.5</v>
      </c>
      <c r="U1287" s="5">
        <v>43083</v>
      </c>
      <c r="V1287">
        <v>0.67700000000000005</v>
      </c>
      <c r="W1287" s="5">
        <v>43067</v>
      </c>
      <c r="X1287">
        <v>0.89664999999999995</v>
      </c>
    </row>
    <row r="1288" spans="19:24" x14ac:dyDescent="0.2">
      <c r="S1288" s="5">
        <v>43111</v>
      </c>
      <c r="T1288">
        <v>0.5</v>
      </c>
      <c r="U1288" s="5">
        <v>43082</v>
      </c>
      <c r="V1288">
        <v>0.69599999999999995</v>
      </c>
      <c r="W1288" s="5">
        <v>43066</v>
      </c>
      <c r="X1288">
        <v>0.88690000000000002</v>
      </c>
    </row>
    <row r="1289" spans="19:24" x14ac:dyDescent="0.2">
      <c r="S1289" s="5">
        <v>43110</v>
      </c>
      <c r="T1289">
        <v>0.5</v>
      </c>
      <c r="U1289" s="5">
        <v>43081</v>
      </c>
      <c r="V1289">
        <v>0.69099999999999995</v>
      </c>
      <c r="W1289" s="5">
        <v>43063</v>
      </c>
      <c r="X1289">
        <v>0.88329999999999997</v>
      </c>
    </row>
    <row r="1290" spans="19:24" x14ac:dyDescent="0.2">
      <c r="S1290" s="5">
        <v>43109</v>
      </c>
      <c r="T1290">
        <v>0.5</v>
      </c>
      <c r="U1290" s="5">
        <v>43080</v>
      </c>
      <c r="V1290">
        <v>0.68600000000000005</v>
      </c>
      <c r="W1290" s="5">
        <v>43062</v>
      </c>
      <c r="X1290">
        <v>0.874</v>
      </c>
    </row>
    <row r="1291" spans="19:24" x14ac:dyDescent="0.2">
      <c r="S1291" s="5">
        <v>43108</v>
      </c>
      <c r="T1291">
        <v>0.5</v>
      </c>
      <c r="U1291" s="5">
        <v>43077</v>
      </c>
      <c r="V1291">
        <v>0.71150000000000002</v>
      </c>
      <c r="W1291" s="5">
        <v>43061</v>
      </c>
      <c r="X1291">
        <v>0.88829999999999998</v>
      </c>
    </row>
    <row r="1292" spans="19:24" x14ac:dyDescent="0.2">
      <c r="S1292" s="5">
        <v>43105</v>
      </c>
      <c r="T1292">
        <v>0.5</v>
      </c>
      <c r="U1292" s="5">
        <v>43076</v>
      </c>
      <c r="V1292">
        <v>0.70550000000000002</v>
      </c>
      <c r="W1292" s="5">
        <v>43060</v>
      </c>
      <c r="X1292">
        <v>0.8851</v>
      </c>
    </row>
    <row r="1293" spans="19:24" x14ac:dyDescent="0.2">
      <c r="S1293" s="5">
        <v>43104</v>
      </c>
      <c r="T1293">
        <v>0.5</v>
      </c>
      <c r="U1293" s="5">
        <v>43075</v>
      </c>
      <c r="V1293">
        <v>0.70099999999999996</v>
      </c>
      <c r="W1293" s="5">
        <v>43059</v>
      </c>
      <c r="X1293">
        <v>0.89400000000000002</v>
      </c>
    </row>
    <row r="1294" spans="19:24" x14ac:dyDescent="0.2">
      <c r="S1294" s="5">
        <v>43103</v>
      </c>
      <c r="T1294">
        <v>0.5</v>
      </c>
      <c r="U1294" s="5">
        <v>43074</v>
      </c>
      <c r="V1294">
        <v>0.71099999999999997</v>
      </c>
      <c r="W1294" s="5">
        <v>43056</v>
      </c>
      <c r="X1294">
        <v>0.88800000000000001</v>
      </c>
    </row>
    <row r="1295" spans="19:24" x14ac:dyDescent="0.2">
      <c r="S1295" s="5">
        <v>43102</v>
      </c>
      <c r="T1295">
        <v>0.5</v>
      </c>
      <c r="U1295" s="5">
        <v>43073</v>
      </c>
      <c r="V1295">
        <v>0.72099999999999997</v>
      </c>
      <c r="W1295" s="5">
        <v>43055</v>
      </c>
      <c r="X1295">
        <v>0.89200000000000002</v>
      </c>
    </row>
    <row r="1296" spans="19:24" x14ac:dyDescent="0.2">
      <c r="S1296" s="5">
        <v>43101</v>
      </c>
      <c r="T1296">
        <v>0.5</v>
      </c>
      <c r="U1296" s="5">
        <v>43070</v>
      </c>
      <c r="V1296">
        <v>0.71</v>
      </c>
      <c r="W1296" s="5">
        <v>43054</v>
      </c>
      <c r="X1296">
        <v>0.876</v>
      </c>
    </row>
    <row r="1297" spans="19:24" x14ac:dyDescent="0.2">
      <c r="S1297" s="5">
        <v>43098</v>
      </c>
      <c r="T1297">
        <v>0.5</v>
      </c>
      <c r="U1297" s="5">
        <v>43069</v>
      </c>
      <c r="V1297">
        <v>0.73</v>
      </c>
      <c r="W1297" s="5">
        <v>43053</v>
      </c>
      <c r="X1297">
        <v>0.89410000000000001</v>
      </c>
    </row>
    <row r="1298" spans="19:24" x14ac:dyDescent="0.2">
      <c r="S1298" s="5">
        <v>43097</v>
      </c>
      <c r="T1298">
        <v>0.5</v>
      </c>
      <c r="U1298" s="5">
        <v>43068</v>
      </c>
      <c r="V1298">
        <v>0.72799999999999998</v>
      </c>
      <c r="W1298" s="5">
        <v>43052</v>
      </c>
      <c r="X1298">
        <v>0.90500000000000003</v>
      </c>
    </row>
    <row r="1299" spans="19:24" x14ac:dyDescent="0.2">
      <c r="S1299" s="5">
        <v>43096</v>
      </c>
      <c r="T1299">
        <v>0.5</v>
      </c>
      <c r="U1299" s="5">
        <v>43067</v>
      </c>
      <c r="V1299">
        <v>0.69099999999999995</v>
      </c>
      <c r="W1299" s="5">
        <v>43049</v>
      </c>
      <c r="X1299">
        <v>0.91400000000000003</v>
      </c>
    </row>
    <row r="1300" spans="19:24" x14ac:dyDescent="0.2">
      <c r="S1300" s="5">
        <v>43095</v>
      </c>
      <c r="T1300">
        <v>0.5</v>
      </c>
      <c r="U1300" s="5">
        <v>43066</v>
      </c>
      <c r="V1300">
        <v>0.68799999999999994</v>
      </c>
      <c r="W1300" s="5">
        <v>43048</v>
      </c>
      <c r="X1300">
        <v>0.85750000000000004</v>
      </c>
    </row>
    <row r="1301" spans="19:24" x14ac:dyDescent="0.2">
      <c r="S1301" s="5">
        <v>43094</v>
      </c>
      <c r="T1301">
        <v>0.5</v>
      </c>
      <c r="U1301" s="5">
        <v>43063</v>
      </c>
      <c r="V1301">
        <v>0.68500000000000005</v>
      </c>
      <c r="W1301" s="5">
        <v>43047</v>
      </c>
      <c r="X1301">
        <v>0.84599999999999997</v>
      </c>
    </row>
    <row r="1302" spans="19:24" x14ac:dyDescent="0.2">
      <c r="S1302" s="5">
        <v>43091</v>
      </c>
      <c r="T1302">
        <v>0.5</v>
      </c>
      <c r="U1302" s="5">
        <v>43062</v>
      </c>
      <c r="V1302">
        <v>0.68149999999999999</v>
      </c>
      <c r="W1302" s="5">
        <v>43046</v>
      </c>
      <c r="X1302">
        <v>0.83</v>
      </c>
    </row>
    <row r="1303" spans="19:24" x14ac:dyDescent="0.2">
      <c r="S1303" s="5">
        <v>43090</v>
      </c>
      <c r="T1303">
        <v>0.5</v>
      </c>
      <c r="U1303" s="5">
        <v>43061</v>
      </c>
      <c r="V1303">
        <v>0.68200000000000005</v>
      </c>
      <c r="W1303" s="5">
        <v>43045</v>
      </c>
      <c r="X1303">
        <v>0.84799999999999998</v>
      </c>
    </row>
    <row r="1304" spans="19:24" x14ac:dyDescent="0.2">
      <c r="S1304" s="5">
        <v>43089</v>
      </c>
      <c r="T1304">
        <v>0.5</v>
      </c>
      <c r="U1304" s="5">
        <v>43060</v>
      </c>
      <c r="V1304">
        <v>0.6855</v>
      </c>
      <c r="W1304" s="5">
        <v>43042</v>
      </c>
      <c r="X1304">
        <v>0.85799999999999998</v>
      </c>
    </row>
    <row r="1305" spans="19:24" x14ac:dyDescent="0.2">
      <c r="S1305" s="5">
        <v>43088</v>
      </c>
      <c r="T1305">
        <v>0.5</v>
      </c>
      <c r="U1305" s="5">
        <v>43059</v>
      </c>
      <c r="V1305">
        <v>0.69</v>
      </c>
      <c r="W1305" s="5">
        <v>43041</v>
      </c>
      <c r="X1305">
        <v>0.85199999999999998</v>
      </c>
    </row>
    <row r="1306" spans="19:24" x14ac:dyDescent="0.2">
      <c r="S1306" s="5">
        <v>43087</v>
      </c>
      <c r="T1306">
        <v>0.5</v>
      </c>
      <c r="U1306" s="5">
        <v>43056</v>
      </c>
      <c r="V1306">
        <v>0.67600000000000005</v>
      </c>
      <c r="W1306" s="5">
        <v>43040</v>
      </c>
      <c r="X1306">
        <v>0.94299999999999995</v>
      </c>
    </row>
    <row r="1307" spans="19:24" x14ac:dyDescent="0.2">
      <c r="S1307" s="5">
        <v>43084</v>
      </c>
      <c r="T1307">
        <v>0.5</v>
      </c>
      <c r="U1307" s="5">
        <v>43055</v>
      </c>
      <c r="V1307">
        <v>0.68400000000000005</v>
      </c>
      <c r="W1307" s="5">
        <v>43039</v>
      </c>
      <c r="X1307">
        <v>0.90980000000000005</v>
      </c>
    </row>
    <row r="1308" spans="19:24" x14ac:dyDescent="0.2">
      <c r="S1308" s="5">
        <v>43083</v>
      </c>
      <c r="T1308">
        <v>0.5</v>
      </c>
      <c r="U1308" s="5">
        <v>43054</v>
      </c>
      <c r="V1308">
        <v>0.66300000000000003</v>
      </c>
      <c r="W1308" s="5">
        <v>43038</v>
      </c>
      <c r="X1308">
        <v>0.90749999999999997</v>
      </c>
    </row>
    <row r="1309" spans="19:24" x14ac:dyDescent="0.2">
      <c r="S1309" s="5">
        <v>43082</v>
      </c>
      <c r="T1309">
        <v>0.5</v>
      </c>
      <c r="U1309" s="5">
        <v>43053</v>
      </c>
      <c r="V1309">
        <v>0.67100000000000004</v>
      </c>
      <c r="W1309" s="5">
        <v>43035</v>
      </c>
      <c r="X1309">
        <v>0.91190000000000004</v>
      </c>
    </row>
    <row r="1310" spans="19:24" x14ac:dyDescent="0.2">
      <c r="S1310" s="5">
        <v>43081</v>
      </c>
      <c r="T1310">
        <v>0.5</v>
      </c>
      <c r="U1310" s="5">
        <v>43052</v>
      </c>
      <c r="V1310">
        <v>0.67700000000000005</v>
      </c>
      <c r="W1310" s="5">
        <v>43034</v>
      </c>
      <c r="X1310">
        <v>0.92879999999999996</v>
      </c>
    </row>
    <row r="1311" spans="19:24" x14ac:dyDescent="0.2">
      <c r="S1311" s="5">
        <v>43080</v>
      </c>
      <c r="T1311">
        <v>0.5</v>
      </c>
      <c r="U1311" s="5">
        <v>43049</v>
      </c>
      <c r="V1311">
        <v>0.68</v>
      </c>
      <c r="W1311" s="5">
        <v>43033</v>
      </c>
      <c r="X1311">
        <v>0.93579999999999997</v>
      </c>
    </row>
    <row r="1312" spans="19:24" x14ac:dyDescent="0.2">
      <c r="S1312" s="5">
        <v>43077</v>
      </c>
      <c r="T1312">
        <v>0.5</v>
      </c>
      <c r="U1312" s="5">
        <v>43048</v>
      </c>
      <c r="V1312">
        <v>0.65649999999999997</v>
      </c>
      <c r="W1312" s="5">
        <v>43032</v>
      </c>
      <c r="X1312">
        <v>0.90080000000000005</v>
      </c>
    </row>
    <row r="1313" spans="19:24" x14ac:dyDescent="0.2">
      <c r="S1313" s="5">
        <v>43076</v>
      </c>
      <c r="T1313">
        <v>0.5</v>
      </c>
      <c r="U1313" s="5">
        <v>43047</v>
      </c>
      <c r="V1313">
        <v>0.64400000000000002</v>
      </c>
      <c r="W1313" s="5">
        <v>43031</v>
      </c>
      <c r="X1313">
        <v>0.878</v>
      </c>
    </row>
    <row r="1314" spans="19:24" x14ac:dyDescent="0.2">
      <c r="S1314" s="5">
        <v>43075</v>
      </c>
      <c r="T1314">
        <v>0.5</v>
      </c>
      <c r="U1314" s="5">
        <v>43046</v>
      </c>
      <c r="V1314">
        <v>0.63600000000000001</v>
      </c>
      <c r="W1314" s="5">
        <v>43028</v>
      </c>
      <c r="X1314">
        <v>0.89</v>
      </c>
    </row>
    <row r="1315" spans="19:24" x14ac:dyDescent="0.2">
      <c r="S1315" s="5">
        <v>43074</v>
      </c>
      <c r="T1315">
        <v>0.5</v>
      </c>
      <c r="U1315" s="5">
        <v>43045</v>
      </c>
      <c r="V1315">
        <v>0.64900000000000002</v>
      </c>
      <c r="W1315" s="5">
        <v>43027</v>
      </c>
      <c r="X1315">
        <v>0.85099999999999998</v>
      </c>
    </row>
    <row r="1316" spans="19:24" x14ac:dyDescent="0.2">
      <c r="S1316" s="5">
        <v>43073</v>
      </c>
      <c r="T1316">
        <v>0.5</v>
      </c>
      <c r="U1316" s="5">
        <v>43042</v>
      </c>
      <c r="V1316">
        <v>0.65600000000000003</v>
      </c>
      <c r="W1316" s="5">
        <v>43026</v>
      </c>
      <c r="X1316">
        <v>0.88</v>
      </c>
    </row>
    <row r="1317" spans="19:24" x14ac:dyDescent="0.2">
      <c r="S1317" s="5">
        <v>43070</v>
      </c>
      <c r="T1317">
        <v>0.5</v>
      </c>
      <c r="U1317" s="5">
        <v>43041</v>
      </c>
      <c r="V1317">
        <v>0.66300000000000003</v>
      </c>
      <c r="W1317" s="5">
        <v>43025</v>
      </c>
      <c r="X1317">
        <v>0.84699999999999998</v>
      </c>
    </row>
    <row r="1318" spans="19:24" x14ac:dyDescent="0.2">
      <c r="S1318" s="5">
        <v>43069</v>
      </c>
      <c r="T1318">
        <v>0.5</v>
      </c>
      <c r="U1318" s="5">
        <v>43040</v>
      </c>
      <c r="V1318">
        <v>0.73499999999999999</v>
      </c>
      <c r="W1318" s="5">
        <v>43024</v>
      </c>
      <c r="X1318">
        <v>0.88700000000000001</v>
      </c>
    </row>
    <row r="1319" spans="19:24" x14ac:dyDescent="0.2">
      <c r="S1319" s="5">
        <v>43068</v>
      </c>
      <c r="T1319">
        <v>0.5</v>
      </c>
      <c r="U1319" s="5">
        <v>43039</v>
      </c>
      <c r="V1319">
        <v>0.69899999999999995</v>
      </c>
      <c r="W1319" s="5">
        <v>43021</v>
      </c>
      <c r="X1319">
        <v>0.90500000000000003</v>
      </c>
    </row>
    <row r="1320" spans="19:24" x14ac:dyDescent="0.2">
      <c r="S1320" s="5">
        <v>43067</v>
      </c>
      <c r="T1320">
        <v>0.5</v>
      </c>
      <c r="U1320" s="5">
        <v>43038</v>
      </c>
      <c r="V1320">
        <v>0.6845</v>
      </c>
      <c r="W1320" s="5">
        <v>43020</v>
      </c>
      <c r="X1320">
        <v>0.91200000000000003</v>
      </c>
    </row>
    <row r="1321" spans="19:24" x14ac:dyDescent="0.2">
      <c r="S1321" s="5">
        <v>43066</v>
      </c>
      <c r="T1321">
        <v>0.5</v>
      </c>
      <c r="U1321" s="5">
        <v>43035</v>
      </c>
      <c r="V1321">
        <v>0.68200000000000005</v>
      </c>
      <c r="W1321" s="5">
        <v>43019</v>
      </c>
      <c r="X1321">
        <v>0.90600000000000003</v>
      </c>
    </row>
    <row r="1322" spans="19:24" x14ac:dyDescent="0.2">
      <c r="S1322" s="5">
        <v>43063</v>
      </c>
      <c r="T1322">
        <v>0.5</v>
      </c>
      <c r="U1322" s="5">
        <v>43034</v>
      </c>
      <c r="V1322">
        <v>0.69599999999999995</v>
      </c>
      <c r="W1322" s="5">
        <v>43018</v>
      </c>
      <c r="X1322">
        <v>0.88900000000000001</v>
      </c>
    </row>
    <row r="1323" spans="19:24" x14ac:dyDescent="0.2">
      <c r="S1323" s="5">
        <v>43062</v>
      </c>
      <c r="T1323">
        <v>0.5</v>
      </c>
      <c r="U1323" s="5">
        <v>43033</v>
      </c>
      <c r="V1323">
        <v>0.69599999999999995</v>
      </c>
      <c r="W1323" s="5">
        <v>43017</v>
      </c>
      <c r="X1323">
        <v>0.88100000000000001</v>
      </c>
    </row>
    <row r="1324" spans="19:24" x14ac:dyDescent="0.2">
      <c r="S1324" s="5">
        <v>43061</v>
      </c>
      <c r="T1324">
        <v>0.5</v>
      </c>
      <c r="U1324" s="5">
        <v>43032</v>
      </c>
      <c r="V1324">
        <v>0.67600000000000005</v>
      </c>
      <c r="W1324" s="5">
        <v>43014</v>
      </c>
      <c r="X1324">
        <v>0.88</v>
      </c>
    </row>
    <row r="1325" spans="19:24" x14ac:dyDescent="0.2">
      <c r="S1325" s="5">
        <v>43060</v>
      </c>
      <c r="T1325">
        <v>0.5</v>
      </c>
      <c r="U1325" s="5">
        <v>43031</v>
      </c>
      <c r="V1325">
        <v>0.66500000000000004</v>
      </c>
      <c r="W1325" s="5">
        <v>43013</v>
      </c>
      <c r="X1325">
        <v>0.90600000000000003</v>
      </c>
    </row>
    <row r="1326" spans="19:24" x14ac:dyDescent="0.2">
      <c r="S1326" s="5">
        <v>43059</v>
      </c>
      <c r="T1326">
        <v>0.5</v>
      </c>
      <c r="U1326" s="5">
        <v>43028</v>
      </c>
      <c r="V1326">
        <v>0.67200000000000004</v>
      </c>
      <c r="W1326" s="5">
        <v>43012</v>
      </c>
      <c r="X1326">
        <v>0.91300000000000003</v>
      </c>
    </row>
    <row r="1327" spans="19:24" x14ac:dyDescent="0.2">
      <c r="S1327" s="5">
        <v>43056</v>
      </c>
      <c r="T1327">
        <v>0.5</v>
      </c>
      <c r="U1327" s="5">
        <v>43027</v>
      </c>
      <c r="V1327">
        <v>0.65649999999999997</v>
      </c>
      <c r="W1327" s="5">
        <v>43011</v>
      </c>
      <c r="X1327">
        <v>0.90500000000000003</v>
      </c>
    </row>
    <row r="1328" spans="19:24" x14ac:dyDescent="0.2">
      <c r="S1328" s="5">
        <v>43055</v>
      </c>
      <c r="T1328">
        <v>0.5</v>
      </c>
      <c r="U1328" s="5">
        <v>43026</v>
      </c>
      <c r="V1328">
        <v>0.67949999999999999</v>
      </c>
      <c r="W1328" s="5">
        <v>43010</v>
      </c>
      <c r="X1328">
        <v>0.89700000000000002</v>
      </c>
    </row>
    <row r="1329" spans="19:24" x14ac:dyDescent="0.2">
      <c r="S1329" s="5">
        <v>43054</v>
      </c>
      <c r="T1329">
        <v>0.5</v>
      </c>
      <c r="U1329" s="5">
        <v>43025</v>
      </c>
      <c r="V1329">
        <v>0.66700000000000004</v>
      </c>
      <c r="W1329" s="5">
        <v>43007</v>
      </c>
      <c r="X1329">
        <v>0.91649999999999998</v>
      </c>
    </row>
    <row r="1330" spans="19:24" x14ac:dyDescent="0.2">
      <c r="S1330" s="5">
        <v>43053</v>
      </c>
      <c r="T1330">
        <v>0.5</v>
      </c>
      <c r="U1330" s="5">
        <v>43024</v>
      </c>
      <c r="V1330">
        <v>0.69199999999999995</v>
      </c>
      <c r="W1330" s="5">
        <v>43006</v>
      </c>
      <c r="X1330">
        <v>0.91820000000000002</v>
      </c>
    </row>
    <row r="1331" spans="19:24" x14ac:dyDescent="0.2">
      <c r="S1331" s="5">
        <v>43052</v>
      </c>
      <c r="T1331">
        <v>0.5</v>
      </c>
      <c r="U1331" s="5">
        <v>43021</v>
      </c>
      <c r="V1331">
        <v>0.68799999999999994</v>
      </c>
      <c r="W1331" s="5">
        <v>43005</v>
      </c>
      <c r="X1331">
        <v>0.92500000000000004</v>
      </c>
    </row>
    <row r="1332" spans="19:24" x14ac:dyDescent="0.2">
      <c r="S1332" s="5">
        <v>43049</v>
      </c>
      <c r="T1332">
        <v>0.5</v>
      </c>
      <c r="U1332" s="5">
        <v>43020</v>
      </c>
      <c r="V1332">
        <v>0.67849999999999999</v>
      </c>
      <c r="W1332" s="5">
        <v>43004</v>
      </c>
      <c r="X1332">
        <v>0.8871</v>
      </c>
    </row>
    <row r="1333" spans="19:24" x14ac:dyDescent="0.2">
      <c r="S1333" s="5">
        <v>43048</v>
      </c>
      <c r="T1333">
        <v>0.5</v>
      </c>
      <c r="U1333" s="5">
        <v>43019</v>
      </c>
      <c r="V1333">
        <v>0.67800000000000005</v>
      </c>
      <c r="W1333" s="5">
        <v>43003</v>
      </c>
      <c r="X1333">
        <v>0.87749999999999995</v>
      </c>
    </row>
    <row r="1334" spans="19:24" x14ac:dyDescent="0.2">
      <c r="S1334" s="5">
        <v>43047</v>
      </c>
      <c r="T1334">
        <v>0.5</v>
      </c>
      <c r="U1334" s="5">
        <v>43018</v>
      </c>
      <c r="V1334">
        <v>0.66800000000000004</v>
      </c>
      <c r="W1334" s="5">
        <v>43000</v>
      </c>
      <c r="X1334">
        <v>0.89</v>
      </c>
    </row>
    <row r="1335" spans="19:24" x14ac:dyDescent="0.2">
      <c r="S1335" s="5">
        <v>43046</v>
      </c>
      <c r="T1335">
        <v>0.5</v>
      </c>
      <c r="U1335" s="5">
        <v>43017</v>
      </c>
      <c r="V1335">
        <v>0.65900000000000003</v>
      </c>
      <c r="W1335" s="5">
        <v>42999</v>
      </c>
      <c r="X1335">
        <v>0.90090000000000003</v>
      </c>
    </row>
    <row r="1336" spans="19:24" x14ac:dyDescent="0.2">
      <c r="S1336" s="5">
        <v>43045</v>
      </c>
      <c r="T1336">
        <v>0.5</v>
      </c>
      <c r="U1336" s="5">
        <v>43014</v>
      </c>
      <c r="V1336">
        <v>0.64700000000000002</v>
      </c>
      <c r="W1336" s="5">
        <v>42998</v>
      </c>
      <c r="X1336">
        <v>0.88300000000000001</v>
      </c>
    </row>
    <row r="1337" spans="19:24" x14ac:dyDescent="0.2">
      <c r="S1337" s="5">
        <v>43042</v>
      </c>
      <c r="T1337">
        <v>0.5</v>
      </c>
      <c r="U1337" s="5">
        <v>43013</v>
      </c>
      <c r="V1337">
        <v>0.66900000000000004</v>
      </c>
      <c r="W1337" s="5">
        <v>42997</v>
      </c>
      <c r="X1337">
        <v>0.875</v>
      </c>
    </row>
    <row r="1338" spans="19:24" x14ac:dyDescent="0.2">
      <c r="S1338" s="5">
        <v>43041</v>
      </c>
      <c r="T1338">
        <v>0.5</v>
      </c>
      <c r="U1338" s="5">
        <v>43012</v>
      </c>
      <c r="V1338">
        <v>0.67100000000000004</v>
      </c>
      <c r="W1338" s="5">
        <v>42996</v>
      </c>
      <c r="X1338">
        <v>0.85699999999999998</v>
      </c>
    </row>
    <row r="1339" spans="19:24" x14ac:dyDescent="0.2">
      <c r="S1339" s="5">
        <v>43040</v>
      </c>
      <c r="T1339">
        <v>0.25</v>
      </c>
      <c r="U1339" s="5">
        <v>43011</v>
      </c>
      <c r="V1339">
        <v>0.66749999999999998</v>
      </c>
      <c r="W1339" s="5">
        <v>42993</v>
      </c>
      <c r="X1339">
        <v>0.86075000000000002</v>
      </c>
    </row>
    <row r="1340" spans="19:24" x14ac:dyDescent="0.2">
      <c r="S1340" s="5">
        <v>43039</v>
      </c>
      <c r="T1340">
        <v>0.25</v>
      </c>
      <c r="U1340" s="5">
        <v>43010</v>
      </c>
      <c r="V1340">
        <v>0.67</v>
      </c>
      <c r="W1340" s="5">
        <v>42992</v>
      </c>
      <c r="X1340">
        <v>0.78600000000000003</v>
      </c>
    </row>
    <row r="1341" spans="19:24" x14ac:dyDescent="0.2">
      <c r="S1341" s="5">
        <v>43038</v>
      </c>
      <c r="T1341">
        <v>0.25</v>
      </c>
      <c r="U1341" s="5">
        <v>43007</v>
      </c>
      <c r="V1341">
        <v>0.67100000000000004</v>
      </c>
      <c r="W1341" s="5">
        <v>42991</v>
      </c>
      <c r="X1341">
        <v>0.68500000000000005</v>
      </c>
    </row>
    <row r="1342" spans="19:24" x14ac:dyDescent="0.2">
      <c r="S1342" s="5">
        <v>43035</v>
      </c>
      <c r="T1342">
        <v>0.25</v>
      </c>
      <c r="U1342" s="5">
        <v>43006</v>
      </c>
      <c r="V1342">
        <v>0.68100000000000005</v>
      </c>
      <c r="W1342" s="5">
        <v>42990</v>
      </c>
      <c r="X1342">
        <v>0.68</v>
      </c>
    </row>
    <row r="1343" spans="19:24" x14ac:dyDescent="0.2">
      <c r="S1343" s="5">
        <v>43034</v>
      </c>
      <c r="T1343">
        <v>0.25</v>
      </c>
      <c r="U1343" s="5">
        <v>43005</v>
      </c>
      <c r="V1343">
        <v>0.67749999999999999</v>
      </c>
      <c r="W1343" s="5">
        <v>42989</v>
      </c>
      <c r="X1343">
        <v>0.59099999999999997</v>
      </c>
    </row>
    <row r="1344" spans="19:24" x14ac:dyDescent="0.2">
      <c r="S1344" s="5">
        <v>43033</v>
      </c>
      <c r="T1344">
        <v>0.25</v>
      </c>
      <c r="U1344" s="5">
        <v>43004</v>
      </c>
      <c r="V1344">
        <v>0.65800000000000003</v>
      </c>
      <c r="W1344" s="5">
        <v>42986</v>
      </c>
      <c r="X1344">
        <v>0.54100000000000004</v>
      </c>
    </row>
    <row r="1345" spans="19:24" x14ac:dyDescent="0.2">
      <c r="S1345" s="5">
        <v>43032</v>
      </c>
      <c r="T1345">
        <v>0.25</v>
      </c>
      <c r="U1345" s="5">
        <v>43003</v>
      </c>
      <c r="V1345">
        <v>0.64400000000000002</v>
      </c>
      <c r="W1345" s="5">
        <v>42985</v>
      </c>
      <c r="X1345">
        <v>0.51900000000000002</v>
      </c>
    </row>
    <row r="1346" spans="19:24" x14ac:dyDescent="0.2">
      <c r="S1346" s="5">
        <v>43031</v>
      </c>
      <c r="T1346">
        <v>0.25</v>
      </c>
      <c r="U1346" s="5">
        <v>43000</v>
      </c>
      <c r="V1346">
        <v>0.65149999999999997</v>
      </c>
      <c r="W1346" s="5">
        <v>42984</v>
      </c>
      <c r="X1346">
        <v>0.54200000000000004</v>
      </c>
    </row>
    <row r="1347" spans="19:24" x14ac:dyDescent="0.2">
      <c r="S1347" s="5">
        <v>43028</v>
      </c>
      <c r="T1347">
        <v>0.25</v>
      </c>
      <c r="U1347" s="5">
        <v>42999</v>
      </c>
      <c r="V1347">
        <v>0.66500000000000004</v>
      </c>
      <c r="W1347" s="5">
        <v>42983</v>
      </c>
      <c r="X1347">
        <v>0.53469999999999995</v>
      </c>
    </row>
    <row r="1348" spans="19:24" x14ac:dyDescent="0.2">
      <c r="S1348" s="5">
        <v>43027</v>
      </c>
      <c r="T1348">
        <v>0.25</v>
      </c>
      <c r="U1348" s="5">
        <v>42998</v>
      </c>
      <c r="V1348">
        <v>0.64700000000000002</v>
      </c>
      <c r="W1348" s="5">
        <v>42982</v>
      </c>
      <c r="X1348">
        <v>0.57979999999999998</v>
      </c>
    </row>
    <row r="1349" spans="19:24" x14ac:dyDescent="0.2">
      <c r="S1349" s="5">
        <v>43026</v>
      </c>
      <c r="T1349">
        <v>0.25</v>
      </c>
      <c r="U1349" s="5">
        <v>42997</v>
      </c>
      <c r="V1349">
        <v>0.64400000000000002</v>
      </c>
      <c r="W1349" s="5">
        <v>42979</v>
      </c>
      <c r="X1349">
        <v>0.57850000000000001</v>
      </c>
    </row>
    <row r="1350" spans="19:24" x14ac:dyDescent="0.2">
      <c r="S1350" s="5">
        <v>43025</v>
      </c>
      <c r="T1350">
        <v>0.25</v>
      </c>
      <c r="U1350" s="5">
        <v>42996</v>
      </c>
      <c r="V1350">
        <v>0.63</v>
      </c>
      <c r="W1350" s="5">
        <v>42978</v>
      </c>
      <c r="X1350">
        <v>0.5585</v>
      </c>
    </row>
    <row r="1351" spans="19:24" x14ac:dyDescent="0.2">
      <c r="S1351" s="5">
        <v>43024</v>
      </c>
      <c r="T1351">
        <v>0.25</v>
      </c>
      <c r="U1351" s="5">
        <v>42993</v>
      </c>
      <c r="V1351">
        <v>0.63800000000000001</v>
      </c>
      <c r="W1351" s="5">
        <v>42977</v>
      </c>
      <c r="X1351">
        <v>0.55549999999999999</v>
      </c>
    </row>
    <row r="1352" spans="19:24" x14ac:dyDescent="0.2">
      <c r="S1352" s="5">
        <v>43021</v>
      </c>
      <c r="T1352">
        <v>0.25</v>
      </c>
      <c r="U1352" s="5">
        <v>42992</v>
      </c>
      <c r="V1352">
        <v>0.57699999999999996</v>
      </c>
      <c r="W1352" s="5">
        <v>42976</v>
      </c>
      <c r="X1352">
        <v>0.53900000000000003</v>
      </c>
    </row>
    <row r="1353" spans="19:24" x14ac:dyDescent="0.2">
      <c r="S1353" s="5">
        <v>43020</v>
      </c>
      <c r="T1353">
        <v>0.25</v>
      </c>
      <c r="U1353" s="5">
        <v>42991</v>
      </c>
      <c r="V1353">
        <v>0.48</v>
      </c>
      <c r="W1353" s="5">
        <v>42972</v>
      </c>
      <c r="X1353">
        <v>0.56950000000000001</v>
      </c>
    </row>
    <row r="1354" spans="19:24" x14ac:dyDescent="0.2">
      <c r="S1354" s="5">
        <v>43019</v>
      </c>
      <c r="T1354">
        <v>0.25</v>
      </c>
      <c r="U1354" s="5">
        <v>42990</v>
      </c>
      <c r="V1354">
        <v>0.48399999999999999</v>
      </c>
      <c r="W1354" s="5">
        <v>42971</v>
      </c>
      <c r="X1354">
        <v>0.56899999999999995</v>
      </c>
    </row>
    <row r="1355" spans="19:24" x14ac:dyDescent="0.2">
      <c r="S1355" s="5">
        <v>43018</v>
      </c>
      <c r="T1355">
        <v>0.25</v>
      </c>
      <c r="U1355" s="5">
        <v>42989</v>
      </c>
      <c r="V1355">
        <v>0.41399999999999998</v>
      </c>
      <c r="W1355" s="5">
        <v>42970</v>
      </c>
      <c r="X1355">
        <v>0.57199999999999995</v>
      </c>
    </row>
    <row r="1356" spans="19:24" x14ac:dyDescent="0.2">
      <c r="S1356" s="5">
        <v>43017</v>
      </c>
      <c r="T1356">
        <v>0.25</v>
      </c>
      <c r="U1356" s="5">
        <v>42986</v>
      </c>
      <c r="V1356">
        <v>0.375</v>
      </c>
      <c r="W1356" s="5">
        <v>42969</v>
      </c>
      <c r="X1356">
        <v>0.57599999999999996</v>
      </c>
    </row>
    <row r="1357" spans="19:24" x14ac:dyDescent="0.2">
      <c r="S1357" s="5">
        <v>43014</v>
      </c>
      <c r="T1357">
        <v>0.25</v>
      </c>
      <c r="U1357" s="5">
        <v>42985</v>
      </c>
      <c r="V1357">
        <v>0.35099999999999998</v>
      </c>
      <c r="W1357" s="5">
        <v>42968</v>
      </c>
      <c r="X1357">
        <v>0.56499999999999995</v>
      </c>
    </row>
    <row r="1358" spans="19:24" x14ac:dyDescent="0.2">
      <c r="S1358" s="5">
        <v>43013</v>
      </c>
      <c r="T1358">
        <v>0.25</v>
      </c>
      <c r="U1358" s="5">
        <v>42984</v>
      </c>
      <c r="V1358">
        <v>0.36099999999999999</v>
      </c>
      <c r="W1358" s="5">
        <v>42965</v>
      </c>
      <c r="X1358">
        <v>0.5766</v>
      </c>
    </row>
    <row r="1359" spans="19:24" x14ac:dyDescent="0.2">
      <c r="S1359" s="5">
        <v>43012</v>
      </c>
      <c r="T1359">
        <v>0.25</v>
      </c>
      <c r="U1359" s="5">
        <v>42983</v>
      </c>
      <c r="V1359">
        <v>0.35499999999999998</v>
      </c>
      <c r="W1359" s="5">
        <v>42964</v>
      </c>
      <c r="X1359">
        <v>0.57099999999999995</v>
      </c>
    </row>
    <row r="1360" spans="19:24" x14ac:dyDescent="0.2">
      <c r="S1360" s="5">
        <v>43011</v>
      </c>
      <c r="T1360">
        <v>0.25</v>
      </c>
      <c r="U1360" s="5">
        <v>42982</v>
      </c>
      <c r="V1360">
        <v>0.372</v>
      </c>
      <c r="W1360" s="5">
        <v>42963</v>
      </c>
      <c r="X1360">
        <v>0.57799999999999996</v>
      </c>
    </row>
    <row r="1361" spans="19:24" x14ac:dyDescent="0.2">
      <c r="S1361" s="5">
        <v>43010</v>
      </c>
      <c r="T1361">
        <v>0.25</v>
      </c>
      <c r="U1361" s="5">
        <v>42979</v>
      </c>
      <c r="V1361">
        <v>0.376</v>
      </c>
      <c r="W1361" s="5">
        <v>42962</v>
      </c>
      <c r="X1361">
        <v>0.56000000000000005</v>
      </c>
    </row>
    <row r="1362" spans="19:24" x14ac:dyDescent="0.2">
      <c r="S1362" s="5">
        <v>43007</v>
      </c>
      <c r="T1362">
        <v>0.25</v>
      </c>
      <c r="U1362" s="5">
        <v>42978</v>
      </c>
      <c r="V1362">
        <v>0.36</v>
      </c>
      <c r="W1362" s="5">
        <v>42961</v>
      </c>
      <c r="X1362">
        <v>0.55800000000000005</v>
      </c>
    </row>
    <row r="1363" spans="19:24" x14ac:dyDescent="0.2">
      <c r="S1363" s="5">
        <v>43006</v>
      </c>
      <c r="T1363">
        <v>0.25</v>
      </c>
      <c r="U1363" s="5">
        <v>42977</v>
      </c>
      <c r="V1363">
        <v>0.36499999999999999</v>
      </c>
      <c r="W1363" s="5">
        <v>42958</v>
      </c>
      <c r="X1363">
        <v>0.54930000000000001</v>
      </c>
    </row>
    <row r="1364" spans="19:24" x14ac:dyDescent="0.2">
      <c r="S1364" s="5">
        <v>43005</v>
      </c>
      <c r="T1364">
        <v>0.25</v>
      </c>
      <c r="U1364" s="5">
        <v>42976</v>
      </c>
      <c r="V1364">
        <v>0.35299999999999998</v>
      </c>
      <c r="W1364" s="5">
        <v>42957</v>
      </c>
      <c r="X1364">
        <v>0.5595</v>
      </c>
    </row>
    <row r="1365" spans="19:24" x14ac:dyDescent="0.2">
      <c r="S1365" s="5">
        <v>43004</v>
      </c>
      <c r="T1365">
        <v>0.25</v>
      </c>
      <c r="U1365" s="5">
        <v>42975</v>
      </c>
      <c r="V1365">
        <v>0.374</v>
      </c>
      <c r="W1365" s="5">
        <v>42956</v>
      </c>
      <c r="X1365">
        <v>0.57599999999999996</v>
      </c>
    </row>
    <row r="1366" spans="19:24" x14ac:dyDescent="0.2">
      <c r="S1366" s="5">
        <v>43003</v>
      </c>
      <c r="T1366">
        <v>0.25</v>
      </c>
      <c r="U1366" s="5">
        <v>42972</v>
      </c>
      <c r="V1366">
        <v>0.373</v>
      </c>
      <c r="W1366" s="5">
        <v>42955</v>
      </c>
      <c r="X1366">
        <v>0.60450000000000004</v>
      </c>
    </row>
    <row r="1367" spans="19:24" x14ac:dyDescent="0.2">
      <c r="S1367" s="5">
        <v>43000</v>
      </c>
      <c r="T1367">
        <v>0.25</v>
      </c>
      <c r="U1367" s="5">
        <v>42971</v>
      </c>
      <c r="V1367">
        <v>0.372</v>
      </c>
      <c r="W1367" s="5">
        <v>42954</v>
      </c>
      <c r="X1367">
        <v>0.59299999999999997</v>
      </c>
    </row>
    <row r="1368" spans="19:24" x14ac:dyDescent="0.2">
      <c r="S1368" s="5">
        <v>42999</v>
      </c>
      <c r="T1368">
        <v>0.25</v>
      </c>
      <c r="U1368" s="5">
        <v>42970</v>
      </c>
      <c r="V1368">
        <v>0.37</v>
      </c>
      <c r="W1368" s="5">
        <v>42951</v>
      </c>
      <c r="X1368">
        <v>0.63029999999999997</v>
      </c>
    </row>
    <row r="1369" spans="19:24" x14ac:dyDescent="0.2">
      <c r="S1369" s="5">
        <v>42998</v>
      </c>
      <c r="T1369">
        <v>0.25</v>
      </c>
      <c r="U1369" s="5">
        <v>42969</v>
      </c>
      <c r="V1369">
        <v>0.36899999999999999</v>
      </c>
      <c r="W1369" s="5">
        <v>42950</v>
      </c>
      <c r="X1369">
        <v>0.60399999999999998</v>
      </c>
    </row>
    <row r="1370" spans="19:24" x14ac:dyDescent="0.2">
      <c r="S1370" s="5">
        <v>42997</v>
      </c>
      <c r="T1370">
        <v>0.25</v>
      </c>
      <c r="U1370" s="5">
        <v>42968</v>
      </c>
      <c r="V1370">
        <v>0.36199999999999999</v>
      </c>
      <c r="W1370" s="5">
        <v>42949</v>
      </c>
      <c r="X1370">
        <v>0.6794</v>
      </c>
    </row>
    <row r="1371" spans="19:24" x14ac:dyDescent="0.2">
      <c r="S1371" s="5">
        <v>42996</v>
      </c>
      <c r="T1371">
        <v>0.25</v>
      </c>
      <c r="U1371" s="5">
        <v>42965</v>
      </c>
      <c r="V1371">
        <v>0.36699999999999999</v>
      </c>
      <c r="W1371" s="5">
        <v>42948</v>
      </c>
      <c r="X1371">
        <v>0.66400000000000003</v>
      </c>
    </row>
    <row r="1372" spans="19:24" x14ac:dyDescent="0.2">
      <c r="S1372" s="5">
        <v>42993</v>
      </c>
      <c r="T1372">
        <v>0.25</v>
      </c>
      <c r="U1372" s="5">
        <v>42964</v>
      </c>
      <c r="V1372">
        <v>0.36399999999999999</v>
      </c>
      <c r="W1372" s="5">
        <v>42947</v>
      </c>
      <c r="X1372">
        <v>0.67010000000000003</v>
      </c>
    </row>
    <row r="1373" spans="19:24" x14ac:dyDescent="0.2">
      <c r="S1373" s="5">
        <v>42992</v>
      </c>
      <c r="T1373">
        <v>0.25</v>
      </c>
      <c r="U1373" s="5">
        <v>42963</v>
      </c>
      <c r="V1373">
        <v>0.36699999999999999</v>
      </c>
      <c r="W1373" s="5">
        <v>42944</v>
      </c>
      <c r="X1373">
        <v>0.65300000000000002</v>
      </c>
    </row>
    <row r="1374" spans="19:24" x14ac:dyDescent="0.2">
      <c r="S1374" s="5">
        <v>42991</v>
      </c>
      <c r="T1374">
        <v>0.25</v>
      </c>
      <c r="U1374" s="5">
        <v>42962</v>
      </c>
      <c r="V1374">
        <v>0.35799999999999998</v>
      </c>
      <c r="W1374" s="5">
        <v>42943</v>
      </c>
      <c r="X1374">
        <v>0.64600000000000002</v>
      </c>
    </row>
    <row r="1375" spans="19:24" x14ac:dyDescent="0.2">
      <c r="S1375" s="5">
        <v>42990</v>
      </c>
      <c r="T1375">
        <v>0.25</v>
      </c>
      <c r="U1375" s="5">
        <v>42961</v>
      </c>
      <c r="V1375">
        <v>0.35699999999999998</v>
      </c>
      <c r="W1375" s="5">
        <v>42942</v>
      </c>
      <c r="X1375">
        <v>0.66600000000000004</v>
      </c>
    </row>
    <row r="1376" spans="19:24" x14ac:dyDescent="0.2">
      <c r="S1376" s="5">
        <v>42989</v>
      </c>
      <c r="T1376">
        <v>0.25</v>
      </c>
      <c r="U1376" s="5">
        <v>42958</v>
      </c>
      <c r="V1376">
        <v>0.34799999999999998</v>
      </c>
      <c r="W1376" s="5">
        <v>42941</v>
      </c>
      <c r="X1376">
        <v>0.68400000000000005</v>
      </c>
    </row>
    <row r="1377" spans="19:24" x14ac:dyDescent="0.2">
      <c r="S1377" s="5">
        <v>42986</v>
      </c>
      <c r="T1377">
        <v>0.25</v>
      </c>
      <c r="U1377" s="5">
        <v>42957</v>
      </c>
      <c r="V1377">
        <v>0.35499999999999998</v>
      </c>
      <c r="W1377" s="5">
        <v>42940</v>
      </c>
      <c r="X1377">
        <v>0.63600000000000001</v>
      </c>
    </row>
    <row r="1378" spans="19:24" x14ac:dyDescent="0.2">
      <c r="S1378" s="5">
        <v>42985</v>
      </c>
      <c r="T1378">
        <v>0.25</v>
      </c>
      <c r="U1378" s="5">
        <v>42956</v>
      </c>
      <c r="V1378">
        <v>0.36299999999999999</v>
      </c>
      <c r="W1378" s="5">
        <v>42937</v>
      </c>
      <c r="X1378">
        <v>0.63049999999999995</v>
      </c>
    </row>
    <row r="1379" spans="19:24" x14ac:dyDescent="0.2">
      <c r="S1379" s="5">
        <v>42984</v>
      </c>
      <c r="T1379">
        <v>0.25</v>
      </c>
      <c r="U1379" s="5">
        <v>42955</v>
      </c>
      <c r="V1379">
        <v>0.38</v>
      </c>
      <c r="W1379" s="5">
        <v>42936</v>
      </c>
      <c r="X1379">
        <v>0.64849999999999997</v>
      </c>
    </row>
    <row r="1380" spans="19:24" x14ac:dyDescent="0.2">
      <c r="S1380" s="5">
        <v>42983</v>
      </c>
      <c r="T1380">
        <v>0.25</v>
      </c>
      <c r="U1380" s="5">
        <v>42954</v>
      </c>
      <c r="V1380">
        <v>0.376</v>
      </c>
      <c r="W1380" s="5">
        <v>42935</v>
      </c>
      <c r="X1380">
        <v>0.64019999999999999</v>
      </c>
    </row>
    <row r="1381" spans="19:24" x14ac:dyDescent="0.2">
      <c r="S1381" s="5">
        <v>42982</v>
      </c>
      <c r="T1381">
        <v>0.25</v>
      </c>
      <c r="U1381" s="5">
        <v>42951</v>
      </c>
      <c r="V1381">
        <v>0.39400000000000002</v>
      </c>
      <c r="W1381" s="5">
        <v>42934</v>
      </c>
      <c r="X1381">
        <v>0.65200000000000002</v>
      </c>
    </row>
    <row r="1382" spans="19:24" x14ac:dyDescent="0.2">
      <c r="S1382" s="5">
        <v>42979</v>
      </c>
      <c r="T1382">
        <v>0.25</v>
      </c>
      <c r="U1382" s="5">
        <v>42950</v>
      </c>
      <c r="V1382">
        <v>0.38100000000000001</v>
      </c>
      <c r="W1382" s="5">
        <v>42933</v>
      </c>
      <c r="X1382">
        <v>0.70899999999999996</v>
      </c>
    </row>
    <row r="1383" spans="19:24" x14ac:dyDescent="0.2">
      <c r="S1383" s="5">
        <v>42978</v>
      </c>
      <c r="T1383">
        <v>0.25</v>
      </c>
      <c r="U1383" s="5">
        <v>42949</v>
      </c>
      <c r="V1383">
        <v>0.432</v>
      </c>
      <c r="W1383" s="5">
        <v>42930</v>
      </c>
      <c r="X1383">
        <v>0.73550000000000004</v>
      </c>
    </row>
    <row r="1384" spans="19:24" x14ac:dyDescent="0.2">
      <c r="S1384" s="5">
        <v>42977</v>
      </c>
      <c r="T1384">
        <v>0.25</v>
      </c>
      <c r="U1384" s="5">
        <v>42948</v>
      </c>
      <c r="V1384">
        <v>0.42599999999999999</v>
      </c>
      <c r="W1384" s="5">
        <v>42929</v>
      </c>
      <c r="X1384">
        <v>0.72899999999999998</v>
      </c>
    </row>
    <row r="1385" spans="19:24" x14ac:dyDescent="0.2">
      <c r="S1385" s="5">
        <v>42976</v>
      </c>
      <c r="T1385">
        <v>0.25</v>
      </c>
      <c r="U1385" s="5">
        <v>42947</v>
      </c>
      <c r="V1385">
        <v>0.41599999999999998</v>
      </c>
      <c r="W1385" s="5">
        <v>42928</v>
      </c>
      <c r="X1385">
        <v>0.71599999999999997</v>
      </c>
    </row>
    <row r="1386" spans="19:24" x14ac:dyDescent="0.2">
      <c r="S1386" s="5">
        <v>42972</v>
      </c>
      <c r="T1386">
        <v>0.25</v>
      </c>
      <c r="U1386" s="5">
        <v>42944</v>
      </c>
      <c r="V1386">
        <v>0.4</v>
      </c>
      <c r="W1386" s="5">
        <v>42927</v>
      </c>
      <c r="X1386">
        <v>0.71599999999999997</v>
      </c>
    </row>
    <row r="1387" spans="19:24" x14ac:dyDescent="0.2">
      <c r="S1387" s="5">
        <v>42971</v>
      </c>
      <c r="T1387">
        <v>0.25</v>
      </c>
      <c r="U1387" s="5">
        <v>42943</v>
      </c>
      <c r="V1387">
        <v>0.39100000000000001</v>
      </c>
      <c r="W1387" s="5">
        <v>42926</v>
      </c>
      <c r="X1387">
        <v>0.71889999999999998</v>
      </c>
    </row>
    <row r="1388" spans="19:24" x14ac:dyDescent="0.2">
      <c r="S1388" s="5">
        <v>42970</v>
      </c>
      <c r="T1388">
        <v>0.25</v>
      </c>
      <c r="U1388" s="5">
        <v>42942</v>
      </c>
      <c r="V1388">
        <v>0.41</v>
      </c>
      <c r="W1388" s="5">
        <v>42923</v>
      </c>
      <c r="X1388">
        <v>0.74250000000000005</v>
      </c>
    </row>
    <row r="1389" spans="19:24" x14ac:dyDescent="0.2">
      <c r="S1389" s="5">
        <v>42969</v>
      </c>
      <c r="T1389">
        <v>0.25</v>
      </c>
      <c r="U1389" s="5">
        <v>42941</v>
      </c>
      <c r="V1389">
        <v>0.42399999999999999</v>
      </c>
      <c r="W1389" s="5">
        <v>42922</v>
      </c>
      <c r="X1389">
        <v>0.76</v>
      </c>
    </row>
    <row r="1390" spans="19:24" x14ac:dyDescent="0.2">
      <c r="S1390" s="5">
        <v>42968</v>
      </c>
      <c r="T1390">
        <v>0.25</v>
      </c>
      <c r="U1390" s="5">
        <v>42940</v>
      </c>
      <c r="V1390">
        <v>0.40400000000000003</v>
      </c>
      <c r="W1390" s="5">
        <v>42921</v>
      </c>
      <c r="X1390">
        <v>0.71599999999999997</v>
      </c>
    </row>
    <row r="1391" spans="19:24" x14ac:dyDescent="0.2">
      <c r="S1391" s="5">
        <v>42965</v>
      </c>
      <c r="T1391">
        <v>0.25</v>
      </c>
      <c r="U1391" s="5">
        <v>42937</v>
      </c>
      <c r="V1391">
        <v>0.40300000000000002</v>
      </c>
      <c r="W1391" s="5">
        <v>42920</v>
      </c>
      <c r="X1391">
        <v>0.71399999999999997</v>
      </c>
    </row>
    <row r="1392" spans="19:24" x14ac:dyDescent="0.2">
      <c r="S1392" s="5">
        <v>42964</v>
      </c>
      <c r="T1392">
        <v>0.25</v>
      </c>
      <c r="U1392" s="5">
        <v>42936</v>
      </c>
      <c r="V1392">
        <v>0.41299999999999998</v>
      </c>
      <c r="W1392" s="5">
        <v>42919</v>
      </c>
      <c r="X1392">
        <v>0.74199999999999999</v>
      </c>
    </row>
    <row r="1393" spans="19:24" x14ac:dyDescent="0.2">
      <c r="S1393" s="5">
        <v>42963</v>
      </c>
      <c r="T1393">
        <v>0.25</v>
      </c>
      <c r="U1393" s="5">
        <v>42935</v>
      </c>
      <c r="V1393">
        <v>0.41099999999999998</v>
      </c>
      <c r="W1393" s="5">
        <v>42916</v>
      </c>
      <c r="X1393">
        <v>0.753</v>
      </c>
    </row>
    <row r="1394" spans="19:24" x14ac:dyDescent="0.2">
      <c r="S1394" s="5">
        <v>42962</v>
      </c>
      <c r="T1394">
        <v>0.25</v>
      </c>
      <c r="U1394" s="5">
        <v>42934</v>
      </c>
      <c r="V1394">
        <v>0.41699999999999998</v>
      </c>
      <c r="W1394" s="5">
        <v>42915</v>
      </c>
      <c r="X1394">
        <v>0.75639999999999996</v>
      </c>
    </row>
    <row r="1395" spans="19:24" x14ac:dyDescent="0.2">
      <c r="S1395" s="5">
        <v>42961</v>
      </c>
      <c r="T1395">
        <v>0.25</v>
      </c>
      <c r="U1395" s="5">
        <v>42933</v>
      </c>
      <c r="V1395">
        <v>0.45400000000000001</v>
      </c>
      <c r="W1395" s="5">
        <v>42914</v>
      </c>
      <c r="X1395">
        <v>0.67800000000000005</v>
      </c>
    </row>
    <row r="1396" spans="19:24" x14ac:dyDescent="0.2">
      <c r="S1396" s="5">
        <v>42958</v>
      </c>
      <c r="T1396">
        <v>0.25</v>
      </c>
      <c r="U1396" s="5">
        <v>42930</v>
      </c>
      <c r="V1396">
        <v>0.47099999999999997</v>
      </c>
      <c r="W1396" s="5">
        <v>42913</v>
      </c>
      <c r="X1396">
        <v>0.61599999999999999</v>
      </c>
    </row>
    <row r="1397" spans="19:24" x14ac:dyDescent="0.2">
      <c r="S1397" s="5">
        <v>42957</v>
      </c>
      <c r="T1397">
        <v>0.25</v>
      </c>
      <c r="U1397" s="5">
        <v>42929</v>
      </c>
      <c r="V1397">
        <v>0.46899999999999997</v>
      </c>
      <c r="W1397" s="5">
        <v>42912</v>
      </c>
      <c r="X1397">
        <v>0.57099999999999995</v>
      </c>
    </row>
    <row r="1398" spans="19:24" x14ac:dyDescent="0.2">
      <c r="S1398" s="5">
        <v>42956</v>
      </c>
      <c r="T1398">
        <v>0.25</v>
      </c>
      <c r="U1398" s="5">
        <v>42928</v>
      </c>
      <c r="V1398">
        <v>0.46300000000000002</v>
      </c>
      <c r="W1398" s="5">
        <v>42909</v>
      </c>
      <c r="X1398">
        <v>0.58499999999999996</v>
      </c>
    </row>
    <row r="1399" spans="19:24" x14ac:dyDescent="0.2">
      <c r="S1399" s="5">
        <v>42955</v>
      </c>
      <c r="T1399">
        <v>0.25</v>
      </c>
      <c r="U1399" s="5">
        <v>42927</v>
      </c>
      <c r="V1399">
        <v>0.44800000000000001</v>
      </c>
      <c r="W1399" s="5">
        <v>42908</v>
      </c>
      <c r="X1399">
        <v>0.56399999999999995</v>
      </c>
    </row>
    <row r="1400" spans="19:24" x14ac:dyDescent="0.2">
      <c r="S1400" s="5">
        <v>42954</v>
      </c>
      <c r="T1400">
        <v>0.25</v>
      </c>
      <c r="U1400" s="5">
        <v>42926</v>
      </c>
      <c r="V1400">
        <v>0.45900000000000002</v>
      </c>
      <c r="W1400" s="5">
        <v>42907</v>
      </c>
      <c r="X1400">
        <v>0.55600000000000005</v>
      </c>
    </row>
    <row r="1401" spans="19:24" x14ac:dyDescent="0.2">
      <c r="S1401" s="5">
        <v>42951</v>
      </c>
      <c r="T1401">
        <v>0.25</v>
      </c>
      <c r="U1401" s="5">
        <v>42923</v>
      </c>
      <c r="V1401">
        <v>0.46800000000000003</v>
      </c>
      <c r="W1401" s="5">
        <v>42906</v>
      </c>
      <c r="X1401">
        <v>0.505</v>
      </c>
    </row>
    <row r="1402" spans="19:24" x14ac:dyDescent="0.2">
      <c r="S1402" s="5">
        <v>42950</v>
      </c>
      <c r="T1402">
        <v>0.25</v>
      </c>
      <c r="U1402" s="5">
        <v>42922</v>
      </c>
      <c r="V1402">
        <v>0.48299999999999998</v>
      </c>
      <c r="W1402" s="5">
        <v>42905</v>
      </c>
      <c r="X1402">
        <v>0.54</v>
      </c>
    </row>
    <row r="1403" spans="19:24" x14ac:dyDescent="0.2">
      <c r="S1403" s="5">
        <v>42949</v>
      </c>
      <c r="T1403">
        <v>0.25</v>
      </c>
      <c r="U1403" s="5">
        <v>42921</v>
      </c>
      <c r="V1403">
        <v>0.46100000000000002</v>
      </c>
      <c r="W1403" s="5">
        <v>42902</v>
      </c>
      <c r="X1403">
        <v>0.52500000000000002</v>
      </c>
    </row>
    <row r="1404" spans="19:24" x14ac:dyDescent="0.2">
      <c r="S1404" s="5">
        <v>42948</v>
      </c>
      <c r="T1404">
        <v>0.25</v>
      </c>
      <c r="U1404" s="5">
        <v>42920</v>
      </c>
      <c r="V1404">
        <v>0.46500000000000002</v>
      </c>
      <c r="W1404" s="5">
        <v>42901</v>
      </c>
      <c r="X1404">
        <v>0.53549999999999998</v>
      </c>
    </row>
    <row r="1405" spans="19:24" x14ac:dyDescent="0.2">
      <c r="S1405" s="5">
        <v>42947</v>
      </c>
      <c r="T1405">
        <v>0.25</v>
      </c>
      <c r="U1405" s="5">
        <v>42919</v>
      </c>
      <c r="V1405">
        <v>0.48399999999999999</v>
      </c>
      <c r="W1405" s="5">
        <v>42900</v>
      </c>
      <c r="X1405">
        <v>0.42699999999999999</v>
      </c>
    </row>
    <row r="1406" spans="19:24" x14ac:dyDescent="0.2">
      <c r="S1406" s="5">
        <v>42944</v>
      </c>
      <c r="T1406">
        <v>0.25</v>
      </c>
      <c r="U1406" s="5">
        <v>42916</v>
      </c>
      <c r="V1406">
        <v>0.49099999999999999</v>
      </c>
      <c r="W1406" s="5">
        <v>42899</v>
      </c>
      <c r="X1406">
        <v>0.4985</v>
      </c>
    </row>
    <row r="1407" spans="19:24" x14ac:dyDescent="0.2">
      <c r="S1407" s="5">
        <v>42943</v>
      </c>
      <c r="T1407">
        <v>0.25</v>
      </c>
      <c r="U1407" s="5">
        <v>42915</v>
      </c>
      <c r="V1407">
        <v>0.49199999999999999</v>
      </c>
      <c r="W1407" s="5">
        <v>42898</v>
      </c>
      <c r="X1407">
        <v>0.44700000000000001</v>
      </c>
    </row>
    <row r="1408" spans="19:24" x14ac:dyDescent="0.2">
      <c r="S1408" s="5">
        <v>42942</v>
      </c>
      <c r="T1408">
        <v>0.25</v>
      </c>
      <c r="U1408" s="5">
        <v>42914</v>
      </c>
      <c r="V1408">
        <v>0.45500000000000002</v>
      </c>
      <c r="W1408" s="5">
        <v>42895</v>
      </c>
      <c r="X1408">
        <v>0.48299999999999998</v>
      </c>
    </row>
    <row r="1409" spans="19:24" x14ac:dyDescent="0.2">
      <c r="S1409" s="5">
        <v>42941</v>
      </c>
      <c r="T1409">
        <v>0.25</v>
      </c>
      <c r="U1409" s="5">
        <v>42913</v>
      </c>
      <c r="V1409">
        <v>0.41399999999999998</v>
      </c>
      <c r="W1409" s="5">
        <v>42894</v>
      </c>
      <c r="X1409">
        <v>0.53500000000000003</v>
      </c>
    </row>
    <row r="1410" spans="19:24" x14ac:dyDescent="0.2">
      <c r="S1410" s="5">
        <v>42940</v>
      </c>
      <c r="T1410">
        <v>0.25</v>
      </c>
      <c r="U1410" s="5">
        <v>42912</v>
      </c>
      <c r="V1410">
        <v>0.39400000000000002</v>
      </c>
      <c r="W1410" s="5">
        <v>42893</v>
      </c>
      <c r="X1410">
        <v>0.50800000000000001</v>
      </c>
    </row>
    <row r="1411" spans="19:24" x14ac:dyDescent="0.2">
      <c r="S1411" s="5">
        <v>42937</v>
      </c>
      <c r="T1411">
        <v>0.25</v>
      </c>
      <c r="U1411" s="5">
        <v>42909</v>
      </c>
      <c r="V1411">
        <v>0.40200000000000002</v>
      </c>
      <c r="W1411" s="5">
        <v>42892</v>
      </c>
      <c r="X1411">
        <v>0.495</v>
      </c>
    </row>
    <row r="1412" spans="19:24" x14ac:dyDescent="0.2">
      <c r="S1412" s="5">
        <v>42936</v>
      </c>
      <c r="T1412">
        <v>0.25</v>
      </c>
      <c r="U1412" s="5">
        <v>42908</v>
      </c>
      <c r="V1412">
        <v>0.39</v>
      </c>
      <c r="W1412" s="5">
        <v>42891</v>
      </c>
      <c r="X1412">
        <v>0.52439999999999998</v>
      </c>
    </row>
    <row r="1413" spans="19:24" x14ac:dyDescent="0.2">
      <c r="S1413" s="5">
        <v>42935</v>
      </c>
      <c r="T1413">
        <v>0.25</v>
      </c>
      <c r="U1413" s="5">
        <v>42907</v>
      </c>
      <c r="V1413">
        <v>0.38</v>
      </c>
      <c r="W1413" s="5">
        <v>42888</v>
      </c>
      <c r="X1413">
        <v>0.52300000000000002</v>
      </c>
    </row>
    <row r="1414" spans="19:24" x14ac:dyDescent="0.2">
      <c r="S1414" s="5">
        <v>42934</v>
      </c>
      <c r="T1414">
        <v>0.25</v>
      </c>
      <c r="U1414" s="5">
        <v>42906</v>
      </c>
      <c r="V1414">
        <v>0.31</v>
      </c>
      <c r="W1414" s="5">
        <v>42887</v>
      </c>
      <c r="X1414">
        <v>0.54149999999999998</v>
      </c>
    </row>
    <row r="1415" spans="19:24" x14ac:dyDescent="0.2">
      <c r="S1415" s="5">
        <v>42933</v>
      </c>
      <c r="T1415">
        <v>0.25</v>
      </c>
      <c r="U1415" s="5">
        <v>42905</v>
      </c>
      <c r="V1415">
        <v>0.35499999999999998</v>
      </c>
      <c r="W1415" s="5">
        <v>42886</v>
      </c>
      <c r="X1415">
        <v>0.51800000000000002</v>
      </c>
    </row>
    <row r="1416" spans="19:24" x14ac:dyDescent="0.2">
      <c r="S1416" s="5">
        <v>42930</v>
      </c>
      <c r="T1416">
        <v>0.25</v>
      </c>
      <c r="U1416" s="5">
        <v>42902</v>
      </c>
      <c r="V1416">
        <v>0.33300000000000002</v>
      </c>
      <c r="W1416" s="5">
        <v>42885</v>
      </c>
      <c r="X1416">
        <v>0.48</v>
      </c>
    </row>
    <row r="1417" spans="19:24" x14ac:dyDescent="0.2">
      <c r="S1417" s="5">
        <v>42929</v>
      </c>
      <c r="T1417">
        <v>0.25</v>
      </c>
      <c r="U1417" s="5">
        <v>42901</v>
      </c>
      <c r="V1417">
        <v>0.34300000000000003</v>
      </c>
      <c r="W1417" s="5">
        <v>42881</v>
      </c>
      <c r="X1417">
        <v>0.50149999999999995</v>
      </c>
    </row>
    <row r="1418" spans="19:24" x14ac:dyDescent="0.2">
      <c r="S1418" s="5">
        <v>42928</v>
      </c>
      <c r="T1418">
        <v>0.25</v>
      </c>
      <c r="U1418" s="5">
        <v>42900</v>
      </c>
      <c r="V1418">
        <v>0.249</v>
      </c>
      <c r="W1418" s="5">
        <v>42880</v>
      </c>
      <c r="X1418">
        <v>0.52529999999999999</v>
      </c>
    </row>
    <row r="1419" spans="19:24" x14ac:dyDescent="0.2">
      <c r="S1419" s="5">
        <v>42927</v>
      </c>
      <c r="T1419">
        <v>0.25</v>
      </c>
      <c r="U1419" s="5">
        <v>42899</v>
      </c>
      <c r="V1419">
        <v>0.28499999999999998</v>
      </c>
      <c r="W1419" s="5">
        <v>42879</v>
      </c>
      <c r="X1419">
        <v>0.54049999999999998</v>
      </c>
    </row>
    <row r="1420" spans="19:24" x14ac:dyDescent="0.2">
      <c r="S1420" s="5">
        <v>42926</v>
      </c>
      <c r="T1420">
        <v>0.25</v>
      </c>
      <c r="U1420" s="5">
        <v>42898</v>
      </c>
      <c r="V1420">
        <v>0.25600000000000001</v>
      </c>
      <c r="W1420" s="5">
        <v>42878</v>
      </c>
      <c r="X1420">
        <v>0.52900000000000003</v>
      </c>
    </row>
    <row r="1421" spans="19:24" x14ac:dyDescent="0.2">
      <c r="S1421" s="5">
        <v>42923</v>
      </c>
      <c r="T1421">
        <v>0.25</v>
      </c>
      <c r="U1421" s="5">
        <v>42895</v>
      </c>
      <c r="V1421">
        <v>0.27200000000000002</v>
      </c>
      <c r="W1421" s="5">
        <v>42877</v>
      </c>
      <c r="X1421">
        <v>0.53100000000000003</v>
      </c>
    </row>
    <row r="1422" spans="19:24" x14ac:dyDescent="0.2">
      <c r="S1422" s="5">
        <v>42922</v>
      </c>
      <c r="T1422">
        <v>0.25</v>
      </c>
      <c r="U1422" s="5">
        <v>42894</v>
      </c>
      <c r="V1422">
        <v>0.308</v>
      </c>
      <c r="W1422" s="5">
        <v>42874</v>
      </c>
      <c r="X1422">
        <v>0.52949999999999997</v>
      </c>
    </row>
    <row r="1423" spans="19:24" x14ac:dyDescent="0.2">
      <c r="S1423" s="5">
        <v>42921</v>
      </c>
      <c r="T1423">
        <v>0.25</v>
      </c>
      <c r="U1423" s="5">
        <v>42893</v>
      </c>
      <c r="V1423">
        <v>0.29699999999999999</v>
      </c>
      <c r="W1423" s="5">
        <v>42873</v>
      </c>
      <c r="X1423">
        <v>0.49980000000000002</v>
      </c>
    </row>
    <row r="1424" spans="19:24" x14ac:dyDescent="0.2">
      <c r="S1424" s="5">
        <v>42920</v>
      </c>
      <c r="T1424">
        <v>0.25</v>
      </c>
      <c r="U1424" s="5">
        <v>42892</v>
      </c>
      <c r="V1424">
        <v>0.28499999999999998</v>
      </c>
      <c r="W1424" s="5">
        <v>42872</v>
      </c>
      <c r="X1424">
        <v>0.48799999999999999</v>
      </c>
    </row>
    <row r="1425" spans="19:24" x14ac:dyDescent="0.2">
      <c r="S1425" s="5">
        <v>42919</v>
      </c>
      <c r="T1425">
        <v>0.25</v>
      </c>
      <c r="U1425" s="5">
        <v>42891</v>
      </c>
      <c r="V1425">
        <v>0.29399999999999998</v>
      </c>
      <c r="W1425" s="5">
        <v>42871</v>
      </c>
      <c r="X1425">
        <v>0.53300000000000003</v>
      </c>
    </row>
    <row r="1426" spans="19:24" x14ac:dyDescent="0.2">
      <c r="S1426" s="5">
        <v>42916</v>
      </c>
      <c r="T1426">
        <v>0.25</v>
      </c>
      <c r="U1426" s="5">
        <v>42888</v>
      </c>
      <c r="V1426">
        <v>0.29699999999999999</v>
      </c>
      <c r="W1426" s="5">
        <v>42870</v>
      </c>
      <c r="X1426">
        <v>0.53500000000000003</v>
      </c>
    </row>
    <row r="1427" spans="19:24" x14ac:dyDescent="0.2">
      <c r="S1427" s="5">
        <v>42915</v>
      </c>
      <c r="T1427">
        <v>0.25</v>
      </c>
      <c r="U1427" s="5">
        <v>42887</v>
      </c>
      <c r="V1427">
        <v>0.30599999999999999</v>
      </c>
      <c r="W1427" s="5">
        <v>42867</v>
      </c>
      <c r="X1427">
        <v>0.51800000000000002</v>
      </c>
    </row>
    <row r="1428" spans="19:24" x14ac:dyDescent="0.2">
      <c r="S1428" s="5">
        <v>42914</v>
      </c>
      <c r="T1428">
        <v>0.25</v>
      </c>
      <c r="U1428" s="5">
        <v>42886</v>
      </c>
      <c r="V1428">
        <v>0.29949999999999999</v>
      </c>
      <c r="W1428" s="5">
        <v>42866</v>
      </c>
      <c r="X1428">
        <v>0.56499999999999995</v>
      </c>
    </row>
    <row r="1429" spans="19:24" x14ac:dyDescent="0.2">
      <c r="S1429" s="5">
        <v>42913</v>
      </c>
      <c r="T1429">
        <v>0.25</v>
      </c>
      <c r="U1429" s="5">
        <v>42885</v>
      </c>
      <c r="V1429">
        <v>0.28599999999999998</v>
      </c>
      <c r="W1429" s="5">
        <v>42865</v>
      </c>
      <c r="X1429">
        <v>0.58099999999999996</v>
      </c>
    </row>
    <row r="1430" spans="19:24" x14ac:dyDescent="0.2">
      <c r="S1430" s="5">
        <v>42912</v>
      </c>
      <c r="T1430">
        <v>0.25</v>
      </c>
      <c r="U1430" s="5">
        <v>42884</v>
      </c>
      <c r="V1430">
        <v>0.29099999999999998</v>
      </c>
      <c r="W1430" s="5">
        <v>42864</v>
      </c>
      <c r="X1430">
        <v>0.59799999999999998</v>
      </c>
    </row>
    <row r="1431" spans="19:24" x14ac:dyDescent="0.2">
      <c r="S1431" s="5">
        <v>42909</v>
      </c>
      <c r="T1431">
        <v>0.25</v>
      </c>
      <c r="U1431" s="5">
        <v>42881</v>
      </c>
      <c r="V1431">
        <v>0.29099999999999998</v>
      </c>
      <c r="W1431" s="5">
        <v>42863</v>
      </c>
      <c r="X1431">
        <v>0.57789999999999997</v>
      </c>
    </row>
    <row r="1432" spans="19:24" x14ac:dyDescent="0.2">
      <c r="S1432" s="5">
        <v>42908</v>
      </c>
      <c r="T1432">
        <v>0.25</v>
      </c>
      <c r="U1432" s="5">
        <v>42880</v>
      </c>
      <c r="V1432">
        <v>0.30499999999999999</v>
      </c>
      <c r="W1432" s="5">
        <v>42860</v>
      </c>
      <c r="X1432">
        <v>0.5575</v>
      </c>
    </row>
    <row r="1433" spans="19:24" x14ac:dyDescent="0.2">
      <c r="S1433" s="5">
        <v>42907</v>
      </c>
      <c r="T1433">
        <v>0.25</v>
      </c>
      <c r="U1433" s="5">
        <v>42879</v>
      </c>
      <c r="V1433">
        <v>0.311</v>
      </c>
      <c r="W1433" s="5">
        <v>42859</v>
      </c>
      <c r="X1433">
        <v>0.53700000000000003</v>
      </c>
    </row>
    <row r="1434" spans="19:24" x14ac:dyDescent="0.2">
      <c r="S1434" s="5">
        <v>42906</v>
      </c>
      <c r="T1434">
        <v>0.25</v>
      </c>
      <c r="U1434" s="5">
        <v>42878</v>
      </c>
      <c r="V1434">
        <v>0.31</v>
      </c>
      <c r="W1434" s="5">
        <v>42858</v>
      </c>
      <c r="X1434">
        <v>0.499</v>
      </c>
    </row>
    <row r="1435" spans="19:24" x14ac:dyDescent="0.2">
      <c r="S1435" s="5">
        <v>42905</v>
      </c>
      <c r="T1435">
        <v>0.25</v>
      </c>
      <c r="U1435" s="5">
        <v>42877</v>
      </c>
      <c r="V1435">
        <v>0.315</v>
      </c>
      <c r="W1435" s="5">
        <v>42857</v>
      </c>
      <c r="X1435">
        <v>0.501</v>
      </c>
    </row>
    <row r="1436" spans="19:24" x14ac:dyDescent="0.2">
      <c r="S1436" s="5">
        <v>42902</v>
      </c>
      <c r="T1436">
        <v>0.25</v>
      </c>
      <c r="U1436" s="5">
        <v>42874</v>
      </c>
      <c r="V1436">
        <v>0.309</v>
      </c>
      <c r="W1436" s="5">
        <v>42853</v>
      </c>
      <c r="X1436">
        <v>0.502</v>
      </c>
    </row>
    <row r="1437" spans="19:24" x14ac:dyDescent="0.2">
      <c r="S1437" s="5">
        <v>42901</v>
      </c>
      <c r="T1437">
        <v>0.25</v>
      </c>
      <c r="U1437" s="5">
        <v>42873</v>
      </c>
      <c r="V1437">
        <v>0.29799999999999999</v>
      </c>
      <c r="W1437" s="5">
        <v>42852</v>
      </c>
      <c r="X1437">
        <v>0.48799999999999999</v>
      </c>
    </row>
    <row r="1438" spans="19:24" x14ac:dyDescent="0.2">
      <c r="S1438" s="5">
        <v>42900</v>
      </c>
      <c r="T1438">
        <v>0.25</v>
      </c>
      <c r="U1438" s="5">
        <v>42872</v>
      </c>
      <c r="V1438">
        <v>0.29199999999999998</v>
      </c>
      <c r="W1438" s="5">
        <v>42851</v>
      </c>
      <c r="X1438">
        <v>0.48849999999999999</v>
      </c>
    </row>
    <row r="1439" spans="19:24" x14ac:dyDescent="0.2">
      <c r="S1439" s="5">
        <v>42899</v>
      </c>
      <c r="T1439">
        <v>0.25</v>
      </c>
      <c r="U1439" s="5">
        <v>42871</v>
      </c>
      <c r="V1439">
        <v>0.30599999999999999</v>
      </c>
      <c r="W1439" s="5">
        <v>42850</v>
      </c>
      <c r="X1439">
        <v>0.48899999999999999</v>
      </c>
    </row>
    <row r="1440" spans="19:24" x14ac:dyDescent="0.2">
      <c r="S1440" s="5">
        <v>42898</v>
      </c>
      <c r="T1440">
        <v>0.25</v>
      </c>
      <c r="U1440" s="5">
        <v>42870</v>
      </c>
      <c r="V1440">
        <v>0.30099999999999999</v>
      </c>
      <c r="W1440" s="5">
        <v>42849</v>
      </c>
      <c r="X1440">
        <v>0.45800000000000002</v>
      </c>
    </row>
    <row r="1441" spans="19:24" x14ac:dyDescent="0.2">
      <c r="S1441" s="5">
        <v>42895</v>
      </c>
      <c r="T1441">
        <v>0.25</v>
      </c>
      <c r="U1441" s="5">
        <v>42867</v>
      </c>
      <c r="V1441">
        <v>0.29499999999999998</v>
      </c>
      <c r="W1441" s="5">
        <v>42846</v>
      </c>
      <c r="X1441">
        <v>0.43730000000000002</v>
      </c>
    </row>
    <row r="1442" spans="19:24" x14ac:dyDescent="0.2">
      <c r="S1442" s="5">
        <v>42894</v>
      </c>
      <c r="T1442">
        <v>0.25</v>
      </c>
      <c r="U1442" s="5">
        <v>42866</v>
      </c>
      <c r="V1442">
        <v>0.315</v>
      </c>
      <c r="W1442" s="5">
        <v>42845</v>
      </c>
      <c r="X1442">
        <v>0.45350000000000001</v>
      </c>
    </row>
    <row r="1443" spans="19:24" x14ac:dyDescent="0.2">
      <c r="S1443" s="5">
        <v>42893</v>
      </c>
      <c r="T1443">
        <v>0.25</v>
      </c>
      <c r="U1443" s="5">
        <v>42865</v>
      </c>
      <c r="V1443">
        <v>0.33200000000000002</v>
      </c>
      <c r="W1443" s="5">
        <v>42844</v>
      </c>
      <c r="X1443">
        <v>0.44840000000000002</v>
      </c>
    </row>
    <row r="1444" spans="19:24" x14ac:dyDescent="0.2">
      <c r="S1444" s="5">
        <v>42892</v>
      </c>
      <c r="T1444">
        <v>0.25</v>
      </c>
      <c r="U1444" s="5">
        <v>42864</v>
      </c>
      <c r="V1444">
        <v>0.34</v>
      </c>
      <c r="W1444" s="5">
        <v>42843</v>
      </c>
      <c r="X1444">
        <v>0.41299999999999998</v>
      </c>
    </row>
    <row r="1445" spans="19:24" x14ac:dyDescent="0.2">
      <c r="S1445" s="5">
        <v>42891</v>
      </c>
      <c r="T1445">
        <v>0.25</v>
      </c>
      <c r="U1445" s="5">
        <v>42863</v>
      </c>
      <c r="V1445">
        <v>0.33600000000000002</v>
      </c>
      <c r="W1445" s="5">
        <v>42838</v>
      </c>
      <c r="X1445">
        <v>0.439</v>
      </c>
    </row>
    <row r="1446" spans="19:24" x14ac:dyDescent="0.2">
      <c r="S1446" s="5">
        <v>42888</v>
      </c>
      <c r="T1446">
        <v>0.25</v>
      </c>
      <c r="U1446" s="5">
        <v>42860</v>
      </c>
      <c r="V1446">
        <v>0.32800000000000001</v>
      </c>
      <c r="W1446" s="5">
        <v>42837</v>
      </c>
      <c r="X1446">
        <v>0.438</v>
      </c>
    </row>
    <row r="1447" spans="19:24" x14ac:dyDescent="0.2">
      <c r="S1447" s="5">
        <v>42887</v>
      </c>
      <c r="T1447">
        <v>0.25</v>
      </c>
      <c r="U1447" s="5">
        <v>42859</v>
      </c>
      <c r="V1447">
        <v>0.315</v>
      </c>
      <c r="W1447" s="5">
        <v>42836</v>
      </c>
      <c r="X1447">
        <v>0.44679999999999997</v>
      </c>
    </row>
    <row r="1448" spans="19:24" x14ac:dyDescent="0.2">
      <c r="S1448" s="5">
        <v>42886</v>
      </c>
      <c r="T1448">
        <v>0.25</v>
      </c>
      <c r="U1448" s="5">
        <v>42858</v>
      </c>
      <c r="V1448">
        <v>0.29599999999999999</v>
      </c>
      <c r="W1448" s="5">
        <v>42835</v>
      </c>
      <c r="X1448">
        <v>0.46600000000000003</v>
      </c>
    </row>
    <row r="1449" spans="19:24" x14ac:dyDescent="0.2">
      <c r="S1449" s="5">
        <v>42885</v>
      </c>
      <c r="T1449">
        <v>0.25</v>
      </c>
      <c r="U1449" s="5">
        <v>42857</v>
      </c>
      <c r="V1449">
        <v>0.29399999999999998</v>
      </c>
      <c r="W1449" s="5">
        <v>42832</v>
      </c>
      <c r="X1449">
        <v>0.48199999999999998</v>
      </c>
    </row>
    <row r="1450" spans="19:24" x14ac:dyDescent="0.2">
      <c r="S1450" s="5">
        <v>42884</v>
      </c>
      <c r="T1450">
        <v>0.25</v>
      </c>
      <c r="U1450" s="5">
        <v>42853</v>
      </c>
      <c r="V1450">
        <v>0.29699999999999999</v>
      </c>
      <c r="W1450" s="5">
        <v>42831</v>
      </c>
      <c r="X1450">
        <v>0.50860000000000005</v>
      </c>
    </row>
    <row r="1451" spans="19:24" x14ac:dyDescent="0.2">
      <c r="S1451" s="5">
        <v>42881</v>
      </c>
      <c r="T1451">
        <v>0.25</v>
      </c>
      <c r="U1451" s="5">
        <v>42852</v>
      </c>
      <c r="V1451">
        <v>0.28199999999999997</v>
      </c>
      <c r="W1451" s="5">
        <v>42830</v>
      </c>
      <c r="X1451">
        <v>0.49969999999999998</v>
      </c>
    </row>
    <row r="1452" spans="19:24" x14ac:dyDescent="0.2">
      <c r="S1452" s="5">
        <v>42880</v>
      </c>
      <c r="T1452">
        <v>0.25</v>
      </c>
      <c r="U1452" s="5">
        <v>42851</v>
      </c>
      <c r="V1452">
        <v>0.28100000000000003</v>
      </c>
      <c r="W1452" s="5">
        <v>42829</v>
      </c>
      <c r="X1452">
        <v>0.48799999999999999</v>
      </c>
    </row>
    <row r="1453" spans="19:24" x14ac:dyDescent="0.2">
      <c r="S1453" s="5">
        <v>42879</v>
      </c>
      <c r="T1453">
        <v>0.25</v>
      </c>
      <c r="U1453" s="5">
        <v>42850</v>
      </c>
      <c r="V1453">
        <v>0.28699999999999998</v>
      </c>
      <c r="W1453" s="5">
        <v>42828</v>
      </c>
      <c r="X1453">
        <v>0.495</v>
      </c>
    </row>
    <row r="1454" spans="19:24" x14ac:dyDescent="0.2">
      <c r="S1454" s="5">
        <v>42878</v>
      </c>
      <c r="T1454">
        <v>0.25</v>
      </c>
      <c r="U1454" s="5">
        <v>42849</v>
      </c>
      <c r="V1454">
        <v>0.26900000000000002</v>
      </c>
      <c r="W1454" s="5">
        <v>42825</v>
      </c>
      <c r="X1454">
        <v>0.54900000000000004</v>
      </c>
    </row>
    <row r="1455" spans="19:24" x14ac:dyDescent="0.2">
      <c r="S1455" s="5">
        <v>42877</v>
      </c>
      <c r="T1455">
        <v>0.25</v>
      </c>
      <c r="U1455" s="5">
        <v>42846</v>
      </c>
      <c r="V1455">
        <v>0.26100000000000001</v>
      </c>
      <c r="W1455" s="5">
        <v>42824</v>
      </c>
      <c r="X1455">
        <v>0.54710000000000003</v>
      </c>
    </row>
    <row r="1456" spans="19:24" x14ac:dyDescent="0.2">
      <c r="S1456" s="5">
        <v>42874</v>
      </c>
      <c r="T1456">
        <v>0.25</v>
      </c>
      <c r="U1456" s="5">
        <v>42845</v>
      </c>
      <c r="V1456">
        <v>0.26900000000000002</v>
      </c>
      <c r="W1456" s="5">
        <v>42823</v>
      </c>
      <c r="X1456">
        <v>0.57099999999999995</v>
      </c>
    </row>
    <row r="1457" spans="19:24" x14ac:dyDescent="0.2">
      <c r="S1457" s="5">
        <v>42873</v>
      </c>
      <c r="T1457">
        <v>0.25</v>
      </c>
      <c r="U1457" s="5">
        <v>42844</v>
      </c>
      <c r="V1457">
        <v>0.26800000000000002</v>
      </c>
      <c r="W1457" s="5">
        <v>42822</v>
      </c>
      <c r="X1457">
        <v>0.60699999999999998</v>
      </c>
    </row>
    <row r="1458" spans="19:24" x14ac:dyDescent="0.2">
      <c r="S1458" s="5">
        <v>42872</v>
      </c>
      <c r="T1458">
        <v>0.25</v>
      </c>
      <c r="U1458" s="5">
        <v>42843</v>
      </c>
      <c r="V1458">
        <v>0.255</v>
      </c>
      <c r="W1458" s="5">
        <v>42821</v>
      </c>
      <c r="X1458">
        <v>0.58899999999999997</v>
      </c>
    </row>
    <row r="1459" spans="19:24" x14ac:dyDescent="0.2">
      <c r="S1459" s="5">
        <v>42871</v>
      </c>
      <c r="T1459">
        <v>0.25</v>
      </c>
      <c r="U1459" s="5">
        <v>42838</v>
      </c>
      <c r="V1459">
        <v>0.25800000000000001</v>
      </c>
      <c r="W1459" s="5">
        <v>42818</v>
      </c>
      <c r="X1459">
        <v>0.60319999999999996</v>
      </c>
    </row>
    <row r="1460" spans="19:24" x14ac:dyDescent="0.2">
      <c r="S1460" s="5">
        <v>42870</v>
      </c>
      <c r="T1460">
        <v>0.25</v>
      </c>
      <c r="U1460" s="5">
        <v>42837</v>
      </c>
      <c r="V1460">
        <v>0.26400000000000001</v>
      </c>
      <c r="W1460" s="5">
        <v>42817</v>
      </c>
      <c r="X1460">
        <v>0.621</v>
      </c>
    </row>
    <row r="1461" spans="19:24" x14ac:dyDescent="0.2">
      <c r="S1461" s="5">
        <v>42867</v>
      </c>
      <c r="T1461">
        <v>0.25</v>
      </c>
      <c r="U1461" s="5">
        <v>42836</v>
      </c>
      <c r="V1461">
        <v>0.27800000000000002</v>
      </c>
      <c r="W1461" s="5">
        <v>42816</v>
      </c>
      <c r="X1461">
        <v>0.57999999999999996</v>
      </c>
    </row>
    <row r="1462" spans="19:24" x14ac:dyDescent="0.2">
      <c r="S1462" s="5">
        <v>42866</v>
      </c>
      <c r="T1462">
        <v>0.25</v>
      </c>
      <c r="U1462" s="5">
        <v>42835</v>
      </c>
      <c r="V1462">
        <v>0.28100000000000003</v>
      </c>
      <c r="W1462" s="5">
        <v>42815</v>
      </c>
      <c r="X1462">
        <v>0.62024999999999997</v>
      </c>
    </row>
    <row r="1463" spans="19:24" x14ac:dyDescent="0.2">
      <c r="S1463" s="5">
        <v>42865</v>
      </c>
      <c r="T1463">
        <v>0.25</v>
      </c>
      <c r="U1463" s="5">
        <v>42832</v>
      </c>
      <c r="V1463">
        <v>0.29199999999999998</v>
      </c>
      <c r="W1463" s="5">
        <v>42814</v>
      </c>
      <c r="X1463">
        <v>0.59150000000000003</v>
      </c>
    </row>
    <row r="1464" spans="19:24" x14ac:dyDescent="0.2">
      <c r="S1464" s="5">
        <v>42864</v>
      </c>
      <c r="T1464">
        <v>0.25</v>
      </c>
      <c r="U1464" s="5">
        <v>42831</v>
      </c>
      <c r="V1464">
        <v>0.308</v>
      </c>
      <c r="W1464" s="5">
        <v>42811</v>
      </c>
      <c r="X1464">
        <v>0.59799999999999998</v>
      </c>
    </row>
    <row r="1465" spans="19:24" x14ac:dyDescent="0.2">
      <c r="S1465" s="5">
        <v>42863</v>
      </c>
      <c r="T1465">
        <v>0.25</v>
      </c>
      <c r="U1465" s="5">
        <v>42830</v>
      </c>
      <c r="V1465">
        <v>0.29599999999999999</v>
      </c>
      <c r="W1465" s="5">
        <v>42810</v>
      </c>
      <c r="X1465">
        <v>0.57499999999999996</v>
      </c>
    </row>
    <row r="1466" spans="19:24" x14ac:dyDescent="0.2">
      <c r="S1466" s="5">
        <v>42860</v>
      </c>
      <c r="T1466">
        <v>0.25</v>
      </c>
      <c r="U1466" s="5">
        <v>42829</v>
      </c>
      <c r="V1466">
        <v>0.29699999999999999</v>
      </c>
      <c r="W1466" s="5">
        <v>42809</v>
      </c>
      <c r="X1466">
        <v>0.54110000000000003</v>
      </c>
    </row>
    <row r="1467" spans="19:24" x14ac:dyDescent="0.2">
      <c r="S1467" s="5">
        <v>42859</v>
      </c>
      <c r="T1467">
        <v>0.25</v>
      </c>
      <c r="U1467" s="5">
        <v>42828</v>
      </c>
      <c r="V1467">
        <v>0.30199999999999999</v>
      </c>
      <c r="W1467" s="5">
        <v>42808</v>
      </c>
      <c r="X1467">
        <v>0.5615</v>
      </c>
    </row>
    <row r="1468" spans="19:24" x14ac:dyDescent="0.2">
      <c r="S1468" s="5">
        <v>42858</v>
      </c>
      <c r="T1468">
        <v>0.25</v>
      </c>
      <c r="U1468" s="5">
        <v>42825</v>
      </c>
      <c r="V1468">
        <v>0.33600000000000002</v>
      </c>
      <c r="W1468" s="5">
        <v>42807</v>
      </c>
      <c r="X1468">
        <v>0.56950000000000001</v>
      </c>
    </row>
    <row r="1469" spans="19:24" x14ac:dyDescent="0.2">
      <c r="S1469" s="5">
        <v>42857</v>
      </c>
      <c r="T1469">
        <v>0.25</v>
      </c>
      <c r="U1469" s="5">
        <v>42824</v>
      </c>
      <c r="V1469">
        <v>0.33700000000000002</v>
      </c>
      <c r="W1469" s="5">
        <v>42804</v>
      </c>
      <c r="X1469">
        <v>0.57499999999999996</v>
      </c>
    </row>
    <row r="1470" spans="19:24" x14ac:dyDescent="0.2">
      <c r="S1470" s="5">
        <v>42856</v>
      </c>
      <c r="T1470">
        <v>0.25</v>
      </c>
      <c r="U1470" s="5">
        <v>42823</v>
      </c>
      <c r="V1470">
        <v>0.34499999999999997</v>
      </c>
      <c r="W1470" s="5">
        <v>42803</v>
      </c>
      <c r="X1470">
        <v>0.55300000000000005</v>
      </c>
    </row>
    <row r="1471" spans="19:24" x14ac:dyDescent="0.2">
      <c r="S1471" s="5">
        <v>42853</v>
      </c>
      <c r="T1471">
        <v>0.25</v>
      </c>
      <c r="U1471" s="5">
        <v>42822</v>
      </c>
      <c r="V1471">
        <v>0.36499999999999999</v>
      </c>
      <c r="W1471" s="5">
        <v>42802</v>
      </c>
      <c r="X1471">
        <v>0.51229999999999998</v>
      </c>
    </row>
    <row r="1472" spans="19:24" x14ac:dyDescent="0.2">
      <c r="S1472" s="5">
        <v>42852</v>
      </c>
      <c r="T1472">
        <v>0.25</v>
      </c>
      <c r="U1472" s="5">
        <v>42821</v>
      </c>
      <c r="V1472">
        <v>0.36</v>
      </c>
      <c r="W1472" s="5">
        <v>42801</v>
      </c>
      <c r="X1472">
        <v>0.48399999999999999</v>
      </c>
    </row>
    <row r="1473" spans="19:24" x14ac:dyDescent="0.2">
      <c r="S1473" s="5">
        <v>42851</v>
      </c>
      <c r="T1473">
        <v>0.25</v>
      </c>
      <c r="U1473" s="5">
        <v>42818</v>
      </c>
      <c r="V1473">
        <v>0.36299999999999999</v>
      </c>
      <c r="W1473" s="5">
        <v>42800</v>
      </c>
      <c r="X1473">
        <v>0.503</v>
      </c>
    </row>
    <row r="1474" spans="19:24" x14ac:dyDescent="0.2">
      <c r="S1474" s="5">
        <v>42850</v>
      </c>
      <c r="T1474">
        <v>0.25</v>
      </c>
      <c r="U1474" s="5">
        <v>42817</v>
      </c>
      <c r="V1474">
        <v>0.37</v>
      </c>
      <c r="W1474" s="5">
        <v>42797</v>
      </c>
      <c r="X1474">
        <v>0.50060000000000004</v>
      </c>
    </row>
    <row r="1475" spans="19:24" x14ac:dyDescent="0.2">
      <c r="S1475" s="5">
        <v>42849</v>
      </c>
      <c r="T1475">
        <v>0.25</v>
      </c>
      <c r="U1475" s="5">
        <v>42816</v>
      </c>
      <c r="V1475">
        <v>0.34200000000000003</v>
      </c>
      <c r="W1475" s="5">
        <v>42796</v>
      </c>
      <c r="X1475">
        <v>0.495</v>
      </c>
    </row>
    <row r="1476" spans="19:24" x14ac:dyDescent="0.2">
      <c r="S1476" s="5">
        <v>42846</v>
      </c>
      <c r="T1476">
        <v>0.25</v>
      </c>
      <c r="U1476" s="5">
        <v>42815</v>
      </c>
      <c r="V1476">
        <v>0.371</v>
      </c>
      <c r="W1476" s="5">
        <v>42795</v>
      </c>
      <c r="X1476">
        <v>0.47799999999999998</v>
      </c>
    </row>
    <row r="1477" spans="19:24" x14ac:dyDescent="0.2">
      <c r="S1477" s="5">
        <v>42845</v>
      </c>
      <c r="T1477">
        <v>0.25</v>
      </c>
      <c r="U1477" s="5">
        <v>42814</v>
      </c>
      <c r="V1477">
        <v>0.34699999999999998</v>
      </c>
      <c r="W1477" s="5">
        <v>42794</v>
      </c>
      <c r="X1477">
        <v>0.432</v>
      </c>
    </row>
    <row r="1478" spans="19:24" x14ac:dyDescent="0.2">
      <c r="S1478" s="5">
        <v>42844</v>
      </c>
      <c r="T1478">
        <v>0.25</v>
      </c>
      <c r="U1478" s="5">
        <v>42811</v>
      </c>
      <c r="V1478">
        <v>0.34300000000000003</v>
      </c>
      <c r="W1478" s="5">
        <v>42793</v>
      </c>
      <c r="X1478">
        <v>0.43930000000000002</v>
      </c>
    </row>
    <row r="1479" spans="19:24" x14ac:dyDescent="0.2">
      <c r="S1479" s="5">
        <v>42843</v>
      </c>
      <c r="T1479">
        <v>0.25</v>
      </c>
      <c r="U1479" s="5">
        <v>42810</v>
      </c>
      <c r="V1479">
        <v>0.32900000000000001</v>
      </c>
      <c r="W1479" s="5">
        <v>42790</v>
      </c>
      <c r="X1479">
        <v>0.439</v>
      </c>
    </row>
    <row r="1480" spans="19:24" x14ac:dyDescent="0.2">
      <c r="S1480" s="5">
        <v>42842</v>
      </c>
      <c r="T1480">
        <v>0.25</v>
      </c>
      <c r="U1480" s="5">
        <v>42809</v>
      </c>
      <c r="V1480">
        <v>0.30299999999999999</v>
      </c>
      <c r="W1480" s="5">
        <v>42789</v>
      </c>
      <c r="X1480">
        <v>0.50239999999999996</v>
      </c>
    </row>
    <row r="1481" spans="19:24" x14ac:dyDescent="0.2">
      <c r="S1481" s="5">
        <v>42839</v>
      </c>
      <c r="T1481">
        <v>0.25</v>
      </c>
      <c r="U1481" s="5">
        <v>42808</v>
      </c>
      <c r="V1481">
        <v>0.315</v>
      </c>
      <c r="W1481" s="5">
        <v>42788</v>
      </c>
      <c r="X1481">
        <v>0.50800000000000001</v>
      </c>
    </row>
    <row r="1482" spans="19:24" x14ac:dyDescent="0.2">
      <c r="S1482" s="5">
        <v>42838</v>
      </c>
      <c r="T1482">
        <v>0.25</v>
      </c>
      <c r="U1482" s="5">
        <v>42807</v>
      </c>
      <c r="V1482">
        <v>0.318</v>
      </c>
      <c r="W1482" s="5">
        <v>42787</v>
      </c>
      <c r="X1482">
        <v>0.52190000000000003</v>
      </c>
    </row>
    <row r="1483" spans="19:24" x14ac:dyDescent="0.2">
      <c r="S1483" s="5">
        <v>42837</v>
      </c>
      <c r="T1483">
        <v>0.25</v>
      </c>
      <c r="U1483" s="5">
        <v>42804</v>
      </c>
      <c r="V1483">
        <v>0.32900000000000001</v>
      </c>
      <c r="W1483" s="5">
        <v>42786</v>
      </c>
      <c r="X1483">
        <v>0.50700000000000001</v>
      </c>
    </row>
    <row r="1484" spans="19:24" x14ac:dyDescent="0.2">
      <c r="S1484" s="5">
        <v>42836</v>
      </c>
      <c r="T1484">
        <v>0.25</v>
      </c>
      <c r="U1484" s="5">
        <v>42803</v>
      </c>
      <c r="V1484">
        <v>0.309</v>
      </c>
      <c r="W1484" s="5">
        <v>42783</v>
      </c>
      <c r="X1484">
        <v>0.51249999999999996</v>
      </c>
    </row>
    <row r="1485" spans="19:24" x14ac:dyDescent="0.2">
      <c r="S1485" s="5">
        <v>42835</v>
      </c>
      <c r="T1485">
        <v>0.25</v>
      </c>
      <c r="U1485" s="5">
        <v>42802</v>
      </c>
      <c r="V1485">
        <v>0.28999999999999998</v>
      </c>
      <c r="W1485" s="5">
        <v>42782</v>
      </c>
      <c r="X1485">
        <v>0.55400000000000005</v>
      </c>
    </row>
    <row r="1486" spans="19:24" x14ac:dyDescent="0.2">
      <c r="S1486" s="5">
        <v>42832</v>
      </c>
      <c r="T1486">
        <v>0.25</v>
      </c>
      <c r="U1486" s="5">
        <v>42801</v>
      </c>
      <c r="V1486">
        <v>0.27800000000000002</v>
      </c>
      <c r="W1486" s="5">
        <v>42781</v>
      </c>
      <c r="X1486">
        <v>0.57850000000000001</v>
      </c>
    </row>
    <row r="1487" spans="19:24" x14ac:dyDescent="0.2">
      <c r="S1487" s="5">
        <v>42831</v>
      </c>
      <c r="T1487">
        <v>0.25</v>
      </c>
      <c r="U1487" s="5">
        <v>42800</v>
      </c>
      <c r="V1487">
        <v>0.28399999999999997</v>
      </c>
      <c r="W1487" s="5">
        <v>42780</v>
      </c>
      <c r="X1487">
        <v>0.59499999999999997</v>
      </c>
    </row>
    <row r="1488" spans="19:24" x14ac:dyDescent="0.2">
      <c r="S1488" s="5">
        <v>42830</v>
      </c>
      <c r="T1488">
        <v>0.25</v>
      </c>
      <c r="U1488" s="5">
        <v>42797</v>
      </c>
      <c r="V1488">
        <v>0.28199999999999997</v>
      </c>
      <c r="W1488" s="5">
        <v>42779</v>
      </c>
      <c r="X1488">
        <v>0.57899999999999996</v>
      </c>
    </row>
    <row r="1489" spans="19:24" x14ac:dyDescent="0.2">
      <c r="S1489" s="5">
        <v>42829</v>
      </c>
      <c r="T1489">
        <v>0.25</v>
      </c>
      <c r="U1489" s="5">
        <v>42796</v>
      </c>
      <c r="V1489">
        <v>0.27</v>
      </c>
      <c r="W1489" s="5">
        <v>42776</v>
      </c>
      <c r="X1489">
        <v>0.55089999999999995</v>
      </c>
    </row>
    <row r="1490" spans="19:24" x14ac:dyDescent="0.2">
      <c r="S1490" s="5">
        <v>42828</v>
      </c>
      <c r="T1490">
        <v>0.25</v>
      </c>
      <c r="U1490" s="5">
        <v>42795</v>
      </c>
      <c r="V1490">
        <v>0.27</v>
      </c>
      <c r="W1490" s="5">
        <v>42775</v>
      </c>
      <c r="X1490">
        <v>0.55200000000000005</v>
      </c>
    </row>
    <row r="1491" spans="19:24" x14ac:dyDescent="0.2">
      <c r="S1491" s="5">
        <v>42825</v>
      </c>
      <c r="T1491">
        <v>0.25</v>
      </c>
      <c r="U1491" s="5">
        <v>42794</v>
      </c>
      <c r="V1491">
        <v>0.249</v>
      </c>
      <c r="W1491" s="5">
        <v>42774</v>
      </c>
      <c r="X1491">
        <v>0.53800000000000003</v>
      </c>
    </row>
    <row r="1492" spans="19:24" x14ac:dyDescent="0.2">
      <c r="S1492" s="5">
        <v>42824</v>
      </c>
      <c r="T1492">
        <v>0.25</v>
      </c>
      <c r="U1492" s="5">
        <v>42793</v>
      </c>
      <c r="V1492">
        <v>0.252</v>
      </c>
      <c r="W1492" s="5">
        <v>42773</v>
      </c>
      <c r="X1492">
        <v>0.58350000000000002</v>
      </c>
    </row>
    <row r="1493" spans="19:24" x14ac:dyDescent="0.2">
      <c r="S1493" s="5">
        <v>42823</v>
      </c>
      <c r="T1493">
        <v>0.25</v>
      </c>
      <c r="U1493" s="5">
        <v>42790</v>
      </c>
      <c r="V1493">
        <v>0.253</v>
      </c>
      <c r="W1493" s="5">
        <v>42772</v>
      </c>
      <c r="X1493">
        <v>0.60450000000000004</v>
      </c>
    </row>
    <row r="1494" spans="19:24" x14ac:dyDescent="0.2">
      <c r="S1494" s="5">
        <v>42822</v>
      </c>
      <c r="T1494">
        <v>0.25</v>
      </c>
      <c r="U1494" s="5">
        <v>42789</v>
      </c>
      <c r="V1494">
        <v>0.27900000000000003</v>
      </c>
      <c r="W1494" s="5">
        <v>42769</v>
      </c>
      <c r="X1494">
        <v>0.63070000000000004</v>
      </c>
    </row>
    <row r="1495" spans="19:24" x14ac:dyDescent="0.2">
      <c r="S1495" s="5">
        <v>42821</v>
      </c>
      <c r="T1495">
        <v>0.25</v>
      </c>
      <c r="U1495" s="5">
        <v>42788</v>
      </c>
      <c r="V1495">
        <v>0.27400000000000002</v>
      </c>
      <c r="W1495" s="5">
        <v>42768</v>
      </c>
      <c r="X1495">
        <v>0.66</v>
      </c>
    </row>
    <row r="1496" spans="19:24" x14ac:dyDescent="0.2">
      <c r="S1496" s="5">
        <v>42818</v>
      </c>
      <c r="T1496">
        <v>0.25</v>
      </c>
      <c r="U1496" s="5">
        <v>42787</v>
      </c>
      <c r="V1496">
        <v>0.28699999999999998</v>
      </c>
      <c r="W1496" s="5">
        <v>42767</v>
      </c>
      <c r="X1496">
        <v>0.71699999999999997</v>
      </c>
    </row>
    <row r="1497" spans="19:24" x14ac:dyDescent="0.2">
      <c r="S1497" s="5">
        <v>42817</v>
      </c>
      <c r="T1497">
        <v>0.25</v>
      </c>
      <c r="U1497" s="5">
        <v>42786</v>
      </c>
      <c r="V1497">
        <v>0.27100000000000002</v>
      </c>
      <c r="W1497" s="5">
        <v>42766</v>
      </c>
      <c r="X1497">
        <v>0.68100000000000005</v>
      </c>
    </row>
    <row r="1498" spans="19:24" x14ac:dyDescent="0.2">
      <c r="S1498" s="5">
        <v>42816</v>
      </c>
      <c r="T1498">
        <v>0.25</v>
      </c>
      <c r="U1498" s="5">
        <v>42783</v>
      </c>
      <c r="V1498">
        <v>0.27300000000000002</v>
      </c>
      <c r="W1498" s="5">
        <v>42765</v>
      </c>
      <c r="X1498">
        <v>0.69479999999999997</v>
      </c>
    </row>
    <row r="1499" spans="19:24" x14ac:dyDescent="0.2">
      <c r="S1499" s="5">
        <v>42815</v>
      </c>
      <c r="T1499">
        <v>0.25</v>
      </c>
      <c r="U1499" s="5">
        <v>42782</v>
      </c>
      <c r="V1499">
        <v>0.30099999999999999</v>
      </c>
      <c r="W1499" s="5">
        <v>42762</v>
      </c>
      <c r="X1499">
        <v>0.70499999999999996</v>
      </c>
    </row>
    <row r="1500" spans="19:24" x14ac:dyDescent="0.2">
      <c r="S1500" s="5">
        <v>42814</v>
      </c>
      <c r="T1500">
        <v>0.25</v>
      </c>
      <c r="U1500" s="5">
        <v>42781</v>
      </c>
      <c r="V1500">
        <v>0.30199999999999999</v>
      </c>
      <c r="W1500" s="5">
        <v>42761</v>
      </c>
      <c r="X1500">
        <v>0.72299999999999998</v>
      </c>
    </row>
    <row r="1501" spans="19:24" x14ac:dyDescent="0.2">
      <c r="S1501" s="5">
        <v>42811</v>
      </c>
      <c r="T1501">
        <v>0.25</v>
      </c>
      <c r="U1501" s="5">
        <v>42780</v>
      </c>
      <c r="V1501">
        <v>0.314</v>
      </c>
      <c r="W1501" s="5">
        <v>42760</v>
      </c>
      <c r="X1501">
        <v>0.69399999999999995</v>
      </c>
    </row>
    <row r="1502" spans="19:24" x14ac:dyDescent="0.2">
      <c r="S1502" s="5">
        <v>42810</v>
      </c>
      <c r="T1502">
        <v>0.25</v>
      </c>
      <c r="U1502" s="5">
        <v>42779</v>
      </c>
      <c r="V1502">
        <v>0.31</v>
      </c>
      <c r="W1502" s="5">
        <v>42759</v>
      </c>
      <c r="X1502">
        <v>0.63700000000000001</v>
      </c>
    </row>
    <row r="1503" spans="19:24" x14ac:dyDescent="0.2">
      <c r="S1503" s="5">
        <v>42809</v>
      </c>
      <c r="T1503">
        <v>0.25</v>
      </c>
      <c r="U1503" s="5">
        <v>42776</v>
      </c>
      <c r="V1503">
        <v>0.29699999999999999</v>
      </c>
      <c r="W1503" s="5">
        <v>42758</v>
      </c>
      <c r="X1503">
        <v>0.62139999999999995</v>
      </c>
    </row>
    <row r="1504" spans="19:24" x14ac:dyDescent="0.2">
      <c r="S1504" s="5">
        <v>42808</v>
      </c>
      <c r="T1504">
        <v>0.25</v>
      </c>
      <c r="U1504" s="5">
        <v>42775</v>
      </c>
      <c r="V1504">
        <v>0.30199999999999999</v>
      </c>
      <c r="W1504" s="5">
        <v>42755</v>
      </c>
      <c r="X1504">
        <v>0.66900000000000004</v>
      </c>
    </row>
    <row r="1505" spans="19:24" x14ac:dyDescent="0.2">
      <c r="S1505" s="5">
        <v>42807</v>
      </c>
      <c r="T1505">
        <v>0.25</v>
      </c>
      <c r="U1505" s="5">
        <v>42774</v>
      </c>
      <c r="V1505">
        <v>0.29599999999999999</v>
      </c>
      <c r="W1505" s="5">
        <v>42754</v>
      </c>
      <c r="X1505">
        <v>0.64649999999999996</v>
      </c>
    </row>
    <row r="1506" spans="19:24" x14ac:dyDescent="0.2">
      <c r="S1506" s="5">
        <v>42804</v>
      </c>
      <c r="T1506">
        <v>0.25</v>
      </c>
      <c r="U1506" s="5">
        <v>42773</v>
      </c>
      <c r="V1506">
        <v>0.315</v>
      </c>
      <c r="W1506" s="5">
        <v>42753</v>
      </c>
      <c r="X1506">
        <v>0.57899999999999996</v>
      </c>
    </row>
    <row r="1507" spans="19:24" x14ac:dyDescent="0.2">
      <c r="S1507" s="5">
        <v>42803</v>
      </c>
      <c r="T1507">
        <v>0.25</v>
      </c>
      <c r="U1507" s="5">
        <v>42772</v>
      </c>
      <c r="V1507">
        <v>0.315</v>
      </c>
      <c r="W1507" s="5">
        <v>42752</v>
      </c>
      <c r="X1507">
        <v>0.56499999999999995</v>
      </c>
    </row>
    <row r="1508" spans="19:24" x14ac:dyDescent="0.2">
      <c r="S1508" s="5">
        <v>42802</v>
      </c>
      <c r="T1508">
        <v>0.25</v>
      </c>
      <c r="U1508" s="5">
        <v>42769</v>
      </c>
      <c r="V1508">
        <v>0.33</v>
      </c>
      <c r="W1508" s="5">
        <v>42751</v>
      </c>
      <c r="X1508">
        <v>0.55089999999999995</v>
      </c>
    </row>
    <row r="1509" spans="19:24" x14ac:dyDescent="0.2">
      <c r="S1509" s="5">
        <v>42801</v>
      </c>
      <c r="T1509">
        <v>0.25</v>
      </c>
      <c r="U1509" s="5">
        <v>42768</v>
      </c>
      <c r="V1509">
        <v>0.34699999999999998</v>
      </c>
      <c r="W1509" s="5">
        <v>42748</v>
      </c>
      <c r="X1509">
        <v>0.58099999999999996</v>
      </c>
    </row>
    <row r="1510" spans="19:24" x14ac:dyDescent="0.2">
      <c r="S1510" s="5">
        <v>42800</v>
      </c>
      <c r="T1510">
        <v>0.25</v>
      </c>
      <c r="U1510" s="5">
        <v>42767</v>
      </c>
      <c r="V1510">
        <v>0.39300000000000002</v>
      </c>
      <c r="W1510" s="5">
        <v>42747</v>
      </c>
      <c r="X1510">
        <v>0.53400000000000003</v>
      </c>
    </row>
    <row r="1511" spans="19:24" x14ac:dyDescent="0.2">
      <c r="S1511" s="5">
        <v>42797</v>
      </c>
      <c r="T1511">
        <v>0.25</v>
      </c>
      <c r="U1511" s="5">
        <v>42766</v>
      </c>
      <c r="V1511">
        <v>0.376</v>
      </c>
      <c r="W1511" s="5">
        <v>42746</v>
      </c>
      <c r="X1511">
        <v>0.56399999999999995</v>
      </c>
    </row>
    <row r="1512" spans="19:24" x14ac:dyDescent="0.2">
      <c r="S1512" s="5">
        <v>42796</v>
      </c>
      <c r="T1512">
        <v>0.25</v>
      </c>
      <c r="U1512" s="5">
        <v>42765</v>
      </c>
      <c r="V1512">
        <v>0.38400000000000001</v>
      </c>
      <c r="W1512" s="5">
        <v>42745</v>
      </c>
      <c r="X1512">
        <v>0.57599999999999996</v>
      </c>
    </row>
    <row r="1513" spans="19:24" x14ac:dyDescent="0.2">
      <c r="S1513" s="5">
        <v>42795</v>
      </c>
      <c r="T1513">
        <v>0.25</v>
      </c>
      <c r="U1513" s="5">
        <v>42762</v>
      </c>
      <c r="V1513">
        <v>0.38750000000000001</v>
      </c>
      <c r="W1513" s="5">
        <v>42744</v>
      </c>
      <c r="X1513">
        <v>0.56089999999999995</v>
      </c>
    </row>
    <row r="1514" spans="19:24" x14ac:dyDescent="0.2">
      <c r="S1514" s="5">
        <v>42794</v>
      </c>
      <c r="T1514">
        <v>0.25</v>
      </c>
      <c r="U1514" s="5">
        <v>42761</v>
      </c>
      <c r="V1514">
        <v>0.39100000000000001</v>
      </c>
      <c r="W1514" s="5">
        <v>42741</v>
      </c>
      <c r="X1514">
        <v>0.58919999999999995</v>
      </c>
    </row>
    <row r="1515" spans="19:24" x14ac:dyDescent="0.2">
      <c r="S1515" s="5">
        <v>42793</v>
      </c>
      <c r="T1515">
        <v>0.25</v>
      </c>
      <c r="U1515" s="5">
        <v>42760</v>
      </c>
      <c r="V1515">
        <v>0.375</v>
      </c>
      <c r="W1515" s="5">
        <v>42740</v>
      </c>
      <c r="X1515">
        <v>0.54349999999999998</v>
      </c>
    </row>
    <row r="1516" spans="19:24" x14ac:dyDescent="0.2">
      <c r="S1516" s="5">
        <v>42790</v>
      </c>
      <c r="T1516">
        <v>0.25</v>
      </c>
      <c r="U1516" s="5">
        <v>42759</v>
      </c>
      <c r="V1516">
        <v>0.35199999999999998</v>
      </c>
      <c r="W1516" s="5">
        <v>42739</v>
      </c>
      <c r="X1516">
        <v>0.58299999999999996</v>
      </c>
    </row>
    <row r="1517" spans="19:24" x14ac:dyDescent="0.2">
      <c r="S1517" s="5">
        <v>42789</v>
      </c>
      <c r="T1517">
        <v>0.25</v>
      </c>
      <c r="U1517" s="5">
        <v>42758</v>
      </c>
      <c r="V1517">
        <v>0.35099999999999998</v>
      </c>
      <c r="W1517" s="5">
        <v>42738</v>
      </c>
      <c r="X1517">
        <v>0.5645</v>
      </c>
    </row>
    <row r="1518" spans="19:24" x14ac:dyDescent="0.2">
      <c r="S1518" s="5">
        <v>42788</v>
      </c>
      <c r="T1518">
        <v>0.25</v>
      </c>
      <c r="U1518" s="5">
        <v>42755</v>
      </c>
      <c r="V1518">
        <v>0.376</v>
      </c>
      <c r="W1518" s="5">
        <v>42734</v>
      </c>
      <c r="X1518">
        <v>0.52529999999999999</v>
      </c>
    </row>
    <row r="1519" spans="19:24" x14ac:dyDescent="0.2">
      <c r="S1519" s="5">
        <v>42787</v>
      </c>
      <c r="T1519">
        <v>0.25</v>
      </c>
      <c r="U1519" s="5">
        <v>42754</v>
      </c>
      <c r="V1519">
        <v>0.35199999999999998</v>
      </c>
      <c r="W1519" s="5">
        <v>42733</v>
      </c>
      <c r="X1519">
        <v>0.54</v>
      </c>
    </row>
    <row r="1520" spans="19:24" x14ac:dyDescent="0.2">
      <c r="S1520" s="5">
        <v>42786</v>
      </c>
      <c r="T1520">
        <v>0.25</v>
      </c>
      <c r="U1520" s="5">
        <v>42753</v>
      </c>
      <c r="V1520">
        <v>0.316</v>
      </c>
      <c r="W1520" s="5">
        <v>42732</v>
      </c>
      <c r="X1520">
        <v>0.58099999999999996</v>
      </c>
    </row>
    <row r="1521" spans="19:24" x14ac:dyDescent="0.2">
      <c r="S1521" s="5">
        <v>42783</v>
      </c>
      <c r="T1521">
        <v>0.25</v>
      </c>
      <c r="U1521" s="5">
        <v>42752</v>
      </c>
      <c r="V1521">
        <v>0.32100000000000001</v>
      </c>
      <c r="W1521" s="5">
        <v>42727</v>
      </c>
      <c r="X1521">
        <v>0.60499999999999998</v>
      </c>
    </row>
    <row r="1522" spans="19:24" x14ac:dyDescent="0.2">
      <c r="S1522" s="5">
        <v>42782</v>
      </c>
      <c r="T1522">
        <v>0.25</v>
      </c>
      <c r="U1522" s="5">
        <v>42751</v>
      </c>
      <c r="V1522">
        <v>0.29899999999999999</v>
      </c>
      <c r="W1522" s="5">
        <v>42726</v>
      </c>
      <c r="X1522">
        <v>0.62150000000000005</v>
      </c>
    </row>
    <row r="1523" spans="19:24" x14ac:dyDescent="0.2">
      <c r="S1523" s="5">
        <v>42781</v>
      </c>
      <c r="T1523">
        <v>0.25</v>
      </c>
      <c r="U1523" s="5">
        <v>42748</v>
      </c>
      <c r="V1523">
        <v>0.30399999999999999</v>
      </c>
      <c r="W1523" s="5">
        <v>42725</v>
      </c>
      <c r="X1523">
        <v>0.627</v>
      </c>
    </row>
    <row r="1524" spans="19:24" x14ac:dyDescent="0.2">
      <c r="S1524" s="5">
        <v>42780</v>
      </c>
      <c r="T1524">
        <v>0.25</v>
      </c>
      <c r="U1524" s="5">
        <v>42747</v>
      </c>
      <c r="V1524">
        <v>0.28699999999999998</v>
      </c>
      <c r="W1524" s="5">
        <v>42724</v>
      </c>
      <c r="X1524">
        <v>0.628</v>
      </c>
    </row>
    <row r="1525" spans="19:24" x14ac:dyDescent="0.2">
      <c r="S1525" s="5">
        <v>42779</v>
      </c>
      <c r="T1525">
        <v>0.25</v>
      </c>
      <c r="U1525" s="5">
        <v>42746</v>
      </c>
      <c r="V1525">
        <v>0.29299999999999998</v>
      </c>
      <c r="W1525" s="5">
        <v>42723</v>
      </c>
      <c r="X1525">
        <v>0.63280000000000003</v>
      </c>
    </row>
    <row r="1526" spans="19:24" x14ac:dyDescent="0.2">
      <c r="S1526" s="5">
        <v>42776</v>
      </c>
      <c r="T1526">
        <v>0.25</v>
      </c>
      <c r="U1526" s="5">
        <v>42745</v>
      </c>
      <c r="V1526">
        <v>0.29499999999999998</v>
      </c>
      <c r="W1526" s="5">
        <v>42720</v>
      </c>
      <c r="X1526">
        <v>0.64959999999999996</v>
      </c>
    </row>
    <row r="1527" spans="19:24" x14ac:dyDescent="0.2">
      <c r="S1527" s="5">
        <v>42775</v>
      </c>
      <c r="T1527">
        <v>0.25</v>
      </c>
      <c r="U1527" s="5">
        <v>42744</v>
      </c>
      <c r="V1527">
        <v>0.29099999999999998</v>
      </c>
      <c r="W1527" s="5">
        <v>42719</v>
      </c>
      <c r="X1527">
        <v>0.66400000000000003</v>
      </c>
    </row>
    <row r="1528" spans="19:24" x14ac:dyDescent="0.2">
      <c r="S1528" s="5">
        <v>42774</v>
      </c>
      <c r="T1528">
        <v>0.25</v>
      </c>
      <c r="U1528" s="5">
        <v>42741</v>
      </c>
      <c r="V1528">
        <v>0.30299999999999999</v>
      </c>
      <c r="W1528" s="5">
        <v>42718</v>
      </c>
      <c r="X1528">
        <v>0.58399999999999996</v>
      </c>
    </row>
    <row r="1529" spans="19:24" x14ac:dyDescent="0.2">
      <c r="S1529" s="5">
        <v>42773</v>
      </c>
      <c r="T1529">
        <v>0.25</v>
      </c>
      <c r="U1529" s="5">
        <v>42740</v>
      </c>
      <c r="V1529">
        <v>0.27900000000000003</v>
      </c>
      <c r="W1529" s="5">
        <v>42717</v>
      </c>
      <c r="X1529">
        <v>0.624</v>
      </c>
    </row>
    <row r="1530" spans="19:24" x14ac:dyDescent="0.2">
      <c r="S1530" s="5">
        <v>42772</v>
      </c>
      <c r="T1530">
        <v>0.25</v>
      </c>
      <c r="U1530" s="5">
        <v>42739</v>
      </c>
      <c r="V1530">
        <v>0.29899999999999999</v>
      </c>
      <c r="W1530" s="5">
        <v>42716</v>
      </c>
      <c r="X1530">
        <v>0.63800000000000001</v>
      </c>
    </row>
    <row r="1531" spans="19:24" x14ac:dyDescent="0.2">
      <c r="S1531" s="5">
        <v>42769</v>
      </c>
      <c r="T1531">
        <v>0.25</v>
      </c>
      <c r="U1531" s="5">
        <v>42738</v>
      </c>
      <c r="V1531">
        <v>0.28000000000000003</v>
      </c>
      <c r="W1531" s="5">
        <v>42713</v>
      </c>
      <c r="X1531">
        <v>0.63900000000000001</v>
      </c>
    </row>
    <row r="1532" spans="19:24" x14ac:dyDescent="0.2">
      <c r="S1532" s="5">
        <v>42768</v>
      </c>
      <c r="T1532">
        <v>0.25</v>
      </c>
      <c r="U1532" s="5">
        <v>42737</v>
      </c>
      <c r="V1532">
        <v>0.27500000000000002</v>
      </c>
      <c r="W1532" s="5">
        <v>42712</v>
      </c>
      <c r="X1532">
        <v>0.58650000000000002</v>
      </c>
    </row>
    <row r="1533" spans="19:24" x14ac:dyDescent="0.2">
      <c r="S1533" s="5">
        <v>42767</v>
      </c>
      <c r="T1533">
        <v>0.25</v>
      </c>
      <c r="U1533" s="5">
        <v>42734</v>
      </c>
      <c r="V1533">
        <v>0.26900000000000002</v>
      </c>
      <c r="W1533" s="5">
        <v>42711</v>
      </c>
      <c r="X1533">
        <v>0.57499999999999996</v>
      </c>
    </row>
    <row r="1534" spans="19:24" x14ac:dyDescent="0.2">
      <c r="S1534" s="5">
        <v>42766</v>
      </c>
      <c r="T1534">
        <v>0.25</v>
      </c>
      <c r="U1534" s="5">
        <v>42733</v>
      </c>
      <c r="V1534">
        <v>0.28000000000000003</v>
      </c>
      <c r="W1534" s="5">
        <v>42710</v>
      </c>
      <c r="X1534">
        <v>0.61</v>
      </c>
    </row>
    <row r="1535" spans="19:24" x14ac:dyDescent="0.2">
      <c r="S1535" s="5">
        <v>42765</v>
      </c>
      <c r="T1535">
        <v>0.25</v>
      </c>
      <c r="U1535" s="5">
        <v>42732</v>
      </c>
      <c r="V1535">
        <v>0.30499999999999999</v>
      </c>
      <c r="W1535" s="5">
        <v>42709</v>
      </c>
      <c r="X1535">
        <v>0.58150000000000002</v>
      </c>
    </row>
    <row r="1536" spans="19:24" x14ac:dyDescent="0.2">
      <c r="S1536" s="5">
        <v>42762</v>
      </c>
      <c r="T1536">
        <v>0.25</v>
      </c>
      <c r="U1536" s="5">
        <v>42731</v>
      </c>
      <c r="V1536">
        <v>0.31900000000000001</v>
      </c>
      <c r="W1536" s="5">
        <v>42706</v>
      </c>
      <c r="X1536">
        <v>0.57899999999999996</v>
      </c>
    </row>
    <row r="1537" spans="19:24" x14ac:dyDescent="0.2">
      <c r="S1537" s="5">
        <v>42761</v>
      </c>
      <c r="T1537">
        <v>0.25</v>
      </c>
      <c r="U1537" s="5">
        <v>42727</v>
      </c>
      <c r="V1537">
        <v>0.32</v>
      </c>
      <c r="W1537" s="5">
        <v>42705</v>
      </c>
      <c r="X1537">
        <v>0.66</v>
      </c>
    </row>
    <row r="1538" spans="19:24" x14ac:dyDescent="0.2">
      <c r="S1538" s="5">
        <v>42760</v>
      </c>
      <c r="T1538">
        <v>0.25</v>
      </c>
      <c r="U1538" s="5">
        <v>42726</v>
      </c>
      <c r="V1538">
        <v>0.32300000000000001</v>
      </c>
      <c r="W1538" s="5">
        <v>42704</v>
      </c>
      <c r="X1538">
        <v>0.61270000000000002</v>
      </c>
    </row>
    <row r="1539" spans="19:24" x14ac:dyDescent="0.2">
      <c r="S1539" s="5">
        <v>42759</v>
      </c>
      <c r="T1539">
        <v>0.25</v>
      </c>
      <c r="U1539" s="5">
        <v>42725</v>
      </c>
      <c r="V1539">
        <v>0.32300000000000001</v>
      </c>
      <c r="W1539" s="5">
        <v>42703</v>
      </c>
      <c r="X1539">
        <v>0.56799999999999995</v>
      </c>
    </row>
    <row r="1540" spans="19:24" x14ac:dyDescent="0.2">
      <c r="S1540" s="5">
        <v>42758</v>
      </c>
      <c r="T1540">
        <v>0.25</v>
      </c>
      <c r="U1540" s="5">
        <v>42724</v>
      </c>
      <c r="V1540">
        <v>0.309</v>
      </c>
      <c r="W1540" s="5">
        <v>42702</v>
      </c>
      <c r="X1540">
        <v>0.59650000000000003</v>
      </c>
    </row>
    <row r="1541" spans="19:24" x14ac:dyDescent="0.2">
      <c r="S1541" s="5">
        <v>42755</v>
      </c>
      <c r="T1541">
        <v>0.25</v>
      </c>
      <c r="U1541" s="5">
        <v>42723</v>
      </c>
      <c r="V1541">
        <v>0.309</v>
      </c>
      <c r="W1541" s="5">
        <v>42699</v>
      </c>
      <c r="X1541">
        <v>0.61699999999999999</v>
      </c>
    </row>
    <row r="1542" spans="19:24" x14ac:dyDescent="0.2">
      <c r="S1542" s="5">
        <v>42754</v>
      </c>
      <c r="T1542">
        <v>0.25</v>
      </c>
      <c r="U1542" s="5">
        <v>42720</v>
      </c>
      <c r="V1542">
        <v>0.313</v>
      </c>
      <c r="W1542" s="5">
        <v>42698</v>
      </c>
      <c r="X1542">
        <v>0.63900000000000001</v>
      </c>
    </row>
    <row r="1543" spans="19:24" x14ac:dyDescent="0.2">
      <c r="S1543" s="5">
        <v>42753</v>
      </c>
      <c r="T1543">
        <v>0.25</v>
      </c>
      <c r="U1543" s="5">
        <v>42719</v>
      </c>
      <c r="V1543">
        <v>0.32</v>
      </c>
      <c r="W1543" s="5">
        <v>42697</v>
      </c>
      <c r="X1543">
        <v>0.63870000000000005</v>
      </c>
    </row>
    <row r="1544" spans="19:24" x14ac:dyDescent="0.2">
      <c r="S1544" s="5">
        <v>42752</v>
      </c>
      <c r="T1544">
        <v>0.25</v>
      </c>
      <c r="U1544" s="5">
        <v>42718</v>
      </c>
      <c r="V1544">
        <v>0.28799999999999998</v>
      </c>
      <c r="W1544" s="5">
        <v>42696</v>
      </c>
      <c r="X1544">
        <v>0.60299999999999998</v>
      </c>
    </row>
    <row r="1545" spans="19:24" x14ac:dyDescent="0.2">
      <c r="S1545" s="5">
        <v>42751</v>
      </c>
      <c r="T1545">
        <v>0.25</v>
      </c>
      <c r="U1545" s="5">
        <v>42717</v>
      </c>
      <c r="V1545">
        <v>0.29899999999999999</v>
      </c>
      <c r="W1545" s="5">
        <v>42695</v>
      </c>
      <c r="X1545">
        <v>0.63200000000000001</v>
      </c>
    </row>
    <row r="1546" spans="19:24" x14ac:dyDescent="0.2">
      <c r="S1546" s="5">
        <v>42748</v>
      </c>
      <c r="T1546">
        <v>0.25</v>
      </c>
      <c r="U1546" s="5">
        <v>42716</v>
      </c>
      <c r="V1546">
        <v>0.29199999999999998</v>
      </c>
      <c r="W1546" s="5">
        <v>42692</v>
      </c>
      <c r="X1546">
        <v>0.65400000000000003</v>
      </c>
    </row>
    <row r="1547" spans="19:24" x14ac:dyDescent="0.2">
      <c r="S1547" s="5">
        <v>42747</v>
      </c>
      <c r="T1547">
        <v>0.25</v>
      </c>
      <c r="U1547" s="5">
        <v>42713</v>
      </c>
      <c r="V1547">
        <v>0.29399999999999998</v>
      </c>
      <c r="W1547" s="5">
        <v>42691</v>
      </c>
      <c r="X1547">
        <v>0.62090000000000001</v>
      </c>
    </row>
    <row r="1548" spans="19:24" x14ac:dyDescent="0.2">
      <c r="S1548" s="5">
        <v>42746</v>
      </c>
      <c r="T1548">
        <v>0.25</v>
      </c>
      <c r="U1548" s="5">
        <v>42712</v>
      </c>
      <c r="V1548">
        <v>0.28299999999999997</v>
      </c>
      <c r="W1548" s="5">
        <v>42690</v>
      </c>
      <c r="X1548">
        <v>0.61099999999999999</v>
      </c>
    </row>
    <row r="1549" spans="19:24" x14ac:dyDescent="0.2">
      <c r="S1549" s="5">
        <v>42745</v>
      </c>
      <c r="T1549">
        <v>0.25</v>
      </c>
      <c r="U1549" s="5">
        <v>42711</v>
      </c>
      <c r="V1549">
        <v>0.28399999999999997</v>
      </c>
      <c r="W1549" s="5">
        <v>42689</v>
      </c>
      <c r="X1549">
        <v>0.5988</v>
      </c>
    </row>
    <row r="1550" spans="19:24" x14ac:dyDescent="0.2">
      <c r="S1550" s="5">
        <v>42744</v>
      </c>
      <c r="T1550">
        <v>0.25</v>
      </c>
      <c r="U1550" s="5">
        <v>42710</v>
      </c>
      <c r="V1550">
        <v>0.29499999999999998</v>
      </c>
      <c r="W1550" s="5">
        <v>42688</v>
      </c>
      <c r="X1550">
        <v>0.61299999999999999</v>
      </c>
    </row>
    <row r="1551" spans="19:24" x14ac:dyDescent="0.2">
      <c r="S1551" s="5">
        <v>42741</v>
      </c>
      <c r="T1551">
        <v>0.25</v>
      </c>
      <c r="U1551" s="5">
        <v>42709</v>
      </c>
      <c r="V1551">
        <v>0.28100000000000003</v>
      </c>
      <c r="W1551" s="5">
        <v>42685</v>
      </c>
      <c r="X1551">
        <v>0.59299999999999997</v>
      </c>
    </row>
    <row r="1552" spans="19:24" x14ac:dyDescent="0.2">
      <c r="S1552" s="5">
        <v>42740</v>
      </c>
      <c r="T1552">
        <v>0.25</v>
      </c>
      <c r="U1552" s="5">
        <v>42706</v>
      </c>
      <c r="V1552">
        <v>0.27800000000000002</v>
      </c>
      <c r="W1552" s="5">
        <v>42684</v>
      </c>
      <c r="X1552">
        <v>0.56399999999999995</v>
      </c>
    </row>
    <row r="1553" spans="19:24" x14ac:dyDescent="0.2">
      <c r="S1553" s="5">
        <v>42739</v>
      </c>
      <c r="T1553">
        <v>0.25</v>
      </c>
      <c r="U1553" s="5">
        <v>42705</v>
      </c>
      <c r="V1553">
        <v>0.30499999999999999</v>
      </c>
      <c r="W1553" s="5">
        <v>42683</v>
      </c>
      <c r="X1553">
        <v>0.496</v>
      </c>
    </row>
    <row r="1554" spans="19:24" x14ac:dyDescent="0.2">
      <c r="S1554" s="5">
        <v>42738</v>
      </c>
      <c r="T1554">
        <v>0.25</v>
      </c>
      <c r="U1554" s="5">
        <v>42704</v>
      </c>
      <c r="V1554">
        <v>0.29399999999999998</v>
      </c>
      <c r="W1554" s="5">
        <v>42682</v>
      </c>
      <c r="X1554">
        <v>0.49</v>
      </c>
    </row>
    <row r="1555" spans="19:24" x14ac:dyDescent="0.2">
      <c r="S1555" s="5">
        <v>42737</v>
      </c>
      <c r="T1555">
        <v>0.25</v>
      </c>
      <c r="U1555" s="5">
        <v>42703</v>
      </c>
      <c r="V1555">
        <v>0.27900000000000003</v>
      </c>
      <c r="W1555" s="5">
        <v>42681</v>
      </c>
      <c r="X1555">
        <v>0.46</v>
      </c>
    </row>
    <row r="1556" spans="19:24" x14ac:dyDescent="0.2">
      <c r="S1556" s="5">
        <v>42734</v>
      </c>
      <c r="T1556">
        <v>0.25</v>
      </c>
      <c r="U1556" s="5">
        <v>42702</v>
      </c>
      <c r="V1556">
        <v>0.27800000000000002</v>
      </c>
      <c r="W1556" s="5">
        <v>42678</v>
      </c>
      <c r="X1556">
        <v>0.40600000000000003</v>
      </c>
    </row>
    <row r="1557" spans="19:24" x14ac:dyDescent="0.2">
      <c r="S1557" s="5">
        <v>42733</v>
      </c>
      <c r="T1557">
        <v>0.25</v>
      </c>
      <c r="U1557" s="5">
        <v>42699</v>
      </c>
      <c r="V1557">
        <v>0.28899999999999998</v>
      </c>
      <c r="W1557" s="5">
        <v>42677</v>
      </c>
      <c r="X1557">
        <v>0.45300000000000001</v>
      </c>
    </row>
    <row r="1558" spans="19:24" x14ac:dyDescent="0.2">
      <c r="S1558" s="5">
        <v>42732</v>
      </c>
      <c r="T1558">
        <v>0.25</v>
      </c>
      <c r="U1558" s="5">
        <v>42698</v>
      </c>
      <c r="V1558">
        <v>0.29699999999999999</v>
      </c>
      <c r="W1558" s="5">
        <v>42676</v>
      </c>
      <c r="X1558">
        <v>0.42499999999999999</v>
      </c>
    </row>
    <row r="1559" spans="19:24" x14ac:dyDescent="0.2">
      <c r="S1559" s="5">
        <v>42731</v>
      </c>
      <c r="T1559">
        <v>0.25</v>
      </c>
      <c r="U1559" s="5">
        <v>42697</v>
      </c>
      <c r="V1559">
        <v>0.29399999999999998</v>
      </c>
      <c r="W1559" s="5">
        <v>42675</v>
      </c>
      <c r="X1559">
        <v>0.5</v>
      </c>
    </row>
    <row r="1560" spans="19:24" x14ac:dyDescent="0.2">
      <c r="S1560" s="5">
        <v>42730</v>
      </c>
      <c r="T1560">
        <v>0.25</v>
      </c>
      <c r="U1560" s="5">
        <v>42696</v>
      </c>
      <c r="V1560">
        <v>0.28699999999999998</v>
      </c>
      <c r="W1560" s="5">
        <v>42674</v>
      </c>
      <c r="X1560">
        <v>0.47599999999999998</v>
      </c>
    </row>
    <row r="1561" spans="19:24" x14ac:dyDescent="0.2">
      <c r="S1561" s="5">
        <v>42727</v>
      </c>
      <c r="T1561">
        <v>0.25</v>
      </c>
      <c r="U1561" s="5">
        <v>42695</v>
      </c>
      <c r="V1561">
        <v>0.29799999999999999</v>
      </c>
      <c r="W1561" s="5">
        <v>42671</v>
      </c>
      <c r="X1561">
        <v>0.49099999999999999</v>
      </c>
    </row>
    <row r="1562" spans="19:24" x14ac:dyDescent="0.2">
      <c r="S1562" s="5">
        <v>42726</v>
      </c>
      <c r="T1562">
        <v>0.25</v>
      </c>
      <c r="U1562" s="5">
        <v>42692</v>
      </c>
      <c r="V1562">
        <v>0.30599999999999999</v>
      </c>
      <c r="W1562" s="5">
        <v>42670</v>
      </c>
      <c r="X1562">
        <v>0.48749999999999999</v>
      </c>
    </row>
    <row r="1563" spans="19:24" x14ac:dyDescent="0.2">
      <c r="S1563" s="5">
        <v>42725</v>
      </c>
      <c r="T1563">
        <v>0.25</v>
      </c>
      <c r="U1563" s="5">
        <v>42691</v>
      </c>
      <c r="V1563">
        <v>0.29599999999999999</v>
      </c>
    </row>
    <row r="1564" spans="19:24" x14ac:dyDescent="0.2">
      <c r="S1564" s="5">
        <v>42724</v>
      </c>
      <c r="T1564">
        <v>0.25</v>
      </c>
      <c r="U1564" s="5">
        <v>42690</v>
      </c>
      <c r="V1564">
        <v>0.29699999999999999</v>
      </c>
    </row>
    <row r="1565" spans="19:24" x14ac:dyDescent="0.2">
      <c r="S1565" s="5">
        <v>42723</v>
      </c>
      <c r="T1565">
        <v>0.25</v>
      </c>
      <c r="U1565" s="5">
        <v>42689</v>
      </c>
      <c r="V1565">
        <v>0.30299999999999999</v>
      </c>
    </row>
    <row r="1566" spans="19:24" x14ac:dyDescent="0.2">
      <c r="S1566" s="5">
        <v>42720</v>
      </c>
      <c r="T1566">
        <v>0.25</v>
      </c>
      <c r="U1566" s="5">
        <v>42688</v>
      </c>
      <c r="V1566">
        <v>0.308</v>
      </c>
    </row>
    <row r="1567" spans="19:24" x14ac:dyDescent="0.2">
      <c r="S1567" s="5">
        <v>42719</v>
      </c>
      <c r="T1567">
        <v>0.25</v>
      </c>
      <c r="U1567" s="5">
        <v>42685</v>
      </c>
      <c r="V1567">
        <v>0.29399999999999998</v>
      </c>
    </row>
    <row r="1568" spans="19:24" x14ac:dyDescent="0.2">
      <c r="S1568" s="5">
        <v>42718</v>
      </c>
      <c r="T1568">
        <v>0.25</v>
      </c>
      <c r="U1568" s="5">
        <v>42684</v>
      </c>
      <c r="V1568">
        <v>0.27324999999999999</v>
      </c>
    </row>
    <row r="1569" spans="19:22" x14ac:dyDescent="0.2">
      <c r="S1569" s="5">
        <v>42717</v>
      </c>
      <c r="T1569">
        <v>0.25</v>
      </c>
      <c r="U1569" s="5">
        <v>42683</v>
      </c>
      <c r="V1569">
        <v>0.26</v>
      </c>
    </row>
    <row r="1570" spans="19:22" x14ac:dyDescent="0.2">
      <c r="S1570" s="5">
        <v>42716</v>
      </c>
      <c r="T1570">
        <v>0.25</v>
      </c>
      <c r="U1570" s="5">
        <v>42682</v>
      </c>
      <c r="V1570">
        <v>0.26100000000000001</v>
      </c>
    </row>
    <row r="1571" spans="19:22" x14ac:dyDescent="0.2">
      <c r="S1571" s="5">
        <v>42713</v>
      </c>
      <c r="T1571">
        <v>0.25</v>
      </c>
      <c r="U1571" s="5">
        <v>42681</v>
      </c>
      <c r="V1571">
        <v>0.25124999999999997</v>
      </c>
    </row>
    <row r="1572" spans="19:22" x14ac:dyDescent="0.2">
      <c r="S1572" s="5">
        <v>42712</v>
      </c>
      <c r="T1572">
        <v>0.25</v>
      </c>
      <c r="U1572" s="5">
        <v>42678</v>
      </c>
      <c r="V1572">
        <v>0.22825000000000001</v>
      </c>
    </row>
    <row r="1573" spans="19:22" x14ac:dyDescent="0.2">
      <c r="S1573" s="5">
        <v>42711</v>
      </c>
      <c r="T1573">
        <v>0.25</v>
      </c>
      <c r="U1573" s="5">
        <v>42677</v>
      </c>
      <c r="V1573">
        <v>0.248</v>
      </c>
    </row>
    <row r="1574" spans="19:22" x14ac:dyDescent="0.2">
      <c r="S1574" s="5">
        <v>42710</v>
      </c>
      <c r="T1574">
        <v>0.25</v>
      </c>
      <c r="U1574" s="5">
        <v>42676</v>
      </c>
      <c r="V1574">
        <v>0.223</v>
      </c>
    </row>
    <row r="1575" spans="19:22" x14ac:dyDescent="0.2">
      <c r="S1575" s="5">
        <v>42709</v>
      </c>
      <c r="T1575">
        <v>0.25</v>
      </c>
      <c r="U1575" s="5">
        <v>42675</v>
      </c>
      <c r="V1575">
        <v>0.24399999999999999</v>
      </c>
    </row>
    <row r="1576" spans="19:22" x14ac:dyDescent="0.2">
      <c r="S1576" s="5">
        <v>42706</v>
      </c>
      <c r="T1576">
        <v>0.25</v>
      </c>
      <c r="U1576" s="5">
        <v>42674</v>
      </c>
      <c r="V1576">
        <v>0.245</v>
      </c>
    </row>
    <row r="1577" spans="19:22" x14ac:dyDescent="0.2">
      <c r="S1577" s="5">
        <v>42705</v>
      </c>
      <c r="T1577">
        <v>0.25</v>
      </c>
      <c r="U1577" s="5">
        <v>42671</v>
      </c>
      <c r="V1577">
        <v>0.25700000000000001</v>
      </c>
    </row>
    <row r="1578" spans="19:22" x14ac:dyDescent="0.2">
      <c r="S1578" s="5">
        <v>42704</v>
      </c>
      <c r="T1578">
        <v>0.25</v>
      </c>
      <c r="U1578" s="5">
        <v>42670</v>
      </c>
      <c r="V1578">
        <v>0.25224999999999997</v>
      </c>
    </row>
    <row r="1579" spans="19:22" x14ac:dyDescent="0.2">
      <c r="S1579" s="5">
        <v>42703</v>
      </c>
      <c r="T1579">
        <v>0.25</v>
      </c>
    </row>
    <row r="1580" spans="19:22" x14ac:dyDescent="0.2">
      <c r="S1580" s="5">
        <v>42702</v>
      </c>
      <c r="T1580">
        <v>0.25</v>
      </c>
    </row>
    <row r="1581" spans="19:22" x14ac:dyDescent="0.2">
      <c r="S1581" s="5">
        <v>42699</v>
      </c>
      <c r="T1581">
        <v>0.25</v>
      </c>
    </row>
    <row r="1582" spans="19:22" x14ac:dyDescent="0.2">
      <c r="S1582" s="5">
        <v>42698</v>
      </c>
      <c r="T1582">
        <v>0.25</v>
      </c>
    </row>
    <row r="1583" spans="19:22" x14ac:dyDescent="0.2">
      <c r="S1583" s="5">
        <v>42697</v>
      </c>
      <c r="T1583">
        <v>0.25</v>
      </c>
    </row>
    <row r="1584" spans="19:22" x14ac:dyDescent="0.2">
      <c r="S1584" s="5">
        <v>42696</v>
      </c>
      <c r="T1584">
        <v>0.25</v>
      </c>
    </row>
    <row r="1585" spans="19:20" x14ac:dyDescent="0.2">
      <c r="S1585" s="5">
        <v>42695</v>
      </c>
      <c r="T1585">
        <v>0.25</v>
      </c>
    </row>
    <row r="1586" spans="19:20" x14ac:dyDescent="0.2">
      <c r="S1586" s="5">
        <v>42692</v>
      </c>
      <c r="T1586">
        <v>0.25</v>
      </c>
    </row>
    <row r="1587" spans="19:20" x14ac:dyDescent="0.2">
      <c r="S1587" s="5">
        <v>42691</v>
      </c>
      <c r="T1587">
        <v>0.25</v>
      </c>
    </row>
    <row r="1588" spans="19:20" x14ac:dyDescent="0.2">
      <c r="S1588" s="5">
        <v>42690</v>
      </c>
      <c r="T1588">
        <v>0.25</v>
      </c>
    </row>
    <row r="1589" spans="19:20" x14ac:dyDescent="0.2">
      <c r="S1589" s="5">
        <v>42689</v>
      </c>
      <c r="T1589">
        <v>0.25</v>
      </c>
    </row>
    <row r="1590" spans="19:20" x14ac:dyDescent="0.2">
      <c r="S1590" s="5">
        <v>42688</v>
      </c>
      <c r="T1590">
        <v>0.25</v>
      </c>
    </row>
    <row r="1591" spans="19:20" x14ac:dyDescent="0.2">
      <c r="S1591" s="5">
        <v>42685</v>
      </c>
      <c r="T1591">
        <v>0.25</v>
      </c>
    </row>
    <row r="1592" spans="19:20" x14ac:dyDescent="0.2">
      <c r="S1592" s="5">
        <v>42684</v>
      </c>
      <c r="T1592">
        <v>0.25</v>
      </c>
    </row>
    <row r="1593" spans="19:20" x14ac:dyDescent="0.2">
      <c r="S1593" s="5">
        <v>42683</v>
      </c>
      <c r="T1593">
        <v>0.25</v>
      </c>
    </row>
    <row r="1594" spans="19:20" x14ac:dyDescent="0.2">
      <c r="S1594" s="5">
        <v>42682</v>
      </c>
      <c r="T1594">
        <v>0.25</v>
      </c>
    </row>
    <row r="1595" spans="19:20" x14ac:dyDescent="0.2">
      <c r="S1595" s="5">
        <v>42681</v>
      </c>
      <c r="T1595">
        <v>0.25</v>
      </c>
    </row>
    <row r="1596" spans="19:20" x14ac:dyDescent="0.2">
      <c r="S1596" s="5">
        <v>42678</v>
      </c>
      <c r="T1596">
        <v>0.25</v>
      </c>
    </row>
    <row r="1597" spans="19:20" x14ac:dyDescent="0.2">
      <c r="S1597" s="5">
        <v>42677</v>
      </c>
      <c r="T1597">
        <v>0.25</v>
      </c>
    </row>
    <row r="1598" spans="19:20" x14ac:dyDescent="0.2">
      <c r="S1598" s="5">
        <v>42676</v>
      </c>
      <c r="T1598">
        <v>0.25</v>
      </c>
    </row>
    <row r="1599" spans="19:20" x14ac:dyDescent="0.2">
      <c r="S1599" s="5">
        <v>42675</v>
      </c>
      <c r="T1599">
        <v>0.25</v>
      </c>
    </row>
    <row r="1600" spans="19:20" x14ac:dyDescent="0.2">
      <c r="S1600" s="5">
        <v>42674</v>
      </c>
      <c r="T1600">
        <v>0.25</v>
      </c>
    </row>
    <row r="1601" spans="19:20" x14ac:dyDescent="0.2">
      <c r="S1601" s="5">
        <v>42671</v>
      </c>
      <c r="T1601">
        <v>0.25</v>
      </c>
    </row>
    <row r="1602" spans="19:20" x14ac:dyDescent="0.2">
      <c r="S1602" s="5">
        <v>42670</v>
      </c>
      <c r="T1602">
        <v>0.25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N35"/>
  <sheetViews>
    <sheetView workbookViewId="0">
      <pane xSplit="1" topLeftCell="AQ1" activePane="topRight" state="frozen"/>
      <selection pane="topRight" activeCell="AX15" sqref="AX15"/>
    </sheetView>
  </sheetViews>
  <sheetFormatPr baseColWidth="10" defaultColWidth="8.83203125" defaultRowHeight="16" x14ac:dyDescent="0.2"/>
  <cols>
    <col min="1" max="1" width="11" customWidth="1"/>
    <col min="2" max="5" width="9" bestFit="1" customWidth="1"/>
    <col min="6" max="76" width="13.1640625" bestFit="1" customWidth="1"/>
    <col min="77" max="77" width="12" customWidth="1"/>
    <col min="78" max="78" width="9.5" customWidth="1"/>
    <col min="79" max="92" width="13.1640625" bestFit="1" customWidth="1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20" t="s">
        <v>62</v>
      </c>
      <c r="AW1" s="20" t="s">
        <v>63</v>
      </c>
      <c r="AX1" s="20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20" t="s">
        <v>70</v>
      </c>
      <c r="BE1" s="20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44743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20"/>
      <c r="AW2" s="20"/>
      <c r="AX2" s="20"/>
      <c r="AY2" s="3"/>
      <c r="AZ2" s="3"/>
      <c r="BA2" s="3"/>
      <c r="BB2" s="3"/>
      <c r="BC2" s="3"/>
      <c r="BD2" s="20"/>
      <c r="BE2" s="20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</row>
    <row r="3" spans="1:92" x14ac:dyDescent="0.2">
      <c r="A3" s="4">
        <v>44774</v>
      </c>
      <c r="B3" s="3">
        <f>'MoM Forecasts'!B3</f>
        <v>7.6069711461135281E-3</v>
      </c>
      <c r="C3" s="3">
        <f>'MoM Forecasts'!C3</f>
        <v>6.1556839531116125E-3</v>
      </c>
      <c r="D3" s="3">
        <f>'MoM Forecasts'!D3</f>
        <v>6.9247996356145425E-3</v>
      </c>
      <c r="E3" s="3">
        <f>'MoM Forecasts'!E3</f>
        <v>7.1457083189021553E-3</v>
      </c>
      <c r="F3" s="3">
        <f>'MoM Forecasts'!F3</f>
        <v>-1.7951028957484683E-3</v>
      </c>
      <c r="G3" s="3">
        <f>'MoM Forecasts'!G3</f>
        <v>1.8005474695645951E-3</v>
      </c>
      <c r="H3" s="3">
        <f>'MoM Forecasts'!H3</f>
        <v>2.8230908197801607E-3</v>
      </c>
      <c r="I3" s="3">
        <f>'MoM Forecasts'!I3</f>
        <v>6.4466676068408724E-4</v>
      </c>
      <c r="J3" s="3">
        <f>'MoM Forecasts'!J3</f>
        <v>0</v>
      </c>
      <c r="K3" s="3">
        <f>'MoM Forecasts'!K3</f>
        <v>7.8616669005497908E-3</v>
      </c>
      <c r="L3" s="3">
        <f>'MoM Forecasts'!L3</f>
        <v>1.1928418346646152E-2</v>
      </c>
      <c r="M3" s="3">
        <f>'MoM Forecasts'!M3</f>
        <v>8.6991499466089195E-3</v>
      </c>
      <c r="N3" s="3">
        <f>'MoM Forecasts'!N3</f>
        <v>1.6275635913151731E-2</v>
      </c>
      <c r="O3" s="3">
        <f>'MoM Forecasts'!O3</f>
        <v>2.0704091843957162E-3</v>
      </c>
      <c r="P3" s="3">
        <f>'MoM Forecasts'!P3</f>
        <v>1.4770905725087768E-3</v>
      </c>
      <c r="Q3" s="3">
        <f>'MoM Forecasts'!Q3</f>
        <v>1.8780909126682621E-2</v>
      </c>
      <c r="R3" s="3">
        <f>'MoM Forecasts'!R3</f>
        <v>9.7249588156200772E-3</v>
      </c>
      <c r="S3" s="3">
        <f>'MoM Forecasts'!S3</f>
        <v>1.8306352575192752E-2</v>
      </c>
      <c r="T3" s="3">
        <f>'MoM Forecasts'!T3</f>
        <v>7.5871054127438775E-3</v>
      </c>
      <c r="U3" s="3">
        <f>'MoM Forecasts'!U3</f>
        <v>2.6965066588138242E-3</v>
      </c>
      <c r="V3" s="3">
        <f>'MoM Forecasts'!V3</f>
        <v>-4.4795915409617804E-3</v>
      </c>
      <c r="W3" s="3">
        <f>'MoM Forecasts'!W3</f>
        <v>-2.405673032020661E-3</v>
      </c>
      <c r="X3" s="3">
        <f>'MoM Forecasts'!X3</f>
        <v>4.3929374152855694E-3</v>
      </c>
      <c r="Y3" s="3">
        <f>'MoM Forecasts'!Y3</f>
        <v>-5.1362175028618617E-3</v>
      </c>
      <c r="Z3" s="3">
        <f>'MoM Forecasts'!Z3</f>
        <v>-1.5156370017829213E-3</v>
      </c>
      <c r="AA3" s="3">
        <f>'MoM Forecasts'!AA3</f>
        <v>-1.9812047632834506E-3</v>
      </c>
      <c r="AB3" s="3">
        <f>'MoM Forecasts'!AB3</f>
        <v>8.3178950104576543E-3</v>
      </c>
      <c r="AC3" s="3">
        <f>'MoM Forecasts'!AC3</f>
        <v>-7.6085009289726946E-3</v>
      </c>
      <c r="AD3" s="3">
        <f>'MoM Forecasts'!AD3</f>
        <v>-6.9772735263873287E-3</v>
      </c>
      <c r="AE3" s="3">
        <f>'MoM Forecasts'!AE3</f>
        <v>5.6424003903166042E-3</v>
      </c>
      <c r="AF3" s="3">
        <f>'MoM Forecasts'!AF3</f>
        <v>1.5654602286580221E-2</v>
      </c>
      <c r="AG3" s="3">
        <f>'MoM Forecasts'!AG3</f>
        <v>1.7380730922111676E-2</v>
      </c>
      <c r="AH3" s="3">
        <f>'MoM Forecasts'!AH3</f>
        <v>2.5607393783906307E-3</v>
      </c>
      <c r="AI3" s="3">
        <f>'MoM Forecasts'!AI3</f>
        <v>1.4568279202252565E-2</v>
      </c>
      <c r="AJ3" s="3">
        <f>'MoM Forecasts'!AJ3</f>
        <v>5.1777484372501625E-3</v>
      </c>
      <c r="AK3" s="3">
        <f>'MoM Forecasts'!AK3</f>
        <v>3.9242286984868535E-3</v>
      </c>
      <c r="AL3" s="3">
        <f>'MoM Forecasts'!AL3</f>
        <v>9.6168518134525094E-3</v>
      </c>
      <c r="AM3" s="3">
        <f>'MoM Forecasts'!AM3</f>
        <v>1.6779143696004084E-3</v>
      </c>
      <c r="AN3" s="3">
        <f>'MoM Forecasts'!AN3</f>
        <v>1.7664472395371167E-3</v>
      </c>
      <c r="AO3" s="3">
        <f>'MoM Forecasts'!AO3</f>
        <v>-3.6954423293065197E-3</v>
      </c>
      <c r="AP3" s="3">
        <f>'MoM Forecasts'!AP3</f>
        <v>3.6549906366092344E-3</v>
      </c>
      <c r="AQ3" s="3">
        <f>'MoM Forecasts'!AQ3</f>
        <v>3.4401080454053989E-3</v>
      </c>
      <c r="AR3" s="3">
        <f>'MoM Forecasts'!AR3</f>
        <v>1.2312535395744284E-3</v>
      </c>
      <c r="AS3" s="3">
        <f>'MoM Forecasts'!AS3</f>
        <v>2.779883820622997E-3</v>
      </c>
      <c r="AT3" s="3">
        <f>'MoM Forecasts'!AT3</f>
        <v>5.3881235246342474E-3</v>
      </c>
      <c r="AU3" s="3">
        <f>'MoM Forecasts'!AU3</f>
        <v>3.1195188337689306E-3</v>
      </c>
      <c r="AV3" s="95">
        <f ca="1">IFERROR(VLOOKUP(A3,Housing!$B$3:$O$30,14,0),0)</f>
        <v>0.20037077562620587</v>
      </c>
      <c r="AW3" s="20">
        <v>1E-3</v>
      </c>
      <c r="AX3" s="20">
        <v>0</v>
      </c>
      <c r="AY3" s="3">
        <f>'MoM Forecasts'!AY3</f>
        <v>1.9744027968116029E-8</v>
      </c>
      <c r="AZ3" s="3">
        <f>'MoM Forecasts'!AZ3</f>
        <v>1.682350189824211E-3</v>
      </c>
      <c r="BA3" s="3">
        <f>'MoM Forecasts'!BA3</f>
        <v>6.2771585256315987E-3</v>
      </c>
      <c r="BB3" s="3">
        <f>'MoM Forecasts'!BB3</f>
        <v>8.962294090743228E-3</v>
      </c>
      <c r="BC3" s="3">
        <f>'MoM Forecasts'!BC3</f>
        <v>4.4513283291351735E-2</v>
      </c>
      <c r="BD3" s="20">
        <f>VLOOKUP(A3,OFGEM!$B$1:$C$45,2,0)</f>
        <v>0</v>
      </c>
      <c r="BE3" s="20">
        <f>VLOOKUP('Overriden Forecasts'!A3,OFGEM!$B$2:$D$45,3,0)</f>
        <v>0</v>
      </c>
      <c r="BF3" s="3">
        <f>'MoM Forecasts'!BF3</f>
        <v>1.172045425782553E-2</v>
      </c>
      <c r="BG3" s="3">
        <f>'MoM Forecasts'!BG3</f>
        <v>-1.0455920548747999E-2</v>
      </c>
      <c r="BH3" s="3">
        <f>'MoM Forecasts'!BH3</f>
        <v>-4.1851557392628136E-3</v>
      </c>
      <c r="BI3" s="3">
        <f>'MoM Forecasts'!BI3</f>
        <v>1.5710640582407009E-2</v>
      </c>
      <c r="BJ3" s="3">
        <f>'MoM Forecasts'!BJ3</f>
        <v>1.0730808028798666E-2</v>
      </c>
      <c r="BK3" s="3">
        <f>'MoM Forecasts'!BK3</f>
        <v>7.2841813166337754E-3</v>
      </c>
      <c r="BL3" s="3">
        <f>'MoM Forecasts'!BL3</f>
        <v>9.3200312076990866E-3</v>
      </c>
      <c r="BM3" s="3">
        <f>'MoM Forecasts'!BM3</f>
        <v>3.0423550950708922E-3</v>
      </c>
      <c r="BN3" s="3">
        <f>'MoM Forecasts'!BN3</f>
        <v>1.2607636469876837E-3</v>
      </c>
      <c r="BO3" s="3">
        <f>'MoM Forecasts'!BO3</f>
        <v>5.2685608686469099E-3</v>
      </c>
      <c r="BP3" s="3">
        <f>'MoM Forecasts'!BP3</f>
        <v>2.9250797827378161E-3</v>
      </c>
      <c r="BQ3" s="3">
        <f>'MoM Forecasts'!BQ3</f>
        <v>1.7163003961509604E-2</v>
      </c>
      <c r="BR3" s="3">
        <f>'MoM Forecasts'!BR3</f>
        <v>2.0374574903280429E-2</v>
      </c>
      <c r="BS3" s="3">
        <f>'MoM Forecasts'!BS3</f>
        <v>2.005265479357754E-2</v>
      </c>
      <c r="BT3" s="3">
        <f>'MoM Forecasts'!BT3</f>
        <v>1.7814890480266632E-2</v>
      </c>
      <c r="BU3" s="3">
        <f>'MoM Forecasts'!BU3</f>
        <v>7.3051838246567247E-3</v>
      </c>
      <c r="BV3" s="3">
        <f>'MoM Forecasts'!BV3</f>
        <v>-1.8134333610075881E-3</v>
      </c>
      <c r="BW3" s="3">
        <f>'MoM Forecasts'!BW3</f>
        <v>5.0140329189103383E-3</v>
      </c>
      <c r="BX3" s="3">
        <f>'MoM Forecasts'!BX3</f>
        <v>-2.8326020596773915E-3</v>
      </c>
      <c r="BY3" s="20">
        <v>-9.5862179932104663E-4</v>
      </c>
      <c r="BZ3" s="3">
        <f>'MoM Forecasts'!BZ3</f>
        <v>2.7972504323321434E-3</v>
      </c>
      <c r="CA3" s="20">
        <v>1.9259192040237405E-3</v>
      </c>
      <c r="CB3" s="20">
        <v>1.5913926816737645E-2</v>
      </c>
      <c r="CC3" s="3">
        <f>'MoM Forecasts'!CC3</f>
        <v>-1.9476646430660605E-3</v>
      </c>
      <c r="CD3" s="3">
        <f>'MoM Forecasts'!CD3</f>
        <v>-1.4054957900711651E-2</v>
      </c>
      <c r="CE3" s="3">
        <f>'MoM Forecasts'!CE3</f>
        <v>1.046100246881787E-2</v>
      </c>
      <c r="CF3" s="3">
        <f>'MoM Forecasts'!CF3</f>
        <v>-8.717249321545939E-4</v>
      </c>
      <c r="CG3" s="3">
        <f>'MoM Forecasts'!CG3</f>
        <v>-4.5309241516895415E-3</v>
      </c>
      <c r="CH3" s="3">
        <f>'MoM Forecasts'!CH3</f>
        <v>1.466551476511091E-3</v>
      </c>
      <c r="CI3" s="3">
        <f>'MoM Forecasts'!CI3</f>
        <v>3.5690500988583285E-3</v>
      </c>
      <c r="CJ3" s="3">
        <f>'MoM Forecasts'!CJ3</f>
        <v>4.0502791725662846E-3</v>
      </c>
      <c r="CK3" s="3">
        <f>'MoM Forecasts'!CK3</f>
        <v>1.353183973886507E-3</v>
      </c>
      <c r="CL3" s="3">
        <f>'MoM Forecasts'!CL3</f>
        <v>-8.5790966846335248E-3</v>
      </c>
      <c r="CM3" s="3">
        <f>'MoM Forecasts'!CM3</f>
        <v>1.1085076122391735E-2</v>
      </c>
      <c r="CN3" s="3">
        <f>'MoM Forecasts'!CN3</f>
        <v>1.623114502193479E-2</v>
      </c>
    </row>
    <row r="4" spans="1:92" x14ac:dyDescent="0.2">
      <c r="A4" s="4">
        <v>44805</v>
      </c>
      <c r="B4" s="3">
        <f>'MoM Forecasts'!B4</f>
        <v>6.6592278090407131E-3</v>
      </c>
      <c r="C4" s="3">
        <f>'MoM Forecasts'!C4</f>
        <v>5.4951276891848089E-3</v>
      </c>
      <c r="D4" s="3">
        <f>'MoM Forecasts'!D4</f>
        <v>1.1720451370323515E-2</v>
      </c>
      <c r="E4" s="3">
        <f>'MoM Forecasts'!E4</f>
        <v>5.322756466560552E-3</v>
      </c>
      <c r="F4" s="3">
        <f>'MoM Forecasts'!F4</f>
        <v>-2.616548746767533E-3</v>
      </c>
      <c r="G4" s="3">
        <f>'MoM Forecasts'!G4</f>
        <v>1.7973113252061079E-3</v>
      </c>
      <c r="H4" s="3">
        <f>'MoM Forecasts'!H4</f>
        <v>-2.9802040180151312E-3</v>
      </c>
      <c r="I4" s="3">
        <f>'MoM Forecasts'!I4</f>
        <v>1.7908172855980453E-3</v>
      </c>
      <c r="J4" s="3">
        <f>'MoM Forecasts'!J4</f>
        <v>0</v>
      </c>
      <c r="K4" s="3">
        <f>'MoM Forecasts'!K4</f>
        <v>6.9405354981428857E-3</v>
      </c>
      <c r="L4" s="3">
        <f>'MoM Forecasts'!L4</f>
        <v>1.033586649904672E-2</v>
      </c>
      <c r="M4" s="3">
        <f>'MoM Forecasts'!M4</f>
        <v>7.5487686457162972E-3</v>
      </c>
      <c r="N4" s="3">
        <f>'MoM Forecasts'!N4</f>
        <v>1.2426530843547834E-3</v>
      </c>
      <c r="O4" s="3">
        <f>'MoM Forecasts'!O4</f>
        <v>1.8485570957758046E-3</v>
      </c>
      <c r="P4" s="3">
        <f>'MoM Forecasts'!P4</f>
        <v>1.2258049984124497E-2</v>
      </c>
      <c r="Q4" s="3">
        <f>'MoM Forecasts'!Q4</f>
        <v>1.6084687022673627E-2</v>
      </c>
      <c r="R4" s="3">
        <f>'MoM Forecasts'!R4</f>
        <v>1.2660650342932289E-2</v>
      </c>
      <c r="S4" s="3">
        <f>'MoM Forecasts'!S4</f>
        <v>1.7693712664373029E-2</v>
      </c>
      <c r="T4" s="3">
        <f>'MoM Forecasts'!T4</f>
        <v>5.2427586006182914E-3</v>
      </c>
      <c r="U4" s="3">
        <f>'MoM Forecasts'!U4</f>
        <v>1.4398742167194278E-3</v>
      </c>
      <c r="V4" s="3">
        <f>'MoM Forecasts'!V4</f>
        <v>5.3741980866661709E-3</v>
      </c>
      <c r="W4" s="3">
        <f>'MoM Forecasts'!W4</f>
        <v>1.3432366195713641E-3</v>
      </c>
      <c r="X4" s="3">
        <f>'MoM Forecasts'!X4</f>
        <v>1.0061805550108938E-2</v>
      </c>
      <c r="Y4" s="3">
        <f>'MoM Forecasts'!Y4</f>
        <v>-2.0225743062078916E-3</v>
      </c>
      <c r="Z4" s="3">
        <f>'MoM Forecasts'!Z4</f>
        <v>2.3260530766822107E-4</v>
      </c>
      <c r="AA4" s="3">
        <f>'MoM Forecasts'!AA4</f>
        <v>0</v>
      </c>
      <c r="AB4" s="3">
        <f>'MoM Forecasts'!AB4</f>
        <v>6.4835291515525917E-3</v>
      </c>
      <c r="AC4" s="3">
        <f>'MoM Forecasts'!AC4</f>
        <v>-6.2928887361523023E-3</v>
      </c>
      <c r="AD4" s="3">
        <f>'MoM Forecasts'!AD4</f>
        <v>-5.9246843653127934E-3</v>
      </c>
      <c r="AE4" s="3">
        <f>'MoM Forecasts'!AE4</f>
        <v>7.314197167977543E-3</v>
      </c>
      <c r="AF4" s="3">
        <f>'MoM Forecasts'!AF4</f>
        <v>2.1614780243032872E-2</v>
      </c>
      <c r="AG4" s="3">
        <f>'MoM Forecasts'!AG4</f>
        <v>2.6173196094134932E-2</v>
      </c>
      <c r="AH4" s="3">
        <f>'MoM Forecasts'!AH4</f>
        <v>3.6501262962380654E-3</v>
      </c>
      <c r="AI4" s="3">
        <f>'MoM Forecasts'!AI4</f>
        <v>1.3428569623515019E-2</v>
      </c>
      <c r="AJ4" s="3">
        <f>'MoM Forecasts'!AJ4</f>
        <v>4.6312336313334423E-3</v>
      </c>
      <c r="AK4" s="3">
        <f>'MoM Forecasts'!AK4</f>
        <v>1.5894375947675954E-3</v>
      </c>
      <c r="AL4" s="3">
        <f>'MoM Forecasts'!AL4</f>
        <v>9.7086123125926793E-3</v>
      </c>
      <c r="AM4" s="3">
        <f>'MoM Forecasts'!AM4</f>
        <v>1.6751036890501059E-3</v>
      </c>
      <c r="AN4" s="3">
        <f>'MoM Forecasts'!AN4</f>
        <v>1.7633324058763389E-3</v>
      </c>
      <c r="AO4" s="3">
        <f>'MoM Forecasts'!AO4</f>
        <v>1.9554504993852806E-3</v>
      </c>
      <c r="AP4" s="3">
        <f>'MoM Forecasts'!AP4</f>
        <v>3.0361798901834547E-4</v>
      </c>
      <c r="AQ4" s="3">
        <f>'MoM Forecasts'!AQ4</f>
        <v>2.0667509010197094E-3</v>
      </c>
      <c r="AR4" s="3">
        <f>'MoM Forecasts'!AR4</f>
        <v>1.2297394185625254E-3</v>
      </c>
      <c r="AS4" s="3">
        <f>'MoM Forecasts'!AS4</f>
        <v>4.4924506405015219E-3</v>
      </c>
      <c r="AT4" s="3">
        <f>'MoM Forecasts'!AT4</f>
        <v>4.6149850432788408E-3</v>
      </c>
      <c r="AU4" s="3">
        <f>'MoM Forecasts'!AU4</f>
        <v>2.1765776126445591E-3</v>
      </c>
      <c r="AV4" s="95">
        <f ca="1">IFERROR(VLOOKUP(A4,Housing!$B$3:$O$30,14,0),0)</f>
        <v>6.8613754186798825E-2</v>
      </c>
      <c r="AW4" s="20">
        <v>1E-3</v>
      </c>
      <c r="AX4" s="20">
        <v>0</v>
      </c>
      <c r="AY4" s="3">
        <f>'MoM Forecasts'!AY4</f>
        <v>9.8241760930317668E-5</v>
      </c>
      <c r="AZ4" s="3">
        <f>'MoM Forecasts'!AZ4</f>
        <v>1.2222005887472243E-3</v>
      </c>
      <c r="BA4" s="3">
        <f>'MoM Forecasts'!BA4</f>
        <v>7.3891526788323336E-3</v>
      </c>
      <c r="BB4" s="3">
        <f>'MoM Forecasts'!BB4</f>
        <v>8.8826848567415961E-3</v>
      </c>
      <c r="BC4" s="3">
        <f>'MoM Forecasts'!BC4</f>
        <v>3.494923322688015E-2</v>
      </c>
      <c r="BD4" s="20">
        <f>VLOOKUP(A4,OFGEM!$B$1:$C$45,2,0)</f>
        <v>0</v>
      </c>
      <c r="BE4" s="20">
        <f>VLOOKUP('Overriden Forecasts'!A4,OFGEM!$B$2:$D$45,3,0)</f>
        <v>0</v>
      </c>
      <c r="BF4" s="3">
        <f>'MoM Forecasts'!BF4</f>
        <v>-6.0303798398786412E-4</v>
      </c>
      <c r="BG4" s="3">
        <f>'MoM Forecasts'!BG4</f>
        <v>1.0520872865244169E-2</v>
      </c>
      <c r="BH4" s="3">
        <f>'MoM Forecasts'!BH4</f>
        <v>1.5751393424984883E-2</v>
      </c>
      <c r="BI4" s="3">
        <f>'MoM Forecasts'!BI4</f>
        <v>-1.6435495451900151E-2</v>
      </c>
      <c r="BJ4" s="3">
        <f>'MoM Forecasts'!BJ4</f>
        <v>6.335401615235714E-3</v>
      </c>
      <c r="BK4" s="3">
        <f>'MoM Forecasts'!BK4</f>
        <v>6.7317808033813265E-3</v>
      </c>
      <c r="BL4" s="3">
        <f>'MoM Forecasts'!BL4</f>
        <v>9.2339703161812281E-3</v>
      </c>
      <c r="BM4" s="3">
        <f>'MoM Forecasts'!BM4</f>
        <v>3.0331272449430902E-3</v>
      </c>
      <c r="BN4" s="3">
        <f>'MoM Forecasts'!BN4</f>
        <v>2.6610935535542612E-3</v>
      </c>
      <c r="BO4" s="3">
        <f>'MoM Forecasts'!BO4</f>
        <v>4.9155139742833587E-3</v>
      </c>
      <c r="BP4" s="3">
        <f>'MoM Forecasts'!BP4</f>
        <v>2.9165486452602529E-3</v>
      </c>
      <c r="BQ4" s="3">
        <f>'MoM Forecasts'!BQ4</f>
        <v>-1.7012287966358119E-3</v>
      </c>
      <c r="BR4" s="3">
        <f>'MoM Forecasts'!BR4</f>
        <v>6.4122993735731271E-3</v>
      </c>
      <c r="BS4" s="3">
        <f>'MoM Forecasts'!BS4</f>
        <v>-8.2962578487000282E-4</v>
      </c>
      <c r="BT4" s="3">
        <f>'MoM Forecasts'!BT4</f>
        <v>6.6747527161814535E-3</v>
      </c>
      <c r="BU4" s="3">
        <f>'MoM Forecasts'!BU4</f>
        <v>1.4522189500150162E-3</v>
      </c>
      <c r="BV4" s="3">
        <f>'MoM Forecasts'!BV4</f>
        <v>6.3399229481433395E-3</v>
      </c>
      <c r="BW4" s="3">
        <f>'MoM Forecasts'!BW4</f>
        <v>3.6264447264473532E-3</v>
      </c>
      <c r="BX4" s="3">
        <f>'MoM Forecasts'!BX4</f>
        <v>3.8189870851963459E-3</v>
      </c>
      <c r="BY4" s="20">
        <v>1.331646591899327E-3</v>
      </c>
      <c r="BZ4" s="3">
        <f>'MoM Forecasts'!BZ4</f>
        <v>4.6824822658901866E-3</v>
      </c>
      <c r="CA4" s="20">
        <v>1.9222171690636003E-3</v>
      </c>
      <c r="CB4" s="20">
        <v>1.6347146457979189E-2</v>
      </c>
      <c r="CC4" s="3">
        <f>'MoM Forecasts'!CC4</f>
        <v>-4.7285619435273318E-3</v>
      </c>
      <c r="CD4" s="3">
        <f>'MoM Forecasts'!CD4</f>
        <v>1.2118141845475661E-2</v>
      </c>
      <c r="CE4" s="3">
        <f>'MoM Forecasts'!CE4</f>
        <v>-3.8578948603175789E-2</v>
      </c>
      <c r="CF4" s="3">
        <f>'MoM Forecasts'!CF4</f>
        <v>-1.3635548932598773E-2</v>
      </c>
      <c r="CG4" s="3">
        <f>'MoM Forecasts'!CG4</f>
        <v>1.6954321476068124E-2</v>
      </c>
      <c r="CH4" s="3">
        <f>'MoM Forecasts'!CH4</f>
        <v>7.0259690213714254E-3</v>
      </c>
      <c r="CI4" s="3">
        <f>'MoM Forecasts'!CI4</f>
        <v>4.2623304821514107E-3</v>
      </c>
      <c r="CJ4" s="3">
        <f>'MoM Forecasts'!CJ4</f>
        <v>6.6392114370033006E-3</v>
      </c>
      <c r="CK4" s="3">
        <f>'MoM Forecasts'!CK4</f>
        <v>1.3513553414952195E-3</v>
      </c>
      <c r="CL4" s="3">
        <f>'MoM Forecasts'!CL4</f>
        <v>1.3615253745224987E-3</v>
      </c>
      <c r="CM4" s="3">
        <f>'MoM Forecasts'!CM4</f>
        <v>9.6877004119539922E-3</v>
      </c>
      <c r="CN4" s="3">
        <f>'MoM Forecasts'!CN4</f>
        <v>1.449387144963965E-2</v>
      </c>
    </row>
    <row r="5" spans="1:92" x14ac:dyDescent="0.2">
      <c r="A5" s="4">
        <v>44835</v>
      </c>
      <c r="B5" s="3">
        <f>'MoM Forecasts'!B5</f>
        <v>6.1293760021075006E-3</v>
      </c>
      <c r="C5" s="3">
        <f>'MoM Forecasts'!C5</f>
        <v>7.5818061561103711E-3</v>
      </c>
      <c r="D5" s="3">
        <f>'MoM Forecasts'!D5</f>
        <v>6.5406383817874225E-3</v>
      </c>
      <c r="E5" s="3">
        <f>'MoM Forecasts'!E5</f>
        <v>4.0774205874829494E-3</v>
      </c>
      <c r="F5" s="3">
        <f>'MoM Forecasts'!F5</f>
        <v>6.8995376888283388E-3</v>
      </c>
      <c r="G5" s="3">
        <f>'MoM Forecasts'!G5</f>
        <v>1.7940867926951043E-3</v>
      </c>
      <c r="H5" s="3">
        <f>'MoM Forecasts'!H5</f>
        <v>2.601975812050128E-3</v>
      </c>
      <c r="I5" s="3">
        <f>'MoM Forecasts'!I5</f>
        <v>9.2523700240354501E-4</v>
      </c>
      <c r="J5" s="3">
        <f>'MoM Forecasts'!J5</f>
        <v>0</v>
      </c>
      <c r="K5" s="3">
        <f>'MoM Forecasts'!K5</f>
        <v>6.1529466966063762E-3</v>
      </c>
      <c r="L5" s="3">
        <f>'MoM Forecasts'!L5</f>
        <v>9.0002351855211771E-3</v>
      </c>
      <c r="M5" s="3">
        <f>'MoM Forecasts'!M5</f>
        <v>6.589275105792769E-3</v>
      </c>
      <c r="N5" s="3">
        <f>'MoM Forecasts'!N5</f>
        <v>1.7527952619877718E-2</v>
      </c>
      <c r="O5" s="3">
        <f>'MoM Forecasts'!O5</f>
        <v>1.845146237605455E-3</v>
      </c>
      <c r="P5" s="3">
        <f>'MoM Forecasts'!P5</f>
        <v>-3.7612206899645395E-3</v>
      </c>
      <c r="Q5" s="3">
        <f>'MoM Forecasts'!Q5</f>
        <v>1.3842700951308462E-2</v>
      </c>
      <c r="R5" s="3">
        <f>'MoM Forecasts'!R5</f>
        <v>1.4173648424383289E-2</v>
      </c>
      <c r="S5" s="3">
        <f>'MoM Forecasts'!S5</f>
        <v>1.7111870296273146E-2</v>
      </c>
      <c r="T5" s="3">
        <f>'MoM Forecasts'!T5</f>
        <v>3.7785791195208418E-3</v>
      </c>
      <c r="U5" s="3">
        <f>'MoM Forecasts'!U5</f>
        <v>1.2396923428403817E-3</v>
      </c>
      <c r="V5" s="3">
        <f>'MoM Forecasts'!V5</f>
        <v>-5.7192909191039476E-5</v>
      </c>
      <c r="W5" s="3">
        <f>'MoM Forecasts'!W5</f>
        <v>5.4198297165053422E-3</v>
      </c>
      <c r="X5" s="3">
        <f>'MoM Forecasts'!X5</f>
        <v>7.6078548638691679E-4</v>
      </c>
      <c r="Y5" s="3">
        <f>'MoM Forecasts'!Y5</f>
        <v>1.2162233790671051E-2</v>
      </c>
      <c r="Z5" s="3">
        <f>'MoM Forecasts'!Z5</f>
        <v>3.5110538689890891E-3</v>
      </c>
      <c r="AA5" s="3">
        <f>'MoM Forecasts'!AA5</f>
        <v>0</v>
      </c>
      <c r="AB5" s="3">
        <f>'MoM Forecasts'!AB5</f>
        <v>5.9596446546219539E-3</v>
      </c>
      <c r="AC5" s="3">
        <f>'MoM Forecasts'!AC5</f>
        <v>-3.2499470384758089E-3</v>
      </c>
      <c r="AD5" s="3">
        <f>'MoM Forecasts'!AD5</f>
        <v>-3.0099556834446428E-3</v>
      </c>
      <c r="AE5" s="3">
        <f>'MoM Forecasts'!AE5</f>
        <v>3.0680360616517355E-3</v>
      </c>
      <c r="AF5" s="3">
        <f>'MoM Forecasts'!AF5</f>
        <v>5.6364394928756223E-3</v>
      </c>
      <c r="AG5" s="3">
        <f>'MoM Forecasts'!AG5</f>
        <v>1.0118168340819134E-2</v>
      </c>
      <c r="AH5" s="3">
        <f>'MoM Forecasts'!AH5</f>
        <v>3.035050992110655E-3</v>
      </c>
      <c r="AI5" s="3">
        <f>'MoM Forecasts'!AI5</f>
        <v>1.2400029057154427E-2</v>
      </c>
      <c r="AJ5" s="3">
        <f>'MoM Forecasts'!AJ5</f>
        <v>4.6236963822798849E-3</v>
      </c>
      <c r="AK5" s="3">
        <f>'MoM Forecasts'!AK5</f>
        <v>3.5817309590666646E-3</v>
      </c>
      <c r="AL5" s="3">
        <f>'MoM Forecasts'!AL5</f>
        <v>9.4199950194437942E-3</v>
      </c>
      <c r="AM5" s="3">
        <f>'MoM Forecasts'!AM5</f>
        <v>1.6723024091154226E-3</v>
      </c>
      <c r="AN5" s="3">
        <f>'MoM Forecasts'!AN5</f>
        <v>1.7602285378537363E-3</v>
      </c>
      <c r="AO5" s="3">
        <f>'MoM Forecasts'!AO5</f>
        <v>-3.0135308411560757E-5</v>
      </c>
      <c r="AP5" s="3">
        <f>'MoM Forecasts'!AP5</f>
        <v>1.5607753205904018E-4</v>
      </c>
      <c r="AQ5" s="3">
        <f>'MoM Forecasts'!AQ5</f>
        <v>2.3333733003085833E-3</v>
      </c>
      <c r="AR5" s="3">
        <f>'MoM Forecasts'!AR5</f>
        <v>1.2282290169254306E-3</v>
      </c>
      <c r="AS5" s="3">
        <f>'MoM Forecasts'!AS5</f>
        <v>3.9117035010363121E-3</v>
      </c>
      <c r="AT5" s="3">
        <f>'MoM Forecasts'!AT5</f>
        <v>3.8397445656979112E-3</v>
      </c>
      <c r="AU5" s="3">
        <f>'MoM Forecasts'!AU5</f>
        <v>2.6004393636565037E-3</v>
      </c>
      <c r="AV5" s="95">
        <f ca="1">IFERROR(VLOOKUP(A5,Housing!$B$3:$O$30,14,0),0)</f>
        <v>9.7010856820069269E-2</v>
      </c>
      <c r="AW5" s="20">
        <v>-0.02</v>
      </c>
      <c r="AX5" s="20">
        <v>0</v>
      </c>
      <c r="AY5" s="3">
        <f>'MoM Forecasts'!AY5</f>
        <v>1.090018919569502E-7</v>
      </c>
      <c r="AZ5" s="3">
        <f>'MoM Forecasts'!AZ5</f>
        <v>1.5467371059296742E-3</v>
      </c>
      <c r="BA5" s="3">
        <f>'MoM Forecasts'!BA5</f>
        <v>7.4735711490088175E-3</v>
      </c>
      <c r="BB5" s="3">
        <f>'MoM Forecasts'!BB5</f>
        <v>8.8044774581526042E-3</v>
      </c>
      <c r="BC5" s="3">
        <f>'MoM Forecasts'!BC5</f>
        <v>2.969205442686218E-2</v>
      </c>
      <c r="BD5" s="20">
        <f>VLOOKUP(A5,OFGEM!$B$1:$C$45,2,0)</f>
        <v>0.15623849262270273</v>
      </c>
      <c r="BE5" s="20">
        <f>VLOOKUP('Overriden Forecasts'!A5,OFGEM!$B$2:$D$45,3,0)</f>
        <v>0.42908843613942937</v>
      </c>
      <c r="BF5" s="3">
        <f>'MoM Forecasts'!BF5</f>
        <v>7.2695725831031233E-3</v>
      </c>
      <c r="BG5" s="3">
        <f>'MoM Forecasts'!BG5</f>
        <v>3.3076718746231748E-2</v>
      </c>
      <c r="BH5" s="3">
        <f>'MoM Forecasts'!BH5</f>
        <v>1.0214458318184905E-2</v>
      </c>
      <c r="BI5" s="3">
        <f>'MoM Forecasts'!BI5</f>
        <v>7.3942481898077173E-3</v>
      </c>
      <c r="BJ5" s="3">
        <f>'MoM Forecasts'!BJ5</f>
        <v>5.9399572901592812E-3</v>
      </c>
      <c r="BK5" s="3">
        <f>'MoM Forecasts'!BK5</f>
        <v>6.2337394315681305E-3</v>
      </c>
      <c r="BL5" s="3">
        <f>'MoM Forecasts'!BL5</f>
        <v>9.1494842502064522E-3</v>
      </c>
      <c r="BM5" s="3">
        <f>'MoM Forecasts'!BM5</f>
        <v>3.0239552040263185E-3</v>
      </c>
      <c r="BN5" s="3">
        <f>'MoM Forecasts'!BN5</f>
        <v>1.0909413871360574E-3</v>
      </c>
      <c r="BO5" s="3">
        <f>'MoM Forecasts'!BO5</f>
        <v>4.7014005185879171E-3</v>
      </c>
      <c r="BP5" s="3">
        <f>'MoM Forecasts'!BP5</f>
        <v>2.9080671260235391E-3</v>
      </c>
      <c r="BQ5" s="3">
        <f>'MoM Forecasts'!BQ5</f>
        <v>1.0202795737142223E-2</v>
      </c>
      <c r="BR5" s="3">
        <f>'MoM Forecasts'!BR5</f>
        <v>-1.4510543581490731E-3</v>
      </c>
      <c r="BS5" s="3">
        <f>'MoM Forecasts'!BS5</f>
        <v>5.3735689516323237E-3</v>
      </c>
      <c r="BT5" s="3">
        <f>'MoM Forecasts'!BT5</f>
        <v>7.0226765501490984E-3</v>
      </c>
      <c r="BU5" s="3">
        <f>'MoM Forecasts'!BU5</f>
        <v>-1.6350560602519382E-3</v>
      </c>
      <c r="BV5" s="3">
        <f>'MoM Forecasts'!BV5</f>
        <v>3.8293623657481568E-3</v>
      </c>
      <c r="BW5" s="3">
        <f>'MoM Forecasts'!BW5</f>
        <v>5.9841912829039501E-4</v>
      </c>
      <c r="BX5" s="3">
        <f>'MoM Forecasts'!BX5</f>
        <v>4.4025974367105647E-3</v>
      </c>
      <c r="BY5" s="20">
        <v>2.1235573601294799E-3</v>
      </c>
      <c r="BZ5" s="3">
        <f>'MoM Forecasts'!BZ5</f>
        <v>2.7797410175522952E-3</v>
      </c>
      <c r="CA5" s="20">
        <v>1.9185293390286962E-3</v>
      </c>
      <c r="CB5" s="20">
        <v>1.5851538635295093E-2</v>
      </c>
      <c r="CC5" s="3">
        <f>'MoM Forecasts'!CC5</f>
        <v>5.6303550686123138E-3</v>
      </c>
      <c r="CD5" s="3">
        <f>'MoM Forecasts'!CD5</f>
        <v>3.4959467318929738E-2</v>
      </c>
      <c r="CE5" s="3">
        <f>'MoM Forecasts'!CE5</f>
        <v>0.15989531298955884</v>
      </c>
      <c r="CF5" s="3">
        <f>'MoM Forecasts'!CF5</f>
        <v>-1.5459706848405474E-2</v>
      </c>
      <c r="CG5" s="3">
        <f>'MoM Forecasts'!CG5</f>
        <v>1.2952705350759874E-2</v>
      </c>
      <c r="CH5" s="3">
        <f>'MoM Forecasts'!CH5</f>
        <v>9.6918014705926758E-4</v>
      </c>
      <c r="CI5" s="3">
        <f>'MoM Forecasts'!CI5</f>
        <v>4.469880394393666E-3</v>
      </c>
      <c r="CJ5" s="3">
        <f>'MoM Forecasts'!CJ5</f>
        <v>8.3597197659455169E-3</v>
      </c>
      <c r="CK5" s="3">
        <f>'MoM Forecasts'!CK5</f>
        <v>1.3495316446987538E-3</v>
      </c>
      <c r="CL5" s="3">
        <f>'MoM Forecasts'!CL5</f>
        <v>-8.0875960676418668E-4</v>
      </c>
      <c r="CM5" s="3">
        <f>'MoM Forecasts'!CM5</f>
        <v>6.1895814476109479E-3</v>
      </c>
      <c r="CN5" s="3">
        <f>'MoM Forecasts'!CN5</f>
        <v>1.2136253450704126E-2</v>
      </c>
    </row>
    <row r="6" spans="1:92" x14ac:dyDescent="0.2">
      <c r="A6" s="4">
        <v>44866</v>
      </c>
      <c r="B6" s="3">
        <f>'MoM Forecasts'!B6</f>
        <v>5.6088032704353363E-3</v>
      </c>
      <c r="C6" s="3">
        <f>'MoM Forecasts'!C6</f>
        <v>-5.2176481356311921E-3</v>
      </c>
      <c r="D6" s="3">
        <f>'MoM Forecasts'!D6</f>
        <v>9.2508900670242866E-3</v>
      </c>
      <c r="E6" s="3">
        <f>'MoM Forecasts'!E6</f>
        <v>3.2239045540534139E-3</v>
      </c>
      <c r="F6" s="3">
        <f>'MoM Forecasts'!F6</f>
        <v>4.6786190125240879E-3</v>
      </c>
      <c r="G6" s="3">
        <f>'MoM Forecasts'!G6</f>
        <v>1.790873809645932E-3</v>
      </c>
      <c r="H6" s="3">
        <f>'MoM Forecasts'!H6</f>
        <v>-1.9909672209658114E-3</v>
      </c>
      <c r="I6" s="3">
        <f>'MoM Forecasts'!I6</f>
        <v>1.5735731002288755E-3</v>
      </c>
      <c r="J6" s="3">
        <f>'MoM Forecasts'!J6</f>
        <v>0</v>
      </c>
      <c r="K6" s="3">
        <f>'MoM Forecasts'!K6</f>
        <v>5.4783652723435772E-3</v>
      </c>
      <c r="L6" s="3">
        <f>'MoM Forecasts'!L6</f>
        <v>7.8767701145718849E-3</v>
      </c>
      <c r="M6" s="3">
        <f>'MoM Forecasts'!M6</f>
        <v>5.7872576538220422E-3</v>
      </c>
      <c r="N6" s="3">
        <f>'MoM Forecasts'!N6</f>
        <v>-2.9462434229682311E-3</v>
      </c>
      <c r="O6" s="3">
        <f>'MoM Forecasts'!O6</f>
        <v>1.8417479433172623E-3</v>
      </c>
      <c r="P6" s="3">
        <f>'MoM Forecasts'!P6</f>
        <v>-4.0478969581987378E-3</v>
      </c>
      <c r="Q6" s="3">
        <f>'MoM Forecasts'!Q6</f>
        <v>1.1969293393066849E-2</v>
      </c>
      <c r="R6" s="3">
        <f>'MoM Forecasts'!R6</f>
        <v>5.8434438785277543E-3</v>
      </c>
      <c r="S6" s="3">
        <f>'MoM Forecasts'!S6</f>
        <v>1.6558628313968482E-2</v>
      </c>
      <c r="T6" s="3">
        <f>'MoM Forecasts'!T6</f>
        <v>2.8604135014473897E-3</v>
      </c>
      <c r="U6" s="3">
        <f>'MoM Forecasts'!U6</f>
        <v>1.411697783409549E-3</v>
      </c>
      <c r="V6" s="3">
        <f>'MoM Forecasts'!V6</f>
        <v>1.3011243634601932E-3</v>
      </c>
      <c r="W6" s="3">
        <f>'MoM Forecasts'!W6</f>
        <v>1.7683291788006539E-3</v>
      </c>
      <c r="X6" s="3">
        <f>'MoM Forecasts'!X6</f>
        <v>9.4621726854369204E-3</v>
      </c>
      <c r="Y6" s="3">
        <f>'MoM Forecasts'!Y6</f>
        <v>3.7109173164748821E-3</v>
      </c>
      <c r="Z6" s="3">
        <f>'MoM Forecasts'!Z6</f>
        <v>7.4129955945809733E-3</v>
      </c>
      <c r="AA6" s="3">
        <f>'MoM Forecasts'!AA6</f>
        <v>0</v>
      </c>
      <c r="AB6" s="3">
        <f>'MoM Forecasts'!AB6</f>
        <v>4.907204759690087E-3</v>
      </c>
      <c r="AC6" s="3">
        <f>'MoM Forecasts'!AC6</f>
        <v>-1.4571731870572924E-3</v>
      </c>
      <c r="AD6" s="3">
        <f>'MoM Forecasts'!AD6</f>
        <v>-1.3456680583441294E-3</v>
      </c>
      <c r="AE6" s="3">
        <f>'MoM Forecasts'!AE6</f>
        <v>7.1981431330689905E-3</v>
      </c>
      <c r="AF6" s="3">
        <f>'MoM Forecasts'!AF6</f>
        <v>-8.2348134518817062E-4</v>
      </c>
      <c r="AG6" s="3">
        <f>'MoM Forecasts'!AG6</f>
        <v>-3.6418145531453838E-3</v>
      </c>
      <c r="AH6" s="3">
        <f>'MoM Forecasts'!AH6</f>
        <v>3.0065693743830391E-3</v>
      </c>
      <c r="AI6" s="3">
        <f>'MoM Forecasts'!AI6</f>
        <v>1.1469813044437949E-2</v>
      </c>
      <c r="AJ6" s="3">
        <f>'MoM Forecasts'!AJ6</f>
        <v>4.090093663245975E-3</v>
      </c>
      <c r="AK6" s="3">
        <f>'MoM Forecasts'!AK6</f>
        <v>4.9607979312007444E-3</v>
      </c>
      <c r="AL6" s="3">
        <f>'MoM Forecasts'!AL6</f>
        <v>9.5583831438179612E-3</v>
      </c>
      <c r="AM6" s="3">
        <f>'MoM Forecasts'!AM6</f>
        <v>1.6695104827131324E-3</v>
      </c>
      <c r="AN6" s="3">
        <f>'MoM Forecasts'!AN6</f>
        <v>1.7571355776651032E-3</v>
      </c>
      <c r="AO6" s="3">
        <f>'MoM Forecasts'!AO6</f>
        <v>3.1163195915433484E-3</v>
      </c>
      <c r="AP6" s="3">
        <f>'MoM Forecasts'!AP6</f>
        <v>2.4802580808942487E-3</v>
      </c>
      <c r="AQ6" s="3">
        <f>'MoM Forecasts'!AQ6</f>
        <v>2.9902681670186393E-3</v>
      </c>
      <c r="AR6" s="3">
        <f>'MoM Forecasts'!AR6</f>
        <v>1.2267223209749822E-3</v>
      </c>
      <c r="AS6" s="3">
        <f>'MoM Forecasts'!AS6</f>
        <v>3.9266432362179415E-3</v>
      </c>
      <c r="AT6" s="3">
        <f>'MoM Forecasts'!AT6</f>
        <v>4.1881336059743646E-3</v>
      </c>
      <c r="AU6" s="3">
        <f>'MoM Forecasts'!AU6</f>
        <v>2.9154358962151239E-3</v>
      </c>
      <c r="AV6" s="95">
        <f ca="1">IFERROR(VLOOKUP(A6,Housing!$B$3:$O$30,14,0),0)</f>
        <v>1.4090046412951196E-5</v>
      </c>
      <c r="AW6" s="20">
        <v>1E-3</v>
      </c>
      <c r="AX6" s="20">
        <v>0</v>
      </c>
      <c r="AY6" s="3">
        <f>'MoM Forecasts'!AY6</f>
        <v>9.3231462896747885E-5</v>
      </c>
      <c r="AZ6" s="3">
        <f>'MoM Forecasts'!AZ6</f>
        <v>1.6721403836403859E-3</v>
      </c>
      <c r="BA6" s="3">
        <f>'MoM Forecasts'!BA6</f>
        <v>6.9641336557664246E-3</v>
      </c>
      <c r="BB6" s="3">
        <f>'MoM Forecasts'!BB6</f>
        <v>8.7276351908518457E-3</v>
      </c>
      <c r="BC6" s="3">
        <f>'MoM Forecasts'!BC6</f>
        <v>2.1800996161495112E-2</v>
      </c>
      <c r="BD6" s="20">
        <f>VLOOKUP(A6,OFGEM!$B$1:$C$45,2,0)</f>
        <v>0</v>
      </c>
      <c r="BE6" s="20">
        <f>VLOOKUP('Overriden Forecasts'!A6,OFGEM!$B$2:$D$45,3,0)</f>
        <v>0</v>
      </c>
      <c r="BF6" s="3">
        <f>'MoM Forecasts'!BF6</f>
        <v>5.4635766432988842E-3</v>
      </c>
      <c r="BG6" s="3">
        <f>'MoM Forecasts'!BG6</f>
        <v>-2.9298164208722444E-2</v>
      </c>
      <c r="BH6" s="3">
        <f>'MoM Forecasts'!BH6</f>
        <v>-5.0095949952907448E-3</v>
      </c>
      <c r="BI6" s="3">
        <f>'MoM Forecasts'!BI6</f>
        <v>1.5222207662746179E-4</v>
      </c>
      <c r="BJ6" s="3">
        <f>'MoM Forecasts'!BJ6</f>
        <v>-6.3394218408002745E-3</v>
      </c>
      <c r="BK6" s="3">
        <f>'MoM Forecasts'!BK6</f>
        <v>5.7842235642535655E-3</v>
      </c>
      <c r="BL6" s="3">
        <f>'MoM Forecasts'!BL6</f>
        <v>9.0665301751646776E-3</v>
      </c>
      <c r="BM6" s="3">
        <f>'MoM Forecasts'!BM6</f>
        <v>3.014838467553016E-3</v>
      </c>
      <c r="BN6" s="3">
        <f>'MoM Forecasts'!BN6</f>
        <v>1.2482667919351265E-3</v>
      </c>
      <c r="BO6" s="3">
        <f>'MoM Forecasts'!BO6</f>
        <v>6.6211673741876087E-3</v>
      </c>
      <c r="BP6" s="3">
        <f>'MoM Forecasts'!BP6</f>
        <v>2.8996347934033828E-3</v>
      </c>
      <c r="BQ6" s="3">
        <f>'MoM Forecasts'!BQ6</f>
        <v>-2.5936653750190275E-2</v>
      </c>
      <c r="BR6" s="3">
        <f>'MoM Forecasts'!BR6</f>
        <v>-3.3444236785813986E-2</v>
      </c>
      <c r="BS6" s="3">
        <f>'MoM Forecasts'!BS6</f>
        <v>-2.0286780302065432E-2</v>
      </c>
      <c r="BT6" s="3">
        <f>'MoM Forecasts'!BT6</f>
        <v>-3.5582353240203313E-3</v>
      </c>
      <c r="BU6" s="3">
        <f>'MoM Forecasts'!BU6</f>
        <v>-1.7348018889998373E-2</v>
      </c>
      <c r="BV6" s="3">
        <f>'MoM Forecasts'!BV6</f>
        <v>-1.0079141483905207E-2</v>
      </c>
      <c r="BW6" s="3">
        <f>'MoM Forecasts'!BW6</f>
        <v>5.1435072551233585E-3</v>
      </c>
      <c r="BX6" s="3">
        <f>'MoM Forecasts'!BX6</f>
        <v>1.3202890401674772E-2</v>
      </c>
      <c r="BY6" s="20">
        <v>1.8802537133828512E-3</v>
      </c>
      <c r="BZ6" s="3">
        <f>'MoM Forecasts'!BZ6</f>
        <v>4.6444601433741628E-3</v>
      </c>
      <c r="CA6" s="20">
        <v>1.9148556323180799E-3</v>
      </c>
      <c r="CB6" s="20">
        <v>1.5570157170276877E-2</v>
      </c>
      <c r="CC6" s="3">
        <f>'MoM Forecasts'!CC6</f>
        <v>2.7889241175902413E-3</v>
      </c>
      <c r="CD6" s="3">
        <f>'MoM Forecasts'!CD6</f>
        <v>-2.7801938468331899E-2</v>
      </c>
      <c r="CE6" s="3">
        <f>'MoM Forecasts'!CE6</f>
        <v>-0.15588914489209216</v>
      </c>
      <c r="CF6" s="3">
        <f>'MoM Forecasts'!CF6</f>
        <v>-6.0227399081829169E-3</v>
      </c>
      <c r="CG6" s="3">
        <f>'MoM Forecasts'!CG6</f>
        <v>-5.1587196619058751E-2</v>
      </c>
      <c r="CH6" s="3">
        <f>'MoM Forecasts'!CH6</f>
        <v>6.6785558944142398E-3</v>
      </c>
      <c r="CI6" s="3">
        <f>'MoM Forecasts'!CI6</f>
        <v>4.525909532090866E-3</v>
      </c>
      <c r="CJ6" s="3">
        <f>'MoM Forecasts'!CJ6</f>
        <v>4.5141346271191374E-3</v>
      </c>
      <c r="CK6" s="3">
        <f>'MoM Forecasts'!CK6</f>
        <v>1.3477128635412949E-3</v>
      </c>
      <c r="CL6" s="3">
        <f>'MoM Forecasts'!CL6</f>
        <v>-9.7417940607016362E-3</v>
      </c>
      <c r="CM6" s="3">
        <f>'MoM Forecasts'!CM6</f>
        <v>7.3533448903297938E-3</v>
      </c>
      <c r="CN6" s="3">
        <f>'MoM Forecasts'!CN6</f>
        <v>1.1168972537589639E-2</v>
      </c>
    </row>
    <row r="7" spans="1:92" x14ac:dyDescent="0.2">
      <c r="A7" s="4">
        <v>44896</v>
      </c>
      <c r="B7" s="3">
        <f>'MoM Forecasts'!B7</f>
        <v>5.1553458341837555E-3</v>
      </c>
      <c r="C7" s="3">
        <f>'MoM Forecasts'!C7</f>
        <v>4.8409357596630453E-3</v>
      </c>
      <c r="D7" s="3">
        <f>'MoM Forecasts'!D7</f>
        <v>7.626848755597937E-3</v>
      </c>
      <c r="E7" s="3">
        <f>'MoM Forecasts'!E7</f>
        <v>2.6375327388996617E-3</v>
      </c>
      <c r="F7" s="3">
        <f>'MoM Forecasts'!F7</f>
        <v>6.3598649164093857E-3</v>
      </c>
      <c r="G7" s="3">
        <f>'MoM Forecasts'!G7</f>
        <v>1.7876723141183604E-3</v>
      </c>
      <c r="H7" s="3">
        <f>'MoM Forecasts'!H7</f>
        <v>5.1751124679555449E-3</v>
      </c>
      <c r="I7" s="3">
        <f>'MoM Forecasts'!I7</f>
        <v>1.0827116135574411E-3</v>
      </c>
      <c r="J7" s="3">
        <f>'MoM Forecasts'!J7</f>
        <v>0</v>
      </c>
      <c r="K7" s="3">
        <f>'MoM Forecasts'!K7</f>
        <v>4.8997052995969348E-3</v>
      </c>
      <c r="L7" s="3">
        <f>'MoM Forecasts'!L7</f>
        <v>6.9294078619241972E-3</v>
      </c>
      <c r="M7" s="3">
        <f>'MoM Forecasts'!M7</f>
        <v>5.1156376157912575E-3</v>
      </c>
      <c r="N7" s="3">
        <f>'MoM Forecasts'!N7</f>
        <v>1.6421348362874566E-2</v>
      </c>
      <c r="O7" s="3">
        <f>'MoM Forecasts'!O7</f>
        <v>1.8383621436202091E-3</v>
      </c>
      <c r="P7" s="3">
        <f>'MoM Forecasts'!P7</f>
        <v>9.5491244259535701E-3</v>
      </c>
      <c r="Q7" s="3">
        <f>'MoM Forecasts'!Q7</f>
        <v>1.0397453956245473E-2</v>
      </c>
      <c r="R7" s="3">
        <f>'MoM Forecasts'!R7</f>
        <v>6.9126993711738915E-3</v>
      </c>
      <c r="S7" s="3">
        <f>'MoM Forecasts'!S7</f>
        <v>1.6031993487239271E-2</v>
      </c>
      <c r="T7" s="3">
        <f>'MoM Forecasts'!T7</f>
        <v>2.2830468862686804E-3</v>
      </c>
      <c r="U7" s="3">
        <f>'MoM Forecasts'!U7</f>
        <v>1.3600795199173454E-3</v>
      </c>
      <c r="V7" s="3">
        <f>'MoM Forecasts'!V7</f>
        <v>-2.4252581180550514E-4</v>
      </c>
      <c r="W7" s="3">
        <f>'MoM Forecasts'!W7</f>
        <v>-2.1042588904311987E-3</v>
      </c>
      <c r="X7" s="3">
        <f>'MoM Forecasts'!X7</f>
        <v>1.9492027734739903E-3</v>
      </c>
      <c r="Y7" s="3">
        <f>'MoM Forecasts'!Y7</f>
        <v>-8.6204435227060783E-3</v>
      </c>
      <c r="Z7" s="3">
        <f>'MoM Forecasts'!Z7</f>
        <v>7.5622256667355892E-3</v>
      </c>
      <c r="AA7" s="3">
        <f>'MoM Forecasts'!AA7</f>
        <v>0</v>
      </c>
      <c r="AB7" s="3">
        <f>'MoM Forecasts'!AB7</f>
        <v>4.4510684134748679E-3</v>
      </c>
      <c r="AC7" s="3">
        <f>'MoM Forecasts'!AC7</f>
        <v>-4.0625904486624176E-4</v>
      </c>
      <c r="AD7" s="3">
        <f>'MoM Forecasts'!AD7</f>
        <v>-3.9986132924096918E-4</v>
      </c>
      <c r="AE7" s="3">
        <f>'MoM Forecasts'!AE7</f>
        <v>2.6778735546253429E-3</v>
      </c>
      <c r="AF7" s="3">
        <f>'MoM Forecasts'!AF7</f>
        <v>3.0032210594848063E-3</v>
      </c>
      <c r="AG7" s="3">
        <f>'MoM Forecasts'!AG7</f>
        <v>3.1439389203351542E-3</v>
      </c>
      <c r="AH7" s="3">
        <f>'MoM Forecasts'!AH7</f>
        <v>3.090180871780035E-3</v>
      </c>
      <c r="AI7" s="3">
        <f>'MoM Forecasts'!AI7</f>
        <v>1.0626880191331178E-2</v>
      </c>
      <c r="AJ7" s="3">
        <f>'MoM Forecasts'!AJ7</f>
        <v>4.3901760953741764E-3</v>
      </c>
      <c r="AK7" s="3">
        <f>'MoM Forecasts'!AK7</f>
        <v>3.7416431480523649E-3</v>
      </c>
      <c r="AL7" s="3">
        <f>'MoM Forecasts'!AL7</f>
        <v>9.206672004282046E-3</v>
      </c>
      <c r="AM7" s="3">
        <f>'MoM Forecasts'!AM7</f>
        <v>1.6667278630737581E-3</v>
      </c>
      <c r="AN7" s="3">
        <f>'MoM Forecasts'!AN7</f>
        <v>1.754053467911465E-3</v>
      </c>
      <c r="AO7" s="3">
        <f>'MoM Forecasts'!AO7</f>
        <v>-7.4045469637484818E-4</v>
      </c>
      <c r="AP7" s="3">
        <f>'MoM Forecasts'!AP7</f>
        <v>2.9685102649004147E-3</v>
      </c>
      <c r="AQ7" s="3">
        <f>'MoM Forecasts'!AQ7</f>
        <v>1.712925225393569E-3</v>
      </c>
      <c r="AR7" s="3">
        <f>'MoM Forecasts'!AR7</f>
        <v>1.2252193170907422E-3</v>
      </c>
      <c r="AS7" s="3">
        <f>'MoM Forecasts'!AS7</f>
        <v>2.941403591324887E-3</v>
      </c>
      <c r="AT7" s="3">
        <f>'MoM Forecasts'!AT7</f>
        <v>4.4289751048691706E-3</v>
      </c>
      <c r="AU7" s="3">
        <f>'MoM Forecasts'!AU7</f>
        <v>1.5911239937902444E-3</v>
      </c>
      <c r="AV7" s="95">
        <f ca="1">IFERROR(VLOOKUP(A7,Housing!$B$3:$O$30,14,0),0)</f>
        <v>4.2228900078766785E-5</v>
      </c>
      <c r="AW7" s="20">
        <v>-0.02</v>
      </c>
      <c r="AX7" s="20">
        <v>0</v>
      </c>
      <c r="AY7" s="3">
        <f>'MoM Forecasts'!AY7</f>
        <v>1.2729183374027286E-7</v>
      </c>
      <c r="AZ7" s="3">
        <f>'MoM Forecasts'!AZ7</f>
        <v>1.2193337250234748E-3</v>
      </c>
      <c r="BA7" s="3">
        <f>'MoM Forecasts'!BA7</f>
        <v>8.5463665940463951E-3</v>
      </c>
      <c r="BB7" s="3">
        <f>'MoM Forecasts'!BB7</f>
        <v>8.6521226209892443E-3</v>
      </c>
      <c r="BC7" s="3">
        <f>'MoM Forecasts'!BC7</f>
        <v>2.6839293970552625E-2</v>
      </c>
      <c r="BD7" s="20">
        <f>VLOOKUP(A7,OFGEM!$B$1:$C$45,2,0)</f>
        <v>0</v>
      </c>
      <c r="BE7" s="20">
        <f>VLOOKUP('Overriden Forecasts'!A7,OFGEM!$B$2:$D$45,3,0)</f>
        <v>0</v>
      </c>
      <c r="BF7" s="3">
        <f>'MoM Forecasts'!BF7</f>
        <v>2.5749573545501558E-3</v>
      </c>
      <c r="BG7" s="3">
        <f>'MoM Forecasts'!BG7</f>
        <v>2.9389709375106987E-2</v>
      </c>
      <c r="BH7" s="3">
        <f>'MoM Forecasts'!BH7</f>
        <v>1.5310037812135135E-2</v>
      </c>
      <c r="BI7" s="3">
        <f>'MoM Forecasts'!BI7</f>
        <v>1.80308560955178E-2</v>
      </c>
      <c r="BJ7" s="3">
        <f>'MoM Forecasts'!BJ7</f>
        <v>2.0696126387398373E-2</v>
      </c>
      <c r="BK7" s="3">
        <f>'MoM Forecasts'!BK7</f>
        <v>5.3781074690373298E-3</v>
      </c>
      <c r="BL7" s="3">
        <f>'MoM Forecasts'!BL7</f>
        <v>8.9850667959334718E-3</v>
      </c>
      <c r="BM7" s="3">
        <f>'MoM Forecasts'!BM7</f>
        <v>3.0057765368249889E-3</v>
      </c>
      <c r="BN7" s="3">
        <f>'MoM Forecasts'!BN7</f>
        <v>2.2577593210657554E-3</v>
      </c>
      <c r="BO7" s="3">
        <f>'MoM Forecasts'!BO7</f>
        <v>4.3612223786064774E-3</v>
      </c>
      <c r="BP7" s="3">
        <f>'MoM Forecasts'!BP7</f>
        <v>2.8912512207670549E-3</v>
      </c>
      <c r="BQ7" s="3">
        <f>'MoM Forecasts'!BQ7</f>
        <v>2.6140275212346076E-2</v>
      </c>
      <c r="BR7" s="3">
        <f>'MoM Forecasts'!BR7</f>
        <v>4.671719340045688E-2</v>
      </c>
      <c r="BS7" s="3">
        <f>'MoM Forecasts'!BS7</f>
        <v>2.2583856787982803E-2</v>
      </c>
      <c r="BT7" s="3">
        <f>'MoM Forecasts'!BT7</f>
        <v>7.3330205173549601E-3</v>
      </c>
      <c r="BU7" s="3">
        <f>'MoM Forecasts'!BU7</f>
        <v>1.4672693163575889E-2</v>
      </c>
      <c r="BV7" s="3">
        <f>'MoM Forecasts'!BV7</f>
        <v>1.9092825662549107E-2</v>
      </c>
      <c r="BW7" s="3">
        <f>'MoM Forecasts'!BW7</f>
        <v>5.3994096047089712E-3</v>
      </c>
      <c r="BX7" s="3">
        <f>'MoM Forecasts'!BX7</f>
        <v>-1.2176578963851714E-4</v>
      </c>
      <c r="BY7" s="20">
        <v>9.458201546961309E-4</v>
      </c>
      <c r="BZ7" s="3">
        <f>'MoM Forecasts'!BZ7</f>
        <v>2.7624786806841328E-3</v>
      </c>
      <c r="CA7" s="20">
        <v>1.9111959679543045E-3</v>
      </c>
      <c r="CB7" s="20">
        <v>1.5361196073835126E-2</v>
      </c>
      <c r="CC7" s="3">
        <f>'MoM Forecasts'!CC7</f>
        <v>1.073615180149301E-2</v>
      </c>
      <c r="CD7" s="3">
        <f>'MoM Forecasts'!CD7</f>
        <v>1.9224493487137506E-2</v>
      </c>
      <c r="CE7" s="3">
        <f>'MoM Forecasts'!CE7</f>
        <v>3.3674420732100696E-2</v>
      </c>
      <c r="CF7" s="3">
        <f>'MoM Forecasts'!CF7</f>
        <v>1.6030060227129495E-2</v>
      </c>
      <c r="CG7" s="3">
        <f>'MoM Forecasts'!CG7</f>
        <v>5.2868832132780152E-2</v>
      </c>
      <c r="CH7" s="3">
        <f>'MoM Forecasts'!CH7</f>
        <v>9.0040752745879082E-4</v>
      </c>
      <c r="CI7" s="3">
        <f>'MoM Forecasts'!CI7</f>
        <v>4.5347654560110584E-3</v>
      </c>
      <c r="CJ7" s="3">
        <f>'MoM Forecasts'!CJ7</f>
        <v>1.0598572293998298E-2</v>
      </c>
      <c r="CK7" s="3">
        <f>'MoM Forecasts'!CK7</f>
        <v>1.3458989781753861E-3</v>
      </c>
      <c r="CL7" s="3">
        <f>'MoM Forecasts'!CL7</f>
        <v>1.9400758970713472E-3</v>
      </c>
      <c r="CM7" s="3">
        <f>'MoM Forecasts'!CM7</f>
        <v>5.2521355960533089E-3</v>
      </c>
      <c r="CN7" s="3">
        <f>'MoM Forecasts'!CN7</f>
        <v>1.0288830716242536E-2</v>
      </c>
    </row>
    <row r="8" spans="1:92" x14ac:dyDescent="0.2">
      <c r="A8" s="4">
        <v>44927</v>
      </c>
      <c r="B8" s="3">
        <f>'MoM Forecasts'!B8</f>
        <v>4.7512133120861666E-3</v>
      </c>
      <c r="C8" s="3">
        <f>'MoM Forecasts'!C8</f>
        <v>4.2909189068178755E-3</v>
      </c>
      <c r="D8" s="3">
        <f>'MoM Forecasts'!D8</f>
        <v>8.7510335171137044E-3</v>
      </c>
      <c r="E8" s="3">
        <f>'MoM Forecasts'!E8</f>
        <v>2.2339396791433153E-3</v>
      </c>
      <c r="F8" s="3">
        <f>'MoM Forecasts'!F8</f>
        <v>2.4098185117553683E-3</v>
      </c>
      <c r="G8" s="3">
        <f>'MoM Forecasts'!G8</f>
        <v>1.7844822446146935E-3</v>
      </c>
      <c r="H8" s="3">
        <f>'MoM Forecasts'!H8</f>
        <v>-1.2273218639171635E-3</v>
      </c>
      <c r="I8" s="3">
        <f>'MoM Forecasts'!I8</f>
        <v>1.4491379402439275E-3</v>
      </c>
      <c r="J8" s="3">
        <f>'MoM Forecasts'!J8</f>
        <v>0</v>
      </c>
      <c r="K8" s="3">
        <f>'MoM Forecasts'!K8</f>
        <v>4.4026776619177088E-3</v>
      </c>
      <c r="L8" s="3">
        <f>'MoM Forecasts'!L8</f>
        <v>6.1288469871376705E-3</v>
      </c>
      <c r="M8" s="3">
        <f>'MoM Forecasts'!M8</f>
        <v>4.5523309880950436E-3</v>
      </c>
      <c r="N8" s="3">
        <f>'MoM Forecasts'!N8</f>
        <v>-4.1186010362763703E-3</v>
      </c>
      <c r="O8" s="3">
        <f>'MoM Forecasts'!O8</f>
        <v>1.8349887697317602E-3</v>
      </c>
      <c r="P8" s="3">
        <f>'MoM Forecasts'!P8</f>
        <v>4.9224027266259185E-5</v>
      </c>
      <c r="Q8" s="3">
        <f>'MoM Forecasts'!Q8</f>
        <v>9.0740914119047389E-3</v>
      </c>
      <c r="R8" s="3">
        <f>'MoM Forecasts'!R8</f>
        <v>6.4912746654357534E-3</v>
      </c>
      <c r="S8" s="3">
        <f>'MoM Forecasts'!S8</f>
        <v>1.5530153385732826E-2</v>
      </c>
      <c r="T8" s="3">
        <f>'MoM Forecasts'!T8</f>
        <v>1.9192122983313631E-3</v>
      </c>
      <c r="U8" s="3">
        <f>'MoM Forecasts'!U8</f>
        <v>1.3631689325348528E-3</v>
      </c>
      <c r="V8" s="3">
        <f>'MoM Forecasts'!V8</f>
        <v>-3.7581176044554354E-4</v>
      </c>
      <c r="W8" s="3">
        <f>'MoM Forecasts'!W8</f>
        <v>1.4101843003688774E-3</v>
      </c>
      <c r="X8" s="3">
        <f>'MoM Forecasts'!X8</f>
        <v>5.1184473193912616E-3</v>
      </c>
      <c r="Y8" s="3">
        <f>'MoM Forecasts'!Y8</f>
        <v>1.4851607264576572E-4</v>
      </c>
      <c r="Z8" s="3">
        <f>'MoM Forecasts'!Z8</f>
        <v>-8.4749881790072701E-3</v>
      </c>
      <c r="AA8" s="3">
        <f>'MoM Forecasts'!AA8</f>
        <v>0</v>
      </c>
      <c r="AB8" s="3">
        <f>'MoM Forecasts'!AB8</f>
        <v>3.8168358107639744E-3</v>
      </c>
      <c r="AC8" s="3">
        <f>'MoM Forecasts'!AC8</f>
        <v>2.0783048348116395E-4</v>
      </c>
      <c r="AD8" s="3">
        <f>'MoM Forecasts'!AD8</f>
        <v>1.3610127935526073E-4</v>
      </c>
      <c r="AE8" s="3">
        <f>'MoM Forecasts'!AE8</f>
        <v>6.2792801720652491E-3</v>
      </c>
      <c r="AF8" s="3">
        <f>'MoM Forecasts'!AF8</f>
        <v>-1.5403510028168643E-2</v>
      </c>
      <c r="AG8" s="3">
        <f>'MoM Forecasts'!AG8</f>
        <v>-1.7630283559138871E-2</v>
      </c>
      <c r="AH8" s="3">
        <f>'MoM Forecasts'!AH8</f>
        <v>3.0617798532157625E-3</v>
      </c>
      <c r="AI8" s="3">
        <f>'MoM Forecasts'!AI8</f>
        <v>9.861687876796088E-3</v>
      </c>
      <c r="AJ8" s="3">
        <f>'MoM Forecasts'!AJ8</f>
        <v>4.2368177539038321E-3</v>
      </c>
      <c r="AK8" s="3">
        <f>'MoM Forecasts'!AK8</f>
        <v>3.5329306817408757E-3</v>
      </c>
      <c r="AL8" s="3">
        <f>'MoM Forecasts'!AL8</f>
        <v>8.906131416092089E-3</v>
      </c>
      <c r="AM8" s="3">
        <f>'MoM Forecasts'!AM8</f>
        <v>1.6639545037395731E-3</v>
      </c>
      <c r="AN8" s="3">
        <f>'MoM Forecasts'!AN8</f>
        <v>1.7509821515961921E-3</v>
      </c>
      <c r="AO8" s="3">
        <f>'MoM Forecasts'!AO8</f>
        <v>2.4725603178041844E-3</v>
      </c>
      <c r="AP8" s="3">
        <f>'MoM Forecasts'!AP8</f>
        <v>6.0669537144741881E-4</v>
      </c>
      <c r="AQ8" s="3">
        <f>'MoM Forecasts'!AQ8</f>
        <v>3.1945296351005847E-3</v>
      </c>
      <c r="AR8" s="3">
        <f>'MoM Forecasts'!AR8</f>
        <v>1.2237199917179975E-3</v>
      </c>
      <c r="AS8" s="3">
        <f>'MoM Forecasts'!AS8</f>
        <v>3.4614151947589544E-3</v>
      </c>
      <c r="AT8" s="3">
        <f>'MoM Forecasts'!AT8</f>
        <v>4.3910071977597553E-3</v>
      </c>
      <c r="AU8" s="3">
        <f>'MoM Forecasts'!AU8</f>
        <v>1.5060169115539424E-3</v>
      </c>
      <c r="AV8" s="95">
        <f ca="1">IFERROR(VLOOKUP(A8,Housing!$B$3:$O$30,14,0),0)</f>
        <v>7.0176106648389691E-5</v>
      </c>
      <c r="AW8" s="20">
        <v>1E-3</v>
      </c>
      <c r="AX8" s="20">
        <v>0</v>
      </c>
      <c r="AY8" s="3">
        <f>'MoM Forecasts'!AY8</f>
        <v>-2.3944835358946648E-7</v>
      </c>
      <c r="AZ8" s="3">
        <f>'MoM Forecasts'!AZ8</f>
        <v>1.5400709149455682E-3</v>
      </c>
      <c r="BA8" s="3">
        <f>'MoM Forecasts'!BA8</f>
        <v>7.6788365978261997E-3</v>
      </c>
      <c r="BB8" s="3">
        <f>'MoM Forecasts'!BB8</f>
        <v>8.5779055305079677E-3</v>
      </c>
      <c r="BC8" s="3">
        <f>'MoM Forecasts'!BC8</f>
        <v>2.6487043606621574E-2</v>
      </c>
      <c r="BD8" s="20">
        <f>VLOOKUP(A8,OFGEM!$B$1:$C$45,2,0)</f>
        <v>0</v>
      </c>
      <c r="BE8" s="20">
        <f>VLOOKUP('Overriden Forecasts'!A8,OFGEM!$B$2:$D$45,3,0)</f>
        <v>0</v>
      </c>
      <c r="BF8" s="3">
        <f>'MoM Forecasts'!BF8</f>
        <v>1.1811499671222192E-2</v>
      </c>
      <c r="BG8" s="3">
        <f>'MoM Forecasts'!BG8</f>
        <v>1.8730983447527993E-2</v>
      </c>
      <c r="BH8" s="3">
        <f>'MoM Forecasts'!BH8</f>
        <v>1.0623770613577666E-2</v>
      </c>
      <c r="BI8" s="3">
        <f>'MoM Forecasts'!BI8</f>
        <v>1.2005504683130219E-3</v>
      </c>
      <c r="BJ8" s="3">
        <f>'MoM Forecasts'!BJ8</f>
        <v>7.1010060509313355E-3</v>
      </c>
      <c r="BK8" s="3">
        <f>'MoM Forecasts'!BK8</f>
        <v>5.0108733143210404E-3</v>
      </c>
      <c r="BL8" s="3">
        <f>'MoM Forecasts'!BL8</f>
        <v>8.9050542883315487E-3</v>
      </c>
      <c r="BM8" s="3">
        <f>'MoM Forecasts'!BM8</f>
        <v>2.9967689191217062E-3</v>
      </c>
      <c r="BN8" s="3">
        <f>'MoM Forecasts'!BN8</f>
        <v>1.2952680507027914E-3</v>
      </c>
      <c r="BO8" s="3">
        <f>'MoM Forecasts'!BO8</f>
        <v>4.4777288015105388E-3</v>
      </c>
      <c r="BP8" s="3">
        <f>'MoM Forecasts'!BP8</f>
        <v>2.8829159864021126E-3</v>
      </c>
      <c r="BQ8" s="3">
        <f>'MoM Forecasts'!BQ8</f>
        <v>2.6719669283948866E-2</v>
      </c>
      <c r="BR8" s="3">
        <f>'MoM Forecasts'!BR8</f>
        <v>3.4108298148893823E-2</v>
      </c>
      <c r="BS8" s="3">
        <f>'MoM Forecasts'!BS8</f>
        <v>1.4660122501913397E-2</v>
      </c>
      <c r="BT8" s="3">
        <f>'MoM Forecasts'!BT8</f>
        <v>1.3216814837627266E-2</v>
      </c>
      <c r="BU8" s="3">
        <f>'MoM Forecasts'!BU8</f>
        <v>2.4119916346781567E-2</v>
      </c>
      <c r="BV8" s="3">
        <f>'MoM Forecasts'!BV8</f>
        <v>6.901197682599669E-3</v>
      </c>
      <c r="BW8" s="3">
        <f>'MoM Forecasts'!BW8</f>
        <v>3.9529067666366213E-3</v>
      </c>
      <c r="BX8" s="3">
        <f>'MoM Forecasts'!BX8</f>
        <v>1.1376104230487183E-3</v>
      </c>
      <c r="BY8" s="20">
        <v>-3.1216612995543791E-4</v>
      </c>
      <c r="BZ8" s="3">
        <f>'MoM Forecasts'!BZ8</f>
        <v>4.6070094936554451E-3</v>
      </c>
      <c r="CA8" s="20">
        <v>1.9075502655780951E-3</v>
      </c>
      <c r="CB8" s="20">
        <v>1.5127595636660329E-2</v>
      </c>
      <c r="CC8" s="3">
        <f>'MoM Forecasts'!CC8</f>
        <v>5.6558430763138379E-3</v>
      </c>
      <c r="CD8" s="3">
        <f>'MoM Forecasts'!CD8</f>
        <v>-8.5189592755199328E-3</v>
      </c>
      <c r="CE8" s="3">
        <f>'MoM Forecasts'!CE8</f>
        <v>1.3886178978138597E-2</v>
      </c>
      <c r="CF8" s="3">
        <f>'MoM Forecasts'!CF8</f>
        <v>1.5118289689888487E-2</v>
      </c>
      <c r="CG8" s="3">
        <f>'MoM Forecasts'!CG8</f>
        <v>-1.336677272035347E-2</v>
      </c>
      <c r="CH8" s="3">
        <f>'MoM Forecasts'!CH8</f>
        <v>6.530747040763174E-3</v>
      </c>
      <c r="CI8" s="3">
        <f>'MoM Forecasts'!CI8</f>
        <v>4.5289761285753904E-3</v>
      </c>
      <c r="CJ8" s="3">
        <f>'MoM Forecasts'!CJ8</f>
        <v>4.3270024858157452E-3</v>
      </c>
      <c r="CK8" s="3">
        <f>'MoM Forecasts'!CK8</f>
        <v>1.3440899688597074E-3</v>
      </c>
      <c r="CL8" s="3">
        <f>'MoM Forecasts'!CL8</f>
        <v>4.9028066085610167E-3</v>
      </c>
      <c r="CM8" s="3">
        <f>'MoM Forecasts'!CM8</f>
        <v>6.0328615048463874E-3</v>
      </c>
      <c r="CN8" s="3">
        <f>'MoM Forecasts'!CN8</f>
        <v>9.3949290866106594E-3</v>
      </c>
    </row>
    <row r="9" spans="1:92" x14ac:dyDescent="0.2">
      <c r="A9" s="4">
        <v>44958</v>
      </c>
      <c r="B9" s="3">
        <f>'MoM Forecasts'!B9</f>
        <v>4.3921809186819871E-3</v>
      </c>
      <c r="C9" s="3">
        <f>'MoM Forecasts'!C9</f>
        <v>7.0873047150772361E-3</v>
      </c>
      <c r="D9" s="3">
        <f>'MoM Forecasts'!D9</f>
        <v>7.8900085142719067E-3</v>
      </c>
      <c r="E9" s="3">
        <f>'MoM Forecasts'!E9</f>
        <v>1.9557047812730488E-3</v>
      </c>
      <c r="F9" s="3">
        <f>'MoM Forecasts'!F9</f>
        <v>8.8247973020902926E-3</v>
      </c>
      <c r="G9" s="3">
        <f>'MoM Forecasts'!G9</f>
        <v>1.7813035400751076E-3</v>
      </c>
      <c r="H9" s="3">
        <f>'MoM Forecasts'!H9</f>
        <v>6.6253555329323088E-3</v>
      </c>
      <c r="I9" s="3">
        <f>'MoM Forecasts'!I9</f>
        <v>1.1704616906675902E-3</v>
      </c>
      <c r="J9" s="3">
        <f>'MoM Forecasts'!J9</f>
        <v>0</v>
      </c>
      <c r="K9" s="3">
        <f>'MoM Forecasts'!K9</f>
        <v>3.9752787421303282E-3</v>
      </c>
      <c r="L9" s="3">
        <f>'MoM Forecasts'!L9</f>
        <v>5.4511101477991986E-3</v>
      </c>
      <c r="M9" s="3">
        <f>'MoM Forecasts'!M9</f>
        <v>4.079230923462962E-3</v>
      </c>
      <c r="N9" s="3">
        <f>'MoM Forecasts'!N9</f>
        <v>1.3985026883032825E-2</v>
      </c>
      <c r="O9" s="3">
        <f>'MoM Forecasts'!O9</f>
        <v>1.8316277533740877E-3</v>
      </c>
      <c r="P9" s="3">
        <f>'MoM Forecasts'!P9</f>
        <v>-3.3549282598126506E-3</v>
      </c>
      <c r="Q9" s="3">
        <f>'MoM Forecasts'!Q9</f>
        <v>7.9566802639550183E-3</v>
      </c>
      <c r="R9" s="3">
        <f>'MoM Forecasts'!R9</f>
        <v>7.2762160876893578E-3</v>
      </c>
      <c r="S9" s="3">
        <f>'MoM Forecasts'!S9</f>
        <v>1.5051456329680191E-2</v>
      </c>
      <c r="T9" s="3">
        <f>'MoM Forecasts'!T9</f>
        <v>1.6894935327693705E-3</v>
      </c>
      <c r="U9" s="3">
        <f>'MoM Forecasts'!U9</f>
        <v>1.3633856591230842E-3</v>
      </c>
      <c r="V9" s="3">
        <f>'MoM Forecasts'!V9</f>
        <v>-9.7043439203314819E-4</v>
      </c>
      <c r="W9" s="3">
        <f>'MoM Forecasts'!W9</f>
        <v>5.1079994801199735E-3</v>
      </c>
      <c r="X9" s="3">
        <f>'MoM Forecasts'!X9</f>
        <v>5.548201040771028E-3</v>
      </c>
      <c r="Y9" s="3">
        <f>'MoM Forecasts'!Y9</f>
        <v>1.1461036734220498E-2</v>
      </c>
      <c r="Z9" s="3">
        <f>'MoM Forecasts'!Z9</f>
        <v>8.0461624945813437E-3</v>
      </c>
      <c r="AA9" s="3">
        <f>'MoM Forecasts'!AA9</f>
        <v>0</v>
      </c>
      <c r="AB9" s="3">
        <f>'MoM Forecasts'!AB9</f>
        <v>3.4659199535722607E-3</v>
      </c>
      <c r="AC9" s="3">
        <f>'MoM Forecasts'!AC9</f>
        <v>5.658714162848355E-4</v>
      </c>
      <c r="AD9" s="3">
        <f>'MoM Forecasts'!AD9</f>
        <v>4.3923526063349705E-4</v>
      </c>
      <c r="AE9" s="3">
        <f>'MoM Forecasts'!AE9</f>
        <v>2.6950400727814294E-3</v>
      </c>
      <c r="AF9" s="3">
        <f>'MoM Forecasts'!AF9</f>
        <v>-9.9406717646666198E-4</v>
      </c>
      <c r="AG9" s="3">
        <f>'MoM Forecasts'!AG9</f>
        <v>-1.9914082450820381E-3</v>
      </c>
      <c r="AH9" s="3">
        <f>'MoM Forecasts'!AH9</f>
        <v>3.0433006171330934E-3</v>
      </c>
      <c r="AI9" s="3">
        <f>'MoM Forecasts'!AI9</f>
        <v>9.1659478062402489E-3</v>
      </c>
      <c r="AJ9" s="3">
        <f>'MoM Forecasts'!AJ9</f>
        <v>6.3762575433328195E-3</v>
      </c>
      <c r="AK9" s="3">
        <f>'MoM Forecasts'!AK9</f>
        <v>5.6607103265791103E-3</v>
      </c>
      <c r="AL9" s="3">
        <f>'MoM Forecasts'!AL9</f>
        <v>1.0303569864128281E-2</v>
      </c>
      <c r="AM9" s="3">
        <f>'MoM Forecasts'!AM9</f>
        <v>1.6611903585608268E-3</v>
      </c>
      <c r="AN9" s="3">
        <f>'MoM Forecasts'!AN9</f>
        <v>1.7479215721210029E-3</v>
      </c>
      <c r="AO9" s="3">
        <f>'MoM Forecasts'!AO9</f>
        <v>-5.8050917523166934E-4</v>
      </c>
      <c r="AP9" s="3">
        <f>'MoM Forecasts'!AP9</f>
        <v>9.2598731269655232E-5</v>
      </c>
      <c r="AQ9" s="3">
        <f>'MoM Forecasts'!AQ9</f>
        <v>1.8458643176508804E-3</v>
      </c>
      <c r="AR9" s="3">
        <f>'MoM Forecasts'!AR9</f>
        <v>1.2222243313695369E-3</v>
      </c>
      <c r="AS9" s="3">
        <f>'MoM Forecasts'!AS9</f>
        <v>8.8293116097473145E-3</v>
      </c>
      <c r="AT9" s="3">
        <f>'MoM Forecasts'!AT9</f>
        <v>4.2574296631880948E-3</v>
      </c>
      <c r="AU9" s="3">
        <f>'MoM Forecasts'!AU9</f>
        <v>4.2171940299127186E-3</v>
      </c>
      <c r="AV9" s="95">
        <f ca="1">IFERROR(VLOOKUP(A9,Housing!$B$3:$O$30,14,0),0)</f>
        <v>0</v>
      </c>
      <c r="AW9" s="20">
        <v>-0.02</v>
      </c>
      <c r="AX9" s="20">
        <v>0</v>
      </c>
      <c r="AY9" s="3">
        <f>'MoM Forecasts'!AY9</f>
        <v>2.2783968061220961E-2</v>
      </c>
      <c r="AZ9" s="3">
        <f>'MoM Forecasts'!AZ9</f>
        <v>1.6620548224688392E-3</v>
      </c>
      <c r="BA9" s="3">
        <f>'MoM Forecasts'!BA9</f>
        <v>6.5968021824220902E-3</v>
      </c>
      <c r="BB9" s="3">
        <f>'MoM Forecasts'!BB9</f>
        <v>8.5049508654426731E-3</v>
      </c>
      <c r="BC9" s="3">
        <f>'MoM Forecasts'!BC9</f>
        <v>2.2789173399281992E-2</v>
      </c>
      <c r="BD9" s="20">
        <f>VLOOKUP(A9,OFGEM!$B$1:$C$45,2,0)</f>
        <v>0</v>
      </c>
      <c r="BE9" s="20">
        <f>VLOOKUP('Overriden Forecasts'!A9,OFGEM!$B$2:$D$45,3,0)</f>
        <v>0</v>
      </c>
      <c r="BF9" s="3">
        <f>'MoM Forecasts'!BF9</f>
        <v>1.5952729057331361E-3</v>
      </c>
      <c r="BG9" s="3">
        <f>'MoM Forecasts'!BG9</f>
        <v>-1.6959025411926731E-3</v>
      </c>
      <c r="BH9" s="3">
        <f>'MoM Forecasts'!BH9</f>
        <v>-4.5801845051764989E-3</v>
      </c>
      <c r="BI9" s="3">
        <f>'MoM Forecasts'!BI9</f>
        <v>-6.6945437560361754E-3</v>
      </c>
      <c r="BJ9" s="3">
        <f>'MoM Forecasts'!BJ9</f>
        <v>-1.6271234125905254E-3</v>
      </c>
      <c r="BK9" s="3">
        <f>'MoM Forecasts'!BK9</f>
        <v>4.678527660542553E-3</v>
      </c>
      <c r="BL9" s="3">
        <f>'MoM Forecasts'!BL9</f>
        <v>8.8264542342024743E-3</v>
      </c>
      <c r="BM9" s="3">
        <f>'MoM Forecasts'!BM9</f>
        <v>2.9878151276110376E-3</v>
      </c>
      <c r="BN9" s="3">
        <f>'MoM Forecasts'!BN9</f>
        <v>4.5974923484128905E-3</v>
      </c>
      <c r="BO9" s="3">
        <f>'MoM Forecasts'!BO9</f>
        <v>4.9862649967351569E-3</v>
      </c>
      <c r="BP9" s="3">
        <f>'MoM Forecasts'!BP9</f>
        <v>2.874628673444457E-3</v>
      </c>
      <c r="BQ9" s="3">
        <f>'MoM Forecasts'!BQ9</f>
        <v>1.0106214096912813E-2</v>
      </c>
      <c r="BR9" s="3">
        <f>'MoM Forecasts'!BR9</f>
        <v>1.8866150913722457E-2</v>
      </c>
      <c r="BS9" s="3">
        <f>'MoM Forecasts'!BS9</f>
        <v>2.3173276447165936E-3</v>
      </c>
      <c r="BT9" s="3">
        <f>'MoM Forecasts'!BT9</f>
        <v>7.4082760760876276E-3</v>
      </c>
      <c r="BU9" s="3">
        <f>'MoM Forecasts'!BU9</f>
        <v>1.4757703460366978E-2</v>
      </c>
      <c r="BV9" s="3">
        <f>'MoM Forecasts'!BV9</f>
        <v>-2.0238076996730303E-3</v>
      </c>
      <c r="BW9" s="3">
        <f>'MoM Forecasts'!BW9</f>
        <v>4.6152309603659791E-3</v>
      </c>
      <c r="BX9" s="3">
        <f>'MoM Forecasts'!BX9</f>
        <v>9.6805438957161538E-3</v>
      </c>
      <c r="BY9" s="20">
        <v>-1.5068934055779692E-3</v>
      </c>
      <c r="BZ9" s="3">
        <f>'MoM Forecasts'!BZ9</f>
        <v>2.7454580298442721E-3</v>
      </c>
      <c r="CA9" s="20">
        <v>1.90391844544191E-3</v>
      </c>
      <c r="CB9" s="20">
        <v>1.4899243470370749E-2</v>
      </c>
      <c r="CC9" s="3">
        <f>'MoM Forecasts'!CC9</f>
        <v>1.0229551129970593E-2</v>
      </c>
      <c r="CD9" s="3">
        <f>'MoM Forecasts'!CD9</f>
        <v>2.3923658241872703E-2</v>
      </c>
      <c r="CE9" s="3">
        <f>'MoM Forecasts'!CE9</f>
        <v>7.6807981403613335E-2</v>
      </c>
      <c r="CF9" s="3">
        <f>'MoM Forecasts'!CF9</f>
        <v>-5.4511929678513482E-3</v>
      </c>
      <c r="CG9" s="3">
        <f>'MoM Forecasts'!CG9</f>
        <v>9.9519499285107837E-3</v>
      </c>
      <c r="CH9" s="3">
        <f>'MoM Forecasts'!CH9</f>
        <v>9.1831658089658319E-4</v>
      </c>
      <c r="CI9" s="3">
        <f>'MoM Forecasts'!CI9</f>
        <v>4.5186761691804467E-3</v>
      </c>
      <c r="CJ9" s="3">
        <f>'MoM Forecasts'!CJ9</f>
        <v>2.4535106695324771E-3</v>
      </c>
      <c r="CK9" s="3">
        <f>'MoM Forecasts'!CK9</f>
        <v>1.3422858159592987E-3</v>
      </c>
      <c r="CL9" s="3">
        <f>'MoM Forecasts'!CL9</f>
        <v>1.8066038754909863E-2</v>
      </c>
      <c r="CM9" s="3">
        <f>'MoM Forecasts'!CM9</f>
        <v>5.1393405810931103E-3</v>
      </c>
      <c r="CN9" s="3">
        <f>'MoM Forecasts'!CN9</f>
        <v>8.945770841734868E-3</v>
      </c>
    </row>
    <row r="10" spans="1:92" x14ac:dyDescent="0.2">
      <c r="A10" s="4">
        <v>44986</v>
      </c>
      <c r="B10" s="3">
        <f>'MoM Forecasts'!B10</f>
        <v>4.0727080602462884E-3</v>
      </c>
      <c r="C10" s="3">
        <f>'MoM Forecasts'!C10</f>
        <v>-5.0786541277506592E-3</v>
      </c>
      <c r="D10" s="3">
        <f>'MoM Forecasts'!D10</f>
        <v>8.3030655568183676E-3</v>
      </c>
      <c r="E10" s="3">
        <f>'MoM Forecasts'!E10</f>
        <v>1.7635894143301911E-3</v>
      </c>
      <c r="F10" s="3">
        <f>'MoM Forecasts'!F10</f>
        <v>9.4259527493856243E-3</v>
      </c>
      <c r="G10" s="3">
        <f>'MoM Forecasts'!G10</f>
        <v>1.7781361398743201E-3</v>
      </c>
      <c r="H10" s="3">
        <f>'MoM Forecasts'!H10</f>
        <v>2.564372928293368E-3</v>
      </c>
      <c r="I10" s="3">
        <f>'MoM Forecasts'!I10</f>
        <v>1.3772487856882343E-3</v>
      </c>
      <c r="J10" s="3">
        <f>'MoM Forecasts'!J10</f>
        <v>0</v>
      </c>
      <c r="K10" s="3">
        <f>'MoM Forecasts'!K10</f>
        <v>3.607385582098388E-3</v>
      </c>
      <c r="L10" s="3">
        <f>'MoM Forecasts'!L10</f>
        <v>4.8764561832856934E-3</v>
      </c>
      <c r="M10" s="3">
        <f>'MoM Forecasts'!M10</f>
        <v>3.6814240630573813E-3</v>
      </c>
      <c r="N10" s="3">
        <f>'MoM Forecasts'!N10</f>
        <v>-3.5620882419078459E-3</v>
      </c>
      <c r="O10" s="3">
        <f>'MoM Forecasts'!O10</f>
        <v>1.8282790267678539E-3</v>
      </c>
      <c r="P10" s="3">
        <f>'MoM Forecasts'!P10</f>
        <v>5.5222178987206494E-3</v>
      </c>
      <c r="Q10" s="3">
        <f>'MoM Forecasts'!Q10</f>
        <v>7.0108351420965498E-3</v>
      </c>
      <c r="R10" s="3">
        <f>'MoM Forecasts'!R10</f>
        <v>6.9726476848435137E-3</v>
      </c>
      <c r="S10" s="3">
        <f>'MoM Forecasts'!S10</f>
        <v>1.4594393950744688E-2</v>
      </c>
      <c r="T10" s="3">
        <f>'MoM Forecasts'!T10</f>
        <v>1.5441396720030642E-3</v>
      </c>
      <c r="U10" s="3">
        <f>'MoM Forecasts'!U10</f>
        <v>1.3603582740293607E-3</v>
      </c>
      <c r="V10" s="3">
        <f>'MoM Forecasts'!V10</f>
        <v>-1.1777504680661188E-3</v>
      </c>
      <c r="W10" s="3">
        <f>'MoM Forecasts'!W10</f>
        <v>1.6874038933052393E-3</v>
      </c>
      <c r="X10" s="3">
        <f>'MoM Forecasts'!X10</f>
        <v>7.616251050552858E-4</v>
      </c>
      <c r="Y10" s="3">
        <f>'MoM Forecasts'!Y10</f>
        <v>3.195734046927079E-3</v>
      </c>
      <c r="Z10" s="3">
        <f>'MoM Forecasts'!Z10</f>
        <v>1.0460928780564593E-3</v>
      </c>
      <c r="AA10" s="3">
        <f>'MoM Forecasts'!AA10</f>
        <v>0</v>
      </c>
      <c r="AB10" s="3">
        <f>'MoM Forecasts'!AB10</f>
        <v>3.0688526396027704E-3</v>
      </c>
      <c r="AC10" s="3">
        <f>'MoM Forecasts'!AC10</f>
        <v>7.7422437496021956E-4</v>
      </c>
      <c r="AD10" s="3">
        <f>'MoM Forecasts'!AD10</f>
        <v>6.1040919094978996E-4</v>
      </c>
      <c r="AE10" s="3">
        <f>'MoM Forecasts'!AE10</f>
        <v>5.3756180196977699E-3</v>
      </c>
      <c r="AF10" s="3">
        <f>'MoM Forecasts'!AF10</f>
        <v>-1.7650476306363405E-3</v>
      </c>
      <c r="AG10" s="3">
        <f>'MoM Forecasts'!AG10</f>
        <v>-2.0478284549945158E-3</v>
      </c>
      <c r="AH10" s="3">
        <f>'MoM Forecasts'!AH10</f>
        <v>3.0389714777692145E-3</v>
      </c>
      <c r="AI10" s="3">
        <f>'MoM Forecasts'!AI10</f>
        <v>8.5324280944385489E-3</v>
      </c>
      <c r="AJ10" s="3">
        <f>'MoM Forecasts'!AJ10</f>
        <v>4.7892201534847079E-3</v>
      </c>
      <c r="AK10" s="3">
        <f>'MoM Forecasts'!AK10</f>
        <v>5.0571283512492737E-3</v>
      </c>
      <c r="AL10" s="3">
        <f>'MoM Forecasts'!AL10</f>
        <v>9.1930839327019065E-3</v>
      </c>
      <c r="AM10" s="3">
        <f>'MoM Forecasts'!AM10</f>
        <v>1.658435381694412E-3</v>
      </c>
      <c r="AN10" s="3">
        <f>'MoM Forecasts'!AN10</f>
        <v>1.744871673282633E-3</v>
      </c>
      <c r="AO10" s="3">
        <f>'MoM Forecasts'!AO10</f>
        <v>2.5992087462407554E-3</v>
      </c>
      <c r="AP10" s="3">
        <f>'MoM Forecasts'!AP10</f>
        <v>2.3854673008343319E-3</v>
      </c>
      <c r="AQ10" s="3">
        <f>'MoM Forecasts'!AQ10</f>
        <v>2.7788987624139949E-3</v>
      </c>
      <c r="AR10" s="3">
        <f>'MoM Forecasts'!AR10</f>
        <v>1.2207323226225419E-3</v>
      </c>
      <c r="AS10" s="3">
        <f>'MoM Forecasts'!AS10</f>
        <v>2.6435326008122928E-3</v>
      </c>
      <c r="AT10" s="3">
        <f>'MoM Forecasts'!AT10</f>
        <v>4.2367141753756332E-3</v>
      </c>
      <c r="AU10" s="3">
        <f>'MoM Forecasts'!AU10</f>
        <v>1.7428802185290859E-3</v>
      </c>
      <c r="AV10" s="95">
        <f ca="1">IFERROR(VLOOKUP(A10,Housing!$B$3:$O$30,14,0),0)</f>
        <v>5.7712830107581325E-5</v>
      </c>
      <c r="AW10" s="20">
        <v>1E-3</v>
      </c>
      <c r="AX10" s="20">
        <v>0</v>
      </c>
      <c r="AY10" s="3">
        <f>'MoM Forecasts'!AY10</f>
        <v>-1.2291610341419457E-4</v>
      </c>
      <c r="AZ10" s="3">
        <f>'MoM Forecasts'!AZ10</f>
        <v>1.2164704723496289E-3</v>
      </c>
      <c r="BA10" s="3">
        <f>'MoM Forecasts'!BA10</f>
        <v>7.7225897519070941E-3</v>
      </c>
      <c r="BB10" s="3">
        <f>'MoM Forecasts'!BB10</f>
        <v>8.4332266868341055E-3</v>
      </c>
      <c r="BC10" s="3">
        <f>'MoM Forecasts'!BC10</f>
        <v>2.2131366375559347E-2</v>
      </c>
      <c r="BD10" s="20">
        <f>VLOOKUP(A10,OFGEM!$B$1:$C$45,2,0)</f>
        <v>0</v>
      </c>
      <c r="BE10" s="20">
        <f>VLOOKUP('Overriden Forecasts'!A10,OFGEM!$B$2:$D$45,3,0)</f>
        <v>0</v>
      </c>
      <c r="BF10" s="3">
        <f>'MoM Forecasts'!BF10</f>
        <v>3.1024113126441044E-3</v>
      </c>
      <c r="BG10" s="3">
        <f>'MoM Forecasts'!BG10</f>
        <v>9.6188784338031574E-3</v>
      </c>
      <c r="BH10" s="3">
        <f>'MoM Forecasts'!BH10</f>
        <v>1.5052436607881026E-2</v>
      </c>
      <c r="BI10" s="3">
        <f>'MoM Forecasts'!BI10</f>
        <v>8.2982185323428048E-3</v>
      </c>
      <c r="BJ10" s="3">
        <f>'MoM Forecasts'!BJ10</f>
        <v>9.5266021911926124E-3</v>
      </c>
      <c r="BK10" s="3">
        <f>'MoM Forecasts'!BK10</f>
        <v>4.3775313309268871E-3</v>
      </c>
      <c r="BL10" s="3">
        <f>'MoM Forecasts'!BL10</f>
        <v>8.7492295599074232E-3</v>
      </c>
      <c r="BM10" s="3">
        <f>'MoM Forecasts'!BM10</f>
        <v>2.9789146812626566E-3</v>
      </c>
      <c r="BN10" s="3">
        <f>'MoM Forecasts'!BN10</f>
        <v>1.4826273286214775E-3</v>
      </c>
      <c r="BO10" s="3">
        <f>'MoM Forecasts'!BO10</f>
        <v>4.9578214994034919E-3</v>
      </c>
      <c r="BP10" s="3">
        <f>'MoM Forecasts'!BP10</f>
        <v>2.8663888698099438E-3</v>
      </c>
      <c r="BQ10" s="3">
        <f>'MoM Forecasts'!BQ10</f>
        <v>6.5157671079301149E-3</v>
      </c>
      <c r="BR10" s="3">
        <f>'MoM Forecasts'!BR10</f>
        <v>1.7739507498404361E-2</v>
      </c>
      <c r="BS10" s="3">
        <f>'MoM Forecasts'!BS10</f>
        <v>1.2958599804699489E-2</v>
      </c>
      <c r="BT10" s="3">
        <f>'MoM Forecasts'!BT10</f>
        <v>8.1567253297785136E-3</v>
      </c>
      <c r="BU10" s="3">
        <f>'MoM Forecasts'!BU10</f>
        <v>2.861629166790447E-4</v>
      </c>
      <c r="BV10" s="3">
        <f>'MoM Forecasts'!BV10</f>
        <v>7.3048660946812838E-3</v>
      </c>
      <c r="BW10" s="3">
        <f>'MoM Forecasts'!BW10</f>
        <v>2.2318667650849111E-3</v>
      </c>
      <c r="BX10" s="3">
        <f>'MoM Forecasts'!BX10</f>
        <v>5.6367723082528798E-4</v>
      </c>
      <c r="BY10" s="20">
        <v>-2.2961671956626128E-3</v>
      </c>
      <c r="BZ10" s="3">
        <f>'MoM Forecasts'!BZ10</f>
        <v>4.5701177419945616E-3</v>
      </c>
      <c r="CA10" s="20">
        <v>1.900300428404389E-3</v>
      </c>
      <c r="CB10" s="20">
        <v>1.4681108049979352E-2</v>
      </c>
      <c r="CC10" s="3">
        <f>'MoM Forecasts'!CC10</f>
        <v>3.2779069675288319E-3</v>
      </c>
      <c r="CD10" s="3">
        <f>'MoM Forecasts'!CD10</f>
        <v>-2.9398588963820527E-2</v>
      </c>
      <c r="CE10" s="3">
        <f>'MoM Forecasts'!CE10</f>
        <v>-4.8704216662739386E-3</v>
      </c>
      <c r="CF10" s="3">
        <f>'MoM Forecasts'!CF10</f>
        <v>1.575045992272206E-2</v>
      </c>
      <c r="CG10" s="3">
        <f>'MoM Forecasts'!CG10</f>
        <v>6.4717818709003616E-4</v>
      </c>
      <c r="CH10" s="3">
        <f>'MoM Forecasts'!CH10</f>
        <v>6.425602756671589E-3</v>
      </c>
      <c r="CI10" s="3">
        <f>'MoM Forecasts'!CI10</f>
        <v>4.5070224002514703E-3</v>
      </c>
      <c r="CJ10" s="3">
        <f>'MoM Forecasts'!CJ10</f>
        <v>3.5783058522447231E-3</v>
      </c>
      <c r="CK10" s="3">
        <f>'MoM Forecasts'!CK10</f>
        <v>1.3404864999437827E-3</v>
      </c>
      <c r="CL10" s="3">
        <f>'MoM Forecasts'!CL10</f>
        <v>1.5345389975991441E-3</v>
      </c>
      <c r="CM10" s="3">
        <f>'MoM Forecasts'!CM10</f>
        <v>5.4150435278625952E-3</v>
      </c>
      <c r="CN10" s="3">
        <f>'MoM Forecasts'!CN10</f>
        <v>8.5188742012087815E-3</v>
      </c>
    </row>
    <row r="11" spans="1:92" x14ac:dyDescent="0.2">
      <c r="A11" s="4">
        <v>45017</v>
      </c>
      <c r="B11" s="3">
        <f>'MoM Forecasts'!B11</f>
        <v>3.7882614178033069E-3</v>
      </c>
      <c r="C11" s="3">
        <f>'MoM Forecasts'!C11</f>
        <v>3.909838078414607E-3</v>
      </c>
      <c r="D11" s="3">
        <f>'MoM Forecasts'!D11</f>
        <v>7.9175936760174093E-3</v>
      </c>
      <c r="E11" s="3">
        <f>'MoM Forecasts'!E11</f>
        <v>1.6307051821395913E-3</v>
      </c>
      <c r="F11" s="3">
        <f>'MoM Forecasts'!F11</f>
        <v>-5.1624398463778753E-4</v>
      </c>
      <c r="G11" s="3">
        <f>'MoM Forecasts'!G11</f>
        <v>1.7749799838175928E-3</v>
      </c>
      <c r="H11" s="3">
        <f>'MoM Forecasts'!H11</f>
        <v>1.2883179824985103E-3</v>
      </c>
      <c r="I11" s="3">
        <f>'MoM Forecasts'!I11</f>
        <v>1.2187276895765375E-3</v>
      </c>
      <c r="J11" s="3">
        <f>'MoM Forecasts'!J11</f>
        <v>0</v>
      </c>
      <c r="K11" s="3">
        <f>'MoM Forecasts'!K11</f>
        <v>3.2904323046156758E-3</v>
      </c>
      <c r="L11" s="3">
        <f>'MoM Forecasts'!L11</f>
        <v>4.3885458263916988E-3</v>
      </c>
      <c r="M11" s="3">
        <f>'MoM Forecasts'!M11</f>
        <v>3.3465799353264991E-3</v>
      </c>
      <c r="N11" s="3">
        <f>'MoM Forecasts'!N11</f>
        <v>1.1040669098401956E-2</v>
      </c>
      <c r="O11" s="3">
        <f>'MoM Forecasts'!O11</f>
        <v>1.8249425226286586E-3</v>
      </c>
      <c r="P11" s="3">
        <f>'MoM Forecasts'!P11</f>
        <v>2.5099151786842633E-3</v>
      </c>
      <c r="Q11" s="3">
        <f>'MoM Forecasts'!Q11</f>
        <v>6.208525058361003E-3</v>
      </c>
      <c r="R11" s="3">
        <f>'MoM Forecasts'!R11</f>
        <v>7.7501664683279348E-3</v>
      </c>
      <c r="S11" s="3">
        <f>'MoM Forecasts'!S11</f>
        <v>1.4157585974981846E-2</v>
      </c>
      <c r="T11" s="3">
        <f>'MoM Forecasts'!T11</f>
        <v>1.4519067456719714E-3</v>
      </c>
      <c r="U11" s="3">
        <f>'MoM Forecasts'!U11</f>
        <v>1.3587868925200031E-3</v>
      </c>
      <c r="V11" s="3">
        <f>'MoM Forecasts'!V11</f>
        <v>-1.3609457402593561E-3</v>
      </c>
      <c r="W11" s="3">
        <f>'MoM Forecasts'!W11</f>
        <v>-1.8262293830068055E-3</v>
      </c>
      <c r="X11" s="3">
        <f>'MoM Forecasts'!X11</f>
        <v>7.4517523530956975E-3</v>
      </c>
      <c r="Y11" s="3">
        <f>'MoM Forecasts'!Y11</f>
        <v>-8.0026247299008757E-3</v>
      </c>
      <c r="Z11" s="3">
        <f>'MoM Forecasts'!Z11</f>
        <v>-8.9573318476289243E-3</v>
      </c>
      <c r="AA11" s="3">
        <f>'MoM Forecasts'!AA11</f>
        <v>0</v>
      </c>
      <c r="AB11" s="3">
        <f>'MoM Forecasts'!AB11</f>
        <v>2.8134854977825974E-3</v>
      </c>
      <c r="AC11" s="3">
        <f>'MoM Forecasts'!AC11</f>
        <v>8.9520397252340622E-4</v>
      </c>
      <c r="AD11" s="3">
        <f>'MoM Forecasts'!AD11</f>
        <v>7.0689086763020548E-4</v>
      </c>
      <c r="AE11" s="3">
        <f>'MoM Forecasts'!AE11</f>
        <v>2.7302673896276719E-3</v>
      </c>
      <c r="AF11" s="3">
        <f>'MoM Forecasts'!AF11</f>
        <v>2.572432777456779E-4</v>
      </c>
      <c r="AG11" s="3">
        <f>'MoM Forecasts'!AG11</f>
        <v>-2.2780715639295623E-3</v>
      </c>
      <c r="AH11" s="3">
        <f>'MoM Forecasts'!AH11</f>
        <v>3.0299517384251295E-3</v>
      </c>
      <c r="AI11" s="3">
        <f>'MoM Forecasts'!AI11</f>
        <v>7.9547918437650189E-3</v>
      </c>
      <c r="AJ11" s="3">
        <f>'MoM Forecasts'!AJ11</f>
        <v>3.9472975657011133E-3</v>
      </c>
      <c r="AK11" s="3">
        <f>'MoM Forecasts'!AK11</f>
        <v>3.5739121988818123E-3</v>
      </c>
      <c r="AL11" s="3">
        <f>'MoM Forecasts'!AL11</f>
        <v>9.0967244072950315E-3</v>
      </c>
      <c r="AM11" s="3">
        <f>'MoM Forecasts'!AM11</f>
        <v>1.6556895276007566E-3</v>
      </c>
      <c r="AN11" s="3">
        <f>'MoM Forecasts'!AN11</f>
        <v>1.7418323992697271E-3</v>
      </c>
      <c r="AO11" s="3">
        <f>'MoM Forecasts'!AO11</f>
        <v>-4.956016695714105E-4</v>
      </c>
      <c r="AP11" s="3">
        <f>'MoM Forecasts'!AP11</f>
        <v>2.9419109565833601E-3</v>
      </c>
      <c r="AQ11" s="3">
        <f>'MoM Forecasts'!AQ11</f>
        <v>2.3583628091081721E-3</v>
      </c>
      <c r="AR11" s="3">
        <f>'MoM Forecasts'!AR11</f>
        <v>1.2192439521210297E-3</v>
      </c>
      <c r="AS11" s="3">
        <f>'MoM Forecasts'!AS11</f>
        <v>1.9448108971931166E-3</v>
      </c>
      <c r="AT11" s="3">
        <f>'MoM Forecasts'!AT11</f>
        <v>4.252825617645728E-3</v>
      </c>
      <c r="AU11" s="3">
        <f>'MoM Forecasts'!AU11</f>
        <v>2.3832128840146627E-3</v>
      </c>
      <c r="AV11" s="95">
        <f ca="1">IFERROR(VLOOKUP(A11,Housing!$B$3:$O$30,14,0),0)</f>
        <v>1.437072462828759E-5</v>
      </c>
      <c r="AW11" s="20">
        <v>1E-3</v>
      </c>
      <c r="AX11" s="20">
        <v>0</v>
      </c>
      <c r="AY11" s="3">
        <f>'MoM Forecasts'!AY11</f>
        <v>1.5562029798132926E-7</v>
      </c>
      <c r="AZ11" s="3">
        <f>'MoM Forecasts'!AZ11</f>
        <v>1.5334513915132852E-3</v>
      </c>
      <c r="BA11" s="3">
        <f>'MoM Forecasts'!BA11</f>
        <v>6.6366045349326441E-3</v>
      </c>
      <c r="BB11" s="3">
        <f>'MoM Forecasts'!BB11</f>
        <v>8.3627021241068356E-3</v>
      </c>
      <c r="BC11" s="3">
        <f>'MoM Forecasts'!BC11</f>
        <v>2.4969619244037622E-2</v>
      </c>
      <c r="BD11" s="20">
        <f>VLOOKUP(A11,OFGEM!$B$1:$C$45,2,0)</f>
        <v>0.84786041115795618</v>
      </c>
      <c r="BE11" s="20">
        <f>VLOOKUP('Overriden Forecasts'!A11,OFGEM!$B$2:$D$45,3,0)</f>
        <v>0.30586352025500663</v>
      </c>
      <c r="BF11" s="3">
        <f>'MoM Forecasts'!BF11</f>
        <v>5.5663132487664413E-3</v>
      </c>
      <c r="BG11" s="3">
        <f>'MoM Forecasts'!BG11</f>
        <v>2.2127896627919474E-2</v>
      </c>
      <c r="BH11" s="3">
        <f>'MoM Forecasts'!BH11</f>
        <v>1.0260643088695787E-2</v>
      </c>
      <c r="BI11" s="3">
        <f>'MoM Forecasts'!BI11</f>
        <v>-2.9844502364250181E-3</v>
      </c>
      <c r="BJ11" s="3">
        <f>'MoM Forecasts'!BJ11</f>
        <v>4.4022912785695034E-3</v>
      </c>
      <c r="BK11" s="3">
        <f>'MoM Forecasts'!BK11</f>
        <v>4.1047402036518132E-3</v>
      </c>
      <c r="BL11" s="3">
        <f>'MoM Forecasts'!BL11</f>
        <v>8.6733444780171531E-3</v>
      </c>
      <c r="BM11" s="3">
        <f>'MoM Forecasts'!BM11</f>
        <v>2.9700671047598881E-3</v>
      </c>
      <c r="BN11" s="3">
        <f>'MoM Forecasts'!BN11</f>
        <v>1.5006681307458969E-3</v>
      </c>
      <c r="BO11" s="3">
        <f>'MoM Forecasts'!BO11</f>
        <v>5.2095669020977287E-3</v>
      </c>
      <c r="BP11" s="3">
        <f>'MoM Forecasts'!BP11</f>
        <v>2.8581961681259926E-3</v>
      </c>
      <c r="BQ11" s="3">
        <f>'MoM Forecasts'!BQ11</f>
        <v>5.4766000596349063E-3</v>
      </c>
      <c r="BR11" s="3">
        <f>'MoM Forecasts'!BR11</f>
        <v>-4.8394549288650612E-3</v>
      </c>
      <c r="BS11" s="3">
        <f>'MoM Forecasts'!BS11</f>
        <v>4.0786093801208345E-3</v>
      </c>
      <c r="BT11" s="3">
        <f>'MoM Forecasts'!BT11</f>
        <v>4.5228938699857224E-3</v>
      </c>
      <c r="BU11" s="3">
        <f>'MoM Forecasts'!BU11</f>
        <v>-2.7561055472378193E-3</v>
      </c>
      <c r="BV11" s="3">
        <f>'MoM Forecasts'!BV11</f>
        <v>1.4431060269235463E-3</v>
      </c>
      <c r="BW11" s="3">
        <f>'MoM Forecasts'!BW11</f>
        <v>2.2122505170416584E-3</v>
      </c>
      <c r="BX11" s="3">
        <f>'MoM Forecasts'!BX11</f>
        <v>1.0497757210155001E-3</v>
      </c>
      <c r="BY11" s="20">
        <v>-2.4571171924402391E-3</v>
      </c>
      <c r="BZ11" s="3">
        <f>'MoM Forecasts'!BZ11</f>
        <v>2.7286738298999413E-3</v>
      </c>
      <c r="CA11" s="20">
        <v>1.8966961359248025E-3</v>
      </c>
      <c r="CB11" s="20">
        <v>1.4468902069418865E-2</v>
      </c>
      <c r="CC11" s="3">
        <f>'MoM Forecasts'!CC11</f>
        <v>5.8647864004888195E-3</v>
      </c>
      <c r="CD11" s="3">
        <f>'MoM Forecasts'!CD11</f>
        <v>9.3527638783503786E-3</v>
      </c>
      <c r="CE11" s="3">
        <f>'MoM Forecasts'!CE11</f>
        <v>2.8874793886222827E-2</v>
      </c>
      <c r="CF11" s="3">
        <f>'MoM Forecasts'!CF11</f>
        <v>-7.2178759494392342E-3</v>
      </c>
      <c r="CG11" s="3">
        <f>'MoM Forecasts'!CG11</f>
        <v>1.7312105854532245E-3</v>
      </c>
      <c r="CH11" s="3">
        <f>'MoM Forecasts'!CH11</f>
        <v>9.5292167965976837E-4</v>
      </c>
      <c r="CI11" s="3">
        <f>'MoM Forecasts'!CI11</f>
        <v>4.4949977690045273E-3</v>
      </c>
      <c r="CJ11" s="3">
        <f>'MoM Forecasts'!CJ11</f>
        <v>4.4842285779618241E-3</v>
      </c>
      <c r="CK11" s="3">
        <f>'MoM Forecasts'!CK11</f>
        <v>1.3386920013884751E-3</v>
      </c>
      <c r="CL11" s="3">
        <f>'MoM Forecasts'!CL11</f>
        <v>5.631660573781172E-3</v>
      </c>
      <c r="CM11" s="3">
        <f>'MoM Forecasts'!CM11</f>
        <v>5.1132596079064285E-3</v>
      </c>
      <c r="CN11" s="3">
        <f>'MoM Forecasts'!CN11</f>
        <v>8.1474433392061396E-3</v>
      </c>
    </row>
    <row r="12" spans="1:92" x14ac:dyDescent="0.2">
      <c r="A12" s="4">
        <v>45047</v>
      </c>
      <c r="B12" s="3">
        <f>'MoM Forecasts'!B12</f>
        <v>3.5348193610675871E-3</v>
      </c>
      <c r="C12" s="3">
        <f>'MoM Forecasts'!C12</f>
        <v>3.3758922130651126E-3</v>
      </c>
      <c r="D12" s="3">
        <f>'MoM Forecasts'!D12</f>
        <v>8.0693293312872338E-3</v>
      </c>
      <c r="E12" s="3">
        <f>'MoM Forecasts'!E12</f>
        <v>1.5385913790662009E-3</v>
      </c>
      <c r="F12" s="3">
        <f>'MoM Forecasts'!F12</f>
        <v>-7.7610208561261773E-3</v>
      </c>
      <c r="G12" s="3">
        <f>'MoM Forecasts'!G12</f>
        <v>1.7718350121365134E-3</v>
      </c>
      <c r="H12" s="3">
        <f>'MoM Forecasts'!H12</f>
        <v>2.9041509763181317E-3</v>
      </c>
      <c r="I12" s="3">
        <f>'MoM Forecasts'!I12</f>
        <v>1.3351169928643714E-3</v>
      </c>
      <c r="J12" s="3">
        <f>'MoM Forecasts'!J12</f>
        <v>0</v>
      </c>
      <c r="K12" s="3">
        <f>'MoM Forecasts'!K12</f>
        <v>3.0171492542276912E-3</v>
      </c>
      <c r="L12" s="3">
        <f>'MoM Forecasts'!L12</f>
        <v>3.9737940547814876E-3</v>
      </c>
      <c r="M12" s="3">
        <f>'MoM Forecasts'!M12</f>
        <v>3.0644702474285079E-3</v>
      </c>
      <c r="N12" s="3">
        <f>'MoM Forecasts'!N12</f>
        <v>-2.205440223767452E-3</v>
      </c>
      <c r="O12" s="3">
        <f>'MoM Forecasts'!O12</f>
        <v>1.8216181741625981E-3</v>
      </c>
      <c r="P12" s="3">
        <f>'MoM Forecasts'!P12</f>
        <v>-2.2437485303571369E-3</v>
      </c>
      <c r="Q12" s="3">
        <f>'MoM Forecasts'!Q12</f>
        <v>5.5267375719358913E-3</v>
      </c>
      <c r="R12" s="3">
        <f>'MoM Forecasts'!R12</f>
        <v>6.7672910670442121E-3</v>
      </c>
      <c r="S12" s="3">
        <f>'MoM Forecasts'!S12</f>
        <v>1.3739766904447892E-2</v>
      </c>
      <c r="T12" s="3">
        <f>'MoM Forecasts'!T12</f>
        <v>1.3931426470776831E-3</v>
      </c>
      <c r="U12" s="3">
        <f>'MoM Forecasts'!U12</f>
        <v>1.356931703347497E-3</v>
      </c>
      <c r="V12" s="3">
        <f>'MoM Forecasts'!V12</f>
        <v>-1.3579495331920155E-3</v>
      </c>
      <c r="W12" s="3">
        <f>'MoM Forecasts'!W12</f>
        <v>1.4665911913138707E-3</v>
      </c>
      <c r="X12" s="3">
        <f>'MoM Forecasts'!X12</f>
        <v>-2.4400908254540443E-4</v>
      </c>
      <c r="Y12" s="3">
        <f>'MoM Forecasts'!Y12</f>
        <v>1.6591621299522075E-5</v>
      </c>
      <c r="Z12" s="3">
        <f>'MoM Forecasts'!Z12</f>
        <v>1.3636147823534062E-2</v>
      </c>
      <c r="AA12" s="3">
        <f>'MoM Forecasts'!AA12</f>
        <v>0</v>
      </c>
      <c r="AB12" s="3">
        <f>'MoM Forecasts'!AB12</f>
        <v>2.5578232659138056E-3</v>
      </c>
      <c r="AC12" s="3">
        <f>'MoM Forecasts'!AC12</f>
        <v>9.6522971070078789E-4</v>
      </c>
      <c r="AD12" s="3">
        <f>'MoM Forecasts'!AD12</f>
        <v>7.6112677101081161E-4</v>
      </c>
      <c r="AE12" s="3">
        <f>'MoM Forecasts'!AE12</f>
        <v>4.63218594077075E-3</v>
      </c>
      <c r="AF12" s="3">
        <f>'MoM Forecasts'!AF12</f>
        <v>-7.0405040088334925E-3</v>
      </c>
      <c r="AG12" s="3">
        <f>'MoM Forecasts'!AG12</f>
        <v>-9.9062000740106626E-3</v>
      </c>
      <c r="AH12" s="3">
        <f>'MoM Forecasts'!AH12</f>
        <v>3.0200369211985656E-3</v>
      </c>
      <c r="AI12" s="3">
        <f>'MoM Forecasts'!AI12</f>
        <v>7.427464582697052E-3</v>
      </c>
      <c r="AJ12" s="3">
        <f>'MoM Forecasts'!AJ12</f>
        <v>4.227727849774876E-3</v>
      </c>
      <c r="AK12" s="3">
        <f>'MoM Forecasts'!AK12</f>
        <v>3.2221285784075349E-3</v>
      </c>
      <c r="AL12" s="3">
        <f>'MoM Forecasts'!AL12</f>
        <v>8.8062232361452164E-3</v>
      </c>
      <c r="AM12" s="3">
        <f>'MoM Forecasts'!AM12</f>
        <v>1.6529527510413811E-3</v>
      </c>
      <c r="AN12" s="3">
        <f>'MoM Forecasts'!AN12</f>
        <v>1.7388036946583973E-3</v>
      </c>
      <c r="AO12" s="3">
        <f>'MoM Forecasts'!AO12</f>
        <v>2.4781826005220164E-3</v>
      </c>
      <c r="AP12" s="3">
        <f>'MoM Forecasts'!AP12</f>
        <v>7.017061337848407E-4</v>
      </c>
      <c r="AQ12" s="3">
        <f>'MoM Forecasts'!AQ12</f>
        <v>2.2576141783228199E-3</v>
      </c>
      <c r="AR12" s="3">
        <f>'MoM Forecasts'!AR12</f>
        <v>1.21775920657341E-3</v>
      </c>
      <c r="AS12" s="3">
        <f>'MoM Forecasts'!AS12</f>
        <v>2.4464812717195361E-3</v>
      </c>
      <c r="AT12" s="3">
        <f>'MoM Forecasts'!AT12</f>
        <v>4.2456144530942375E-3</v>
      </c>
      <c r="AU12" s="3">
        <f>'MoM Forecasts'!AU12</f>
        <v>5.1273813591530271E-3</v>
      </c>
      <c r="AV12" s="95">
        <f ca="1">IFERROR(VLOOKUP(A12,Housing!$B$3:$O$30,14,0),0)</f>
        <v>-1.4356425399819628E-5</v>
      </c>
      <c r="AW12" s="20">
        <v>1E-3</v>
      </c>
      <c r="AX12" s="20">
        <v>0</v>
      </c>
      <c r="AY12" s="3">
        <f>'MoM Forecasts'!AY12</f>
        <v>-4.4136335314304276E-5</v>
      </c>
      <c r="AZ12" s="3">
        <f>'MoM Forecasts'!AZ12</f>
        <v>1.6520914831088529E-3</v>
      </c>
      <c r="BA12" s="3">
        <f>'MoM Forecasts'!BA12</f>
        <v>6.1468635282480033E-3</v>
      </c>
      <c r="BB12" s="3">
        <f>'MoM Forecasts'!BB12</f>
        <v>8.2933473307680305E-3</v>
      </c>
      <c r="BC12" s="3">
        <f>'MoM Forecasts'!BC12</f>
        <v>2.1269417071238195E-2</v>
      </c>
      <c r="BD12" s="20">
        <f>VLOOKUP(A12,OFGEM!$B$1:$C$45,2,0)</f>
        <v>0</v>
      </c>
      <c r="BE12" s="20">
        <f>VLOOKUP('Overriden Forecasts'!A12,OFGEM!$B$2:$D$45,3,0)</f>
        <v>0</v>
      </c>
      <c r="BF12" s="3">
        <f>'MoM Forecasts'!BF12</f>
        <v>2.3873600935624406E-3</v>
      </c>
      <c r="BG12" s="3">
        <f>'MoM Forecasts'!BG12</f>
        <v>-2.0947467316544732E-2</v>
      </c>
      <c r="BH12" s="3">
        <f>'MoM Forecasts'!BH12</f>
        <v>-4.5411396505359303E-3</v>
      </c>
      <c r="BI12" s="3">
        <f>'MoM Forecasts'!BI12</f>
        <v>-1.7155698015058896E-4</v>
      </c>
      <c r="BJ12" s="3">
        <f>'MoM Forecasts'!BJ12</f>
        <v>-3.4581237023506572E-3</v>
      </c>
      <c r="BK12" s="3">
        <f>'MoM Forecasts'!BK12</f>
        <v>3.8573549726570455E-3</v>
      </c>
      <c r="BL12" s="3">
        <f>'MoM Forecasts'!BL12</f>
        <v>8.5987644320129064E-3</v>
      </c>
      <c r="BM12" s="3">
        <f>'MoM Forecasts'!BM12</f>
        <v>2.9612719284171085E-3</v>
      </c>
      <c r="BN12" s="3">
        <f>'MoM Forecasts'!BN12</f>
        <v>8.1400021496547126E-4</v>
      </c>
      <c r="BO12" s="3">
        <f>'MoM Forecasts'!BO12</f>
        <v>4.818577391887402E-3</v>
      </c>
      <c r="BP12" s="3">
        <f>'MoM Forecasts'!BP12</f>
        <v>2.8500501656634203E-3</v>
      </c>
      <c r="BQ12" s="3">
        <f>'MoM Forecasts'!BQ12</f>
        <v>-3.9829197952968576E-3</v>
      </c>
      <c r="BR12" s="3">
        <f>'MoM Forecasts'!BR12</f>
        <v>-2.0635264142007337E-2</v>
      </c>
      <c r="BS12" s="3">
        <f>'MoM Forecasts'!BS12</f>
        <v>-1.3874700038705168E-2</v>
      </c>
      <c r="BT12" s="3">
        <f>'MoM Forecasts'!BT12</f>
        <v>-6.1880993639711335E-3</v>
      </c>
      <c r="BU12" s="3">
        <f>'MoM Forecasts'!BU12</f>
        <v>-7.8176445335416123E-3</v>
      </c>
      <c r="BV12" s="3">
        <f>'MoM Forecasts'!BV12</f>
        <v>-4.8886955588438585E-3</v>
      </c>
      <c r="BW12" s="3">
        <f>'MoM Forecasts'!BW12</f>
        <v>2.5912895119986068E-3</v>
      </c>
      <c r="BX12" s="3">
        <f>'MoM Forecasts'!BX12</f>
        <v>6.344271758768727E-3</v>
      </c>
      <c r="BY12" s="20">
        <v>-1.9410569888826945E-3</v>
      </c>
      <c r="BZ12" s="3">
        <f>'MoM Forecasts'!BZ12</f>
        <v>4.5337726788909904E-3</v>
      </c>
      <c r="CA12" s="20">
        <v>1.8931054900568345E-3</v>
      </c>
      <c r="CB12" s="20">
        <v>1.4262442983767887E-2</v>
      </c>
      <c r="CC12" s="3">
        <f>'MoM Forecasts'!CC12</f>
        <v>-1.1346682530571917E-3</v>
      </c>
      <c r="CD12" s="3">
        <f>'MoM Forecasts'!CD12</f>
        <v>1.7022444801993553E-2</v>
      </c>
      <c r="CE12" s="3">
        <f>'MoM Forecasts'!CE12</f>
        <v>8.0168737277746871E-2</v>
      </c>
      <c r="CF12" s="3">
        <f>'MoM Forecasts'!CF12</f>
        <v>-1.9663265184005407E-2</v>
      </c>
      <c r="CG12" s="3">
        <f>'MoM Forecasts'!CG12</f>
        <v>-2.3345965836157778E-2</v>
      </c>
      <c r="CH12" s="3">
        <f>'MoM Forecasts'!CH12</f>
        <v>6.3309142514473837E-3</v>
      </c>
      <c r="CI12" s="3">
        <f>'MoM Forecasts'!CI12</f>
        <v>4.4829080080446282E-3</v>
      </c>
      <c r="CJ12" s="3">
        <f>'MoM Forecasts'!CJ12</f>
        <v>1.0983655802248027E-3</v>
      </c>
      <c r="CK12" s="3">
        <f>'MoM Forecasts'!CK12</f>
        <v>1.3369023009714986E-3</v>
      </c>
      <c r="CL12" s="3">
        <f>'MoM Forecasts'!CL12</f>
        <v>6.5409895607668744E-3</v>
      </c>
      <c r="CM12" s="3">
        <f>'MoM Forecasts'!CM12</f>
        <v>5.1531274641829494E-3</v>
      </c>
      <c r="CN12" s="3">
        <f>'MoM Forecasts'!CN12</f>
        <v>7.9195077050910889E-3</v>
      </c>
    </row>
    <row r="13" spans="1:92" x14ac:dyDescent="0.2">
      <c r="A13" s="4">
        <v>45078</v>
      </c>
      <c r="B13" s="3">
        <f>'MoM Forecasts'!B13</f>
        <v>3.3088601688104902E-3</v>
      </c>
      <c r="C13" s="3">
        <f>'MoM Forecasts'!C13</f>
        <v>6.7596332614394683E-3</v>
      </c>
      <c r="D13" s="3">
        <f>'MoM Forecasts'!D13</f>
        <v>7.8676582378129911E-3</v>
      </c>
      <c r="E13" s="3">
        <f>'MoM Forecasts'!E13</f>
        <v>1.4745566933223042E-3</v>
      </c>
      <c r="F13" s="3">
        <f>'MoM Forecasts'!F13</f>
        <v>-4.1307024485358612E-3</v>
      </c>
      <c r="G13" s="3">
        <f>'MoM Forecasts'!G13</f>
        <v>1.7687011654854423E-3</v>
      </c>
      <c r="H13" s="3">
        <f>'MoM Forecasts'!H13</f>
        <v>-2.5157523335911369E-3</v>
      </c>
      <c r="I13" s="3">
        <f>'MoM Forecasts'!I13</f>
        <v>1.2446395453280523E-3</v>
      </c>
      <c r="J13" s="3">
        <f>'MoM Forecasts'!J13</f>
        <v>0</v>
      </c>
      <c r="K13" s="3">
        <f>'MoM Forecasts'!K13</f>
        <v>2.7813510517562534E-3</v>
      </c>
      <c r="L13" s="3">
        <f>'MoM Forecasts'!L13</f>
        <v>3.6208617409621002E-3</v>
      </c>
      <c r="M13" s="3">
        <f>'MoM Forecasts'!M13</f>
        <v>2.8265869316783654E-3</v>
      </c>
      <c r="N13" s="3">
        <f>'MoM Forecasts'!N13</f>
        <v>8.1614647349077529E-3</v>
      </c>
      <c r="O13" s="3">
        <f>'MoM Forecasts'!O13</f>
        <v>1.8183059150616021E-3</v>
      </c>
      <c r="P13" s="3">
        <f>'MoM Forecasts'!P13</f>
        <v>3.1018784152856416E-3</v>
      </c>
      <c r="Q13" s="3">
        <f>'MoM Forecasts'!Q13</f>
        <v>4.9464649270281047E-3</v>
      </c>
      <c r="R13" s="3">
        <f>'MoM Forecasts'!R13</f>
        <v>9.0463911641696093E-3</v>
      </c>
      <c r="S13" s="3">
        <f>'MoM Forecasts'!S13</f>
        <v>1.3339774326710518E-2</v>
      </c>
      <c r="T13" s="3">
        <f>'MoM Forecasts'!T13</f>
        <v>1.3554742326740143E-3</v>
      </c>
      <c r="U13" s="3">
        <f>'MoM Forecasts'!U13</f>
        <v>1.3550753092954615E-3</v>
      </c>
      <c r="V13" s="3">
        <f>'MoM Forecasts'!V13</f>
        <v>-1.2489220248750321E-3</v>
      </c>
      <c r="W13" s="3">
        <f>'MoM Forecasts'!W13</f>
        <v>4.8193476277076375E-3</v>
      </c>
      <c r="X13" s="3">
        <f>'MoM Forecasts'!X13</f>
        <v>5.6826906483886663E-3</v>
      </c>
      <c r="Y13" s="3">
        <f>'MoM Forecasts'!Y13</f>
        <v>1.1314790450177581E-2</v>
      </c>
      <c r="Z13" s="3">
        <f>'MoM Forecasts'!Z13</f>
        <v>6.796768736130776E-3</v>
      </c>
      <c r="AA13" s="3">
        <f>'MoM Forecasts'!AA13</f>
        <v>0</v>
      </c>
      <c r="AB13" s="3">
        <f>'MoM Forecasts'!AB13</f>
        <v>2.3771570541719633E-3</v>
      </c>
      <c r="AC13" s="3">
        <f>'MoM Forecasts'!AC13</f>
        <v>1.0055564597428734E-3</v>
      </c>
      <c r="AD13" s="3">
        <f>'MoM Forecasts'!AD13</f>
        <v>7.9147881617780413E-4</v>
      </c>
      <c r="AE13" s="3">
        <f>'MoM Forecasts'!AE13</f>
        <v>2.719176594434547E-3</v>
      </c>
      <c r="AF13" s="3">
        <f>'MoM Forecasts'!AF13</f>
        <v>-1.0659766742391885E-2</v>
      </c>
      <c r="AG13" s="3">
        <f>'MoM Forecasts'!AG13</f>
        <v>-1.4986023272944182E-2</v>
      </c>
      <c r="AH13" s="3">
        <f>'MoM Forecasts'!AH13</f>
        <v>3.0110948643140567E-3</v>
      </c>
      <c r="AI13" s="3">
        <f>'MoM Forecasts'!AI13</f>
        <v>6.9455247022234268E-3</v>
      </c>
      <c r="AJ13" s="3">
        <f>'MoM Forecasts'!AJ13</f>
        <v>6.8464630027431639E-4</v>
      </c>
      <c r="AK13" s="3">
        <f>'MoM Forecasts'!AK13</f>
        <v>1.3163845796402285E-3</v>
      </c>
      <c r="AL13" s="3">
        <f>'MoM Forecasts'!AL13</f>
        <v>8.2733693995236113E-3</v>
      </c>
      <c r="AM13" s="3">
        <f>'MoM Forecasts'!AM13</f>
        <v>1.6502250070760116E-3</v>
      </c>
      <c r="AN13" s="3">
        <f>'MoM Forecasts'!AN13</f>
        <v>1.7357855044100035E-3</v>
      </c>
      <c r="AO13" s="3">
        <f>'MoM Forecasts'!AO13</f>
        <v>-4.5421328466022093E-4</v>
      </c>
      <c r="AP13" s="3">
        <f>'MoM Forecasts'!AP13</f>
        <v>9.6501485959299416E-5</v>
      </c>
      <c r="AQ13" s="3">
        <f>'MoM Forecasts'!AQ13</f>
        <v>2.7349440096386957E-3</v>
      </c>
      <c r="AR13" s="3">
        <f>'MoM Forecasts'!AR13</f>
        <v>1.2162780727524858E-3</v>
      </c>
      <c r="AS13" s="3">
        <f>'MoM Forecasts'!AS13</f>
        <v>1.9147047971108666E-3</v>
      </c>
      <c r="AT13" s="3">
        <f>'MoM Forecasts'!AT13</f>
        <v>4.2165552662492001E-3</v>
      </c>
      <c r="AU13" s="3">
        <f>'MoM Forecasts'!AU13</f>
        <v>1.8211379139585482E-3</v>
      </c>
      <c r="AV13" s="95">
        <f ca="1">IFERROR(VLOOKUP(A13,Housing!$B$3:$O$30,14,0),0)</f>
        <v>0</v>
      </c>
      <c r="AW13" s="20">
        <v>1E-3</v>
      </c>
      <c r="AX13" s="20">
        <v>0</v>
      </c>
      <c r="AY13" s="3">
        <f>'MoM Forecasts'!AY13</f>
        <v>-6.3914718264057591E-5</v>
      </c>
      <c r="AZ13" s="3">
        <f>'MoM Forecasts'!AZ13</f>
        <v>1.2136109264839767E-3</v>
      </c>
      <c r="BA13" s="3">
        <f>'MoM Forecasts'!BA13</f>
        <v>7.5794456439408631E-3</v>
      </c>
      <c r="BB13" s="3">
        <f>'MoM Forecasts'!BB13</f>
        <v>8.2251334422891453E-3</v>
      </c>
      <c r="BC13" s="3">
        <f>'MoM Forecasts'!BC13</f>
        <v>2.0262766063803506E-2</v>
      </c>
      <c r="BD13" s="20">
        <f>VLOOKUP(A13,OFGEM!$B$1:$C$45,2,0)</f>
        <v>0</v>
      </c>
      <c r="BE13" s="20">
        <f>VLOOKUP('Overriden Forecasts'!A13,OFGEM!$B$2:$D$45,3,0)</f>
        <v>0</v>
      </c>
      <c r="BF13" s="3">
        <f>'MoM Forecasts'!BF13</f>
        <v>-4.7200035046679467E-4</v>
      </c>
      <c r="BG13" s="3">
        <f>'MoM Forecasts'!BG13</f>
        <v>2.2471763905787201E-2</v>
      </c>
      <c r="BH13" s="3">
        <f>'MoM Forecasts'!BH13</f>
        <v>1.4677228398262132E-2</v>
      </c>
      <c r="BI13" s="3">
        <f>'MoM Forecasts'!BI13</f>
        <v>1.1974496267093571E-2</v>
      </c>
      <c r="BJ13" s="3">
        <f>'MoM Forecasts'!BJ13</f>
        <v>1.1393347738191117E-2</v>
      </c>
      <c r="BK13" s="3">
        <f>'MoM Forecasts'!BK13</f>
        <v>3.6328783156787114E-3</v>
      </c>
      <c r="BL13" s="3">
        <f>'MoM Forecasts'!BL13</f>
        <v>8.5254560438166038E-3</v>
      </c>
      <c r="BM13" s="3">
        <f>'MoM Forecasts'!BM13</f>
        <v>2.9525286880951462E-3</v>
      </c>
      <c r="BN13" s="3">
        <f>'MoM Forecasts'!BN13</f>
        <v>1.1853923491751406E-3</v>
      </c>
      <c r="BO13" s="3">
        <f>'MoM Forecasts'!BO13</f>
        <v>4.6232815773072922E-3</v>
      </c>
      <c r="BP13" s="3">
        <f>'MoM Forecasts'!BP13</f>
        <v>2.8419504642720472E-3</v>
      </c>
      <c r="BQ13" s="3">
        <f>'MoM Forecasts'!BQ13</f>
        <v>5.3046051326466337E-3</v>
      </c>
      <c r="BR13" s="3">
        <f>'MoM Forecasts'!BR13</f>
        <v>5.5379159762223296E-3</v>
      </c>
      <c r="BS13" s="3">
        <f>'MoM Forecasts'!BS13</f>
        <v>2.0620477699163642E-2</v>
      </c>
      <c r="BT13" s="3">
        <f>'MoM Forecasts'!BT13</f>
        <v>3.5107912727825319E-3</v>
      </c>
      <c r="BU13" s="3">
        <f>'MoM Forecasts'!BU13</f>
        <v>3.7149787114625354E-3</v>
      </c>
      <c r="BV13" s="3">
        <f>'MoM Forecasts'!BV13</f>
        <v>1.0985162356879075E-2</v>
      </c>
      <c r="BW13" s="3">
        <f>'MoM Forecasts'!BW13</f>
        <v>3.4755933749508472E-3</v>
      </c>
      <c r="BX13" s="3">
        <f>'MoM Forecasts'!BX13</f>
        <v>-3.0304885223420008E-4</v>
      </c>
      <c r="BY13" s="20">
        <v>-8.8784040697653666E-4</v>
      </c>
      <c r="BZ13" s="3">
        <f>'MoM Forecasts'!BZ13</f>
        <v>2.7121209968121729E-3</v>
      </c>
      <c r="CA13" s="20">
        <v>1.8895284134436974E-3</v>
      </c>
      <c r="CB13" s="20">
        <v>1.4061879439171365E-2</v>
      </c>
      <c r="CC13" s="3">
        <f>'MoM Forecasts'!CC13</f>
        <v>1.5037687968195712E-3</v>
      </c>
      <c r="CD13" s="3">
        <f>'MoM Forecasts'!CD13</f>
        <v>1.065305748113321E-2</v>
      </c>
      <c r="CE13" s="3">
        <f>'MoM Forecasts'!CE13</f>
        <v>2.7349401683791852E-2</v>
      </c>
      <c r="CF13" s="3">
        <f>'MoM Forecasts'!CF13</f>
        <v>-3.3989507826039933E-3</v>
      </c>
      <c r="CG13" s="3">
        <f>'MoM Forecasts'!CG13</f>
        <v>3.0789073691115387E-3</v>
      </c>
      <c r="CH13" s="3">
        <f>'MoM Forecasts'!CH13</f>
        <v>9.8990374319685159E-4</v>
      </c>
      <c r="CI13" s="3">
        <f>'MoM Forecasts'!CI13</f>
        <v>4.4708478869577295E-3</v>
      </c>
      <c r="CJ13" s="3">
        <f>'MoM Forecasts'!CJ13</f>
        <v>2.700366307977653E-3</v>
      </c>
      <c r="CK13" s="3">
        <f>'MoM Forecasts'!CK13</f>
        <v>1.3351173794748927E-3</v>
      </c>
      <c r="CL13" s="3">
        <f>'MoM Forecasts'!CL13</f>
        <v>2.6009873292194285E-3</v>
      </c>
      <c r="CM13" s="3">
        <f>'MoM Forecasts'!CM13</f>
        <v>5.0667777810202708E-3</v>
      </c>
      <c r="CN13" s="3">
        <f>'MoM Forecasts'!CN13</f>
        <v>7.705769356449288E-3</v>
      </c>
    </row>
    <row r="14" spans="1:92" x14ac:dyDescent="0.2">
      <c r="A14" s="4">
        <v>45108</v>
      </c>
      <c r="B14" s="3">
        <f>'MoM Forecasts'!B14</f>
        <v>3.1072850279130204E-3</v>
      </c>
      <c r="C14" s="3">
        <f>'MoM Forecasts'!C14</f>
        <v>-4.7921790292652089E-3</v>
      </c>
      <c r="D14" s="3">
        <f>'MoM Forecasts'!D14</f>
        <v>7.8952735702311205E-3</v>
      </c>
      <c r="E14" s="3">
        <f>'MoM Forecasts'!E14</f>
        <v>1.4298681609672403E-3</v>
      </c>
      <c r="F14" s="3">
        <f>'MoM Forecasts'!F14</f>
        <v>-8.2987374290510729E-4</v>
      </c>
      <c r="G14" s="3">
        <f>'MoM Forecasts'!G14</f>
        <v>1.7655783849381823E-3</v>
      </c>
      <c r="H14" s="3">
        <f>'MoM Forecasts'!H14</f>
        <v>1.9248817735892931E-3</v>
      </c>
      <c r="I14" s="3">
        <f>'MoM Forecasts'!I14</f>
        <v>1.3098415860091084E-3</v>
      </c>
      <c r="J14" s="3">
        <f>'MoM Forecasts'!J14</f>
        <v>0</v>
      </c>
      <c r="K14" s="3">
        <f>'MoM Forecasts'!K14</f>
        <v>2.5777631680108382E-3</v>
      </c>
      <c r="L14" s="3">
        <f>'MoM Forecasts'!L14</f>
        <v>3.320252636445753E-3</v>
      </c>
      <c r="M14" s="3">
        <f>'MoM Forecasts'!M14</f>
        <v>2.625836168946627E-3</v>
      </c>
      <c r="N14" s="3">
        <f>'MoM Forecasts'!N14</f>
        <v>-6.6491318095163177E-4</v>
      </c>
      <c r="O14" s="3">
        <f>'MoM Forecasts'!O14</f>
        <v>1.8150056794985492E-3</v>
      </c>
      <c r="P14" s="3">
        <f>'MoM Forecasts'!P14</f>
        <v>3.136252881299928E-3</v>
      </c>
      <c r="Q14" s="3">
        <f>'MoM Forecasts'!Q14</f>
        <v>4.4519243610283699E-3</v>
      </c>
      <c r="R14" s="3">
        <f>'MoM Forecasts'!R14</f>
        <v>9.7409952015348189E-3</v>
      </c>
      <c r="S14" s="3">
        <f>'MoM Forecasts'!S14</f>
        <v>1.2956538624753433E-2</v>
      </c>
      <c r="T14" s="3">
        <f>'MoM Forecasts'!T14</f>
        <v>1.3311064076746426E-3</v>
      </c>
      <c r="U14" s="3">
        <f>'MoM Forecasts'!U14</f>
        <v>1.3532491019823123E-3</v>
      </c>
      <c r="V14" s="3">
        <f>'MoM Forecasts'!V14</f>
        <v>-1.0160065455994127E-3</v>
      </c>
      <c r="W14" s="3">
        <f>'MoM Forecasts'!W14</f>
        <v>1.616586827552835E-3</v>
      </c>
      <c r="X14" s="3">
        <f>'MoM Forecasts'!X14</f>
        <v>2.1473380092582595E-3</v>
      </c>
      <c r="Y14" s="3">
        <f>'MoM Forecasts'!Y14</f>
        <v>3.1163291573890195E-3</v>
      </c>
      <c r="Z14" s="3">
        <f>'MoM Forecasts'!Z14</f>
        <v>-1.1838166449179233E-2</v>
      </c>
      <c r="AA14" s="3">
        <f>'MoM Forecasts'!AA14</f>
        <v>0</v>
      </c>
      <c r="AB14" s="3">
        <f>'MoM Forecasts'!AB14</f>
        <v>2.209200727383509E-3</v>
      </c>
      <c r="AC14" s="3">
        <f>'MoM Forecasts'!AC14</f>
        <v>1.0285785290631289E-3</v>
      </c>
      <c r="AD14" s="3">
        <f>'MoM Forecasts'!AD14</f>
        <v>8.0833142265457347E-4</v>
      </c>
      <c r="AE14" s="3">
        <f>'MoM Forecasts'!AE14</f>
        <v>4.0442716793447353E-3</v>
      </c>
      <c r="AF14" s="3">
        <f>'MoM Forecasts'!AF14</f>
        <v>7.9132969626789507E-3</v>
      </c>
      <c r="AG14" s="3">
        <f>'MoM Forecasts'!AG14</f>
        <v>1.2883787503668476E-2</v>
      </c>
      <c r="AH14" s="3">
        <f>'MoM Forecasts'!AH14</f>
        <v>3.0021315233019763E-3</v>
      </c>
      <c r="AI14" s="3">
        <f>'MoM Forecasts'!AI14</f>
        <v>6.5046123506335984E-3</v>
      </c>
      <c r="AJ14" s="3">
        <f>'MoM Forecasts'!AJ14</f>
        <v>6.4687579158080322E-3</v>
      </c>
      <c r="AK14" s="3">
        <f>'MoM Forecasts'!AK14</f>
        <v>8.5725746571283512E-3</v>
      </c>
      <c r="AL14" s="3">
        <f>'MoM Forecasts'!AL14</f>
        <v>8.8266955426568039E-3</v>
      </c>
      <c r="AM14" s="3">
        <f>'MoM Forecasts'!AM14</f>
        <v>1.6475062510612482E-3</v>
      </c>
      <c r="AN14" s="3">
        <f>'MoM Forecasts'!AN14</f>
        <v>1.7327777738678218E-3</v>
      </c>
      <c r="AO14" s="3">
        <f>'MoM Forecasts'!AO14</f>
        <v>2.4254604115989675E-3</v>
      </c>
      <c r="AP14" s="3">
        <f>'MoM Forecasts'!AP14</f>
        <v>2.2760128523851009E-3</v>
      </c>
      <c r="AQ14" s="3">
        <f>'MoM Forecasts'!AQ14</f>
        <v>2.0379350963564136E-3</v>
      </c>
      <c r="AR14" s="3">
        <f>'MoM Forecasts'!AR14</f>
        <v>1.214800537495897E-3</v>
      </c>
      <c r="AS14" s="3">
        <f>'MoM Forecasts'!AS14</f>
        <v>2.7661578989439661E-3</v>
      </c>
      <c r="AT14" s="3">
        <f>'MoM Forecasts'!AT14</f>
        <v>4.193662853650304E-3</v>
      </c>
      <c r="AU14" s="3">
        <f>'MoM Forecasts'!AU14</f>
        <v>3.0640573323850173E-3</v>
      </c>
      <c r="AV14" s="95">
        <f ca="1">IFERROR(VLOOKUP(A14,Housing!$B$3:$O$30,14,0),0)</f>
        <v>7.1853623141882039E-5</v>
      </c>
      <c r="AW14" s="20">
        <v>1E-3</v>
      </c>
      <c r="AX14" s="20">
        <v>0</v>
      </c>
      <c r="AY14" s="3">
        <f>'MoM Forecasts'!AY14</f>
        <v>9.8514247950376443E-6</v>
      </c>
      <c r="AZ14" s="3">
        <f>'MoM Forecasts'!AZ14</f>
        <v>1.5268781578996471E-3</v>
      </c>
      <c r="BA14" s="3">
        <f>'MoM Forecasts'!BA14</f>
        <v>6.8331633987979146E-3</v>
      </c>
      <c r="BB14" s="3">
        <f>'MoM Forecasts'!BB14</f>
        <v>8.1580325360535166E-3</v>
      </c>
      <c r="BC14" s="3">
        <f>'MoM Forecasts'!BC14</f>
        <v>2.5587842493877133E-2</v>
      </c>
      <c r="BD14" s="20">
        <f>VLOOKUP(A14,OFGEM!$B$1:$C$45,2,0)</f>
        <v>-0.3247808459461079</v>
      </c>
      <c r="BE14" s="20">
        <f>VLOOKUP('Overriden Forecasts'!A14,OFGEM!$B$2:$D$45,3,0)</f>
        <v>-6.8361194322179908E-2</v>
      </c>
      <c r="BF14" s="3">
        <f>'MoM Forecasts'!BF14</f>
        <v>9.537133459128766E-3</v>
      </c>
      <c r="BG14" s="3">
        <f>'MoM Forecasts'!BG14</f>
        <v>2.4808221969427668E-2</v>
      </c>
      <c r="BH14" s="3">
        <f>'MoM Forecasts'!BH14</f>
        <v>1.0081329147152207E-2</v>
      </c>
      <c r="BI14" s="3">
        <f>'MoM Forecasts'!BI14</f>
        <v>2.3681889905999842E-3</v>
      </c>
      <c r="BJ14" s="3">
        <f>'MoM Forecasts'!BJ14</f>
        <v>2.4951932738415117E-3</v>
      </c>
      <c r="BK14" s="3">
        <f>'MoM Forecasts'!BK14</f>
        <v>3.4290782133115094E-3</v>
      </c>
      <c r="BL14" s="3">
        <f>'MoM Forecasts'!BL14</f>
        <v>8.4533870639813546E-3</v>
      </c>
      <c r="BM14" s="3">
        <f>'MoM Forecasts'!BM14</f>
        <v>2.9438369251206797E-3</v>
      </c>
      <c r="BN14" s="3">
        <f>'MoM Forecasts'!BN14</f>
        <v>4.1662223027947309E-3</v>
      </c>
      <c r="BO14" s="3">
        <f>'MoM Forecasts'!BO14</f>
        <v>4.8470741313644261E-3</v>
      </c>
      <c r="BP14" s="3">
        <f>'MoM Forecasts'!BP14</f>
        <v>2.8338966703140844E-3</v>
      </c>
      <c r="BQ14" s="3">
        <f>'MoM Forecasts'!BQ14</f>
        <v>2.7428722702006691E-2</v>
      </c>
      <c r="BR14" s="3">
        <f>'MoM Forecasts'!BR14</f>
        <v>3.8358057552578373E-2</v>
      </c>
      <c r="BS14" s="3">
        <f>'MoM Forecasts'!BS14</f>
        <v>2.1369513894704983E-2</v>
      </c>
      <c r="BT14" s="3">
        <f>'MoM Forecasts'!BT14</f>
        <v>1.832036049925434E-2</v>
      </c>
      <c r="BU14" s="3">
        <f>'MoM Forecasts'!BU14</f>
        <v>1.3980687100406453E-2</v>
      </c>
      <c r="BV14" s="3">
        <f>'MoM Forecasts'!BV14</f>
        <v>6.8722380309065301E-3</v>
      </c>
      <c r="BW14" s="3">
        <f>'MoM Forecasts'!BW14</f>
        <v>3.6718710080902994E-3</v>
      </c>
      <c r="BX14" s="3">
        <f>'MoM Forecasts'!BX14</f>
        <v>1.4594842983701728E-3</v>
      </c>
      <c r="BY14" s="20">
        <v>4.1039653842589452E-4</v>
      </c>
      <c r="BZ14" s="3">
        <f>'MoM Forecasts'!BZ14</f>
        <v>4.4979624469232427E-3</v>
      </c>
      <c r="CA14" s="20">
        <v>1.8859648293119147E-3</v>
      </c>
      <c r="CB14" s="20">
        <v>1.3866896086795144E-2</v>
      </c>
      <c r="CC14" s="3">
        <f>'MoM Forecasts'!CC14</f>
        <v>-3.9460582982275838E-3</v>
      </c>
      <c r="CD14" s="3">
        <f>'MoM Forecasts'!CD14</f>
        <v>-2.160462359629256E-2</v>
      </c>
      <c r="CE14" s="3">
        <f>'MoM Forecasts'!CE14</f>
        <v>-0.12940403721658578</v>
      </c>
      <c r="CF14" s="3">
        <f>'MoM Forecasts'!CF14</f>
        <v>3.7180856231033843E-4</v>
      </c>
      <c r="CG14" s="3">
        <f>'MoM Forecasts'!CG14</f>
        <v>5.8395142869778205E-3</v>
      </c>
      <c r="CH14" s="3">
        <f>'MoM Forecasts'!CH14</f>
        <v>6.2400294302409343E-3</v>
      </c>
      <c r="CI14" s="3">
        <f>'MoM Forecasts'!CI14</f>
        <v>4.4588464607437928E-3</v>
      </c>
      <c r="CJ14" s="3">
        <f>'MoM Forecasts'!CJ14</f>
        <v>3.5127109485868502E-3</v>
      </c>
      <c r="CK14" s="3">
        <f>'MoM Forecasts'!CK14</f>
        <v>1.3333372177826153E-3</v>
      </c>
      <c r="CL14" s="3">
        <f>'MoM Forecasts'!CL14</f>
        <v>6.4771345108383116E-3</v>
      </c>
      <c r="CM14" s="3">
        <f>'MoM Forecasts'!CM14</f>
        <v>5.0373349264303258E-3</v>
      </c>
      <c r="CN14" s="3">
        <f>'MoM Forecasts'!CN14</f>
        <v>7.5294991088283858E-3</v>
      </c>
    </row>
    <row r="15" spans="1:92" x14ac:dyDescent="0.2">
      <c r="A15" s="4">
        <v>45139</v>
      </c>
      <c r="B15" s="3">
        <f>'MoM Forecasts'!B15</f>
        <v>2.927363907705649E-3</v>
      </c>
      <c r="C15" s="3">
        <f>'MoM Forecasts'!C15</f>
        <v>3.2431098944591952E-3</v>
      </c>
      <c r="D15" s="3">
        <f>'MoM Forecasts'!D15</f>
        <v>7.7744287297061287E-3</v>
      </c>
      <c r="E15" s="3">
        <f>'MoM Forecasts'!E15</f>
        <v>1.3985127852220725E-3</v>
      </c>
      <c r="F15" s="3">
        <f>'MoM Forecasts'!F15</f>
        <v>-1.7582132491172908E-3</v>
      </c>
      <c r="G15" s="3">
        <f>'MoM Forecasts'!G15</f>
        <v>1.7624666119839816E-3</v>
      </c>
      <c r="H15" s="3">
        <f>'MoM Forecasts'!H15</f>
        <v>2.7751433085798638E-3</v>
      </c>
      <c r="I15" s="3">
        <f>'MoM Forecasts'!I15</f>
        <v>1.2578991990739308E-3</v>
      </c>
      <c r="J15" s="3">
        <f>'MoM Forecasts'!J15</f>
        <v>0</v>
      </c>
      <c r="K15" s="3">
        <f>'MoM Forecasts'!K15</f>
        <v>2.4018791063402656E-3</v>
      </c>
      <c r="L15" s="3">
        <f>'MoM Forecasts'!L15</f>
        <v>3.0639909784029307E-3</v>
      </c>
      <c r="M15" s="3">
        <f>'MoM Forecasts'!M15</f>
        <v>2.4562915023007559E-3</v>
      </c>
      <c r="N15" s="3">
        <f>'MoM Forecasts'!N15</f>
        <v>5.6871347348570467E-3</v>
      </c>
      <c r="O15" s="3">
        <f>'MoM Forecasts'!O15</f>
        <v>1.8117174021241578E-3</v>
      </c>
      <c r="P15" s="3">
        <f>'MoM Forecasts'!P15</f>
        <v>-8.276534405109448E-4</v>
      </c>
      <c r="Q15" s="3">
        <f>'MoM Forecasts'!Q15</f>
        <v>4.0299512776686974E-3</v>
      </c>
      <c r="R15" s="3">
        <f>'MoM Forecasts'!R15</f>
        <v>8.774186250060767E-3</v>
      </c>
      <c r="S15" s="3">
        <f>'MoM Forecasts'!S15</f>
        <v>1.2589073895396874E-2</v>
      </c>
      <c r="T15" s="3">
        <f>'MoM Forecasts'!T15</f>
        <v>1.3151263195634311E-3</v>
      </c>
      <c r="U15" s="3">
        <f>'MoM Forecasts'!U15</f>
        <v>1.3514188526424498E-3</v>
      </c>
      <c r="V15" s="3">
        <f>'MoM Forecasts'!V15</f>
        <v>-6.9255673189760891E-4</v>
      </c>
      <c r="W15" s="3">
        <f>'MoM Forecasts'!W15</f>
        <v>-1.5698815279878708E-3</v>
      </c>
      <c r="X15" s="3">
        <f>'MoM Forecasts'!X15</f>
        <v>1.9058194270595852E-3</v>
      </c>
      <c r="Y15" s="3">
        <f>'MoM Forecasts'!Y15</f>
        <v>-7.9066434326413582E-3</v>
      </c>
      <c r="Z15" s="3">
        <f>'MoM Forecasts'!Z15</f>
        <v>-1.4899401936993018E-3</v>
      </c>
      <c r="AA15" s="3">
        <f>'MoM Forecasts'!AA15</f>
        <v>0</v>
      </c>
      <c r="AB15" s="3">
        <f>'MoM Forecasts'!AB15</f>
        <v>2.0832477781196346E-3</v>
      </c>
      <c r="AC15" s="3">
        <f>'MoM Forecasts'!AC15</f>
        <v>1.0415198962943073E-3</v>
      </c>
      <c r="AD15" s="3">
        <f>'MoM Forecasts'!AD15</f>
        <v>8.1755522337600972E-4</v>
      </c>
      <c r="AE15" s="3">
        <f>'MoM Forecasts'!AE15</f>
        <v>2.6669178026199614E-3</v>
      </c>
      <c r="AF15" s="3">
        <f>'MoM Forecasts'!AF15</f>
        <v>1.539402100651599E-2</v>
      </c>
      <c r="AG15" s="3">
        <f>'MoM Forecasts'!AG15</f>
        <v>1.7100392863449887E-2</v>
      </c>
      <c r="AH15" s="3">
        <f>'MoM Forecasts'!AH15</f>
        <v>2.9931057414724904E-3</v>
      </c>
      <c r="AI15" s="3">
        <f>'MoM Forecasts'!AI15</f>
        <v>6.1008532435431473E-3</v>
      </c>
      <c r="AJ15" s="3">
        <f>'MoM Forecasts'!AJ15</f>
        <v>4.9079564487546357E-3</v>
      </c>
      <c r="AK15" s="3">
        <f>'MoM Forecasts'!AK15</f>
        <v>3.738014867674222E-3</v>
      </c>
      <c r="AL15" s="3">
        <f>'MoM Forecasts'!AL15</f>
        <v>8.6116127191537828E-3</v>
      </c>
      <c r="AM15" s="3">
        <f>'MoM Forecasts'!AM15</f>
        <v>1.6447964386467895E-3</v>
      </c>
      <c r="AN15" s="3">
        <f>'MoM Forecasts'!AN15</f>
        <v>1.7297804487526047E-3</v>
      </c>
      <c r="AO15" s="3">
        <f>'MoM Forecasts'!AO15</f>
        <v>-3.8675416191169543E-4</v>
      </c>
      <c r="AP15" s="3">
        <f>'MoM Forecasts'!AP15</f>
        <v>2.9170042054629253E-3</v>
      </c>
      <c r="AQ15" s="3">
        <f>'MoM Forecasts'!AQ15</f>
        <v>2.7423376188004944E-3</v>
      </c>
      <c r="AR15" s="3">
        <f>'MoM Forecasts'!AR15</f>
        <v>1.2133265877050103E-3</v>
      </c>
      <c r="AS15" s="3">
        <f>'MoM Forecasts'!AS15</f>
        <v>2.6656366789421515E-3</v>
      </c>
      <c r="AT15" s="3">
        <f>'MoM Forecasts'!AT15</f>
        <v>4.1786578667879493E-3</v>
      </c>
      <c r="AU15" s="3">
        <f>'MoM Forecasts'!AU15</f>
        <v>3.0206247773421069E-3</v>
      </c>
      <c r="AV15" s="95">
        <f ca="1">IFERROR(VLOOKUP(A15,Housing!$B$3:$O$30,14,0),0)</f>
        <v>1.4299511919668717E-5</v>
      </c>
      <c r="AW15" s="20">
        <v>1E-3</v>
      </c>
      <c r="AX15" s="20">
        <v>0</v>
      </c>
      <c r="AY15" s="3">
        <f>'MoM Forecasts'!AY15</f>
        <v>1.9304770892958345E-8</v>
      </c>
      <c r="AZ15" s="3">
        <f>'MoM Forecasts'!AZ15</f>
        <v>1.6422483817444267E-3</v>
      </c>
      <c r="BA15" s="3">
        <f>'MoM Forecasts'!BA15</f>
        <v>5.7625551195021885E-3</v>
      </c>
      <c r="BB15" s="3">
        <f>'MoM Forecasts'!BB15</f>
        <v>8.0920175932455152E-3</v>
      </c>
      <c r="BC15" s="3">
        <f>'MoM Forecasts'!BC15</f>
        <v>3.2426339139473015E-2</v>
      </c>
      <c r="BD15" s="20">
        <f>VLOOKUP(A15,OFGEM!$B$1:$C$45,2,0)</f>
        <v>0</v>
      </c>
      <c r="BE15" s="20">
        <f>VLOOKUP('Overriden Forecasts'!A15,OFGEM!$B$2:$D$45,3,0)</f>
        <v>0</v>
      </c>
      <c r="BF15" s="3">
        <f>'MoM Forecasts'!BF15</f>
        <v>1.104119975203055E-2</v>
      </c>
      <c r="BG15" s="3">
        <f>'MoM Forecasts'!BG15</f>
        <v>-9.4080279918445919E-3</v>
      </c>
      <c r="BH15" s="3">
        <f>'MoM Forecasts'!BH15</f>
        <v>-4.3994815310830493E-3</v>
      </c>
      <c r="BI15" s="3">
        <f>'MoM Forecasts'!BI15</f>
        <v>1.5120890500716744E-2</v>
      </c>
      <c r="BJ15" s="3">
        <f>'MoM Forecasts'!BJ15</f>
        <v>1.0038258473437756E-2</v>
      </c>
      <c r="BK15" s="3">
        <f>'MoM Forecasts'!BK15</f>
        <v>3.2439564025266154E-3</v>
      </c>
      <c r="BL15" s="3">
        <f>'MoM Forecasts'!BL15</f>
        <v>8.3825263243872961E-3</v>
      </c>
      <c r="BM15" s="3">
        <f>'MoM Forecasts'!BM15</f>
        <v>2.9351961862051912E-3</v>
      </c>
      <c r="BN15" s="3">
        <f>'MoM Forecasts'!BN15</f>
        <v>1.2314454506339167E-3</v>
      </c>
      <c r="BO15" s="3">
        <f>'MoM Forecasts'!BO15</f>
        <v>4.9635407848871438E-3</v>
      </c>
      <c r="BP15" s="3">
        <f>'MoM Forecasts'!BP15</f>
        <v>2.8258883946019608E-3</v>
      </c>
      <c r="BQ15" s="3">
        <f>'MoM Forecasts'!BQ15</f>
        <v>1.5502868864063934E-2</v>
      </c>
      <c r="BR15" s="3">
        <f>'MoM Forecasts'!BR15</f>
        <v>1.7998005114023607E-2</v>
      </c>
      <c r="BS15" s="3">
        <f>'MoM Forecasts'!BS15</f>
        <v>1.8370452882664479E-2</v>
      </c>
      <c r="BT15" s="3">
        <f>'MoM Forecasts'!BT15</f>
        <v>1.6385302972450111E-2</v>
      </c>
      <c r="BU15" s="3">
        <f>'MoM Forecasts'!BU15</f>
        <v>6.9495136547157443E-3</v>
      </c>
      <c r="BV15" s="3">
        <f>'MoM Forecasts'!BV15</f>
        <v>-1.7361450407827883E-3</v>
      </c>
      <c r="BW15" s="3">
        <f>'MoM Forecasts'!BW15</f>
        <v>4.8056588918010679E-3</v>
      </c>
      <c r="BX15" s="3">
        <f>'MoM Forecasts'!BX15</f>
        <v>-2.7263664391844467E-3</v>
      </c>
      <c r="BY15" s="20">
        <v>1.5909043860586891E-3</v>
      </c>
      <c r="BZ15" s="3">
        <f>'MoM Forecasts'!BZ15</f>
        <v>2.695794592218359E-3</v>
      </c>
      <c r="CA15" s="20">
        <v>1.8824146614662141E-3</v>
      </c>
      <c r="CB15" s="20">
        <v>1.3677234207384537E-2</v>
      </c>
      <c r="CC15" s="3">
        <f>'MoM Forecasts'!CC15</f>
        <v>-4.9640105197590323E-5</v>
      </c>
      <c r="CD15" s="3">
        <f>'MoM Forecasts'!CD15</f>
        <v>-1.3731398716496979E-2</v>
      </c>
      <c r="CE15" s="3">
        <f>'MoM Forecasts'!CE15</f>
        <v>9.8523995512702633E-3</v>
      </c>
      <c r="CF15" s="3">
        <f>'MoM Forecasts'!CF15</f>
        <v>-8.9405145534304786E-4</v>
      </c>
      <c r="CG15" s="3">
        <f>'MoM Forecasts'!CG15</f>
        <v>-4.4957645387575518E-3</v>
      </c>
      <c r="CH15" s="3">
        <f>'MoM Forecasts'!CH15</f>
        <v>1.0263577108364785E-3</v>
      </c>
      <c r="CI15" s="3">
        <f>'MoM Forecasts'!CI15</f>
        <v>4.4469123182921955E-3</v>
      </c>
      <c r="CJ15" s="3">
        <f>'MoM Forecasts'!CJ15</f>
        <v>3.8291366173828223E-3</v>
      </c>
      <c r="CK15" s="3">
        <f>'MoM Forecasts'!CK15</f>
        <v>1.3315617968809867E-3</v>
      </c>
      <c r="CL15" s="3">
        <f>'MoM Forecasts'!CL15</f>
        <v>-8.3288566896192462E-3</v>
      </c>
      <c r="CM15" s="3">
        <f>'MoM Forecasts'!CM15</f>
        <v>5.0091788156629846E-3</v>
      </c>
      <c r="CN15" s="3">
        <f>'MoM Forecasts'!CN15</f>
        <v>7.4009723779167036E-3</v>
      </c>
    </row>
    <row r="16" spans="1:92" x14ac:dyDescent="0.2">
      <c r="A16" s="4">
        <v>45170</v>
      </c>
      <c r="B16" s="3">
        <f>'MoM Forecasts'!B16</f>
        <v>2.7666876228051862E-3</v>
      </c>
      <c r="C16" s="3">
        <f>'MoM Forecasts'!C16</f>
        <v>2.6577916936227908E-3</v>
      </c>
      <c r="D16" s="3">
        <f>'MoM Forecasts'!D16</f>
        <v>7.7530194670492047E-3</v>
      </c>
      <c r="E16" s="3">
        <f>'MoM Forecasts'!E16</f>
        <v>1.376348569672281E-3</v>
      </c>
      <c r="F16" s="3">
        <f>'MoM Forecasts'!F16</f>
        <v>-2.5626835522986058E-3</v>
      </c>
      <c r="G16" s="3">
        <f>'MoM Forecasts'!G16</f>
        <v>1.7593657885233149E-3</v>
      </c>
      <c r="H16" s="3">
        <f>'MoM Forecasts'!H16</f>
        <v>-2.929728166369161E-3</v>
      </c>
      <c r="I16" s="3">
        <f>'MoM Forecasts'!I16</f>
        <v>1.294118225764862E-3</v>
      </c>
      <c r="J16" s="3">
        <f>'MoM Forecasts'!J16</f>
        <v>0</v>
      </c>
      <c r="K16" s="3">
        <f>'MoM Forecasts'!K16</f>
        <v>2.2498421130483504E-3</v>
      </c>
      <c r="L16" s="3">
        <f>'MoM Forecasts'!L16</f>
        <v>2.8453615011017064E-3</v>
      </c>
      <c r="M16" s="3">
        <f>'MoM Forecasts'!M16</f>
        <v>2.3129933638261768E-3</v>
      </c>
      <c r="N16" s="3">
        <f>'MoM Forecasts'!N16</f>
        <v>6.9879096860758771E-4</v>
      </c>
      <c r="O16" s="3">
        <f>'MoM Forecasts'!O16</f>
        <v>1.8084410180609911E-3</v>
      </c>
      <c r="P16" s="3">
        <f>'MoM Forecasts'!P16</f>
        <v>1.6759207898695561E-3</v>
      </c>
      <c r="Q16" s="3">
        <f>'MoM Forecasts'!Q16</f>
        <v>3.6695217978677253E-3</v>
      </c>
      <c r="R16" s="3">
        <f>'MoM Forecasts'!R16</f>
        <v>1.1433632366972812E-2</v>
      </c>
      <c r="S16" s="3">
        <f>'MoM Forecasts'!S16</f>
        <v>1.2236469913824211E-2</v>
      </c>
      <c r="T16" s="3">
        <f>'MoM Forecasts'!T16</f>
        <v>1.3044368745094292E-3</v>
      </c>
      <c r="U16" s="3">
        <f>'MoM Forecasts'!U16</f>
        <v>1.3495949300190713E-3</v>
      </c>
      <c r="V16" s="3">
        <f>'MoM Forecasts'!V16</f>
        <v>-2.9543121927777527E-4</v>
      </c>
      <c r="W16" s="3">
        <f>'MoM Forecasts'!W16</f>
        <v>1.5136534902988608E-3</v>
      </c>
      <c r="X16" s="3">
        <f>'MoM Forecasts'!X16</f>
        <v>5.0334172602557459E-3</v>
      </c>
      <c r="Y16" s="3">
        <f>'MoM Forecasts'!Y16</f>
        <v>1.6194256060098056E-4</v>
      </c>
      <c r="Z16" s="3">
        <f>'MoM Forecasts'!Z16</f>
        <v>2.2865572546404422E-4</v>
      </c>
      <c r="AA16" s="3">
        <f>'MoM Forecasts'!AA16</f>
        <v>0</v>
      </c>
      <c r="AB16" s="3">
        <f>'MoM Forecasts'!AB16</f>
        <v>1.9712958403026448E-3</v>
      </c>
      <c r="AC16" s="3">
        <f>'MoM Forecasts'!AC16</f>
        <v>1.0485898468872712E-3</v>
      </c>
      <c r="AD16" s="3">
        <f>'MoM Forecasts'!AD16</f>
        <v>8.2246837156629837E-4</v>
      </c>
      <c r="AE16" s="3">
        <f>'MoM Forecasts'!AE16</f>
        <v>3.5815482736305526E-3</v>
      </c>
      <c r="AF16" s="3">
        <f>'MoM Forecasts'!AF16</f>
        <v>2.1260442514211775E-2</v>
      </c>
      <c r="AG16" s="3">
        <f>'MoM Forecasts'!AG16</f>
        <v>2.5758139839947569E-2</v>
      </c>
      <c r="AH16" s="3">
        <f>'MoM Forecasts'!AH16</f>
        <v>2.9841720143142236E-3</v>
      </c>
      <c r="AI16" s="3">
        <f>'MoM Forecasts'!AI16</f>
        <v>5.7307946029927503E-3</v>
      </c>
      <c r="AJ16" s="3">
        <f>'MoM Forecasts'!AJ16</f>
        <v>4.3910969478098139E-3</v>
      </c>
      <c r="AK16" s="3">
        <f>'MoM Forecasts'!AK16</f>
        <v>1.5142959436893477E-3</v>
      </c>
      <c r="AL16" s="3">
        <f>'MoM Forecasts'!AL16</f>
        <v>8.702446304788003E-3</v>
      </c>
      <c r="AM16" s="3">
        <f>'MoM Forecasts'!AM16</f>
        <v>1.642095525774101E-3</v>
      </c>
      <c r="AN16" s="3">
        <f>'MoM Forecasts'!AN16</f>
        <v>1.7267934751601377E-3</v>
      </c>
      <c r="AO16" s="3">
        <f>'MoM Forecasts'!AO16</f>
        <v>2.3627374350148056E-3</v>
      </c>
      <c r="AP16" s="3">
        <f>'MoM Forecasts'!AP16</f>
        <v>7.9043789424559918E-4</v>
      </c>
      <c r="AQ16" s="3">
        <f>'MoM Forecasts'!AQ16</f>
        <v>2.1630443084474926E-3</v>
      </c>
      <c r="AR16" s="3">
        <f>'MoM Forecasts'!AR16</f>
        <v>1.2118562103446973E-3</v>
      </c>
      <c r="AS16" s="3">
        <f>'MoM Forecasts'!AS16</f>
        <v>4.308311597997605E-3</v>
      </c>
      <c r="AT16" s="3">
        <f>'MoM Forecasts'!AT16</f>
        <v>4.1637584403229067E-3</v>
      </c>
      <c r="AU16" s="3">
        <f>'MoM Forecasts'!AU16</f>
        <v>2.1077841969019406E-3</v>
      </c>
      <c r="AV16" s="95">
        <f ca="1">IFERROR(VLOOKUP(A16,Housing!$B$3:$O$30,14,0),0)</f>
        <v>4.2856061960971914E-5</v>
      </c>
      <c r="AW16" s="20">
        <v>1E-3</v>
      </c>
      <c r="AX16" s="20">
        <v>0</v>
      </c>
      <c r="AY16" s="3">
        <f>'MoM Forecasts'!AY16</f>
        <v>9.605611863539032E-5</v>
      </c>
      <c r="AZ16" s="3">
        <f>'MoM Forecasts'!AZ16</f>
        <v>1.2107551811741946E-3</v>
      </c>
      <c r="BA16" s="3">
        <f>'MoM Forecasts'!BA16</f>
        <v>6.7868584005246202E-3</v>
      </c>
      <c r="BB16" s="3">
        <f>'MoM Forecasts'!BB16</f>
        <v>8.0270624625762288E-3</v>
      </c>
      <c r="BC16" s="3">
        <f>'MoM Forecasts'!BC16</f>
        <v>2.5757329590948563E-2</v>
      </c>
      <c r="BD16" s="20">
        <f>VLOOKUP(A16,OFGEM!$B$1:$C$45,2,0)</f>
        <v>0</v>
      </c>
      <c r="BE16" s="20">
        <f>VLOOKUP('Overriden Forecasts'!A16,OFGEM!$B$2:$D$45,3,0)</f>
        <v>0</v>
      </c>
      <c r="BF16" s="3">
        <f>'MoM Forecasts'!BF16</f>
        <v>-5.6847080817257201E-4</v>
      </c>
      <c r="BG16" s="3">
        <f>'MoM Forecasts'!BG16</f>
        <v>9.4564567291388624E-3</v>
      </c>
      <c r="BH16" s="3">
        <f>'MoM Forecasts'!BH16</f>
        <v>1.4372240949665605E-2</v>
      </c>
      <c r="BI16" s="3">
        <f>'MoM Forecasts'!BI16</f>
        <v>-1.5827725602351461E-2</v>
      </c>
      <c r="BJ16" s="3">
        <f>'MoM Forecasts'!BJ16</f>
        <v>5.9305883309244134E-3</v>
      </c>
      <c r="BK16" s="3">
        <f>'MoM Forecasts'!BK16</f>
        <v>3.0757211373739768E-3</v>
      </c>
      <c r="BL16" s="3">
        <f>'MoM Forecasts'!BL16</f>
        <v>8.3128436932975447E-3</v>
      </c>
      <c r="BM16" s="3">
        <f>'MoM Forecasts'!BM16</f>
        <v>2.9266060233668068E-3</v>
      </c>
      <c r="BN16" s="3">
        <f>'MoM Forecasts'!BN16</f>
        <v>2.5992877534031233E-3</v>
      </c>
      <c r="BO16" s="3">
        <f>'MoM Forecasts'!BO16</f>
        <v>4.632338874001718E-3</v>
      </c>
      <c r="BP16" s="3">
        <f>'MoM Forecasts'!BP16</f>
        <v>2.8179252523345966E-3</v>
      </c>
      <c r="BQ16" s="3">
        <f>'MoM Forecasts'!BQ16</f>
        <v>-1.5391852652063553E-3</v>
      </c>
      <c r="BR16" s="3">
        <f>'MoM Forecasts'!BR16</f>
        <v>5.6775675024374195E-3</v>
      </c>
      <c r="BS16" s="3">
        <f>'MoM Forecasts'!BS16</f>
        <v>-7.6128456983381998E-4</v>
      </c>
      <c r="BT16" s="3">
        <f>'MoM Forecasts'!BT16</f>
        <v>6.1477602677926235E-3</v>
      </c>
      <c r="BU16" s="3">
        <f>'MoM Forecasts'!BU16</f>
        <v>1.3820022044548352E-3</v>
      </c>
      <c r="BV16" s="3">
        <f>'MoM Forecasts'!BV16</f>
        <v>6.0692462309079875E-3</v>
      </c>
      <c r="BW16" s="3">
        <f>'MoM Forecasts'!BW16</f>
        <v>3.4764571131655764E-3</v>
      </c>
      <c r="BX16" s="3">
        <f>'MoM Forecasts'!BX16</f>
        <v>3.6753659203252464E-3</v>
      </c>
      <c r="BY16" s="20">
        <v>2.3249077470672841E-3</v>
      </c>
      <c r="BZ16" s="3">
        <f>'MoM Forecasts'!BZ16</f>
        <v>4.4626755281507169E-3</v>
      </c>
      <c r="CA16" s="20">
        <v>1.8788778342839763E-3</v>
      </c>
      <c r="CB16" s="20">
        <v>1.3492690513179584E-2</v>
      </c>
      <c r="CC16" s="3">
        <f>'MoM Forecasts'!CC16</f>
        <v>-3.5412045293258254E-3</v>
      </c>
      <c r="CD16" s="3">
        <f>'MoM Forecasts'!CD16</f>
        <v>1.1835286098403452E-2</v>
      </c>
      <c r="CE16" s="3">
        <f>'MoM Forecasts'!CE16</f>
        <v>-3.63563900502476E-2</v>
      </c>
      <c r="CF16" s="3">
        <f>'MoM Forecasts'!CF16</f>
        <v>-1.3985093624703571E-2</v>
      </c>
      <c r="CG16" s="3">
        <f>'MoM Forecasts'!CG16</f>
        <v>1.6822163130028045E-2</v>
      </c>
      <c r="CH16" s="3">
        <f>'MoM Forecasts'!CH16</f>
        <v>6.1515381079506604E-3</v>
      </c>
      <c r="CI16" s="3">
        <f>'MoM Forecasts'!CI16</f>
        <v>4.4350476784740245E-3</v>
      </c>
      <c r="CJ16" s="3">
        <f>'MoM Forecasts'!CJ16</f>
        <v>6.2780976521328302E-3</v>
      </c>
      <c r="CK16" s="3">
        <f>'MoM Forecasts'!CK16</f>
        <v>1.3297910978573579E-3</v>
      </c>
      <c r="CL16" s="3">
        <f>'MoM Forecasts'!CL16</f>
        <v>1.3214780760830713E-3</v>
      </c>
      <c r="CM16" s="3">
        <f>'MoM Forecasts'!CM16</f>
        <v>4.9716173330462965E-3</v>
      </c>
      <c r="CN16" s="3">
        <f>'MoM Forecasts'!CN16</f>
        <v>7.2822706140414084E-3</v>
      </c>
    </row>
    <row r="17" spans="1:92" x14ac:dyDescent="0.2">
      <c r="A17" s="4">
        <v>45200</v>
      </c>
      <c r="B17" s="3">
        <f>'MoM Forecasts'!B17</f>
        <v>2.6231271458174721E-3</v>
      </c>
      <c r="C17" s="3">
        <f>'MoM Forecasts'!C17</f>
        <v>6.5245492828378548E-3</v>
      </c>
      <c r="D17" s="3">
        <f>'MoM Forecasts'!D17</f>
        <v>7.6682803037511071E-3</v>
      </c>
      <c r="E17" s="3">
        <f>'MoM Forecasts'!E17</f>
        <v>1.3605214779071062E-3</v>
      </c>
      <c r="F17" s="3">
        <f>'MoM Forecasts'!F17</f>
        <v>6.7571364455185634E-3</v>
      </c>
      <c r="G17" s="3">
        <f>'MoM Forecasts'!G17</f>
        <v>1.7562758568656633E-3</v>
      </c>
      <c r="H17" s="3">
        <f>'MoM Forecasts'!H17</f>
        <v>2.5577765369522165E-3</v>
      </c>
      <c r="I17" s="3">
        <f>'MoM Forecasts'!I17</f>
        <v>1.2640011113722593E-3</v>
      </c>
      <c r="J17" s="3">
        <f>'MoM Forecasts'!J17</f>
        <v>0</v>
      </c>
      <c r="K17" s="3">
        <f>'MoM Forecasts'!K17</f>
        <v>2.1183466960512654E-3</v>
      </c>
      <c r="L17" s="3">
        <f>'MoM Forecasts'!L17</f>
        <v>2.658698254644154E-3</v>
      </c>
      <c r="M17" s="3">
        <f>'MoM Forecasts'!M17</f>
        <v>2.1917853851325386E-3</v>
      </c>
      <c r="N17" s="3">
        <f>'MoM Forecasts'!N17</f>
        <v>3.7685086084797703E-3</v>
      </c>
      <c r="O17" s="3">
        <f>'MoM Forecasts'!O17</f>
        <v>1.8051764629005707E-3</v>
      </c>
      <c r="P17" s="3">
        <f>'MoM Forecasts'!P17</f>
        <v>3.0047357877815983E-3</v>
      </c>
      <c r="Q17" s="3">
        <f>'MoM Forecasts'!Q17</f>
        <v>3.3613733846677984E-3</v>
      </c>
      <c r="R17" s="3">
        <f>'MoM Forecasts'!R17</f>
        <v>1.2815525200731814E-2</v>
      </c>
      <c r="S17" s="3">
        <f>'MoM Forecasts'!S17</f>
        <v>1.1897885006279862E-2</v>
      </c>
      <c r="T17" s="3">
        <f>'MoM Forecasts'!T17</f>
        <v>1.2970853349294487E-3</v>
      </c>
      <c r="U17" s="3">
        <f>'MoM Forecasts'!U17</f>
        <v>1.3477761130504806E-3</v>
      </c>
      <c r="V17" s="3">
        <f>'MoM Forecasts'!V17</f>
        <v>1.4703773091828687E-4</v>
      </c>
      <c r="W17" s="3">
        <f>'MoM Forecasts'!W17</f>
        <v>4.5521606153811067E-3</v>
      </c>
      <c r="X17" s="3">
        <f>'MoM Forecasts'!X17</f>
        <v>-5.4871719723359469E-4</v>
      </c>
      <c r="Y17" s="3">
        <f>'MoM Forecasts'!Y17</f>
        <v>1.1132097732682977E-2</v>
      </c>
      <c r="Z17" s="3">
        <f>'MoM Forecasts'!Z17</f>
        <v>3.4514506469920381E-3</v>
      </c>
      <c r="AA17" s="3">
        <f>'MoM Forecasts'!AA17</f>
        <v>0</v>
      </c>
      <c r="AB17" s="3">
        <f>'MoM Forecasts'!AB17</f>
        <v>1.8841017460593523E-3</v>
      </c>
      <c r="AC17" s="3">
        <f>'MoM Forecasts'!AC17</f>
        <v>1.0522406566950693E-3</v>
      </c>
      <c r="AD17" s="3">
        <f>'MoM Forecasts'!AD17</f>
        <v>8.2494610554362247E-4</v>
      </c>
      <c r="AE17" s="3">
        <f>'MoM Forecasts'!AE17</f>
        <v>2.5886233541125847E-3</v>
      </c>
      <c r="AF17" s="3">
        <f>'MoM Forecasts'!AF17</f>
        <v>5.5459631762639905E-3</v>
      </c>
      <c r="AG17" s="3">
        <f>'MoM Forecasts'!AG17</f>
        <v>9.9617429920153544E-3</v>
      </c>
      <c r="AH17" s="3">
        <f>'MoM Forecasts'!AH17</f>
        <v>2.9752994956302459E-3</v>
      </c>
      <c r="AI17" s="3">
        <f>'MoM Forecasts'!AI17</f>
        <v>5.3913510193315251E-3</v>
      </c>
      <c r="AJ17" s="3">
        <f>'MoM Forecasts'!AJ17</f>
        <v>4.3849986617021663E-3</v>
      </c>
      <c r="AK17" s="3">
        <f>'MoM Forecasts'!AK17</f>
        <v>3.4126584256415349E-3</v>
      </c>
      <c r="AL17" s="3">
        <f>'MoM Forecasts'!AL17</f>
        <v>8.4521627881626316E-3</v>
      </c>
      <c r="AM17" s="3">
        <f>'MoM Forecasts'!AM17</f>
        <v>1.6394034686733061E-3</v>
      </c>
      <c r="AN17" s="3">
        <f>'MoM Forecasts'!AN17</f>
        <v>1.7238167995583531E-3</v>
      </c>
      <c r="AO17" s="3">
        <f>'MoM Forecasts'!AO17</f>
        <v>-3.3365694829345927E-4</v>
      </c>
      <c r="AP17" s="3">
        <f>'MoM Forecasts'!AP17</f>
        <v>1.0523956077879149E-4</v>
      </c>
      <c r="AQ17" s="3">
        <f>'MoM Forecasts'!AQ17</f>
        <v>2.4984135292545062E-3</v>
      </c>
      <c r="AR17" s="3">
        <f>'MoM Forecasts'!AR17</f>
        <v>1.2103893924424458E-3</v>
      </c>
      <c r="AS17" s="3">
        <f>'MoM Forecasts'!AS17</f>
        <v>3.7520562524095968E-3</v>
      </c>
      <c r="AT17" s="3">
        <f>'MoM Forecasts'!AT17</f>
        <v>4.146020982974008E-3</v>
      </c>
      <c r="AU17" s="3">
        <f>'MoM Forecasts'!AU17</f>
        <v>2.5184221499057191E-3</v>
      </c>
      <c r="AV17" s="95">
        <f ca="1">IFERROR(VLOOKUP(A17,Housing!$B$3:$O$30,14,0),0)</f>
        <v>-1.4243047904205497E-5</v>
      </c>
      <c r="AW17" s="20">
        <v>1E-3</v>
      </c>
      <c r="AX17" s="20">
        <v>0</v>
      </c>
      <c r="AY17" s="3">
        <f>'MoM Forecasts'!AY17</f>
        <v>1.0657709581529673E-7</v>
      </c>
      <c r="AZ17" s="3">
        <f>'MoM Forecasts'!AZ17</f>
        <v>1.5203508394248111E-3</v>
      </c>
      <c r="BA17" s="3">
        <f>'MoM Forecasts'!BA17</f>
        <v>6.8685023864463179E-3</v>
      </c>
      <c r="BB17" s="3">
        <f>'MoM Forecasts'!BB17</f>
        <v>7.9631418257426478E-3</v>
      </c>
      <c r="BC17" s="3">
        <f>'MoM Forecasts'!BC17</f>
        <v>2.2078921199741419E-2</v>
      </c>
      <c r="BD17" s="20">
        <f>VLOOKUP(A17,OFGEM!$B$1:$C$45,2,0)</f>
        <v>4.147429940963332E-2</v>
      </c>
      <c r="BE17" s="20">
        <f>VLOOKUP('Overriden Forecasts'!A17,OFGEM!$B$2:$D$45,3,0)</f>
        <v>1.6676515767326983E-2</v>
      </c>
      <c r="BF17" s="3">
        <f>'MoM Forecasts'!BF17</f>
        <v>6.8526311436902798E-3</v>
      </c>
      <c r="BG17" s="3">
        <f>'MoM Forecasts'!BG17</f>
        <v>2.9761634975910223E-2</v>
      </c>
      <c r="BH17" s="3">
        <f>'MoM Forecasts'!BH17</f>
        <v>9.874614124083303E-3</v>
      </c>
      <c r="BI17" s="3">
        <f>'MoM Forecasts'!BI17</f>
        <v>7.1164181196015086E-3</v>
      </c>
      <c r="BJ17" s="3">
        <f>'MoM Forecasts'!BJ17</f>
        <v>5.5626493777363173E-3</v>
      </c>
      <c r="BK17" s="3">
        <f>'MoM Forecasts'!BK17</f>
        <v>2.9227635800581631E-3</v>
      </c>
      <c r="BL17" s="3">
        <f>'MoM Forecasts'!BL17</f>
        <v>8.2443100326372587E-3</v>
      </c>
      <c r="BM17" s="3">
        <f>'MoM Forecasts'!BM17</f>
        <v>2.9180659938528031E-3</v>
      </c>
      <c r="BN17" s="3">
        <f>'MoM Forecasts'!BN17</f>
        <v>1.0656691832546805E-3</v>
      </c>
      <c r="BO17" s="3">
        <f>'MoM Forecasts'!BO17</f>
        <v>4.4318090001098653E-3</v>
      </c>
      <c r="BP17" s="3">
        <f>'MoM Forecasts'!BP17</f>
        <v>2.8100068630358965E-3</v>
      </c>
      <c r="BQ17" s="3">
        <f>'MoM Forecasts'!BQ17</f>
        <v>9.2294723909309706E-3</v>
      </c>
      <c r="BR17" s="3">
        <f>'MoM Forecasts'!BR17</f>
        <v>-1.2857287961151043E-3</v>
      </c>
      <c r="BS17" s="3">
        <f>'MoM Forecasts'!BS17</f>
        <v>4.9305788442726151E-3</v>
      </c>
      <c r="BT17" s="3">
        <f>'MoM Forecasts'!BT17</f>
        <v>6.4716023072903806E-3</v>
      </c>
      <c r="BU17" s="3">
        <f>'MoM Forecasts'!BU17</f>
        <v>-1.5561080001218475E-3</v>
      </c>
      <c r="BV17" s="3">
        <f>'MoM Forecasts'!BV17</f>
        <v>3.6668578206824343E-3</v>
      </c>
      <c r="BW17" s="3">
        <f>'MoM Forecasts'!BW17</f>
        <v>5.7375461151143448E-4</v>
      </c>
      <c r="BX17" s="3">
        <f>'MoM Forecasts'!BX17</f>
        <v>4.2376346568369083E-3</v>
      </c>
      <c r="BY17" s="20">
        <v>2.4120011758030913E-3</v>
      </c>
      <c r="BZ17" s="3">
        <f>'MoM Forecasts'!BZ17</f>
        <v>2.6796898182479545E-3</v>
      </c>
      <c r="CA17" s="20">
        <v>1.8753542727094619E-3</v>
      </c>
      <c r="CB17" s="20">
        <v>1.331306176693281E-2</v>
      </c>
      <c r="CC17" s="3">
        <f>'MoM Forecasts'!CC17</f>
        <v>1.4475720407940429E-3</v>
      </c>
      <c r="CD17" s="3">
        <f>'MoM Forecasts'!CD17</f>
        <v>3.4153005220630028E-2</v>
      </c>
      <c r="CE17" s="3">
        <f>'MoM Forecasts'!CE17</f>
        <v>0.15033610059577818</v>
      </c>
      <c r="CF17" s="3">
        <f>'MoM Forecasts'!CF17</f>
        <v>-1.5861634475713537E-2</v>
      </c>
      <c r="CG17" s="3">
        <f>'MoM Forecasts'!CG17</f>
        <v>1.2853409828665008E-2</v>
      </c>
      <c r="CH17" s="3">
        <f>'MoM Forecasts'!CH17</f>
        <v>1.0617189467343469E-3</v>
      </c>
      <c r="CI17" s="3">
        <f>'MoM Forecasts'!CI17</f>
        <v>4.423252781435183E-3</v>
      </c>
      <c r="CJ17" s="3">
        <f>'MoM Forecasts'!CJ17</f>
        <v>7.9078625036901329E-3</v>
      </c>
      <c r="CK17" s="3">
        <f>'MoM Forecasts'!CK17</f>
        <v>1.3280251018989997E-3</v>
      </c>
      <c r="CL17" s="3">
        <f>'MoM Forecasts'!CL17</f>
        <v>-7.8500250788460235E-4</v>
      </c>
      <c r="CM17" s="3">
        <f>'MoM Forecasts'!CM17</f>
        <v>4.9523458697839917E-3</v>
      </c>
      <c r="CN17" s="3">
        <f>'MoM Forecasts'!CN17</f>
        <v>7.1823819606244843E-3</v>
      </c>
    </row>
    <row r="18" spans="1:92" x14ac:dyDescent="0.2">
      <c r="A18" s="4">
        <v>45231</v>
      </c>
      <c r="B18" s="3">
        <f>'MoM Forecasts'!B18</f>
        <v>2.4947986227819019E-3</v>
      </c>
      <c r="C18" s="3">
        <f>'MoM Forecasts'!C18</f>
        <v>-4.4242725439080921E-3</v>
      </c>
      <c r="D18" s="3">
        <f>'MoM Forecasts'!D18</f>
        <v>7.6263884589551356E-3</v>
      </c>
      <c r="E18" s="3">
        <f>'MoM Forecasts'!E18</f>
        <v>1.3490645291271974E-3</v>
      </c>
      <c r="F18" s="3">
        <f>'MoM Forecasts'!F18</f>
        <v>4.58270396322491E-3</v>
      </c>
      <c r="G18" s="3">
        <f>'MoM Forecasts'!G18</f>
        <v>1.7531967597241849E-3</v>
      </c>
      <c r="H18" s="3">
        <f>'MoM Forecasts'!H18</f>
        <v>-1.957233317990692E-3</v>
      </c>
      <c r="I18" s="3">
        <f>'MoM Forecasts'!I18</f>
        <v>1.2838109836934564E-3</v>
      </c>
      <c r="J18" s="3">
        <f>'MoM Forecasts'!J18</f>
        <v>0</v>
      </c>
      <c r="K18" s="3">
        <f>'MoM Forecasts'!K18</f>
        <v>2.0045562553039353E-3</v>
      </c>
      <c r="L18" s="3">
        <f>'MoM Forecasts'!L18</f>
        <v>2.4992119628914899E-3</v>
      </c>
      <c r="M18" s="3">
        <f>'MoM Forecasts'!M18</f>
        <v>2.0891800959834672E-3</v>
      </c>
      <c r="N18" s="3">
        <f>'MoM Forecasts'!N18</f>
        <v>1.7181023454220234E-3</v>
      </c>
      <c r="O18" s="3">
        <f>'MoM Forecasts'!O18</f>
        <v>1.8019236726987131E-3</v>
      </c>
      <c r="P18" s="3">
        <f>'MoM Forecasts'!P18</f>
        <v>2.8312681311493115E-4</v>
      </c>
      <c r="Q18" s="3">
        <f>'MoM Forecasts'!Q18</f>
        <v>3.0977006989216793E-3</v>
      </c>
      <c r="R18" s="3">
        <f>'MoM Forecasts'!R18</f>
        <v>5.290608220795523E-3</v>
      </c>
      <c r="S18" s="3">
        <f>'MoM Forecasts'!S18</f>
        <v>1.1572539713400998E-2</v>
      </c>
      <c r="T18" s="3">
        <f>'MoM Forecasts'!T18</f>
        <v>1.2918403619390784E-3</v>
      </c>
      <c r="U18" s="3">
        <f>'MoM Forecasts'!U18</f>
        <v>1.3459620111699877E-3</v>
      </c>
      <c r="V18" s="3">
        <f>'MoM Forecasts'!V18</f>
        <v>6.0959124829973454E-4</v>
      </c>
      <c r="W18" s="3">
        <f>'MoM Forecasts'!W18</f>
        <v>1.5547514893214931E-3</v>
      </c>
      <c r="X18" s="3">
        <f>'MoM Forecasts'!X18</f>
        <v>5.4762376857397932E-3</v>
      </c>
      <c r="Y18" s="3">
        <f>'MoM Forecasts'!Y18</f>
        <v>2.9733614347446924E-3</v>
      </c>
      <c r="Z18" s="3">
        <f>'MoM Forecasts'!Z18</f>
        <v>7.2875863299248778E-3</v>
      </c>
      <c r="AA18" s="3">
        <f>'MoM Forecasts'!AA18</f>
        <v>0</v>
      </c>
      <c r="AB18" s="3">
        <f>'MoM Forecasts'!AB18</f>
        <v>1.8086461031148193E-3</v>
      </c>
      <c r="AC18" s="3">
        <f>'MoM Forecasts'!AC18</f>
        <v>1.0539008539720562E-3</v>
      </c>
      <c r="AD18" s="3">
        <f>'MoM Forecasts'!AD18</f>
        <v>8.2604813619568951E-4</v>
      </c>
      <c r="AE18" s="3">
        <f>'MoM Forecasts'!AE18</f>
        <v>3.2153391773652729E-3</v>
      </c>
      <c r="AF18" s="3">
        <f>'MoM Forecasts'!AF18</f>
        <v>-8.1033570015831557E-4</v>
      </c>
      <c r="AG18" s="3">
        <f>'MoM Forecasts'!AG18</f>
        <v>-3.5860679851748012E-3</v>
      </c>
      <c r="AH18" s="3">
        <f>'MoM Forecasts'!AH18</f>
        <v>2.966472140411458E-3</v>
      </c>
      <c r="AI18" s="3">
        <f>'MoM Forecasts'!AI18</f>
        <v>5.0797584771860027E-3</v>
      </c>
      <c r="AJ18" s="3">
        <f>'MoM Forecasts'!AJ18</f>
        <v>3.8798649657563189E-3</v>
      </c>
      <c r="AK18" s="3">
        <f>'MoM Forecasts'!AK18</f>
        <v>4.7274241508916681E-3</v>
      </c>
      <c r="AL18" s="3">
        <f>'MoM Forecasts'!AL18</f>
        <v>8.5845634766297252E-3</v>
      </c>
      <c r="AM18" s="3">
        <f>'MoM Forecasts'!AM18</f>
        <v>1.6367202238609657E-3</v>
      </c>
      <c r="AN18" s="3">
        <f>'MoM Forecasts'!AN18</f>
        <v>1.7208503687831112E-3</v>
      </c>
      <c r="AO18" s="3">
        <f>'MoM Forecasts'!AO18</f>
        <v>2.3033554796152433E-3</v>
      </c>
      <c r="AP18" s="3">
        <f>'MoM Forecasts'!AP18</f>
        <v>2.1711031199633801E-3</v>
      </c>
      <c r="AQ18" s="3">
        <f>'MoM Forecasts'!AQ18</f>
        <v>2.4109125094886608E-3</v>
      </c>
      <c r="AR18" s="3">
        <f>'MoM Forecasts'!AR18</f>
        <v>1.2089261210892488E-3</v>
      </c>
      <c r="AS18" s="3">
        <f>'MoM Forecasts'!AS18</f>
        <v>3.7669853019552946E-3</v>
      </c>
      <c r="AT18" s="3">
        <f>'MoM Forecasts'!AT18</f>
        <v>4.1279862348855278E-3</v>
      </c>
      <c r="AU18" s="3">
        <f>'MoM Forecasts'!AU18</f>
        <v>2.8237147623448866E-3</v>
      </c>
      <c r="AV18" s="95">
        <f ca="1">IFERROR(VLOOKUP(A18,Housing!$B$3:$O$30,14,0),0)</f>
        <v>-1.425712206215568E-5</v>
      </c>
      <c r="AW18" s="20">
        <v>1E-3</v>
      </c>
      <c r="AX18" s="20">
        <v>0</v>
      </c>
      <c r="AY18" s="3">
        <f>'MoM Forecasts'!AY18</f>
        <v>9.1157487090987033E-5</v>
      </c>
      <c r="AZ18" s="3">
        <f>'MoM Forecasts'!AZ18</f>
        <v>1.6325235730487719E-3</v>
      </c>
      <c r="BA18" s="3">
        <f>'MoM Forecasts'!BA18</f>
        <v>6.404155737796291E-3</v>
      </c>
      <c r="BB18" s="3">
        <f>'MoM Forecasts'!BB18</f>
        <v>7.9002311645235412E-3</v>
      </c>
      <c r="BC18" s="3">
        <f>'MoM Forecasts'!BC18</f>
        <v>1.6331905930025759E-2</v>
      </c>
      <c r="BD18" s="20">
        <f>VLOOKUP(A18,OFGEM!$B$1:$C$45,2,0)</f>
        <v>0</v>
      </c>
      <c r="BE18" s="20">
        <f>VLOOKUP('Overriden Forecasts'!A18,OFGEM!$B$2:$D$45,3,0)</f>
        <v>0</v>
      </c>
      <c r="BF18" s="3">
        <f>'MoM Forecasts'!BF18</f>
        <v>5.1523496087366727E-3</v>
      </c>
      <c r="BG18" s="3">
        <f>'MoM Forecasts'!BG18</f>
        <v>-2.6446648371503123E-2</v>
      </c>
      <c r="BH18" s="3">
        <f>'MoM Forecasts'!BH18</f>
        <v>-4.2903029795523517E-3</v>
      </c>
      <c r="BI18" s="3">
        <f>'MoM Forecasts'!BI18</f>
        <v>1.465429285658626E-4</v>
      </c>
      <c r="BJ18" s="3">
        <f>'MoM Forecasts'!BJ18</f>
        <v>-5.9389674049831198E-3</v>
      </c>
      <c r="BK18" s="3">
        <f>'MoM Forecasts'!BK18</f>
        <v>2.7836372658160968E-3</v>
      </c>
      <c r="BL18" s="3">
        <f>'MoM Forecasts'!BL18</f>
        <v>8.1768971573670246E-3</v>
      </c>
      <c r="BM18" s="3">
        <f>'MoM Forecasts'!BM18</f>
        <v>2.9095756600625577E-3</v>
      </c>
      <c r="BN18" s="3">
        <f>'MoM Forecasts'!BN18</f>
        <v>1.2193808490783553E-3</v>
      </c>
      <c r="BO18" s="3">
        <f>'MoM Forecasts'!BO18</f>
        <v>6.2431662576771796E-3</v>
      </c>
      <c r="BP18" s="3">
        <f>'MoM Forecasts'!BP18</f>
        <v>2.8021328504947984E-3</v>
      </c>
      <c r="BQ18" s="3">
        <f>'MoM Forecasts'!BQ18</f>
        <v>-2.3484984002495546E-2</v>
      </c>
      <c r="BR18" s="3">
        <f>'MoM Forecasts'!BR18</f>
        <v>-2.9628869429215055E-2</v>
      </c>
      <c r="BS18" s="3">
        <f>'MoM Forecasts'!BS18</f>
        <v>-1.8622569768938391E-2</v>
      </c>
      <c r="BT18" s="3">
        <f>'MoM Forecasts'!BT18</f>
        <v>-3.280813522583248E-3</v>
      </c>
      <c r="BU18" s="3">
        <f>'MoM Forecasts'!BU18</f>
        <v>-1.6509070900898593E-2</v>
      </c>
      <c r="BV18" s="3">
        <f>'MoM Forecasts'!BV18</f>
        <v>-9.6529811682509736E-3</v>
      </c>
      <c r="BW18" s="3">
        <f>'MoM Forecasts'!BW18</f>
        <v>4.9316333877738039E-3</v>
      </c>
      <c r="BX18" s="3">
        <f>'MoM Forecasts'!BX18</f>
        <v>1.2710273265178929E-2</v>
      </c>
      <c r="BY18" s="20">
        <v>1.8344865502279983E-3</v>
      </c>
      <c r="BZ18" s="3">
        <f>'MoM Forecasts'!BZ18</f>
        <v>4.4279007320577879E-3</v>
      </c>
      <c r="CA18" s="20">
        <v>1.8718439022495925E-3</v>
      </c>
      <c r="CB18" s="20">
        <v>1.3138152788647828E-2</v>
      </c>
      <c r="CC18" s="3">
        <f>'MoM Forecasts'!CC18</f>
        <v>-8.8014363397292961E-4</v>
      </c>
      <c r="CD18" s="3">
        <f>'MoM Forecasts'!CD18</f>
        <v>-2.7181770352732615E-2</v>
      </c>
      <c r="CE18" s="3">
        <f>'MoM Forecasts'!CE18</f>
        <v>-0.14778741978874088</v>
      </c>
      <c r="CF18" s="3">
        <f>'MoM Forecasts'!CF18</f>
        <v>-6.1818451730369928E-3</v>
      </c>
      <c r="CG18" s="3">
        <f>'MoM Forecasts'!CG18</f>
        <v>-5.1196747442982082E-2</v>
      </c>
      <c r="CH18" s="3">
        <f>'MoM Forecasts'!CH18</f>
        <v>6.0651066598924608E-3</v>
      </c>
      <c r="CI18" s="3">
        <f>'MoM Forecasts'!CI18</f>
        <v>4.4115272565510288E-3</v>
      </c>
      <c r="CJ18" s="3">
        <f>'MoM Forecasts'!CJ18</f>
        <v>4.2720522242669645E-3</v>
      </c>
      <c r="CK18" s="3">
        <f>'MoM Forecasts'!CK18</f>
        <v>1.3262637902937691E-3</v>
      </c>
      <c r="CL18" s="3">
        <f>'MoM Forecasts'!CL18</f>
        <v>-9.4554066298784267E-3</v>
      </c>
      <c r="CM18" s="3">
        <f>'MoM Forecasts'!CM18</f>
        <v>4.9202353321948777E-3</v>
      </c>
      <c r="CN18" s="3">
        <f>'MoM Forecasts'!CN18</f>
        <v>7.0993445938920541E-3</v>
      </c>
    </row>
    <row r="19" spans="1:92" x14ac:dyDescent="0.2">
      <c r="A19" s="4">
        <v>45261</v>
      </c>
      <c r="B19" s="3">
        <f>'MoM Forecasts'!B19</f>
        <v>2.3800332335293106E-3</v>
      </c>
      <c r="C19" s="3">
        <f>'MoM Forecasts'!C19</f>
        <v>2.7630457686185217E-3</v>
      </c>
      <c r="D19" s="3">
        <f>'MoM Forecasts'!D19</f>
        <v>7.5578725483373965E-3</v>
      </c>
      <c r="E19" s="3">
        <f>'MoM Forecasts'!E19</f>
        <v>1.3406218975109407E-3</v>
      </c>
      <c r="F19" s="3">
        <f>'MoM Forecasts'!F19</f>
        <v>6.2300778943407131E-3</v>
      </c>
      <c r="G19" s="3">
        <f>'MoM Forecasts'!G19</f>
        <v>1.7501284402137163E-3</v>
      </c>
      <c r="H19" s="3">
        <f>'MoM Forecasts'!H19</f>
        <v>5.0872561248038739E-3</v>
      </c>
      <c r="I19" s="3">
        <f>'MoM Forecasts'!I19</f>
        <v>1.2660567826972002E-3</v>
      </c>
      <c r="J19" s="3">
        <f>'MoM Forecasts'!J19</f>
        <v>0</v>
      </c>
      <c r="K19" s="3">
        <f>'MoM Forecasts'!K19</f>
        <v>1.9060339048815322E-3</v>
      </c>
      <c r="L19" s="3">
        <f>'MoM Forecasts'!L19</f>
        <v>2.3628480807864616E-3</v>
      </c>
      <c r="M19" s="3">
        <f>'MoM Forecasts'!M19</f>
        <v>2.0022482725836621E-3</v>
      </c>
      <c r="N19" s="3">
        <f>'MoM Forecasts'!N19</f>
        <v>2.4219207816080779E-3</v>
      </c>
      <c r="O19" s="3">
        <f>'MoM Forecasts'!O19</f>
        <v>1.7986825839708676E-3</v>
      </c>
      <c r="P19" s="3">
        <f>'MoM Forecasts'!P19</f>
        <v>1.0484268773278682E-3</v>
      </c>
      <c r="Q19" s="3">
        <f>'MoM Forecasts'!Q19</f>
        <v>2.8719098013711974E-3</v>
      </c>
      <c r="R19" s="3">
        <f>'MoM Forecasts'!R19</f>
        <v>6.262145576207967E-3</v>
      </c>
      <c r="S19" s="3">
        <f>'MoM Forecasts'!S19</f>
        <v>1.1259711143723594E-2</v>
      </c>
      <c r="T19" s="3">
        <f>'MoM Forecasts'!T19</f>
        <v>1.2879254578181953E-3</v>
      </c>
      <c r="U19" s="3">
        <f>'MoM Forecasts'!U19</f>
        <v>1.3441528393092206E-3</v>
      </c>
      <c r="V19" s="3">
        <f>'MoM Forecasts'!V19</f>
        <v>1.0658236950298328E-3</v>
      </c>
      <c r="W19" s="3">
        <f>'MoM Forecasts'!W19</f>
        <v>-1.3336293767045593E-3</v>
      </c>
      <c r="X19" s="3">
        <f>'MoM Forecasts'!X19</f>
        <v>9.822772122602963E-5</v>
      </c>
      <c r="Y19" s="3">
        <f>'MoM Forecasts'!Y19</f>
        <v>-7.7442046813205323E-3</v>
      </c>
      <c r="Z19" s="3">
        <f>'MoM Forecasts'!Z19</f>
        <v>7.4352173879081995E-3</v>
      </c>
      <c r="AA19" s="3">
        <f>'MoM Forecasts'!AA19</f>
        <v>0</v>
      </c>
      <c r="AB19" s="3">
        <f>'MoM Forecasts'!AB19</f>
        <v>1.748407633218596E-3</v>
      </c>
      <c r="AC19" s="3">
        <f>'MoM Forecasts'!AC19</f>
        <v>1.0544025549159564E-3</v>
      </c>
      <c r="AD19" s="3">
        <f>'MoM Forecasts'!AD19</f>
        <v>8.2637329103918411E-4</v>
      </c>
      <c r="AE19" s="3">
        <f>'MoM Forecasts'!AE19</f>
        <v>2.4970119259868362E-3</v>
      </c>
      <c r="AF19" s="3">
        <f>'MoM Forecasts'!AF19</f>
        <v>2.9552402574444248E-3</v>
      </c>
      <c r="AG19" s="3">
        <f>'MoM Forecasts'!AG19</f>
        <v>3.0956403120305787E-3</v>
      </c>
      <c r="AH19" s="3">
        <f>'MoM Forecasts'!AH19</f>
        <v>2.9576975766121283E-3</v>
      </c>
      <c r="AI19" s="3">
        <f>'MoM Forecasts'!AI19</f>
        <v>4.7935351348382671E-3</v>
      </c>
      <c r="AJ19" s="3">
        <f>'MoM Forecasts'!AJ19</f>
        <v>4.1653954347891098E-3</v>
      </c>
      <c r="AK19" s="3">
        <f>'MoM Forecasts'!AK19</f>
        <v>3.5664510020263496E-3</v>
      </c>
      <c r="AL19" s="3">
        <f>'MoM Forecasts'!AL19</f>
        <v>8.2766687663775595E-3</v>
      </c>
      <c r="AM19" s="3">
        <f>'MoM Forecasts'!AM19</f>
        <v>1.6340457481383019E-3</v>
      </c>
      <c r="AN19" s="3">
        <f>'MoM Forecasts'!AN19</f>
        <v>1.7178941300359796E-3</v>
      </c>
      <c r="AO19" s="3">
        <f>'MoM Forecasts'!AO19</f>
        <v>-2.7919457142300264E-4</v>
      </c>
      <c r="AP19" s="3">
        <f>'MoM Forecasts'!AP19</f>
        <v>2.8882691710736541E-3</v>
      </c>
      <c r="AQ19" s="3">
        <f>'MoM Forecasts'!AQ19</f>
        <v>2.2614702410836962E-3</v>
      </c>
      <c r="AR19" s="3">
        <f>'MoM Forecasts'!AR19</f>
        <v>1.2074663834380495E-3</v>
      </c>
      <c r="AS19" s="3">
        <f>'MoM Forecasts'!AS19</f>
        <v>2.8222544895732948E-3</v>
      </c>
      <c r="AT19" s="3">
        <f>'MoM Forecasts'!AT19</f>
        <v>4.1109790013253988E-3</v>
      </c>
      <c r="AU19" s="3">
        <f>'MoM Forecasts'!AU19</f>
        <v>1.541207353432883E-3</v>
      </c>
      <c r="AV19" s="95">
        <f ca="1">IFERROR(VLOOKUP(A19,Housing!$B$3:$O$30,14,0),0)</f>
        <v>2.8542448124335706E-5</v>
      </c>
      <c r="AW19" s="20">
        <v>1E-3</v>
      </c>
      <c r="AX19" s="20">
        <v>0</v>
      </c>
      <c r="AY19" s="3">
        <f>'MoM Forecasts'!AY19</f>
        <v>1.2446042774172383E-7</v>
      </c>
      <c r="AZ19" s="3">
        <f>'MoM Forecasts'!AZ19</f>
        <v>1.207903328188209E-3</v>
      </c>
      <c r="BA19" s="3">
        <f>'MoM Forecasts'!BA19</f>
        <v>7.8635361115830804E-3</v>
      </c>
      <c r="BB19" s="3">
        <f>'MoM Forecasts'!BB19</f>
        <v>7.8383067294225395E-3</v>
      </c>
      <c r="BC19" s="3">
        <f>'MoM Forecasts'!BC19</f>
        <v>2.0214470997452771E-2</v>
      </c>
      <c r="BD19" s="20">
        <f>VLOOKUP(A19,OFGEM!$B$1:$C$45,2,0)</f>
        <v>0</v>
      </c>
      <c r="BE19" s="20">
        <f>VLOOKUP('Overriden Forecasts'!A19,OFGEM!$B$2:$D$45,3,0)</f>
        <v>0</v>
      </c>
      <c r="BF19" s="3">
        <f>'MoM Forecasts'!BF19</f>
        <v>2.4290294240225663E-3</v>
      </c>
      <c r="BG19" s="3">
        <f>'MoM Forecasts'!BG19</f>
        <v>2.645158000526604E-2</v>
      </c>
      <c r="BH19" s="3">
        <f>'MoM Forecasts'!BH19</f>
        <v>1.405972086716667E-2</v>
      </c>
      <c r="BI19" s="3">
        <f>'MoM Forecasts'!BI19</f>
        <v>1.7358253934706358E-2</v>
      </c>
      <c r="BJ19" s="3">
        <f>'MoM Forecasts'!BJ19</f>
        <v>1.9380963711684407E-2</v>
      </c>
      <c r="BK19" s="3">
        <f>'MoM Forecasts'!BK19</f>
        <v>2.6570401816683464E-3</v>
      </c>
      <c r="BL19" s="3">
        <f>'MoM Forecasts'!BL19</f>
        <v>8.1105777968353276E-3</v>
      </c>
      <c r="BM19" s="3">
        <f>'MoM Forecasts'!BM19</f>
        <v>2.9011345894744967E-3</v>
      </c>
      <c r="BN19" s="3">
        <f>'MoM Forecasts'!BN19</f>
        <v>2.2055765032353847E-3</v>
      </c>
      <c r="BO19" s="3">
        <f>'MoM Forecasts'!BO19</f>
        <v>4.1137858556687945E-3</v>
      </c>
      <c r="BP19" s="3">
        <f>'MoM Forecasts'!BP19</f>
        <v>2.7943028427050987E-3</v>
      </c>
      <c r="BQ19" s="3">
        <f>'MoM Forecasts'!BQ19</f>
        <v>2.3609933041243591E-2</v>
      </c>
      <c r="BR19" s="3">
        <f>'MoM Forecasts'!BR19</f>
        <v>4.1224897251056491E-2</v>
      </c>
      <c r="BS19" s="3">
        <f>'MoM Forecasts'!BS19</f>
        <v>2.0696051554480066E-2</v>
      </c>
      <c r="BT19" s="3">
        <f>'MoM Forecasts'!BT19</f>
        <v>6.7594114570721509E-3</v>
      </c>
      <c r="BU19" s="3">
        <f>'MoM Forecasts'!BU19</f>
        <v>1.3951212613089403E-2</v>
      </c>
      <c r="BV19" s="3">
        <f>'MoM Forecasts'!BV19</f>
        <v>1.8277685536338684E-2</v>
      </c>
      <c r="BW19" s="3">
        <f>'MoM Forecasts'!BW19</f>
        <v>5.1780859696017867E-3</v>
      </c>
      <c r="BX19" s="3">
        <f>'MoM Forecasts'!BX19</f>
        <v>-1.172795695981721E-4</v>
      </c>
      <c r="BY19" s="20">
        <v>7.5743087498691963E-4</v>
      </c>
      <c r="BZ19" s="3">
        <f>'MoM Forecasts'!BZ19</f>
        <v>2.6638020125564488E-3</v>
      </c>
      <c r="CA19" s="20">
        <v>1.8683466489675116E-3</v>
      </c>
      <c r="CB19" s="20">
        <v>1.2967780073918744E-2</v>
      </c>
      <c r="CC19" s="3">
        <f>'MoM Forecasts'!CC19</f>
        <v>4.0940155451043569E-3</v>
      </c>
      <c r="CD19" s="3">
        <f>'MoM Forecasts'!CD19</f>
        <v>1.8783677270973076E-2</v>
      </c>
      <c r="CE19" s="3">
        <f>'MoM Forecasts'!CE19</f>
        <v>3.1620830351997586E-2</v>
      </c>
      <c r="CF19" s="3">
        <f>'MoM Forecasts'!CF19</f>
        <v>1.645616722860499E-2</v>
      </c>
      <c r="CG19" s="3">
        <f>'MoM Forecasts'!CG19</f>
        <v>5.2447090830191279E-2</v>
      </c>
      <c r="CH19" s="3">
        <f>'MoM Forecasts'!CH19</f>
        <v>1.0959019498670841E-3</v>
      </c>
      <c r="CI19" s="3">
        <f>'MoM Forecasts'!CI19</f>
        <v>4.3998705485062128E-3</v>
      </c>
      <c r="CJ19" s="3">
        <f>'MoM Forecasts'!CJ19</f>
        <v>1.003261364148611E-2</v>
      </c>
      <c r="CK19" s="3">
        <f>'MoM Forecasts'!CK19</f>
        <v>1.3245071444281109E-3</v>
      </c>
      <c r="CL19" s="3">
        <f>'MoM Forecasts'!CL19</f>
        <v>1.8824974831703756E-3</v>
      </c>
      <c r="CM19" s="3">
        <f>'MoM Forecasts'!CM19</f>
        <v>4.8994875452832432E-3</v>
      </c>
      <c r="CN19" s="3">
        <f>'MoM Forecasts'!CN19</f>
        <v>7.0223202608445945E-3</v>
      </c>
    </row>
    <row r="20" spans="1:92" x14ac:dyDescent="0.2">
      <c r="A20" s="4">
        <v>45292</v>
      </c>
      <c r="B20" s="3">
        <f>'MoM Forecasts'!B20</f>
        <v>2.2773511288904924E-3</v>
      </c>
      <c r="C20" s="3">
        <f>'MoM Forecasts'!C20</f>
        <v>2.0785650360133356E-3</v>
      </c>
      <c r="D20" s="3">
        <f>'MoM Forecasts'!D20</f>
        <v>7.5082311240581845E-3</v>
      </c>
      <c r="E20" s="3">
        <f>'MoM Forecasts'!E20</f>
        <v>1.3342589268228178E-3</v>
      </c>
      <c r="F20" s="3">
        <f>'MoM Forecasts'!F20</f>
        <v>2.3609453520361257E-3</v>
      </c>
      <c r="G20" s="3">
        <f>'MoM Forecasts'!G20</f>
        <v>1.7470708418463321E-3</v>
      </c>
      <c r="H20" s="3">
        <f>'MoM Forecasts'!H20</f>
        <v>-1.206591447086014E-3</v>
      </c>
      <c r="I20" s="3">
        <f>'MoM Forecasts'!I20</f>
        <v>1.2765778519121529E-3</v>
      </c>
      <c r="J20" s="3">
        <f>'MoM Forecasts'!J20</f>
        <v>0</v>
      </c>
      <c r="K20" s="3">
        <f>'MoM Forecasts'!K20</f>
        <v>1.8206841610755031E-3</v>
      </c>
      <c r="L20" s="3">
        <f>'MoM Forecasts'!L20</f>
        <v>2.2461695028241913E-3</v>
      </c>
      <c r="M20" s="3">
        <f>'MoM Forecasts'!M20</f>
        <v>1.928527440320682E-3</v>
      </c>
      <c r="N20" s="3">
        <f>'MoM Forecasts'!N20</f>
        <v>2.3577052751972971E-3</v>
      </c>
      <c r="O20" s="3">
        <f>'MoM Forecasts'!O20</f>
        <v>1.7954531336890067E-3</v>
      </c>
      <c r="P20" s="3">
        <f>'MoM Forecasts'!P20</f>
        <v>2.5649786178867373E-3</v>
      </c>
      <c r="Q20" s="3">
        <f>'MoM Forecasts'!Q20</f>
        <v>2.6784180700463178E-3</v>
      </c>
      <c r="R20" s="3">
        <f>'MoM Forecasts'!R20</f>
        <v>5.8841828261013696E-3</v>
      </c>
      <c r="S20" s="3">
        <f>'MoM Forecasts'!S20</f>
        <v>1.0958727931218881E-2</v>
      </c>
      <c r="T20" s="3">
        <f>'MoM Forecasts'!T20</f>
        <v>1.2848509312233247E-3</v>
      </c>
      <c r="U20" s="3">
        <f>'MoM Forecasts'!U20</f>
        <v>1.3423485188550632E-3</v>
      </c>
      <c r="V20" s="3">
        <f>'MoM Forecasts'!V20</f>
        <v>1.4921508555363339E-3</v>
      </c>
      <c r="W20" s="3">
        <f>'MoM Forecasts'!W20</f>
        <v>1.5524455329107845E-3</v>
      </c>
      <c r="X20" s="3">
        <f>'MoM Forecasts'!X20</f>
        <v>3.1392233678104731E-3</v>
      </c>
      <c r="Y20" s="3">
        <f>'MoM Forecasts'!Y20</f>
        <v>2.7112644052640356E-4</v>
      </c>
      <c r="Z20" s="3">
        <f>'MoM Forecasts'!Z20</f>
        <v>-8.3337004742457532E-3</v>
      </c>
      <c r="AA20" s="3">
        <f>'MoM Forecasts'!AA20</f>
        <v>0</v>
      </c>
      <c r="AB20" s="3">
        <f>'MoM Forecasts'!AB20</f>
        <v>1.6970642044413786E-3</v>
      </c>
      <c r="AC20" s="3">
        <f>'MoM Forecasts'!AC20</f>
        <v>1.0542304498692978E-3</v>
      </c>
      <c r="AD20" s="3">
        <f>'MoM Forecasts'!AD20</f>
        <v>8.2625995141283326E-4</v>
      </c>
      <c r="AE20" s="3">
        <f>'MoM Forecasts'!AE20</f>
        <v>2.9230407485565379E-3</v>
      </c>
      <c r="AF20" s="3">
        <f>'MoM Forecasts'!AF20</f>
        <v>-1.5158141788922608E-2</v>
      </c>
      <c r="AG20" s="3">
        <f>'MoM Forecasts'!AG20</f>
        <v>-1.7360275037218598E-2</v>
      </c>
      <c r="AH20" s="3">
        <f>'MoM Forecasts'!AH20</f>
        <v>2.9489757248724047E-3</v>
      </c>
      <c r="AI20" s="3">
        <f>'MoM Forecasts'!AI20</f>
        <v>4.5304477187682046E-3</v>
      </c>
      <c r="AJ20" s="3">
        <f>'MoM Forecasts'!AJ20</f>
        <v>4.0207890128440837E-3</v>
      </c>
      <c r="AK20" s="3">
        <f>'MoM Forecasts'!AK20</f>
        <v>3.3680987875932544E-3</v>
      </c>
      <c r="AL20" s="3">
        <f>'MoM Forecasts'!AL20</f>
        <v>8.0138719367373046E-3</v>
      </c>
      <c r="AM20" s="3">
        <f>'MoM Forecasts'!AM20</f>
        <v>1.6313799985880895E-3</v>
      </c>
      <c r="AN20" s="3">
        <f>'MoM Forecasts'!AN20</f>
        <v>1.7149480308804588E-3</v>
      </c>
      <c r="AO20" s="3">
        <f>'MoM Forecasts'!AO20</f>
        <v>2.2470737888100611E-3</v>
      </c>
      <c r="AP20" s="3">
        <f>'MoM Forecasts'!AP20</f>
        <v>8.7468203806873035E-4</v>
      </c>
      <c r="AQ20" s="3">
        <f>'MoM Forecasts'!AQ20</f>
        <v>2.5497277444088695E-3</v>
      </c>
      <c r="AR20" s="3">
        <f>'MoM Forecasts'!AR20</f>
        <v>1.2060101667035195E-3</v>
      </c>
      <c r="AS20" s="3">
        <f>'MoM Forecasts'!AS20</f>
        <v>3.321596292893636E-3</v>
      </c>
      <c r="AT20" s="3">
        <f>'MoM Forecasts'!AT20</f>
        <v>4.0944715670239162E-3</v>
      </c>
      <c r="AU20" s="3">
        <f>'MoM Forecasts'!AU20</f>
        <v>1.4588429500039801E-3</v>
      </c>
      <c r="AV20" s="95">
        <f ca="1">IFERROR(VLOOKUP(A20,Housing!$B$3:$O$30,14,0),0)</f>
        <v>-1.4243047904205497E-5</v>
      </c>
      <c r="AW20" s="20">
        <v>1E-3</v>
      </c>
      <c r="AX20" s="20">
        <v>0</v>
      </c>
      <c r="AY20" s="3">
        <f>'MoM Forecasts'!AY20</f>
        <v>-2.34122203512932E-7</v>
      </c>
      <c r="AZ20" s="3">
        <f>'MoM Forecasts'!AZ20</f>
        <v>1.5138690644413977E-3</v>
      </c>
      <c r="BA20" s="3">
        <f>'MoM Forecasts'!BA20</f>
        <v>7.0701060791149573E-3</v>
      </c>
      <c r="BB20" s="3">
        <f>'MoM Forecasts'!BB20</f>
        <v>7.7773455097762678E-3</v>
      </c>
      <c r="BC20" s="3">
        <f>'MoM Forecasts'!BC20</f>
        <v>2.0078708740650875E-2</v>
      </c>
      <c r="BD20" s="20">
        <f>VLOOKUP(A20,OFGEM!$B$1:$C$45,2,0)</f>
        <v>0</v>
      </c>
      <c r="BE20" s="20">
        <f>VLOOKUP('Overriden Forecasts'!A20,OFGEM!$B$2:$D$45,3,0)</f>
        <v>0</v>
      </c>
      <c r="BF20" s="3">
        <f>'MoM Forecasts'!BF20</f>
        <v>1.1143740609861119E-2</v>
      </c>
      <c r="BG20" s="3">
        <f>'MoM Forecasts'!BG20</f>
        <v>1.6906677241797619E-2</v>
      </c>
      <c r="BH20" s="3">
        <f>'MoM Forecasts'!BH20</f>
        <v>9.6818598982104653E-3</v>
      </c>
      <c r="BI20" s="3">
        <f>'MoM Forecasts'!BI20</f>
        <v>1.1565306323857438E-3</v>
      </c>
      <c r="BJ20" s="3">
        <f>'MoM Forecasts'!BJ20</f>
        <v>6.6583424925577006E-3</v>
      </c>
      <c r="BK20" s="3">
        <f>'MoM Forecasts'!BK20</f>
        <v>2.5417990771599008E-3</v>
      </c>
      <c r="BL20" s="3">
        <f>'MoM Forecasts'!BL20</f>
        <v>8.0453255579964189E-3</v>
      </c>
      <c r="BM20" s="3">
        <f>'MoM Forecasts'!BM20</f>
        <v>2.8927423545710429E-3</v>
      </c>
      <c r="BN20" s="3">
        <f>'MoM Forecasts'!BN20</f>
        <v>1.2653968471436627E-3</v>
      </c>
      <c r="BO20" s="3">
        <f>'MoM Forecasts'!BO20</f>
        <v>4.2247230295460181E-3</v>
      </c>
      <c r="BP20" s="3">
        <f>'MoM Forecasts'!BP20</f>
        <v>2.7865164718066104E-3</v>
      </c>
      <c r="BQ20" s="3">
        <f>'MoM Forecasts'!BQ20</f>
        <v>2.4192899441836557E-2</v>
      </c>
      <c r="BR20" s="3">
        <f>'MoM Forecasts'!BR20</f>
        <v>3.0257127978370768E-2</v>
      </c>
      <c r="BS20" s="3">
        <f>'MoM Forecasts'!BS20</f>
        <v>1.3459517248924024E-2</v>
      </c>
      <c r="BT20" s="3">
        <f>'MoM Forecasts'!BT20</f>
        <v>1.2189900517839858E-2</v>
      </c>
      <c r="BU20" s="3">
        <f>'MoM Forecasts'!BU20</f>
        <v>2.2950218930417599E-2</v>
      </c>
      <c r="BV20" s="3">
        <f>'MoM Forecasts'!BV20</f>
        <v>6.6118498015206306E-3</v>
      </c>
      <c r="BW20" s="3">
        <f>'MoM Forecasts'!BW20</f>
        <v>3.7917104628875098E-3</v>
      </c>
      <c r="BX20" s="3">
        <f>'MoM Forecasts'!BX20</f>
        <v>1.0956924975962234E-3</v>
      </c>
      <c r="BY20" s="20">
        <v>-5.2100198116566965E-4</v>
      </c>
      <c r="BZ20" s="3">
        <f>'MoM Forecasts'!BZ20</f>
        <v>4.3936271840030461E-3</v>
      </c>
      <c r="CA20" s="20">
        <v>1.8648624394779212E-3</v>
      </c>
      <c r="CB20" s="20">
        <v>1.2801769541730401E-2</v>
      </c>
      <c r="CC20" s="3">
        <f>'MoM Forecasts'!CC20</f>
        <v>1.7191562841432084E-3</v>
      </c>
      <c r="CD20" s="3">
        <f>'MoM Forecasts'!CD20</f>
        <v>-8.3272217049994435E-3</v>
      </c>
      <c r="CE20" s="3">
        <f>'MoM Forecasts'!CE20</f>
        <v>1.3065305274744921E-2</v>
      </c>
      <c r="CF20" s="3">
        <f>'MoM Forecasts'!CF20</f>
        <v>1.5513654055721027E-2</v>
      </c>
      <c r="CG20" s="3">
        <f>'MoM Forecasts'!CG20</f>
        <v>-1.326545796273948E-2</v>
      </c>
      <c r="CH20" s="3">
        <f>'MoM Forecasts'!CH20</f>
        <v>5.9806237026902576E-3</v>
      </c>
      <c r="CI20" s="3">
        <f>'MoM Forecasts'!CI20</f>
        <v>4.3882820499518971E-3</v>
      </c>
      <c r="CJ20" s="3">
        <f>'MoM Forecasts'!CJ20</f>
        <v>4.098237746716471E-3</v>
      </c>
      <c r="CK20" s="3">
        <f>'MoM Forecasts'!CK20</f>
        <v>1.3227551457872799E-3</v>
      </c>
      <c r="CL20" s="3">
        <f>'MoM Forecasts'!CL20</f>
        <v>4.7575723906927436E-3</v>
      </c>
      <c r="CM20" s="3">
        <f>'MoM Forecasts'!CM20</f>
        <v>4.8723747412298124E-3</v>
      </c>
      <c r="CN20" s="3">
        <f>'MoM Forecasts'!CN20</f>
        <v>6.9539429877942815E-3</v>
      </c>
    </row>
    <row r="21" spans="1:92" x14ac:dyDescent="0.2">
      <c r="A21" s="4">
        <v>45323</v>
      </c>
      <c r="B21" s="3">
        <f>'MoM Forecasts'!B21</f>
        <v>2.1854388241653311E-3</v>
      </c>
      <c r="C21" s="3">
        <f>'MoM Forecasts'!C21</f>
        <v>6.3371002677519161E-3</v>
      </c>
      <c r="D21" s="3">
        <f>'MoM Forecasts'!D21</f>
        <v>7.447663205874866E-3</v>
      </c>
      <c r="E21" s="3">
        <f>'MoM Forecasts'!E21</f>
        <v>1.3293312530635593E-3</v>
      </c>
      <c r="F21" s="3">
        <f>'MoM Forecasts'!F21</f>
        <v>8.6462444946078243E-3</v>
      </c>
      <c r="G21" s="3">
        <f>'MoM Forecasts'!G21</f>
        <v>1.7440239085282361E-3</v>
      </c>
      <c r="H21" s="3">
        <f>'MoM Forecasts'!H21</f>
        <v>6.5133129570902337E-3</v>
      </c>
      <c r="I21" s="3">
        <f>'MoM Forecasts'!I21</f>
        <v>1.2658281884310174E-3</v>
      </c>
      <c r="J21" s="3">
        <f>'MoM Forecasts'!J21</f>
        <v>0</v>
      </c>
      <c r="K21" s="3">
        <f>'MoM Forecasts'!K21</f>
        <v>1.7467036300795602E-3</v>
      </c>
      <c r="L21" s="3">
        <f>'MoM Forecasts'!L21</f>
        <v>2.1462592107301948E-3</v>
      </c>
      <c r="M21" s="3">
        <f>'MoM Forecasts'!M21</f>
        <v>1.8659459787022659E-3</v>
      </c>
      <c r="N21" s="3">
        <f>'MoM Forecasts'!N21</f>
        <v>1.5809293075470521E-3</v>
      </c>
      <c r="O21" s="3">
        <f>'MoM Forecasts'!O21</f>
        <v>1.7922352592765201E-3</v>
      </c>
      <c r="P21" s="3">
        <f>'MoM Forecasts'!P21</f>
        <v>1.0170700821103829E-3</v>
      </c>
      <c r="Q21" s="3">
        <f>'MoM Forecasts'!Q21</f>
        <v>2.5124902757582834E-3</v>
      </c>
      <c r="R21" s="3">
        <f>'MoM Forecasts'!R21</f>
        <v>6.599693940951612E-3</v>
      </c>
      <c r="S21" s="3">
        <f>'MoM Forecasts'!S21</f>
        <v>1.0668965722804291E-2</v>
      </c>
      <c r="T21" s="3">
        <f>'MoM Forecasts'!T21</f>
        <v>1.2823079523727188E-3</v>
      </c>
      <c r="U21" s="3">
        <f>'MoM Forecasts'!U21</f>
        <v>1.3405490338853632E-3</v>
      </c>
      <c r="V21" s="3">
        <f>'MoM Forecasts'!V21</f>
        <v>1.8679027725931885E-3</v>
      </c>
      <c r="W21" s="3">
        <f>'MoM Forecasts'!W21</f>
        <v>4.3048485029033579E-3</v>
      </c>
      <c r="X21" s="3">
        <f>'MoM Forecasts'!X21</f>
        <v>2.6838821211159214E-3</v>
      </c>
      <c r="Y21" s="3">
        <f>'MoM Forecasts'!Y21</f>
        <v>1.0953405981217079E-2</v>
      </c>
      <c r="Z21" s="3">
        <f>'MoM Forecasts'!Z21</f>
        <v>7.9108965363712258E-3</v>
      </c>
      <c r="AA21" s="3">
        <f>'MoM Forecasts'!AA21</f>
        <v>0</v>
      </c>
      <c r="AB21" s="3">
        <f>'MoM Forecasts'!AB21</f>
        <v>1.6553752451773374E-3</v>
      </c>
      <c r="AC21" s="3">
        <f>'MoM Forecasts'!AC21</f>
        <v>1.0536668545544359E-3</v>
      </c>
      <c r="AD21" s="3">
        <f>'MoM Forecasts'!AD21</f>
        <v>8.2589932480559014E-4</v>
      </c>
      <c r="AE21" s="3">
        <f>'MoM Forecasts'!AE21</f>
        <v>2.4009048739579431E-3</v>
      </c>
      <c r="AF21" s="3">
        <f>'MoM Forecasts'!AF21</f>
        <v>-9.7798858925013388E-4</v>
      </c>
      <c r="AG21" s="3">
        <f>'MoM Forecasts'!AG21</f>
        <v>-1.9603709290993976E-3</v>
      </c>
      <c r="AH21" s="3">
        <f>'MoM Forecasts'!AH21</f>
        <v>2.9403048538509946E-3</v>
      </c>
      <c r="AI21" s="3">
        <f>'MoM Forecasts'!AI21</f>
        <v>4.2884826098070761E-3</v>
      </c>
      <c r="AJ21" s="3">
        <f>'MoM Forecasts'!AJ21</f>
        <v>6.0524440838585214E-3</v>
      </c>
      <c r="AK21" s="3">
        <f>'MoM Forecasts'!AK21</f>
        <v>5.3974916050028021E-3</v>
      </c>
      <c r="AL21" s="3">
        <f>'MoM Forecasts'!AL21</f>
        <v>9.2795148629336577E-3</v>
      </c>
      <c r="AM21" s="3">
        <f>'MoM Forecasts'!AM21</f>
        <v>1.6287229325726571E-3</v>
      </c>
      <c r="AN21" s="3">
        <f>'MoM Forecasts'!AN21</f>
        <v>1.7120120192390953E-3</v>
      </c>
      <c r="AO21" s="3">
        <f>'MoM Forecasts'!AO21</f>
        <v>-2.2802255624587708E-4</v>
      </c>
      <c r="AP21" s="3">
        <f>'MoM Forecasts'!AP21</f>
        <v>1.1788009563629132E-4</v>
      </c>
      <c r="AQ21" s="3">
        <f>'MoM Forecasts'!AQ21</f>
        <v>2.1926275311507926E-3</v>
      </c>
      <c r="AR21" s="3">
        <f>'MoM Forecasts'!AR21</f>
        <v>1.204557458162725E-3</v>
      </c>
      <c r="AS21" s="3">
        <f>'MoM Forecasts'!AS21</f>
        <v>8.4738449484567102E-3</v>
      </c>
      <c r="AT21" s="3">
        <f>'MoM Forecasts'!AT21</f>
        <v>4.0778464354056521E-3</v>
      </c>
      <c r="AU21" s="3">
        <f>'MoM Forecasts'!AU21</f>
        <v>4.0852885078033196E-3</v>
      </c>
      <c r="AV21" s="95">
        <f>IFERROR(VLOOKUP(A21,Housing!$B$3:$O$30,14,0),0)</f>
        <v>0</v>
      </c>
      <c r="AW21" s="20">
        <v>1E-3</v>
      </c>
      <c r="AX21" s="20">
        <v>0</v>
      </c>
      <c r="AY21" s="3">
        <f>'MoM Forecasts'!AY21</f>
        <v>2.2277174591304849E-2</v>
      </c>
      <c r="AZ21" s="3">
        <f>'MoM Forecasts'!AZ21</f>
        <v>1.6229151493125649E-3</v>
      </c>
      <c r="BA21" s="3">
        <f>'MoM Forecasts'!BA21</f>
        <v>6.0775200181855116E-3</v>
      </c>
      <c r="BB21" s="3">
        <f>'MoM Forecasts'!BB21</f>
        <v>7.717325205243819E-3</v>
      </c>
      <c r="BC21" s="3">
        <f>'MoM Forecasts'!BC21</f>
        <v>1.7384037708339406E-2</v>
      </c>
      <c r="BD21" s="20">
        <f>VLOOKUP(A21,OFGEM!$B$1:$C$45,2,0)</f>
        <v>0</v>
      </c>
      <c r="BE21" s="20">
        <f>VLOOKUP('Overriden Forecasts'!A21,OFGEM!$B$2:$D$45,3,0)</f>
        <v>0</v>
      </c>
      <c r="BF21" s="3">
        <f>'MoM Forecasts'!BF21</f>
        <v>1.5060786595930686E-3</v>
      </c>
      <c r="BG21" s="3">
        <f>'MoM Forecasts'!BG21</f>
        <v>-1.5334760183144391E-3</v>
      </c>
      <c r="BH21" s="3">
        <f>'MoM Forecasts'!BH21</f>
        <v>-4.1790127374414787E-3</v>
      </c>
      <c r="BI21" s="3">
        <f>'MoM Forecasts'!BI21</f>
        <v>-6.4493626511369362E-3</v>
      </c>
      <c r="BJ21" s="3">
        <f>'MoM Forecasts'!BJ21</f>
        <v>-1.5263624552284139E-3</v>
      </c>
      <c r="BK21" s="3">
        <f>'MoM Forecasts'!BK21</f>
        <v>2.4368556885752124E-3</v>
      </c>
      <c r="BL21" s="3">
        <f>'MoM Forecasts'!BL21</f>
        <v>7.9811148903874418E-3</v>
      </c>
      <c r="BM21" s="3">
        <f>'MoM Forecasts'!BM21</f>
        <v>2.8843985327680066E-3</v>
      </c>
      <c r="BN21" s="3">
        <f>'MoM Forecasts'!BN21</f>
        <v>4.4915999278658525E-3</v>
      </c>
      <c r="BO21" s="3">
        <f>'MoM Forecasts'!BO21</f>
        <v>4.7057105936536558E-3</v>
      </c>
      <c r="BP21" s="3">
        <f>'MoM Forecasts'!BP21</f>
        <v>2.7787733740285425E-3</v>
      </c>
      <c r="BQ21" s="3">
        <f>'MoM Forecasts'!BQ21</f>
        <v>9.1730858417069516E-3</v>
      </c>
      <c r="BR21" s="3">
        <f>'MoM Forecasts'!BR21</f>
        <v>1.6798532769309427E-2</v>
      </c>
      <c r="BS21" s="3">
        <f>'MoM Forecasts'!BS21</f>
        <v>2.1300682233758028E-3</v>
      </c>
      <c r="BT21" s="3">
        <f>'MoM Forecasts'!BT21</f>
        <v>6.8396031363806564E-3</v>
      </c>
      <c r="BU21" s="3">
        <f>'MoM Forecasts'!BU21</f>
        <v>1.4058083787284792E-2</v>
      </c>
      <c r="BV21" s="3">
        <f>'MoM Forecasts'!BV21</f>
        <v>-1.9395124611658598E-3</v>
      </c>
      <c r="BW21" s="3">
        <f>'MoM Forecasts'!BW21</f>
        <v>4.427736542443883E-3</v>
      </c>
      <c r="BX21" s="3">
        <f>'MoM Forecasts'!BX21</f>
        <v>9.3242319487034653E-3</v>
      </c>
      <c r="BY21" s="20">
        <v>-1.6515354857608022E-3</v>
      </c>
      <c r="BZ21" s="3">
        <f>'MoM Forecasts'!BZ21</f>
        <v>2.6481266435707251E-3</v>
      </c>
      <c r="CA21" s="20">
        <v>1.8613912009419753E-3</v>
      </c>
      <c r="CB21" s="20">
        <v>1.2639955745368248E-2</v>
      </c>
      <c r="CC21" s="3">
        <f>'MoM Forecasts'!CC21</f>
        <v>5.6451409256290663E-3</v>
      </c>
      <c r="CD21" s="3">
        <f>'MoM Forecasts'!CD21</f>
        <v>2.3380683189465845E-2</v>
      </c>
      <c r="CE21" s="3">
        <f>'MoM Forecasts'!CE21</f>
        <v>7.2326077980069403E-2</v>
      </c>
      <c r="CF21" s="3">
        <f>'MoM Forecasts'!CF21</f>
        <v>-5.5915714847806219E-3</v>
      </c>
      <c r="CG21" s="3">
        <f>'MoM Forecasts'!CG21</f>
        <v>9.8755040639224578E-3</v>
      </c>
      <c r="CH21" s="3">
        <f>'MoM Forecasts'!CH21</f>
        <v>1.1289185217078224E-3</v>
      </c>
      <c r="CI21" s="3">
        <f>'MoM Forecasts'!CI21</f>
        <v>4.3767611427454334E-3</v>
      </c>
      <c r="CJ21" s="3">
        <f>'MoM Forecasts'!CJ21</f>
        <v>2.3243251945928023E-3</v>
      </c>
      <c r="CK21" s="3">
        <f>'MoM Forecasts'!CK21</f>
        <v>1.3210077759540084E-3</v>
      </c>
      <c r="CL21" s="3">
        <f>'MoM Forecasts'!CL21</f>
        <v>1.7533408493796587E-2</v>
      </c>
      <c r="CM21" s="3">
        <f>'MoM Forecasts'!CM21</f>
        <v>4.8499816359313108E-3</v>
      </c>
      <c r="CN21" s="3">
        <f>'MoM Forecasts'!CN21</f>
        <v>6.8920807244827742E-3</v>
      </c>
    </row>
    <row r="22" spans="1:92" x14ac:dyDescent="0.2">
      <c r="A22" s="4">
        <v>45352</v>
      </c>
      <c r="B22" s="3">
        <f>'MoM Forecasts'!B22</f>
        <v>2.1031295338533873E-3</v>
      </c>
      <c r="C22" s="3">
        <f>'MoM Forecasts'!C22</f>
        <v>-4.0174215237259725E-3</v>
      </c>
      <c r="D22" s="3">
        <f>'MoM Forecasts'!D22</f>
        <v>7.3956290670027514E-3</v>
      </c>
      <c r="E22" s="3">
        <f>'MoM Forecasts'!E22</f>
        <v>1.325394620159015E-3</v>
      </c>
      <c r="F22" s="3">
        <f>'MoM Forecasts'!F22</f>
        <v>9.2368715593640349E-3</v>
      </c>
      <c r="G22" s="3">
        <f>'MoM Forecasts'!G22</f>
        <v>1.7409875845562084E-3</v>
      </c>
      <c r="H22" s="3">
        <f>'MoM Forecasts'!H22</f>
        <v>2.521286989918714E-3</v>
      </c>
      <c r="I22" s="3">
        <f>'MoM Forecasts'!I22</f>
        <v>1.271092587045386E-3</v>
      </c>
      <c r="J22" s="3">
        <f>'MoM Forecasts'!J22</f>
        <v>0</v>
      </c>
      <c r="K22" s="3">
        <f>'MoM Forecasts'!K22</f>
        <v>1.6825391865873396E-3</v>
      </c>
      <c r="L22" s="3">
        <f>'MoM Forecasts'!L22</f>
        <v>2.0606391556545756E-3</v>
      </c>
      <c r="M22" s="3">
        <f>'MoM Forecasts'!M22</f>
        <v>1.8127599988277954E-3</v>
      </c>
      <c r="N22" s="3">
        <f>'MoM Forecasts'!N22</f>
        <v>2.6613389548579836E-3</v>
      </c>
      <c r="O22" s="3">
        <f>'MoM Forecasts'!O22</f>
        <v>1.789028898604661E-3</v>
      </c>
      <c r="P22" s="3">
        <f>'MoM Forecasts'!P22</f>
        <v>8.8472272230233351E-4</v>
      </c>
      <c r="Q22" s="3">
        <f>'MoM Forecasts'!Q22</f>
        <v>2.3701035061614029E-3</v>
      </c>
      <c r="R22" s="3">
        <f>'MoM Forecasts'!R22</f>
        <v>6.3286009871428295E-3</v>
      </c>
      <c r="S22" s="3">
        <f>'MoM Forecasts'!S22</f>
        <v>1.0389843131955123E-2</v>
      </c>
      <c r="T22" s="3">
        <f>'MoM Forecasts'!T22</f>
        <v>1.2801017484960209E-3</v>
      </c>
      <c r="U22" s="3">
        <f>'MoM Forecasts'!U22</f>
        <v>1.3387543682830128E-3</v>
      </c>
      <c r="V22" s="3">
        <f>'MoM Forecasts'!V22</f>
        <v>2.1767571681523545E-3</v>
      </c>
      <c r="W22" s="3">
        <f>'MoM Forecasts'!W22</f>
        <v>1.5008854123519377E-3</v>
      </c>
      <c r="X22" s="3">
        <f>'MoM Forecasts'!X22</f>
        <v>2.7854985799447007E-4</v>
      </c>
      <c r="Y22" s="3">
        <f>'MoM Forecasts'!Y22</f>
        <v>2.8448905522209245E-3</v>
      </c>
      <c r="Z22" s="3">
        <f>'MoM Forecasts'!Z22</f>
        <v>1.0286447910059504E-3</v>
      </c>
      <c r="AA22" s="3">
        <f>'MoM Forecasts'!AA22</f>
        <v>0</v>
      </c>
      <c r="AB22" s="3">
        <f>'MoM Forecasts'!AB22</f>
        <v>1.6201071821566604E-3</v>
      </c>
      <c r="AC22" s="3">
        <f>'MoM Forecasts'!AC22</f>
        <v>1.0528762054224927E-3</v>
      </c>
      <c r="AD22" s="3">
        <f>'MoM Forecasts'!AD22</f>
        <v>8.2539945470738729E-4</v>
      </c>
      <c r="AE22" s="3">
        <f>'MoM Forecasts'!AE22</f>
        <v>2.6876042031822589E-3</v>
      </c>
      <c r="AF22" s="3">
        <f>'MoM Forecasts'!AF22</f>
        <v>-1.7364708353120317E-3</v>
      </c>
      <c r="AG22" s="3">
        <f>'MoM Forecasts'!AG22</f>
        <v>-2.0158491041288862E-3</v>
      </c>
      <c r="AH22" s="3">
        <f>'MoM Forecasts'!AH22</f>
        <v>2.9316847552192105E-3</v>
      </c>
      <c r="AI22" s="3">
        <f>'MoM Forecasts'!AI22</f>
        <v>4.0658208675137253E-3</v>
      </c>
      <c r="AJ22" s="3">
        <f>'MoM Forecasts'!AJ22</f>
        <v>4.5474663992353115E-3</v>
      </c>
      <c r="AK22" s="3">
        <f>'MoM Forecasts'!AK22</f>
        <v>4.8232381524979662E-3</v>
      </c>
      <c r="AL22" s="3">
        <f>'MoM Forecasts'!AL22</f>
        <v>8.2877989224696691E-3</v>
      </c>
      <c r="AM22" s="3">
        <f>'MoM Forecasts'!AM22</f>
        <v>1.6260745077316674E-3</v>
      </c>
      <c r="AN22" s="3">
        <f>'MoM Forecasts'!AN22</f>
        <v>1.7090860433908173E-3</v>
      </c>
      <c r="AO22" s="3">
        <f>'MoM Forecasts'!AO22</f>
        <v>2.1926339817512908E-3</v>
      </c>
      <c r="AP22" s="3">
        <f>'MoM Forecasts'!AP22</f>
        <v>2.0709137179732995E-3</v>
      </c>
      <c r="AQ22" s="3">
        <f>'MoM Forecasts'!AQ22</f>
        <v>2.5094571758894624E-3</v>
      </c>
      <c r="AR22" s="3">
        <f>'MoM Forecasts'!AR22</f>
        <v>1.2031082451529063E-3</v>
      </c>
      <c r="AS22" s="3">
        <f>'MoM Forecasts'!AS22</f>
        <v>2.5379986827487322E-3</v>
      </c>
      <c r="AT22" s="3">
        <f>'MoM Forecasts'!AT22</f>
        <v>4.06118896134533E-3</v>
      </c>
      <c r="AU22" s="3">
        <f>'MoM Forecasts'!AU22</f>
        <v>1.6885881572017425E-3</v>
      </c>
      <c r="AV22" s="95">
        <f>IFERROR(VLOOKUP(A22,Housing!$B$3:$O$30,14,0),0)</f>
        <v>0</v>
      </c>
      <c r="AW22" s="20">
        <v>1E-3</v>
      </c>
      <c r="AX22" s="20">
        <v>0</v>
      </c>
      <c r="AY22" s="3">
        <f>'MoM Forecasts'!AY22</f>
        <v>-1.2024160855561572E-4</v>
      </c>
      <c r="AZ22" s="3">
        <f>'MoM Forecasts'!AZ22</f>
        <v>1.2050554573472816E-3</v>
      </c>
      <c r="BA22" s="3">
        <f>'MoM Forecasts'!BA22</f>
        <v>7.1183608926801423E-3</v>
      </c>
      <c r="BB22" s="3">
        <f>'MoM Forecasts'!BB22</f>
        <v>7.6582241986085098E-3</v>
      </c>
      <c r="BC22" s="3">
        <f>'MoM Forecasts'!BC22</f>
        <v>1.697194098685495E-2</v>
      </c>
      <c r="BD22" s="20">
        <f>VLOOKUP(A22,OFGEM!$B$1:$C$45,2,0)</f>
        <v>0</v>
      </c>
      <c r="BE22" s="20">
        <f>VLOOKUP('Overriden Forecasts'!A22,OFGEM!$B$2:$D$45,3,0)</f>
        <v>0</v>
      </c>
      <c r="BF22" s="3">
        <f>'MoM Forecasts'!BF22</f>
        <v>2.9292114130825553E-3</v>
      </c>
      <c r="BG22" s="3">
        <f>'MoM Forecasts'!BG22</f>
        <v>8.6962071937495278E-3</v>
      </c>
      <c r="BH22" s="3">
        <f>'MoM Forecasts'!BH22</f>
        <v>1.3765554135058089E-2</v>
      </c>
      <c r="BI22" s="3">
        <f>'MoM Forecasts'!BI22</f>
        <v>7.9923316347125795E-3</v>
      </c>
      <c r="BJ22" s="3">
        <f>'MoM Forecasts'!BJ22</f>
        <v>8.9357576618462886E-3</v>
      </c>
      <c r="BK22" s="3">
        <f>'MoM Forecasts'!BK22</f>
        <v>2.3412546097880682E-3</v>
      </c>
      <c r="BL22" s="3">
        <f>'MoM Forecasts'!BL22</f>
        <v>7.9179210527722255E-3</v>
      </c>
      <c r="BM22" s="3">
        <f>'MoM Forecasts'!BM22</f>
        <v>2.8761027063417544E-3</v>
      </c>
      <c r="BN22" s="3">
        <f>'MoM Forecasts'!BN22</f>
        <v>1.4486311930590468E-3</v>
      </c>
      <c r="BO22" s="3">
        <f>'MoM Forecasts'!BO22</f>
        <v>4.6801740109938539E-3</v>
      </c>
      <c r="BP22" s="3">
        <f>'MoM Forecasts'!BP22</f>
        <v>2.7710731896317675E-3</v>
      </c>
      <c r="BQ22" s="3">
        <f>'MoM Forecasts'!BQ22</f>
        <v>5.9196209640144382E-3</v>
      </c>
      <c r="BR22" s="3">
        <f>'MoM Forecasts'!BR22</f>
        <v>1.5827482007053639E-2</v>
      </c>
      <c r="BS22" s="3">
        <f>'MoM Forecasts'!BS22</f>
        <v>1.1913662535241398E-2</v>
      </c>
      <c r="BT22" s="3">
        <f>'MoM Forecasts'!BT22</f>
        <v>7.5348534016754787E-3</v>
      </c>
      <c r="BU22" s="3">
        <f>'MoM Forecasts'!BU22</f>
        <v>2.7278483768711226E-4</v>
      </c>
      <c r="BV22" s="3">
        <f>'MoM Forecasts'!BV22</f>
        <v>7.000013990714482E-3</v>
      </c>
      <c r="BW22" s="3">
        <f>'MoM Forecasts'!BW22</f>
        <v>2.1415965512341373E-3</v>
      </c>
      <c r="BX22" s="3">
        <f>'MoM Forecasts'!BX22</f>
        <v>5.4312161851433061E-4</v>
      </c>
      <c r="BY22" s="20">
        <v>-2.3261633949837046E-3</v>
      </c>
      <c r="BZ22" s="3">
        <f>'MoM Forecasts'!BZ22</f>
        <v>4.3598443141585896E-3</v>
      </c>
      <c r="CA22" s="20">
        <v>1.8579328610626167E-3</v>
      </c>
      <c r="CB22" s="20">
        <v>1.2482181522679436E-2</v>
      </c>
      <c r="CC22" s="3">
        <f>'MoM Forecasts'!CC22</f>
        <v>2.5472638454044905E-3</v>
      </c>
      <c r="CD22" s="3">
        <f>'MoM Forecasts'!CD22</f>
        <v>-2.8746598029351644E-2</v>
      </c>
      <c r="CE22" s="3">
        <f>'MoM Forecasts'!CE22</f>
        <v>-4.6053911774842637E-3</v>
      </c>
      <c r="CF22" s="3">
        <f>'MoM Forecasts'!CF22</f>
        <v>1.6158344737483121E-2</v>
      </c>
      <c r="CG22" s="3">
        <f>'MoM Forecasts'!CG22</f>
        <v>6.4225550434193757E-4</v>
      </c>
      <c r="CH22" s="3">
        <f>'MoM Forecasts'!CH22</f>
        <v>5.8980248131874635E-3</v>
      </c>
      <c r="CI22" s="3">
        <f>'MoM Forecasts'!CI22</f>
        <v>4.3653072107161517E-3</v>
      </c>
      <c r="CJ22" s="3">
        <f>'MoM Forecasts'!CJ22</f>
        <v>3.3903330898656936E-3</v>
      </c>
      <c r="CK22" s="3">
        <f>'MoM Forecasts'!CK22</f>
        <v>1.3192650166085063E-3</v>
      </c>
      <c r="CL22" s="3">
        <f>'MoM Forecasts'!CL22</f>
        <v>1.490076674326879E-3</v>
      </c>
      <c r="CM22" s="3">
        <f>'MoM Forecasts'!CM22</f>
        <v>4.8255588440322406E-3</v>
      </c>
      <c r="CN22" s="3">
        <f>'MoM Forecasts'!CN22</f>
        <v>6.8336408004825433E-3</v>
      </c>
    </row>
    <row r="23" spans="1:92" x14ac:dyDescent="0.2">
      <c r="A23" s="4">
        <v>45383</v>
      </c>
      <c r="B23" s="3">
        <f>'MoM Forecasts'!B23</f>
        <v>2.0293860198883351E-3</v>
      </c>
      <c r="C23" s="3">
        <f>'MoM Forecasts'!C23</f>
        <v>2.4176781578897355E-3</v>
      </c>
      <c r="D23" s="3">
        <f>'MoM Forecasts'!D23</f>
        <v>7.3393565770834002E-3</v>
      </c>
      <c r="E23" s="3">
        <f>'MoM Forecasts'!E23</f>
        <v>1.3221427241005834E-3</v>
      </c>
      <c r="F23" s="3">
        <f>'MoM Forecasts'!F23</f>
        <v>-5.0598309623872684E-4</v>
      </c>
      <c r="G23" s="3">
        <f>'MoM Forecasts'!G23</f>
        <v>1.7379618146147191E-3</v>
      </c>
      <c r="H23" s="3">
        <f>'MoM Forecasts'!H23</f>
        <v>1.2667264316037485E-3</v>
      </c>
      <c r="I23" s="3">
        <f>'MoM Forecasts'!I23</f>
        <v>1.264313065135747E-3</v>
      </c>
      <c r="J23" s="3">
        <f>'MoM Forecasts'!J23</f>
        <v>0</v>
      </c>
      <c r="K23" s="3">
        <f>'MoM Forecasts'!K23</f>
        <v>1.6268524155951258E-3</v>
      </c>
      <c r="L23" s="3">
        <f>'MoM Forecasts'!L23</f>
        <v>1.9872024370919394E-3</v>
      </c>
      <c r="M23" s="3">
        <f>'MoM Forecasts'!M23</f>
        <v>1.7675007229001061E-3</v>
      </c>
      <c r="N23" s="3">
        <f>'MoM Forecasts'!N23</f>
        <v>1.1388180385212276E-3</v>
      </c>
      <c r="O23" s="3">
        <f>'MoM Forecasts'!O23</f>
        <v>1.785833989988328E-3</v>
      </c>
      <c r="P23" s="3">
        <f>'MoM Forecasts'!P23</f>
        <v>2.1117114206632426E-3</v>
      </c>
      <c r="Q23" s="3">
        <f>'MoM Forecasts'!Q23</f>
        <v>2.2478352908987809E-3</v>
      </c>
      <c r="R23" s="3">
        <f>'MoM Forecasts'!R23</f>
        <v>7.0388041587143846E-3</v>
      </c>
      <c r="S23" s="3">
        <f>'MoM Forecasts'!S23</f>
        <v>1.0120818103204643E-2</v>
      </c>
      <c r="T23" s="3">
        <f>'MoM Forecasts'!T23</f>
        <v>1.2781094767306822E-3</v>
      </c>
      <c r="U23" s="3">
        <f>'MoM Forecasts'!U23</f>
        <v>1.336964501190252E-3</v>
      </c>
      <c r="V23" s="3">
        <f>'MoM Forecasts'!V23</f>
        <v>2.4071300393493367E-3</v>
      </c>
      <c r="W23" s="3">
        <f>'MoM Forecasts'!W23</f>
        <v>-1.1159966719745951E-3</v>
      </c>
      <c r="X23" s="3">
        <f>'MoM Forecasts'!X23</f>
        <v>4.4845674441191807E-3</v>
      </c>
      <c r="Y23" s="3">
        <f>'MoM Forecasts'!Y23</f>
        <v>-7.5926697885825289E-3</v>
      </c>
      <c r="Z23" s="3">
        <f>'MoM Forecasts'!Z23</f>
        <v>-8.8080834308393863E-3</v>
      </c>
      <c r="AA23" s="3">
        <f>'MoM Forecasts'!AA23</f>
        <v>0</v>
      </c>
      <c r="AB23" s="3">
        <f>'MoM Forecasts'!AB23</f>
        <v>1.5911043306067185E-3</v>
      </c>
      <c r="AC23" s="3">
        <f>'MoM Forecasts'!AC23</f>
        <v>1.0519542776694646E-3</v>
      </c>
      <c r="AD23" s="3">
        <f>'MoM Forecasts'!AD23</f>
        <v>8.2482139133444043E-4</v>
      </c>
      <c r="AE23" s="3">
        <f>'MoM Forecasts'!AE23</f>
        <v>2.3059419965170136E-3</v>
      </c>
      <c r="AF23" s="3">
        <f>'MoM Forecasts'!AF23</f>
        <v>2.5307116607131697E-4</v>
      </c>
      <c r="AG23" s="3">
        <f>'MoM Forecasts'!AG23</f>
        <v>-2.2424248263189783E-3</v>
      </c>
      <c r="AH23" s="3">
        <f>'MoM Forecasts'!AH23</f>
        <v>2.9231151128934485E-3</v>
      </c>
      <c r="AI23" s="3">
        <f>'MoM Forecasts'!AI23</f>
        <v>3.8608165751123913E-3</v>
      </c>
      <c r="AJ23" s="3">
        <f>'MoM Forecasts'!AJ23</f>
        <v>3.7489449966487953E-3</v>
      </c>
      <c r="AK23" s="3">
        <f>'MoM Forecasts'!AK23</f>
        <v>3.4094135802744674E-3</v>
      </c>
      <c r="AL23" s="3">
        <f>'MoM Forecasts'!AL23</f>
        <v>8.2082915133150358E-3</v>
      </c>
      <c r="AM23" s="3">
        <f>'MoM Forecasts'!AM23</f>
        <v>1.6234346819803402E-3</v>
      </c>
      <c r="AN23" s="3">
        <f>'MoM Forecasts'!AN23</f>
        <v>1.7061700519673817E-3</v>
      </c>
      <c r="AO23" s="3">
        <f>'MoM Forecasts'!AO23</f>
        <v>-1.7889434403917104E-4</v>
      </c>
      <c r="AP23" s="3">
        <f>'MoM Forecasts'!AP23</f>
        <v>2.856018050145348E-3</v>
      </c>
      <c r="AQ23" s="3">
        <f>'MoM Forecasts'!AQ23</f>
        <v>2.2736980381128369E-3</v>
      </c>
      <c r="AR23" s="3">
        <f>'MoM Forecasts'!AR23</f>
        <v>1.2016625150732541E-3</v>
      </c>
      <c r="AS23" s="3">
        <f>'MoM Forecasts'!AS23</f>
        <v>1.8673675833640324E-3</v>
      </c>
      <c r="AT23" s="3">
        <f>'MoM Forecasts'!AT23</f>
        <v>4.0447173167654782E-3</v>
      </c>
      <c r="AU23" s="3">
        <f>'MoM Forecasts'!AU23</f>
        <v>2.3090991145500173E-3</v>
      </c>
      <c r="AV23" s="95">
        <f>IFERROR(VLOOKUP(A23,Housing!$B$3:$O$30,14,0),0)</f>
        <v>0</v>
      </c>
      <c r="AW23" s="20">
        <v>1E-3</v>
      </c>
      <c r="AX23" s="20">
        <v>0</v>
      </c>
      <c r="AY23" s="3">
        <f>'MoM Forecasts'!AY23</f>
        <v>1.5223379512541158E-7</v>
      </c>
      <c r="AZ23" s="3">
        <f>'MoM Forecasts'!AZ23</f>
        <v>1.5074324643138404E-3</v>
      </c>
      <c r="BA23" s="3">
        <f>'MoM Forecasts'!BA23</f>
        <v>6.121015199619384E-3</v>
      </c>
      <c r="BB23" s="3">
        <f>'MoM Forecasts'!BB23</f>
        <v>7.6000215298188678E-3</v>
      </c>
      <c r="BC23" s="3">
        <f>'MoM Forecasts'!BC23</f>
        <v>1.924566625811619E-2</v>
      </c>
      <c r="BD23" s="20">
        <f>VLOOKUP(A23,OFGEM!$B$1:$C$45,2,0)</f>
        <v>0</v>
      </c>
      <c r="BE23" s="20">
        <f>VLOOKUP('Overriden Forecasts'!A23,OFGEM!$B$2:$D$45,3,0)</f>
        <v>0</v>
      </c>
      <c r="BF23" s="3">
        <f>'MoM Forecasts'!BF23</f>
        <v>5.256467442320778E-3</v>
      </c>
      <c r="BG23" s="3">
        <f>'MoM Forecasts'!BG23</f>
        <v>2.0023622605463309E-2</v>
      </c>
      <c r="BH23" s="3">
        <f>'MoM Forecasts'!BH23</f>
        <v>9.4956844018310171E-3</v>
      </c>
      <c r="BI23" s="3">
        <f>'MoM Forecasts'!BI23</f>
        <v>-2.8753104447143407E-3</v>
      </c>
      <c r="BJ23" s="3">
        <f>'MoM Forecasts'!BJ23</f>
        <v>4.1316771615633741E-3</v>
      </c>
      <c r="BK23" s="3">
        <f>'MoM Forecasts'!BK23</f>
        <v>2.2541325852536431E-3</v>
      </c>
      <c r="BL23" s="3">
        <f>'MoM Forecasts'!BL23</f>
        <v>7.8557200813553774E-3</v>
      </c>
      <c r="BM23" s="3">
        <f>'MoM Forecasts'!BM23</f>
        <v>2.8678544623610414E-3</v>
      </c>
      <c r="BN23" s="3">
        <f>'MoM Forecasts'!BN23</f>
        <v>1.4663081007963985E-3</v>
      </c>
      <c r="BO23" s="3">
        <f>'MoM Forecasts'!BO23</f>
        <v>4.9191802496055814E-3</v>
      </c>
      <c r="BP23" s="3">
        <f>'MoM Forecasts'!BP23</f>
        <v>2.7634155628537549E-3</v>
      </c>
      <c r="BQ23" s="3">
        <f>'MoM Forecasts'!BQ23</f>
        <v>4.9784789652491668E-3</v>
      </c>
      <c r="BR23" s="3">
        <f>'MoM Forecasts'!BR23</f>
        <v>-4.3259689241257337E-3</v>
      </c>
      <c r="BS23" s="3">
        <f>'MoM Forecasts'!BS23</f>
        <v>3.7535963329615729E-3</v>
      </c>
      <c r="BT23" s="3">
        <f>'MoM Forecasts'!BT23</f>
        <v>4.1806454646247104E-3</v>
      </c>
      <c r="BU23" s="3">
        <f>'MoM Forecasts'!BU23</f>
        <v>-2.6272931108344277E-3</v>
      </c>
      <c r="BV23" s="3">
        <f>'MoM Forecasts'!BV23</f>
        <v>1.3832998968210664E-3</v>
      </c>
      <c r="BW23" s="3">
        <f>'MoM Forecasts'!BW23</f>
        <v>2.1229649168414966E-3</v>
      </c>
      <c r="BX23" s="3">
        <f>'MoM Forecasts'!BX23</f>
        <v>1.0115143401863147E-3</v>
      </c>
      <c r="BY23" s="20">
        <v>-2.3596170190137711E-3</v>
      </c>
      <c r="BZ23" s="3">
        <f>'MoM Forecasts'!BZ23</f>
        <v>2.6326593059311509E-3</v>
      </c>
      <c r="CA23" s="20">
        <v>1.8544873480781376E-3</v>
      </c>
      <c r="CB23" s="20">
        <v>1.2328297475396433E-2</v>
      </c>
      <c r="CC23" s="3">
        <f>'MoM Forecasts'!CC23</f>
        <v>5.2109625646845625E-3</v>
      </c>
      <c r="CD23" s="3">
        <f>'MoM Forecasts'!CD23</f>
        <v>9.1392026116241531E-3</v>
      </c>
      <c r="CE23" s="3">
        <f>'MoM Forecasts'!CE23</f>
        <v>2.7296263728771253E-2</v>
      </c>
      <c r="CF23" s="3">
        <f>'MoM Forecasts'!CF23</f>
        <v>-7.4018227858219099E-3</v>
      </c>
      <c r="CG23" s="3">
        <f>'MoM Forecasts'!CG23</f>
        <v>1.7180507930876221E-3</v>
      </c>
      <c r="CH23" s="3">
        <f>'MoM Forecasts'!CH23</f>
        <v>1.1607994597884197E-3</v>
      </c>
      <c r="CI23" s="3">
        <f>'MoM Forecasts'!CI23</f>
        <v>4.3539196435569139E-3</v>
      </c>
      <c r="CJ23" s="3">
        <f>'MoM Forecasts'!CJ23</f>
        <v>4.2494625271090047E-3</v>
      </c>
      <c r="CK23" s="3">
        <f>'MoM Forecasts'!CK23</f>
        <v>1.3175268495275727E-3</v>
      </c>
      <c r="CL23" s="3">
        <f>'MoM Forecasts'!CL23</f>
        <v>5.4687294536099884E-3</v>
      </c>
      <c r="CM23" s="3">
        <f>'MoM Forecasts'!CM23</f>
        <v>4.8026567205889936E-3</v>
      </c>
      <c r="CN23" s="3">
        <f>'MoM Forecasts'!CN23</f>
        <v>6.7791754111281577E-3</v>
      </c>
    </row>
    <row r="24" spans="1:92" x14ac:dyDescent="0.2">
      <c r="A24" s="4">
        <v>45413</v>
      </c>
      <c r="B24" s="3">
        <f>'MoM Forecasts'!B24</f>
        <v>1.9632855960092233E-3</v>
      </c>
      <c r="C24" s="3">
        <f>'MoM Forecasts'!C24</f>
        <v>1.6011210263600084E-3</v>
      </c>
      <c r="D24" s="3">
        <f>'MoM Forecasts'!D24</f>
        <v>7.2871777267153881E-3</v>
      </c>
      <c r="E24" s="3">
        <f>'MoM Forecasts'!E24</f>
        <v>1.3193643687718914E-3</v>
      </c>
      <c r="F24" s="3">
        <f>'MoM Forecasts'!F24</f>
        <v>-7.6066843687573327E-3</v>
      </c>
      <c r="G24" s="3">
        <f>'MoM Forecasts'!G24</f>
        <v>1.7349465437710432E-3</v>
      </c>
      <c r="H24" s="3">
        <f>'MoM Forecasts'!H24</f>
        <v>2.8555404665575601E-3</v>
      </c>
      <c r="I24" s="3">
        <f>'MoM Forecasts'!I24</f>
        <v>1.2666041209401513E-3</v>
      </c>
      <c r="J24" s="3">
        <f>'MoM Forecasts'!J24</f>
        <v>0</v>
      </c>
      <c r="K24" s="3">
        <f>'MoM Forecasts'!K24</f>
        <v>1.5784893120904808E-3</v>
      </c>
      <c r="L24" s="3">
        <f>'MoM Forecasts'!L24</f>
        <v>1.9241564302698855E-3</v>
      </c>
      <c r="M24" s="3">
        <f>'MoM Forecasts'!M24</f>
        <v>1.7289305319962978E-3</v>
      </c>
      <c r="N24" s="3">
        <f>'MoM Forecasts'!N24</f>
        <v>2.710012597822109E-3</v>
      </c>
      <c r="O24" s="3">
        <f>'MoM Forecasts'!O24</f>
        <v>1.7826504721829561E-3</v>
      </c>
      <c r="P24" s="3">
        <f>'MoM Forecasts'!P24</f>
        <v>1.4144286942314732E-3</v>
      </c>
      <c r="Q24" s="3">
        <f>'MoM Forecasts'!Q24</f>
        <v>2.1427705224419391E-3</v>
      </c>
      <c r="R24" s="3">
        <f>'MoM Forecasts'!R24</f>
        <v>6.1504852357960882E-3</v>
      </c>
      <c r="S24" s="3">
        <f>'MoM Forecasts'!S24</f>
        <v>9.8613846396642391E-3</v>
      </c>
      <c r="T24" s="3">
        <f>'MoM Forecasts'!T24</f>
        <v>1.2762536575319228E-3</v>
      </c>
      <c r="U24" s="3">
        <f>'MoM Forecasts'!U24</f>
        <v>1.3351794136997608E-3</v>
      </c>
      <c r="V24" s="3">
        <f>'MoM Forecasts'!V24</f>
        <v>2.5525420469196813E-3</v>
      </c>
      <c r="W24" s="3">
        <f>'MoM Forecasts'!W24</f>
        <v>1.5839314877565958E-3</v>
      </c>
      <c r="X24" s="3">
        <f>'MoM Forecasts'!X24</f>
        <v>-6.2477795764159794E-4</v>
      </c>
      <c r="Y24" s="3">
        <f>'MoM Forecasts'!Y24</f>
        <v>3.7995453757089237E-4</v>
      </c>
      <c r="Z24" s="3">
        <f>'MoM Forecasts'!Z24</f>
        <v>1.3406921220896706E-2</v>
      </c>
      <c r="AA24" s="3">
        <f>'MoM Forecasts'!AA24</f>
        <v>0</v>
      </c>
      <c r="AB24" s="3">
        <f>'MoM Forecasts'!AB24</f>
        <v>1.5666172286850077E-3</v>
      </c>
      <c r="AC24" s="3">
        <f>'MoM Forecasts'!AC24</f>
        <v>1.0509568536685165E-3</v>
      </c>
      <c r="AD24" s="3">
        <f>'MoM Forecasts'!AD24</f>
        <v>8.2419963067392743E-4</v>
      </c>
      <c r="AE24" s="3">
        <f>'MoM Forecasts'!AE24</f>
        <v>2.4962745315233459E-3</v>
      </c>
      <c r="AF24" s="3">
        <f>'MoM Forecasts'!AF24</f>
        <v>-6.9263461678421567E-3</v>
      </c>
      <c r="AG24" s="3">
        <f>'MoM Forecasts'!AG24</f>
        <v>-9.7508417641986034E-3</v>
      </c>
      <c r="AH24" s="3">
        <f>'MoM Forecasts'!AH24</f>
        <v>2.9145954202738356E-3</v>
      </c>
      <c r="AI24" s="3">
        <f>'MoM Forecasts'!AI24</f>
        <v>3.6719779961307264E-3</v>
      </c>
      <c r="AJ24" s="3">
        <f>'MoM Forecasts'!AJ24</f>
        <v>4.0160770645496502E-3</v>
      </c>
      <c r="AK24" s="3">
        <f>'MoM Forecasts'!AK24</f>
        <v>3.0743256386407403E-3</v>
      </c>
      <c r="AL24" s="3">
        <f>'MoM Forecasts'!AL24</f>
        <v>7.953164336835572E-3</v>
      </c>
      <c r="AM24" s="3">
        <f>'MoM Forecasts'!AM24</f>
        <v>1.6208034135063443E-3</v>
      </c>
      <c r="AN24" s="3">
        <f>'MoM Forecasts'!AN24</f>
        <v>1.7032639939504879E-3</v>
      </c>
      <c r="AO24" s="3">
        <f>'MoM Forecasts'!AO24</f>
        <v>2.1405795635460745E-3</v>
      </c>
      <c r="AP24" s="3">
        <f>'MoM Forecasts'!AP24</f>
        <v>9.5445429537566184E-4</v>
      </c>
      <c r="AQ24" s="3">
        <f>'MoM Forecasts'!AQ24</f>
        <v>2.3750472503056841E-3</v>
      </c>
      <c r="AR24" s="3">
        <f>'MoM Forecasts'!AR24</f>
        <v>1.200220255382467E-3</v>
      </c>
      <c r="AS24" s="3">
        <f>'MoM Forecasts'!AS24</f>
        <v>2.3492427801010685E-3</v>
      </c>
      <c r="AT24" s="3">
        <f>'MoM Forecasts'!AT24</f>
        <v>4.0284488436566068E-3</v>
      </c>
      <c r="AU24" s="3">
        <f>'MoM Forecasts'!AU24</f>
        <v>4.9682960737664761E-3</v>
      </c>
      <c r="AV24" s="95">
        <f>IFERROR(VLOOKUP(A24,Housing!$B$3:$O$30,14,0),0)</f>
        <v>0</v>
      </c>
      <c r="AW24" s="20">
        <v>1E-3</v>
      </c>
      <c r="AX24" s="20">
        <v>0</v>
      </c>
      <c r="AY24" s="3">
        <f>'MoM Forecasts'!AY24</f>
        <v>-4.3175870607647937E-5</v>
      </c>
      <c r="AZ24" s="3">
        <f>'MoM Forecasts'!AZ24</f>
        <v>1.6134212395948477E-3</v>
      </c>
      <c r="BA24" s="3">
        <f>'MoM Forecasts'!BA24</f>
        <v>5.6722268052316061E-3</v>
      </c>
      <c r="BB24" s="3">
        <f>'MoM Forecasts'!BB24</f>
        <v>7.5426968712049014E-3</v>
      </c>
      <c r="BC24" s="3">
        <f>'MoM Forecasts'!BC24</f>
        <v>1.6485751041402708E-2</v>
      </c>
      <c r="BD24" s="20">
        <f>VLOOKUP(A24,OFGEM!$B$1:$C$45,2,0)</f>
        <v>0</v>
      </c>
      <c r="BE24" s="20">
        <f>VLOOKUP('Overriden Forecasts'!A24,OFGEM!$B$2:$D$45,3,0)</f>
        <v>0</v>
      </c>
      <c r="BF24" s="3">
        <f>'MoM Forecasts'!BF24</f>
        <v>2.2551638745706981E-3</v>
      </c>
      <c r="BG24" s="3">
        <f>'MoM Forecasts'!BG24</f>
        <v>-1.8994551819555228E-2</v>
      </c>
      <c r="BH24" s="3">
        <f>'MoM Forecasts'!BH24</f>
        <v>-4.0733053731009106E-3</v>
      </c>
      <c r="BI24" s="3">
        <f>'MoM Forecasts'!BI24</f>
        <v>-1.6526513968873058E-4</v>
      </c>
      <c r="BJ24" s="3">
        <f>'MoM Forecasts'!BJ24</f>
        <v>-3.2464233743844106E-3</v>
      </c>
      <c r="BK24" s="3">
        <f>'MoM Forecasts'!BK24</f>
        <v>2.1747090354968801E-3</v>
      </c>
      <c r="BL24" s="3">
        <f>'MoM Forecasts'!BL24</f>
        <v>7.794488759483631E-3</v>
      </c>
      <c r="BM24" s="3">
        <f>'MoM Forecasts'!BM24</f>
        <v>2.8596533926181777E-3</v>
      </c>
      <c r="BN24" s="3">
        <f>'MoM Forecasts'!BN24</f>
        <v>7.9538975742110551E-4</v>
      </c>
      <c r="BO24" s="3">
        <f>'MoM Forecasts'!BO24</f>
        <v>4.5512996866876598E-3</v>
      </c>
      <c r="BP24" s="3">
        <f>'MoM Forecasts'!BP24</f>
        <v>2.7558001418535039E-3</v>
      </c>
      <c r="BQ24" s="3">
        <f>'MoM Forecasts'!BQ24</f>
        <v>-3.6224501442477797E-3</v>
      </c>
      <c r="BR24" s="3">
        <f>'MoM Forecasts'!BR24</f>
        <v>-1.8436265232236737E-2</v>
      </c>
      <c r="BS24" s="3">
        <f>'MoM Forecasts'!BS24</f>
        <v>-1.2773198342753922E-2</v>
      </c>
      <c r="BT24" s="3">
        <f>'MoM Forecasts'!BT24</f>
        <v>-5.7217939387158578E-3</v>
      </c>
      <c r="BU24" s="3">
        <f>'MoM Forecasts'!BU24</f>
        <v>-7.4513078670476185E-3</v>
      </c>
      <c r="BV24" s="3">
        <f>'MoM Forecasts'!BV24</f>
        <v>-4.686374956619499E-3</v>
      </c>
      <c r="BW24" s="3">
        <f>'MoM Forecasts'!BW24</f>
        <v>2.486927596969668E-3</v>
      </c>
      <c r="BX24" s="3">
        <f>'MoM Forecasts'!BX24</f>
        <v>6.1132745033483094E-3</v>
      </c>
      <c r="BY24" s="20">
        <v>-1.740860084017859E-3</v>
      </c>
      <c r="BZ24" s="3">
        <f>'MoM Forecasts'!BZ24</f>
        <v>4.3265418469060624E-3</v>
      </c>
      <c r="CA24" s="20">
        <v>1.8510545907588494E-3</v>
      </c>
      <c r="CB24" s="20">
        <v>1.2178161478110683E-2</v>
      </c>
      <c r="CC24" s="3">
        <f>'MoM Forecasts'!CC24</f>
        <v>1.5799900102360098E-3</v>
      </c>
      <c r="CD24" s="3">
        <f>'MoM Forecasts'!CD24</f>
        <v>1.6637273984993151E-2</v>
      </c>
      <c r="CE24" s="3">
        <f>'MoM Forecasts'!CE24</f>
        <v>7.5902516513529417E-2</v>
      </c>
      <c r="CF24" s="3">
        <f>'MoM Forecasts'!CF24</f>
        <v>-2.0168118336122753E-2</v>
      </c>
      <c r="CG24" s="3">
        <f>'MoM Forecasts'!CG24</f>
        <v>-2.3168805912677337E-2</v>
      </c>
      <c r="CH24" s="3">
        <f>'MoM Forecasts'!CH24</f>
        <v>5.8172565235252716E-3</v>
      </c>
      <c r="CI24" s="3">
        <f>'MoM Forecasts'!CI24</f>
        <v>4.3425978379578734E-3</v>
      </c>
      <c r="CJ24" s="3">
        <f>'MoM Forecasts'!CJ24</f>
        <v>1.0411053804044723E-3</v>
      </c>
      <c r="CK24" s="3">
        <f>'MoM Forecasts'!CK24</f>
        <v>1.3157932565834862E-3</v>
      </c>
      <c r="CL24" s="3">
        <f>'MoM Forecasts'!CL24</f>
        <v>6.3527796627169675E-3</v>
      </c>
      <c r="CM24" s="3">
        <f>'MoM Forecasts'!CM24</f>
        <v>4.7794868518657996E-3</v>
      </c>
      <c r="CN24" s="3">
        <f>'MoM Forecasts'!CN24</f>
        <v>6.7275695259156887E-3</v>
      </c>
    </row>
    <row r="25" spans="1:92" x14ac:dyDescent="0.2">
      <c r="A25" s="4">
        <v>45444</v>
      </c>
      <c r="B25" s="3">
        <f>'MoM Forecasts'!B25</f>
        <v>1.9040069883180522E-3</v>
      </c>
      <c r="C25" s="3">
        <f>'MoM Forecasts'!C25</f>
        <v>6.1705669428886445E-3</v>
      </c>
      <c r="D25" s="3">
        <f>'MoM Forecasts'!D25</f>
        <v>7.2336110163060408E-3</v>
      </c>
      <c r="E25" s="3">
        <f>'MoM Forecasts'!E25</f>
        <v>1.316913930599739E-3</v>
      </c>
      <c r="F25" s="3">
        <f>'MoM Forecasts'!F25</f>
        <v>-4.0479292299364644E-3</v>
      </c>
      <c r="G25" s="3">
        <f>'MoM Forecasts'!G25</f>
        <v>1.7319417174743723E-3</v>
      </c>
      <c r="H25" s="3">
        <f>'MoM Forecasts'!H25</f>
        <v>-2.4737628540699719E-3</v>
      </c>
      <c r="I25" s="3">
        <f>'MoM Forecasts'!I25</f>
        <v>1.2620763673301116E-3</v>
      </c>
      <c r="J25" s="3">
        <f>'MoM Forecasts'!J25</f>
        <v>0</v>
      </c>
      <c r="K25" s="3">
        <f>'MoM Forecasts'!K25</f>
        <v>1.5364544106633016E-3</v>
      </c>
      <c r="L25" s="3">
        <f>'MoM Forecasts'!L25</f>
        <v>1.8699749711650338E-3</v>
      </c>
      <c r="M25" s="3">
        <f>'MoM Forecasts'!M25</f>
        <v>1.6960061923156911E-3</v>
      </c>
      <c r="N25" s="3">
        <f>'MoM Forecasts'!N25</f>
        <v>9.7955322976162051E-4</v>
      </c>
      <c r="O25" s="3">
        <f>'MoM Forecasts'!O25</f>
        <v>1.7794782843789658E-3</v>
      </c>
      <c r="P25" s="3">
        <f>'MoM Forecasts'!P25</f>
        <v>9.4975796758456354E-4</v>
      </c>
      <c r="Q25" s="3">
        <f>'MoM Forecasts'!Q25</f>
        <v>2.0524237050052463E-3</v>
      </c>
      <c r="R25" s="3">
        <f>'MoM Forecasts'!R25</f>
        <v>8.2268966772494068E-3</v>
      </c>
      <c r="S25" s="3">
        <f>'MoM Forecasts'!S25</f>
        <v>9.6110698519644711E-3</v>
      </c>
      <c r="T25" s="3">
        <f>'MoM Forecasts'!T25</f>
        <v>1.2744854205328782E-3</v>
      </c>
      <c r="U25" s="3">
        <f>'MoM Forecasts'!U25</f>
        <v>1.333399086695497E-3</v>
      </c>
      <c r="V25" s="3">
        <f>'MoM Forecasts'!V25</f>
        <v>2.6115204796717251E-3</v>
      </c>
      <c r="W25" s="3">
        <f>'MoM Forecasts'!W25</f>
        <v>4.0759362405995425E-3</v>
      </c>
      <c r="X25" s="3">
        <f>'MoM Forecasts'!X25</f>
        <v>3.8290094091162352E-3</v>
      </c>
      <c r="Y25" s="3">
        <f>'MoM Forecasts'!Y25</f>
        <v>1.0777534180079762E-2</v>
      </c>
      <c r="Z25" s="3">
        <f>'MoM Forecasts'!Z25</f>
        <v>6.6840251241593318E-3</v>
      </c>
      <c r="AA25" s="3">
        <f>'MoM Forecasts'!AA25</f>
        <v>0</v>
      </c>
      <c r="AB25" s="3">
        <f>'MoM Forecasts'!AB25</f>
        <v>1.5462591656025815E-3</v>
      </c>
      <c r="AC25" s="3">
        <f>'MoM Forecasts'!AC25</f>
        <v>1.0499164214639034E-3</v>
      </c>
      <c r="AD25" s="3">
        <f>'MoM Forecasts'!AD25</f>
        <v>8.2355366390607365E-4</v>
      </c>
      <c r="AE25" s="3">
        <f>'MoM Forecasts'!AE25</f>
        <v>2.215499760229056E-3</v>
      </c>
      <c r="AF25" s="3">
        <f>'MoM Forecasts'!AF25</f>
        <v>-1.048571906274165E-2</v>
      </c>
      <c r="AG25" s="3">
        <f>'MoM Forecasts'!AG25</f>
        <v>-1.4748684160757586E-2</v>
      </c>
      <c r="AH25" s="3">
        <f>'MoM Forecasts'!AH25</f>
        <v>2.9061252383024705E-3</v>
      </c>
      <c r="AI25" s="3">
        <f>'MoM Forecasts'!AI25</f>
        <v>3.4979511215909032E-3</v>
      </c>
      <c r="AJ25" s="3">
        <f>'MoM Forecasts'!AJ25</f>
        <v>6.5050826995793898E-4</v>
      </c>
      <c r="AK25" s="3">
        <f>'MoM Forecasts'!AK25</f>
        <v>1.256185496465223E-3</v>
      </c>
      <c r="AL25" s="3">
        <f>'MoM Forecasts'!AL25</f>
        <v>7.4782517559472961E-3</v>
      </c>
      <c r="AM25" s="3">
        <f>'MoM Forecasts'!AM25</f>
        <v>1.6181806607675764E-3</v>
      </c>
      <c r="AN25" s="3">
        <f>'MoM Forecasts'!AN25</f>
        <v>1.7003678186684468E-3</v>
      </c>
      <c r="AO25" s="3">
        <f>'MoM Forecasts'!AO25</f>
        <v>-1.3190399596163527E-4</v>
      </c>
      <c r="AP25" s="3">
        <f>'MoM Forecasts'!AP25</f>
        <v>1.3405676365518815E-4</v>
      </c>
      <c r="AQ25" s="3">
        <f>'MoM Forecasts'!AQ25</f>
        <v>2.384360004812125E-3</v>
      </c>
      <c r="AR25" s="3">
        <f>'MoM Forecasts'!AR25</f>
        <v>1.198781453600084E-3</v>
      </c>
      <c r="AS25" s="3">
        <f>'MoM Forecasts'!AS25</f>
        <v>1.8387807977924275E-3</v>
      </c>
      <c r="AT25" s="3">
        <f>'MoM Forecasts'!AT25</f>
        <v>4.0123059588657028E-3</v>
      </c>
      <c r="AU25" s="3">
        <f>'MoM Forecasts'!AU25</f>
        <v>1.7649135092405732E-3</v>
      </c>
      <c r="AV25" s="95">
        <f>IFERROR(VLOOKUP(A25,Housing!$B$3:$O$30,14,0),0)</f>
        <v>0</v>
      </c>
      <c r="AW25" s="20">
        <v>1E-3</v>
      </c>
      <c r="AX25" s="20">
        <v>0</v>
      </c>
      <c r="AY25" s="3">
        <f>'MoM Forecasts'!AY25</f>
        <v>-6.2523789876256508E-5</v>
      </c>
      <c r="AZ25" s="3">
        <f>'MoM Forecasts'!AZ25</f>
        <v>1.2022116565584273E-3</v>
      </c>
      <c r="BA25" s="3">
        <f>'MoM Forecasts'!BA25</f>
        <v>6.997491517489518E-3</v>
      </c>
      <c r="BB25" s="3">
        <f>'MoM Forecasts'!BB25</f>
        <v>7.4862305038065902E-3</v>
      </c>
      <c r="BC25" s="3">
        <f>'MoM Forecasts'!BC25</f>
        <v>1.577941548830597E-2</v>
      </c>
      <c r="BD25" s="20">
        <f>VLOOKUP(A25,OFGEM!$B$1:$C$45,2,0)</f>
        <v>0</v>
      </c>
      <c r="BE25" s="20">
        <f>VLOOKUP('Overriden Forecasts'!A25,OFGEM!$B$2:$D$45,3,0)</f>
        <v>0</v>
      </c>
      <c r="BF25" s="3">
        <f>'MoM Forecasts'!BF25</f>
        <v>-4.4592290040579297E-4</v>
      </c>
      <c r="BG25" s="3">
        <f>'MoM Forecasts'!BG25</f>
        <v>2.0336174910327909E-2</v>
      </c>
      <c r="BH25" s="3">
        <f>'MoM Forecasts'!BH25</f>
        <v>1.3480704087299955E-2</v>
      </c>
      <c r="BI25" s="3">
        <f>'MoM Forecasts'!BI25</f>
        <v>1.1535259848637791E-2</v>
      </c>
      <c r="BJ25" s="3">
        <f>'MoM Forecasts'!BJ25</f>
        <v>1.0693595081021634E-2</v>
      </c>
      <c r="BK25" s="3">
        <f>'MoM Forecasts'!BK25</f>
        <v>2.1022776542622967E-3</v>
      </c>
      <c r="BL25" s="3">
        <f>'MoM Forecasts'!BL25</f>
        <v>7.7342045887529576E-3</v>
      </c>
      <c r="BM25" s="3">
        <f>'MoM Forecasts'!BM25</f>
        <v>2.8514990935613049E-3</v>
      </c>
      <c r="BN25" s="3">
        <f>'MoM Forecasts'!BN25</f>
        <v>1.1583123058553912E-3</v>
      </c>
      <c r="BO25" s="3">
        <f>'MoM Forecasts'!BO25</f>
        <v>4.3679984450200049E-3</v>
      </c>
      <c r="BP25" s="3">
        <f>'MoM Forecasts'!BP25</f>
        <v>2.7482265786582527E-3</v>
      </c>
      <c r="BQ25" s="3">
        <f>'MoM Forecasts'!BQ25</f>
        <v>4.8227724301377339E-3</v>
      </c>
      <c r="BR25" s="3">
        <f>'MoM Forecasts'!BR25</f>
        <v>4.9366829352932573E-3</v>
      </c>
      <c r="BS25" s="3">
        <f>'MoM Forecasts'!BS25</f>
        <v>1.8962253104877425E-2</v>
      </c>
      <c r="BT25" s="3">
        <f>'MoM Forecasts'!BT25</f>
        <v>3.2447124688339546E-3</v>
      </c>
      <c r="BU25" s="3">
        <f>'MoM Forecasts'!BU25</f>
        <v>3.5395870355572345E-3</v>
      </c>
      <c r="BV25" s="3">
        <f>'MoM Forecasts'!BV25</f>
        <v>1.0528396485128821E-2</v>
      </c>
      <c r="BW25" s="3">
        <f>'MoM Forecasts'!BW25</f>
        <v>3.3359641443118093E-3</v>
      </c>
      <c r="BX25" s="3">
        <f>'MoM Forecasts'!BX25</f>
        <v>-2.9208177741046892E-4</v>
      </c>
      <c r="BY25" s="20">
        <v>-6.3969091360183139E-4</v>
      </c>
      <c r="BZ25" s="3">
        <f>'MoM Forecasts'!BZ25</f>
        <v>2.6173957161246264E-3</v>
      </c>
      <c r="CA25" s="20">
        <v>1.8476345184015308E-3</v>
      </c>
      <c r="CB25" s="20">
        <v>1.203163824473541E-2</v>
      </c>
      <c r="CC25" s="3">
        <f>'MoM Forecasts'!CC25</f>
        <v>3.5276708152438552E-3</v>
      </c>
      <c r="CD25" s="3">
        <f>'MoM Forecasts'!CD25</f>
        <v>1.0415953043692916E-2</v>
      </c>
      <c r="CE25" s="3">
        <f>'MoM Forecasts'!CE25</f>
        <v>2.5996665246060813E-2</v>
      </c>
      <c r="CF25" s="3">
        <f>'MoM Forecasts'!CF25</f>
        <v>-3.4880148952828316E-3</v>
      </c>
      <c r="CG25" s="3">
        <f>'MoM Forecasts'!CG25</f>
        <v>3.0549890452786777E-3</v>
      </c>
      <c r="CH25" s="3">
        <f>'MoM Forecasts'!CH25</f>
        <v>1.1915785259524192E-3</v>
      </c>
      <c r="CI25" s="3">
        <f>'MoM Forecasts'!CI25</f>
        <v>4.3313411978760374E-3</v>
      </c>
      <c r="CJ25" s="3">
        <f>'MoM Forecasts'!CJ25</f>
        <v>2.5597367168714857E-3</v>
      </c>
      <c r="CK25" s="3">
        <f>'MoM Forecasts'!CK25</f>
        <v>1.3140642197444485E-3</v>
      </c>
      <c r="CL25" s="3">
        <f>'MoM Forecasts'!CL25</f>
        <v>2.5266191772588265E-3</v>
      </c>
      <c r="CM25" s="3">
        <f>'MoM Forecasts'!CM25</f>
        <v>4.7567414454943169E-3</v>
      </c>
      <c r="CN25" s="3">
        <f>'MoM Forecasts'!CN25</f>
        <v>6.677909712779817E-3</v>
      </c>
    </row>
    <row r="26" spans="1:92" x14ac:dyDescent="0.2">
      <c r="A26" s="4">
        <v>45474</v>
      </c>
      <c r="B26" s="3">
        <f>'MoM Forecasts'!B26</f>
        <v>1.8508187991170821E-3</v>
      </c>
      <c r="C26" s="3">
        <f>'MoM Forecasts'!C26</f>
        <v>-3.5989772163470546E-3</v>
      </c>
      <c r="D26" s="3">
        <f>'MoM Forecasts'!D26</f>
        <v>7.1822168641426654E-3</v>
      </c>
      <c r="E26" s="3">
        <f>'MoM Forecasts'!E26</f>
        <v>1.3146909965413567E-3</v>
      </c>
      <c r="F26" s="3">
        <f>'MoM Forecasts'!F26</f>
        <v>-8.1317670182612378E-4</v>
      </c>
      <c r="G26" s="3">
        <f>'MoM Forecasts'!G26</f>
        <v>1.7289472815502638E-3</v>
      </c>
      <c r="H26" s="3">
        <f>'MoM Forecasts'!H26</f>
        <v>1.8926746203205003E-3</v>
      </c>
      <c r="I26" s="3">
        <f>'MoM Forecasts'!I26</f>
        <v>1.2626870860510397E-3</v>
      </c>
      <c r="J26" s="3">
        <f>'MoM Forecasts'!J26</f>
        <v>0</v>
      </c>
      <c r="K26" s="3">
        <f>'MoM Forecasts'!K26</f>
        <v>1.4998886595207761E-3</v>
      </c>
      <c r="L26" s="3">
        <f>'MoM Forecasts'!L26</f>
        <v>1.8233580663156168E-3</v>
      </c>
      <c r="M26" s="3">
        <f>'MoM Forecasts'!M26</f>
        <v>1.667848043285014E-3</v>
      </c>
      <c r="N26" s="3">
        <f>'MoM Forecasts'!N26</f>
        <v>2.5927258715727763E-3</v>
      </c>
      <c r="O26" s="3">
        <f>'MoM Forecasts'!O26</f>
        <v>1.7763173661997644E-3</v>
      </c>
      <c r="P26" s="3">
        <f>'MoM Forecasts'!P26</f>
        <v>1.7602273466861273E-3</v>
      </c>
      <c r="Q26" s="3">
        <f>'MoM Forecasts'!Q26</f>
        <v>1.9746737788786106E-3</v>
      </c>
      <c r="R26" s="3">
        <f>'MoM Forecasts'!R26</f>
        <v>8.8657782432457477E-3</v>
      </c>
      <c r="S26" s="3">
        <f>'MoM Forecasts'!S26</f>
        <v>9.3694312923808809E-3</v>
      </c>
      <c r="T26" s="3">
        <f>'MoM Forecasts'!T26</f>
        <v>1.2727739384061909E-3</v>
      </c>
      <c r="U26" s="3">
        <f>'MoM Forecasts'!U26</f>
        <v>1.3316235011335831E-3</v>
      </c>
      <c r="V26" s="3">
        <f>'MoM Forecasts'!V26</f>
        <v>2.5872774508950425E-3</v>
      </c>
      <c r="W26" s="3">
        <f>'MoM Forecasts'!W26</f>
        <v>1.4540793074153679E-3</v>
      </c>
      <c r="X26" s="3">
        <f>'MoM Forecasts'!X26</f>
        <v>8.7821244039565372E-4</v>
      </c>
      <c r="Y26" s="3">
        <f>'MoM Forecasts'!Y26</f>
        <v>2.7190086431470029E-3</v>
      </c>
      <c r="Z26" s="3">
        <f>'MoM Forecasts'!Z26</f>
        <v>-1.1643100836449927E-2</v>
      </c>
      <c r="AA26" s="3">
        <f>'MoM Forecasts'!AA26</f>
        <v>0</v>
      </c>
      <c r="AB26" s="3">
        <f>'MoM Forecasts'!AB26</f>
        <v>1.5290305075108535E-3</v>
      </c>
      <c r="AC26" s="3">
        <f>'MoM Forecasts'!AC26</f>
        <v>1.0488519010569686E-3</v>
      </c>
      <c r="AD26" s="3">
        <f>'MoM Forecasts'!AD26</f>
        <v>8.2289450356332061E-4</v>
      </c>
      <c r="AE26" s="3">
        <f>'MoM Forecasts'!AE26</f>
        <v>2.3394767209750089E-3</v>
      </c>
      <c r="AF26" s="3">
        <f>'MoM Forecasts'!AF26</f>
        <v>7.7827231956462128E-3</v>
      </c>
      <c r="AG26" s="3">
        <f>'MoM Forecasts'!AG26</f>
        <v>1.2676687817654964E-2</v>
      </c>
      <c r="AH26" s="3">
        <f>'MoM Forecasts'!AH26</f>
        <v>2.8977041469950837E-3</v>
      </c>
      <c r="AI26" s="3">
        <f>'MoM Forecasts'!AI26</f>
        <v>3.3375052576578579E-3</v>
      </c>
      <c r="AJ26" s="3">
        <f>'MoM Forecasts'!AJ26</f>
        <v>6.1464205352206314E-3</v>
      </c>
      <c r="AK26" s="3">
        <f>'MoM Forecasts'!AK26</f>
        <v>8.1810373453192753E-3</v>
      </c>
      <c r="AL26" s="3">
        <f>'MoM Forecasts'!AL26</f>
        <v>7.9846968023200571E-3</v>
      </c>
      <c r="AM26" s="3">
        <f>'MoM Forecasts'!AM26</f>
        <v>1.6155663824912736E-3</v>
      </c>
      <c r="AN26" s="3">
        <f>'MoM Forecasts'!AN26</f>
        <v>1.6974814757941825E-3</v>
      </c>
      <c r="AO26" s="3">
        <f>'MoM Forecasts'!AO26</f>
        <v>2.0905772143260393E-3</v>
      </c>
      <c r="AP26" s="3">
        <f>'MoM Forecasts'!AP26</f>
        <v>1.9754328474288485E-3</v>
      </c>
      <c r="AQ26" s="3">
        <f>'MoM Forecasts'!AQ26</f>
        <v>2.2695262391896343E-3</v>
      </c>
      <c r="AR26" s="3">
        <f>'MoM Forecasts'!AR26</f>
        <v>1.197346097305152E-3</v>
      </c>
      <c r="AS26" s="3">
        <f>'MoM Forecasts'!AS26</f>
        <v>2.6566724561236654E-3</v>
      </c>
      <c r="AT26" s="3">
        <f>'MoM Forecasts'!AT26</f>
        <v>3.9962670211173279E-3</v>
      </c>
      <c r="AU26" s="3">
        <f>'MoM Forecasts'!AU26</f>
        <v>2.9696266559531281E-3</v>
      </c>
      <c r="AV26" s="95">
        <f>IFERROR(VLOOKUP(A26,Housing!$B$3:$O$30,14,0),0)</f>
        <v>0</v>
      </c>
      <c r="AW26" s="20">
        <v>1E-3</v>
      </c>
      <c r="AX26" s="20">
        <v>0</v>
      </c>
      <c r="AY26" s="3">
        <f>'MoM Forecasts'!AY26</f>
        <v>9.6370221729369376E-6</v>
      </c>
      <c r="AZ26" s="3">
        <f>'MoM Forecasts'!AZ26</f>
        <v>1.5010406733990678E-3</v>
      </c>
      <c r="BA26" s="3">
        <f>'MoM Forecasts'!BA26</f>
        <v>6.3121549973881308E-3</v>
      </c>
      <c r="BB26" s="3">
        <f>'MoM Forecasts'!BB26</f>
        <v>7.4306032947597522E-3</v>
      </c>
      <c r="BC26" s="3">
        <f>'MoM Forecasts'!BC26</f>
        <v>2.0014211271000004E-2</v>
      </c>
      <c r="BD26" s="20">
        <f>VLOOKUP(A26,OFGEM!$B$1:$C$45,2,0)</f>
        <v>0</v>
      </c>
      <c r="BE26" s="20">
        <f>VLOOKUP('Overriden Forecasts'!A26,OFGEM!$B$2:$D$45,3,0)</f>
        <v>0</v>
      </c>
      <c r="BF26" s="3">
        <f>'MoM Forecasts'!BF26</f>
        <v>9.0099832703631755E-3</v>
      </c>
      <c r="BG26" s="3">
        <f>'MoM Forecasts'!BG26</f>
        <v>2.2497578892336945E-2</v>
      </c>
      <c r="BH26" s="3">
        <f>'MoM Forecasts'!BH26</f>
        <v>9.316378844096862E-3</v>
      </c>
      <c r="BI26" s="3">
        <f>'MoM Forecasts'!BI26</f>
        <v>2.2823120783801443E-3</v>
      </c>
      <c r="BJ26" s="3">
        <f>'MoM Forecasts'!BJ26</f>
        <v>2.3435658064587805E-3</v>
      </c>
      <c r="BK26" s="3">
        <f>'MoM Forecasts'!BK26</f>
        <v>2.036198940379208E-3</v>
      </c>
      <c r="BL26" s="3">
        <f>'MoM Forecasts'!BL26</f>
        <v>7.6748457614468357E-3</v>
      </c>
      <c r="BM26" s="3">
        <f>'MoM Forecasts'!BM26</f>
        <v>2.8433911662282263E-3</v>
      </c>
      <c r="BN26" s="3">
        <f>'MoM Forecasts'!BN26</f>
        <v>4.0711559315602663E-3</v>
      </c>
      <c r="BO26" s="3">
        <f>'MoM Forecasts'!BO26</f>
        <v>4.5805978429944716E-3</v>
      </c>
      <c r="BP26" s="3">
        <f>'MoM Forecasts'!BP26</f>
        <v>2.7406945291092999E-3</v>
      </c>
      <c r="BQ26" s="3">
        <f>'MoM Forecasts'!BQ26</f>
        <v>2.4949250027397563E-2</v>
      </c>
      <c r="BR26" s="3">
        <f>'MoM Forecasts'!BR26</f>
        <v>3.4214108721280834E-2</v>
      </c>
      <c r="BS26" s="3">
        <f>'MoM Forecasts'!BS26</f>
        <v>1.9683033964972063E-2</v>
      </c>
      <c r="BT26" s="3">
        <f>'MoM Forecasts'!BT26</f>
        <v>1.6936372241789899E-2</v>
      </c>
      <c r="BU26" s="3">
        <f>'MoM Forecasts'!BU26</f>
        <v>1.3322958608246172E-2</v>
      </c>
      <c r="BV26" s="3">
        <f>'MoM Forecasts'!BV26</f>
        <v>6.5894657475291663E-3</v>
      </c>
      <c r="BW26" s="3">
        <f>'MoM Forecasts'!BW26</f>
        <v>3.5248469448958542E-3</v>
      </c>
      <c r="BX26" s="3">
        <f>'MoM Forecasts'!BX26</f>
        <v>1.4066513973607364E-3</v>
      </c>
      <c r="BY26" s="20">
        <v>6.3747122337365347E-4</v>
      </c>
      <c r="BZ26" s="3">
        <f>'MoM Forecasts'!BZ26</f>
        <v>4.2937097906765587E-3</v>
      </c>
      <c r="CA26" s="20">
        <v>1.8442270608243216E-3</v>
      </c>
      <c r="CB26" s="20">
        <v>1.1888598923239346E-2</v>
      </c>
      <c r="CC26" s="3">
        <f>'MoM Forecasts'!CC26</f>
        <v>3.1261317750441719E-5</v>
      </c>
      <c r="CD26" s="3">
        <f>'MoM Forecasts'!CD26</f>
        <v>-2.1128727742189768E-2</v>
      </c>
      <c r="CE26" s="3">
        <f>'MoM Forecasts'!CE26</f>
        <v>-0.12316572315129215</v>
      </c>
      <c r="CF26" s="3">
        <f>'MoM Forecasts'!CF26</f>
        <v>3.8158531726262268E-4</v>
      </c>
      <c r="CG26" s="3">
        <f>'MoM Forecasts'!CG26</f>
        <v>5.7942885032669089E-3</v>
      </c>
      <c r="CH26" s="3">
        <f>'MoM Forecasts'!CH26</f>
        <v>5.7382688865486031E-3</v>
      </c>
      <c r="CI26" s="3">
        <f>'MoM Forecasts'!CI26</f>
        <v>4.3201491345425946E-3</v>
      </c>
      <c r="CJ26" s="3">
        <f>'MoM Forecasts'!CJ26</f>
        <v>3.3302431684780753E-3</v>
      </c>
      <c r="CK26" s="3">
        <f>'MoM Forecasts'!CK26</f>
        <v>1.3123397210728083E-3</v>
      </c>
      <c r="CL26" s="3">
        <f>'MoM Forecasts'!CL26</f>
        <v>6.2924052228914285E-3</v>
      </c>
      <c r="CM26" s="3">
        <f>'MoM Forecasts'!CM26</f>
        <v>4.734217489987369E-3</v>
      </c>
      <c r="CN26" s="3">
        <f>'MoM Forecasts'!CN26</f>
        <v>6.6302157524926741E-3</v>
      </c>
    </row>
    <row r="27" spans="1:92" x14ac:dyDescent="0.2">
      <c r="A27" s="4">
        <v>45505</v>
      </c>
      <c r="B27" s="3">
        <f>'MoM Forecasts'!B27</f>
        <v>1.8030693598583003E-3</v>
      </c>
      <c r="C27" s="3">
        <f>'MoM Forecasts'!C27</f>
        <v>2.1713724805589862E-3</v>
      </c>
      <c r="D27" s="3">
        <f>'MoM Forecasts'!D27</f>
        <v>7.1306370189794244E-3</v>
      </c>
      <c r="E27" s="3">
        <f>'MoM Forecasts'!E27</f>
        <v>1.3126263256366677E-3</v>
      </c>
      <c r="F27" s="3">
        <f>'MoM Forecasts'!F27</f>
        <v>-1.7228092483030366E-3</v>
      </c>
      <c r="G27" s="3">
        <f>'MoM Forecasts'!G27</f>
        <v>1.725963182198198E-3</v>
      </c>
      <c r="H27" s="3">
        <f>'MoM Forecasts'!H27</f>
        <v>2.7287972833685004E-3</v>
      </c>
      <c r="I27" s="3">
        <f>'MoM Forecasts'!I27</f>
        <v>1.2594379706896142E-3</v>
      </c>
      <c r="J27" s="3">
        <f>'MoM Forecasts'!J27</f>
        <v>0</v>
      </c>
      <c r="K27" s="3">
        <f>'MoM Forecasts'!K27</f>
        <v>1.4680504685529172E-3</v>
      </c>
      <c r="L27" s="3">
        <f>'MoM Forecasts'!L27</f>
        <v>1.7831978771720713E-3</v>
      </c>
      <c r="M27" s="3">
        <f>'MoM Forecasts'!M27</f>
        <v>1.6437141493719221E-3</v>
      </c>
      <c r="N27" s="3">
        <f>'MoM Forecasts'!N27</f>
        <v>9.9751317415508467E-4</v>
      </c>
      <c r="O27" s="3">
        <f>'MoM Forecasts'!O27</f>
        <v>1.7731676576961952E-3</v>
      </c>
      <c r="P27" s="3">
        <f>'MoM Forecasts'!P27</f>
        <v>1.5777854091727495E-3</v>
      </c>
      <c r="Q27" s="3">
        <f>'MoM Forecasts'!Q27</f>
        <v>1.9077093177193305E-3</v>
      </c>
      <c r="R27" s="3">
        <f>'MoM Forecasts'!R27</f>
        <v>7.9927638562404812E-3</v>
      </c>
      <c r="S27" s="3">
        <f>'MoM Forecasts'!S27</f>
        <v>9.136054542500549E-3</v>
      </c>
      <c r="T27" s="3">
        <f>'MoM Forecasts'!T27</f>
        <v>1.2710997631608656E-3</v>
      </c>
      <c r="U27" s="3">
        <f>'MoM Forecasts'!U27</f>
        <v>1.3298526381078091E-3</v>
      </c>
      <c r="V27" s="3">
        <f>'MoM Forecasts'!V27</f>
        <v>2.4871310137724034E-3</v>
      </c>
      <c r="W27" s="3">
        <f>'MoM Forecasts'!W27</f>
        <v>-9.1560988459893355E-4</v>
      </c>
      <c r="X27" s="3">
        <f>'MoM Forecasts'!X27</f>
        <v>1.4868236947955804E-3</v>
      </c>
      <c r="Y27" s="3">
        <f>'MoM Forecasts'!Y27</f>
        <v>-7.4421256223987653E-3</v>
      </c>
      <c r="Z27" s="3">
        <f>'MoM Forecasts'!Z27</f>
        <v>-1.465100209674608E-3</v>
      </c>
      <c r="AA27" s="3">
        <f>'MoM Forecasts'!AA27</f>
        <v>0</v>
      </c>
      <c r="AB27" s="3">
        <f>'MoM Forecasts'!AB27</f>
        <v>1.5145512485668089E-3</v>
      </c>
      <c r="AC27" s="3">
        <f>'MoM Forecasts'!AC27</f>
        <v>1.0477743096044545E-3</v>
      </c>
      <c r="AD27" s="3">
        <f>'MoM Forecasts'!AD27</f>
        <v>8.2222837122114534E-4</v>
      </c>
      <c r="AE27" s="3">
        <f>'MoM Forecasts'!AE27</f>
        <v>2.1314247222736782E-3</v>
      </c>
      <c r="AF27" s="3">
        <f>'MoM Forecasts'!AF27</f>
        <v>1.5141972785870372E-2</v>
      </c>
      <c r="AG27" s="3">
        <f>'MoM Forecasts'!AG27</f>
        <v>1.6828954540950347E-2</v>
      </c>
      <c r="AH27" s="3">
        <f>'MoM Forecasts'!AH27</f>
        <v>2.8893317189166989E-3</v>
      </c>
      <c r="AI27" s="3">
        <f>'MoM Forecasts'!AI27</f>
        <v>3.1895203614717982E-3</v>
      </c>
      <c r="AJ27" s="3">
        <f>'MoM Forecasts'!AJ27</f>
        <v>4.6648876091917035E-3</v>
      </c>
      <c r="AK27" s="3">
        <f>'MoM Forecasts'!AK27</f>
        <v>3.5686729870414435E-3</v>
      </c>
      <c r="AL27" s="3">
        <f>'MoM Forecasts'!AL27</f>
        <v>7.7966385445364939E-3</v>
      </c>
      <c r="AM27" s="3">
        <f>'MoM Forecasts'!AM27</f>
        <v>1.6129605376704603E-3</v>
      </c>
      <c r="AN27" s="3">
        <f>'MoM Forecasts'!AN27</f>
        <v>1.6946049153414577E-3</v>
      </c>
      <c r="AO27" s="3">
        <f>'MoM Forecasts'!AO27</f>
        <v>-8.6965609936928701E-5</v>
      </c>
      <c r="AP27" s="3">
        <f>'MoM Forecasts'!AP27</f>
        <v>2.8206012160059135E-3</v>
      </c>
      <c r="AQ27" s="3">
        <f>'MoM Forecasts'!AQ27</f>
        <v>2.4257909425824398E-3</v>
      </c>
      <c r="AR27" s="3">
        <f>'MoM Forecasts'!AR27</f>
        <v>1.1959141741360035E-3</v>
      </c>
      <c r="AS27" s="3">
        <f>'MoM Forecasts'!AS27</f>
        <v>2.5604094534659172E-3</v>
      </c>
      <c r="AT27" s="3">
        <f>'MoM Forecasts'!AT27</f>
        <v>3.9803523161665577E-3</v>
      </c>
      <c r="AU27" s="3">
        <f>'MoM Forecasts'!AU27</f>
        <v>2.9278082720129994E-3</v>
      </c>
      <c r="AV27" s="95">
        <f>IFERROR(VLOOKUP(A27,Housing!$B$3:$O$30,14,0),0)</f>
        <v>0</v>
      </c>
      <c r="AW27" s="20">
        <v>1E-3</v>
      </c>
      <c r="AX27" s="20">
        <v>0</v>
      </c>
      <c r="AY27" s="3">
        <f>'MoM Forecasts'!AY27</f>
        <v>1.8884633412596941E-8</v>
      </c>
      <c r="AZ27" s="3">
        <f>'MoM Forecasts'!AZ27</f>
        <v>1.6040400088981333E-3</v>
      </c>
      <c r="BA27" s="3">
        <f>'MoM Forecasts'!BA27</f>
        <v>5.3259334413138237E-3</v>
      </c>
      <c r="BB27" s="3">
        <f>'MoM Forecasts'!BB27</f>
        <v>7.375796675680002E-3</v>
      </c>
      <c r="BC27" s="3">
        <f>'MoM Forecasts'!BC27</f>
        <v>2.5501714134709363E-2</v>
      </c>
      <c r="BD27" s="20">
        <f>VLOOKUP(A27,OFGEM!$B$1:$C$45,2,0)</f>
        <v>0</v>
      </c>
      <c r="BE27" s="20">
        <f>VLOOKUP('Overriden Forecasts'!A27,OFGEM!$B$2:$D$45,3,0)</f>
        <v>0</v>
      </c>
      <c r="BF27" s="3">
        <f>'MoM Forecasts'!BF27</f>
        <v>1.0436364201138026E-2</v>
      </c>
      <c r="BG27" s="3">
        <f>'MoM Forecasts'!BG27</f>
        <v>-8.5510423630579258E-3</v>
      </c>
      <c r="BH27" s="3">
        <f>'MoM Forecasts'!BH27</f>
        <v>-3.9713280810080853E-3</v>
      </c>
      <c r="BI27" s="3">
        <f>'MoM Forecasts'!BI27</f>
        <v>1.4573814875856961E-2</v>
      </c>
      <c r="BJ27" s="3">
        <f>'MoM Forecasts'!BJ27</f>
        <v>9.4296815825225533E-3</v>
      </c>
      <c r="BK27" s="3">
        <f>'MoM Forecasts'!BK27</f>
        <v>1.9758935473401795E-3</v>
      </c>
      <c r="BL27" s="3">
        <f>'MoM Forecasts'!BL27</f>
        <v>7.6163911342328472E-3</v>
      </c>
      <c r="BM27" s="3">
        <f>'MoM Forecasts'!BM27</f>
        <v>2.8353292161815702E-3</v>
      </c>
      <c r="BN27" s="3">
        <f>'MoM Forecasts'!BN27</f>
        <v>1.2034598156860365E-3</v>
      </c>
      <c r="BO27" s="3">
        <f>'MoM Forecasts'!BO27</f>
        <v>4.6919057913561435E-3</v>
      </c>
      <c r="BP27" s="3">
        <f>'MoM Forecasts'!BP27</f>
        <v>2.7332036528111558E-3</v>
      </c>
      <c r="BQ27" s="3">
        <f>'MoM Forecasts'!BQ27</f>
        <v>1.4135569996870601E-2</v>
      </c>
      <c r="BR27" s="3">
        <f>'MoM Forecasts'!BR27</f>
        <v>1.6117945196207462E-2</v>
      </c>
      <c r="BS27" s="3">
        <f>'MoM Forecasts'!BS27</f>
        <v>1.6948644063599527E-2</v>
      </c>
      <c r="BT27" s="3">
        <f>'MoM Forecasts'!BT27</f>
        <v>1.5168110983365901E-2</v>
      </c>
      <c r="BU27" s="3">
        <f>'MoM Forecasts'!BU27</f>
        <v>6.6268688550206178E-3</v>
      </c>
      <c r="BV27" s="3">
        <f>'MoM Forecasts'!BV27</f>
        <v>-1.665175455358936E-3</v>
      </c>
      <c r="BW27" s="3">
        <f>'MoM Forecasts'!BW27</f>
        <v>4.6139131112541421E-3</v>
      </c>
      <c r="BX27" s="3">
        <f>'MoM Forecasts'!BX27</f>
        <v>-2.6278114110139805E-3</v>
      </c>
      <c r="BY27" s="20">
        <v>1.733628838628487E-3</v>
      </c>
      <c r="BZ27" s="3">
        <f>'MoM Forecasts'!BZ27</f>
        <v>2.6023317082959352E-3</v>
      </c>
      <c r="CA27" s="20">
        <v>1.8408321483618373E-3</v>
      </c>
      <c r="CB27" s="20">
        <v>1.1748920717054023E-2</v>
      </c>
      <c r="CC27" s="3">
        <f>'MoM Forecasts'!CC27</f>
        <v>1.992490275437353E-3</v>
      </c>
      <c r="CD27" s="3">
        <f>'MoM Forecasts'!CD27</f>
        <v>-1.3422401610565071E-2</v>
      </c>
      <c r="CE27" s="3">
        <f>'MoM Forecasts'!CE27</f>
        <v>9.3107181721729937E-3</v>
      </c>
      <c r="CF27" s="3">
        <f>'MoM Forecasts'!CF27</f>
        <v>-9.1755168837703849E-4</v>
      </c>
      <c r="CG27" s="3">
        <f>'MoM Forecasts'!CG27</f>
        <v>-4.4611463956912845E-3</v>
      </c>
      <c r="CH27" s="3">
        <f>'MoM Forecasts'!CH27</f>
        <v>1.2212891910736712E-3</v>
      </c>
      <c r="CI27" s="3">
        <f>'MoM Forecasts'!CI27</f>
        <v>4.3090210663883077E-3</v>
      </c>
      <c r="CJ27" s="3">
        <f>'MoM Forecasts'!CJ27</f>
        <v>3.6308923067793764E-3</v>
      </c>
      <c r="CK27" s="3">
        <f>'MoM Forecasts'!CK27</f>
        <v>1.310619742725283E-3</v>
      </c>
      <c r="CL27" s="3">
        <f>'MoM Forecasts'!CL27</f>
        <v>-8.092801238105074E-3</v>
      </c>
      <c r="CM27" s="3">
        <f>'MoM Forecasts'!CM27</f>
        <v>4.7118628927560469E-3</v>
      </c>
      <c r="CN27" s="3">
        <f>'MoM Forecasts'!CN27</f>
        <v>6.5839994454908179E-3</v>
      </c>
    </row>
    <row r="28" spans="1:92" x14ac:dyDescent="0.2">
      <c r="A28" s="4">
        <v>45536</v>
      </c>
      <c r="B28" s="3">
        <f>'MoM Forecasts'!B28</f>
        <v>1.760177791083839E-3</v>
      </c>
      <c r="C28" s="3">
        <f>'MoM Forecasts'!C28</f>
        <v>1.201383191879124E-3</v>
      </c>
      <c r="D28" s="3">
        <f>'MoM Forecasts'!D28</f>
        <v>7.0803890161332816E-3</v>
      </c>
      <c r="E28" s="3">
        <f>'MoM Forecasts'!E28</f>
        <v>1.3106721699884805E-3</v>
      </c>
      <c r="F28" s="3">
        <f>'MoM Forecasts'!F28</f>
        <v>-2.510991398593343E-3</v>
      </c>
      <c r="G28" s="3">
        <f>'MoM Forecasts'!G28</f>
        <v>1.722989365989136E-3</v>
      </c>
      <c r="H28" s="3">
        <f>'MoM Forecasts'!H28</f>
        <v>-2.880933661291496E-3</v>
      </c>
      <c r="I28" s="3">
        <f>'MoM Forecasts'!I28</f>
        <v>1.2591005505189212E-3</v>
      </c>
      <c r="J28" s="3">
        <f>'MoM Forecasts'!J28</f>
        <v>0</v>
      </c>
      <c r="K28" s="3">
        <f>'MoM Forecasts'!K28</f>
        <v>1.4402994548396997E-3</v>
      </c>
      <c r="L28" s="3">
        <f>'MoM Forecasts'!L28</f>
        <v>1.7485499535032645E-3</v>
      </c>
      <c r="M28" s="3">
        <f>'MoM Forecasts'!M28</f>
        <v>1.6229785933945529E-3</v>
      </c>
      <c r="N28" s="3">
        <f>'MoM Forecasts'!N28</f>
        <v>2.3886871281157962E-3</v>
      </c>
      <c r="O28" s="3">
        <f>'MoM Forecasts'!O28</f>
        <v>1.7700290993438728E-3</v>
      </c>
      <c r="P28" s="3">
        <f>'MoM Forecasts'!P28</f>
        <v>1.0899969047015734E-3</v>
      </c>
      <c r="Q28" s="3">
        <f>'MoM Forecasts'!Q28</f>
        <v>1.8499823236113322E-3</v>
      </c>
      <c r="R28" s="3">
        <f>'MoM Forecasts'!R28</f>
        <v>1.0423435973838879E-2</v>
      </c>
      <c r="S28" s="3">
        <f>'MoM Forecasts'!S28</f>
        <v>8.9105510267359911E-3</v>
      </c>
      <c r="T28" s="3">
        <f>'MoM Forecasts'!T28</f>
        <v>1.2694506235360059E-3</v>
      </c>
      <c r="U28" s="3">
        <f>'MoM Forecasts'!U28</f>
        <v>1.3280864788003388E-3</v>
      </c>
      <c r="V28" s="3">
        <f>'MoM Forecasts'!V28</f>
        <v>2.321771390817462E-3</v>
      </c>
      <c r="W28" s="3">
        <f>'MoM Forecasts'!W28</f>
        <v>1.6089759721844565E-3</v>
      </c>
      <c r="X28" s="3">
        <f>'MoM Forecasts'!X28</f>
        <v>3.0497984440671644E-3</v>
      </c>
      <c r="Y28" s="3">
        <f>'MoM Forecasts'!Y28</f>
        <v>4.8459514904042322E-4</v>
      </c>
      <c r="Z28" s="3">
        <f>'MoM Forecasts'!Z28</f>
        <v>2.2483802977091294E-4</v>
      </c>
      <c r="AA28" s="3">
        <f>'MoM Forecasts'!AA28</f>
        <v>0</v>
      </c>
      <c r="AB28" s="3">
        <f>'MoM Forecasts'!AB28</f>
        <v>1.5022222672587127E-3</v>
      </c>
      <c r="AC28" s="3">
        <f>'MoM Forecasts'!AC28</f>
        <v>1.0466900611738605E-3</v>
      </c>
      <c r="AD28" s="3">
        <f>'MoM Forecasts'!AD28</f>
        <v>8.2155878126943804E-4</v>
      </c>
      <c r="AE28" s="3">
        <f>'MoM Forecasts'!AE28</f>
        <v>2.2099695466175628E-3</v>
      </c>
      <c r="AF28" s="3">
        <f>'MoM Forecasts'!AF28</f>
        <v>2.0917534941687688E-2</v>
      </c>
      <c r="AG28" s="3">
        <f>'MoM Forecasts'!AG28</f>
        <v>2.5356042067715912E-2</v>
      </c>
      <c r="AH28" s="3">
        <f>'MoM Forecasts'!AH28</f>
        <v>2.8810075323935092E-3</v>
      </c>
      <c r="AI28" s="3">
        <f>'MoM Forecasts'!AI28</f>
        <v>3.0529758801940421E-3</v>
      </c>
      <c r="AJ28" s="3">
        <f>'MoM Forecasts'!AJ28</f>
        <v>4.1746355848004679E-3</v>
      </c>
      <c r="AK28" s="3">
        <f>'MoM Forecasts'!AK28</f>
        <v>1.4459383105434043E-3</v>
      </c>
      <c r="AL28" s="3">
        <f>'MoM Forecasts'!AL28</f>
        <v>7.8852473488415509E-3</v>
      </c>
      <c r="AM28" s="3">
        <f>'MoM Forecasts'!AM28</f>
        <v>1.61036308556195E-3</v>
      </c>
      <c r="AN28" s="3">
        <f>'MoM Forecasts'!AN28</f>
        <v>1.6917380876626531E-3</v>
      </c>
      <c r="AO28" s="3">
        <f>'MoM Forecasts'!AO28</f>
        <v>2.0426105023718666E-3</v>
      </c>
      <c r="AP28" s="3">
        <f>'MoM Forecasts'!AP28</f>
        <v>1.0297706047399657E-3</v>
      </c>
      <c r="AQ28" s="3">
        <f>'MoM Forecasts'!AQ28</f>
        <v>2.251162054453415E-3</v>
      </c>
      <c r="AR28" s="3">
        <f>'MoM Forecasts'!AR28</f>
        <v>1.1944856717902574E-3</v>
      </c>
      <c r="AS28" s="3">
        <f>'MoM Forecasts'!AS28</f>
        <v>4.1386733730863767E-3</v>
      </c>
      <c r="AT28" s="3">
        <f>'MoM Forecasts'!AT28</f>
        <v>3.9645719966845405E-3</v>
      </c>
      <c r="AU28" s="3">
        <f>'MoM Forecasts'!AU28</f>
        <v>2.0432061504589427E-3</v>
      </c>
      <c r="AV28" s="95">
        <f>IFERROR(VLOOKUP(A28,Housing!$B$3:$O$30,14,0),0)</f>
        <v>0</v>
      </c>
      <c r="AW28" s="20">
        <v>1E-3</v>
      </c>
      <c r="AX28" s="20">
        <v>0</v>
      </c>
      <c r="AY28" s="3">
        <f>'MoM Forecasts'!AY28</f>
        <v>9.3965610379553866E-5</v>
      </c>
      <c r="AZ28" s="3">
        <f>'MoM Forecasts'!AZ28</f>
        <v>1.1993720118448348E-3</v>
      </c>
      <c r="BA28" s="3">
        <f>'MoM Forecasts'!BA28</f>
        <v>6.2753507844139911E-3</v>
      </c>
      <c r="BB28" s="3">
        <f>'MoM Forecasts'!BB28</f>
        <v>7.3217926219986129E-3</v>
      </c>
      <c r="BC28" s="3">
        <f>'MoM Forecasts'!BC28</f>
        <v>2.0393650529968443E-2</v>
      </c>
      <c r="BD28" s="20">
        <f>VLOOKUP(A28,OFGEM!$B$1:$C$45,2,0)</f>
        <v>0</v>
      </c>
      <c r="BE28" s="20">
        <f>VLOOKUP('Overriden Forecasts'!A28,OFGEM!$B$2:$D$45,3,0)</f>
        <v>0</v>
      </c>
      <c r="BF28" s="3">
        <f>'MoM Forecasts'!BF28</f>
        <v>-5.3765168748365344E-4</v>
      </c>
      <c r="BG28" s="3">
        <f>'MoM Forecasts'!BG28</f>
        <v>8.5876303121452668E-3</v>
      </c>
      <c r="BH28" s="3">
        <f>'MoM Forecasts'!BH28</f>
        <v>1.3207001181555267E-2</v>
      </c>
      <c r="BI28" s="3">
        <f>'MoM Forecasts'!BI28</f>
        <v>-1.5263302398353051E-2</v>
      </c>
      <c r="BJ28" s="3">
        <f>'MoM Forecasts'!BJ28</f>
        <v>5.5744007351401503E-3</v>
      </c>
      <c r="BK28" s="3">
        <f>'MoM Forecasts'!BK28</f>
        <v>1.9208363502285497E-3</v>
      </c>
      <c r="BL28" s="3">
        <f>'MoM Forecasts'!BL28</f>
        <v>7.558820203052985E-3</v>
      </c>
      <c r="BM28" s="3">
        <f>'MoM Forecasts'!BM28</f>
        <v>2.8273128534448411E-3</v>
      </c>
      <c r="BN28" s="3">
        <f>'MoM Forecasts'!BN28</f>
        <v>2.5402877543019287E-3</v>
      </c>
      <c r="BO28" s="3">
        <f>'MoM Forecasts'!BO28</f>
        <v>4.3800131421931621E-3</v>
      </c>
      <c r="BP28" s="3">
        <f>'MoM Forecasts'!BP28</f>
        <v>2.7257536130791404E-3</v>
      </c>
      <c r="BQ28" s="3">
        <f>'MoM Forecasts'!BQ28</f>
        <v>-1.4053266702270806E-3</v>
      </c>
      <c r="BR28" s="3">
        <f>'MoM Forecasts'!BR28</f>
        <v>5.0939000114555988E-3</v>
      </c>
      <c r="BS28" s="3">
        <f>'MoM Forecasts'!BS28</f>
        <v>-7.0334578979369677E-4</v>
      </c>
      <c r="BT28" s="3">
        <f>'MoM Forecasts'!BT28</f>
        <v>5.6978938588045924E-3</v>
      </c>
      <c r="BU28" s="3">
        <f>'MoM Forecasts'!BU28</f>
        <v>1.3182624370307039E-3</v>
      </c>
      <c r="BV28" s="3">
        <f>'MoM Forecasts'!BV28</f>
        <v>5.8207356979709246E-3</v>
      </c>
      <c r="BW28" s="3">
        <f>'MoM Forecasts'!BW28</f>
        <v>3.3383835404987572E-3</v>
      </c>
      <c r="BX28" s="3">
        <f>'MoM Forecasts'!BX28</f>
        <v>3.5421555948289551E-3</v>
      </c>
      <c r="BY28" s="20">
        <v>1.7336288386284901E-3</v>
      </c>
      <c r="BZ28" s="3">
        <f>'MoM Forecasts'!BZ28</f>
        <v>4.2613384282061961E-3</v>
      </c>
      <c r="CA28" s="20">
        <v>1.8408321483618373E-3</v>
      </c>
      <c r="CB28" s="20">
        <v>1.1748920717054023E-2</v>
      </c>
      <c r="CC28" s="3">
        <f>'MoM Forecasts'!CC28</f>
        <v>-8.1962650507405588E-4</v>
      </c>
      <c r="CD28" s="3">
        <f>'MoM Forecasts'!CD28</f>
        <v>1.1565333728346561E-2</v>
      </c>
      <c r="CE28" s="3">
        <f>'MoM Forecasts'!CE28</f>
        <v>-3.4375967970479371E-2</v>
      </c>
      <c r="CF28" s="3">
        <f>'MoM Forecasts'!CF28</f>
        <v>-1.4353030828140767E-2</v>
      </c>
      <c r="CG28" s="3">
        <f>'MoM Forecasts'!CG28</f>
        <v>1.6692049187353453E-2</v>
      </c>
      <c r="CH28" s="3">
        <f>'MoM Forecasts'!CH28</f>
        <v>5.6610139039570129E-3</v>
      </c>
      <c r="CI28" s="3">
        <f>'MoM Forecasts'!CI28</f>
        <v>4.2979564189429276E-3</v>
      </c>
      <c r="CJ28" s="3">
        <f>'MoM Forecasts'!CJ28</f>
        <v>5.9542401836452097E-3</v>
      </c>
      <c r="CK28" s="3">
        <f>'MoM Forecasts'!CK28</f>
        <v>1.3089042669516271E-3</v>
      </c>
      <c r="CL28" s="3">
        <f>'MoM Forecasts'!CL28</f>
        <v>1.2837193298438354E-3</v>
      </c>
      <c r="CM28" s="3">
        <f>'MoM Forecasts'!CM28</f>
        <v>4.6897883708745258E-3</v>
      </c>
      <c r="CN28" s="3">
        <f>'MoM Forecasts'!CN28</f>
        <v>6.5389676212077585E-3</v>
      </c>
    </row>
    <row r="31" spans="1:92" x14ac:dyDescent="0.2">
      <c r="A31" t="s">
        <v>511</v>
      </c>
      <c r="B31">
        <v>3.9970506761572537E-3</v>
      </c>
      <c r="C31">
        <v>3.8385543028028276E-3</v>
      </c>
      <c r="D31">
        <v>7.3167636962589884E-3</v>
      </c>
      <c r="E31">
        <v>3.9075578101608862E-3</v>
      </c>
      <c r="F31">
        <v>9.7811558423726479E-4</v>
      </c>
      <c r="G31">
        <v>0</v>
      </c>
      <c r="H31">
        <v>1.0253843298821282E-3</v>
      </c>
      <c r="I31">
        <v>1.013611878425713E-3</v>
      </c>
      <c r="J31">
        <v>4.0084899239828812E-3</v>
      </c>
      <c r="K31">
        <v>7.0217558198339396E-3</v>
      </c>
      <c r="L31">
        <v>4.0364137701435357E-3</v>
      </c>
      <c r="M31">
        <v>0</v>
      </c>
      <c r="N31">
        <v>0</v>
      </c>
      <c r="O31">
        <v>1.0978078279126134E-3</v>
      </c>
      <c r="P31">
        <v>2.0704510822253889E-3</v>
      </c>
      <c r="Q31">
        <v>4.4408579286375092E-3</v>
      </c>
      <c r="R31">
        <v>1.0836186292047909E-3</v>
      </c>
      <c r="S31">
        <v>3.5774233674392354E-3</v>
      </c>
      <c r="T31">
        <v>4.9429522494395745E-3</v>
      </c>
      <c r="U31">
        <v>9.7093550416731144E-4</v>
      </c>
      <c r="V31">
        <v>1.8949785256810185E-3</v>
      </c>
      <c r="W31">
        <v>8.6906374359010524E-3</v>
      </c>
      <c r="X31">
        <v>1.975845541848824E-3</v>
      </c>
      <c r="Y31">
        <v>1.2749767207287056E-2</v>
      </c>
      <c r="Z31">
        <v>4.8919986108385246E-3</v>
      </c>
      <c r="AA31">
        <v>0</v>
      </c>
      <c r="AB31">
        <v>0</v>
      </c>
      <c r="AC31">
        <v>8.5252626140967982E-3</v>
      </c>
      <c r="AD31">
        <v>0</v>
      </c>
      <c r="AE31">
        <v>0</v>
      </c>
      <c r="AF31">
        <v>8.892763358327253E-3</v>
      </c>
      <c r="AG31">
        <v>0</v>
      </c>
      <c r="AH31">
        <v>0</v>
      </c>
      <c r="AI31">
        <v>1.5674590886755543E-2</v>
      </c>
      <c r="AJ31">
        <v>1.0546938106774775E-2</v>
      </c>
      <c r="AK31">
        <v>9.3356639506229249E-4</v>
      </c>
      <c r="AL31">
        <v>1.3857528627195734E-2</v>
      </c>
      <c r="AM31">
        <v>0</v>
      </c>
      <c r="AN31">
        <v>7.3839497202258303E-3</v>
      </c>
      <c r="AO31">
        <v>8.2837796711623321E-3</v>
      </c>
      <c r="AP31">
        <v>0</v>
      </c>
      <c r="AQ31">
        <v>1.0451541053363374E-2</v>
      </c>
      <c r="AR31">
        <v>1.9832918613944976E-2</v>
      </c>
      <c r="AS31">
        <v>1.8358508508252835E-2</v>
      </c>
      <c r="AT31">
        <v>6.5629993912866723E-3</v>
      </c>
      <c r="AU31">
        <v>7.6821348054259081E-2</v>
      </c>
      <c r="AV31">
        <v>3.0203951953959113E-2</v>
      </c>
      <c r="AW31">
        <v>9.7851488211256527E-2</v>
      </c>
      <c r="AX31">
        <v>4.4608995495128756E-2</v>
      </c>
      <c r="AY31">
        <v>1.1881435603635162E-2</v>
      </c>
      <c r="AZ31">
        <v>9.0134535570156708E-3</v>
      </c>
      <c r="BA31">
        <v>1.2881362065451445E-2</v>
      </c>
      <c r="BB31">
        <v>8.0228004770565714E-3</v>
      </c>
      <c r="BC31">
        <v>1.2307330902717154E-3</v>
      </c>
      <c r="BD31">
        <v>3.5921874380249852E-2</v>
      </c>
      <c r="BE31">
        <v>4.2472185715897649E-2</v>
      </c>
      <c r="BF31">
        <v>2.7041946312721149E-3</v>
      </c>
      <c r="BG31">
        <v>3.1348105048069501E-2</v>
      </c>
      <c r="BH31">
        <v>9.7489911271179484E-3</v>
      </c>
      <c r="BI31">
        <v>6.7285191946758428E-3</v>
      </c>
      <c r="BJ31">
        <v>4.8577039667575738E-3</v>
      </c>
      <c r="BK31">
        <v>1.3086314510775207E-2</v>
      </c>
      <c r="BL31">
        <v>1.107348457821444E-2</v>
      </c>
      <c r="BM31">
        <v>9.3959516340445359E-4</v>
      </c>
      <c r="BN31">
        <v>2.2837411432669288E-2</v>
      </c>
      <c r="BO31">
        <v>6.5696001636231949E-3</v>
      </c>
      <c r="BP31">
        <v>2.4874063523446115E-2</v>
      </c>
      <c r="BQ31">
        <v>6.3889602190066045E-3</v>
      </c>
      <c r="BR31">
        <v>1.1040482676877204E-2</v>
      </c>
      <c r="BS31">
        <v>3.0238739946520199E-3</v>
      </c>
      <c r="BT31">
        <v>4.9361410515873991E-3</v>
      </c>
      <c r="BU31">
        <v>4.8481585788527522E-3</v>
      </c>
      <c r="BV31">
        <v>1.0439855280437125E-2</v>
      </c>
      <c r="BW31">
        <v>1.6064258036021083E-2</v>
      </c>
      <c r="BX31">
        <v>1.2064737234158714E-2</v>
      </c>
      <c r="BY31">
        <v>5.6072021319025327E-2</v>
      </c>
      <c r="BZ31">
        <v>1.6806564973415278E-2</v>
      </c>
      <c r="CA31">
        <v>2.9388542492218114E-2</v>
      </c>
      <c r="CB31">
        <v>2.8576192888482749E-2</v>
      </c>
      <c r="CC31">
        <v>9.6541504041051138E-4</v>
      </c>
      <c r="CD31">
        <v>9.7010587135050918E-4</v>
      </c>
      <c r="CE31">
        <v>9.9510735747432976E-3</v>
      </c>
      <c r="CF31">
        <v>6.1279999349716082E-3</v>
      </c>
      <c r="CG31">
        <v>9.2019566839197746E-4</v>
      </c>
      <c r="CH31">
        <v>1.0165430816045352E-2</v>
      </c>
      <c r="CI31">
        <v>4.9090602525002046E-3</v>
      </c>
      <c r="CJ31">
        <v>8.7145232886053133E-3</v>
      </c>
      <c r="CK31">
        <v>1.3411140759467685E-2</v>
      </c>
      <c r="CL31">
        <v>7.4241972282781737E-3</v>
      </c>
      <c r="CM31">
        <v>7.7607285510518913E-3</v>
      </c>
      <c r="CN31">
        <v>8.7397194815526259E-3</v>
      </c>
    </row>
    <row r="32" spans="1:92" x14ac:dyDescent="0.2">
      <c r="A32" t="s">
        <v>512</v>
      </c>
      <c r="B32">
        <v>3.8876886437490647E-3</v>
      </c>
      <c r="C32">
        <v>3.6829547756284079E-3</v>
      </c>
      <c r="D32">
        <v>7.5253718690447601E-3</v>
      </c>
      <c r="E32">
        <v>3.7266044237194294E-3</v>
      </c>
      <c r="F32">
        <v>9.3515715724121022E-4</v>
      </c>
      <c r="G32">
        <v>0</v>
      </c>
      <c r="H32">
        <v>9.7703723626574096E-4</v>
      </c>
      <c r="I32">
        <v>9.6411469906512194E-4</v>
      </c>
      <c r="J32">
        <v>3.7548966949570253E-3</v>
      </c>
      <c r="K32">
        <v>6.7894203503883538E-3</v>
      </c>
      <c r="L32">
        <v>3.9402069656867145E-3</v>
      </c>
      <c r="M32">
        <v>0</v>
      </c>
      <c r="N32">
        <v>0</v>
      </c>
      <c r="O32">
        <v>1.0509588663817828E-3</v>
      </c>
      <c r="P32">
        <v>1.9714857992267198E-3</v>
      </c>
      <c r="Q32">
        <v>4.3980375882484886E-3</v>
      </c>
      <c r="R32">
        <v>1.1191168945121873E-3</v>
      </c>
      <c r="S32">
        <v>3.9065280755851781E-3</v>
      </c>
      <c r="T32">
        <v>4.7074388877079293E-3</v>
      </c>
      <c r="U32">
        <v>9.2438097779026936E-4</v>
      </c>
      <c r="V32">
        <v>1.766573548299266E-3</v>
      </c>
      <c r="W32">
        <v>8.2977767061189964E-3</v>
      </c>
      <c r="X32">
        <v>1.9193724724915814E-3</v>
      </c>
      <c r="Y32">
        <v>1.2180670996343511E-2</v>
      </c>
      <c r="Z32">
        <v>4.660865991931034E-3</v>
      </c>
      <c r="AA32">
        <v>0</v>
      </c>
      <c r="AB32">
        <v>0</v>
      </c>
      <c r="AC32">
        <v>8.0785620083991538E-3</v>
      </c>
      <c r="AD32">
        <v>0</v>
      </c>
      <c r="AE32">
        <v>0</v>
      </c>
      <c r="AF32">
        <v>8.4671231956873656E-3</v>
      </c>
      <c r="AG32">
        <v>0</v>
      </c>
      <c r="AH32">
        <v>0</v>
      </c>
      <c r="AI32">
        <v>1.5872353443827092E-2</v>
      </c>
      <c r="AJ32">
        <v>1.0408272614460591E-2</v>
      </c>
      <c r="AK32">
        <v>9.1715209652556756E-4</v>
      </c>
      <c r="AL32">
        <v>1.4413366497213208E-2</v>
      </c>
      <c r="AM32">
        <v>0</v>
      </c>
      <c r="AN32">
        <v>7.0618918236855909E-3</v>
      </c>
      <c r="AO32">
        <v>7.8523568365192198E-3</v>
      </c>
      <c r="AP32">
        <v>0</v>
      </c>
      <c r="AQ32">
        <v>1.0074430234753967E-2</v>
      </c>
      <c r="AR32">
        <v>1.8850689102579546E-2</v>
      </c>
      <c r="AS32">
        <v>1.7918469976155402E-2</v>
      </c>
      <c r="AT32">
        <v>6.4637765291732296E-3</v>
      </c>
      <c r="AU32">
        <v>7.4284802229219737E-2</v>
      </c>
      <c r="AV32">
        <v>2.8302033935360956E-2</v>
      </c>
      <c r="AW32">
        <v>9.276701061280973E-2</v>
      </c>
      <c r="AX32">
        <v>4.1786850641146109E-2</v>
      </c>
      <c r="AY32">
        <v>1.1382964201657698E-2</v>
      </c>
      <c r="AZ32">
        <v>8.5924481324544007E-3</v>
      </c>
      <c r="BA32">
        <v>1.3097428837023695E-2</v>
      </c>
      <c r="BB32">
        <v>8.2822473360157859E-3</v>
      </c>
      <c r="BC32">
        <v>1.5113289166655344E-3</v>
      </c>
      <c r="BD32">
        <v>4.7776218344742508E-2</v>
      </c>
      <c r="BE32">
        <v>5.3037861418878958E-2</v>
      </c>
      <c r="BF32">
        <v>2.6831347098229263E-3</v>
      </c>
      <c r="BG32">
        <v>3.247524175161514E-2</v>
      </c>
      <c r="BH32">
        <v>9.8887953330388696E-3</v>
      </c>
      <c r="BI32">
        <v>6.542457028290859E-3</v>
      </c>
      <c r="BJ32">
        <v>4.8507742232736222E-3</v>
      </c>
      <c r="BK32">
        <v>1.277441848556625E-2</v>
      </c>
      <c r="BL32">
        <v>1.1471605753468034E-2</v>
      </c>
      <c r="BM32">
        <v>9.1170938482120574E-4</v>
      </c>
      <c r="BN32">
        <v>2.1896969927206952E-2</v>
      </c>
      <c r="BO32">
        <v>6.5208810303864035E-3</v>
      </c>
      <c r="BP32">
        <v>2.4104191019178239E-2</v>
      </c>
      <c r="BQ32">
        <v>6.5935669094132725E-3</v>
      </c>
      <c r="BR32">
        <v>1.1614946421048785E-2</v>
      </c>
      <c r="BS32">
        <v>3.081589715434185E-3</v>
      </c>
      <c r="BT32">
        <v>5.0083078219090886E-3</v>
      </c>
      <c r="BU32">
        <v>4.7674556942668075E-3</v>
      </c>
      <c r="BV32">
        <v>1.0204420462225016E-2</v>
      </c>
      <c r="BW32">
        <v>1.568518104848916E-2</v>
      </c>
      <c r="BX32">
        <v>1.1733342676480419E-2</v>
      </c>
      <c r="BY32">
        <v>5.2509024762810386E-2</v>
      </c>
      <c r="BZ32">
        <v>1.6435528883581345E-2</v>
      </c>
      <c r="CA32">
        <v>2.8158267457403612E-2</v>
      </c>
      <c r="CB32">
        <v>3.1554496884386982E-2</v>
      </c>
      <c r="CC32">
        <v>9.2120973180194856E-4</v>
      </c>
      <c r="CD32">
        <v>9.2983678350289198E-4</v>
      </c>
      <c r="CE32">
        <v>9.8991651652627754E-3</v>
      </c>
      <c r="CF32">
        <v>5.5962051064075112E-3</v>
      </c>
      <c r="CG32">
        <v>8.6865293565090661E-4</v>
      </c>
      <c r="CH32">
        <v>9.9419185441048958E-3</v>
      </c>
      <c r="CI32">
        <v>4.8503373436380708E-3</v>
      </c>
      <c r="CJ32">
        <v>8.6169166653851399E-3</v>
      </c>
      <c r="CK32">
        <v>1.2765050715769811E-2</v>
      </c>
      <c r="CL32">
        <v>7.1657769212752501E-3</v>
      </c>
      <c r="CM32">
        <v>7.7223610064760511E-3</v>
      </c>
      <c r="CN32">
        <v>8.969963111269413E-3</v>
      </c>
    </row>
    <row r="33" spans="1:92" x14ac:dyDescent="0.2">
      <c r="B33" t="str">
        <f t="shared" ref="B33:BM33" si="0">B1</f>
        <v xml:space="preserve"> Bread</v>
      </c>
      <c r="C33" t="str">
        <f t="shared" si="0"/>
        <v xml:space="preserve"> Cereals</v>
      </c>
      <c r="D33" t="str">
        <f t="shared" si="0"/>
        <v xml:space="preserve"> Biscuits and cakes</v>
      </c>
      <c r="E33" t="str">
        <f t="shared" si="0"/>
        <v xml:space="preserve"> Beef</v>
      </c>
      <c r="F33" t="str">
        <f t="shared" si="0"/>
        <v xml:space="preserve"> Lamb </v>
      </c>
      <c r="G33" t="str">
        <f t="shared" si="0"/>
        <v xml:space="preserve"> of which home-killed lamb</v>
      </c>
      <c r="H33" t="str">
        <f t="shared" si="0"/>
        <v xml:space="preserve"> Pork</v>
      </c>
      <c r="I33" t="str">
        <f t="shared" si="0"/>
        <v xml:space="preserve"> Bacon</v>
      </c>
      <c r="J33" t="str">
        <f t="shared" si="0"/>
        <v xml:space="preserve"> Poultry</v>
      </c>
      <c r="K33" t="str">
        <f t="shared" si="0"/>
        <v xml:space="preserve"> Other meat</v>
      </c>
      <c r="L33" t="str">
        <f t="shared" si="0"/>
        <v xml:space="preserve"> Fish</v>
      </c>
      <c r="M33" t="str">
        <f t="shared" si="0"/>
        <v xml:space="preserve"> of which fresh fish</v>
      </c>
      <c r="N33" t="str">
        <f t="shared" si="0"/>
        <v xml:space="preserve"> processed fish</v>
      </c>
      <c r="O33" t="str">
        <f t="shared" si="0"/>
        <v xml:space="preserve"> Butter</v>
      </c>
      <c r="P33" t="str">
        <f t="shared" si="0"/>
        <v xml:space="preserve"> Oil and fats</v>
      </c>
      <c r="Q33" t="str">
        <f t="shared" si="0"/>
        <v xml:space="preserve"> Cheese</v>
      </c>
      <c r="R33" t="str">
        <f t="shared" si="0"/>
        <v xml:space="preserve"> Eggs </v>
      </c>
      <c r="S33" t="str">
        <f t="shared" si="0"/>
        <v xml:space="preserve"> Milk, fresh</v>
      </c>
      <c r="T33" t="str">
        <f t="shared" si="0"/>
        <v xml:space="preserve"> Milk products</v>
      </c>
      <c r="U33" t="str">
        <f t="shared" si="0"/>
        <v xml:space="preserve"> Tea</v>
      </c>
      <c r="V33" t="str">
        <f t="shared" si="0"/>
        <v xml:space="preserve"> Coffee and other hot drinks</v>
      </c>
      <c r="W33" t="str">
        <f t="shared" si="0"/>
        <v xml:space="preserve"> Soft drinks</v>
      </c>
      <c r="X33" t="str">
        <f t="shared" si="0"/>
        <v xml:space="preserve"> Sugar and preserves</v>
      </c>
      <c r="Y33" t="str">
        <f t="shared" si="0"/>
        <v xml:space="preserve"> Sweets and chocolates</v>
      </c>
      <c r="Z33" t="str">
        <f t="shared" si="0"/>
        <v xml:space="preserve"> Potatoes</v>
      </c>
      <c r="AA33" t="str">
        <f t="shared" si="0"/>
        <v xml:space="preserve"> of which unprocessed potatoes</v>
      </c>
      <c r="AB33" t="str">
        <f t="shared" si="0"/>
        <v xml:space="preserve"> potato products</v>
      </c>
      <c r="AC33" t="str">
        <f t="shared" si="0"/>
        <v xml:space="preserve"> Vegetables other than potatoes</v>
      </c>
      <c r="AD33" t="str">
        <f t="shared" si="0"/>
        <v xml:space="preserve"> of which fresh vegetables</v>
      </c>
      <c r="AE33" t="str">
        <f t="shared" si="0"/>
        <v xml:space="preserve"> processed vegetables</v>
      </c>
      <c r="AF33" t="str">
        <f t="shared" si="0"/>
        <v xml:space="preserve"> Fruit</v>
      </c>
      <c r="AG33" t="str">
        <f t="shared" si="0"/>
        <v xml:space="preserve"> of which fresh fruit</v>
      </c>
      <c r="AH33" t="str">
        <f t="shared" si="0"/>
        <v xml:space="preserve"> processed fruit</v>
      </c>
      <c r="AI33" t="str">
        <f t="shared" si="0"/>
        <v xml:space="preserve"> Other foods</v>
      </c>
      <c r="AJ33" t="str">
        <f t="shared" si="0"/>
        <v xml:space="preserve"> Restaurant meals</v>
      </c>
      <c r="AK33" t="str">
        <f t="shared" si="0"/>
        <v xml:space="preserve"> Canteen meals</v>
      </c>
      <c r="AL33" t="str">
        <f t="shared" si="0"/>
        <v xml:space="preserve"> Take-away meals and snacks</v>
      </c>
      <c r="AM33" t="str">
        <f t="shared" si="0"/>
        <v xml:space="preserve"> Beer</v>
      </c>
      <c r="AN33" t="str">
        <f t="shared" si="0"/>
        <v xml:space="preserve"> Beer on sales</v>
      </c>
      <c r="AO33" t="str">
        <f t="shared" si="0"/>
        <v xml:space="preserve"> Beer off sales</v>
      </c>
      <c r="AP33" t="str">
        <f t="shared" si="0"/>
        <v xml:space="preserve"> Wines and spirits</v>
      </c>
      <c r="AQ33" t="str">
        <f t="shared" si="0"/>
        <v xml:space="preserve"> Wine on sales</v>
      </c>
      <c r="AR33" t="str">
        <f t="shared" si="0"/>
        <v xml:space="preserve"> Wine off sales</v>
      </c>
      <c r="AS33" t="str">
        <f t="shared" si="0"/>
        <v xml:space="preserve"> Cigarettes</v>
      </c>
      <c r="AT33" t="str">
        <f t="shared" si="0"/>
        <v xml:space="preserve"> Tobacco</v>
      </c>
      <c r="AU33" t="str">
        <f t="shared" si="0"/>
        <v xml:space="preserve"> Rent</v>
      </c>
      <c r="AV33" t="str">
        <f t="shared" si="0"/>
        <v xml:space="preserve"> Mortgage interest payments</v>
      </c>
      <c r="AW33" t="str">
        <f t="shared" si="0"/>
        <v xml:space="preserve"> Depreciation (Jan 1995 = 100)</v>
      </c>
      <c r="AX33" t="str">
        <f t="shared" si="0"/>
        <v xml:space="preserve"> Council tax and Rates</v>
      </c>
      <c r="AY33" t="str">
        <f t="shared" si="0"/>
        <v xml:space="preserve"> Water and other charges</v>
      </c>
      <c r="AZ33" t="str">
        <f t="shared" si="0"/>
        <v xml:space="preserve"> Repairs and maintenance charges</v>
      </c>
      <c r="BA33" t="str">
        <f t="shared" si="0"/>
        <v xml:space="preserve"> Do-it-yourself materials</v>
      </c>
      <c r="BB33" t="str">
        <f t="shared" si="0"/>
        <v xml:space="preserve"> Dwelling insurance and ground rent</v>
      </c>
      <c r="BC33" t="str">
        <f t="shared" si="0"/>
        <v xml:space="preserve"> Coal and solid fuels</v>
      </c>
      <c r="BD33" t="str">
        <f t="shared" si="0"/>
        <v xml:space="preserve"> Electricity</v>
      </c>
      <c r="BE33" t="str">
        <f t="shared" si="0"/>
        <v xml:space="preserve"> Gas</v>
      </c>
      <c r="BF33" t="str">
        <f t="shared" si="0"/>
        <v xml:space="preserve"> Oil and other fuels</v>
      </c>
      <c r="BG33" t="str">
        <f t="shared" si="0"/>
        <v xml:space="preserve"> Furniture</v>
      </c>
      <c r="BH33" t="str">
        <f t="shared" si="0"/>
        <v xml:space="preserve"> Furnishings</v>
      </c>
      <c r="BI33" t="str">
        <f t="shared" si="0"/>
        <v xml:space="preserve"> Electrical appliances</v>
      </c>
      <c r="BJ33" t="str">
        <f t="shared" si="0"/>
        <v xml:space="preserve"> Other household equipment</v>
      </c>
      <c r="BK33" t="str">
        <f t="shared" si="0"/>
        <v xml:space="preserve"> Household consumables</v>
      </c>
      <c r="BL33" t="str">
        <f t="shared" si="0"/>
        <v xml:space="preserve"> Pet care</v>
      </c>
      <c r="BM33" t="str">
        <f t="shared" si="0"/>
        <v xml:space="preserve"> Postage</v>
      </c>
      <c r="BN33" t="str">
        <f t="shared" ref="BN33:CM33" si="1">BN1</f>
        <v xml:space="preserve"> Telephones, telemessages, etc</v>
      </c>
      <c r="BO33" t="str">
        <f t="shared" si="1"/>
        <v xml:space="preserve"> Domestic services</v>
      </c>
      <c r="BP33" t="str">
        <f t="shared" si="1"/>
        <v xml:space="preserve"> Fees and subscriptions</v>
      </c>
      <c r="BQ33" t="str">
        <f t="shared" si="1"/>
        <v xml:space="preserve"> Men's outerwear</v>
      </c>
      <c r="BR33" t="str">
        <f t="shared" si="1"/>
        <v xml:space="preserve"> Women's outerwear</v>
      </c>
      <c r="BS33" t="str">
        <f t="shared" si="1"/>
        <v xml:space="preserve"> Children's outerwear</v>
      </c>
      <c r="BT33" t="str">
        <f t="shared" si="1"/>
        <v xml:space="preserve"> Other clothing</v>
      </c>
      <c r="BU33" t="str">
        <f t="shared" si="1"/>
        <v xml:space="preserve"> Footwear</v>
      </c>
      <c r="BV33" t="str">
        <f t="shared" si="1"/>
        <v xml:space="preserve"> Personal articles</v>
      </c>
      <c r="BW33" t="str">
        <f t="shared" si="1"/>
        <v xml:space="preserve"> Chemists goods</v>
      </c>
      <c r="BX33" t="str">
        <f t="shared" si="1"/>
        <v xml:space="preserve"> Personal services</v>
      </c>
      <c r="BY33" t="str">
        <f t="shared" si="1"/>
        <v xml:space="preserve"> Purchase of motor vehicles</v>
      </c>
      <c r="BZ33" t="str">
        <f t="shared" si="1"/>
        <v xml:space="preserve"> Maintenance of motor vehicles</v>
      </c>
      <c r="CA33" t="str">
        <f t="shared" si="1"/>
        <v xml:space="preserve"> Petrol and oil</v>
      </c>
      <c r="CB33" t="str">
        <f t="shared" si="1"/>
        <v xml:space="preserve"> Vehicle tax and insurance</v>
      </c>
      <c r="CC33" t="str">
        <f t="shared" si="1"/>
        <v xml:space="preserve"> Rail fares</v>
      </c>
      <c r="CD33" t="str">
        <f t="shared" si="1"/>
        <v xml:space="preserve"> Bus and coach fares</v>
      </c>
      <c r="CE33" t="str">
        <f t="shared" si="1"/>
        <v xml:space="preserve"> Other travel costs</v>
      </c>
      <c r="CF33" t="str">
        <f t="shared" si="1"/>
        <v xml:space="preserve"> Audio-visual equipment</v>
      </c>
      <c r="CG33" t="str">
        <f t="shared" si="1"/>
        <v xml:space="preserve"> CDs and tapes</v>
      </c>
      <c r="CH33" t="str">
        <f t="shared" si="1"/>
        <v xml:space="preserve"> Toys, photographic and sports goods</v>
      </c>
      <c r="CI33" t="str">
        <f t="shared" si="1"/>
        <v xml:space="preserve"> Books and newspapers</v>
      </c>
      <c r="CJ33" t="str">
        <f t="shared" si="1"/>
        <v xml:space="preserve"> Gardening products</v>
      </c>
      <c r="CK33" t="str">
        <f t="shared" si="1"/>
        <v xml:space="preserve"> Television licences and rentals</v>
      </c>
      <c r="CL33" t="str">
        <f t="shared" si="1"/>
        <v xml:space="preserve"> Entertainment and other recreation</v>
      </c>
      <c r="CM33" t="str">
        <f t="shared" si="1"/>
        <v xml:space="preserve"> Foreign holidays (Jan 1993 = 100)</v>
      </c>
      <c r="CN33" t="str">
        <f>CN1</f>
        <v xml:space="preserve"> UK holidays (Jan 1994=100)</v>
      </c>
    </row>
    <row r="34" spans="1:92" x14ac:dyDescent="0.2">
      <c r="B34">
        <f t="shared" ref="B34:BM34" si="2">A34+1</f>
        <v>1</v>
      </c>
      <c r="C34">
        <f t="shared" si="2"/>
        <v>2</v>
      </c>
      <c r="D34">
        <f t="shared" si="2"/>
        <v>3</v>
      </c>
      <c r="E34">
        <f t="shared" si="2"/>
        <v>4</v>
      </c>
      <c r="F34">
        <f t="shared" si="2"/>
        <v>5</v>
      </c>
      <c r="G34">
        <f t="shared" si="2"/>
        <v>6</v>
      </c>
      <c r="H34">
        <f t="shared" si="2"/>
        <v>7</v>
      </c>
      <c r="I34">
        <f t="shared" si="2"/>
        <v>8</v>
      </c>
      <c r="J34">
        <f t="shared" si="2"/>
        <v>9</v>
      </c>
      <c r="K34">
        <f t="shared" si="2"/>
        <v>10</v>
      </c>
      <c r="L34">
        <f t="shared" si="2"/>
        <v>11</v>
      </c>
      <c r="M34">
        <f t="shared" si="2"/>
        <v>12</v>
      </c>
      <c r="N34">
        <f t="shared" si="2"/>
        <v>13</v>
      </c>
      <c r="O34">
        <f t="shared" si="2"/>
        <v>14</v>
      </c>
      <c r="P34">
        <f t="shared" si="2"/>
        <v>15</v>
      </c>
      <c r="Q34">
        <f t="shared" si="2"/>
        <v>16</v>
      </c>
      <c r="R34">
        <f t="shared" si="2"/>
        <v>17</v>
      </c>
      <c r="S34">
        <f t="shared" si="2"/>
        <v>18</v>
      </c>
      <c r="T34">
        <f t="shared" si="2"/>
        <v>19</v>
      </c>
      <c r="U34">
        <f t="shared" si="2"/>
        <v>20</v>
      </c>
      <c r="V34">
        <f t="shared" si="2"/>
        <v>21</v>
      </c>
      <c r="W34">
        <f t="shared" si="2"/>
        <v>22</v>
      </c>
      <c r="X34">
        <f t="shared" si="2"/>
        <v>23</v>
      </c>
      <c r="Y34">
        <f t="shared" si="2"/>
        <v>24</v>
      </c>
      <c r="Z34">
        <f t="shared" si="2"/>
        <v>25</v>
      </c>
      <c r="AA34">
        <f t="shared" si="2"/>
        <v>26</v>
      </c>
      <c r="AB34">
        <f t="shared" si="2"/>
        <v>27</v>
      </c>
      <c r="AC34">
        <f t="shared" si="2"/>
        <v>28</v>
      </c>
      <c r="AD34">
        <f t="shared" si="2"/>
        <v>29</v>
      </c>
      <c r="AE34">
        <f t="shared" si="2"/>
        <v>30</v>
      </c>
      <c r="AF34">
        <f t="shared" si="2"/>
        <v>31</v>
      </c>
      <c r="AG34">
        <f t="shared" si="2"/>
        <v>32</v>
      </c>
      <c r="AH34">
        <f t="shared" si="2"/>
        <v>33</v>
      </c>
      <c r="AI34">
        <f t="shared" si="2"/>
        <v>34</v>
      </c>
      <c r="AJ34">
        <f t="shared" si="2"/>
        <v>35</v>
      </c>
      <c r="AK34">
        <f t="shared" si="2"/>
        <v>36</v>
      </c>
      <c r="AL34">
        <f t="shared" si="2"/>
        <v>37</v>
      </c>
      <c r="AM34">
        <f t="shared" si="2"/>
        <v>38</v>
      </c>
      <c r="AN34">
        <f t="shared" si="2"/>
        <v>39</v>
      </c>
      <c r="AO34">
        <f t="shared" si="2"/>
        <v>40</v>
      </c>
      <c r="AP34">
        <f t="shared" si="2"/>
        <v>41</v>
      </c>
      <c r="AQ34">
        <f t="shared" si="2"/>
        <v>42</v>
      </c>
      <c r="AR34">
        <f t="shared" si="2"/>
        <v>43</v>
      </c>
      <c r="AS34">
        <f t="shared" si="2"/>
        <v>44</v>
      </c>
      <c r="AT34">
        <f t="shared" si="2"/>
        <v>45</v>
      </c>
      <c r="AU34">
        <f t="shared" si="2"/>
        <v>46</v>
      </c>
      <c r="AV34">
        <f t="shared" si="2"/>
        <v>47</v>
      </c>
      <c r="AW34">
        <f t="shared" si="2"/>
        <v>48</v>
      </c>
      <c r="AX34">
        <f t="shared" si="2"/>
        <v>49</v>
      </c>
      <c r="AY34">
        <f t="shared" si="2"/>
        <v>50</v>
      </c>
      <c r="AZ34">
        <f t="shared" si="2"/>
        <v>51</v>
      </c>
      <c r="BA34">
        <f t="shared" si="2"/>
        <v>52</v>
      </c>
      <c r="BB34">
        <f t="shared" si="2"/>
        <v>53</v>
      </c>
      <c r="BC34">
        <f t="shared" si="2"/>
        <v>54</v>
      </c>
      <c r="BD34">
        <f t="shared" si="2"/>
        <v>55</v>
      </c>
      <c r="BE34">
        <f t="shared" si="2"/>
        <v>56</v>
      </c>
      <c r="BF34">
        <f t="shared" si="2"/>
        <v>57</v>
      </c>
      <c r="BG34">
        <f t="shared" si="2"/>
        <v>58</v>
      </c>
      <c r="BH34">
        <f t="shared" si="2"/>
        <v>59</v>
      </c>
      <c r="BI34">
        <f t="shared" si="2"/>
        <v>60</v>
      </c>
      <c r="BJ34">
        <f t="shared" si="2"/>
        <v>61</v>
      </c>
      <c r="BK34">
        <f t="shared" si="2"/>
        <v>62</v>
      </c>
      <c r="BL34">
        <f t="shared" si="2"/>
        <v>63</v>
      </c>
      <c r="BM34">
        <f t="shared" si="2"/>
        <v>64</v>
      </c>
      <c r="BN34">
        <f t="shared" ref="BN34:CN34" si="3">BM34+1</f>
        <v>65</v>
      </c>
      <c r="BO34">
        <f t="shared" si="3"/>
        <v>66</v>
      </c>
      <c r="BP34">
        <f t="shared" si="3"/>
        <v>67</v>
      </c>
      <c r="BQ34">
        <f t="shared" si="3"/>
        <v>68</v>
      </c>
      <c r="BR34">
        <f t="shared" si="3"/>
        <v>69</v>
      </c>
      <c r="BS34">
        <f t="shared" si="3"/>
        <v>70</v>
      </c>
      <c r="BT34">
        <f t="shared" si="3"/>
        <v>71</v>
      </c>
      <c r="BU34">
        <f t="shared" si="3"/>
        <v>72</v>
      </c>
      <c r="BV34">
        <f t="shared" si="3"/>
        <v>73</v>
      </c>
      <c r="BW34">
        <f t="shared" si="3"/>
        <v>74</v>
      </c>
      <c r="BX34">
        <f t="shared" si="3"/>
        <v>75</v>
      </c>
      <c r="BY34">
        <f t="shared" si="3"/>
        <v>76</v>
      </c>
      <c r="BZ34">
        <f t="shared" si="3"/>
        <v>77</v>
      </c>
      <c r="CA34">
        <f t="shared" si="3"/>
        <v>78</v>
      </c>
      <c r="CB34">
        <f t="shared" si="3"/>
        <v>79</v>
      </c>
      <c r="CC34">
        <f t="shared" si="3"/>
        <v>80</v>
      </c>
      <c r="CD34">
        <f t="shared" si="3"/>
        <v>81</v>
      </c>
      <c r="CE34">
        <f t="shared" si="3"/>
        <v>82</v>
      </c>
      <c r="CF34">
        <f t="shared" si="3"/>
        <v>83</v>
      </c>
      <c r="CG34">
        <f t="shared" si="3"/>
        <v>84</v>
      </c>
      <c r="CH34">
        <f t="shared" si="3"/>
        <v>85</v>
      </c>
      <c r="CI34">
        <f t="shared" si="3"/>
        <v>86</v>
      </c>
      <c r="CJ34">
        <f t="shared" si="3"/>
        <v>87</v>
      </c>
      <c r="CK34">
        <f t="shared" si="3"/>
        <v>88</v>
      </c>
      <c r="CL34">
        <f t="shared" si="3"/>
        <v>89</v>
      </c>
      <c r="CM34">
        <f t="shared" si="3"/>
        <v>90</v>
      </c>
      <c r="CN34">
        <f t="shared" si="3"/>
        <v>91</v>
      </c>
    </row>
    <row r="35" spans="1:92" x14ac:dyDescent="0.2">
      <c r="A35" s="5">
        <v>44835</v>
      </c>
      <c r="B35" s="14">
        <f>VLOOKUP($A$35,$A$3:B28,B34+1,0)*B31</f>
        <v>2.449942649364583E-5</v>
      </c>
      <c r="C35" s="14">
        <f>VLOOKUP($A$35,$A$3:C28,C34+1,0)*C31</f>
        <v>2.9103174643554432E-5</v>
      </c>
      <c r="D35" s="14">
        <f>VLOOKUP($A$35,$A$3:D28,D34+1,0)*D31</f>
        <v>4.7856305462220348E-5</v>
      </c>
      <c r="E35" s="14">
        <f>VLOOKUP($A$35,$A$3:E28,E34+1,0)*E31</f>
        <v>1.5932756661929788E-5</v>
      </c>
      <c r="F35" s="14">
        <f>VLOOKUP($A$35,$A$3:F28,F34+1,0)*F31</f>
        <v>6.7485453374753586E-6</v>
      </c>
      <c r="G35" s="14">
        <f>VLOOKUP($A$35,$A$3:G28,G34+1,0)*G31</f>
        <v>0</v>
      </c>
      <c r="H35" s="14">
        <f>VLOOKUP($A$35,$A$3:H28,H34+1,0)*H31</f>
        <v>2.6680252244085267E-6</v>
      </c>
      <c r="I35" s="14">
        <f>VLOOKUP($A$35,$A$3:I28,I34+1,0)*I31</f>
        <v>9.3783121599523321E-7</v>
      </c>
      <c r="J35" s="14">
        <f>VLOOKUP($A$35,$A$3:J28,J34+1,0)*J31</f>
        <v>0</v>
      </c>
      <c r="K35" s="14">
        <f>VLOOKUP($A$35,$A$3:K28,K34+1,0)*K31</f>
        <v>4.3204489276023839E-5</v>
      </c>
      <c r="L35" s="14">
        <f>VLOOKUP($A$35,$A$3:L28,L34+1,0)*L31</f>
        <v>3.6328673237368037E-5</v>
      </c>
      <c r="M35" s="14">
        <f>VLOOKUP($A$35,$A$3:M28,M34+1,0)*M31</f>
        <v>0</v>
      </c>
      <c r="N35" s="14">
        <f>VLOOKUP($A$35,$A$3:N28,N34+1,0)*N31</f>
        <v>0</v>
      </c>
      <c r="O35" s="14">
        <f>VLOOKUP($A$35,$A$3:O28,O34+1,0)*O31</f>
        <v>2.0256159832867755E-6</v>
      </c>
      <c r="P35" s="14">
        <f>VLOOKUP($A$35,$A$3:P28,P34+1,0)*P31</f>
        <v>-7.7874234480256046E-6</v>
      </c>
      <c r="Q35" s="14">
        <f>VLOOKUP($A$35,$A$3:Q28,Q34+1,0)*Q31</f>
        <v>6.147346827337617E-5</v>
      </c>
      <c r="R35" s="14">
        <f>VLOOKUP($A$35,$A$3:R28,R34+1,0)*R31</f>
        <v>1.5358829476460863E-5</v>
      </c>
      <c r="S35" s="14">
        <f>VLOOKUP($A$35,$A$3:S28,S34+1,0)*S31</f>
        <v>6.1216404658476911E-5</v>
      </c>
      <c r="T35" s="14">
        <f>VLOOKUP($A$35,$A$3:T28,T34+1,0)*T31</f>
        <v>1.8677336158520952E-5</v>
      </c>
      <c r="U35" s="14">
        <f>VLOOKUP($A$35,$A$3:U28,U34+1,0)*U31</f>
        <v>1.2036613099080815E-6</v>
      </c>
      <c r="V35" s="14">
        <f>VLOOKUP($A$35,$A$3:V28,V34+1,0)*V31</f>
        <v>-1.0837933473824436E-7</v>
      </c>
      <c r="W35" s="14">
        <f>VLOOKUP($A$35,$A$3:W28,W34+1,0)*W31</f>
        <v>4.7101775030470318E-5</v>
      </c>
      <c r="X35" s="14">
        <f>VLOOKUP($A$35,$A$3:X28,X34+1,0)*X31</f>
        <v>1.5031946115808788E-6</v>
      </c>
      <c r="Y35" s="14">
        <f>VLOOKUP($A$35,$A$3:Y28,Y34+1,0)*Y31</f>
        <v>1.550656495516563E-4</v>
      </c>
      <c r="Z35" s="14">
        <f>VLOOKUP($A$35,$A$3:Z28,Z34+1,0)*Z31</f>
        <v>1.7176070649673851E-5</v>
      </c>
      <c r="AA35" s="14">
        <f>VLOOKUP($A$35,$A$3:AA28,AA34+1,0)*AA31</f>
        <v>0</v>
      </c>
      <c r="AB35" s="14">
        <f>VLOOKUP($A$35,$A$3:AB28,AB34+1,0)*AB31</f>
        <v>0</v>
      </c>
      <c r="AC35" s="14">
        <f>VLOOKUP($A$35,$A$3:AC28,AC34+1,0)*AC31</f>
        <v>-2.7706651984912421E-5</v>
      </c>
      <c r="AD35" s="14">
        <f>VLOOKUP($A$35,$A$3:AD28,AD34+1,0)*AD31</f>
        <v>0</v>
      </c>
      <c r="AE35" s="14">
        <f>VLOOKUP($A$35,$A$3:AE28,AE34+1,0)*AE31</f>
        <v>0</v>
      </c>
      <c r="AF35" s="14">
        <f>VLOOKUP($A$35,$A$3:AF28,AF34+1,0)*AF31</f>
        <v>5.0123522593672981E-5</v>
      </c>
      <c r="AG35" s="14">
        <f>VLOOKUP($A$35,$A$3:AG28,AG34+1,0)*AG31</f>
        <v>0</v>
      </c>
      <c r="AH35" s="14">
        <f>VLOOKUP($A$35,$A$3:AH28,AH34+1,0)*AH31</f>
        <v>0</v>
      </c>
      <c r="AI35" s="14">
        <f>VLOOKUP($A$35,$A$3:AI28,AI34+1,0)*AI31</f>
        <v>1.943653824547767E-4</v>
      </c>
      <c r="AJ35" s="14">
        <f>VLOOKUP($A$35,$A$3:AJ28,AJ34+1,0)*AJ31</f>
        <v>4.876583956842439E-5</v>
      </c>
      <c r="AK35" s="14">
        <f>VLOOKUP($A$35,$A$3:AK28,AK34+1,0)*AK31</f>
        <v>3.3437836595388737E-6</v>
      </c>
      <c r="AL35" s="14">
        <f>VLOOKUP($A$35,$A$3:AL28,AL34+1,0)*AL31</f>
        <v>1.305378506499836E-4</v>
      </c>
      <c r="AM35" s="14">
        <f>VLOOKUP($A$35,$A$3:AM28,AM34+1,0)*AM31</f>
        <v>0</v>
      </c>
      <c r="AN35" s="14">
        <f>VLOOKUP($A$35,$A$3:AN28,AN34+1,0)*AN31</f>
        <v>1.2997439019618618E-5</v>
      </c>
      <c r="AO35" s="14">
        <f>VLOOKUP($A$35,$A$3:AO28,AO34+1,0)*AO31</f>
        <v>-2.4963425520389425E-7</v>
      </c>
      <c r="AP35" s="14">
        <f>VLOOKUP($A$35,$A$3:AP28,AP34+1,0)*AP31</f>
        <v>0</v>
      </c>
      <c r="AQ35" s="14">
        <f>VLOOKUP($A$35,$A$3:AQ28,AQ34+1,0)*AQ31</f>
        <v>2.4387346840997145E-5</v>
      </c>
      <c r="AR35" s="14">
        <f>VLOOKUP($A$35,$A$3:AR28,AR34+1,0)*AR31</f>
        <v>2.4359366131967712E-5</v>
      </c>
      <c r="AS35" s="14">
        <f>VLOOKUP($A$35,$A$3:AS28,AS34+1,0)*AS31</f>
        <v>7.1813042005537542E-5</v>
      </c>
      <c r="AT35" s="14">
        <f>VLOOKUP($A$35,$A$3:AT28,AT34+1,0)*AT31</f>
        <v>2.5200241247371698E-5</v>
      </c>
      <c r="AU35" s="14">
        <f>VLOOKUP($A$35,$A$3:AU28,AU34+1,0)*AU31</f>
        <v>1.9976925744945228E-4</v>
      </c>
      <c r="AV35" s="14">
        <f ca="1">VLOOKUP($A$35,$A$3:AV28,AV34+1,0)*AV31</f>
        <v>2.930111258405779E-3</v>
      </c>
      <c r="AW35" s="14">
        <f>VLOOKUP($A$35,$A$3:AW28,AW34+1,0)*AW31</f>
        <v>-1.9570297642251305E-3</v>
      </c>
      <c r="AX35" s="14">
        <f>VLOOKUP($A$35,$A$3:AX28,AX34+1,0)*AX31</f>
        <v>0</v>
      </c>
      <c r="AY35" s="14">
        <f>VLOOKUP($A$35,$A$3:AY28,AY34+1,0)*AY31</f>
        <v>1.2950989599609014E-9</v>
      </c>
      <c r="AZ35" s="14">
        <f>VLOOKUP($A$35,$A$3:AZ28,AZ34+1,0)*AZ31</f>
        <v>1.3941443069209947E-5</v>
      </c>
      <c r="BA35" s="14">
        <f>VLOOKUP($A$35,$A$3:BA28,BA34+1,0)*BA31</f>
        <v>9.6269775892294555E-5</v>
      </c>
      <c r="BB35" s="14">
        <f>VLOOKUP($A$35,$A$3:BB28,BB34+1,0)*BB31</f>
        <v>7.0636565951500541E-5</v>
      </c>
      <c r="BC35" s="14">
        <f>VLOOKUP($A$35,$A$3:BC28,BC34+1,0)*BC31</f>
        <v>3.6542993901288057E-5</v>
      </c>
      <c r="BD35" s="14">
        <f>VLOOKUP($A$35,$A$3:BD28,BD34+1,0)*BD31</f>
        <v>5.6123795053523206E-3</v>
      </c>
      <c r="BE35" s="14">
        <f>VLOOKUP($A$35,$A$3:BE28,BE34+1,0)*BE31</f>
        <v>1.8224323748257932E-2</v>
      </c>
      <c r="BF35" s="14">
        <f>VLOOKUP($A$35,$A$3:BF28,BF34+1,0)*BF31</f>
        <v>1.9658339150870427E-5</v>
      </c>
      <c r="BG35" s="14">
        <f>VLOOKUP($A$35,$A$3:BG28,BG34+1,0)*BG31</f>
        <v>1.0368924539023226E-3</v>
      </c>
      <c r="BH35" s="14">
        <f>VLOOKUP($A$35,$A$3:BH28,BH34+1,0)*BH31</f>
        <v>9.9580663512300758E-5</v>
      </c>
      <c r="BI35" s="14">
        <f>VLOOKUP($A$35,$A$3:BI28,BI34+1,0)*BI31</f>
        <v>4.9752340875318329E-5</v>
      </c>
      <c r="BJ35" s="14">
        <f>VLOOKUP($A$35,$A$3:BJ28,BJ34+1,0)*BJ31</f>
        <v>2.8854554090777308E-5</v>
      </c>
      <c r="BK35" s="14">
        <f>VLOOKUP($A$35,$A$3:BK28,BK34+1,0)*BK31</f>
        <v>8.1576674779721621E-5</v>
      </c>
      <c r="BL35" s="14">
        <f>VLOOKUP($A$35,$A$3:BL28,BL34+1,0)*BL31</f>
        <v>1.0131667274327705E-4</v>
      </c>
      <c r="BM35" s="14">
        <f>VLOOKUP($A$35,$A$3:BM28,BM34+1,0)*BM31</f>
        <v>2.8412936840548566E-6</v>
      </c>
      <c r="BN35" s="14">
        <f>VLOOKUP($A$35,$A$3:BN28,BN34+1,0)*BN31</f>
        <v>2.4914277306953088E-5</v>
      </c>
      <c r="BO35" s="14">
        <f>VLOOKUP($A$35,$A$3:BO28,BO34+1,0)*BO31</f>
        <v>3.0886321616173352E-5</v>
      </c>
      <c r="BP35" s="14">
        <f>VLOOKUP($A$35,$A$3:BP28,BP34+1,0)*BP31</f>
        <v>7.233544642315489E-5</v>
      </c>
      <c r="BQ35" s="14">
        <f>VLOOKUP($A$35,$A$3:BQ28,BQ34+1,0)*BQ31</f>
        <v>6.5185256087251821E-5</v>
      </c>
      <c r="BR35" s="14">
        <f>VLOOKUP($A$35,$A$3:BR28,BR34+1,0)*BR31</f>
        <v>-1.6020340504352012E-5</v>
      </c>
      <c r="BS35" s="14">
        <f>VLOOKUP($A$35,$A$3:BS28,BS34+1,0)*BS31</f>
        <v>1.6248995411310501E-5</v>
      </c>
      <c r="BT35" s="14">
        <f>VLOOKUP($A$35,$A$3:BT28,BT34+1,0)*BT31</f>
        <v>3.4664922011211139E-5</v>
      </c>
      <c r="BU35" s="14">
        <f>VLOOKUP($A$35,$A$3:BU28,BU34+1,0)*BU31</f>
        <v>-7.9270110654156165E-6</v>
      </c>
      <c r="BV35" s="14">
        <f>VLOOKUP($A$35,$A$3:BV28,BV34+1,0)*BV31</f>
        <v>3.9977988914763094E-5</v>
      </c>
      <c r="BW35" s="14">
        <f>VLOOKUP($A$35,$A$3:BW28,BW34+1,0)*BW31</f>
        <v>9.6131592905477093E-6</v>
      </c>
      <c r="BX35" s="14">
        <f>VLOOKUP($A$35,$A$3:BX28,BX34+1,0)*BX31</f>
        <v>5.3116181221693662E-5</v>
      </c>
      <c r="BY35" s="14">
        <f>VLOOKUP($A$35,$A$3:BY28,BY34+1,0)*BY31</f>
        <v>1.1907215356935335E-4</v>
      </c>
      <c r="BZ35" s="14">
        <f>VLOOKUP($A$35,$A$3:BZ28,BZ34+1,0)*BZ31</f>
        <v>4.6717898020760151E-5</v>
      </c>
      <c r="CA35" s="14">
        <f>VLOOKUP($A$35,$A$3:CA28,CA34+1,0)*CA31</f>
        <v>5.6382781002611971E-5</v>
      </c>
      <c r="CB35" s="14">
        <f>VLOOKUP($A$35,$A$3:CB28,CB34+1,0)*CB31</f>
        <v>4.5297662562142918E-4</v>
      </c>
      <c r="CC35" s="14">
        <f>VLOOKUP($A$35,$A$3:CC28,CC34+1,0)*CC31</f>
        <v>5.4356294660898846E-6</v>
      </c>
      <c r="CD35" s="14">
        <f>VLOOKUP($A$35,$A$3:CD28,CD34+1,0)*CD31</f>
        <v>3.3914384505379983E-5</v>
      </c>
      <c r="CE35" s="14">
        <f>VLOOKUP($A$35,$A$3:CE28,CE34+1,0)*CE31</f>
        <v>1.5911300238157077E-3</v>
      </c>
      <c r="CF35" s="14">
        <f>VLOOKUP($A$35,$A$3:CF28,CF34+1,0)*CF31</f>
        <v>-9.4737082561708878E-5</v>
      </c>
      <c r="CG35" s="14">
        <f>VLOOKUP($A$35,$A$3:CG28,CG34+1,0)*CG31</f>
        <v>1.1919023357726825E-5</v>
      </c>
      <c r="CH35" s="14">
        <f>VLOOKUP($A$35,$A$3:CH28,CH34+1,0)*CH31</f>
        <v>9.8521337332156448E-6</v>
      </c>
      <c r="CI35" s="14">
        <f>VLOOKUP($A$35,$A$3:CI28,CI34+1,0)*CI31</f>
        <v>2.1942912177547883E-5</v>
      </c>
      <c r="CJ35" s="14">
        <f>VLOOKUP($A$35,$A$3:CJ28,CJ34+1,0)*CJ31</f>
        <v>7.285097258654637E-5</v>
      </c>
      <c r="CK35" s="14">
        <f>VLOOKUP($A$35,$A$3:CK28,CK34+1,0)*CK31</f>
        <v>1.8098758846410919E-5</v>
      </c>
      <c r="CL35" s="14">
        <f>VLOOKUP($A$35,$A$3:CL28,CL34+1,0)*CL31</f>
        <v>-6.0043908308820201E-6</v>
      </c>
      <c r="CM35" s="14">
        <f>VLOOKUP($A$35,$A$3:CM28,CM34+1,0)*CM31</f>
        <v>4.8035661459535382E-5</v>
      </c>
      <c r="CN35" s="14">
        <f>VLOOKUP($A$35,$A$3:CN28,CN34+1,0)*CN31</f>
        <v>1.0606745071617914E-4</v>
      </c>
    </row>
  </sheetData>
  <conditionalFormatting sqref="B35:CN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35" xr:uid="{691982D4-428F-DB40-A7CF-FFC2C8F348D1}">
      <formula1>$A$3:$A$28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CN28"/>
  <sheetViews>
    <sheetView workbookViewId="0">
      <pane xSplit="1" topLeftCell="B1" activePane="topRight" state="frozen"/>
      <selection pane="topRight" activeCell="I32" sqref="I32"/>
    </sheetView>
  </sheetViews>
  <sheetFormatPr baseColWidth="10" defaultColWidth="9" defaultRowHeight="15" x14ac:dyDescent="0.2"/>
  <cols>
    <col min="1" max="1" width="11.6640625" style="3" customWidth="1"/>
    <col min="2" max="48" width="9" style="3"/>
    <col min="49" max="49" width="16.33203125" style="3" customWidth="1"/>
    <col min="50" max="16384" width="9" style="3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44805</v>
      </c>
    </row>
    <row r="3" spans="1:92" x14ac:dyDescent="0.2">
      <c r="A3" s="4">
        <v>44835</v>
      </c>
      <c r="B3" s="3">
        <v>7.6069711461135281E-3</v>
      </c>
      <c r="C3" s="3">
        <v>6.1556839531116125E-3</v>
      </c>
      <c r="D3" s="3">
        <v>6.9247996356145425E-3</v>
      </c>
      <c r="E3" s="3">
        <v>7.1457083189021553E-3</v>
      </c>
      <c r="F3" s="3">
        <v>-1.7951028957484683E-3</v>
      </c>
      <c r="G3" s="3">
        <v>1.8005474695645951E-3</v>
      </c>
      <c r="H3" s="3">
        <v>2.8230908197801607E-3</v>
      </c>
      <c r="I3" s="3">
        <v>6.4466676068408724E-4</v>
      </c>
      <c r="J3" s="3">
        <v>0</v>
      </c>
      <c r="K3" s="3">
        <v>7.8616669005497908E-3</v>
      </c>
      <c r="L3" s="3">
        <v>1.1928418346646152E-2</v>
      </c>
      <c r="M3" s="3">
        <v>8.6991499466089195E-3</v>
      </c>
      <c r="N3" s="3">
        <v>1.6275635913151731E-2</v>
      </c>
      <c r="O3" s="3">
        <v>2.0704091843957162E-3</v>
      </c>
      <c r="P3" s="3">
        <v>1.4770905725087768E-3</v>
      </c>
      <c r="Q3" s="3">
        <v>1.8780909126682621E-2</v>
      </c>
      <c r="R3" s="3">
        <v>9.7249588156200772E-3</v>
      </c>
      <c r="S3" s="3">
        <v>1.8306352575192752E-2</v>
      </c>
      <c r="T3" s="3">
        <v>7.5871054127438775E-3</v>
      </c>
      <c r="U3" s="3">
        <v>2.6965066588138242E-3</v>
      </c>
      <c r="V3" s="3">
        <v>-4.4795915409617804E-3</v>
      </c>
      <c r="W3" s="3">
        <v>-2.405673032020661E-3</v>
      </c>
      <c r="X3" s="3">
        <v>4.3929374152855694E-3</v>
      </c>
      <c r="Y3" s="3">
        <v>-5.1362175028618617E-3</v>
      </c>
      <c r="Z3" s="3">
        <v>-1.5156370017829213E-3</v>
      </c>
      <c r="AA3" s="3">
        <v>-1.9812047632834506E-3</v>
      </c>
      <c r="AB3" s="3">
        <v>8.3178950104576543E-3</v>
      </c>
      <c r="AC3" s="3">
        <v>-7.6085009289726946E-3</v>
      </c>
      <c r="AD3" s="3">
        <v>-6.9772735263873287E-3</v>
      </c>
      <c r="AE3" s="3">
        <v>5.6424003903166042E-3</v>
      </c>
      <c r="AF3" s="3">
        <v>1.5654602286580221E-2</v>
      </c>
      <c r="AG3" s="3">
        <v>1.7380730922111676E-2</v>
      </c>
      <c r="AH3" s="3">
        <v>2.5607393783906307E-3</v>
      </c>
      <c r="AI3" s="3">
        <v>1.4568279202252565E-2</v>
      </c>
      <c r="AJ3" s="3">
        <v>5.1777484372501625E-3</v>
      </c>
      <c r="AK3" s="3">
        <v>3.9242286984868535E-3</v>
      </c>
      <c r="AL3" s="3">
        <v>9.6168518134525094E-3</v>
      </c>
      <c r="AM3" s="3">
        <v>1.6779143696004084E-3</v>
      </c>
      <c r="AN3" s="3">
        <v>1.7664472395371167E-3</v>
      </c>
      <c r="AO3" s="3">
        <v>-3.6954423293065197E-3</v>
      </c>
      <c r="AP3" s="3">
        <v>3.6549906366092344E-3</v>
      </c>
      <c r="AQ3" s="3">
        <v>3.4401080454053989E-3</v>
      </c>
      <c r="AR3" s="3">
        <v>1.2312535395744284E-3</v>
      </c>
      <c r="AS3" s="3">
        <v>2.779883820622997E-3</v>
      </c>
      <c r="AT3" s="3">
        <v>5.3881235246342474E-3</v>
      </c>
      <c r="AU3" s="3">
        <v>3.1195188337689306E-3</v>
      </c>
      <c r="AV3" s="3">
        <v>4.1088472644641438E-3</v>
      </c>
      <c r="AW3" s="3">
        <v>9.1231275730139227E-3</v>
      </c>
      <c r="AX3" s="3">
        <v>1.7933049946863289E-3</v>
      </c>
      <c r="AY3" s="3">
        <v>1.9744027968116029E-8</v>
      </c>
      <c r="AZ3" s="3">
        <v>1.682350189824211E-3</v>
      </c>
      <c r="BA3" s="3">
        <v>6.2771585256315987E-3</v>
      </c>
      <c r="BB3" s="3">
        <v>8.962294090743228E-3</v>
      </c>
      <c r="BC3" s="3">
        <v>4.4513283291351735E-2</v>
      </c>
      <c r="BD3" s="3">
        <v>3.0256588214910618E-2</v>
      </c>
      <c r="BE3" s="3">
        <v>1.9681842208618683E-3</v>
      </c>
      <c r="BF3" s="3">
        <v>1.172045425782553E-2</v>
      </c>
      <c r="BG3" s="3">
        <v>-1.0455920548747999E-2</v>
      </c>
      <c r="BH3" s="3">
        <v>-4.1851557392628136E-3</v>
      </c>
      <c r="BI3" s="3">
        <v>1.5710640582407009E-2</v>
      </c>
      <c r="BJ3" s="3">
        <v>1.0730808028798666E-2</v>
      </c>
      <c r="BK3" s="3">
        <v>7.2841813166337754E-3</v>
      </c>
      <c r="BL3" s="3">
        <v>9.3200312076990866E-3</v>
      </c>
      <c r="BM3" s="3">
        <v>3.0423550950708922E-3</v>
      </c>
      <c r="BN3" s="3">
        <v>1.2607636469876837E-3</v>
      </c>
      <c r="BO3" s="3">
        <v>5.2685608686469099E-3</v>
      </c>
      <c r="BP3" s="3">
        <v>2.9250797827378161E-3</v>
      </c>
      <c r="BQ3" s="3">
        <v>1.7163003961509604E-2</v>
      </c>
      <c r="BR3" s="3">
        <v>2.0374574903280429E-2</v>
      </c>
      <c r="BS3" s="3">
        <v>2.005265479357754E-2</v>
      </c>
      <c r="BT3" s="3">
        <v>1.7814890480266632E-2</v>
      </c>
      <c r="BU3" s="3">
        <v>7.3051838246567247E-3</v>
      </c>
      <c r="BV3" s="3">
        <v>-1.8134333610075881E-3</v>
      </c>
      <c r="BW3" s="3">
        <v>5.0140329189103383E-3</v>
      </c>
      <c r="BX3" s="3">
        <v>-2.8326020596773915E-3</v>
      </c>
      <c r="BY3" s="3">
        <v>2.7444391325792683E-3</v>
      </c>
      <c r="BZ3" s="3">
        <v>2.7972504323321434E-3</v>
      </c>
      <c r="CA3" s="3">
        <v>1.8683674475759027E-3</v>
      </c>
      <c r="CB3" s="3">
        <v>2.0450013712145276E-2</v>
      </c>
      <c r="CC3" s="3">
        <v>-1.9476646430660605E-3</v>
      </c>
      <c r="CD3" s="3">
        <v>-1.4054957900711651E-2</v>
      </c>
      <c r="CE3" s="3">
        <v>1.046100246881787E-2</v>
      </c>
      <c r="CF3" s="3">
        <v>-8.717249321545939E-4</v>
      </c>
      <c r="CG3" s="3">
        <v>-4.5309241516895415E-3</v>
      </c>
      <c r="CH3" s="3">
        <v>1.466551476511091E-3</v>
      </c>
      <c r="CI3" s="3">
        <v>3.5690500988583285E-3</v>
      </c>
      <c r="CJ3" s="3">
        <v>4.0502791725662846E-3</v>
      </c>
      <c r="CK3" s="3">
        <v>1.353183973886507E-3</v>
      </c>
      <c r="CL3" s="3">
        <v>-8.5790966846335248E-3</v>
      </c>
      <c r="CM3" s="3">
        <v>1.1085076122391735E-2</v>
      </c>
      <c r="CN3" s="3">
        <v>1.623114502193479E-2</v>
      </c>
    </row>
    <row r="4" spans="1:92" x14ac:dyDescent="0.2">
      <c r="A4" s="4">
        <v>44866</v>
      </c>
      <c r="B4" s="3">
        <v>6.6592278090407131E-3</v>
      </c>
      <c r="C4" s="3">
        <v>5.4951276891848089E-3</v>
      </c>
      <c r="D4" s="3">
        <v>1.1720451370323515E-2</v>
      </c>
      <c r="E4" s="3">
        <v>5.322756466560552E-3</v>
      </c>
      <c r="F4" s="3">
        <v>-2.616548746767533E-3</v>
      </c>
      <c r="G4" s="3">
        <v>1.7973113252061079E-3</v>
      </c>
      <c r="H4" s="3">
        <v>-2.9802040180151312E-3</v>
      </c>
      <c r="I4" s="3">
        <v>1.7908172855980453E-3</v>
      </c>
      <c r="J4" s="3">
        <v>0</v>
      </c>
      <c r="K4" s="3">
        <v>6.9405354981428857E-3</v>
      </c>
      <c r="L4" s="3">
        <v>1.033586649904672E-2</v>
      </c>
      <c r="M4" s="3">
        <v>7.5487686457162972E-3</v>
      </c>
      <c r="N4" s="3">
        <v>1.2426530843547834E-3</v>
      </c>
      <c r="O4" s="3">
        <v>1.8485570957758046E-3</v>
      </c>
      <c r="P4" s="3">
        <v>1.2258049984124497E-2</v>
      </c>
      <c r="Q4" s="3">
        <v>1.6084687022673627E-2</v>
      </c>
      <c r="R4" s="3">
        <v>1.2660650342932289E-2</v>
      </c>
      <c r="S4" s="3">
        <v>1.7693712664373029E-2</v>
      </c>
      <c r="T4" s="3">
        <v>5.2427586006182914E-3</v>
      </c>
      <c r="U4" s="3">
        <v>1.4398742167194278E-3</v>
      </c>
      <c r="V4" s="3">
        <v>5.3741980866661709E-3</v>
      </c>
      <c r="W4" s="3">
        <v>1.3432366195713641E-3</v>
      </c>
      <c r="X4" s="3">
        <v>1.0061805550108938E-2</v>
      </c>
      <c r="Y4" s="3">
        <v>-2.0225743062078916E-3</v>
      </c>
      <c r="Z4" s="3">
        <v>2.3260530766822107E-4</v>
      </c>
      <c r="AA4" s="3">
        <v>0</v>
      </c>
      <c r="AB4" s="3">
        <v>6.4835291515525917E-3</v>
      </c>
      <c r="AC4" s="3">
        <v>-6.2928887361523023E-3</v>
      </c>
      <c r="AD4" s="3">
        <v>-5.9246843653127934E-3</v>
      </c>
      <c r="AE4" s="3">
        <v>7.314197167977543E-3</v>
      </c>
      <c r="AF4" s="3">
        <v>2.1614780243032872E-2</v>
      </c>
      <c r="AG4" s="3">
        <v>2.6173196094134932E-2</v>
      </c>
      <c r="AH4" s="3">
        <v>3.6501262962380654E-3</v>
      </c>
      <c r="AI4" s="3">
        <v>1.3428569623515019E-2</v>
      </c>
      <c r="AJ4" s="3">
        <v>4.6312336313334423E-3</v>
      </c>
      <c r="AK4" s="3">
        <v>1.5894375947675954E-3</v>
      </c>
      <c r="AL4" s="3">
        <v>9.7086123125926793E-3</v>
      </c>
      <c r="AM4" s="3">
        <v>1.6751036890501059E-3</v>
      </c>
      <c r="AN4" s="3">
        <v>1.7633324058763389E-3</v>
      </c>
      <c r="AO4" s="3">
        <v>1.9554504993852806E-3</v>
      </c>
      <c r="AP4" s="3">
        <v>3.0361798901834547E-4</v>
      </c>
      <c r="AQ4" s="3">
        <v>2.0667509010197094E-3</v>
      </c>
      <c r="AR4" s="3">
        <v>1.2297394185625254E-3</v>
      </c>
      <c r="AS4" s="3">
        <v>4.4924506405015219E-3</v>
      </c>
      <c r="AT4" s="3">
        <v>4.6149850432788408E-3</v>
      </c>
      <c r="AU4" s="3">
        <v>2.1765776126445591E-3</v>
      </c>
      <c r="AV4" s="3">
        <v>3.1707969300105443E-3</v>
      </c>
      <c r="AW4" s="3">
        <v>7.4443128339782838E-3</v>
      </c>
      <c r="AX4" s="3">
        <v>1.7900948087250512E-3</v>
      </c>
      <c r="AY4" s="3">
        <v>9.8241760930317668E-5</v>
      </c>
      <c r="AZ4" s="3">
        <v>1.2222005887472243E-3</v>
      </c>
      <c r="BA4" s="3">
        <v>7.3891526788323336E-3</v>
      </c>
      <c r="BB4" s="3">
        <v>8.8826848567415961E-3</v>
      </c>
      <c r="BC4" s="3">
        <v>3.494923322688015E-2</v>
      </c>
      <c r="BD4" s="3">
        <v>1.4117731856825522E-2</v>
      </c>
      <c r="BE4" s="3">
        <v>1.9643180810100525E-3</v>
      </c>
      <c r="BF4" s="3">
        <v>-6.0303798398786412E-4</v>
      </c>
      <c r="BG4" s="3">
        <v>1.0520872865244169E-2</v>
      </c>
      <c r="BH4" s="3">
        <v>1.5751393424984883E-2</v>
      </c>
      <c r="BI4" s="3">
        <v>-1.6435495451900151E-2</v>
      </c>
      <c r="BJ4" s="3">
        <v>6.335401615235714E-3</v>
      </c>
      <c r="BK4" s="3">
        <v>6.7317808033813265E-3</v>
      </c>
      <c r="BL4" s="3">
        <v>9.2339703161812281E-3</v>
      </c>
      <c r="BM4" s="3">
        <v>3.0331272449430902E-3</v>
      </c>
      <c r="BN4" s="3">
        <v>2.6610935535542612E-3</v>
      </c>
      <c r="BO4" s="3">
        <v>4.9155139742833587E-3</v>
      </c>
      <c r="BP4" s="3">
        <v>2.9165486452602529E-3</v>
      </c>
      <c r="BQ4" s="3">
        <v>-1.7012287966358119E-3</v>
      </c>
      <c r="BR4" s="3">
        <v>6.4122993735731271E-3</v>
      </c>
      <c r="BS4" s="3">
        <v>-8.2962578487000282E-4</v>
      </c>
      <c r="BT4" s="3">
        <v>6.6747527161814535E-3</v>
      </c>
      <c r="BU4" s="3">
        <v>1.4522189500150162E-3</v>
      </c>
      <c r="BV4" s="3">
        <v>6.3399229481433395E-3</v>
      </c>
      <c r="BW4" s="3">
        <v>3.6264447264473532E-3</v>
      </c>
      <c r="BX4" s="3">
        <v>3.8189870851963459E-3</v>
      </c>
      <c r="BY4" s="3">
        <v>1.7257935330341478E-3</v>
      </c>
      <c r="BZ4" s="3">
        <v>4.6824822658901866E-3</v>
      </c>
      <c r="CA4" s="3">
        <v>1.8648831605849736E-3</v>
      </c>
      <c r="CB4" s="3">
        <v>1.9506415391065568E-2</v>
      </c>
      <c r="CC4" s="3">
        <v>-4.7285619435273318E-3</v>
      </c>
      <c r="CD4" s="3">
        <v>1.2118141845475661E-2</v>
      </c>
      <c r="CE4" s="3">
        <v>-3.8578948603175789E-2</v>
      </c>
      <c r="CF4" s="3">
        <v>-1.3635548932598773E-2</v>
      </c>
      <c r="CG4" s="3">
        <v>1.6954321476068124E-2</v>
      </c>
      <c r="CH4" s="3">
        <v>7.0259690213714254E-3</v>
      </c>
      <c r="CI4" s="3">
        <v>4.2623304821514107E-3</v>
      </c>
      <c r="CJ4" s="3">
        <v>6.6392114370033006E-3</v>
      </c>
      <c r="CK4" s="3">
        <v>1.3513553414952195E-3</v>
      </c>
      <c r="CL4" s="3">
        <v>1.3615253745224987E-3</v>
      </c>
      <c r="CM4" s="3">
        <v>9.6877004119539922E-3</v>
      </c>
      <c r="CN4" s="3">
        <v>1.449387144963965E-2</v>
      </c>
    </row>
    <row r="5" spans="1:92" x14ac:dyDescent="0.2">
      <c r="A5" s="4">
        <v>44896</v>
      </c>
      <c r="B5" s="3">
        <v>6.1293760021075006E-3</v>
      </c>
      <c r="C5" s="3">
        <v>7.5818061561103711E-3</v>
      </c>
      <c r="D5" s="3">
        <v>6.5406383817874225E-3</v>
      </c>
      <c r="E5" s="3">
        <v>4.0774205874829494E-3</v>
      </c>
      <c r="F5" s="3">
        <v>6.8995376888283388E-3</v>
      </c>
      <c r="G5" s="3">
        <v>1.7940867926951043E-3</v>
      </c>
      <c r="H5" s="3">
        <v>2.601975812050128E-3</v>
      </c>
      <c r="I5" s="3">
        <v>9.2523700240354501E-4</v>
      </c>
      <c r="J5" s="3">
        <v>0</v>
      </c>
      <c r="K5" s="3">
        <v>6.1529466966063762E-3</v>
      </c>
      <c r="L5" s="3">
        <v>9.0002351855211771E-3</v>
      </c>
      <c r="M5" s="3">
        <v>6.589275105792769E-3</v>
      </c>
      <c r="N5" s="3">
        <v>1.7527952619877718E-2</v>
      </c>
      <c r="O5" s="3">
        <v>1.845146237605455E-3</v>
      </c>
      <c r="P5" s="3">
        <v>-3.7612206899645395E-3</v>
      </c>
      <c r="Q5" s="3">
        <v>1.3842700951308462E-2</v>
      </c>
      <c r="R5" s="3">
        <v>1.4173648424383289E-2</v>
      </c>
      <c r="S5" s="3">
        <v>1.7111870296273146E-2</v>
      </c>
      <c r="T5" s="3">
        <v>3.7785791195208418E-3</v>
      </c>
      <c r="U5" s="3">
        <v>1.2396923428403817E-3</v>
      </c>
      <c r="V5" s="3">
        <v>-5.7192909191039476E-5</v>
      </c>
      <c r="W5" s="3">
        <v>5.4198297165053422E-3</v>
      </c>
      <c r="X5" s="3">
        <v>7.6078548638691679E-4</v>
      </c>
      <c r="Y5" s="3">
        <v>1.2162233790671051E-2</v>
      </c>
      <c r="Z5" s="3">
        <v>3.5110538689890891E-3</v>
      </c>
      <c r="AA5" s="3">
        <v>0</v>
      </c>
      <c r="AB5" s="3">
        <v>5.9596446546219539E-3</v>
      </c>
      <c r="AC5" s="3">
        <v>-3.2499470384758089E-3</v>
      </c>
      <c r="AD5" s="3">
        <v>-3.0099556834446428E-3</v>
      </c>
      <c r="AE5" s="3">
        <v>3.0680360616517355E-3</v>
      </c>
      <c r="AF5" s="3">
        <v>5.6364394928756223E-3</v>
      </c>
      <c r="AG5" s="3">
        <v>1.0118168340819134E-2</v>
      </c>
      <c r="AH5" s="3">
        <v>3.035050992110655E-3</v>
      </c>
      <c r="AI5" s="3">
        <v>1.2400029057154427E-2</v>
      </c>
      <c r="AJ5" s="3">
        <v>4.6236963822798849E-3</v>
      </c>
      <c r="AK5" s="3">
        <v>3.5817309590666646E-3</v>
      </c>
      <c r="AL5" s="3">
        <v>9.4199950194437942E-3</v>
      </c>
      <c r="AM5" s="3">
        <v>1.6723024091154226E-3</v>
      </c>
      <c r="AN5" s="3">
        <v>1.7602285378537363E-3</v>
      </c>
      <c r="AO5" s="3">
        <v>-3.0135308411560757E-5</v>
      </c>
      <c r="AP5" s="3">
        <v>1.5607753205904018E-4</v>
      </c>
      <c r="AQ5" s="3">
        <v>2.3333733003085833E-3</v>
      </c>
      <c r="AR5" s="3">
        <v>1.2282290169254306E-3</v>
      </c>
      <c r="AS5" s="3">
        <v>3.9117035010363121E-3</v>
      </c>
      <c r="AT5" s="3">
        <v>3.8397445656979112E-3</v>
      </c>
      <c r="AU5" s="3">
        <v>2.6004393636565037E-3</v>
      </c>
      <c r="AV5" s="3">
        <v>2.0612966016950729E-3</v>
      </c>
      <c r="AW5" s="3">
        <v>6.1878453976533798E-3</v>
      </c>
      <c r="AX5" s="3">
        <v>1.7868960953011381E-3</v>
      </c>
      <c r="AY5" s="3">
        <v>1.090018919569502E-7</v>
      </c>
      <c r="AZ5" s="3">
        <v>1.5467371059296742E-3</v>
      </c>
      <c r="BA5" s="3">
        <v>7.4735711490088175E-3</v>
      </c>
      <c r="BB5" s="3">
        <v>8.8044774581526042E-3</v>
      </c>
      <c r="BC5" s="3">
        <v>2.969205442686218E-2</v>
      </c>
      <c r="BD5" s="3">
        <v>2.080758811889627E-2</v>
      </c>
      <c r="BE5" s="3">
        <v>1.9604671000381657E-3</v>
      </c>
      <c r="BF5" s="3">
        <v>7.2695725831031233E-3</v>
      </c>
      <c r="BG5" s="3">
        <v>3.3076718746231748E-2</v>
      </c>
      <c r="BH5" s="3">
        <v>1.0214458318184905E-2</v>
      </c>
      <c r="BI5" s="3">
        <v>7.3942481898077173E-3</v>
      </c>
      <c r="BJ5" s="3">
        <v>5.9399572901592812E-3</v>
      </c>
      <c r="BK5" s="3">
        <v>6.2337394315681305E-3</v>
      </c>
      <c r="BL5" s="3">
        <v>9.1494842502064522E-3</v>
      </c>
      <c r="BM5" s="3">
        <v>3.0239552040263185E-3</v>
      </c>
      <c r="BN5" s="3">
        <v>1.0909413871360574E-3</v>
      </c>
      <c r="BO5" s="3">
        <v>4.7014005185879171E-3</v>
      </c>
      <c r="BP5" s="3">
        <v>2.9080671260235391E-3</v>
      </c>
      <c r="BQ5" s="3">
        <v>1.0202795737142223E-2</v>
      </c>
      <c r="BR5" s="3">
        <v>-1.4510543581490731E-3</v>
      </c>
      <c r="BS5" s="3">
        <v>5.3735689516323237E-3</v>
      </c>
      <c r="BT5" s="3">
        <v>7.0226765501490984E-3</v>
      </c>
      <c r="BU5" s="3">
        <v>-1.6350560602519382E-3</v>
      </c>
      <c r="BV5" s="3">
        <v>3.8293623657481568E-3</v>
      </c>
      <c r="BW5" s="3">
        <v>5.9841912829039501E-4</v>
      </c>
      <c r="BX5" s="3">
        <v>4.4025974367105647E-3</v>
      </c>
      <c r="BY5" s="3">
        <v>3.5593782321208245E-4</v>
      </c>
      <c r="BZ5" s="3">
        <v>2.7797410175522952E-3</v>
      </c>
      <c r="CA5" s="3">
        <v>1.861411844980454E-3</v>
      </c>
      <c r="CB5" s="3">
        <v>2.283909336455614E-2</v>
      </c>
      <c r="CC5" s="3">
        <v>5.6303550686123138E-3</v>
      </c>
      <c r="CD5" s="3">
        <v>3.4959467318929738E-2</v>
      </c>
      <c r="CE5" s="3">
        <v>0.15989531298955884</v>
      </c>
      <c r="CF5" s="3">
        <v>-1.5459706848405474E-2</v>
      </c>
      <c r="CG5" s="3">
        <v>1.2952705350759874E-2</v>
      </c>
      <c r="CH5" s="3">
        <v>9.6918014705926758E-4</v>
      </c>
      <c r="CI5" s="3">
        <v>4.469880394393666E-3</v>
      </c>
      <c r="CJ5" s="3">
        <v>8.3597197659455169E-3</v>
      </c>
      <c r="CK5" s="3">
        <v>1.3495316446987538E-3</v>
      </c>
      <c r="CL5" s="3">
        <v>-8.0875960676418668E-4</v>
      </c>
      <c r="CM5" s="3">
        <v>6.1895814476109479E-3</v>
      </c>
      <c r="CN5" s="3">
        <v>1.2136253450704126E-2</v>
      </c>
    </row>
    <row r="6" spans="1:92" x14ac:dyDescent="0.2">
      <c r="A6" s="4">
        <v>44927</v>
      </c>
      <c r="B6" s="3">
        <v>5.6088032704353363E-3</v>
      </c>
      <c r="C6" s="3">
        <v>-5.2176481356311921E-3</v>
      </c>
      <c r="D6" s="3">
        <v>9.2508900670242866E-3</v>
      </c>
      <c r="E6" s="3">
        <v>3.2239045540534139E-3</v>
      </c>
      <c r="F6" s="3">
        <v>4.6786190125240879E-3</v>
      </c>
      <c r="G6" s="3">
        <v>1.790873809645932E-3</v>
      </c>
      <c r="H6" s="3">
        <v>-1.9909672209658114E-3</v>
      </c>
      <c r="I6" s="3">
        <v>1.5735731002288755E-3</v>
      </c>
      <c r="J6" s="3">
        <v>0</v>
      </c>
      <c r="K6" s="3">
        <v>5.4783652723435772E-3</v>
      </c>
      <c r="L6" s="3">
        <v>7.8767701145718849E-3</v>
      </c>
      <c r="M6" s="3">
        <v>5.7872576538220422E-3</v>
      </c>
      <c r="N6" s="3">
        <v>-2.9462434229682311E-3</v>
      </c>
      <c r="O6" s="3">
        <v>1.8417479433172623E-3</v>
      </c>
      <c r="P6" s="3">
        <v>-4.0478969581987378E-3</v>
      </c>
      <c r="Q6" s="3">
        <v>1.1969293393066849E-2</v>
      </c>
      <c r="R6" s="3">
        <v>5.8434438785277543E-3</v>
      </c>
      <c r="S6" s="3">
        <v>1.6558628313968482E-2</v>
      </c>
      <c r="T6" s="3">
        <v>2.8604135014473897E-3</v>
      </c>
      <c r="U6" s="3">
        <v>1.411697783409549E-3</v>
      </c>
      <c r="V6" s="3">
        <v>1.3011243634601932E-3</v>
      </c>
      <c r="W6" s="3">
        <v>1.7683291788006539E-3</v>
      </c>
      <c r="X6" s="3">
        <v>9.4621726854369204E-3</v>
      </c>
      <c r="Y6" s="3">
        <v>3.7109173164748821E-3</v>
      </c>
      <c r="Z6" s="3">
        <v>7.4129955945809733E-3</v>
      </c>
      <c r="AA6" s="3">
        <v>0</v>
      </c>
      <c r="AB6" s="3">
        <v>4.907204759690087E-3</v>
      </c>
      <c r="AC6" s="3">
        <v>-1.4571731870572924E-3</v>
      </c>
      <c r="AD6" s="3">
        <v>-1.3456680583441294E-3</v>
      </c>
      <c r="AE6" s="3">
        <v>7.1981431330689905E-3</v>
      </c>
      <c r="AF6" s="3">
        <v>-8.2348134518817062E-4</v>
      </c>
      <c r="AG6" s="3">
        <v>-3.6418145531453838E-3</v>
      </c>
      <c r="AH6" s="3">
        <v>3.0065693743830391E-3</v>
      </c>
      <c r="AI6" s="3">
        <v>1.1469813044437949E-2</v>
      </c>
      <c r="AJ6" s="3">
        <v>4.090093663245975E-3</v>
      </c>
      <c r="AK6" s="3">
        <v>4.9607979312007444E-3</v>
      </c>
      <c r="AL6" s="3">
        <v>9.5583831438179612E-3</v>
      </c>
      <c r="AM6" s="3">
        <v>1.6695104827131324E-3</v>
      </c>
      <c r="AN6" s="3">
        <v>1.7571355776651032E-3</v>
      </c>
      <c r="AO6" s="3">
        <v>3.1163195915433484E-3</v>
      </c>
      <c r="AP6" s="3">
        <v>2.4802580808942487E-3</v>
      </c>
      <c r="AQ6" s="3">
        <v>2.9902681670186393E-3</v>
      </c>
      <c r="AR6" s="3">
        <v>1.2267223209749822E-3</v>
      </c>
      <c r="AS6" s="3">
        <v>3.9266432362179415E-3</v>
      </c>
      <c r="AT6" s="3">
        <v>4.1881336059743646E-3</v>
      </c>
      <c r="AU6" s="3">
        <v>2.9154358962151239E-3</v>
      </c>
      <c r="AV6" s="3">
        <v>1.4223930760339787E-3</v>
      </c>
      <c r="AW6" s="3">
        <v>5.2444013089620878E-3</v>
      </c>
      <c r="AX6" s="3">
        <v>1.7837087930236972E-3</v>
      </c>
      <c r="AY6" s="3">
        <v>9.3231462896747885E-5</v>
      </c>
      <c r="AZ6" s="3">
        <v>1.6721403836403859E-3</v>
      </c>
      <c r="BA6" s="3">
        <v>6.9641336557664246E-3</v>
      </c>
      <c r="BB6" s="3">
        <v>8.7276351908518457E-3</v>
      </c>
      <c r="BC6" s="3">
        <v>2.1800996161495112E-2</v>
      </c>
      <c r="BD6" s="3">
        <v>1.8621345007147738E-2</v>
      </c>
      <c r="BE6" s="3">
        <v>1.9566311889653853E-3</v>
      </c>
      <c r="BF6" s="3">
        <v>5.4635766432988842E-3</v>
      </c>
      <c r="BG6" s="3">
        <v>-2.9298164208722444E-2</v>
      </c>
      <c r="BH6" s="3">
        <v>-5.0095949952907448E-3</v>
      </c>
      <c r="BI6" s="3">
        <v>1.5222207662746179E-4</v>
      </c>
      <c r="BJ6" s="3">
        <v>-6.3394218408002745E-3</v>
      </c>
      <c r="BK6" s="3">
        <v>5.7842235642535655E-3</v>
      </c>
      <c r="BL6" s="3">
        <v>9.0665301751646776E-3</v>
      </c>
      <c r="BM6" s="3">
        <v>3.014838467553016E-3</v>
      </c>
      <c r="BN6" s="3">
        <v>1.2482667919351265E-3</v>
      </c>
      <c r="BO6" s="3">
        <v>6.6211673741876087E-3</v>
      </c>
      <c r="BP6" s="3">
        <v>2.8996347934033828E-3</v>
      </c>
      <c r="BQ6" s="3">
        <v>-2.5936653750190275E-2</v>
      </c>
      <c r="BR6" s="3">
        <v>-3.3444236785813986E-2</v>
      </c>
      <c r="BS6" s="3">
        <v>-2.0286780302065432E-2</v>
      </c>
      <c r="BT6" s="3">
        <v>-3.5582353240203313E-3</v>
      </c>
      <c r="BU6" s="3">
        <v>-1.7348018889998373E-2</v>
      </c>
      <c r="BV6" s="3">
        <v>-1.0079141483905207E-2</v>
      </c>
      <c r="BW6" s="3">
        <v>5.1435072551233585E-3</v>
      </c>
      <c r="BX6" s="3">
        <v>1.3202890401674772E-2</v>
      </c>
      <c r="BY6" s="3">
        <v>-1.0580845979268894E-3</v>
      </c>
      <c r="BZ6" s="3">
        <v>4.6444601433741628E-3</v>
      </c>
      <c r="CA6" s="3">
        <v>1.8579534284612897E-3</v>
      </c>
      <c r="CB6" s="3">
        <v>1.9003706140354515E-2</v>
      </c>
      <c r="CC6" s="3">
        <v>2.7889241175902413E-3</v>
      </c>
      <c r="CD6" s="3">
        <v>-2.7801938468331899E-2</v>
      </c>
      <c r="CE6" s="3">
        <v>-0.15588914489209216</v>
      </c>
      <c r="CF6" s="3">
        <v>-6.0227399081829169E-3</v>
      </c>
      <c r="CG6" s="3">
        <v>-5.1587196619058751E-2</v>
      </c>
      <c r="CH6" s="3">
        <v>6.6785558944142398E-3</v>
      </c>
      <c r="CI6" s="3">
        <v>4.525909532090866E-3</v>
      </c>
      <c r="CJ6" s="3">
        <v>4.5141346271191374E-3</v>
      </c>
      <c r="CK6" s="3">
        <v>1.3477128635412949E-3</v>
      </c>
      <c r="CL6" s="3">
        <v>-9.7417940607016362E-3</v>
      </c>
      <c r="CM6" s="3">
        <v>7.3533448903297938E-3</v>
      </c>
      <c r="CN6" s="3">
        <v>1.1168972537589639E-2</v>
      </c>
    </row>
    <row r="7" spans="1:92" x14ac:dyDescent="0.2">
      <c r="A7" s="4">
        <v>44958</v>
      </c>
      <c r="B7" s="3">
        <v>5.1553458341837555E-3</v>
      </c>
      <c r="C7" s="3">
        <v>4.8409357596630453E-3</v>
      </c>
      <c r="D7" s="3">
        <v>7.626848755597937E-3</v>
      </c>
      <c r="E7" s="3">
        <v>2.6375327388996617E-3</v>
      </c>
      <c r="F7" s="3">
        <v>6.3598649164093857E-3</v>
      </c>
      <c r="G7" s="3">
        <v>1.7876723141183604E-3</v>
      </c>
      <c r="H7" s="3">
        <v>5.1751124679555449E-3</v>
      </c>
      <c r="I7" s="3">
        <v>1.0827116135574411E-3</v>
      </c>
      <c r="J7" s="3">
        <v>0</v>
      </c>
      <c r="K7" s="3">
        <v>4.8997052995969348E-3</v>
      </c>
      <c r="L7" s="3">
        <v>6.9294078619241972E-3</v>
      </c>
      <c r="M7" s="3">
        <v>5.1156376157912575E-3</v>
      </c>
      <c r="N7" s="3">
        <v>1.6421348362874566E-2</v>
      </c>
      <c r="O7" s="3">
        <v>1.8383621436202091E-3</v>
      </c>
      <c r="P7" s="3">
        <v>9.5491244259535701E-3</v>
      </c>
      <c r="Q7" s="3">
        <v>1.0397453956245473E-2</v>
      </c>
      <c r="R7" s="3">
        <v>6.9126993711738915E-3</v>
      </c>
      <c r="S7" s="3">
        <v>1.6031993487239271E-2</v>
      </c>
      <c r="T7" s="3">
        <v>2.2830468862686804E-3</v>
      </c>
      <c r="U7" s="3">
        <v>1.3600795199173454E-3</v>
      </c>
      <c r="V7" s="3">
        <v>-2.4252581180550514E-4</v>
      </c>
      <c r="W7" s="3">
        <v>-2.1042588904311987E-3</v>
      </c>
      <c r="X7" s="3">
        <v>1.9492027734739903E-3</v>
      </c>
      <c r="Y7" s="3">
        <v>-8.6204435227060783E-3</v>
      </c>
      <c r="Z7" s="3">
        <v>7.5622256667355892E-3</v>
      </c>
      <c r="AA7" s="3">
        <v>0</v>
      </c>
      <c r="AB7" s="3">
        <v>4.4510684134748679E-3</v>
      </c>
      <c r="AC7" s="3">
        <v>-4.0625904486624176E-4</v>
      </c>
      <c r="AD7" s="3">
        <v>-3.9986132924096918E-4</v>
      </c>
      <c r="AE7" s="3">
        <v>2.6778735546253429E-3</v>
      </c>
      <c r="AF7" s="3">
        <v>3.0032210594848063E-3</v>
      </c>
      <c r="AG7" s="3">
        <v>3.1439389203351542E-3</v>
      </c>
      <c r="AH7" s="3">
        <v>3.090180871780035E-3</v>
      </c>
      <c r="AI7" s="3">
        <v>1.0626880191331178E-2</v>
      </c>
      <c r="AJ7" s="3">
        <v>4.3901760953741764E-3</v>
      </c>
      <c r="AK7" s="3">
        <v>3.7416431480523649E-3</v>
      </c>
      <c r="AL7" s="3">
        <v>9.206672004282046E-3</v>
      </c>
      <c r="AM7" s="3">
        <v>1.6667278630737581E-3</v>
      </c>
      <c r="AN7" s="3">
        <v>1.754053467911465E-3</v>
      </c>
      <c r="AO7" s="3">
        <v>-7.4045469637484818E-4</v>
      </c>
      <c r="AP7" s="3">
        <v>2.9685102649004147E-3</v>
      </c>
      <c r="AQ7" s="3">
        <v>1.712925225393569E-3</v>
      </c>
      <c r="AR7" s="3">
        <v>1.2252193170907422E-3</v>
      </c>
      <c r="AS7" s="3">
        <v>2.941403591324887E-3</v>
      </c>
      <c r="AT7" s="3">
        <v>4.4289751048691706E-3</v>
      </c>
      <c r="AU7" s="3">
        <v>1.5911239937902444E-3</v>
      </c>
      <c r="AV7" s="3">
        <v>9.6209203192643145E-4</v>
      </c>
      <c r="AW7" s="3">
        <v>4.5341209301481555E-3</v>
      </c>
      <c r="AX7" s="3">
        <v>1.780532840939042E-3</v>
      </c>
      <c r="AY7" s="3">
        <v>1.2729183374027286E-7</v>
      </c>
      <c r="AZ7" s="3">
        <v>1.2193337250234748E-3</v>
      </c>
      <c r="BA7" s="3">
        <v>8.5463665940463951E-3</v>
      </c>
      <c r="BB7" s="3">
        <v>8.6521226209892443E-3</v>
      </c>
      <c r="BC7" s="3">
        <v>2.6839293970552625E-2</v>
      </c>
      <c r="BD7" s="3">
        <v>1.9774583939146773E-2</v>
      </c>
      <c r="BE7" s="3">
        <v>1.9528102595054442E-3</v>
      </c>
      <c r="BF7" s="3">
        <v>2.5749573545501558E-3</v>
      </c>
      <c r="BG7" s="3">
        <v>2.9389709375106987E-2</v>
      </c>
      <c r="BH7" s="3">
        <v>1.5310037812135135E-2</v>
      </c>
      <c r="BI7" s="3">
        <v>1.80308560955178E-2</v>
      </c>
      <c r="BJ7" s="3">
        <v>2.0696126387398373E-2</v>
      </c>
      <c r="BK7" s="3">
        <v>5.3781074690373298E-3</v>
      </c>
      <c r="BL7" s="3">
        <v>8.9850667959334718E-3</v>
      </c>
      <c r="BM7" s="3">
        <v>3.0057765368249889E-3</v>
      </c>
      <c r="BN7" s="3">
        <v>2.2577593210657554E-3</v>
      </c>
      <c r="BO7" s="3">
        <v>4.3612223786064774E-3</v>
      </c>
      <c r="BP7" s="3">
        <v>2.8912512207670549E-3</v>
      </c>
      <c r="BQ7" s="3">
        <v>2.6140275212346076E-2</v>
      </c>
      <c r="BR7" s="3">
        <v>4.671719340045688E-2</v>
      </c>
      <c r="BS7" s="3">
        <v>2.2583856787982803E-2</v>
      </c>
      <c r="BT7" s="3">
        <v>7.3330205173549601E-3</v>
      </c>
      <c r="BU7" s="3">
        <v>1.4672693163575889E-2</v>
      </c>
      <c r="BV7" s="3">
        <v>1.9092825662549107E-2</v>
      </c>
      <c r="BW7" s="3">
        <v>5.3994096047089712E-3</v>
      </c>
      <c r="BX7" s="3">
        <v>-1.2176578963851714E-4</v>
      </c>
      <c r="BY7" s="3">
        <v>-2.1585516780888714E-3</v>
      </c>
      <c r="BZ7" s="3">
        <v>2.7624786806841328E-3</v>
      </c>
      <c r="CA7" s="3">
        <v>1.8545078392633307E-3</v>
      </c>
      <c r="CB7" s="3">
        <v>1.903980977133779E-2</v>
      </c>
      <c r="CC7" s="3">
        <v>1.073615180149301E-2</v>
      </c>
      <c r="CD7" s="3">
        <v>1.9224493487137506E-2</v>
      </c>
      <c r="CE7" s="3">
        <v>3.3674420732100696E-2</v>
      </c>
      <c r="CF7" s="3">
        <v>1.6030060227129495E-2</v>
      </c>
      <c r="CG7" s="3">
        <v>5.2868832132780152E-2</v>
      </c>
      <c r="CH7" s="3">
        <v>9.0040752745879082E-4</v>
      </c>
      <c r="CI7" s="3">
        <v>4.5347654560110584E-3</v>
      </c>
      <c r="CJ7" s="3">
        <v>1.0598572293998298E-2</v>
      </c>
      <c r="CK7" s="3">
        <v>1.3458989781753861E-3</v>
      </c>
      <c r="CL7" s="3">
        <v>1.9400758970713472E-3</v>
      </c>
      <c r="CM7" s="3">
        <v>5.2521355960533089E-3</v>
      </c>
      <c r="CN7" s="3">
        <v>1.0288830716242536E-2</v>
      </c>
    </row>
    <row r="8" spans="1:92" x14ac:dyDescent="0.2">
      <c r="A8" s="4">
        <v>44986</v>
      </c>
      <c r="B8" s="3">
        <v>4.7512133120861666E-3</v>
      </c>
      <c r="C8" s="3">
        <v>4.2909189068178755E-3</v>
      </c>
      <c r="D8" s="3">
        <v>8.7510335171137044E-3</v>
      </c>
      <c r="E8" s="3">
        <v>2.2339396791433153E-3</v>
      </c>
      <c r="F8" s="3">
        <v>2.4098185117553683E-3</v>
      </c>
      <c r="G8" s="3">
        <v>1.7844822446146935E-3</v>
      </c>
      <c r="H8" s="3">
        <v>-1.2273218639171635E-3</v>
      </c>
      <c r="I8" s="3">
        <v>1.4491379402439275E-3</v>
      </c>
      <c r="J8" s="3">
        <v>0</v>
      </c>
      <c r="K8" s="3">
        <v>4.4026776619177088E-3</v>
      </c>
      <c r="L8" s="3">
        <v>6.1288469871376705E-3</v>
      </c>
      <c r="M8" s="3">
        <v>4.5523309880950436E-3</v>
      </c>
      <c r="N8" s="3">
        <v>-4.1186010362763703E-3</v>
      </c>
      <c r="O8" s="3">
        <v>1.8349887697317602E-3</v>
      </c>
      <c r="P8" s="3">
        <v>4.9224027266259185E-5</v>
      </c>
      <c r="Q8" s="3">
        <v>9.0740914119047389E-3</v>
      </c>
      <c r="R8" s="3">
        <v>6.4912746654357534E-3</v>
      </c>
      <c r="S8" s="3">
        <v>1.5530153385732826E-2</v>
      </c>
      <c r="T8" s="3">
        <v>1.9192122983313631E-3</v>
      </c>
      <c r="U8" s="3">
        <v>1.3631689325348528E-3</v>
      </c>
      <c r="V8" s="3">
        <v>-3.7581176044554354E-4</v>
      </c>
      <c r="W8" s="3">
        <v>1.4101843003688774E-3</v>
      </c>
      <c r="X8" s="3">
        <v>5.1184473193912616E-3</v>
      </c>
      <c r="Y8" s="3">
        <v>1.4851607264576572E-4</v>
      </c>
      <c r="Z8" s="3">
        <v>-8.4749881790072701E-3</v>
      </c>
      <c r="AA8" s="3">
        <v>0</v>
      </c>
      <c r="AB8" s="3">
        <v>3.8168358107639744E-3</v>
      </c>
      <c r="AC8" s="3">
        <v>2.0783048348116395E-4</v>
      </c>
      <c r="AD8" s="3">
        <v>1.3610127935526073E-4</v>
      </c>
      <c r="AE8" s="3">
        <v>6.2792801720652491E-3</v>
      </c>
      <c r="AF8" s="3">
        <v>-1.5403510028168643E-2</v>
      </c>
      <c r="AG8" s="3">
        <v>-1.7630283559138871E-2</v>
      </c>
      <c r="AH8" s="3">
        <v>3.0617798532157625E-3</v>
      </c>
      <c r="AI8" s="3">
        <v>9.861687876796088E-3</v>
      </c>
      <c r="AJ8" s="3">
        <v>4.2368177539038321E-3</v>
      </c>
      <c r="AK8" s="3">
        <v>3.5329306817408757E-3</v>
      </c>
      <c r="AL8" s="3">
        <v>8.906131416092089E-3</v>
      </c>
      <c r="AM8" s="3">
        <v>1.6639545037395731E-3</v>
      </c>
      <c r="AN8" s="3">
        <v>1.7509821515961921E-3</v>
      </c>
      <c r="AO8" s="3">
        <v>2.4725603178041844E-3</v>
      </c>
      <c r="AP8" s="3">
        <v>6.0669537144741881E-4</v>
      </c>
      <c r="AQ8" s="3">
        <v>3.1945296351005847E-3</v>
      </c>
      <c r="AR8" s="3">
        <v>1.2237199917179975E-3</v>
      </c>
      <c r="AS8" s="3">
        <v>3.4614151947589544E-3</v>
      </c>
      <c r="AT8" s="3">
        <v>4.3910071977597553E-3</v>
      </c>
      <c r="AU8" s="3">
        <v>1.5060169115539424E-3</v>
      </c>
      <c r="AV8" s="3">
        <v>6.557394988695453E-4</v>
      </c>
      <c r="AW8" s="3">
        <v>3.9981764048746538E-3</v>
      </c>
      <c r="AX8" s="3">
        <v>1.7773681785266948E-3</v>
      </c>
      <c r="AY8" s="3">
        <v>-2.3944835358946648E-7</v>
      </c>
      <c r="AZ8" s="3">
        <v>1.5400709149455682E-3</v>
      </c>
      <c r="BA8" s="3">
        <v>7.6788365978261997E-3</v>
      </c>
      <c r="BB8" s="3">
        <v>8.5779055305079677E-3</v>
      </c>
      <c r="BC8" s="3">
        <v>2.6487043606621574E-2</v>
      </c>
      <c r="BD8" s="3">
        <v>2.0101229552112798E-2</v>
      </c>
      <c r="BE8" s="3">
        <v>1.9490042240608574E-3</v>
      </c>
      <c r="BF8" s="3">
        <v>1.1811499671222192E-2</v>
      </c>
      <c r="BG8" s="3">
        <v>1.8730983447527993E-2</v>
      </c>
      <c r="BH8" s="3">
        <v>1.0623770613577666E-2</v>
      </c>
      <c r="BI8" s="3">
        <v>1.2005504683130219E-3</v>
      </c>
      <c r="BJ8" s="3">
        <v>7.1010060509313355E-3</v>
      </c>
      <c r="BK8" s="3">
        <v>5.0108733143210404E-3</v>
      </c>
      <c r="BL8" s="3">
        <v>8.9050542883315487E-3</v>
      </c>
      <c r="BM8" s="3">
        <v>2.9967689191217062E-3</v>
      </c>
      <c r="BN8" s="3">
        <v>1.2952680507027914E-3</v>
      </c>
      <c r="BO8" s="3">
        <v>4.4777288015105388E-3</v>
      </c>
      <c r="BP8" s="3">
        <v>2.8829159864021126E-3</v>
      </c>
      <c r="BQ8" s="3">
        <v>2.6719669283948866E-2</v>
      </c>
      <c r="BR8" s="3">
        <v>3.4108298148893823E-2</v>
      </c>
      <c r="BS8" s="3">
        <v>1.4660122501913397E-2</v>
      </c>
      <c r="BT8" s="3">
        <v>1.3216814837627266E-2</v>
      </c>
      <c r="BU8" s="3">
        <v>2.4119916346781567E-2</v>
      </c>
      <c r="BV8" s="3">
        <v>6.901197682599669E-3</v>
      </c>
      <c r="BW8" s="3">
        <v>3.9529067666366213E-3</v>
      </c>
      <c r="BX8" s="3">
        <v>1.1376104230487183E-3</v>
      </c>
      <c r="BY8" s="3">
        <v>-2.6562698719905242E-3</v>
      </c>
      <c r="BZ8" s="3">
        <v>4.6070094936554451E-3</v>
      </c>
      <c r="CA8" s="3">
        <v>1.8510750061533354E-3</v>
      </c>
      <c r="CB8" s="3">
        <v>2.0626913693481352E-2</v>
      </c>
      <c r="CC8" s="3">
        <v>5.6558430763138379E-3</v>
      </c>
      <c r="CD8" s="3">
        <v>-8.5189592755199328E-3</v>
      </c>
      <c r="CE8" s="3">
        <v>1.3886178978138597E-2</v>
      </c>
      <c r="CF8" s="3">
        <v>1.5118289689888487E-2</v>
      </c>
      <c r="CG8" s="3">
        <v>-1.336677272035347E-2</v>
      </c>
      <c r="CH8" s="3">
        <v>6.530747040763174E-3</v>
      </c>
      <c r="CI8" s="3">
        <v>4.5289761285753904E-3</v>
      </c>
      <c r="CJ8" s="3">
        <v>4.3270024858157452E-3</v>
      </c>
      <c r="CK8" s="3">
        <v>1.3440899688597074E-3</v>
      </c>
      <c r="CL8" s="3">
        <v>4.9028066085610167E-3</v>
      </c>
      <c r="CM8" s="3">
        <v>6.0328615048463874E-3</v>
      </c>
      <c r="CN8" s="3">
        <v>9.3949290866106594E-3</v>
      </c>
    </row>
    <row r="9" spans="1:92" x14ac:dyDescent="0.2">
      <c r="A9" s="4">
        <v>45017</v>
      </c>
      <c r="B9" s="3">
        <v>4.3921809186819871E-3</v>
      </c>
      <c r="C9" s="3">
        <v>7.0873047150772361E-3</v>
      </c>
      <c r="D9" s="3">
        <v>7.8900085142719067E-3</v>
      </c>
      <c r="E9" s="3">
        <v>1.9557047812730488E-3</v>
      </c>
      <c r="F9" s="3">
        <v>8.8247973020902926E-3</v>
      </c>
      <c r="G9" s="3">
        <v>1.7813035400751076E-3</v>
      </c>
      <c r="H9" s="3">
        <v>6.6253555329323088E-3</v>
      </c>
      <c r="I9" s="3">
        <v>1.1704616906675902E-3</v>
      </c>
      <c r="J9" s="3">
        <v>0</v>
      </c>
      <c r="K9" s="3">
        <v>3.9752787421303282E-3</v>
      </c>
      <c r="L9" s="3">
        <v>5.4511101477991986E-3</v>
      </c>
      <c r="M9" s="3">
        <v>4.079230923462962E-3</v>
      </c>
      <c r="N9" s="3">
        <v>1.3985026883032825E-2</v>
      </c>
      <c r="O9" s="3">
        <v>1.8316277533740877E-3</v>
      </c>
      <c r="P9" s="3">
        <v>-3.3549282598126506E-3</v>
      </c>
      <c r="Q9" s="3">
        <v>7.9566802639550183E-3</v>
      </c>
      <c r="R9" s="3">
        <v>7.2762160876893578E-3</v>
      </c>
      <c r="S9" s="3">
        <v>1.5051456329680191E-2</v>
      </c>
      <c r="T9" s="3">
        <v>1.6894935327693705E-3</v>
      </c>
      <c r="U9" s="3">
        <v>1.3633856591230842E-3</v>
      </c>
      <c r="V9" s="3">
        <v>-9.7043439203314819E-4</v>
      </c>
      <c r="W9" s="3">
        <v>5.1079994801199735E-3</v>
      </c>
      <c r="X9" s="3">
        <v>5.548201040771028E-3</v>
      </c>
      <c r="Y9" s="3">
        <v>1.1461036734220498E-2</v>
      </c>
      <c r="Z9" s="3">
        <v>8.0461624945813437E-3</v>
      </c>
      <c r="AA9" s="3">
        <v>0</v>
      </c>
      <c r="AB9" s="3">
        <v>3.4659199535722607E-3</v>
      </c>
      <c r="AC9" s="3">
        <v>5.658714162848355E-4</v>
      </c>
      <c r="AD9" s="3">
        <v>4.3923526063349705E-4</v>
      </c>
      <c r="AE9" s="3">
        <v>2.6950400727814294E-3</v>
      </c>
      <c r="AF9" s="3">
        <v>-9.9406717646666198E-4</v>
      </c>
      <c r="AG9" s="3">
        <v>-1.9914082450820381E-3</v>
      </c>
      <c r="AH9" s="3">
        <v>3.0433006171330934E-3</v>
      </c>
      <c r="AI9" s="3">
        <v>9.1659478062402489E-3</v>
      </c>
      <c r="AJ9" s="3">
        <v>6.3762575433328195E-3</v>
      </c>
      <c r="AK9" s="3">
        <v>5.6607103265791103E-3</v>
      </c>
      <c r="AL9" s="3">
        <v>1.0303569864128281E-2</v>
      </c>
      <c r="AM9" s="3">
        <v>1.6611903585608268E-3</v>
      </c>
      <c r="AN9" s="3">
        <v>1.7479215721210029E-3</v>
      </c>
      <c r="AO9" s="3">
        <v>-5.8050917523166934E-4</v>
      </c>
      <c r="AP9" s="3">
        <v>9.2598731269655232E-5</v>
      </c>
      <c r="AQ9" s="3">
        <v>1.8458643176508804E-3</v>
      </c>
      <c r="AR9" s="3">
        <v>1.2222243313695369E-3</v>
      </c>
      <c r="AS9" s="3">
        <v>8.8293116097473145E-3</v>
      </c>
      <c r="AT9" s="3">
        <v>4.2574296631880948E-3</v>
      </c>
      <c r="AU9" s="3">
        <v>4.2171940299127186E-3</v>
      </c>
      <c r="AV9" s="3">
        <v>4.4595297213656515E-4</v>
      </c>
      <c r="AW9" s="3">
        <v>3.5929550774866925E-3</v>
      </c>
      <c r="AX9" s="3">
        <v>1.7742147456958346E-3</v>
      </c>
      <c r="AY9" s="3">
        <v>2.2783968061220961E-2</v>
      </c>
      <c r="AZ9" s="3">
        <v>1.6620548224688392E-3</v>
      </c>
      <c r="BA9" s="3">
        <v>6.5968021824220902E-3</v>
      </c>
      <c r="BB9" s="3">
        <v>8.5049508654426731E-3</v>
      </c>
      <c r="BC9" s="3">
        <v>2.2789173399281992E-2</v>
      </c>
      <c r="BD9" s="3">
        <v>8.4588849551963108E-2</v>
      </c>
      <c r="BE9" s="3">
        <v>1.945212995715595E-3</v>
      </c>
      <c r="BF9" s="3">
        <v>1.5952729057331361E-3</v>
      </c>
      <c r="BG9" s="3">
        <v>-1.6959025411926731E-3</v>
      </c>
      <c r="BH9" s="3">
        <v>-4.5801845051764989E-3</v>
      </c>
      <c r="BI9" s="3">
        <v>-6.6945437560361754E-3</v>
      </c>
      <c r="BJ9" s="3">
        <v>-1.6271234125905254E-3</v>
      </c>
      <c r="BK9" s="3">
        <v>4.678527660542553E-3</v>
      </c>
      <c r="BL9" s="3">
        <v>8.8264542342024743E-3</v>
      </c>
      <c r="BM9" s="3">
        <v>2.9878151276110376E-3</v>
      </c>
      <c r="BN9" s="3">
        <v>4.5974923484128905E-3</v>
      </c>
      <c r="BO9" s="3">
        <v>4.9862649967351569E-3</v>
      </c>
      <c r="BP9" s="3">
        <v>2.874628673444457E-3</v>
      </c>
      <c r="BQ9" s="3">
        <v>1.0106214096912813E-2</v>
      </c>
      <c r="BR9" s="3">
        <v>1.8866150913722457E-2</v>
      </c>
      <c r="BS9" s="3">
        <v>2.3173276447165936E-3</v>
      </c>
      <c r="BT9" s="3">
        <v>7.4082760760876276E-3</v>
      </c>
      <c r="BU9" s="3">
        <v>1.4757703460366978E-2</v>
      </c>
      <c r="BV9" s="3">
        <v>-2.0238076996730303E-3</v>
      </c>
      <c r="BW9" s="3">
        <v>4.6152309603659791E-3</v>
      </c>
      <c r="BX9" s="3">
        <v>9.6805438957161538E-3</v>
      </c>
      <c r="BY9" s="3">
        <v>-2.4177939034631946E-3</v>
      </c>
      <c r="BZ9" s="3">
        <v>2.7454580298442721E-3</v>
      </c>
      <c r="CA9" s="3">
        <v>1.8476548584247521E-3</v>
      </c>
      <c r="CB9" s="3">
        <v>2.1171419177028472E-2</v>
      </c>
      <c r="CC9" s="3">
        <v>1.0229551129970593E-2</v>
      </c>
      <c r="CD9" s="3">
        <v>2.3923658241872703E-2</v>
      </c>
      <c r="CE9" s="3">
        <v>7.6807981403613335E-2</v>
      </c>
      <c r="CF9" s="3">
        <v>-5.4511929678513482E-3</v>
      </c>
      <c r="CG9" s="3">
        <v>9.9519499285107837E-3</v>
      </c>
      <c r="CH9" s="3">
        <v>9.1831658089658319E-4</v>
      </c>
      <c r="CI9" s="3">
        <v>4.5186761691804467E-3</v>
      </c>
      <c r="CJ9" s="3">
        <v>2.4535106695324771E-3</v>
      </c>
      <c r="CK9" s="3">
        <v>1.3422858159592987E-3</v>
      </c>
      <c r="CL9" s="3">
        <v>1.8066038754909863E-2</v>
      </c>
      <c r="CM9" s="3">
        <v>5.1393405810931103E-3</v>
      </c>
      <c r="CN9" s="3">
        <v>8.945770841734868E-3</v>
      </c>
    </row>
    <row r="10" spans="1:92" x14ac:dyDescent="0.2">
      <c r="A10" s="4">
        <v>45047</v>
      </c>
      <c r="B10" s="3">
        <v>4.0727080602462884E-3</v>
      </c>
      <c r="C10" s="3">
        <v>-5.0786541277506592E-3</v>
      </c>
      <c r="D10" s="3">
        <v>8.3030655568183676E-3</v>
      </c>
      <c r="E10" s="3">
        <v>1.7635894143301911E-3</v>
      </c>
      <c r="F10" s="3">
        <v>9.4259527493856243E-3</v>
      </c>
      <c r="G10" s="3">
        <v>1.7781361398743201E-3</v>
      </c>
      <c r="H10" s="3">
        <v>2.564372928293368E-3</v>
      </c>
      <c r="I10" s="3">
        <v>1.3772487856882343E-3</v>
      </c>
      <c r="J10" s="3">
        <v>0</v>
      </c>
      <c r="K10" s="3">
        <v>3.607385582098388E-3</v>
      </c>
      <c r="L10" s="3">
        <v>4.8764561832856934E-3</v>
      </c>
      <c r="M10" s="3">
        <v>3.6814240630573813E-3</v>
      </c>
      <c r="N10" s="3">
        <v>-3.5620882419078459E-3</v>
      </c>
      <c r="O10" s="3">
        <v>1.8282790267678539E-3</v>
      </c>
      <c r="P10" s="3">
        <v>5.5222178987206494E-3</v>
      </c>
      <c r="Q10" s="3">
        <v>7.0108351420965498E-3</v>
      </c>
      <c r="R10" s="3">
        <v>6.9726476848435137E-3</v>
      </c>
      <c r="S10" s="3">
        <v>1.4594393950744688E-2</v>
      </c>
      <c r="T10" s="3">
        <v>1.5441396720030642E-3</v>
      </c>
      <c r="U10" s="3">
        <v>1.3603582740293607E-3</v>
      </c>
      <c r="V10" s="3">
        <v>-1.1777504680661188E-3</v>
      </c>
      <c r="W10" s="3">
        <v>1.6874038933052393E-3</v>
      </c>
      <c r="X10" s="3">
        <v>7.616251050552858E-4</v>
      </c>
      <c r="Y10" s="3">
        <v>3.195734046927079E-3</v>
      </c>
      <c r="Z10" s="3">
        <v>1.0460928780564593E-3</v>
      </c>
      <c r="AA10" s="3">
        <v>0</v>
      </c>
      <c r="AB10" s="3">
        <v>3.0688526396027704E-3</v>
      </c>
      <c r="AC10" s="3">
        <v>7.7422437496021956E-4</v>
      </c>
      <c r="AD10" s="3">
        <v>6.1040919094978996E-4</v>
      </c>
      <c r="AE10" s="3">
        <v>5.3756180196977699E-3</v>
      </c>
      <c r="AF10" s="3">
        <v>-1.7650476306363405E-3</v>
      </c>
      <c r="AG10" s="3">
        <v>-2.0478284549945158E-3</v>
      </c>
      <c r="AH10" s="3">
        <v>3.0389714777692145E-3</v>
      </c>
      <c r="AI10" s="3">
        <v>8.5324280944385489E-3</v>
      </c>
      <c r="AJ10" s="3">
        <v>4.7892201534847079E-3</v>
      </c>
      <c r="AK10" s="3">
        <v>5.0571283512492737E-3</v>
      </c>
      <c r="AL10" s="3">
        <v>9.1930839327019065E-3</v>
      </c>
      <c r="AM10" s="3">
        <v>1.658435381694412E-3</v>
      </c>
      <c r="AN10" s="3">
        <v>1.744871673282633E-3</v>
      </c>
      <c r="AO10" s="3">
        <v>2.5992087462407554E-3</v>
      </c>
      <c r="AP10" s="3">
        <v>2.3854673008343319E-3</v>
      </c>
      <c r="AQ10" s="3">
        <v>2.7788987624139949E-3</v>
      </c>
      <c r="AR10" s="3">
        <v>1.2207323226225419E-3</v>
      </c>
      <c r="AS10" s="3">
        <v>2.6435326008122928E-3</v>
      </c>
      <c r="AT10" s="3">
        <v>4.2367141753756332E-3</v>
      </c>
      <c r="AU10" s="3">
        <v>1.7428802185290859E-3</v>
      </c>
      <c r="AV10" s="3">
        <v>3.0361153113123152E-4</v>
      </c>
      <c r="AW10" s="3">
        <v>3.2859668344069615E-3</v>
      </c>
      <c r="AX10" s="3">
        <v>1.7710724827810775E-3</v>
      </c>
      <c r="AY10" s="3">
        <v>-1.2291610341419457E-4</v>
      </c>
      <c r="AZ10" s="3">
        <v>1.2164704723496289E-3</v>
      </c>
      <c r="BA10" s="3">
        <v>7.7225897519070941E-3</v>
      </c>
      <c r="BB10" s="3">
        <v>8.4332266868341055E-3</v>
      </c>
      <c r="BC10" s="3">
        <v>2.2131366375559347E-2</v>
      </c>
      <c r="BD10" s="3">
        <v>-2.8323639561516289E-2</v>
      </c>
      <c r="BE10" s="3">
        <v>1.9414364882281987E-3</v>
      </c>
      <c r="BF10" s="3">
        <v>3.1024113126441044E-3</v>
      </c>
      <c r="BG10" s="3">
        <v>9.6188784338031574E-3</v>
      </c>
      <c r="BH10" s="3">
        <v>1.5052436607881026E-2</v>
      </c>
      <c r="BI10" s="3">
        <v>8.2982185323428048E-3</v>
      </c>
      <c r="BJ10" s="3">
        <v>9.5266021911926124E-3</v>
      </c>
      <c r="BK10" s="3">
        <v>4.3775313309268871E-3</v>
      </c>
      <c r="BL10" s="3">
        <v>8.7492295599074232E-3</v>
      </c>
      <c r="BM10" s="3">
        <v>2.9789146812626566E-3</v>
      </c>
      <c r="BN10" s="3">
        <v>1.4826273286214775E-3</v>
      </c>
      <c r="BO10" s="3">
        <v>4.9578214994034919E-3</v>
      </c>
      <c r="BP10" s="3">
        <v>2.8663888698099438E-3</v>
      </c>
      <c r="BQ10" s="3">
        <v>6.5157671079301149E-3</v>
      </c>
      <c r="BR10" s="3">
        <v>1.7739507498404361E-2</v>
      </c>
      <c r="BS10" s="3">
        <v>1.2958599804699489E-2</v>
      </c>
      <c r="BT10" s="3">
        <v>8.1567253297785136E-3</v>
      </c>
      <c r="BU10" s="3">
        <v>2.861629166790447E-4</v>
      </c>
      <c r="BV10" s="3">
        <v>7.3048660946812838E-3</v>
      </c>
      <c r="BW10" s="3">
        <v>2.2318667650849111E-3</v>
      </c>
      <c r="BX10" s="3">
        <v>5.6367723082528798E-4</v>
      </c>
      <c r="BY10" s="3">
        <v>-1.5085179003108129E-3</v>
      </c>
      <c r="BZ10" s="3">
        <v>4.5701177419945616E-3</v>
      </c>
      <c r="CA10" s="3">
        <v>1.8442473258930558E-3</v>
      </c>
      <c r="CB10" s="3">
        <v>1.8620676603337438E-2</v>
      </c>
      <c r="CC10" s="3">
        <v>3.2779069675288319E-3</v>
      </c>
      <c r="CD10" s="3">
        <v>-2.9398588963820527E-2</v>
      </c>
      <c r="CE10" s="3">
        <v>-4.8704216662739386E-3</v>
      </c>
      <c r="CF10" s="3">
        <v>1.575045992272206E-2</v>
      </c>
      <c r="CG10" s="3">
        <v>6.4717818709003616E-4</v>
      </c>
      <c r="CH10" s="3">
        <v>6.425602756671589E-3</v>
      </c>
      <c r="CI10" s="3">
        <v>4.5070224002514703E-3</v>
      </c>
      <c r="CJ10" s="3">
        <v>3.5783058522447231E-3</v>
      </c>
      <c r="CK10" s="3">
        <v>1.3404864999437827E-3</v>
      </c>
      <c r="CL10" s="3">
        <v>1.5345389975991441E-3</v>
      </c>
      <c r="CM10" s="3">
        <v>5.4150435278625952E-3</v>
      </c>
      <c r="CN10" s="3">
        <v>8.5188742012087815E-3</v>
      </c>
    </row>
    <row r="11" spans="1:92" x14ac:dyDescent="0.2">
      <c r="A11" s="4">
        <v>45078</v>
      </c>
      <c r="B11" s="3">
        <v>3.7882614178033069E-3</v>
      </c>
      <c r="C11" s="3">
        <v>3.909838078414607E-3</v>
      </c>
      <c r="D11" s="3">
        <v>7.9175936760174093E-3</v>
      </c>
      <c r="E11" s="3">
        <v>1.6307051821395913E-3</v>
      </c>
      <c r="F11" s="3">
        <v>-5.1624398463778753E-4</v>
      </c>
      <c r="G11" s="3">
        <v>1.7749799838175928E-3</v>
      </c>
      <c r="H11" s="3">
        <v>1.2883179824985103E-3</v>
      </c>
      <c r="I11" s="3">
        <v>1.2187276895765375E-3</v>
      </c>
      <c r="J11" s="3">
        <v>0</v>
      </c>
      <c r="K11" s="3">
        <v>3.2904323046156758E-3</v>
      </c>
      <c r="L11" s="3">
        <v>4.3885458263916988E-3</v>
      </c>
      <c r="M11" s="3">
        <v>3.3465799353264991E-3</v>
      </c>
      <c r="N11" s="3">
        <v>1.1040669098401956E-2</v>
      </c>
      <c r="O11" s="3">
        <v>1.8249425226286586E-3</v>
      </c>
      <c r="P11" s="3">
        <v>2.5099151786842633E-3</v>
      </c>
      <c r="Q11" s="3">
        <v>6.208525058361003E-3</v>
      </c>
      <c r="R11" s="3">
        <v>7.7501664683279348E-3</v>
      </c>
      <c r="S11" s="3">
        <v>1.4157585974981846E-2</v>
      </c>
      <c r="T11" s="3">
        <v>1.4519067456719714E-3</v>
      </c>
      <c r="U11" s="3">
        <v>1.3587868925200031E-3</v>
      </c>
      <c r="V11" s="3">
        <v>-1.3609457402593561E-3</v>
      </c>
      <c r="W11" s="3">
        <v>-1.8262293830068055E-3</v>
      </c>
      <c r="X11" s="3">
        <v>7.4517523530956975E-3</v>
      </c>
      <c r="Y11" s="3">
        <v>-8.0026247299008757E-3</v>
      </c>
      <c r="Z11" s="3">
        <v>-8.9573318476289243E-3</v>
      </c>
      <c r="AA11" s="3">
        <v>0</v>
      </c>
      <c r="AB11" s="3">
        <v>2.8134854977825974E-3</v>
      </c>
      <c r="AC11" s="3">
        <v>8.9520397252340622E-4</v>
      </c>
      <c r="AD11" s="3">
        <v>7.0689086763020548E-4</v>
      </c>
      <c r="AE11" s="3">
        <v>2.7302673896276719E-3</v>
      </c>
      <c r="AF11" s="3">
        <v>2.572432777456779E-4</v>
      </c>
      <c r="AG11" s="3">
        <v>-2.2780715639295623E-3</v>
      </c>
      <c r="AH11" s="3">
        <v>3.0299517384251295E-3</v>
      </c>
      <c r="AI11" s="3">
        <v>7.9547918437650189E-3</v>
      </c>
      <c r="AJ11" s="3">
        <v>3.9472975657011133E-3</v>
      </c>
      <c r="AK11" s="3">
        <v>3.5739121988818123E-3</v>
      </c>
      <c r="AL11" s="3">
        <v>9.0967244072950315E-3</v>
      </c>
      <c r="AM11" s="3">
        <v>1.6556895276007566E-3</v>
      </c>
      <c r="AN11" s="3">
        <v>1.7418323992697271E-3</v>
      </c>
      <c r="AO11" s="3">
        <v>-4.956016695714105E-4</v>
      </c>
      <c r="AP11" s="3">
        <v>2.9419109565833601E-3</v>
      </c>
      <c r="AQ11" s="3">
        <v>2.3583628091081721E-3</v>
      </c>
      <c r="AR11" s="3">
        <v>1.2192439521210297E-3</v>
      </c>
      <c r="AS11" s="3">
        <v>1.9448108971931166E-3</v>
      </c>
      <c r="AT11" s="3">
        <v>4.252825617645728E-3</v>
      </c>
      <c r="AU11" s="3">
        <v>2.3832128840146627E-3</v>
      </c>
      <c r="AV11" s="3">
        <v>2.0666950904257853E-4</v>
      </c>
      <c r="AW11" s="3">
        <v>3.0529180550538104E-3</v>
      </c>
      <c r="AX11" s="3">
        <v>1.7679413305395908E-3</v>
      </c>
      <c r="AY11" s="3">
        <v>1.5562029798132926E-7</v>
      </c>
      <c r="AZ11" s="3">
        <v>1.5334513915132852E-3</v>
      </c>
      <c r="BA11" s="3">
        <v>6.6366045349326441E-3</v>
      </c>
      <c r="BB11" s="3">
        <v>8.3627021241068356E-3</v>
      </c>
      <c r="BC11" s="3">
        <v>2.4969619244037622E-2</v>
      </c>
      <c r="BD11" s="3">
        <v>3.5723493847734655E-3</v>
      </c>
      <c r="BE11" s="3">
        <v>1.9376746160264524E-3</v>
      </c>
      <c r="BF11" s="3">
        <v>5.5663132487664413E-3</v>
      </c>
      <c r="BG11" s="3">
        <v>2.2127896627919474E-2</v>
      </c>
      <c r="BH11" s="3">
        <v>1.0260643088695787E-2</v>
      </c>
      <c r="BI11" s="3">
        <v>-2.9844502364250181E-3</v>
      </c>
      <c r="BJ11" s="3">
        <v>4.4022912785695034E-3</v>
      </c>
      <c r="BK11" s="3">
        <v>4.1047402036518132E-3</v>
      </c>
      <c r="BL11" s="3">
        <v>8.6733444780171531E-3</v>
      </c>
      <c r="BM11" s="3">
        <v>2.9700671047598881E-3</v>
      </c>
      <c r="BN11" s="3">
        <v>1.5006681307458969E-3</v>
      </c>
      <c r="BO11" s="3">
        <v>5.2095669020977287E-3</v>
      </c>
      <c r="BP11" s="3">
        <v>2.8581961681259926E-3</v>
      </c>
      <c r="BQ11" s="3">
        <v>5.4766000596349063E-3</v>
      </c>
      <c r="BR11" s="3">
        <v>-4.8394549288650612E-3</v>
      </c>
      <c r="BS11" s="3">
        <v>4.0786093801208345E-3</v>
      </c>
      <c r="BT11" s="3">
        <v>4.5228938699857224E-3</v>
      </c>
      <c r="BU11" s="3">
        <v>-2.7561055472378193E-3</v>
      </c>
      <c r="BV11" s="3">
        <v>1.4431060269235463E-3</v>
      </c>
      <c r="BW11" s="3">
        <v>2.2122505170416584E-3</v>
      </c>
      <c r="BX11" s="3">
        <v>1.0497757210155001E-3</v>
      </c>
      <c r="BY11" s="3">
        <v>-1.8068326503328791E-4</v>
      </c>
      <c r="BZ11" s="3">
        <v>2.7286738298999413E-3</v>
      </c>
      <c r="CA11" s="3">
        <v>1.8408523388895315E-3</v>
      </c>
      <c r="CB11" s="3">
        <v>1.8253012204176855E-2</v>
      </c>
      <c r="CC11" s="3">
        <v>5.8647864004888195E-3</v>
      </c>
      <c r="CD11" s="3">
        <v>9.3527638783503786E-3</v>
      </c>
      <c r="CE11" s="3">
        <v>2.8874793886222827E-2</v>
      </c>
      <c r="CF11" s="3">
        <v>-7.2178759494392342E-3</v>
      </c>
      <c r="CG11" s="3">
        <v>1.7312105854532245E-3</v>
      </c>
      <c r="CH11" s="3">
        <v>9.5292167965976837E-4</v>
      </c>
      <c r="CI11" s="3">
        <v>4.4949977690045273E-3</v>
      </c>
      <c r="CJ11" s="3">
        <v>4.4842285779618241E-3</v>
      </c>
      <c r="CK11" s="3">
        <v>1.3386920013884751E-3</v>
      </c>
      <c r="CL11" s="3">
        <v>5.631660573781172E-3</v>
      </c>
      <c r="CM11" s="3">
        <v>5.1132596079064285E-3</v>
      </c>
      <c r="CN11" s="3">
        <v>8.1474433392061396E-3</v>
      </c>
    </row>
    <row r="12" spans="1:92" x14ac:dyDescent="0.2">
      <c r="A12" s="4">
        <v>45108</v>
      </c>
      <c r="B12" s="3">
        <v>3.5348193610675871E-3</v>
      </c>
      <c r="C12" s="3">
        <v>3.3758922130651126E-3</v>
      </c>
      <c r="D12" s="3">
        <v>8.0693293312872338E-3</v>
      </c>
      <c r="E12" s="3">
        <v>1.5385913790662009E-3</v>
      </c>
      <c r="F12" s="3">
        <v>-7.7610208561261773E-3</v>
      </c>
      <c r="G12" s="3">
        <v>1.7718350121365134E-3</v>
      </c>
      <c r="H12" s="3">
        <v>2.9041509763181317E-3</v>
      </c>
      <c r="I12" s="3">
        <v>1.3351169928643714E-3</v>
      </c>
      <c r="J12" s="3">
        <v>0</v>
      </c>
      <c r="K12" s="3">
        <v>3.0171492542276912E-3</v>
      </c>
      <c r="L12" s="3">
        <v>3.9737940547814876E-3</v>
      </c>
      <c r="M12" s="3">
        <v>3.0644702474285079E-3</v>
      </c>
      <c r="N12" s="3">
        <v>-2.205440223767452E-3</v>
      </c>
      <c r="O12" s="3">
        <v>1.8216181741625981E-3</v>
      </c>
      <c r="P12" s="3">
        <v>-2.2437485303571369E-3</v>
      </c>
      <c r="Q12" s="3">
        <v>5.5267375719358913E-3</v>
      </c>
      <c r="R12" s="3">
        <v>6.7672910670442121E-3</v>
      </c>
      <c r="S12" s="3">
        <v>1.3739766904447892E-2</v>
      </c>
      <c r="T12" s="3">
        <v>1.3931426470776831E-3</v>
      </c>
      <c r="U12" s="3">
        <v>1.356931703347497E-3</v>
      </c>
      <c r="V12" s="3">
        <v>-1.3579495331920155E-3</v>
      </c>
      <c r="W12" s="3">
        <v>1.4665911913138707E-3</v>
      </c>
      <c r="X12" s="3">
        <v>-2.4400908254540443E-4</v>
      </c>
      <c r="Y12" s="3">
        <v>1.6591621299522075E-5</v>
      </c>
      <c r="Z12" s="3">
        <v>1.3636147823534062E-2</v>
      </c>
      <c r="AA12" s="3">
        <v>0</v>
      </c>
      <c r="AB12" s="3">
        <v>2.5578232659138056E-3</v>
      </c>
      <c r="AC12" s="3">
        <v>9.6522971070078789E-4</v>
      </c>
      <c r="AD12" s="3">
        <v>7.6112677101081161E-4</v>
      </c>
      <c r="AE12" s="3">
        <v>4.63218594077075E-3</v>
      </c>
      <c r="AF12" s="3">
        <v>-7.0405040088334925E-3</v>
      </c>
      <c r="AG12" s="3">
        <v>-9.9062000740106626E-3</v>
      </c>
      <c r="AH12" s="3">
        <v>3.0200369211985656E-3</v>
      </c>
      <c r="AI12" s="3">
        <v>7.427464582697052E-3</v>
      </c>
      <c r="AJ12" s="3">
        <v>4.227727849774876E-3</v>
      </c>
      <c r="AK12" s="3">
        <v>3.2221285784075349E-3</v>
      </c>
      <c r="AL12" s="3">
        <v>8.8062232361452164E-3</v>
      </c>
      <c r="AM12" s="3">
        <v>1.6529527510413811E-3</v>
      </c>
      <c r="AN12" s="3">
        <v>1.7388036946583973E-3</v>
      </c>
      <c r="AO12" s="3">
        <v>2.4781826005220164E-3</v>
      </c>
      <c r="AP12" s="3">
        <v>7.017061337848407E-4</v>
      </c>
      <c r="AQ12" s="3">
        <v>2.2576141783228199E-3</v>
      </c>
      <c r="AR12" s="3">
        <v>1.21775920657341E-3</v>
      </c>
      <c r="AS12" s="3">
        <v>2.4464812717195361E-3</v>
      </c>
      <c r="AT12" s="3">
        <v>4.2456144530942375E-3</v>
      </c>
      <c r="AU12" s="3">
        <v>5.1273813591530271E-3</v>
      </c>
      <c r="AV12" s="3">
        <v>1.407093730703135E-4</v>
      </c>
      <c r="AW12" s="3">
        <v>2.8755928797146169E-3</v>
      </c>
      <c r="AX12" s="3">
        <v>1.7648212301457633E-3</v>
      </c>
      <c r="AY12" s="3">
        <v>-4.4136335314304276E-5</v>
      </c>
      <c r="AZ12" s="3">
        <v>1.6520914831088529E-3</v>
      </c>
      <c r="BA12" s="3">
        <v>6.1468635282480033E-3</v>
      </c>
      <c r="BB12" s="3">
        <v>8.2933473307680305E-3</v>
      </c>
      <c r="BC12" s="3">
        <v>2.1269417071238195E-2</v>
      </c>
      <c r="BD12" s="3">
        <v>1.3726284639217434E-2</v>
      </c>
      <c r="BE12" s="3">
        <v>1.933927294199167E-3</v>
      </c>
      <c r="BF12" s="3">
        <v>2.3873600935624406E-3</v>
      </c>
      <c r="BG12" s="3">
        <v>-2.0947467316544732E-2</v>
      </c>
      <c r="BH12" s="3">
        <v>-4.5411396505359303E-3</v>
      </c>
      <c r="BI12" s="3">
        <v>-1.7155698015058896E-4</v>
      </c>
      <c r="BJ12" s="3">
        <v>-3.4581237023506572E-3</v>
      </c>
      <c r="BK12" s="3">
        <v>3.8573549726570455E-3</v>
      </c>
      <c r="BL12" s="3">
        <v>8.5987644320129064E-3</v>
      </c>
      <c r="BM12" s="3">
        <v>2.9612719284171085E-3</v>
      </c>
      <c r="BN12" s="3">
        <v>8.1400021496547126E-4</v>
      </c>
      <c r="BO12" s="3">
        <v>4.818577391887402E-3</v>
      </c>
      <c r="BP12" s="3">
        <v>2.8500501656634203E-3</v>
      </c>
      <c r="BQ12" s="3">
        <v>-3.9829197952968576E-3</v>
      </c>
      <c r="BR12" s="3">
        <v>-2.0635264142007337E-2</v>
      </c>
      <c r="BS12" s="3">
        <v>-1.3874700038705168E-2</v>
      </c>
      <c r="BT12" s="3">
        <v>-6.1880993639711335E-3</v>
      </c>
      <c r="BU12" s="3">
        <v>-7.8176445335416123E-3</v>
      </c>
      <c r="BV12" s="3">
        <v>-4.8886955588438585E-3</v>
      </c>
      <c r="BW12" s="3">
        <v>2.5912895119986068E-3</v>
      </c>
      <c r="BX12" s="3">
        <v>6.344271758768727E-3</v>
      </c>
      <c r="BY12" s="3">
        <v>1.194161088514889E-3</v>
      </c>
      <c r="BZ12" s="3">
        <v>4.5337726788909904E-3</v>
      </c>
      <c r="CA12" s="3">
        <v>1.8374698282586088E-3</v>
      </c>
      <c r="CB12" s="3">
        <v>1.7730439105166473E-2</v>
      </c>
      <c r="CC12" s="3">
        <v>-1.1346682530571917E-3</v>
      </c>
      <c r="CD12" s="3">
        <v>1.7022444801993553E-2</v>
      </c>
      <c r="CE12" s="3">
        <v>8.0168737277746871E-2</v>
      </c>
      <c r="CF12" s="3">
        <v>-1.9663265184005407E-2</v>
      </c>
      <c r="CG12" s="3">
        <v>-2.3345965836157778E-2</v>
      </c>
      <c r="CH12" s="3">
        <v>6.3309142514473837E-3</v>
      </c>
      <c r="CI12" s="3">
        <v>4.4829080080446282E-3</v>
      </c>
      <c r="CJ12" s="3">
        <v>1.0983655802248027E-3</v>
      </c>
      <c r="CK12" s="3">
        <v>1.3369023009714986E-3</v>
      </c>
      <c r="CL12" s="3">
        <v>6.5409895607668744E-3</v>
      </c>
      <c r="CM12" s="3">
        <v>5.1531274641829494E-3</v>
      </c>
      <c r="CN12" s="3">
        <v>7.9195077050910889E-3</v>
      </c>
    </row>
    <row r="13" spans="1:92" x14ac:dyDescent="0.2">
      <c r="A13" s="4">
        <v>45139</v>
      </c>
      <c r="B13" s="3">
        <v>3.3088601688104902E-3</v>
      </c>
      <c r="C13" s="3">
        <v>6.7596332614394683E-3</v>
      </c>
      <c r="D13" s="3">
        <v>7.8676582378129911E-3</v>
      </c>
      <c r="E13" s="3">
        <v>1.4745566933223042E-3</v>
      </c>
      <c r="F13" s="3">
        <v>-4.1307024485358612E-3</v>
      </c>
      <c r="G13" s="3">
        <v>1.7687011654854423E-3</v>
      </c>
      <c r="H13" s="3">
        <v>-2.5157523335911369E-3</v>
      </c>
      <c r="I13" s="3">
        <v>1.2446395453280523E-3</v>
      </c>
      <c r="J13" s="3">
        <v>0</v>
      </c>
      <c r="K13" s="3">
        <v>2.7813510517562534E-3</v>
      </c>
      <c r="L13" s="3">
        <v>3.6208617409621002E-3</v>
      </c>
      <c r="M13" s="3">
        <v>2.8265869316783654E-3</v>
      </c>
      <c r="N13" s="3">
        <v>8.1614647349077529E-3</v>
      </c>
      <c r="O13" s="3">
        <v>1.8183059150616021E-3</v>
      </c>
      <c r="P13" s="3">
        <v>3.1018784152856416E-3</v>
      </c>
      <c r="Q13" s="3">
        <v>4.9464649270281047E-3</v>
      </c>
      <c r="R13" s="3">
        <v>9.0463911641696093E-3</v>
      </c>
      <c r="S13" s="3">
        <v>1.3339774326710518E-2</v>
      </c>
      <c r="T13" s="3">
        <v>1.3554742326740143E-3</v>
      </c>
      <c r="U13" s="3">
        <v>1.3550753092954615E-3</v>
      </c>
      <c r="V13" s="3">
        <v>-1.2489220248750321E-3</v>
      </c>
      <c r="W13" s="3">
        <v>4.8193476277076375E-3</v>
      </c>
      <c r="X13" s="3">
        <v>5.6826906483886663E-3</v>
      </c>
      <c r="Y13" s="3">
        <v>1.1314790450177581E-2</v>
      </c>
      <c r="Z13" s="3">
        <v>6.796768736130776E-3</v>
      </c>
      <c r="AA13" s="3">
        <v>0</v>
      </c>
      <c r="AB13" s="3">
        <v>2.3771570541719633E-3</v>
      </c>
      <c r="AC13" s="3">
        <v>1.0055564597428734E-3</v>
      </c>
      <c r="AD13" s="3">
        <v>7.9147881617780413E-4</v>
      </c>
      <c r="AE13" s="3">
        <v>2.719176594434547E-3</v>
      </c>
      <c r="AF13" s="3">
        <v>-1.0659766742391885E-2</v>
      </c>
      <c r="AG13" s="3">
        <v>-1.4986023272944182E-2</v>
      </c>
      <c r="AH13" s="3">
        <v>3.0110948643140567E-3</v>
      </c>
      <c r="AI13" s="3">
        <v>6.9455247022234268E-3</v>
      </c>
      <c r="AJ13" s="3">
        <v>6.8464630027431639E-4</v>
      </c>
      <c r="AK13" s="3">
        <v>1.3163845796402285E-3</v>
      </c>
      <c r="AL13" s="3">
        <v>8.2733693995236113E-3</v>
      </c>
      <c r="AM13" s="3">
        <v>1.6502250070760116E-3</v>
      </c>
      <c r="AN13" s="3">
        <v>1.7357855044100035E-3</v>
      </c>
      <c r="AO13" s="3">
        <v>-4.5421328466022093E-4</v>
      </c>
      <c r="AP13" s="3">
        <v>9.6501485959299416E-5</v>
      </c>
      <c r="AQ13" s="3">
        <v>2.7349440096386957E-3</v>
      </c>
      <c r="AR13" s="3">
        <v>1.2162780727524858E-3</v>
      </c>
      <c r="AS13" s="3">
        <v>1.9147047971108666E-3</v>
      </c>
      <c r="AT13" s="3">
        <v>4.2165552662492001E-3</v>
      </c>
      <c r="AU13" s="3">
        <v>1.8211379139585482E-3</v>
      </c>
      <c r="AV13" s="3">
        <v>9.5803658403337266E-5</v>
      </c>
      <c r="AW13" s="3">
        <v>2.7403036193189845E-3</v>
      </c>
      <c r="AX13" s="3">
        <v>1.7617121231892074E-3</v>
      </c>
      <c r="AY13" s="3">
        <v>-6.3914718264057591E-5</v>
      </c>
      <c r="AZ13" s="3">
        <v>1.2136109264839767E-3</v>
      </c>
      <c r="BA13" s="3">
        <v>7.5794456439408631E-3</v>
      </c>
      <c r="BB13" s="3">
        <v>8.2251334422891453E-3</v>
      </c>
      <c r="BC13" s="3">
        <v>2.0262766063803506E-2</v>
      </c>
      <c r="BD13" s="3">
        <v>1.8209613038590922E-2</v>
      </c>
      <c r="BE13" s="3">
        <v>1.9301944384915171E-3</v>
      </c>
      <c r="BF13" s="3">
        <v>-4.7200035046679467E-4</v>
      </c>
      <c r="BG13" s="3">
        <v>2.2471763905787201E-2</v>
      </c>
      <c r="BH13" s="3">
        <v>1.4677228398262132E-2</v>
      </c>
      <c r="BI13" s="3">
        <v>1.1974496267093571E-2</v>
      </c>
      <c r="BJ13" s="3">
        <v>1.1393347738191117E-2</v>
      </c>
      <c r="BK13" s="3">
        <v>3.6328783156787114E-3</v>
      </c>
      <c r="BL13" s="3">
        <v>8.5254560438166038E-3</v>
      </c>
      <c r="BM13" s="3">
        <v>2.9525286880951462E-3</v>
      </c>
      <c r="BN13" s="3">
        <v>1.1853923491751406E-3</v>
      </c>
      <c r="BO13" s="3">
        <v>4.6232815773072922E-3</v>
      </c>
      <c r="BP13" s="3">
        <v>2.8419504642720472E-3</v>
      </c>
      <c r="BQ13" s="3">
        <v>5.3046051326466337E-3</v>
      </c>
      <c r="BR13" s="3">
        <v>5.5379159762223296E-3</v>
      </c>
      <c r="BS13" s="3">
        <v>2.0620477699163642E-2</v>
      </c>
      <c r="BT13" s="3">
        <v>3.5107912727825319E-3</v>
      </c>
      <c r="BU13" s="3">
        <v>3.7149787114625354E-3</v>
      </c>
      <c r="BV13" s="3">
        <v>1.0985162356879075E-2</v>
      </c>
      <c r="BW13" s="3">
        <v>3.4755933749508472E-3</v>
      </c>
      <c r="BX13" s="3">
        <v>-3.0304885223420008E-4</v>
      </c>
      <c r="BY13" s="3">
        <v>2.2311568128463577E-3</v>
      </c>
      <c r="BZ13" s="3">
        <v>2.7121209968121729E-3</v>
      </c>
      <c r="CA13" s="3">
        <v>1.8340997253512015E-3</v>
      </c>
      <c r="CB13" s="3">
        <v>1.8089801627658941E-2</v>
      </c>
      <c r="CC13" s="3">
        <v>1.5037687968195712E-3</v>
      </c>
      <c r="CD13" s="3">
        <v>1.065305748113321E-2</v>
      </c>
      <c r="CE13" s="3">
        <v>2.7349401683791852E-2</v>
      </c>
      <c r="CF13" s="3">
        <v>-3.3989507826039933E-3</v>
      </c>
      <c r="CG13" s="3">
        <v>3.0789073691115387E-3</v>
      </c>
      <c r="CH13" s="3">
        <v>9.8990374319685159E-4</v>
      </c>
      <c r="CI13" s="3">
        <v>4.4708478869577295E-3</v>
      </c>
      <c r="CJ13" s="3">
        <v>2.700366307977653E-3</v>
      </c>
      <c r="CK13" s="3">
        <v>1.3351173794748927E-3</v>
      </c>
      <c r="CL13" s="3">
        <v>2.6009873292194285E-3</v>
      </c>
      <c r="CM13" s="3">
        <v>5.0667777810202708E-3</v>
      </c>
      <c r="CN13" s="3">
        <v>7.705769356449288E-3</v>
      </c>
    </row>
    <row r="14" spans="1:92" x14ac:dyDescent="0.2">
      <c r="A14" s="4">
        <v>45170</v>
      </c>
      <c r="B14" s="3">
        <v>3.1072850279130204E-3</v>
      </c>
      <c r="C14" s="3">
        <v>-4.7921790292652089E-3</v>
      </c>
      <c r="D14" s="3">
        <v>7.8952735702311205E-3</v>
      </c>
      <c r="E14" s="3">
        <v>1.4298681609672403E-3</v>
      </c>
      <c r="F14" s="3">
        <v>-8.2987374290510729E-4</v>
      </c>
      <c r="G14" s="3">
        <v>1.7655783849381823E-3</v>
      </c>
      <c r="H14" s="3">
        <v>1.9248817735892931E-3</v>
      </c>
      <c r="I14" s="3">
        <v>1.3098415860091084E-3</v>
      </c>
      <c r="J14" s="3">
        <v>0</v>
      </c>
      <c r="K14" s="3">
        <v>2.5777631680108382E-3</v>
      </c>
      <c r="L14" s="3">
        <v>3.320252636445753E-3</v>
      </c>
      <c r="M14" s="3">
        <v>2.625836168946627E-3</v>
      </c>
      <c r="N14" s="3">
        <v>-6.6491318095163177E-4</v>
      </c>
      <c r="O14" s="3">
        <v>1.8150056794985492E-3</v>
      </c>
      <c r="P14" s="3">
        <v>3.136252881299928E-3</v>
      </c>
      <c r="Q14" s="3">
        <v>4.4519243610283699E-3</v>
      </c>
      <c r="R14" s="3">
        <v>9.7409952015348189E-3</v>
      </c>
      <c r="S14" s="3">
        <v>1.2956538624753433E-2</v>
      </c>
      <c r="T14" s="3">
        <v>1.3311064076746426E-3</v>
      </c>
      <c r="U14" s="3">
        <v>1.3532491019823123E-3</v>
      </c>
      <c r="V14" s="3">
        <v>-1.0160065455994127E-3</v>
      </c>
      <c r="W14" s="3">
        <v>1.616586827552835E-3</v>
      </c>
      <c r="X14" s="3">
        <v>2.1473380092582595E-3</v>
      </c>
      <c r="Y14" s="3">
        <v>3.1163291573890195E-3</v>
      </c>
      <c r="Z14" s="3">
        <v>-1.1838166449179233E-2</v>
      </c>
      <c r="AA14" s="3">
        <v>0</v>
      </c>
      <c r="AB14" s="3">
        <v>2.209200727383509E-3</v>
      </c>
      <c r="AC14" s="3">
        <v>1.0285785290631289E-3</v>
      </c>
      <c r="AD14" s="3">
        <v>8.0833142265457347E-4</v>
      </c>
      <c r="AE14" s="3">
        <v>4.0442716793447353E-3</v>
      </c>
      <c r="AF14" s="3">
        <v>7.9132969626789507E-3</v>
      </c>
      <c r="AG14" s="3">
        <v>1.2883787503668476E-2</v>
      </c>
      <c r="AH14" s="3">
        <v>3.0021315233019763E-3</v>
      </c>
      <c r="AI14" s="3">
        <v>6.5046123506335984E-3</v>
      </c>
      <c r="AJ14" s="3">
        <v>6.4687579158080322E-3</v>
      </c>
      <c r="AK14" s="3">
        <v>8.5725746571283512E-3</v>
      </c>
      <c r="AL14" s="3">
        <v>8.8266955426568039E-3</v>
      </c>
      <c r="AM14" s="3">
        <v>1.6475062510612482E-3</v>
      </c>
      <c r="AN14" s="3">
        <v>1.7327777738678218E-3</v>
      </c>
      <c r="AO14" s="3">
        <v>2.4254604115989675E-3</v>
      </c>
      <c r="AP14" s="3">
        <v>2.2760128523851009E-3</v>
      </c>
      <c r="AQ14" s="3">
        <v>2.0379350963564136E-3</v>
      </c>
      <c r="AR14" s="3">
        <v>1.214800537495897E-3</v>
      </c>
      <c r="AS14" s="3">
        <v>2.7661578989439661E-3</v>
      </c>
      <c r="AT14" s="3">
        <v>4.193662853650304E-3</v>
      </c>
      <c r="AU14" s="3">
        <v>3.0640573323850173E-3</v>
      </c>
      <c r="AV14" s="3">
        <v>6.5232844140394874E-5</v>
      </c>
      <c r="AW14" s="3">
        <v>2.6367485276950209E-3</v>
      </c>
      <c r="AX14" s="3">
        <v>1.7586139516705401E-3</v>
      </c>
      <c r="AY14" s="3">
        <v>9.8514247950376443E-6</v>
      </c>
      <c r="AZ14" s="3">
        <v>1.5268781578996471E-3</v>
      </c>
      <c r="BA14" s="3">
        <v>6.8331633987979146E-3</v>
      </c>
      <c r="BB14" s="3">
        <v>8.1580325360535166E-3</v>
      </c>
      <c r="BC14" s="3">
        <v>2.5587842493877133E-2</v>
      </c>
      <c r="BD14" s="3">
        <v>1.7099375251130589E-2</v>
      </c>
      <c r="BE14" s="3">
        <v>1.9264759652972696E-3</v>
      </c>
      <c r="BF14" s="3">
        <v>9.537133459128766E-3</v>
      </c>
      <c r="BG14" s="3">
        <v>2.4808221969427668E-2</v>
      </c>
      <c r="BH14" s="3">
        <v>1.0081329147152207E-2</v>
      </c>
      <c r="BI14" s="3">
        <v>2.3681889905999842E-3</v>
      </c>
      <c r="BJ14" s="3">
        <v>2.4951932738415117E-3</v>
      </c>
      <c r="BK14" s="3">
        <v>3.4290782133115094E-3</v>
      </c>
      <c r="BL14" s="3">
        <v>8.4533870639813546E-3</v>
      </c>
      <c r="BM14" s="3">
        <v>2.9438369251206797E-3</v>
      </c>
      <c r="BN14" s="3">
        <v>4.1662223027947309E-3</v>
      </c>
      <c r="BO14" s="3">
        <v>4.8470741313644261E-3</v>
      </c>
      <c r="BP14" s="3">
        <v>2.8338966703140844E-3</v>
      </c>
      <c r="BQ14" s="3">
        <v>2.7428722702006691E-2</v>
      </c>
      <c r="BR14" s="3">
        <v>3.8358057552578373E-2</v>
      </c>
      <c r="BS14" s="3">
        <v>2.1369513894704983E-2</v>
      </c>
      <c r="BT14" s="3">
        <v>1.832036049925434E-2</v>
      </c>
      <c r="BU14" s="3">
        <v>1.3980687100406453E-2</v>
      </c>
      <c r="BV14" s="3">
        <v>6.8722380309065301E-3</v>
      </c>
      <c r="BW14" s="3">
        <v>3.6718710080902994E-3</v>
      </c>
      <c r="BX14" s="3">
        <v>1.4594842983701728E-3</v>
      </c>
      <c r="BY14" s="3">
        <v>2.6436195148713537E-3</v>
      </c>
      <c r="BZ14" s="3">
        <v>4.4979624469232427E-3</v>
      </c>
      <c r="CA14" s="3">
        <v>1.8307419620215981E-3</v>
      </c>
      <c r="CB14" s="3">
        <v>1.690407759126078E-2</v>
      </c>
      <c r="CC14" s="3">
        <v>-3.9460582982275838E-3</v>
      </c>
      <c r="CD14" s="3">
        <v>-2.160462359629256E-2</v>
      </c>
      <c r="CE14" s="3">
        <v>-0.12940403721658578</v>
      </c>
      <c r="CF14" s="3">
        <v>3.7180856231033843E-4</v>
      </c>
      <c r="CG14" s="3">
        <v>5.8395142869778205E-3</v>
      </c>
      <c r="CH14" s="3">
        <v>6.2400294302409343E-3</v>
      </c>
      <c r="CI14" s="3">
        <v>4.4588464607437928E-3</v>
      </c>
      <c r="CJ14" s="3">
        <v>3.5127109485868502E-3</v>
      </c>
      <c r="CK14" s="3">
        <v>1.3333372177826153E-3</v>
      </c>
      <c r="CL14" s="3">
        <v>6.4771345108383116E-3</v>
      </c>
      <c r="CM14" s="3">
        <v>5.0373349264303258E-3</v>
      </c>
      <c r="CN14" s="3">
        <v>7.5294991088283858E-3</v>
      </c>
    </row>
    <row r="15" spans="1:92" x14ac:dyDescent="0.2">
      <c r="A15" s="4">
        <v>45200</v>
      </c>
      <c r="B15" s="3">
        <v>2.927363907705649E-3</v>
      </c>
      <c r="C15" s="3">
        <v>3.2431098944591952E-3</v>
      </c>
      <c r="D15" s="3">
        <v>7.7744287297061287E-3</v>
      </c>
      <c r="E15" s="3">
        <v>1.3985127852220725E-3</v>
      </c>
      <c r="F15" s="3">
        <v>-1.7582132491172908E-3</v>
      </c>
      <c r="G15" s="3">
        <v>1.7624666119839816E-3</v>
      </c>
      <c r="H15" s="3">
        <v>2.7751433085798638E-3</v>
      </c>
      <c r="I15" s="3">
        <v>1.2578991990739308E-3</v>
      </c>
      <c r="J15" s="3">
        <v>0</v>
      </c>
      <c r="K15" s="3">
        <v>2.4018791063402656E-3</v>
      </c>
      <c r="L15" s="3">
        <v>3.0639909784029307E-3</v>
      </c>
      <c r="M15" s="3">
        <v>2.4562915023007559E-3</v>
      </c>
      <c r="N15" s="3">
        <v>5.6871347348570467E-3</v>
      </c>
      <c r="O15" s="3">
        <v>1.8117174021241578E-3</v>
      </c>
      <c r="P15" s="3">
        <v>-8.276534405109448E-4</v>
      </c>
      <c r="Q15" s="3">
        <v>4.0299512776686974E-3</v>
      </c>
      <c r="R15" s="3">
        <v>8.774186250060767E-3</v>
      </c>
      <c r="S15" s="3">
        <v>1.2589073895396874E-2</v>
      </c>
      <c r="T15" s="3">
        <v>1.3151263195634311E-3</v>
      </c>
      <c r="U15" s="3">
        <v>1.3514188526424498E-3</v>
      </c>
      <c r="V15" s="3">
        <v>-6.9255673189760891E-4</v>
      </c>
      <c r="W15" s="3">
        <v>-1.5698815279878708E-3</v>
      </c>
      <c r="X15" s="3">
        <v>1.9058194270595852E-3</v>
      </c>
      <c r="Y15" s="3">
        <v>-7.9066434326413582E-3</v>
      </c>
      <c r="Z15" s="3">
        <v>-1.4899401936993018E-3</v>
      </c>
      <c r="AA15" s="3">
        <v>0</v>
      </c>
      <c r="AB15" s="3">
        <v>2.0832477781196346E-3</v>
      </c>
      <c r="AC15" s="3">
        <v>1.0415198962943073E-3</v>
      </c>
      <c r="AD15" s="3">
        <v>8.1755522337600972E-4</v>
      </c>
      <c r="AE15" s="3">
        <v>2.6669178026199614E-3</v>
      </c>
      <c r="AF15" s="3">
        <v>1.539402100651599E-2</v>
      </c>
      <c r="AG15" s="3">
        <v>1.7100392863449887E-2</v>
      </c>
      <c r="AH15" s="3">
        <v>2.9931057414724904E-3</v>
      </c>
      <c r="AI15" s="3">
        <v>6.1008532435431473E-3</v>
      </c>
      <c r="AJ15" s="3">
        <v>4.9079564487546357E-3</v>
      </c>
      <c r="AK15" s="3">
        <v>3.738014867674222E-3</v>
      </c>
      <c r="AL15" s="3">
        <v>8.6116127191537828E-3</v>
      </c>
      <c r="AM15" s="3">
        <v>1.6447964386467895E-3</v>
      </c>
      <c r="AN15" s="3">
        <v>1.7297804487526047E-3</v>
      </c>
      <c r="AO15" s="3">
        <v>-3.8675416191169543E-4</v>
      </c>
      <c r="AP15" s="3">
        <v>2.9170042054629253E-3</v>
      </c>
      <c r="AQ15" s="3">
        <v>2.7423376188004944E-3</v>
      </c>
      <c r="AR15" s="3">
        <v>1.2133265877050103E-3</v>
      </c>
      <c r="AS15" s="3">
        <v>2.6656366789421515E-3</v>
      </c>
      <c r="AT15" s="3">
        <v>4.1786578667879493E-3</v>
      </c>
      <c r="AU15" s="3">
        <v>3.0206247773421069E-3</v>
      </c>
      <c r="AV15" s="3">
        <v>4.4418290055414644E-5</v>
      </c>
      <c r="AW15" s="3">
        <v>2.5571647255651087E-3</v>
      </c>
      <c r="AX15" s="3">
        <v>1.7555266579973861E-3</v>
      </c>
      <c r="AY15" s="3">
        <v>1.9304770892958345E-8</v>
      </c>
      <c r="AZ15" s="3">
        <v>1.6422483817444267E-3</v>
      </c>
      <c r="BA15" s="3">
        <v>5.7625551195021885E-3</v>
      </c>
      <c r="BB15" s="3">
        <v>8.0920175932455152E-3</v>
      </c>
      <c r="BC15" s="3">
        <v>3.2426339139473015E-2</v>
      </c>
      <c r="BD15" s="3">
        <v>2.4111560214645111E-2</v>
      </c>
      <c r="BE15" s="3">
        <v>1.9227717916538989E-3</v>
      </c>
      <c r="BF15" s="3">
        <v>1.104119975203055E-2</v>
      </c>
      <c r="BG15" s="3">
        <v>-9.4080279918445919E-3</v>
      </c>
      <c r="BH15" s="3">
        <v>-4.3994815310830493E-3</v>
      </c>
      <c r="BI15" s="3">
        <v>1.5120890500716744E-2</v>
      </c>
      <c r="BJ15" s="3">
        <v>1.0038258473437756E-2</v>
      </c>
      <c r="BK15" s="3">
        <v>3.2439564025266154E-3</v>
      </c>
      <c r="BL15" s="3">
        <v>8.3825263243872961E-3</v>
      </c>
      <c r="BM15" s="3">
        <v>2.9351961862051912E-3</v>
      </c>
      <c r="BN15" s="3">
        <v>1.2314454506339167E-3</v>
      </c>
      <c r="BO15" s="3">
        <v>4.9635407848871438E-3</v>
      </c>
      <c r="BP15" s="3">
        <v>2.8258883946019608E-3</v>
      </c>
      <c r="BQ15" s="3">
        <v>1.5502868864063934E-2</v>
      </c>
      <c r="BR15" s="3">
        <v>1.7998005114023607E-2</v>
      </c>
      <c r="BS15" s="3">
        <v>1.8370452882664479E-2</v>
      </c>
      <c r="BT15" s="3">
        <v>1.6385302972450111E-2</v>
      </c>
      <c r="BU15" s="3">
        <v>6.9495136547157443E-3</v>
      </c>
      <c r="BV15" s="3">
        <v>-1.7361450407827883E-3</v>
      </c>
      <c r="BW15" s="3">
        <v>4.8056588918010679E-3</v>
      </c>
      <c r="BX15" s="3">
        <v>-2.7263664391844467E-3</v>
      </c>
      <c r="BY15" s="3">
        <v>2.3235763687146083E-3</v>
      </c>
      <c r="BZ15" s="3">
        <v>2.695794592218359E-3</v>
      </c>
      <c r="CA15" s="3">
        <v>1.8273964706214674E-3</v>
      </c>
      <c r="CB15" s="3">
        <v>1.6248189433655691E-2</v>
      </c>
      <c r="CC15" s="3">
        <v>-4.9640105197590323E-5</v>
      </c>
      <c r="CD15" s="3">
        <v>-1.3731398716496979E-2</v>
      </c>
      <c r="CE15" s="3">
        <v>9.8523995512702633E-3</v>
      </c>
      <c r="CF15" s="3">
        <v>-8.9405145534304786E-4</v>
      </c>
      <c r="CG15" s="3">
        <v>-4.4957645387575518E-3</v>
      </c>
      <c r="CH15" s="3">
        <v>1.0263577108364785E-3</v>
      </c>
      <c r="CI15" s="3">
        <v>4.4469123182921955E-3</v>
      </c>
      <c r="CJ15" s="3">
        <v>3.8291366173828223E-3</v>
      </c>
      <c r="CK15" s="3">
        <v>1.3315617968809867E-3</v>
      </c>
      <c r="CL15" s="3">
        <v>-8.3288566896192462E-3</v>
      </c>
      <c r="CM15" s="3">
        <v>5.0091788156629846E-3</v>
      </c>
      <c r="CN15" s="3">
        <v>7.4009723779167036E-3</v>
      </c>
    </row>
    <row r="16" spans="1:92" x14ac:dyDescent="0.2">
      <c r="A16" s="4">
        <v>45231</v>
      </c>
      <c r="B16" s="3">
        <v>2.7666876228051862E-3</v>
      </c>
      <c r="C16" s="3">
        <v>2.6577916936227908E-3</v>
      </c>
      <c r="D16" s="3">
        <v>7.7530194670492047E-3</v>
      </c>
      <c r="E16" s="3">
        <v>1.376348569672281E-3</v>
      </c>
      <c r="F16" s="3">
        <v>-2.5626835522986058E-3</v>
      </c>
      <c r="G16" s="3">
        <v>1.7593657885233149E-3</v>
      </c>
      <c r="H16" s="3">
        <v>-2.929728166369161E-3</v>
      </c>
      <c r="I16" s="3">
        <v>1.294118225764862E-3</v>
      </c>
      <c r="J16" s="3">
        <v>0</v>
      </c>
      <c r="K16" s="3">
        <v>2.2498421130483504E-3</v>
      </c>
      <c r="L16" s="3">
        <v>2.8453615011017064E-3</v>
      </c>
      <c r="M16" s="3">
        <v>2.3129933638261768E-3</v>
      </c>
      <c r="N16" s="3">
        <v>6.9879096860758771E-4</v>
      </c>
      <c r="O16" s="3">
        <v>1.8084410180609911E-3</v>
      </c>
      <c r="P16" s="3">
        <v>1.6759207898695561E-3</v>
      </c>
      <c r="Q16" s="3">
        <v>3.6695217978677253E-3</v>
      </c>
      <c r="R16" s="3">
        <v>1.1433632366972812E-2</v>
      </c>
      <c r="S16" s="3">
        <v>1.2236469913824211E-2</v>
      </c>
      <c r="T16" s="3">
        <v>1.3044368745094292E-3</v>
      </c>
      <c r="U16" s="3">
        <v>1.3495949300190713E-3</v>
      </c>
      <c r="V16" s="3">
        <v>-2.9543121927777527E-4</v>
      </c>
      <c r="W16" s="3">
        <v>1.5136534902988608E-3</v>
      </c>
      <c r="X16" s="3">
        <v>5.0334172602557459E-3</v>
      </c>
      <c r="Y16" s="3">
        <v>1.6194256060098056E-4</v>
      </c>
      <c r="Z16" s="3">
        <v>2.2865572546404422E-4</v>
      </c>
      <c r="AA16" s="3">
        <v>0</v>
      </c>
      <c r="AB16" s="3">
        <v>1.9712958403026448E-3</v>
      </c>
      <c r="AC16" s="3">
        <v>1.0485898468872712E-3</v>
      </c>
      <c r="AD16" s="3">
        <v>8.2246837156629837E-4</v>
      </c>
      <c r="AE16" s="3">
        <v>3.5815482736305526E-3</v>
      </c>
      <c r="AF16" s="3">
        <v>2.1260442514211775E-2</v>
      </c>
      <c r="AG16" s="3">
        <v>2.5758139839947569E-2</v>
      </c>
      <c r="AH16" s="3">
        <v>2.9841720143142236E-3</v>
      </c>
      <c r="AI16" s="3">
        <v>5.7307946029927503E-3</v>
      </c>
      <c r="AJ16" s="3">
        <v>4.3910969478098139E-3</v>
      </c>
      <c r="AK16" s="3">
        <v>1.5142959436893477E-3</v>
      </c>
      <c r="AL16" s="3">
        <v>8.702446304788003E-3</v>
      </c>
      <c r="AM16" s="3">
        <v>1.642095525774101E-3</v>
      </c>
      <c r="AN16" s="3">
        <v>1.7267934751601377E-3</v>
      </c>
      <c r="AO16" s="3">
        <v>2.3627374350148056E-3</v>
      </c>
      <c r="AP16" s="3">
        <v>7.9043789424559918E-4</v>
      </c>
      <c r="AQ16" s="3">
        <v>2.1630443084474926E-3</v>
      </c>
      <c r="AR16" s="3">
        <v>1.2118562103446973E-3</v>
      </c>
      <c r="AS16" s="3">
        <v>4.308311597997605E-3</v>
      </c>
      <c r="AT16" s="3">
        <v>4.1637584403229067E-3</v>
      </c>
      <c r="AU16" s="3">
        <v>2.1077841969019406E-3</v>
      </c>
      <c r="AV16" s="3">
        <v>3.024593997991154E-5</v>
      </c>
      <c r="AW16" s="3">
        <v>2.4956970627723063E-3</v>
      </c>
      <c r="AX16" s="3">
        <v>1.7524501849808249E-3</v>
      </c>
      <c r="AY16" s="3">
        <v>9.605611863539032E-5</v>
      </c>
      <c r="AZ16" s="3">
        <v>1.2107551811741946E-3</v>
      </c>
      <c r="BA16" s="3">
        <v>6.7868584005246202E-3</v>
      </c>
      <c r="BB16" s="3">
        <v>8.0270624625762288E-3</v>
      </c>
      <c r="BC16" s="3">
        <v>2.5757329590948563E-2</v>
      </c>
      <c r="BD16" s="3">
        <v>1.1317966909716093E-2</v>
      </c>
      <c r="BE16" s="3">
        <v>1.919081835235259E-3</v>
      </c>
      <c r="BF16" s="3">
        <v>-5.6847080817257201E-4</v>
      </c>
      <c r="BG16" s="3">
        <v>9.4564567291388624E-3</v>
      </c>
      <c r="BH16" s="3">
        <v>1.4372240949665605E-2</v>
      </c>
      <c r="BI16" s="3">
        <v>-1.5827725602351461E-2</v>
      </c>
      <c r="BJ16" s="3">
        <v>5.9305883309244134E-3</v>
      </c>
      <c r="BK16" s="3">
        <v>3.0757211373739768E-3</v>
      </c>
      <c r="BL16" s="3">
        <v>8.3128436932975447E-3</v>
      </c>
      <c r="BM16" s="3">
        <v>2.9266060233668068E-3</v>
      </c>
      <c r="BN16" s="3">
        <v>2.5992877534031233E-3</v>
      </c>
      <c r="BO16" s="3">
        <v>4.632338874001718E-3</v>
      </c>
      <c r="BP16" s="3">
        <v>2.8179252523345966E-3</v>
      </c>
      <c r="BQ16" s="3">
        <v>-1.5391852652063553E-3</v>
      </c>
      <c r="BR16" s="3">
        <v>5.6775675024374195E-3</v>
      </c>
      <c r="BS16" s="3">
        <v>-7.6128456983381998E-4</v>
      </c>
      <c r="BT16" s="3">
        <v>6.1477602677926235E-3</v>
      </c>
      <c r="BU16" s="3">
        <v>1.3820022044548352E-3</v>
      </c>
      <c r="BV16" s="3">
        <v>6.0692462309079875E-3</v>
      </c>
      <c r="BW16" s="3">
        <v>3.4764571131655764E-3</v>
      </c>
      <c r="BX16" s="3">
        <v>3.6753659203252464E-3</v>
      </c>
      <c r="BY16" s="3">
        <v>1.3673527004760544E-3</v>
      </c>
      <c r="BZ16" s="3">
        <v>4.4626755281507169E-3</v>
      </c>
      <c r="CA16" s="3">
        <v>1.8240631839969712E-3</v>
      </c>
      <c r="CB16" s="3">
        <v>1.5562551066784724E-2</v>
      </c>
      <c r="CC16" s="3">
        <v>-3.5412045293258254E-3</v>
      </c>
      <c r="CD16" s="3">
        <v>1.1835286098403452E-2</v>
      </c>
      <c r="CE16" s="3">
        <v>-3.63563900502476E-2</v>
      </c>
      <c r="CF16" s="3">
        <v>-1.3985093624703571E-2</v>
      </c>
      <c r="CG16" s="3">
        <v>1.6822163130028045E-2</v>
      </c>
      <c r="CH16" s="3">
        <v>6.1515381079506604E-3</v>
      </c>
      <c r="CI16" s="3">
        <v>4.4350476784740245E-3</v>
      </c>
      <c r="CJ16" s="3">
        <v>6.2780976521328302E-3</v>
      </c>
      <c r="CK16" s="3">
        <v>1.3297910978573579E-3</v>
      </c>
      <c r="CL16" s="3">
        <v>1.3214780760830713E-3</v>
      </c>
      <c r="CM16" s="3">
        <v>4.9716173330462965E-3</v>
      </c>
      <c r="CN16" s="3">
        <v>7.2822706140414084E-3</v>
      </c>
    </row>
    <row r="17" spans="1:92" x14ac:dyDescent="0.2">
      <c r="A17" s="4">
        <v>45261</v>
      </c>
      <c r="B17" s="3">
        <v>2.6231271458174721E-3</v>
      </c>
      <c r="C17" s="3">
        <v>6.5245492828378548E-3</v>
      </c>
      <c r="D17" s="3">
        <v>7.6682803037511071E-3</v>
      </c>
      <c r="E17" s="3">
        <v>1.3605214779071062E-3</v>
      </c>
      <c r="F17" s="3">
        <v>6.7571364455185634E-3</v>
      </c>
      <c r="G17" s="3">
        <v>1.7562758568656633E-3</v>
      </c>
      <c r="H17" s="3">
        <v>2.5577765369522165E-3</v>
      </c>
      <c r="I17" s="3">
        <v>1.2640011113722593E-3</v>
      </c>
      <c r="J17" s="3">
        <v>0</v>
      </c>
      <c r="K17" s="3">
        <v>2.1183466960512654E-3</v>
      </c>
      <c r="L17" s="3">
        <v>2.658698254644154E-3</v>
      </c>
      <c r="M17" s="3">
        <v>2.1917853851325386E-3</v>
      </c>
      <c r="N17" s="3">
        <v>3.7685086084797703E-3</v>
      </c>
      <c r="O17" s="3">
        <v>1.8051764629005707E-3</v>
      </c>
      <c r="P17" s="3">
        <v>3.0047357877815983E-3</v>
      </c>
      <c r="Q17" s="3">
        <v>3.3613733846677984E-3</v>
      </c>
      <c r="R17" s="3">
        <v>1.2815525200731814E-2</v>
      </c>
      <c r="S17" s="3">
        <v>1.1897885006279862E-2</v>
      </c>
      <c r="T17" s="3">
        <v>1.2970853349294487E-3</v>
      </c>
      <c r="U17" s="3">
        <v>1.3477761130504806E-3</v>
      </c>
      <c r="V17" s="3">
        <v>1.4703773091828687E-4</v>
      </c>
      <c r="W17" s="3">
        <v>4.5521606153811067E-3</v>
      </c>
      <c r="X17" s="3">
        <v>-5.4871719723359469E-4</v>
      </c>
      <c r="Y17" s="3">
        <v>1.1132097732682977E-2</v>
      </c>
      <c r="Z17" s="3">
        <v>3.4514506469920381E-3</v>
      </c>
      <c r="AA17" s="3">
        <v>0</v>
      </c>
      <c r="AB17" s="3">
        <v>1.8841017460593523E-3</v>
      </c>
      <c r="AC17" s="3">
        <v>1.0522406566950693E-3</v>
      </c>
      <c r="AD17" s="3">
        <v>8.2494610554362247E-4</v>
      </c>
      <c r="AE17" s="3">
        <v>2.5886233541125847E-3</v>
      </c>
      <c r="AF17" s="3">
        <v>5.5459631762639905E-3</v>
      </c>
      <c r="AG17" s="3">
        <v>9.9617429920153544E-3</v>
      </c>
      <c r="AH17" s="3">
        <v>2.9752994956302459E-3</v>
      </c>
      <c r="AI17" s="3">
        <v>5.3913510193315251E-3</v>
      </c>
      <c r="AJ17" s="3">
        <v>4.3849986617021663E-3</v>
      </c>
      <c r="AK17" s="3">
        <v>3.4126584256415349E-3</v>
      </c>
      <c r="AL17" s="3">
        <v>8.4521627881626316E-3</v>
      </c>
      <c r="AM17" s="3">
        <v>1.6394034686733061E-3</v>
      </c>
      <c r="AN17" s="3">
        <v>1.7238167995583531E-3</v>
      </c>
      <c r="AO17" s="3">
        <v>-3.3365694829345927E-4</v>
      </c>
      <c r="AP17" s="3">
        <v>1.0523956077879149E-4</v>
      </c>
      <c r="AQ17" s="3">
        <v>2.4984135292545062E-3</v>
      </c>
      <c r="AR17" s="3">
        <v>1.2103893924424458E-3</v>
      </c>
      <c r="AS17" s="3">
        <v>3.7520562524095968E-3</v>
      </c>
      <c r="AT17" s="3">
        <v>4.146020982974008E-3</v>
      </c>
      <c r="AU17" s="3">
        <v>2.5184221499057191E-3</v>
      </c>
      <c r="AV17" s="3">
        <v>2.0595780291010612E-5</v>
      </c>
      <c r="AW17" s="3">
        <v>2.44792617799372E-3</v>
      </c>
      <c r="AX17" s="3">
        <v>1.749384475832505E-3</v>
      </c>
      <c r="AY17" s="3">
        <v>1.0657709581529673E-7</v>
      </c>
      <c r="AZ17" s="3">
        <v>1.5203508394248111E-3</v>
      </c>
      <c r="BA17" s="3">
        <v>6.8685023864463179E-3</v>
      </c>
      <c r="BB17" s="3">
        <v>7.9631418257426478E-3</v>
      </c>
      <c r="BC17" s="3">
        <v>2.2078921199741419E-2</v>
      </c>
      <c r="BD17" s="3">
        <v>1.6727301580004239E-2</v>
      </c>
      <c r="BE17" s="3">
        <v>1.9154060143460327E-3</v>
      </c>
      <c r="BF17" s="3">
        <v>6.8526311436902798E-3</v>
      </c>
      <c r="BG17" s="3">
        <v>2.9761634975910223E-2</v>
      </c>
      <c r="BH17" s="3">
        <v>9.874614124083303E-3</v>
      </c>
      <c r="BI17" s="3">
        <v>7.1164181196015086E-3</v>
      </c>
      <c r="BJ17" s="3">
        <v>5.5626493777363173E-3</v>
      </c>
      <c r="BK17" s="3">
        <v>2.9227635800581631E-3</v>
      </c>
      <c r="BL17" s="3">
        <v>8.2443100326372587E-3</v>
      </c>
      <c r="BM17" s="3">
        <v>2.9180659938528031E-3</v>
      </c>
      <c r="BN17" s="3">
        <v>1.0656691832546805E-3</v>
      </c>
      <c r="BO17" s="3">
        <v>4.4318090001098653E-3</v>
      </c>
      <c r="BP17" s="3">
        <v>2.8100068630358965E-3</v>
      </c>
      <c r="BQ17" s="3">
        <v>9.2294723909309706E-3</v>
      </c>
      <c r="BR17" s="3">
        <v>-1.2857287961151043E-3</v>
      </c>
      <c r="BS17" s="3">
        <v>4.9305788442726151E-3</v>
      </c>
      <c r="BT17" s="3">
        <v>6.4716023072903806E-3</v>
      </c>
      <c r="BU17" s="3">
        <v>-1.5561080001218475E-3</v>
      </c>
      <c r="BV17" s="3">
        <v>3.6668578206824343E-3</v>
      </c>
      <c r="BW17" s="3">
        <v>5.7375461151143448E-4</v>
      </c>
      <c r="BX17" s="3">
        <v>4.2376346568369083E-3</v>
      </c>
      <c r="BY17" s="3">
        <v>4.3036212077129932E-5</v>
      </c>
      <c r="BZ17" s="3">
        <v>2.6796898182479545E-3</v>
      </c>
      <c r="CA17" s="3">
        <v>1.8207420354825476E-3</v>
      </c>
      <c r="CB17" s="3">
        <v>1.8292179996108437E-2</v>
      </c>
      <c r="CC17" s="3">
        <v>1.4475720407940429E-3</v>
      </c>
      <c r="CD17" s="3">
        <v>3.4153005220630028E-2</v>
      </c>
      <c r="CE17" s="3">
        <v>0.15033610059577818</v>
      </c>
      <c r="CF17" s="3">
        <v>-1.5861634475713537E-2</v>
      </c>
      <c r="CG17" s="3">
        <v>1.2853409828665008E-2</v>
      </c>
      <c r="CH17" s="3">
        <v>1.0617189467343469E-3</v>
      </c>
      <c r="CI17" s="3">
        <v>4.423252781435183E-3</v>
      </c>
      <c r="CJ17" s="3">
        <v>7.9078625036901329E-3</v>
      </c>
      <c r="CK17" s="3">
        <v>1.3280251018989997E-3</v>
      </c>
      <c r="CL17" s="3">
        <v>-7.8500250788460235E-4</v>
      </c>
      <c r="CM17" s="3">
        <v>4.9523458697839917E-3</v>
      </c>
      <c r="CN17" s="3">
        <v>7.1823819606244843E-3</v>
      </c>
    </row>
    <row r="18" spans="1:92" x14ac:dyDescent="0.2">
      <c r="A18" s="4">
        <v>45292</v>
      </c>
      <c r="B18" s="3">
        <v>2.4947986227819019E-3</v>
      </c>
      <c r="C18" s="3">
        <v>-4.4242725439080921E-3</v>
      </c>
      <c r="D18" s="3">
        <v>7.6263884589551356E-3</v>
      </c>
      <c r="E18" s="3">
        <v>1.3490645291271974E-3</v>
      </c>
      <c r="F18" s="3">
        <v>4.58270396322491E-3</v>
      </c>
      <c r="G18" s="3">
        <v>1.7531967597241849E-3</v>
      </c>
      <c r="H18" s="3">
        <v>-1.957233317990692E-3</v>
      </c>
      <c r="I18" s="3">
        <v>1.2838109836934564E-3</v>
      </c>
      <c r="J18" s="3">
        <v>0</v>
      </c>
      <c r="K18" s="3">
        <v>2.0045562553039353E-3</v>
      </c>
      <c r="L18" s="3">
        <v>2.4992119628914899E-3</v>
      </c>
      <c r="M18" s="3">
        <v>2.0891800959834672E-3</v>
      </c>
      <c r="N18" s="3">
        <v>1.7181023454220234E-3</v>
      </c>
      <c r="O18" s="3">
        <v>1.8019236726987131E-3</v>
      </c>
      <c r="P18" s="3">
        <v>2.8312681311493115E-4</v>
      </c>
      <c r="Q18" s="3">
        <v>3.0977006989216793E-3</v>
      </c>
      <c r="R18" s="3">
        <v>5.290608220795523E-3</v>
      </c>
      <c r="S18" s="3">
        <v>1.1572539713400998E-2</v>
      </c>
      <c r="T18" s="3">
        <v>1.2918403619390784E-3</v>
      </c>
      <c r="U18" s="3">
        <v>1.3459620111699877E-3</v>
      </c>
      <c r="V18" s="3">
        <v>6.0959124829973454E-4</v>
      </c>
      <c r="W18" s="3">
        <v>1.5547514893214931E-3</v>
      </c>
      <c r="X18" s="3">
        <v>5.4762376857397932E-3</v>
      </c>
      <c r="Y18" s="3">
        <v>2.9733614347446924E-3</v>
      </c>
      <c r="Z18" s="3">
        <v>7.2875863299248778E-3</v>
      </c>
      <c r="AA18" s="3">
        <v>0</v>
      </c>
      <c r="AB18" s="3">
        <v>1.8086461031148193E-3</v>
      </c>
      <c r="AC18" s="3">
        <v>1.0539008539720562E-3</v>
      </c>
      <c r="AD18" s="3">
        <v>8.2604813619568951E-4</v>
      </c>
      <c r="AE18" s="3">
        <v>3.2153391773652729E-3</v>
      </c>
      <c r="AF18" s="3">
        <v>-8.1033570015831557E-4</v>
      </c>
      <c r="AG18" s="3">
        <v>-3.5860679851748012E-3</v>
      </c>
      <c r="AH18" s="3">
        <v>2.966472140411458E-3</v>
      </c>
      <c r="AI18" s="3">
        <v>5.0797584771860027E-3</v>
      </c>
      <c r="AJ18" s="3">
        <v>3.8798649657563189E-3</v>
      </c>
      <c r="AK18" s="3">
        <v>4.7274241508916681E-3</v>
      </c>
      <c r="AL18" s="3">
        <v>8.5845634766297252E-3</v>
      </c>
      <c r="AM18" s="3">
        <v>1.6367202238609657E-3</v>
      </c>
      <c r="AN18" s="3">
        <v>1.7208503687831112E-3</v>
      </c>
      <c r="AO18" s="3">
        <v>2.3033554796152433E-3</v>
      </c>
      <c r="AP18" s="3">
        <v>2.1711031199633801E-3</v>
      </c>
      <c r="AQ18" s="3">
        <v>2.4109125094886608E-3</v>
      </c>
      <c r="AR18" s="3">
        <v>1.2089261210892488E-3</v>
      </c>
      <c r="AS18" s="3">
        <v>3.7669853019552946E-3</v>
      </c>
      <c r="AT18" s="3">
        <v>4.1279862348855278E-3</v>
      </c>
      <c r="AU18" s="3">
        <v>2.8237147623448866E-3</v>
      </c>
      <c r="AV18" s="3">
        <v>1.4024703532511396E-5</v>
      </c>
      <c r="AW18" s="3">
        <v>2.4105146276014455E-3</v>
      </c>
      <c r="AX18" s="3">
        <v>1.7463294741606461E-3</v>
      </c>
      <c r="AY18" s="3">
        <v>9.1157487090987033E-5</v>
      </c>
      <c r="AZ18" s="3">
        <v>1.6325235730487719E-3</v>
      </c>
      <c r="BA18" s="3">
        <v>6.404155737796291E-3</v>
      </c>
      <c r="BB18" s="3">
        <v>7.9002311645235412E-3</v>
      </c>
      <c r="BC18" s="3">
        <v>1.6331905930025759E-2</v>
      </c>
      <c r="BD18" s="3">
        <v>1.5029848229942022E-2</v>
      </c>
      <c r="BE18" s="3">
        <v>1.9117442479157365E-3</v>
      </c>
      <c r="BF18" s="3">
        <v>5.1523496087366727E-3</v>
      </c>
      <c r="BG18" s="3">
        <v>-2.6446648371503123E-2</v>
      </c>
      <c r="BH18" s="3">
        <v>-4.2903029795523517E-3</v>
      </c>
      <c r="BI18" s="3">
        <v>1.465429285658626E-4</v>
      </c>
      <c r="BJ18" s="3">
        <v>-5.9389674049831198E-3</v>
      </c>
      <c r="BK18" s="3">
        <v>2.7836372658160968E-3</v>
      </c>
      <c r="BL18" s="3">
        <v>8.1768971573670246E-3</v>
      </c>
      <c r="BM18" s="3">
        <v>2.9095756600625577E-3</v>
      </c>
      <c r="BN18" s="3">
        <v>1.2193808490783553E-3</v>
      </c>
      <c r="BO18" s="3">
        <v>6.2431662576771796E-3</v>
      </c>
      <c r="BP18" s="3">
        <v>2.8021328504947984E-3</v>
      </c>
      <c r="BQ18" s="3">
        <v>-2.3484984002495546E-2</v>
      </c>
      <c r="BR18" s="3">
        <v>-2.9628869429215055E-2</v>
      </c>
      <c r="BS18" s="3">
        <v>-1.8622569768938391E-2</v>
      </c>
      <c r="BT18" s="3">
        <v>-3.280813522583248E-3</v>
      </c>
      <c r="BU18" s="3">
        <v>-1.6509070900898593E-2</v>
      </c>
      <c r="BV18" s="3">
        <v>-9.6529811682509736E-3</v>
      </c>
      <c r="BW18" s="3">
        <v>4.9316333877738039E-3</v>
      </c>
      <c r="BX18" s="3">
        <v>1.2710273265178929E-2</v>
      </c>
      <c r="BY18" s="3">
        <v>-1.2857402148424013E-3</v>
      </c>
      <c r="BZ18" s="3">
        <v>4.4279007320577879E-3</v>
      </c>
      <c r="CA18" s="3">
        <v>1.8174329588975802E-3</v>
      </c>
      <c r="CB18" s="3">
        <v>1.5288322046834057E-2</v>
      </c>
      <c r="CC18" s="3">
        <v>-8.8014363397292961E-4</v>
      </c>
      <c r="CD18" s="3">
        <v>-2.7181770352732615E-2</v>
      </c>
      <c r="CE18" s="3">
        <v>-0.14778741978874088</v>
      </c>
      <c r="CF18" s="3">
        <v>-6.1818451730369928E-3</v>
      </c>
      <c r="CG18" s="3">
        <v>-5.1196747442982082E-2</v>
      </c>
      <c r="CH18" s="3">
        <v>6.0651066598924608E-3</v>
      </c>
      <c r="CI18" s="3">
        <v>4.4115272565510288E-3</v>
      </c>
      <c r="CJ18" s="3">
        <v>4.2720522242669645E-3</v>
      </c>
      <c r="CK18" s="3">
        <v>1.3262637902937691E-3</v>
      </c>
      <c r="CL18" s="3">
        <v>-9.4554066298784267E-3</v>
      </c>
      <c r="CM18" s="3">
        <v>4.9202353321948777E-3</v>
      </c>
      <c r="CN18" s="3">
        <v>7.0993445938920541E-3</v>
      </c>
    </row>
    <row r="19" spans="1:92" x14ac:dyDescent="0.2">
      <c r="A19" s="4">
        <v>45323</v>
      </c>
      <c r="B19" s="3">
        <v>2.3800332335293106E-3</v>
      </c>
      <c r="C19" s="3">
        <v>2.7630457686185217E-3</v>
      </c>
      <c r="D19" s="3">
        <v>7.5578725483373965E-3</v>
      </c>
      <c r="E19" s="3">
        <v>1.3406218975109407E-3</v>
      </c>
      <c r="F19" s="3">
        <v>6.2300778943407131E-3</v>
      </c>
      <c r="G19" s="3">
        <v>1.7501284402137163E-3</v>
      </c>
      <c r="H19" s="3">
        <v>5.0872561248038739E-3</v>
      </c>
      <c r="I19" s="3">
        <v>1.2660567826972002E-3</v>
      </c>
      <c r="J19" s="3">
        <v>0</v>
      </c>
      <c r="K19" s="3">
        <v>1.9060339048815322E-3</v>
      </c>
      <c r="L19" s="3">
        <v>2.3628480807864616E-3</v>
      </c>
      <c r="M19" s="3">
        <v>2.0022482725836621E-3</v>
      </c>
      <c r="N19" s="3">
        <v>2.4219207816080779E-3</v>
      </c>
      <c r="O19" s="3">
        <v>1.7986825839708676E-3</v>
      </c>
      <c r="P19" s="3">
        <v>1.0484268773278682E-3</v>
      </c>
      <c r="Q19" s="3">
        <v>2.8719098013711974E-3</v>
      </c>
      <c r="R19" s="3">
        <v>6.262145576207967E-3</v>
      </c>
      <c r="S19" s="3">
        <v>1.1259711143723594E-2</v>
      </c>
      <c r="T19" s="3">
        <v>1.2879254578181953E-3</v>
      </c>
      <c r="U19" s="3">
        <v>1.3441528393092206E-3</v>
      </c>
      <c r="V19" s="3">
        <v>1.0658236950298328E-3</v>
      </c>
      <c r="W19" s="3">
        <v>-1.3336293767045593E-3</v>
      </c>
      <c r="X19" s="3">
        <v>9.822772122602963E-5</v>
      </c>
      <c r="Y19" s="3">
        <v>-7.7442046813205323E-3</v>
      </c>
      <c r="Z19" s="3">
        <v>7.4352173879081995E-3</v>
      </c>
      <c r="AA19" s="3">
        <v>0</v>
      </c>
      <c r="AB19" s="3">
        <v>1.748407633218596E-3</v>
      </c>
      <c r="AC19" s="3">
        <v>1.0544025549159564E-3</v>
      </c>
      <c r="AD19" s="3">
        <v>8.2637329103918411E-4</v>
      </c>
      <c r="AE19" s="3">
        <v>2.4970119259868362E-3</v>
      </c>
      <c r="AF19" s="3">
        <v>2.9552402574444248E-3</v>
      </c>
      <c r="AG19" s="3">
        <v>3.0956403120305787E-3</v>
      </c>
      <c r="AH19" s="3">
        <v>2.9576975766121283E-3</v>
      </c>
      <c r="AI19" s="3">
        <v>4.7935351348382671E-3</v>
      </c>
      <c r="AJ19" s="3">
        <v>4.1653954347891098E-3</v>
      </c>
      <c r="AK19" s="3">
        <v>3.5664510020263496E-3</v>
      </c>
      <c r="AL19" s="3">
        <v>8.2766687663775595E-3</v>
      </c>
      <c r="AM19" s="3">
        <v>1.6340457481383019E-3</v>
      </c>
      <c r="AN19" s="3">
        <v>1.7178941300359796E-3</v>
      </c>
      <c r="AO19" s="3">
        <v>-2.7919457142300264E-4</v>
      </c>
      <c r="AP19" s="3">
        <v>2.8882691710736541E-3</v>
      </c>
      <c r="AQ19" s="3">
        <v>2.2614702410836962E-3</v>
      </c>
      <c r="AR19" s="3">
        <v>1.2074663834380495E-3</v>
      </c>
      <c r="AS19" s="3">
        <v>2.8222544895732948E-3</v>
      </c>
      <c r="AT19" s="3">
        <v>4.1109790013253988E-3</v>
      </c>
      <c r="AU19" s="3">
        <v>1.541207353432883E-3</v>
      </c>
      <c r="AV19" s="3">
        <v>9.5501887067417357E-6</v>
      </c>
      <c r="AW19" s="3">
        <v>2.380940987088076E-3</v>
      </c>
      <c r="AX19" s="3">
        <v>1.7432851239669311E-3</v>
      </c>
      <c r="AY19" s="3">
        <v>1.2446042774172383E-7</v>
      </c>
      <c r="AZ19" s="3">
        <v>1.207903328188209E-3</v>
      </c>
      <c r="BA19" s="3">
        <v>7.8635361115830804E-3</v>
      </c>
      <c r="BB19" s="3">
        <v>7.8383067294225395E-3</v>
      </c>
      <c r="BC19" s="3">
        <v>2.0214470997452771E-2</v>
      </c>
      <c r="BD19" s="3">
        <v>1.6017135967854923E-2</v>
      </c>
      <c r="BE19" s="3">
        <v>1.9080964554925028E-3</v>
      </c>
      <c r="BF19" s="3">
        <v>2.4290294240225663E-3</v>
      </c>
      <c r="BG19" s="3">
        <v>2.645158000526604E-2</v>
      </c>
      <c r="BH19" s="3">
        <v>1.405972086716667E-2</v>
      </c>
      <c r="BI19" s="3">
        <v>1.7358253934706358E-2</v>
      </c>
      <c r="BJ19" s="3">
        <v>1.9380963711684407E-2</v>
      </c>
      <c r="BK19" s="3">
        <v>2.6570401816683464E-3</v>
      </c>
      <c r="BL19" s="3">
        <v>8.1105777968353276E-3</v>
      </c>
      <c r="BM19" s="3">
        <v>2.9011345894744967E-3</v>
      </c>
      <c r="BN19" s="3">
        <v>2.2055765032353847E-3</v>
      </c>
      <c r="BO19" s="3">
        <v>4.1137858556687945E-3</v>
      </c>
      <c r="BP19" s="3">
        <v>2.7943028427050987E-3</v>
      </c>
      <c r="BQ19" s="3">
        <v>2.3609933041243591E-2</v>
      </c>
      <c r="BR19" s="3">
        <v>4.1224897251056491E-2</v>
      </c>
      <c r="BS19" s="3">
        <v>2.0696051554480066E-2</v>
      </c>
      <c r="BT19" s="3">
        <v>6.7594114570721509E-3</v>
      </c>
      <c r="BU19" s="3">
        <v>1.3951212613089403E-2</v>
      </c>
      <c r="BV19" s="3">
        <v>1.8277685536338684E-2</v>
      </c>
      <c r="BW19" s="3">
        <v>5.1780859696017867E-3</v>
      </c>
      <c r="BX19" s="3">
        <v>-1.172795695981721E-4</v>
      </c>
      <c r="BY19" s="3">
        <v>-2.2570472122029894E-3</v>
      </c>
      <c r="BZ19" s="3">
        <v>2.6638020125564488E-3</v>
      </c>
      <c r="CA19" s="3">
        <v>1.8141358885417347E-3</v>
      </c>
      <c r="CB19" s="3">
        <v>1.5373420061490117E-2</v>
      </c>
      <c r="CC19" s="3">
        <v>4.0940155451043569E-3</v>
      </c>
      <c r="CD19" s="3">
        <v>1.8783677270973076E-2</v>
      </c>
      <c r="CE19" s="3">
        <v>3.1620830351997586E-2</v>
      </c>
      <c r="CF19" s="3">
        <v>1.645616722860499E-2</v>
      </c>
      <c r="CG19" s="3">
        <v>5.2447090830191279E-2</v>
      </c>
      <c r="CH19" s="3">
        <v>1.0959019498670841E-3</v>
      </c>
      <c r="CI19" s="3">
        <v>4.3998705485062128E-3</v>
      </c>
      <c r="CJ19" s="3">
        <v>1.003261364148611E-2</v>
      </c>
      <c r="CK19" s="3">
        <v>1.3245071444281109E-3</v>
      </c>
      <c r="CL19" s="3">
        <v>1.8824974831703756E-3</v>
      </c>
      <c r="CM19" s="3">
        <v>4.8994875452832432E-3</v>
      </c>
      <c r="CN19" s="3">
        <v>7.0223202608445945E-3</v>
      </c>
    </row>
    <row r="20" spans="1:92" x14ac:dyDescent="0.2">
      <c r="A20" s="4">
        <v>45352</v>
      </c>
      <c r="B20" s="3">
        <v>2.2773511288904924E-3</v>
      </c>
      <c r="C20" s="3">
        <v>2.0785650360133356E-3</v>
      </c>
      <c r="D20" s="3">
        <v>7.5082311240581845E-3</v>
      </c>
      <c r="E20" s="3">
        <v>1.3342589268228178E-3</v>
      </c>
      <c r="F20" s="3">
        <v>2.3609453520361257E-3</v>
      </c>
      <c r="G20" s="3">
        <v>1.7470708418463321E-3</v>
      </c>
      <c r="H20" s="3">
        <v>-1.206591447086014E-3</v>
      </c>
      <c r="I20" s="3">
        <v>1.2765778519121529E-3</v>
      </c>
      <c r="J20" s="3">
        <v>0</v>
      </c>
      <c r="K20" s="3">
        <v>1.8206841610755031E-3</v>
      </c>
      <c r="L20" s="3">
        <v>2.2461695028241913E-3</v>
      </c>
      <c r="M20" s="3">
        <v>1.928527440320682E-3</v>
      </c>
      <c r="N20" s="3">
        <v>2.3577052751972971E-3</v>
      </c>
      <c r="O20" s="3">
        <v>1.7954531336890067E-3</v>
      </c>
      <c r="P20" s="3">
        <v>2.5649786178867373E-3</v>
      </c>
      <c r="Q20" s="3">
        <v>2.6784180700463178E-3</v>
      </c>
      <c r="R20" s="3">
        <v>5.8841828261013696E-3</v>
      </c>
      <c r="S20" s="3">
        <v>1.0958727931218881E-2</v>
      </c>
      <c r="T20" s="3">
        <v>1.2848509312233247E-3</v>
      </c>
      <c r="U20" s="3">
        <v>1.3423485188550632E-3</v>
      </c>
      <c r="V20" s="3">
        <v>1.4921508555363339E-3</v>
      </c>
      <c r="W20" s="3">
        <v>1.5524455329107845E-3</v>
      </c>
      <c r="X20" s="3">
        <v>3.1392233678104731E-3</v>
      </c>
      <c r="Y20" s="3">
        <v>2.7112644052640356E-4</v>
      </c>
      <c r="Z20" s="3">
        <v>-8.3337004742457532E-3</v>
      </c>
      <c r="AA20" s="3">
        <v>0</v>
      </c>
      <c r="AB20" s="3">
        <v>1.6970642044413786E-3</v>
      </c>
      <c r="AC20" s="3">
        <v>1.0542304498692978E-3</v>
      </c>
      <c r="AD20" s="3">
        <v>8.2625995141283326E-4</v>
      </c>
      <c r="AE20" s="3">
        <v>2.9230407485565379E-3</v>
      </c>
      <c r="AF20" s="3">
        <v>-1.5158141788922608E-2</v>
      </c>
      <c r="AG20" s="3">
        <v>-1.7360275037218598E-2</v>
      </c>
      <c r="AH20" s="3">
        <v>2.9489757248724047E-3</v>
      </c>
      <c r="AI20" s="3">
        <v>4.5304477187682046E-3</v>
      </c>
      <c r="AJ20" s="3">
        <v>4.0207890128440837E-3</v>
      </c>
      <c r="AK20" s="3">
        <v>3.3680987875932544E-3</v>
      </c>
      <c r="AL20" s="3">
        <v>8.0138719367373046E-3</v>
      </c>
      <c r="AM20" s="3">
        <v>1.6313799985880895E-3</v>
      </c>
      <c r="AN20" s="3">
        <v>1.7149480308804588E-3</v>
      </c>
      <c r="AO20" s="3">
        <v>2.2470737888100611E-3</v>
      </c>
      <c r="AP20" s="3">
        <v>8.7468203806873035E-4</v>
      </c>
      <c r="AQ20" s="3">
        <v>2.5497277444088695E-3</v>
      </c>
      <c r="AR20" s="3">
        <v>1.2060101667035195E-3</v>
      </c>
      <c r="AS20" s="3">
        <v>3.321596292893636E-3</v>
      </c>
      <c r="AT20" s="3">
        <v>4.0944715670239162E-3</v>
      </c>
      <c r="AU20" s="3">
        <v>1.4588429500039801E-3</v>
      </c>
      <c r="AV20" s="3">
        <v>6.5032757645688832E-6</v>
      </c>
      <c r="AW20" s="3">
        <v>2.3572997346921198E-3</v>
      </c>
      <c r="AX20" s="3">
        <v>1.7402513696422872E-3</v>
      </c>
      <c r="AY20" s="3">
        <v>-2.34122203512932E-7</v>
      </c>
      <c r="AZ20" s="3">
        <v>1.5138690644413977E-3</v>
      </c>
      <c r="BA20" s="3">
        <v>7.0701060791149573E-3</v>
      </c>
      <c r="BB20" s="3">
        <v>7.7773455097762678E-3</v>
      </c>
      <c r="BC20" s="3">
        <v>2.0078708740650875E-2</v>
      </c>
      <c r="BD20" s="3">
        <v>1.6341927589053507E-2</v>
      </c>
      <c r="BE20" s="3">
        <v>1.9044625572373075E-3</v>
      </c>
      <c r="BF20" s="3">
        <v>1.1143740609861119E-2</v>
      </c>
      <c r="BG20" s="3">
        <v>1.6906677241797619E-2</v>
      </c>
      <c r="BH20" s="3">
        <v>9.6818598982104653E-3</v>
      </c>
      <c r="BI20" s="3">
        <v>1.1565306323857438E-3</v>
      </c>
      <c r="BJ20" s="3">
        <v>6.6583424925577006E-3</v>
      </c>
      <c r="BK20" s="3">
        <v>2.5417990771599008E-3</v>
      </c>
      <c r="BL20" s="3">
        <v>8.0453255579964189E-3</v>
      </c>
      <c r="BM20" s="3">
        <v>2.8927423545710429E-3</v>
      </c>
      <c r="BN20" s="3">
        <v>1.2653968471436627E-3</v>
      </c>
      <c r="BO20" s="3">
        <v>4.2247230295460181E-3</v>
      </c>
      <c r="BP20" s="3">
        <v>2.7865164718066104E-3</v>
      </c>
      <c r="BQ20" s="3">
        <v>2.4192899441836557E-2</v>
      </c>
      <c r="BR20" s="3">
        <v>3.0257127978370768E-2</v>
      </c>
      <c r="BS20" s="3">
        <v>1.3459517248924024E-2</v>
      </c>
      <c r="BT20" s="3">
        <v>1.2189900517839858E-2</v>
      </c>
      <c r="BU20" s="3">
        <v>2.2950218930417599E-2</v>
      </c>
      <c r="BV20" s="3">
        <v>6.6118498015206306E-3</v>
      </c>
      <c r="BW20" s="3">
        <v>3.7917104628875098E-3</v>
      </c>
      <c r="BX20" s="3">
        <v>1.0956924975962234E-3</v>
      </c>
      <c r="BY20" s="3">
        <v>-2.6056338017379499E-3</v>
      </c>
      <c r="BZ20" s="3">
        <v>4.3936271840030461E-3</v>
      </c>
      <c r="CA20" s="3">
        <v>1.8108507591905187E-3</v>
      </c>
      <c r="CB20" s="3">
        <v>1.6715043085448356E-2</v>
      </c>
      <c r="CC20" s="3">
        <v>1.7191562841432084E-3</v>
      </c>
      <c r="CD20" s="3">
        <v>-8.3272217049994435E-3</v>
      </c>
      <c r="CE20" s="3">
        <v>1.3065305274744921E-2</v>
      </c>
      <c r="CF20" s="3">
        <v>1.5513654055721027E-2</v>
      </c>
      <c r="CG20" s="3">
        <v>-1.326545796273948E-2</v>
      </c>
      <c r="CH20" s="3">
        <v>5.9806237026902576E-3</v>
      </c>
      <c r="CI20" s="3">
        <v>4.3882820499518971E-3</v>
      </c>
      <c r="CJ20" s="3">
        <v>4.098237746716471E-3</v>
      </c>
      <c r="CK20" s="3">
        <v>1.3227551457872799E-3</v>
      </c>
      <c r="CL20" s="3">
        <v>4.7575723906927436E-3</v>
      </c>
      <c r="CM20" s="3">
        <v>4.8723747412298124E-3</v>
      </c>
      <c r="CN20" s="3">
        <v>6.9539429877942815E-3</v>
      </c>
    </row>
    <row r="21" spans="1:92" x14ac:dyDescent="0.2">
      <c r="A21" s="4">
        <v>45383</v>
      </c>
      <c r="B21" s="3">
        <v>2.1854388241653311E-3</v>
      </c>
      <c r="C21" s="3">
        <v>6.3371002677519161E-3</v>
      </c>
      <c r="D21" s="3">
        <v>7.447663205874866E-3</v>
      </c>
      <c r="E21" s="3">
        <v>1.3293312530635593E-3</v>
      </c>
      <c r="F21" s="3">
        <v>8.6462444946078243E-3</v>
      </c>
      <c r="G21" s="3">
        <v>1.7440239085282361E-3</v>
      </c>
      <c r="H21" s="3">
        <v>6.5133129570902337E-3</v>
      </c>
      <c r="I21" s="3">
        <v>1.2658281884310174E-3</v>
      </c>
      <c r="J21" s="3">
        <v>0</v>
      </c>
      <c r="K21" s="3">
        <v>1.7467036300795602E-3</v>
      </c>
      <c r="L21" s="3">
        <v>2.1462592107301948E-3</v>
      </c>
      <c r="M21" s="3">
        <v>1.8659459787022659E-3</v>
      </c>
      <c r="N21" s="3">
        <v>1.5809293075470521E-3</v>
      </c>
      <c r="O21" s="3">
        <v>1.7922352592765201E-3</v>
      </c>
      <c r="P21" s="3">
        <v>1.0170700821103829E-3</v>
      </c>
      <c r="Q21" s="3">
        <v>2.5124902757582834E-3</v>
      </c>
      <c r="R21" s="3">
        <v>6.599693940951612E-3</v>
      </c>
      <c r="S21" s="3">
        <v>1.0668965722804291E-2</v>
      </c>
      <c r="T21" s="3">
        <v>1.2823079523727188E-3</v>
      </c>
      <c r="U21" s="3">
        <v>1.3405490338853632E-3</v>
      </c>
      <c r="V21" s="3">
        <v>1.8679027725931885E-3</v>
      </c>
      <c r="W21" s="3">
        <v>4.3048485029033579E-3</v>
      </c>
      <c r="X21" s="3">
        <v>2.6838821211159214E-3</v>
      </c>
      <c r="Y21" s="3">
        <v>1.0953405981217079E-2</v>
      </c>
      <c r="Z21" s="3">
        <v>7.9108965363712258E-3</v>
      </c>
      <c r="AA21" s="3">
        <v>0</v>
      </c>
      <c r="AB21" s="3">
        <v>1.6553752451773374E-3</v>
      </c>
      <c r="AC21" s="3">
        <v>1.0536668545544359E-3</v>
      </c>
      <c r="AD21" s="3">
        <v>8.2589932480559014E-4</v>
      </c>
      <c r="AE21" s="3">
        <v>2.4009048739579431E-3</v>
      </c>
      <c r="AF21" s="3">
        <v>-9.7798858925013388E-4</v>
      </c>
      <c r="AG21" s="3">
        <v>-1.9603709290993976E-3</v>
      </c>
      <c r="AH21" s="3">
        <v>2.9403048538509946E-3</v>
      </c>
      <c r="AI21" s="3">
        <v>4.2884826098070761E-3</v>
      </c>
      <c r="AJ21" s="3">
        <v>6.0524440838585214E-3</v>
      </c>
      <c r="AK21" s="3">
        <v>5.3974916050028021E-3</v>
      </c>
      <c r="AL21" s="3">
        <v>9.2795148629336577E-3</v>
      </c>
      <c r="AM21" s="3">
        <v>1.6287229325726571E-3</v>
      </c>
      <c r="AN21" s="3">
        <v>1.7120120192390953E-3</v>
      </c>
      <c r="AO21" s="3">
        <v>-2.2802255624587708E-4</v>
      </c>
      <c r="AP21" s="3">
        <v>1.1788009563629132E-4</v>
      </c>
      <c r="AQ21" s="3">
        <v>2.1926275311507926E-3</v>
      </c>
      <c r="AR21" s="3">
        <v>1.204557458162725E-3</v>
      </c>
      <c r="AS21" s="3">
        <v>8.4738449484567102E-3</v>
      </c>
      <c r="AT21" s="3">
        <v>4.0778464354056521E-3</v>
      </c>
      <c r="AU21" s="3">
        <v>4.0852885078033196E-3</v>
      </c>
      <c r="AV21" s="3">
        <v>4.428469999817608E-6</v>
      </c>
      <c r="AW21" s="3">
        <v>2.3381504591934998E-3</v>
      </c>
      <c r="AX21" s="3">
        <v>1.7372281559644431E-3</v>
      </c>
      <c r="AY21" s="3">
        <v>2.2277174591304849E-2</v>
      </c>
      <c r="AZ21" s="3">
        <v>1.6229151493125649E-3</v>
      </c>
      <c r="BA21" s="3">
        <v>6.0775200181855116E-3</v>
      </c>
      <c r="BB21" s="3">
        <v>7.717325205243819E-3</v>
      </c>
      <c r="BC21" s="3">
        <v>1.7384037708339406E-2</v>
      </c>
      <c r="BD21" s="3">
        <v>6.9023536323294277E-2</v>
      </c>
      <c r="BE21" s="3">
        <v>1.9008424739186403E-3</v>
      </c>
      <c r="BF21" s="3">
        <v>1.5060786595930686E-3</v>
      </c>
      <c r="BG21" s="3">
        <v>-1.5334760183144391E-3</v>
      </c>
      <c r="BH21" s="3">
        <v>-4.1790127374414787E-3</v>
      </c>
      <c r="BI21" s="3">
        <v>-6.4493626511369362E-3</v>
      </c>
      <c r="BJ21" s="3">
        <v>-1.5263624552284139E-3</v>
      </c>
      <c r="BK21" s="3">
        <v>2.4368556885752124E-3</v>
      </c>
      <c r="BL21" s="3">
        <v>7.9811148903874418E-3</v>
      </c>
      <c r="BM21" s="3">
        <v>2.8843985327680066E-3</v>
      </c>
      <c r="BN21" s="3">
        <v>4.4915999278658525E-3</v>
      </c>
      <c r="BO21" s="3">
        <v>4.7057105936536558E-3</v>
      </c>
      <c r="BP21" s="3">
        <v>2.7787733740285425E-3</v>
      </c>
      <c r="BQ21" s="3">
        <v>9.1730858417069516E-3</v>
      </c>
      <c r="BR21" s="3">
        <v>1.6798532769309427E-2</v>
      </c>
      <c r="BS21" s="3">
        <v>2.1300682233758028E-3</v>
      </c>
      <c r="BT21" s="3">
        <v>6.8396031363806564E-3</v>
      </c>
      <c r="BU21" s="3">
        <v>1.4058083787284792E-2</v>
      </c>
      <c r="BV21" s="3">
        <v>-1.9395124611658598E-3</v>
      </c>
      <c r="BW21" s="3">
        <v>4.427736542443883E-3</v>
      </c>
      <c r="BX21" s="3">
        <v>9.3242319487034653E-3</v>
      </c>
      <c r="BY21" s="3">
        <v>-2.2343864097041921E-3</v>
      </c>
      <c r="BZ21" s="3">
        <v>2.6481266435707251E-3</v>
      </c>
      <c r="CA21" s="3">
        <v>1.8075775060915067E-3</v>
      </c>
      <c r="CB21" s="3">
        <v>1.7222293531653499E-2</v>
      </c>
      <c r="CC21" s="3">
        <v>5.6451409256290663E-3</v>
      </c>
      <c r="CD21" s="3">
        <v>2.3380683189465845E-2</v>
      </c>
      <c r="CE21" s="3">
        <v>7.2326077980069403E-2</v>
      </c>
      <c r="CF21" s="3">
        <v>-5.5915714847806219E-3</v>
      </c>
      <c r="CG21" s="3">
        <v>9.8755040639224578E-3</v>
      </c>
      <c r="CH21" s="3">
        <v>1.1289185217078224E-3</v>
      </c>
      <c r="CI21" s="3">
        <v>4.3767611427454334E-3</v>
      </c>
      <c r="CJ21" s="3">
        <v>2.3243251945928023E-3</v>
      </c>
      <c r="CK21" s="3">
        <v>1.3210077759540084E-3</v>
      </c>
      <c r="CL21" s="3">
        <v>1.7533408493796587E-2</v>
      </c>
      <c r="CM21" s="3">
        <v>4.8499816359313108E-3</v>
      </c>
      <c r="CN21" s="3">
        <v>6.8920807244827742E-3</v>
      </c>
    </row>
    <row r="22" spans="1:92" x14ac:dyDescent="0.2">
      <c r="A22" s="4">
        <v>45413</v>
      </c>
      <c r="B22" s="3">
        <v>2.1031295338533873E-3</v>
      </c>
      <c r="C22" s="3">
        <v>-4.0174215237259725E-3</v>
      </c>
      <c r="D22" s="3">
        <v>7.3956290670027514E-3</v>
      </c>
      <c r="E22" s="3">
        <v>1.325394620159015E-3</v>
      </c>
      <c r="F22" s="3">
        <v>9.2368715593640349E-3</v>
      </c>
      <c r="G22" s="3">
        <v>1.7409875845562084E-3</v>
      </c>
      <c r="H22" s="3">
        <v>2.521286989918714E-3</v>
      </c>
      <c r="I22" s="3">
        <v>1.271092587045386E-3</v>
      </c>
      <c r="J22" s="3">
        <v>0</v>
      </c>
      <c r="K22" s="3">
        <v>1.6825391865873396E-3</v>
      </c>
      <c r="L22" s="3">
        <v>2.0606391556545756E-3</v>
      </c>
      <c r="M22" s="3">
        <v>1.8127599988277954E-3</v>
      </c>
      <c r="N22" s="3">
        <v>2.6613389548579836E-3</v>
      </c>
      <c r="O22" s="3">
        <v>1.789028898604661E-3</v>
      </c>
      <c r="P22" s="3">
        <v>8.8472272230233351E-4</v>
      </c>
      <c r="Q22" s="3">
        <v>2.3701035061614029E-3</v>
      </c>
      <c r="R22" s="3">
        <v>6.3286009871428295E-3</v>
      </c>
      <c r="S22" s="3">
        <v>1.0389843131955123E-2</v>
      </c>
      <c r="T22" s="3">
        <v>1.2801017484960209E-3</v>
      </c>
      <c r="U22" s="3">
        <v>1.3387543682830128E-3</v>
      </c>
      <c r="V22" s="3">
        <v>2.1767571681523545E-3</v>
      </c>
      <c r="W22" s="3">
        <v>1.5008854123519377E-3</v>
      </c>
      <c r="X22" s="3">
        <v>2.7854985799447007E-4</v>
      </c>
      <c r="Y22" s="3">
        <v>2.8448905522209245E-3</v>
      </c>
      <c r="Z22" s="3">
        <v>1.0286447910059504E-3</v>
      </c>
      <c r="AA22" s="3">
        <v>0</v>
      </c>
      <c r="AB22" s="3">
        <v>1.6201071821566604E-3</v>
      </c>
      <c r="AC22" s="3">
        <v>1.0528762054224927E-3</v>
      </c>
      <c r="AD22" s="3">
        <v>8.2539945470738729E-4</v>
      </c>
      <c r="AE22" s="3">
        <v>2.6876042031822589E-3</v>
      </c>
      <c r="AF22" s="3">
        <v>-1.7364708353120317E-3</v>
      </c>
      <c r="AG22" s="3">
        <v>-2.0158491041288862E-3</v>
      </c>
      <c r="AH22" s="3">
        <v>2.9316847552192105E-3</v>
      </c>
      <c r="AI22" s="3">
        <v>4.0658208675137253E-3</v>
      </c>
      <c r="AJ22" s="3">
        <v>4.5474663992353115E-3</v>
      </c>
      <c r="AK22" s="3">
        <v>4.8232381524979662E-3</v>
      </c>
      <c r="AL22" s="3">
        <v>8.2877989224696691E-3</v>
      </c>
      <c r="AM22" s="3">
        <v>1.6260745077316674E-3</v>
      </c>
      <c r="AN22" s="3">
        <v>1.7090860433908173E-3</v>
      </c>
      <c r="AO22" s="3">
        <v>2.1926339817512908E-3</v>
      </c>
      <c r="AP22" s="3">
        <v>2.0709137179732995E-3</v>
      </c>
      <c r="AQ22" s="3">
        <v>2.5094571758894624E-3</v>
      </c>
      <c r="AR22" s="3">
        <v>1.2031082451529063E-3</v>
      </c>
      <c r="AS22" s="3">
        <v>2.5379986827487322E-3</v>
      </c>
      <c r="AT22" s="3">
        <v>4.06118896134533E-3</v>
      </c>
      <c r="AU22" s="3">
        <v>1.6885881572017425E-3</v>
      </c>
      <c r="AV22" s="3">
        <v>3.0156167440953396E-6</v>
      </c>
      <c r="AW22" s="3">
        <v>2.3224041291447506E-3</v>
      </c>
      <c r="AX22" s="3">
        <v>1.7342154280941546E-3</v>
      </c>
      <c r="AY22" s="3">
        <v>-1.2024160855561572E-4</v>
      </c>
      <c r="AZ22" s="3">
        <v>1.2050554573472816E-3</v>
      </c>
      <c r="BA22" s="3">
        <v>7.1183608926801423E-3</v>
      </c>
      <c r="BB22" s="3">
        <v>7.6582241986085098E-3</v>
      </c>
      <c r="BC22" s="3">
        <v>1.697194098685495E-2</v>
      </c>
      <c r="BD22" s="3">
        <v>-2.3448281263004467E-2</v>
      </c>
      <c r="BE22" s="3">
        <v>1.8972361269056215E-3</v>
      </c>
      <c r="BF22" s="3">
        <v>2.9292114130825553E-3</v>
      </c>
      <c r="BG22" s="3">
        <v>8.6962071937495278E-3</v>
      </c>
      <c r="BH22" s="3">
        <v>1.3765554135058089E-2</v>
      </c>
      <c r="BI22" s="3">
        <v>7.9923316347125795E-3</v>
      </c>
      <c r="BJ22" s="3">
        <v>8.9357576618462886E-3</v>
      </c>
      <c r="BK22" s="3">
        <v>2.3412546097880682E-3</v>
      </c>
      <c r="BL22" s="3">
        <v>7.9179210527722255E-3</v>
      </c>
      <c r="BM22" s="3">
        <v>2.8761027063417544E-3</v>
      </c>
      <c r="BN22" s="3">
        <v>1.4486311930590468E-3</v>
      </c>
      <c r="BO22" s="3">
        <v>4.6801740109938539E-3</v>
      </c>
      <c r="BP22" s="3">
        <v>2.7710731896317675E-3</v>
      </c>
      <c r="BQ22" s="3">
        <v>5.9196209640144382E-3</v>
      </c>
      <c r="BR22" s="3">
        <v>1.5827482007053639E-2</v>
      </c>
      <c r="BS22" s="3">
        <v>1.1913662535241398E-2</v>
      </c>
      <c r="BT22" s="3">
        <v>7.5348534016754787E-3</v>
      </c>
      <c r="BU22" s="3">
        <v>2.7278483768711226E-4</v>
      </c>
      <c r="BV22" s="3">
        <v>7.000013990714482E-3</v>
      </c>
      <c r="BW22" s="3">
        <v>2.1415965512341373E-3</v>
      </c>
      <c r="BX22" s="3">
        <v>5.4312161851433061E-4</v>
      </c>
      <c r="BY22" s="3">
        <v>-1.2440189405887869E-3</v>
      </c>
      <c r="BZ22" s="3">
        <v>4.3598443141585896E-3</v>
      </c>
      <c r="CA22" s="3">
        <v>1.8043160649585666E-3</v>
      </c>
      <c r="CB22" s="3">
        <v>1.520614946799026E-2</v>
      </c>
      <c r="CC22" s="3">
        <v>2.5472638454044905E-3</v>
      </c>
      <c r="CD22" s="3">
        <v>-2.8746598029351644E-2</v>
      </c>
      <c r="CE22" s="3">
        <v>-4.6053911774842637E-3</v>
      </c>
      <c r="CF22" s="3">
        <v>1.6158344737483121E-2</v>
      </c>
      <c r="CG22" s="3">
        <v>6.4225550434193757E-4</v>
      </c>
      <c r="CH22" s="3">
        <v>5.8980248131874635E-3</v>
      </c>
      <c r="CI22" s="3">
        <v>4.3653072107161517E-3</v>
      </c>
      <c r="CJ22" s="3">
        <v>3.3903330898656936E-3</v>
      </c>
      <c r="CK22" s="3">
        <v>1.3192650166085063E-3</v>
      </c>
      <c r="CL22" s="3">
        <v>1.490076674326879E-3</v>
      </c>
      <c r="CM22" s="3">
        <v>4.8255588440322406E-3</v>
      </c>
      <c r="CN22" s="3">
        <v>6.8336408004825433E-3</v>
      </c>
    </row>
    <row r="23" spans="1:92" x14ac:dyDescent="0.2">
      <c r="A23" s="4">
        <v>45444</v>
      </c>
      <c r="B23" s="3">
        <v>2.0293860198883351E-3</v>
      </c>
      <c r="C23" s="3">
        <v>2.4176781578897355E-3</v>
      </c>
      <c r="D23" s="3">
        <v>7.3393565770834002E-3</v>
      </c>
      <c r="E23" s="3">
        <v>1.3221427241005834E-3</v>
      </c>
      <c r="F23" s="3">
        <v>-5.0598309623872684E-4</v>
      </c>
      <c r="G23" s="3">
        <v>1.7379618146147191E-3</v>
      </c>
      <c r="H23" s="3">
        <v>1.2667264316037485E-3</v>
      </c>
      <c r="I23" s="3">
        <v>1.264313065135747E-3</v>
      </c>
      <c r="J23" s="3">
        <v>0</v>
      </c>
      <c r="K23" s="3">
        <v>1.6268524155951258E-3</v>
      </c>
      <c r="L23" s="3">
        <v>1.9872024370919394E-3</v>
      </c>
      <c r="M23" s="3">
        <v>1.7675007229001061E-3</v>
      </c>
      <c r="N23" s="3">
        <v>1.1388180385212276E-3</v>
      </c>
      <c r="O23" s="3">
        <v>1.785833989988328E-3</v>
      </c>
      <c r="P23" s="3">
        <v>2.1117114206632426E-3</v>
      </c>
      <c r="Q23" s="3">
        <v>2.2478352908987809E-3</v>
      </c>
      <c r="R23" s="3">
        <v>7.0388041587143846E-3</v>
      </c>
      <c r="S23" s="3">
        <v>1.0120818103204643E-2</v>
      </c>
      <c r="T23" s="3">
        <v>1.2781094767306822E-3</v>
      </c>
      <c r="U23" s="3">
        <v>1.336964501190252E-3</v>
      </c>
      <c r="V23" s="3">
        <v>2.4071300393493367E-3</v>
      </c>
      <c r="W23" s="3">
        <v>-1.1159966719745951E-3</v>
      </c>
      <c r="X23" s="3">
        <v>4.4845674441191807E-3</v>
      </c>
      <c r="Y23" s="3">
        <v>-7.5926697885825289E-3</v>
      </c>
      <c r="Z23" s="3">
        <v>-8.8080834308393863E-3</v>
      </c>
      <c r="AA23" s="3">
        <v>0</v>
      </c>
      <c r="AB23" s="3">
        <v>1.5911043306067185E-3</v>
      </c>
      <c r="AC23" s="3">
        <v>1.0519542776694646E-3</v>
      </c>
      <c r="AD23" s="3">
        <v>8.2482139133444043E-4</v>
      </c>
      <c r="AE23" s="3">
        <v>2.3059419965170136E-3</v>
      </c>
      <c r="AF23" s="3">
        <v>2.5307116607131697E-4</v>
      </c>
      <c r="AG23" s="3">
        <v>-2.2424248263189783E-3</v>
      </c>
      <c r="AH23" s="3">
        <v>2.9231151128934485E-3</v>
      </c>
      <c r="AI23" s="3">
        <v>3.8608165751123913E-3</v>
      </c>
      <c r="AJ23" s="3">
        <v>3.7489449966487953E-3</v>
      </c>
      <c r="AK23" s="3">
        <v>3.4094135802744674E-3</v>
      </c>
      <c r="AL23" s="3">
        <v>8.2082915133150358E-3</v>
      </c>
      <c r="AM23" s="3">
        <v>1.6234346819803402E-3</v>
      </c>
      <c r="AN23" s="3">
        <v>1.7061700519673817E-3</v>
      </c>
      <c r="AO23" s="3">
        <v>-1.7889434403917104E-4</v>
      </c>
      <c r="AP23" s="3">
        <v>2.856018050145348E-3</v>
      </c>
      <c r="AQ23" s="3">
        <v>2.2736980381128369E-3</v>
      </c>
      <c r="AR23" s="3">
        <v>1.2016625150732541E-3</v>
      </c>
      <c r="AS23" s="3">
        <v>1.8673675833640324E-3</v>
      </c>
      <c r="AT23" s="3">
        <v>4.0447173167654782E-3</v>
      </c>
      <c r="AU23" s="3">
        <v>2.3090991145500173E-3</v>
      </c>
      <c r="AV23" s="3">
        <v>2.0535212355010657E-6</v>
      </c>
      <c r="AW23" s="3">
        <v>2.3092372541340112E-3</v>
      </c>
      <c r="AX23" s="3">
        <v>1.7312131315720958E-3</v>
      </c>
      <c r="AY23" s="3">
        <v>1.5223379512541158E-7</v>
      </c>
      <c r="AZ23" s="3">
        <v>1.5074324643138404E-3</v>
      </c>
      <c r="BA23" s="3">
        <v>6.121015199619384E-3</v>
      </c>
      <c r="BB23" s="3">
        <v>7.6000215298188678E-3</v>
      </c>
      <c r="BC23" s="3">
        <v>1.924566625811619E-2</v>
      </c>
      <c r="BD23" s="3">
        <v>2.9426748095200406E-3</v>
      </c>
      <c r="BE23" s="3">
        <v>1.8936434381631173E-3</v>
      </c>
      <c r="BF23" s="3">
        <v>5.256467442320778E-3</v>
      </c>
      <c r="BG23" s="3">
        <v>2.0023622605463309E-2</v>
      </c>
      <c r="BH23" s="3">
        <v>9.4956844018310171E-3</v>
      </c>
      <c r="BI23" s="3">
        <v>-2.8753104447143407E-3</v>
      </c>
      <c r="BJ23" s="3">
        <v>4.1316771615633741E-3</v>
      </c>
      <c r="BK23" s="3">
        <v>2.2541325852536431E-3</v>
      </c>
      <c r="BL23" s="3">
        <v>7.8557200813553774E-3</v>
      </c>
      <c r="BM23" s="3">
        <v>2.8678544623610414E-3</v>
      </c>
      <c r="BN23" s="3">
        <v>1.4663081007963985E-3</v>
      </c>
      <c r="BO23" s="3">
        <v>4.9191802496055814E-3</v>
      </c>
      <c r="BP23" s="3">
        <v>2.7634155628537549E-3</v>
      </c>
      <c r="BQ23" s="3">
        <v>4.9784789652491668E-3</v>
      </c>
      <c r="BR23" s="3">
        <v>-4.3259689241257337E-3</v>
      </c>
      <c r="BS23" s="3">
        <v>3.7535963329615729E-3</v>
      </c>
      <c r="BT23" s="3">
        <v>4.1806454646247104E-3</v>
      </c>
      <c r="BU23" s="3">
        <v>-2.6272931108344277E-3</v>
      </c>
      <c r="BV23" s="3">
        <v>1.3832998968210664E-3</v>
      </c>
      <c r="BW23" s="3">
        <v>2.1229649168414966E-3</v>
      </c>
      <c r="BX23" s="3">
        <v>1.0115143401863147E-3</v>
      </c>
      <c r="BY23" s="3">
        <v>9.0663497649412506E-5</v>
      </c>
      <c r="BZ23" s="3">
        <v>2.6326593059311509E-3</v>
      </c>
      <c r="CA23" s="3">
        <v>1.8010663719696396E-3</v>
      </c>
      <c r="CB23" s="3">
        <v>1.4956039016432943E-2</v>
      </c>
      <c r="CC23" s="3">
        <v>5.2109625646845625E-3</v>
      </c>
      <c r="CD23" s="3">
        <v>9.1392026116241531E-3</v>
      </c>
      <c r="CE23" s="3">
        <v>2.7296263728771253E-2</v>
      </c>
      <c r="CF23" s="3">
        <v>-7.4018227858219099E-3</v>
      </c>
      <c r="CG23" s="3">
        <v>1.7180507930876221E-3</v>
      </c>
      <c r="CH23" s="3">
        <v>1.1607994597884197E-3</v>
      </c>
      <c r="CI23" s="3">
        <v>4.3539196435569139E-3</v>
      </c>
      <c r="CJ23" s="3">
        <v>4.2494625271090047E-3</v>
      </c>
      <c r="CK23" s="3">
        <v>1.3175268495275727E-3</v>
      </c>
      <c r="CL23" s="3">
        <v>5.4687294536099884E-3</v>
      </c>
      <c r="CM23" s="3">
        <v>4.8026567205889936E-3</v>
      </c>
      <c r="CN23" s="3">
        <v>6.7791754111281577E-3</v>
      </c>
    </row>
    <row r="24" spans="1:92" x14ac:dyDescent="0.2">
      <c r="A24" s="4">
        <v>45474</v>
      </c>
      <c r="B24" s="3">
        <v>1.9632855960092233E-3</v>
      </c>
      <c r="C24" s="3">
        <v>1.6011210263600084E-3</v>
      </c>
      <c r="D24" s="3">
        <v>7.2871777267153881E-3</v>
      </c>
      <c r="E24" s="3">
        <v>1.3193643687718914E-3</v>
      </c>
      <c r="F24" s="3">
        <v>-7.6066843687573327E-3</v>
      </c>
      <c r="G24" s="3">
        <v>1.7349465437710432E-3</v>
      </c>
      <c r="H24" s="3">
        <v>2.8555404665575601E-3</v>
      </c>
      <c r="I24" s="3">
        <v>1.2666041209401513E-3</v>
      </c>
      <c r="J24" s="3">
        <v>0</v>
      </c>
      <c r="K24" s="3">
        <v>1.5784893120904808E-3</v>
      </c>
      <c r="L24" s="3">
        <v>1.9241564302698855E-3</v>
      </c>
      <c r="M24" s="3">
        <v>1.7289305319962978E-3</v>
      </c>
      <c r="N24" s="3">
        <v>2.710012597822109E-3</v>
      </c>
      <c r="O24" s="3">
        <v>1.7826504721829561E-3</v>
      </c>
      <c r="P24" s="3">
        <v>1.4144286942314732E-3</v>
      </c>
      <c r="Q24" s="3">
        <v>2.1427705224419391E-3</v>
      </c>
      <c r="R24" s="3">
        <v>6.1504852357960882E-3</v>
      </c>
      <c r="S24" s="3">
        <v>9.8613846396642391E-3</v>
      </c>
      <c r="T24" s="3">
        <v>1.2762536575319228E-3</v>
      </c>
      <c r="U24" s="3">
        <v>1.3351794136997608E-3</v>
      </c>
      <c r="V24" s="3">
        <v>2.5525420469196813E-3</v>
      </c>
      <c r="W24" s="3">
        <v>1.5839314877565958E-3</v>
      </c>
      <c r="X24" s="3">
        <v>-6.2477795764159794E-4</v>
      </c>
      <c r="Y24" s="3">
        <v>3.7995453757089237E-4</v>
      </c>
      <c r="Z24" s="3">
        <v>1.3406921220896706E-2</v>
      </c>
      <c r="AA24" s="3">
        <v>0</v>
      </c>
      <c r="AB24" s="3">
        <v>1.5666172286850077E-3</v>
      </c>
      <c r="AC24" s="3">
        <v>1.0509568536685165E-3</v>
      </c>
      <c r="AD24" s="3">
        <v>8.2419963067392743E-4</v>
      </c>
      <c r="AE24" s="3">
        <v>2.4962745315233459E-3</v>
      </c>
      <c r="AF24" s="3">
        <v>-6.9263461678421567E-3</v>
      </c>
      <c r="AG24" s="3">
        <v>-9.7508417641986034E-3</v>
      </c>
      <c r="AH24" s="3">
        <v>2.9145954202738356E-3</v>
      </c>
      <c r="AI24" s="3">
        <v>3.6719779961307264E-3</v>
      </c>
      <c r="AJ24" s="3">
        <v>4.0160770645496502E-3</v>
      </c>
      <c r="AK24" s="3">
        <v>3.0743256386407403E-3</v>
      </c>
      <c r="AL24" s="3">
        <v>7.953164336835572E-3</v>
      </c>
      <c r="AM24" s="3">
        <v>1.6208034135063443E-3</v>
      </c>
      <c r="AN24" s="3">
        <v>1.7032639939504879E-3</v>
      </c>
      <c r="AO24" s="3">
        <v>2.1405795635460745E-3</v>
      </c>
      <c r="AP24" s="3">
        <v>9.5445429537566184E-4</v>
      </c>
      <c r="AQ24" s="3">
        <v>2.3750472503056841E-3</v>
      </c>
      <c r="AR24" s="3">
        <v>1.200220255382467E-3</v>
      </c>
      <c r="AS24" s="3">
        <v>2.3492427801010685E-3</v>
      </c>
      <c r="AT24" s="3">
        <v>4.0284488436566068E-3</v>
      </c>
      <c r="AU24" s="3">
        <v>4.9682960737664761E-3</v>
      </c>
      <c r="AV24" s="3">
        <v>1.3983718363252962E-6</v>
      </c>
      <c r="AW24" s="3">
        <v>2.2980270629324728E-3</v>
      </c>
      <c r="AX24" s="3">
        <v>1.7282212123150842E-3</v>
      </c>
      <c r="AY24" s="3">
        <v>-4.3175870607647937E-5</v>
      </c>
      <c r="AZ24" s="3">
        <v>1.6134212395948477E-3</v>
      </c>
      <c r="BA24" s="3">
        <v>5.6722268052316061E-3</v>
      </c>
      <c r="BB24" s="3">
        <v>7.5426968712049014E-3</v>
      </c>
      <c r="BC24" s="3">
        <v>1.6485751041402708E-2</v>
      </c>
      <c r="BD24" s="3">
        <v>1.1313941294484264E-2</v>
      </c>
      <c r="BE24" s="3">
        <v>1.8900643302464104E-3</v>
      </c>
      <c r="BF24" s="3">
        <v>2.2551638745706981E-3</v>
      </c>
      <c r="BG24" s="3">
        <v>-1.8994551819555228E-2</v>
      </c>
      <c r="BH24" s="3">
        <v>-4.0733053731009106E-3</v>
      </c>
      <c r="BI24" s="3">
        <v>-1.6526513968873058E-4</v>
      </c>
      <c r="BJ24" s="3">
        <v>-3.2464233743844106E-3</v>
      </c>
      <c r="BK24" s="3">
        <v>2.1747090354968801E-3</v>
      </c>
      <c r="BL24" s="3">
        <v>7.794488759483631E-3</v>
      </c>
      <c r="BM24" s="3">
        <v>2.8596533926181777E-3</v>
      </c>
      <c r="BN24" s="3">
        <v>7.9538975742110551E-4</v>
      </c>
      <c r="BO24" s="3">
        <v>4.5512996866876598E-3</v>
      </c>
      <c r="BP24" s="3">
        <v>2.7558001418535039E-3</v>
      </c>
      <c r="BQ24" s="3">
        <v>-3.6224501442477797E-3</v>
      </c>
      <c r="BR24" s="3">
        <v>-1.8436265232236737E-2</v>
      </c>
      <c r="BS24" s="3">
        <v>-1.2773198342753922E-2</v>
      </c>
      <c r="BT24" s="3">
        <v>-5.7217939387158578E-3</v>
      </c>
      <c r="BU24" s="3">
        <v>-7.4513078670476185E-3</v>
      </c>
      <c r="BV24" s="3">
        <v>-4.686374956619499E-3</v>
      </c>
      <c r="BW24" s="3">
        <v>2.486927596969668E-3</v>
      </c>
      <c r="BX24" s="3">
        <v>6.1132745033483094E-3</v>
      </c>
      <c r="BY24" s="3">
        <v>1.3961951549050777E-3</v>
      </c>
      <c r="BZ24" s="3">
        <v>4.3265418469060624E-3</v>
      </c>
      <c r="CA24" s="3">
        <v>1.7978283637609671E-3</v>
      </c>
      <c r="CB24" s="3">
        <v>1.4575048483108421E-2</v>
      </c>
      <c r="CC24" s="3">
        <v>1.5799900102360098E-3</v>
      </c>
      <c r="CD24" s="3">
        <v>1.6637273984993151E-2</v>
      </c>
      <c r="CE24" s="3">
        <v>7.5902516513529417E-2</v>
      </c>
      <c r="CF24" s="3">
        <v>-2.0168118336122753E-2</v>
      </c>
      <c r="CG24" s="3">
        <v>-2.3168805912677337E-2</v>
      </c>
      <c r="CH24" s="3">
        <v>5.8172565235252716E-3</v>
      </c>
      <c r="CI24" s="3">
        <v>4.3425978379578734E-3</v>
      </c>
      <c r="CJ24" s="3">
        <v>1.0411053804044723E-3</v>
      </c>
      <c r="CK24" s="3">
        <v>1.3157932565834862E-3</v>
      </c>
      <c r="CL24" s="3">
        <v>6.3527796627169675E-3</v>
      </c>
      <c r="CM24" s="3">
        <v>4.7794868518657996E-3</v>
      </c>
      <c r="CN24" s="3">
        <v>6.7275695259156887E-3</v>
      </c>
    </row>
    <row r="25" spans="1:92" x14ac:dyDescent="0.2">
      <c r="A25" s="4">
        <v>45505</v>
      </c>
      <c r="B25" s="3">
        <v>1.9040069883180522E-3</v>
      </c>
      <c r="C25" s="3">
        <v>6.1705669428886445E-3</v>
      </c>
      <c r="D25" s="3">
        <v>7.2336110163060408E-3</v>
      </c>
      <c r="E25" s="3">
        <v>1.316913930599739E-3</v>
      </c>
      <c r="F25" s="3">
        <v>-4.0479292299364644E-3</v>
      </c>
      <c r="G25" s="3">
        <v>1.7319417174743723E-3</v>
      </c>
      <c r="H25" s="3">
        <v>-2.4737628540699719E-3</v>
      </c>
      <c r="I25" s="3">
        <v>1.2620763673301116E-3</v>
      </c>
      <c r="J25" s="3">
        <v>0</v>
      </c>
      <c r="K25" s="3">
        <v>1.5364544106633016E-3</v>
      </c>
      <c r="L25" s="3">
        <v>1.8699749711650338E-3</v>
      </c>
      <c r="M25" s="3">
        <v>1.6960061923156911E-3</v>
      </c>
      <c r="N25" s="3">
        <v>9.7955322976162051E-4</v>
      </c>
      <c r="O25" s="3">
        <v>1.7794782843789658E-3</v>
      </c>
      <c r="P25" s="3">
        <v>9.4975796758456354E-4</v>
      </c>
      <c r="Q25" s="3">
        <v>2.0524237050052463E-3</v>
      </c>
      <c r="R25" s="3">
        <v>8.2268966772494068E-3</v>
      </c>
      <c r="S25" s="3">
        <v>9.6110698519644711E-3</v>
      </c>
      <c r="T25" s="3">
        <v>1.2744854205328782E-3</v>
      </c>
      <c r="U25" s="3">
        <v>1.333399086695497E-3</v>
      </c>
      <c r="V25" s="3">
        <v>2.6115204796717251E-3</v>
      </c>
      <c r="W25" s="3">
        <v>4.0759362405995425E-3</v>
      </c>
      <c r="X25" s="3">
        <v>3.8290094091162352E-3</v>
      </c>
      <c r="Y25" s="3">
        <v>1.0777534180079762E-2</v>
      </c>
      <c r="Z25" s="3">
        <v>6.6840251241593318E-3</v>
      </c>
      <c r="AA25" s="3">
        <v>0</v>
      </c>
      <c r="AB25" s="3">
        <v>1.5462591656025815E-3</v>
      </c>
      <c r="AC25" s="3">
        <v>1.0499164214639034E-3</v>
      </c>
      <c r="AD25" s="3">
        <v>8.2355366390607365E-4</v>
      </c>
      <c r="AE25" s="3">
        <v>2.215499760229056E-3</v>
      </c>
      <c r="AF25" s="3">
        <v>-1.048571906274165E-2</v>
      </c>
      <c r="AG25" s="3">
        <v>-1.4748684160757586E-2</v>
      </c>
      <c r="AH25" s="3">
        <v>2.9061252383024705E-3</v>
      </c>
      <c r="AI25" s="3">
        <v>3.4979511215909032E-3</v>
      </c>
      <c r="AJ25" s="3">
        <v>6.5050826995793898E-4</v>
      </c>
      <c r="AK25" s="3">
        <v>1.256185496465223E-3</v>
      </c>
      <c r="AL25" s="3">
        <v>7.4782517559472961E-3</v>
      </c>
      <c r="AM25" s="3">
        <v>1.6181806607675764E-3</v>
      </c>
      <c r="AN25" s="3">
        <v>1.7003678186684468E-3</v>
      </c>
      <c r="AO25" s="3">
        <v>-1.3190399596163527E-4</v>
      </c>
      <c r="AP25" s="3">
        <v>1.3405676365518815E-4</v>
      </c>
      <c r="AQ25" s="3">
        <v>2.384360004812125E-3</v>
      </c>
      <c r="AR25" s="3">
        <v>1.198781453600084E-3</v>
      </c>
      <c r="AS25" s="3">
        <v>1.8387807977924275E-3</v>
      </c>
      <c r="AT25" s="3">
        <v>4.0123059588657028E-3</v>
      </c>
      <c r="AU25" s="3">
        <v>1.7649135092405732E-3</v>
      </c>
      <c r="AV25" s="3">
        <v>9.5224000573601586E-7</v>
      </c>
      <c r="AW25" s="3">
        <v>2.2883025327633533E-3</v>
      </c>
      <c r="AX25" s="3">
        <v>1.7252396166134165E-3</v>
      </c>
      <c r="AY25" s="3">
        <v>-6.2523789876256508E-5</v>
      </c>
      <c r="AZ25" s="3">
        <v>1.2022116565584273E-3</v>
      </c>
      <c r="BA25" s="3">
        <v>6.997491517489518E-3</v>
      </c>
      <c r="BB25" s="3">
        <v>7.4862305038065902E-3</v>
      </c>
      <c r="BC25" s="3">
        <v>1.577941548830597E-2</v>
      </c>
      <c r="BD25" s="3">
        <v>1.504514406070645E-2</v>
      </c>
      <c r="BE25" s="3">
        <v>1.8864987262947608E-3</v>
      </c>
      <c r="BF25" s="3">
        <v>-4.4592290040579297E-4</v>
      </c>
      <c r="BG25" s="3">
        <v>2.0336174910327909E-2</v>
      </c>
      <c r="BH25" s="3">
        <v>1.3480704087299955E-2</v>
      </c>
      <c r="BI25" s="3">
        <v>1.1535259848637791E-2</v>
      </c>
      <c r="BJ25" s="3">
        <v>1.0693595081021634E-2</v>
      </c>
      <c r="BK25" s="3">
        <v>2.1022776542622967E-3</v>
      </c>
      <c r="BL25" s="3">
        <v>7.7342045887529576E-3</v>
      </c>
      <c r="BM25" s="3">
        <v>2.8514990935613049E-3</v>
      </c>
      <c r="BN25" s="3">
        <v>1.1583123058553912E-3</v>
      </c>
      <c r="BO25" s="3">
        <v>4.3679984450200049E-3</v>
      </c>
      <c r="BP25" s="3">
        <v>2.7482265786582527E-3</v>
      </c>
      <c r="BQ25" s="3">
        <v>4.8227724301377339E-3</v>
      </c>
      <c r="BR25" s="3">
        <v>4.9366829352932573E-3</v>
      </c>
      <c r="BS25" s="3">
        <v>1.8962253104877425E-2</v>
      </c>
      <c r="BT25" s="3">
        <v>3.2447124688339546E-3</v>
      </c>
      <c r="BU25" s="3">
        <v>3.5395870355572345E-3</v>
      </c>
      <c r="BV25" s="3">
        <v>1.0528396485128821E-2</v>
      </c>
      <c r="BW25" s="3">
        <v>3.3359641443118093E-3</v>
      </c>
      <c r="BX25" s="3">
        <v>-2.9208177741046892E-4</v>
      </c>
      <c r="BY25" s="3">
        <v>2.3077559850963603E-3</v>
      </c>
      <c r="BZ25" s="3">
        <v>2.6173957161246264E-3</v>
      </c>
      <c r="CA25" s="3">
        <v>1.794601977424426E-3</v>
      </c>
      <c r="CB25" s="3">
        <v>1.4916705229466309E-2</v>
      </c>
      <c r="CC25" s="3">
        <v>3.5276708152438552E-3</v>
      </c>
      <c r="CD25" s="3">
        <v>1.0415953043692916E-2</v>
      </c>
      <c r="CE25" s="3">
        <v>2.5996665246060813E-2</v>
      </c>
      <c r="CF25" s="3">
        <v>-3.4880148952828316E-3</v>
      </c>
      <c r="CG25" s="3">
        <v>3.0549890452786777E-3</v>
      </c>
      <c r="CH25" s="3">
        <v>1.1915785259524192E-3</v>
      </c>
      <c r="CI25" s="3">
        <v>4.3313411978760374E-3</v>
      </c>
      <c r="CJ25" s="3">
        <v>2.5597367168714857E-3</v>
      </c>
      <c r="CK25" s="3">
        <v>1.3140642197444485E-3</v>
      </c>
      <c r="CL25" s="3">
        <v>2.5266191772588265E-3</v>
      </c>
      <c r="CM25" s="3">
        <v>4.7567414454943169E-3</v>
      </c>
      <c r="CN25" s="3">
        <v>6.677909712779817E-3</v>
      </c>
    </row>
    <row r="26" spans="1:92" x14ac:dyDescent="0.2">
      <c r="A26" s="4">
        <v>45536</v>
      </c>
      <c r="B26" s="3">
        <v>1.8508187991170821E-3</v>
      </c>
      <c r="C26" s="3">
        <v>-3.5989772163470546E-3</v>
      </c>
      <c r="D26" s="3">
        <v>7.1822168641426654E-3</v>
      </c>
      <c r="E26" s="3">
        <v>1.3146909965413567E-3</v>
      </c>
      <c r="F26" s="3">
        <v>-8.1317670182612378E-4</v>
      </c>
      <c r="G26" s="3">
        <v>1.7289472815502638E-3</v>
      </c>
      <c r="H26" s="3">
        <v>1.8926746203205003E-3</v>
      </c>
      <c r="I26" s="3">
        <v>1.2626870860510397E-3</v>
      </c>
      <c r="J26" s="3">
        <v>0</v>
      </c>
      <c r="K26" s="3">
        <v>1.4998886595207761E-3</v>
      </c>
      <c r="L26" s="3">
        <v>1.8233580663156168E-3</v>
      </c>
      <c r="M26" s="3">
        <v>1.667848043285014E-3</v>
      </c>
      <c r="N26" s="3">
        <v>2.5927258715727763E-3</v>
      </c>
      <c r="O26" s="3">
        <v>1.7763173661997644E-3</v>
      </c>
      <c r="P26" s="3">
        <v>1.7602273466861273E-3</v>
      </c>
      <c r="Q26" s="3">
        <v>1.9746737788786106E-3</v>
      </c>
      <c r="R26" s="3">
        <v>8.8657782432457477E-3</v>
      </c>
      <c r="S26" s="3">
        <v>9.3694312923808809E-3</v>
      </c>
      <c r="T26" s="3">
        <v>1.2727739384061909E-3</v>
      </c>
      <c r="U26" s="3">
        <v>1.3316235011335831E-3</v>
      </c>
      <c r="V26" s="3">
        <v>2.5872774508950425E-3</v>
      </c>
      <c r="W26" s="3">
        <v>1.4540793074153679E-3</v>
      </c>
      <c r="X26" s="3">
        <v>8.7821244039565372E-4</v>
      </c>
      <c r="Y26" s="3">
        <v>2.7190086431470029E-3</v>
      </c>
      <c r="Z26" s="3">
        <v>-1.1643100836449927E-2</v>
      </c>
      <c r="AA26" s="3">
        <v>0</v>
      </c>
      <c r="AB26" s="3">
        <v>1.5290305075108535E-3</v>
      </c>
      <c r="AC26" s="3">
        <v>1.0488519010569686E-3</v>
      </c>
      <c r="AD26" s="3">
        <v>8.2289450356332061E-4</v>
      </c>
      <c r="AE26" s="3">
        <v>2.3394767209750089E-3</v>
      </c>
      <c r="AF26" s="3">
        <v>7.7827231956462128E-3</v>
      </c>
      <c r="AG26" s="3">
        <v>1.2676687817654964E-2</v>
      </c>
      <c r="AH26" s="3">
        <v>2.8977041469950837E-3</v>
      </c>
      <c r="AI26" s="3">
        <v>3.3375052576578579E-3</v>
      </c>
      <c r="AJ26" s="3">
        <v>6.1464205352206314E-3</v>
      </c>
      <c r="AK26" s="3">
        <v>8.1810373453192753E-3</v>
      </c>
      <c r="AL26" s="3">
        <v>7.9846968023200571E-3</v>
      </c>
      <c r="AM26" s="3">
        <v>1.6155663824912736E-3</v>
      </c>
      <c r="AN26" s="3">
        <v>1.6974814757941825E-3</v>
      </c>
      <c r="AO26" s="3">
        <v>2.0905772143260393E-3</v>
      </c>
      <c r="AP26" s="3">
        <v>1.9754328474288485E-3</v>
      </c>
      <c r="AQ26" s="3">
        <v>2.2695262391896343E-3</v>
      </c>
      <c r="AR26" s="3">
        <v>1.197346097305152E-3</v>
      </c>
      <c r="AS26" s="3">
        <v>2.6566724561236654E-3</v>
      </c>
      <c r="AT26" s="3">
        <v>3.9962670211173279E-3</v>
      </c>
      <c r="AU26" s="3">
        <v>2.9696266559531281E-3</v>
      </c>
      <c r="AV26" s="3">
        <v>6.4844085789772521E-7</v>
      </c>
      <c r="AW26" s="3">
        <v>2.2797073820866043E-3</v>
      </c>
      <c r="AX26" s="3">
        <v>1.7222682911270937E-3</v>
      </c>
      <c r="AY26" s="3">
        <v>9.6370221729369376E-6</v>
      </c>
      <c r="AZ26" s="3">
        <v>1.5010406733990678E-3</v>
      </c>
      <c r="BA26" s="3">
        <v>6.3121549973881308E-3</v>
      </c>
      <c r="BB26" s="3">
        <v>7.4306032947597522E-3</v>
      </c>
      <c r="BC26" s="3">
        <v>2.0014211271000004E-2</v>
      </c>
      <c r="BD26" s="3">
        <v>1.4171888011007772E-2</v>
      </c>
      <c r="BE26" s="3">
        <v>1.8829465500265208E-3</v>
      </c>
      <c r="BF26" s="3">
        <v>9.0099832703631755E-3</v>
      </c>
      <c r="BG26" s="3">
        <v>2.2497578892336945E-2</v>
      </c>
      <c r="BH26" s="3">
        <v>9.316378844096862E-3</v>
      </c>
      <c r="BI26" s="3">
        <v>2.2823120783801443E-3</v>
      </c>
      <c r="BJ26" s="3">
        <v>2.3435658064587805E-3</v>
      </c>
      <c r="BK26" s="3">
        <v>2.036198940379208E-3</v>
      </c>
      <c r="BL26" s="3">
        <v>7.6748457614468357E-3</v>
      </c>
      <c r="BM26" s="3">
        <v>2.8433911662282263E-3</v>
      </c>
      <c r="BN26" s="3">
        <v>4.0711559315602663E-3</v>
      </c>
      <c r="BO26" s="3">
        <v>4.5805978429944716E-3</v>
      </c>
      <c r="BP26" s="3">
        <v>2.7406945291092999E-3</v>
      </c>
      <c r="BQ26" s="3">
        <v>2.4949250027397563E-2</v>
      </c>
      <c r="BR26" s="3">
        <v>3.4214108721280834E-2</v>
      </c>
      <c r="BS26" s="3">
        <v>1.9683033964972063E-2</v>
      </c>
      <c r="BT26" s="3">
        <v>1.6936372241789899E-2</v>
      </c>
      <c r="BU26" s="3">
        <v>1.3322958608246172E-2</v>
      </c>
      <c r="BV26" s="3">
        <v>6.5894657475291663E-3</v>
      </c>
      <c r="BW26" s="3">
        <v>3.5248469448958542E-3</v>
      </c>
      <c r="BX26" s="3">
        <v>1.4066513973607364E-3</v>
      </c>
      <c r="BY26" s="3">
        <v>2.5746140552374008E-3</v>
      </c>
      <c r="BZ26" s="3">
        <v>4.2937097906765587E-3</v>
      </c>
      <c r="CA26" s="3">
        <v>1.7913871505017553E-3</v>
      </c>
      <c r="CB26" s="3">
        <v>1.3982546326625878E-2</v>
      </c>
      <c r="CC26" s="3">
        <v>3.1261317750441719E-5</v>
      </c>
      <c r="CD26" s="3">
        <v>-2.1128727742189768E-2</v>
      </c>
      <c r="CE26" s="3">
        <v>-0.12316572315129215</v>
      </c>
      <c r="CF26" s="3">
        <v>3.8158531726262268E-4</v>
      </c>
      <c r="CG26" s="3">
        <v>5.7942885032669089E-3</v>
      </c>
      <c r="CH26" s="3">
        <v>5.7382688865486031E-3</v>
      </c>
      <c r="CI26" s="3">
        <v>4.3201491345425946E-3</v>
      </c>
      <c r="CJ26" s="3">
        <v>3.3302431684780753E-3</v>
      </c>
      <c r="CK26" s="3">
        <v>1.3123397210728083E-3</v>
      </c>
      <c r="CL26" s="3">
        <v>6.2924052228914285E-3</v>
      </c>
      <c r="CM26" s="3">
        <v>4.734217489987369E-3</v>
      </c>
      <c r="CN26" s="3">
        <v>6.6302157524926741E-3</v>
      </c>
    </row>
    <row r="27" spans="1:92" x14ac:dyDescent="0.2">
      <c r="A27" s="4">
        <v>45566</v>
      </c>
      <c r="B27" s="3">
        <v>1.8030693598583003E-3</v>
      </c>
      <c r="C27" s="3">
        <v>2.1713724805589862E-3</v>
      </c>
      <c r="D27" s="3">
        <v>7.1306370189794244E-3</v>
      </c>
      <c r="E27" s="3">
        <v>1.3126263256366677E-3</v>
      </c>
      <c r="F27" s="3">
        <v>-1.7228092483030366E-3</v>
      </c>
      <c r="G27" s="3">
        <v>1.725963182198198E-3</v>
      </c>
      <c r="H27" s="3">
        <v>2.7287972833685004E-3</v>
      </c>
      <c r="I27" s="3">
        <v>1.2594379706896142E-3</v>
      </c>
      <c r="J27" s="3">
        <v>0</v>
      </c>
      <c r="K27" s="3">
        <v>1.4680504685529172E-3</v>
      </c>
      <c r="L27" s="3">
        <v>1.7831978771720713E-3</v>
      </c>
      <c r="M27" s="3">
        <v>1.6437141493719221E-3</v>
      </c>
      <c r="N27" s="3">
        <v>9.9751317415508467E-4</v>
      </c>
      <c r="O27" s="3">
        <v>1.7731676576961952E-3</v>
      </c>
      <c r="P27" s="3">
        <v>1.5777854091727495E-3</v>
      </c>
      <c r="Q27" s="3">
        <v>1.9077093177193305E-3</v>
      </c>
      <c r="R27" s="3">
        <v>7.9927638562404812E-3</v>
      </c>
      <c r="S27" s="3">
        <v>9.136054542500549E-3</v>
      </c>
      <c r="T27" s="3">
        <v>1.2710997631608656E-3</v>
      </c>
      <c r="U27" s="3">
        <v>1.3298526381078091E-3</v>
      </c>
      <c r="V27" s="3">
        <v>2.4871310137724034E-3</v>
      </c>
      <c r="W27" s="3">
        <v>-9.1560988459893355E-4</v>
      </c>
      <c r="X27" s="3">
        <v>1.4868236947955804E-3</v>
      </c>
      <c r="Y27" s="3">
        <v>-7.4421256223987653E-3</v>
      </c>
      <c r="Z27" s="3">
        <v>-1.465100209674608E-3</v>
      </c>
      <c r="AA27" s="3">
        <v>0</v>
      </c>
      <c r="AB27" s="3">
        <v>1.5145512485668089E-3</v>
      </c>
      <c r="AC27" s="3">
        <v>1.0477743096044545E-3</v>
      </c>
      <c r="AD27" s="3">
        <v>8.2222837122114534E-4</v>
      </c>
      <c r="AE27" s="3">
        <v>2.1314247222736782E-3</v>
      </c>
      <c r="AF27" s="3">
        <v>1.5141972785870372E-2</v>
      </c>
      <c r="AG27" s="3">
        <v>1.6828954540950347E-2</v>
      </c>
      <c r="AH27" s="3">
        <v>2.8893317189166989E-3</v>
      </c>
      <c r="AI27" s="3">
        <v>3.1895203614717982E-3</v>
      </c>
      <c r="AJ27" s="3">
        <v>4.6648876091917035E-3</v>
      </c>
      <c r="AK27" s="3">
        <v>3.5686729870414435E-3</v>
      </c>
      <c r="AL27" s="3">
        <v>7.7966385445364939E-3</v>
      </c>
      <c r="AM27" s="3">
        <v>1.6129605376704603E-3</v>
      </c>
      <c r="AN27" s="3">
        <v>1.6946049153414577E-3</v>
      </c>
      <c r="AO27" s="3">
        <v>-8.6965609936928701E-5</v>
      </c>
      <c r="AP27" s="3">
        <v>2.8206012160059135E-3</v>
      </c>
      <c r="AQ27" s="3">
        <v>2.4257909425824398E-3</v>
      </c>
      <c r="AR27" s="3">
        <v>1.1959141741360035E-3</v>
      </c>
      <c r="AS27" s="3">
        <v>2.5604094534659172E-3</v>
      </c>
      <c r="AT27" s="3">
        <v>3.9803523161665577E-3</v>
      </c>
      <c r="AU27" s="3">
        <v>2.9278082720129994E-3</v>
      </c>
      <c r="AV27" s="3">
        <v>4.4156480627499661E-7</v>
      </c>
      <c r="AW27" s="3">
        <v>2.2719720976127622E-3</v>
      </c>
      <c r="AX27" s="3">
        <v>1.7193071828833784E-3</v>
      </c>
      <c r="AY27" s="3">
        <v>1.8884633412596941E-8</v>
      </c>
      <c r="AZ27" s="3">
        <v>1.6040400088981333E-3</v>
      </c>
      <c r="BA27" s="3">
        <v>5.3259334413138237E-3</v>
      </c>
      <c r="BB27" s="3">
        <v>7.375796675680002E-3</v>
      </c>
      <c r="BC27" s="3">
        <v>2.5501714134709363E-2</v>
      </c>
      <c r="BD27" s="3">
        <v>2.0041240595503496E-2</v>
      </c>
      <c r="BE27" s="3">
        <v>1.8794077257333619E-3</v>
      </c>
      <c r="BF27" s="3">
        <v>1.0436364201138026E-2</v>
      </c>
      <c r="BG27" s="3">
        <v>-8.5510423630579258E-3</v>
      </c>
      <c r="BH27" s="3">
        <v>-3.9713280810080853E-3</v>
      </c>
      <c r="BI27" s="3">
        <v>1.4573814875856961E-2</v>
      </c>
      <c r="BJ27" s="3">
        <v>9.4296815825225533E-3</v>
      </c>
      <c r="BK27" s="3">
        <v>1.9758935473401795E-3</v>
      </c>
      <c r="BL27" s="3">
        <v>7.6163911342328472E-3</v>
      </c>
      <c r="BM27" s="3">
        <v>2.8353292161815702E-3</v>
      </c>
      <c r="BN27" s="3">
        <v>1.2034598156860365E-3</v>
      </c>
      <c r="BO27" s="3">
        <v>4.6919057913561435E-3</v>
      </c>
      <c r="BP27" s="3">
        <v>2.7332036528111558E-3</v>
      </c>
      <c r="BQ27" s="3">
        <v>1.4135569996870601E-2</v>
      </c>
      <c r="BR27" s="3">
        <v>1.6117945196207462E-2</v>
      </c>
      <c r="BS27" s="3">
        <v>1.6948644063599527E-2</v>
      </c>
      <c r="BT27" s="3">
        <v>1.5168110983365901E-2</v>
      </c>
      <c r="BU27" s="3">
        <v>6.6268688550206178E-3</v>
      </c>
      <c r="BV27" s="3">
        <v>-1.665175455358936E-3</v>
      </c>
      <c r="BW27" s="3">
        <v>4.6139131112541421E-3</v>
      </c>
      <c r="BX27" s="3">
        <v>-2.6278114110139805E-3</v>
      </c>
      <c r="BY27" s="3">
        <v>2.1296098727883184E-3</v>
      </c>
      <c r="BZ27" s="3">
        <v>2.6023317082959352E-3</v>
      </c>
      <c r="CA27" s="3">
        <v>1.7881838209821144E-3</v>
      </c>
      <c r="CB27" s="3">
        <v>1.3478739266501005E-2</v>
      </c>
      <c r="CC27" s="3">
        <v>1.992490275437353E-3</v>
      </c>
      <c r="CD27" s="3">
        <v>-1.3422401610565071E-2</v>
      </c>
      <c r="CE27" s="3">
        <v>9.3107181721729937E-3</v>
      </c>
      <c r="CF27" s="3">
        <v>-9.1755168837703849E-4</v>
      </c>
      <c r="CG27" s="3">
        <v>-4.4611463956912845E-3</v>
      </c>
      <c r="CH27" s="3">
        <v>1.2212891910736712E-3</v>
      </c>
      <c r="CI27" s="3">
        <v>4.3090210663883077E-3</v>
      </c>
      <c r="CJ27" s="3">
        <v>3.6308923067793764E-3</v>
      </c>
      <c r="CK27" s="3">
        <v>1.310619742725283E-3</v>
      </c>
      <c r="CL27" s="3">
        <v>-8.092801238105074E-3</v>
      </c>
      <c r="CM27" s="3">
        <v>4.7118628927560469E-3</v>
      </c>
      <c r="CN27" s="3">
        <v>6.5839994454908179E-3</v>
      </c>
    </row>
    <row r="28" spans="1:92" x14ac:dyDescent="0.2">
      <c r="A28" s="4">
        <v>45597</v>
      </c>
      <c r="B28" s="3">
        <v>1.760177791083839E-3</v>
      </c>
      <c r="C28" s="3">
        <v>1.201383191879124E-3</v>
      </c>
      <c r="D28" s="3">
        <v>7.0803890161332816E-3</v>
      </c>
      <c r="E28" s="3">
        <v>1.3106721699884805E-3</v>
      </c>
      <c r="F28" s="3">
        <v>-2.510991398593343E-3</v>
      </c>
      <c r="G28" s="3">
        <v>1.722989365989136E-3</v>
      </c>
      <c r="H28" s="3">
        <v>-2.880933661291496E-3</v>
      </c>
      <c r="I28" s="3">
        <v>1.2591005505189212E-3</v>
      </c>
      <c r="J28" s="3">
        <v>0</v>
      </c>
      <c r="K28" s="3">
        <v>1.4402994548396997E-3</v>
      </c>
      <c r="L28" s="3">
        <v>1.7485499535032645E-3</v>
      </c>
      <c r="M28" s="3">
        <v>1.6229785933945529E-3</v>
      </c>
      <c r="N28" s="3">
        <v>2.3886871281157962E-3</v>
      </c>
      <c r="O28" s="3">
        <v>1.7700290993438728E-3</v>
      </c>
      <c r="P28" s="3">
        <v>1.0899969047015734E-3</v>
      </c>
      <c r="Q28" s="3">
        <v>1.8499823236113322E-3</v>
      </c>
      <c r="R28" s="3">
        <v>1.0423435973838879E-2</v>
      </c>
      <c r="S28" s="3">
        <v>8.9105510267359911E-3</v>
      </c>
      <c r="T28" s="3">
        <v>1.2694506235360059E-3</v>
      </c>
      <c r="U28" s="3">
        <v>1.3280864788003388E-3</v>
      </c>
      <c r="V28" s="3">
        <v>2.321771390817462E-3</v>
      </c>
      <c r="W28" s="3">
        <v>1.6089759721844565E-3</v>
      </c>
      <c r="X28" s="3">
        <v>3.0497984440671644E-3</v>
      </c>
      <c r="Y28" s="3">
        <v>4.8459514904042322E-4</v>
      </c>
      <c r="Z28" s="3">
        <v>2.2483802977091294E-4</v>
      </c>
      <c r="AA28" s="3">
        <v>0</v>
      </c>
      <c r="AB28" s="3">
        <v>1.5022222672587127E-3</v>
      </c>
      <c r="AC28" s="3">
        <v>1.0466900611738605E-3</v>
      </c>
      <c r="AD28" s="3">
        <v>8.2155878126943804E-4</v>
      </c>
      <c r="AE28" s="3">
        <v>2.2099695466175628E-3</v>
      </c>
      <c r="AF28" s="3">
        <v>2.0917534941687688E-2</v>
      </c>
      <c r="AG28" s="3">
        <v>2.5356042067715912E-2</v>
      </c>
      <c r="AH28" s="3">
        <v>2.8810075323935092E-3</v>
      </c>
      <c r="AI28" s="3">
        <v>3.0529758801940421E-3</v>
      </c>
      <c r="AJ28" s="3">
        <v>4.1746355848004679E-3</v>
      </c>
      <c r="AK28" s="3">
        <v>1.4459383105434043E-3</v>
      </c>
      <c r="AL28" s="3">
        <v>7.8852473488415509E-3</v>
      </c>
      <c r="AM28" s="3">
        <v>1.61036308556195E-3</v>
      </c>
      <c r="AN28" s="3">
        <v>1.6917380876626531E-3</v>
      </c>
      <c r="AO28" s="3">
        <v>2.0426105023718666E-3</v>
      </c>
      <c r="AP28" s="3">
        <v>1.0297706047399657E-3</v>
      </c>
      <c r="AQ28" s="3">
        <v>2.251162054453415E-3</v>
      </c>
      <c r="AR28" s="3">
        <v>1.1944856717902574E-3</v>
      </c>
      <c r="AS28" s="3">
        <v>4.1386733730863767E-3</v>
      </c>
      <c r="AT28" s="3">
        <v>3.9645719966845405E-3</v>
      </c>
      <c r="AU28" s="3">
        <v>2.0432061504589427E-3</v>
      </c>
      <c r="AV28" s="3">
        <v>3.0068974887775823E-7</v>
      </c>
      <c r="AW28" s="3">
        <v>2.2648927862924939E-3</v>
      </c>
      <c r="AX28" s="3">
        <v>1.7163562392727982E-3</v>
      </c>
      <c r="AY28" s="3">
        <v>9.3965610379553866E-5</v>
      </c>
      <c r="AZ28" s="3">
        <v>1.1993720118448348E-3</v>
      </c>
      <c r="BA28" s="3">
        <v>6.2753507844139911E-3</v>
      </c>
      <c r="BB28" s="3">
        <v>7.3217926219986129E-3</v>
      </c>
      <c r="BC28" s="3">
        <v>2.0393650529968443E-2</v>
      </c>
      <c r="BD28" s="3">
        <v>9.4448974246963413E-3</v>
      </c>
      <c r="BE28" s="3">
        <v>1.8758821782749457E-3</v>
      </c>
      <c r="BF28" s="3">
        <v>-5.3765168748365344E-4</v>
      </c>
      <c r="BG28" s="3">
        <v>8.5876303121452668E-3</v>
      </c>
      <c r="BH28" s="3">
        <v>1.3207001181555267E-2</v>
      </c>
      <c r="BI28" s="3">
        <v>-1.5263302398353051E-2</v>
      </c>
      <c r="BJ28" s="3">
        <v>5.5744007351401503E-3</v>
      </c>
      <c r="BK28" s="3">
        <v>1.9208363502285497E-3</v>
      </c>
      <c r="BL28" s="3">
        <v>7.558820203052985E-3</v>
      </c>
      <c r="BM28" s="3">
        <v>2.8273128534448411E-3</v>
      </c>
      <c r="BN28" s="3">
        <v>2.5402877543019287E-3</v>
      </c>
      <c r="BO28" s="3">
        <v>4.3800131421931621E-3</v>
      </c>
      <c r="BP28" s="3">
        <v>2.7257536130791404E-3</v>
      </c>
      <c r="BQ28" s="3">
        <v>-1.4053266702270806E-3</v>
      </c>
      <c r="BR28" s="3">
        <v>5.0939000114555988E-3</v>
      </c>
      <c r="BS28" s="3">
        <v>-7.0334578979369677E-4</v>
      </c>
      <c r="BT28" s="3">
        <v>5.6978938588045924E-3</v>
      </c>
      <c r="BU28" s="3">
        <v>1.3182624370307039E-3</v>
      </c>
      <c r="BV28" s="3">
        <v>5.8207356979709246E-3</v>
      </c>
      <c r="BW28" s="3">
        <v>3.3383835404987572E-3</v>
      </c>
      <c r="BX28" s="3">
        <v>3.5421555948289551E-3</v>
      </c>
      <c r="BY28" s="3">
        <v>1.1029435828737721E-3</v>
      </c>
      <c r="BZ28" s="3">
        <v>4.2613384282061961E-3</v>
      </c>
      <c r="CA28" s="3">
        <v>1.784991927297197E-3</v>
      </c>
      <c r="CB28" s="3">
        <v>1.2945243695950959E-2</v>
      </c>
      <c r="CC28" s="3">
        <v>-8.1962650507405588E-4</v>
      </c>
      <c r="CD28" s="3">
        <v>1.1565333728346561E-2</v>
      </c>
      <c r="CE28" s="3">
        <v>-3.4375967970479371E-2</v>
      </c>
      <c r="CF28" s="3">
        <v>-1.4353030828140767E-2</v>
      </c>
      <c r="CG28" s="3">
        <v>1.6692049187353453E-2</v>
      </c>
      <c r="CH28" s="3">
        <v>5.6610139039570129E-3</v>
      </c>
      <c r="CI28" s="3">
        <v>4.2979564189429276E-3</v>
      </c>
      <c r="CJ28" s="3">
        <v>5.9542401836452097E-3</v>
      </c>
      <c r="CK28" s="3">
        <v>1.3089042669516271E-3</v>
      </c>
      <c r="CL28" s="3">
        <v>1.2837193298438354E-3</v>
      </c>
      <c r="CM28" s="3">
        <v>4.6897883708745258E-3</v>
      </c>
      <c r="CN28" s="3">
        <v>6.5389676212077585E-3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2:B15"/>
  <sheetViews>
    <sheetView workbookViewId="0">
      <selection activeCell="A2" sqref="A2:A15"/>
    </sheetView>
  </sheetViews>
  <sheetFormatPr baseColWidth="10" defaultColWidth="11" defaultRowHeight="16" x14ac:dyDescent="0.2"/>
  <sheetData>
    <row r="2" spans="1:2" x14ac:dyDescent="0.2">
      <c r="A2" t="s">
        <v>419</v>
      </c>
      <c r="B2" s="62" t="s">
        <v>407</v>
      </c>
    </row>
    <row r="3" spans="1:2" x14ac:dyDescent="0.2">
      <c r="A3" t="s">
        <v>420</v>
      </c>
    </row>
    <row r="4" spans="1:2" x14ac:dyDescent="0.2">
      <c r="A4" t="s">
        <v>421</v>
      </c>
    </row>
    <row r="5" spans="1:2" x14ac:dyDescent="0.2">
      <c r="A5" t="s">
        <v>422</v>
      </c>
    </row>
    <row r="6" spans="1:2" x14ac:dyDescent="0.2">
      <c r="A6" t="s">
        <v>423</v>
      </c>
    </row>
    <row r="7" spans="1:2" x14ac:dyDescent="0.2">
      <c r="A7" t="s">
        <v>424</v>
      </c>
    </row>
    <row r="8" spans="1:2" x14ac:dyDescent="0.2">
      <c r="A8" t="s">
        <v>425</v>
      </c>
    </row>
    <row r="9" spans="1:2" x14ac:dyDescent="0.2">
      <c r="A9" t="s">
        <v>426</v>
      </c>
    </row>
    <row r="10" spans="1:2" x14ac:dyDescent="0.2">
      <c r="A10" t="s">
        <v>427</v>
      </c>
    </row>
    <row r="11" spans="1:2" x14ac:dyDescent="0.2">
      <c r="A11" t="s">
        <v>428</v>
      </c>
    </row>
    <row r="12" spans="1:2" x14ac:dyDescent="0.2">
      <c r="A12" t="s">
        <v>429</v>
      </c>
    </row>
    <row r="13" spans="1:2" x14ac:dyDescent="0.2">
      <c r="A13" t="s">
        <v>430</v>
      </c>
    </row>
    <row r="14" spans="1:2" x14ac:dyDescent="0.2">
      <c r="A14" t="s">
        <v>431</v>
      </c>
    </row>
    <row r="15" spans="1:2" x14ac:dyDescent="0.2">
      <c r="A15" t="s">
        <v>432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CN22"/>
  <sheetViews>
    <sheetView workbookViewId="0">
      <selection activeCell="P30" sqref="P30"/>
    </sheetView>
  </sheetViews>
  <sheetFormatPr baseColWidth="10" defaultColWidth="9" defaultRowHeight="15" x14ac:dyDescent="0.2"/>
  <cols>
    <col min="1" max="16384" width="9" style="3"/>
  </cols>
  <sheetData>
    <row r="1" spans="1:92" x14ac:dyDescent="0.2"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107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108</v>
      </c>
      <c r="N1" s="3" t="s">
        <v>28</v>
      </c>
      <c r="O1" s="3" t="s">
        <v>29</v>
      </c>
      <c r="P1" s="3" t="s">
        <v>109</v>
      </c>
      <c r="Q1" s="3" t="s">
        <v>31</v>
      </c>
      <c r="R1" s="3" t="s">
        <v>110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111</v>
      </c>
      <c r="AB1" s="3" t="s">
        <v>42</v>
      </c>
      <c r="AC1" s="3" t="s">
        <v>43</v>
      </c>
      <c r="AD1" s="3" t="s">
        <v>112</v>
      </c>
      <c r="AE1" s="3" t="s">
        <v>45</v>
      </c>
      <c r="AF1" s="3" t="s">
        <v>46</v>
      </c>
      <c r="AG1" s="3" t="s">
        <v>113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114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115</v>
      </c>
      <c r="AU1" s="3" t="s">
        <v>61</v>
      </c>
      <c r="AV1" s="3" t="s">
        <v>62</v>
      </c>
      <c r="AW1" s="3" t="s">
        <v>63</v>
      </c>
      <c r="AX1" s="3" t="s">
        <v>116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117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118</v>
      </c>
    </row>
    <row r="2" spans="1:92" x14ac:dyDescent="0.2">
      <c r="A2" s="3">
        <v>2008</v>
      </c>
      <c r="B2" s="3">
        <v>5</v>
      </c>
      <c r="C2" s="3">
        <v>4</v>
      </c>
      <c r="D2" s="3">
        <v>6</v>
      </c>
      <c r="E2" s="3">
        <v>4</v>
      </c>
      <c r="F2" s="3">
        <v>2</v>
      </c>
      <c r="G2" s="3">
        <v>1</v>
      </c>
      <c r="H2" s="3">
        <v>1</v>
      </c>
      <c r="I2" s="3">
        <v>2</v>
      </c>
      <c r="J2" s="3">
        <v>4</v>
      </c>
      <c r="K2" s="3">
        <v>7</v>
      </c>
      <c r="L2" s="3">
        <v>4</v>
      </c>
      <c r="M2" s="3">
        <v>2</v>
      </c>
      <c r="N2" s="3">
        <v>2</v>
      </c>
      <c r="O2" s="3">
        <v>1</v>
      </c>
      <c r="P2" s="3">
        <v>1</v>
      </c>
      <c r="Q2" s="3">
        <v>3</v>
      </c>
      <c r="R2" s="3">
        <v>1</v>
      </c>
      <c r="S2" s="3">
        <v>5</v>
      </c>
      <c r="T2" s="3">
        <v>4</v>
      </c>
      <c r="U2" s="3">
        <v>1</v>
      </c>
      <c r="V2" s="3">
        <v>1</v>
      </c>
      <c r="W2" s="3">
        <v>12</v>
      </c>
      <c r="X2" s="3">
        <v>1</v>
      </c>
      <c r="Y2" s="3">
        <v>10</v>
      </c>
      <c r="Z2" s="3">
        <v>5</v>
      </c>
      <c r="AA2" s="3">
        <v>2</v>
      </c>
      <c r="AB2" s="3">
        <v>3</v>
      </c>
      <c r="AC2" s="3">
        <v>9</v>
      </c>
      <c r="AD2" s="3">
        <v>7</v>
      </c>
      <c r="AE2" s="3">
        <v>2</v>
      </c>
      <c r="AF2" s="3">
        <v>8</v>
      </c>
      <c r="AG2" s="3">
        <v>7</v>
      </c>
      <c r="AH2" s="3">
        <v>1</v>
      </c>
      <c r="AI2" s="3">
        <v>10</v>
      </c>
      <c r="AJ2" s="3">
        <v>26</v>
      </c>
      <c r="AK2" s="3">
        <v>4</v>
      </c>
      <c r="AL2" s="3">
        <v>17</v>
      </c>
      <c r="AM2" s="3">
        <v>31</v>
      </c>
      <c r="AN2" s="3">
        <v>26</v>
      </c>
      <c r="AO2" s="3">
        <v>5</v>
      </c>
      <c r="AP2" s="3">
        <v>28</v>
      </c>
      <c r="AQ2" s="3">
        <v>15</v>
      </c>
      <c r="AR2" s="3">
        <v>13</v>
      </c>
      <c r="AS2" s="3">
        <v>24</v>
      </c>
      <c r="AT2" s="3">
        <v>3</v>
      </c>
      <c r="AU2" s="3">
        <v>59</v>
      </c>
      <c r="AV2" s="3">
        <v>60</v>
      </c>
      <c r="AW2" s="3">
        <v>55</v>
      </c>
      <c r="AX2" s="3">
        <v>39</v>
      </c>
      <c r="AY2" s="3">
        <v>12</v>
      </c>
      <c r="AZ2" s="3">
        <v>12</v>
      </c>
      <c r="BA2" s="3">
        <v>9</v>
      </c>
      <c r="BB2" s="3">
        <v>8</v>
      </c>
      <c r="BC2" s="3">
        <v>1</v>
      </c>
      <c r="BD2" s="3">
        <v>16</v>
      </c>
      <c r="BE2" s="3">
        <v>13</v>
      </c>
      <c r="BF2" s="3">
        <v>3</v>
      </c>
      <c r="BG2" s="3">
        <v>23</v>
      </c>
      <c r="BH2" s="3">
        <v>12</v>
      </c>
      <c r="BI2" s="3">
        <v>7</v>
      </c>
      <c r="BJ2" s="3">
        <v>4</v>
      </c>
      <c r="BK2" s="3">
        <v>13</v>
      </c>
      <c r="BL2" s="3">
        <v>7</v>
      </c>
      <c r="BM2" s="3">
        <v>1</v>
      </c>
      <c r="BN2" s="3">
        <v>21</v>
      </c>
      <c r="BO2" s="3">
        <v>13</v>
      </c>
      <c r="BP2" s="3">
        <v>29</v>
      </c>
      <c r="BQ2" s="3">
        <v>8</v>
      </c>
      <c r="BR2" s="3">
        <v>15</v>
      </c>
      <c r="BS2" s="3">
        <v>5</v>
      </c>
      <c r="BT2" s="3">
        <v>6</v>
      </c>
      <c r="BU2" s="3">
        <v>8</v>
      </c>
      <c r="BV2" s="3">
        <v>11</v>
      </c>
      <c r="BW2" s="3">
        <v>15</v>
      </c>
      <c r="BX2" s="3">
        <v>15</v>
      </c>
      <c r="BY2" s="3">
        <v>49</v>
      </c>
      <c r="BZ2" s="3">
        <v>19</v>
      </c>
      <c r="CA2" s="3">
        <v>43</v>
      </c>
      <c r="CB2" s="3">
        <v>22</v>
      </c>
      <c r="CC2" s="3">
        <v>5</v>
      </c>
      <c r="CD2" s="3">
        <v>4</v>
      </c>
      <c r="CE2" s="3">
        <v>11</v>
      </c>
      <c r="CF2" s="3">
        <v>8</v>
      </c>
      <c r="CG2" s="3">
        <v>4</v>
      </c>
      <c r="CH2" s="3">
        <v>10</v>
      </c>
      <c r="CI2" s="3">
        <v>10</v>
      </c>
      <c r="CJ2" s="3">
        <v>6</v>
      </c>
      <c r="CK2" s="3">
        <v>11</v>
      </c>
      <c r="CL2" s="3">
        <v>16</v>
      </c>
      <c r="CM2" s="3">
        <v>31</v>
      </c>
      <c r="CN2" s="3">
        <v>7</v>
      </c>
    </row>
    <row r="3" spans="1:92" x14ac:dyDescent="0.2">
      <c r="A3" s="3">
        <v>2009</v>
      </c>
      <c r="B3" s="3">
        <v>5</v>
      </c>
      <c r="C3" s="3">
        <v>4</v>
      </c>
      <c r="D3" s="3">
        <v>7</v>
      </c>
      <c r="E3" s="3">
        <v>5</v>
      </c>
      <c r="F3" s="3">
        <v>2</v>
      </c>
      <c r="G3" s="3">
        <v>1</v>
      </c>
      <c r="H3" s="3">
        <v>1</v>
      </c>
      <c r="I3" s="3">
        <v>2</v>
      </c>
      <c r="J3" s="3">
        <v>4</v>
      </c>
      <c r="K3" s="3">
        <v>7</v>
      </c>
      <c r="L3" s="3">
        <v>3</v>
      </c>
      <c r="M3" s="3">
        <v>2</v>
      </c>
      <c r="N3" s="3">
        <v>1</v>
      </c>
      <c r="O3" s="3">
        <v>1</v>
      </c>
      <c r="P3" s="3">
        <v>2</v>
      </c>
      <c r="Q3" s="3">
        <v>4</v>
      </c>
      <c r="R3" s="3">
        <v>1</v>
      </c>
      <c r="S3" s="3">
        <v>5</v>
      </c>
      <c r="T3" s="3">
        <v>4</v>
      </c>
      <c r="U3" s="3">
        <v>1</v>
      </c>
      <c r="V3" s="3">
        <v>1</v>
      </c>
      <c r="W3" s="3">
        <v>12</v>
      </c>
      <c r="X3" s="3">
        <v>1</v>
      </c>
      <c r="Y3" s="3">
        <v>12</v>
      </c>
      <c r="Z3" s="3">
        <v>5</v>
      </c>
      <c r="AA3" s="3">
        <v>2</v>
      </c>
      <c r="AB3" s="3">
        <v>3</v>
      </c>
      <c r="AC3" s="3">
        <v>10</v>
      </c>
      <c r="AD3" s="3">
        <v>8</v>
      </c>
      <c r="AE3" s="3">
        <v>2</v>
      </c>
      <c r="AF3" s="3">
        <v>8</v>
      </c>
      <c r="AG3" s="3">
        <v>7</v>
      </c>
      <c r="AH3" s="3">
        <v>1</v>
      </c>
      <c r="AI3" s="3">
        <v>11</v>
      </c>
      <c r="AJ3" s="3">
        <v>27</v>
      </c>
      <c r="AK3" s="3">
        <v>4</v>
      </c>
      <c r="AL3" s="3">
        <v>19</v>
      </c>
      <c r="AM3" s="3">
        <v>32</v>
      </c>
      <c r="AN3" s="3">
        <v>26</v>
      </c>
      <c r="AO3" s="3">
        <v>6</v>
      </c>
      <c r="AP3" s="3">
        <v>31</v>
      </c>
      <c r="AQ3" s="3">
        <v>17</v>
      </c>
      <c r="AR3" s="3">
        <v>14</v>
      </c>
      <c r="AS3" s="3">
        <v>24</v>
      </c>
      <c r="AT3" s="3">
        <v>3</v>
      </c>
      <c r="AU3" s="3">
        <v>62</v>
      </c>
      <c r="AV3" s="3">
        <v>41</v>
      </c>
      <c r="AW3" s="3">
        <v>50</v>
      </c>
      <c r="AX3" s="3">
        <v>40</v>
      </c>
      <c r="AY3" s="3">
        <v>14</v>
      </c>
      <c r="AZ3" s="3">
        <v>12</v>
      </c>
      <c r="BA3" s="3">
        <v>9</v>
      </c>
      <c r="BB3" s="3">
        <v>8</v>
      </c>
      <c r="BC3" s="3">
        <v>1</v>
      </c>
      <c r="BD3" s="3">
        <v>23</v>
      </c>
      <c r="BE3" s="3">
        <v>23</v>
      </c>
      <c r="BF3" s="3">
        <v>2</v>
      </c>
      <c r="BG3" s="3">
        <v>26</v>
      </c>
      <c r="BH3" s="3">
        <v>12</v>
      </c>
      <c r="BI3" s="3">
        <v>7</v>
      </c>
      <c r="BJ3" s="3">
        <v>4</v>
      </c>
      <c r="BK3" s="3">
        <v>13</v>
      </c>
      <c r="BL3" s="3">
        <v>8</v>
      </c>
      <c r="BM3" s="3">
        <v>1</v>
      </c>
      <c r="BN3" s="3">
        <v>23</v>
      </c>
      <c r="BO3" s="3">
        <v>12</v>
      </c>
      <c r="BP3" s="3">
        <v>25</v>
      </c>
      <c r="BQ3" s="3">
        <v>9</v>
      </c>
      <c r="BR3" s="3">
        <v>13</v>
      </c>
      <c r="BS3" s="3">
        <v>4</v>
      </c>
      <c r="BT3" s="3">
        <v>5</v>
      </c>
      <c r="BU3" s="3">
        <v>8</v>
      </c>
      <c r="BV3" s="3">
        <v>12</v>
      </c>
      <c r="BW3" s="3">
        <v>15</v>
      </c>
      <c r="BX3" s="3">
        <v>14</v>
      </c>
      <c r="BY3" s="3">
        <v>42</v>
      </c>
      <c r="BZ3" s="3">
        <v>20</v>
      </c>
      <c r="CA3" s="3">
        <v>36</v>
      </c>
      <c r="CB3" s="3">
        <v>23</v>
      </c>
      <c r="CC3" s="3">
        <v>4</v>
      </c>
      <c r="CD3" s="3">
        <v>3</v>
      </c>
      <c r="CE3" s="3">
        <v>13</v>
      </c>
      <c r="CF3" s="3">
        <v>8</v>
      </c>
      <c r="CG3" s="3">
        <v>4</v>
      </c>
      <c r="CH3" s="3">
        <v>11</v>
      </c>
      <c r="CI3" s="3">
        <v>9</v>
      </c>
      <c r="CJ3" s="3">
        <v>6</v>
      </c>
      <c r="CK3" s="3">
        <v>11</v>
      </c>
      <c r="CL3" s="3">
        <v>13</v>
      </c>
      <c r="CM3" s="3">
        <v>36</v>
      </c>
      <c r="CN3" s="3">
        <v>7</v>
      </c>
    </row>
    <row r="4" spans="1:92" x14ac:dyDescent="0.2">
      <c r="A4" s="3">
        <v>2010</v>
      </c>
      <c r="B4" s="3">
        <v>5</v>
      </c>
      <c r="C4" s="3">
        <v>4</v>
      </c>
      <c r="D4" s="3">
        <v>6</v>
      </c>
      <c r="E4" s="3">
        <v>4</v>
      </c>
      <c r="F4" s="3">
        <v>2</v>
      </c>
      <c r="G4" s="3">
        <v>1</v>
      </c>
      <c r="H4" s="3">
        <v>1</v>
      </c>
      <c r="I4" s="3">
        <v>2</v>
      </c>
      <c r="J4" s="3">
        <v>4</v>
      </c>
      <c r="K4" s="3">
        <v>7</v>
      </c>
      <c r="L4" s="3">
        <v>4</v>
      </c>
      <c r="M4" s="3">
        <v>2</v>
      </c>
      <c r="N4" s="3">
        <v>2</v>
      </c>
      <c r="O4" s="3">
        <v>1</v>
      </c>
      <c r="P4" s="3">
        <v>2</v>
      </c>
      <c r="Q4" s="3">
        <v>3</v>
      </c>
      <c r="R4" s="3">
        <v>1</v>
      </c>
      <c r="S4" s="3">
        <v>5</v>
      </c>
      <c r="T4" s="3">
        <v>4</v>
      </c>
      <c r="U4" s="3">
        <v>1</v>
      </c>
      <c r="V4" s="3">
        <v>1</v>
      </c>
      <c r="W4" s="3">
        <v>11</v>
      </c>
      <c r="X4" s="3">
        <v>1</v>
      </c>
      <c r="Y4" s="3">
        <v>11</v>
      </c>
      <c r="Z4" s="3">
        <v>5</v>
      </c>
      <c r="AA4" s="3">
        <v>2</v>
      </c>
      <c r="AB4" s="3">
        <v>3</v>
      </c>
      <c r="AC4" s="3">
        <v>9</v>
      </c>
      <c r="AD4" s="3">
        <v>7</v>
      </c>
      <c r="AE4" s="3">
        <v>2</v>
      </c>
      <c r="AF4" s="3">
        <v>7</v>
      </c>
      <c r="AG4" s="3">
        <v>6</v>
      </c>
      <c r="AH4" s="3">
        <v>1</v>
      </c>
      <c r="AI4" s="3">
        <v>11</v>
      </c>
      <c r="AJ4" s="3">
        <v>26</v>
      </c>
      <c r="AK4" s="3">
        <v>4</v>
      </c>
      <c r="AL4" s="3">
        <v>17</v>
      </c>
      <c r="AM4" s="3">
        <v>31</v>
      </c>
      <c r="AN4" s="3">
        <v>26</v>
      </c>
      <c r="AO4" s="3">
        <v>5</v>
      </c>
      <c r="AP4" s="3">
        <v>33</v>
      </c>
      <c r="AQ4" s="3">
        <v>18</v>
      </c>
      <c r="AR4" s="3">
        <v>15</v>
      </c>
      <c r="AS4" s="3">
        <v>24</v>
      </c>
      <c r="AT4" s="3">
        <v>3</v>
      </c>
      <c r="AU4" s="3">
        <v>69</v>
      </c>
      <c r="AV4" s="3">
        <v>34</v>
      </c>
      <c r="AW4" s="3">
        <v>55</v>
      </c>
      <c r="AX4" s="3">
        <v>39</v>
      </c>
      <c r="AY4" s="3">
        <v>13</v>
      </c>
      <c r="AZ4" s="3">
        <v>12</v>
      </c>
      <c r="BA4" s="3">
        <v>8</v>
      </c>
      <c r="BB4" s="3">
        <v>7</v>
      </c>
      <c r="BC4" s="3">
        <v>1</v>
      </c>
      <c r="BD4" s="3">
        <v>18</v>
      </c>
      <c r="BE4" s="3">
        <v>17</v>
      </c>
      <c r="BF4" s="3">
        <v>4</v>
      </c>
      <c r="BG4" s="3">
        <v>26</v>
      </c>
      <c r="BH4" s="3">
        <v>10</v>
      </c>
      <c r="BI4" s="3">
        <v>7</v>
      </c>
      <c r="BJ4" s="3">
        <v>4</v>
      </c>
      <c r="BK4" s="3">
        <v>13</v>
      </c>
      <c r="BL4" s="3">
        <v>7</v>
      </c>
      <c r="BM4" s="3">
        <v>1</v>
      </c>
      <c r="BN4" s="3">
        <v>23</v>
      </c>
      <c r="BO4" s="3">
        <v>13</v>
      </c>
      <c r="BP4" s="3">
        <v>22</v>
      </c>
      <c r="BQ4" s="3">
        <v>8</v>
      </c>
      <c r="BR4" s="3">
        <v>14</v>
      </c>
      <c r="BS4" s="3">
        <v>5</v>
      </c>
      <c r="BT4" s="3">
        <v>5</v>
      </c>
      <c r="BU4" s="3">
        <v>8</v>
      </c>
      <c r="BV4" s="3">
        <v>11</v>
      </c>
      <c r="BW4" s="3">
        <v>16</v>
      </c>
      <c r="BX4" s="3">
        <v>14</v>
      </c>
      <c r="BY4" s="3">
        <v>50</v>
      </c>
      <c r="BZ4" s="3">
        <v>19</v>
      </c>
      <c r="CA4" s="3">
        <v>49</v>
      </c>
      <c r="CB4" s="3">
        <v>26</v>
      </c>
      <c r="CC4" s="3">
        <v>6</v>
      </c>
      <c r="CD4" s="3">
        <v>4</v>
      </c>
      <c r="CE4" s="3">
        <v>10</v>
      </c>
      <c r="CF4" s="3">
        <v>8</v>
      </c>
      <c r="CG4" s="3">
        <v>3</v>
      </c>
      <c r="CH4" s="3">
        <v>12</v>
      </c>
      <c r="CI4" s="3">
        <v>8</v>
      </c>
      <c r="CJ4" s="3">
        <v>6</v>
      </c>
      <c r="CK4" s="3">
        <v>12</v>
      </c>
      <c r="CL4" s="3">
        <v>15</v>
      </c>
      <c r="CM4" s="3">
        <v>31</v>
      </c>
      <c r="CN4" s="3">
        <v>7</v>
      </c>
    </row>
    <row r="5" spans="1:92" x14ac:dyDescent="0.2">
      <c r="A5" s="3">
        <v>2011</v>
      </c>
      <c r="B5" s="3">
        <v>5</v>
      </c>
      <c r="C5" s="3">
        <v>4</v>
      </c>
      <c r="D5" s="3">
        <v>7</v>
      </c>
      <c r="E5" s="3">
        <v>4</v>
      </c>
      <c r="F5" s="3">
        <v>2</v>
      </c>
      <c r="G5" s="3">
        <v>1</v>
      </c>
      <c r="H5" s="3">
        <v>1</v>
      </c>
      <c r="I5" s="3">
        <v>2</v>
      </c>
      <c r="J5" s="3">
        <v>4</v>
      </c>
      <c r="K5" s="3">
        <v>7</v>
      </c>
      <c r="L5" s="3">
        <v>4</v>
      </c>
      <c r="M5" s="3">
        <v>2</v>
      </c>
      <c r="N5" s="3">
        <v>2</v>
      </c>
      <c r="O5" s="3">
        <v>1</v>
      </c>
      <c r="P5" s="3">
        <v>2</v>
      </c>
      <c r="Q5" s="3">
        <v>4</v>
      </c>
      <c r="R5" s="3">
        <v>1</v>
      </c>
      <c r="S5" s="3">
        <v>5</v>
      </c>
      <c r="T5" s="3">
        <v>4</v>
      </c>
      <c r="U5" s="3">
        <v>1</v>
      </c>
      <c r="V5" s="3">
        <v>1</v>
      </c>
      <c r="W5" s="3">
        <v>13</v>
      </c>
      <c r="X5" s="3">
        <v>1</v>
      </c>
      <c r="Y5" s="3">
        <v>12</v>
      </c>
      <c r="Z5" s="3">
        <v>5</v>
      </c>
      <c r="AA5" s="3">
        <v>2</v>
      </c>
      <c r="AB5" s="3">
        <v>3</v>
      </c>
      <c r="AC5" s="3">
        <v>9</v>
      </c>
      <c r="AD5" s="3">
        <v>7</v>
      </c>
      <c r="AE5" s="3">
        <v>2</v>
      </c>
      <c r="AF5" s="3">
        <v>8</v>
      </c>
      <c r="AG5" s="3">
        <v>7</v>
      </c>
      <c r="AH5" s="3">
        <v>1</v>
      </c>
      <c r="AI5" s="3">
        <v>11</v>
      </c>
      <c r="AJ5" s="3">
        <v>26</v>
      </c>
      <c r="AK5" s="3">
        <v>4</v>
      </c>
      <c r="AL5" s="3">
        <v>17</v>
      </c>
      <c r="AM5" s="3">
        <v>29</v>
      </c>
      <c r="AN5" s="3">
        <v>23</v>
      </c>
      <c r="AO5" s="3">
        <v>6</v>
      </c>
      <c r="AP5" s="3">
        <v>31</v>
      </c>
      <c r="AQ5" s="3">
        <v>17</v>
      </c>
      <c r="AR5" s="3">
        <v>14</v>
      </c>
      <c r="AS5" s="3">
        <v>24</v>
      </c>
      <c r="AT5" s="3">
        <v>4</v>
      </c>
      <c r="AU5" s="3">
        <v>73</v>
      </c>
      <c r="AV5" s="3">
        <v>32</v>
      </c>
      <c r="AW5" s="3">
        <v>54</v>
      </c>
      <c r="AX5" s="3">
        <v>40</v>
      </c>
      <c r="AY5" s="3">
        <v>13</v>
      </c>
      <c r="AZ5" s="3">
        <v>10</v>
      </c>
      <c r="BA5" s="3">
        <v>9</v>
      </c>
      <c r="BB5" s="3">
        <v>7</v>
      </c>
      <c r="BC5" s="3">
        <v>1</v>
      </c>
      <c r="BD5" s="3">
        <v>20</v>
      </c>
      <c r="BE5" s="3">
        <v>18</v>
      </c>
      <c r="BF5" s="3">
        <v>3</v>
      </c>
      <c r="BG5" s="3">
        <v>24</v>
      </c>
      <c r="BH5" s="3">
        <v>10</v>
      </c>
      <c r="BI5" s="3">
        <v>6</v>
      </c>
      <c r="BJ5" s="3">
        <v>5</v>
      </c>
      <c r="BK5" s="3">
        <v>13</v>
      </c>
      <c r="BL5" s="3">
        <v>7</v>
      </c>
      <c r="BM5" s="3">
        <v>1</v>
      </c>
      <c r="BN5" s="3">
        <v>23</v>
      </c>
      <c r="BO5" s="3">
        <v>14</v>
      </c>
      <c r="BP5" s="3">
        <v>25</v>
      </c>
      <c r="BQ5" s="3">
        <v>9</v>
      </c>
      <c r="BR5" s="3">
        <v>17</v>
      </c>
      <c r="BS5" s="3">
        <v>5</v>
      </c>
      <c r="BT5" s="3">
        <v>5</v>
      </c>
      <c r="BU5" s="3">
        <v>8</v>
      </c>
      <c r="BV5" s="3">
        <v>9</v>
      </c>
      <c r="BW5" s="3">
        <v>16</v>
      </c>
      <c r="BX5" s="3">
        <v>13</v>
      </c>
      <c r="BY5" s="3">
        <v>45</v>
      </c>
      <c r="BZ5" s="3">
        <v>20</v>
      </c>
      <c r="CA5" s="3">
        <v>46</v>
      </c>
      <c r="CB5" s="3">
        <v>26</v>
      </c>
      <c r="CC5" s="3">
        <v>6</v>
      </c>
      <c r="CD5" s="3">
        <v>4</v>
      </c>
      <c r="CE5" s="3">
        <v>10</v>
      </c>
      <c r="CF5" s="3">
        <v>9</v>
      </c>
      <c r="CG5" s="3">
        <v>3</v>
      </c>
      <c r="CH5" s="3">
        <v>10</v>
      </c>
      <c r="CI5" s="3">
        <v>8</v>
      </c>
      <c r="CJ5" s="3">
        <v>6</v>
      </c>
      <c r="CK5" s="3">
        <v>12</v>
      </c>
      <c r="CL5" s="3">
        <v>14</v>
      </c>
      <c r="CM5" s="3">
        <v>29</v>
      </c>
      <c r="CN5" s="3">
        <v>9</v>
      </c>
    </row>
    <row r="6" spans="1:92" x14ac:dyDescent="0.2">
      <c r="A6" s="3">
        <v>2012</v>
      </c>
      <c r="B6" s="3">
        <v>4</v>
      </c>
      <c r="C6" s="3">
        <v>4</v>
      </c>
      <c r="D6" s="3">
        <v>7</v>
      </c>
      <c r="E6" s="3">
        <v>4</v>
      </c>
      <c r="F6" s="3">
        <v>2</v>
      </c>
      <c r="G6" s="3">
        <v>1</v>
      </c>
      <c r="H6" s="3">
        <v>1</v>
      </c>
      <c r="I6" s="3">
        <v>2</v>
      </c>
      <c r="J6" s="3">
        <v>4</v>
      </c>
      <c r="K6" s="3">
        <v>7</v>
      </c>
      <c r="L6" s="3">
        <v>4</v>
      </c>
      <c r="M6" s="3">
        <v>2</v>
      </c>
      <c r="N6" s="3">
        <v>2</v>
      </c>
      <c r="O6" s="3">
        <v>1</v>
      </c>
      <c r="P6" s="3">
        <v>2</v>
      </c>
      <c r="Q6" s="3">
        <v>4</v>
      </c>
      <c r="R6" s="3">
        <v>1</v>
      </c>
      <c r="S6" s="3">
        <v>4</v>
      </c>
      <c r="T6" s="3">
        <v>4</v>
      </c>
      <c r="U6" s="3">
        <v>1</v>
      </c>
      <c r="V6" s="3">
        <v>2</v>
      </c>
      <c r="W6" s="3">
        <v>11</v>
      </c>
      <c r="X6" s="3">
        <v>1</v>
      </c>
      <c r="Y6" s="3">
        <v>11</v>
      </c>
      <c r="Z6" s="3">
        <v>5</v>
      </c>
      <c r="AA6" s="3">
        <v>2</v>
      </c>
      <c r="AB6" s="3">
        <v>3</v>
      </c>
      <c r="AC6" s="3">
        <v>9</v>
      </c>
      <c r="AD6" s="3">
        <v>7</v>
      </c>
      <c r="AE6" s="3">
        <v>2</v>
      </c>
      <c r="AF6" s="3">
        <v>8</v>
      </c>
      <c r="AG6" s="3">
        <v>6</v>
      </c>
      <c r="AH6" s="3">
        <v>2</v>
      </c>
      <c r="AI6" s="3">
        <v>11</v>
      </c>
      <c r="AJ6" s="3">
        <v>27</v>
      </c>
      <c r="AK6" s="3">
        <v>3</v>
      </c>
      <c r="AL6" s="3">
        <v>17</v>
      </c>
      <c r="AM6" s="3">
        <v>26</v>
      </c>
      <c r="AN6" s="3">
        <v>21</v>
      </c>
      <c r="AO6" s="3">
        <v>5</v>
      </c>
      <c r="AP6" s="3">
        <v>30</v>
      </c>
      <c r="AQ6" s="3">
        <v>16</v>
      </c>
      <c r="AR6" s="3">
        <v>14</v>
      </c>
      <c r="AS6" s="3">
        <v>25</v>
      </c>
      <c r="AT6" s="3">
        <v>4</v>
      </c>
      <c r="AU6" s="3">
        <v>75</v>
      </c>
      <c r="AV6" s="3">
        <v>29</v>
      </c>
      <c r="AW6" s="3">
        <v>56</v>
      </c>
      <c r="AX6" s="3">
        <v>41</v>
      </c>
      <c r="AY6" s="3">
        <v>13</v>
      </c>
      <c r="AZ6" s="3">
        <v>9</v>
      </c>
      <c r="BA6" s="3">
        <v>8</v>
      </c>
      <c r="BB6" s="3">
        <v>6</v>
      </c>
      <c r="BC6" s="3">
        <v>1</v>
      </c>
      <c r="BD6" s="3">
        <v>21</v>
      </c>
      <c r="BE6" s="3">
        <v>21</v>
      </c>
      <c r="BF6" s="3">
        <v>3</v>
      </c>
      <c r="BG6" s="3">
        <v>22</v>
      </c>
      <c r="BH6" s="3">
        <v>9</v>
      </c>
      <c r="BI6" s="3">
        <v>6</v>
      </c>
      <c r="BJ6" s="3">
        <v>4</v>
      </c>
      <c r="BK6" s="3">
        <v>13</v>
      </c>
      <c r="BL6" s="3">
        <v>8</v>
      </c>
      <c r="BM6" s="3">
        <v>1</v>
      </c>
      <c r="BN6" s="3">
        <v>24</v>
      </c>
      <c r="BO6" s="3">
        <v>13</v>
      </c>
      <c r="BP6" s="3">
        <v>29</v>
      </c>
      <c r="BQ6" s="3">
        <v>9</v>
      </c>
      <c r="BR6" s="3">
        <v>16</v>
      </c>
      <c r="BS6" s="3">
        <v>5</v>
      </c>
      <c r="BT6" s="3">
        <v>6</v>
      </c>
      <c r="BU6" s="3">
        <v>9</v>
      </c>
      <c r="BV6" s="3">
        <v>10</v>
      </c>
      <c r="BW6" s="3">
        <v>15</v>
      </c>
      <c r="BX6" s="3">
        <v>14</v>
      </c>
      <c r="BY6" s="3">
        <v>39</v>
      </c>
      <c r="BZ6" s="3">
        <v>20</v>
      </c>
      <c r="CA6" s="3">
        <v>47</v>
      </c>
      <c r="CB6" s="3">
        <v>25</v>
      </c>
      <c r="CC6" s="3">
        <v>6</v>
      </c>
      <c r="CD6" s="3">
        <v>4</v>
      </c>
      <c r="CE6" s="3">
        <v>13</v>
      </c>
      <c r="CF6" s="3">
        <v>7</v>
      </c>
      <c r="CG6" s="3">
        <v>3</v>
      </c>
      <c r="CH6" s="3">
        <v>10</v>
      </c>
      <c r="CI6" s="3">
        <v>8</v>
      </c>
      <c r="CJ6" s="3">
        <v>5</v>
      </c>
      <c r="CK6" s="3">
        <v>12</v>
      </c>
      <c r="CL6" s="3">
        <v>17</v>
      </c>
      <c r="CM6" s="3">
        <v>33</v>
      </c>
      <c r="CN6" s="3">
        <v>9</v>
      </c>
    </row>
    <row r="7" spans="1:92" x14ac:dyDescent="0.2">
      <c r="A7" s="3">
        <v>2013</v>
      </c>
      <c r="B7" s="3">
        <v>5</v>
      </c>
      <c r="C7" s="3">
        <v>4</v>
      </c>
      <c r="D7" s="3">
        <v>7</v>
      </c>
      <c r="E7" s="3">
        <v>4</v>
      </c>
      <c r="F7" s="3">
        <v>2</v>
      </c>
      <c r="G7" s="3">
        <v>1</v>
      </c>
      <c r="H7" s="3">
        <v>1</v>
      </c>
      <c r="I7" s="3">
        <v>2</v>
      </c>
      <c r="J7" s="3">
        <v>4</v>
      </c>
      <c r="K7" s="3">
        <v>7</v>
      </c>
      <c r="L7" s="3">
        <v>4</v>
      </c>
      <c r="M7" s="3">
        <v>2</v>
      </c>
      <c r="N7" s="3">
        <v>2</v>
      </c>
      <c r="O7" s="3">
        <v>1</v>
      </c>
      <c r="P7" s="3">
        <v>2</v>
      </c>
      <c r="Q7" s="3">
        <v>3</v>
      </c>
      <c r="R7" s="3">
        <v>1</v>
      </c>
      <c r="S7" s="3">
        <v>4</v>
      </c>
      <c r="T7" s="3">
        <v>4</v>
      </c>
      <c r="U7" s="3">
        <v>1</v>
      </c>
      <c r="V7" s="3">
        <v>1</v>
      </c>
      <c r="W7" s="3">
        <v>12</v>
      </c>
      <c r="X7" s="3">
        <v>1</v>
      </c>
      <c r="Y7" s="3">
        <v>13</v>
      </c>
      <c r="Z7" s="3">
        <v>5</v>
      </c>
      <c r="AA7" s="3">
        <v>2</v>
      </c>
      <c r="AB7" s="3">
        <v>3</v>
      </c>
      <c r="AC7" s="3">
        <v>9</v>
      </c>
      <c r="AD7" s="3">
        <v>7</v>
      </c>
      <c r="AE7" s="3">
        <v>2</v>
      </c>
      <c r="AF7" s="3">
        <v>8</v>
      </c>
      <c r="AG7" s="3">
        <v>7</v>
      </c>
      <c r="AH7" s="3">
        <v>1</v>
      </c>
      <c r="AI7" s="3">
        <v>11</v>
      </c>
      <c r="AJ7" s="3">
        <v>27</v>
      </c>
      <c r="AK7" s="3">
        <v>4</v>
      </c>
      <c r="AL7" s="3">
        <v>16</v>
      </c>
      <c r="AM7" s="3">
        <v>26</v>
      </c>
      <c r="AN7" s="3">
        <v>21</v>
      </c>
      <c r="AO7" s="3">
        <v>5</v>
      </c>
      <c r="AP7" s="3">
        <v>35</v>
      </c>
      <c r="AQ7" s="3">
        <v>20</v>
      </c>
      <c r="AR7" s="3">
        <v>15</v>
      </c>
      <c r="AS7" s="3">
        <v>26</v>
      </c>
      <c r="AT7" s="3">
        <v>4</v>
      </c>
      <c r="AU7" s="3">
        <v>86</v>
      </c>
      <c r="AV7" s="3">
        <v>29</v>
      </c>
      <c r="AW7" s="3">
        <v>58</v>
      </c>
      <c r="AX7" s="3">
        <v>43</v>
      </c>
      <c r="AY7" s="3">
        <v>14</v>
      </c>
      <c r="AZ7" s="3">
        <v>10</v>
      </c>
      <c r="BA7" s="3">
        <v>7</v>
      </c>
      <c r="BB7" s="3">
        <v>7</v>
      </c>
      <c r="BC7" s="3">
        <v>1</v>
      </c>
      <c r="BD7" s="3">
        <v>20</v>
      </c>
      <c r="BE7" s="3">
        <v>19</v>
      </c>
      <c r="BF7" s="3">
        <v>3</v>
      </c>
      <c r="BG7" s="3">
        <v>21</v>
      </c>
      <c r="BH7" s="3">
        <v>9</v>
      </c>
      <c r="BI7" s="3">
        <v>6</v>
      </c>
      <c r="BJ7" s="3">
        <v>4</v>
      </c>
      <c r="BK7" s="3">
        <v>12</v>
      </c>
      <c r="BL7" s="3">
        <v>8</v>
      </c>
      <c r="BM7" s="3">
        <v>1</v>
      </c>
      <c r="BN7" s="3">
        <v>24</v>
      </c>
      <c r="BO7" s="3">
        <v>13</v>
      </c>
      <c r="BP7" s="3">
        <v>24</v>
      </c>
      <c r="BQ7" s="3">
        <v>9</v>
      </c>
      <c r="BR7" s="3">
        <v>16</v>
      </c>
      <c r="BS7" s="3">
        <v>5</v>
      </c>
      <c r="BT7" s="3">
        <v>5</v>
      </c>
      <c r="BU7" s="3">
        <v>8</v>
      </c>
      <c r="BV7" s="3">
        <v>10</v>
      </c>
      <c r="BW7" s="3">
        <v>15</v>
      </c>
      <c r="BX7" s="3">
        <v>15</v>
      </c>
      <c r="BY7" s="3">
        <v>34</v>
      </c>
      <c r="BZ7" s="3">
        <v>19</v>
      </c>
      <c r="CA7" s="3">
        <v>45</v>
      </c>
      <c r="CB7" s="3">
        <v>24</v>
      </c>
      <c r="CC7" s="3">
        <v>6</v>
      </c>
      <c r="CD7" s="3">
        <v>4</v>
      </c>
      <c r="CE7" s="3">
        <v>8</v>
      </c>
      <c r="CF7" s="3">
        <v>6</v>
      </c>
      <c r="CG7" s="3">
        <v>3</v>
      </c>
      <c r="CH7" s="3">
        <v>9</v>
      </c>
      <c r="CI7" s="3">
        <v>7</v>
      </c>
      <c r="CJ7" s="3">
        <v>5</v>
      </c>
      <c r="CK7" s="3">
        <v>13</v>
      </c>
      <c r="CL7" s="3">
        <v>15</v>
      </c>
      <c r="CM7" s="3">
        <v>35</v>
      </c>
      <c r="CN7" s="3">
        <v>11</v>
      </c>
    </row>
    <row r="8" spans="1:92" x14ac:dyDescent="0.2">
      <c r="A8" s="3">
        <v>2014</v>
      </c>
      <c r="B8" s="3">
        <v>5</v>
      </c>
      <c r="C8" s="3">
        <v>4</v>
      </c>
      <c r="D8" s="3">
        <v>7</v>
      </c>
      <c r="E8" s="3">
        <v>4</v>
      </c>
      <c r="F8" s="3">
        <v>2</v>
      </c>
      <c r="G8" s="3">
        <v>1</v>
      </c>
      <c r="H8" s="3">
        <v>1</v>
      </c>
      <c r="I8" s="3">
        <v>2</v>
      </c>
      <c r="J8" s="3">
        <v>4</v>
      </c>
      <c r="K8" s="3">
        <v>7</v>
      </c>
      <c r="L8" s="3">
        <v>4</v>
      </c>
      <c r="M8" s="3">
        <v>2</v>
      </c>
      <c r="N8" s="3">
        <v>2</v>
      </c>
      <c r="O8" s="3">
        <v>1</v>
      </c>
      <c r="P8" s="3">
        <v>2</v>
      </c>
      <c r="Q8" s="3">
        <v>4</v>
      </c>
      <c r="R8" s="3">
        <v>1</v>
      </c>
      <c r="S8" s="3">
        <v>4</v>
      </c>
      <c r="T8" s="3">
        <v>4</v>
      </c>
      <c r="U8" s="3">
        <v>1</v>
      </c>
      <c r="V8" s="3">
        <v>2</v>
      </c>
      <c r="W8" s="3">
        <v>11</v>
      </c>
      <c r="X8" s="3">
        <v>1</v>
      </c>
      <c r="Y8" s="3">
        <v>11</v>
      </c>
      <c r="Z8" s="3">
        <v>5</v>
      </c>
      <c r="AA8" s="3">
        <v>2</v>
      </c>
      <c r="AB8" s="3">
        <v>3</v>
      </c>
      <c r="AC8" s="3">
        <v>9</v>
      </c>
      <c r="AD8" s="3">
        <v>7</v>
      </c>
      <c r="AE8" s="3">
        <v>2</v>
      </c>
      <c r="AF8" s="3">
        <v>7</v>
      </c>
      <c r="AG8" s="3">
        <v>6</v>
      </c>
      <c r="AH8" s="3">
        <v>1</v>
      </c>
      <c r="AI8" s="3">
        <v>11</v>
      </c>
      <c r="AJ8" s="3">
        <v>28</v>
      </c>
      <c r="AK8" s="3">
        <v>3</v>
      </c>
      <c r="AL8" s="3">
        <v>16</v>
      </c>
      <c r="AM8" s="3">
        <v>25</v>
      </c>
      <c r="AN8" s="3">
        <v>20</v>
      </c>
      <c r="AO8" s="3">
        <v>5</v>
      </c>
      <c r="AP8" s="3">
        <v>33</v>
      </c>
      <c r="AQ8" s="3">
        <v>18</v>
      </c>
      <c r="AR8" s="3">
        <v>15</v>
      </c>
      <c r="AS8" s="3">
        <v>25</v>
      </c>
      <c r="AT8" s="3">
        <v>4</v>
      </c>
      <c r="AU8" s="3">
        <v>87</v>
      </c>
      <c r="AV8" s="3">
        <v>30</v>
      </c>
      <c r="AW8" s="3">
        <v>58</v>
      </c>
      <c r="AX8" s="3">
        <v>42</v>
      </c>
      <c r="AY8" s="3">
        <v>14</v>
      </c>
      <c r="AZ8" s="3">
        <v>10</v>
      </c>
      <c r="BA8" s="3">
        <v>6</v>
      </c>
      <c r="BB8" s="3">
        <v>6</v>
      </c>
      <c r="BC8" s="3">
        <v>1</v>
      </c>
      <c r="BD8" s="3">
        <v>22</v>
      </c>
      <c r="BE8" s="3">
        <v>21</v>
      </c>
      <c r="BF8" s="3">
        <v>4</v>
      </c>
      <c r="BG8" s="3">
        <v>21</v>
      </c>
      <c r="BH8" s="3">
        <v>9</v>
      </c>
      <c r="BI8" s="3">
        <v>6</v>
      </c>
      <c r="BJ8" s="3">
        <v>4</v>
      </c>
      <c r="BK8" s="3">
        <v>12</v>
      </c>
      <c r="BL8" s="3">
        <v>9</v>
      </c>
      <c r="BM8" s="3">
        <v>1</v>
      </c>
      <c r="BN8" s="3">
        <v>24</v>
      </c>
      <c r="BO8" s="3">
        <v>13</v>
      </c>
      <c r="BP8" s="3">
        <v>24</v>
      </c>
      <c r="BQ8" s="3">
        <v>10</v>
      </c>
      <c r="BR8" s="3">
        <v>16</v>
      </c>
      <c r="BS8" s="3">
        <v>5</v>
      </c>
      <c r="BT8" s="3">
        <v>5</v>
      </c>
      <c r="BU8" s="3">
        <v>9</v>
      </c>
      <c r="BV8" s="3">
        <v>10</v>
      </c>
      <c r="BW8" s="3">
        <v>16</v>
      </c>
      <c r="BX8" s="3">
        <v>14</v>
      </c>
      <c r="BY8" s="3">
        <v>36</v>
      </c>
      <c r="BZ8" s="3">
        <v>17</v>
      </c>
      <c r="CA8" s="3">
        <v>43</v>
      </c>
      <c r="CB8" s="3">
        <v>24</v>
      </c>
      <c r="CC8" s="3">
        <v>7</v>
      </c>
      <c r="CD8" s="3">
        <v>4</v>
      </c>
      <c r="CE8" s="3">
        <v>11</v>
      </c>
      <c r="CF8" s="3">
        <v>7</v>
      </c>
      <c r="CG8" s="3">
        <v>2</v>
      </c>
      <c r="CH8" s="3">
        <v>9</v>
      </c>
      <c r="CI8" s="3">
        <v>7</v>
      </c>
      <c r="CJ8" s="3">
        <v>5</v>
      </c>
      <c r="CK8" s="3">
        <v>12</v>
      </c>
      <c r="CL8" s="3">
        <v>15</v>
      </c>
      <c r="CM8" s="3">
        <v>34</v>
      </c>
      <c r="CN8" s="3">
        <v>10</v>
      </c>
    </row>
    <row r="9" spans="1:92" x14ac:dyDescent="0.2">
      <c r="A9" s="3">
        <v>2015</v>
      </c>
      <c r="B9" s="3">
        <v>4</v>
      </c>
      <c r="C9" s="3">
        <v>4</v>
      </c>
      <c r="D9" s="3">
        <v>7</v>
      </c>
      <c r="E9" s="3">
        <v>4</v>
      </c>
      <c r="F9" s="3">
        <v>2</v>
      </c>
      <c r="G9" s="3">
        <v>1</v>
      </c>
      <c r="H9" s="3">
        <v>1</v>
      </c>
      <c r="I9" s="3">
        <v>2</v>
      </c>
      <c r="J9" s="3">
        <v>4</v>
      </c>
      <c r="K9" s="3">
        <v>7</v>
      </c>
      <c r="L9" s="3">
        <v>4</v>
      </c>
      <c r="M9" s="3">
        <v>2</v>
      </c>
      <c r="N9" s="3">
        <v>2</v>
      </c>
      <c r="O9" s="3">
        <v>1</v>
      </c>
      <c r="P9" s="3">
        <v>1</v>
      </c>
      <c r="Q9" s="3">
        <v>4</v>
      </c>
      <c r="R9" s="3">
        <v>1</v>
      </c>
      <c r="S9" s="3">
        <v>3</v>
      </c>
      <c r="T9" s="3">
        <v>4</v>
      </c>
      <c r="U9" s="3">
        <v>1</v>
      </c>
      <c r="V9" s="3">
        <v>1</v>
      </c>
      <c r="W9" s="3">
        <v>10</v>
      </c>
      <c r="X9" s="3">
        <v>1</v>
      </c>
      <c r="Y9" s="3">
        <v>11</v>
      </c>
      <c r="Z9" s="3">
        <v>5</v>
      </c>
      <c r="AA9" s="3">
        <v>2</v>
      </c>
      <c r="AB9" s="3">
        <v>3</v>
      </c>
      <c r="AC9" s="3">
        <v>8</v>
      </c>
      <c r="AD9" s="3">
        <v>6</v>
      </c>
      <c r="AE9" s="3">
        <v>2</v>
      </c>
      <c r="AF9" s="3">
        <v>8</v>
      </c>
      <c r="AG9" s="3">
        <v>6</v>
      </c>
      <c r="AH9" s="3">
        <v>2</v>
      </c>
      <c r="AI9" s="3">
        <v>11</v>
      </c>
      <c r="AJ9" s="3">
        <v>28</v>
      </c>
      <c r="AK9" s="3">
        <v>3</v>
      </c>
      <c r="AL9" s="3">
        <v>16</v>
      </c>
      <c r="AM9" s="3">
        <v>24</v>
      </c>
      <c r="AN9" s="3">
        <v>19</v>
      </c>
      <c r="AO9" s="3">
        <v>5</v>
      </c>
      <c r="AP9" s="3">
        <v>32</v>
      </c>
      <c r="AQ9" s="3">
        <v>18</v>
      </c>
      <c r="AR9" s="3">
        <v>14</v>
      </c>
      <c r="AS9" s="3">
        <v>23</v>
      </c>
      <c r="AT9" s="3">
        <v>4</v>
      </c>
      <c r="AU9" s="3">
        <v>84</v>
      </c>
      <c r="AV9" s="3">
        <v>29</v>
      </c>
      <c r="AW9" s="3">
        <v>73</v>
      </c>
      <c r="AX9" s="3">
        <v>40</v>
      </c>
      <c r="AY9" s="3">
        <v>14</v>
      </c>
      <c r="AZ9" s="3">
        <v>9</v>
      </c>
      <c r="BA9" s="3">
        <v>8</v>
      </c>
      <c r="BB9" s="3">
        <v>6</v>
      </c>
      <c r="BC9" s="3">
        <v>1</v>
      </c>
      <c r="BD9" s="3">
        <v>21</v>
      </c>
      <c r="BE9" s="3">
        <v>21</v>
      </c>
      <c r="BF9" s="3">
        <v>2</v>
      </c>
      <c r="BG9" s="3">
        <v>22</v>
      </c>
      <c r="BH9" s="3">
        <v>9</v>
      </c>
      <c r="BI9" s="3">
        <v>5</v>
      </c>
      <c r="BJ9" s="3">
        <v>4</v>
      </c>
      <c r="BK9" s="3">
        <v>12</v>
      </c>
      <c r="BL9" s="3">
        <v>7</v>
      </c>
      <c r="BM9" s="3">
        <v>1</v>
      </c>
      <c r="BN9" s="3">
        <v>25</v>
      </c>
      <c r="BO9" s="3">
        <v>13</v>
      </c>
      <c r="BP9" s="3">
        <v>26</v>
      </c>
      <c r="BQ9" s="3">
        <v>8</v>
      </c>
      <c r="BR9" s="3">
        <v>16</v>
      </c>
      <c r="BS9" s="3">
        <v>5</v>
      </c>
      <c r="BT9" s="3">
        <v>5</v>
      </c>
      <c r="BU9" s="3">
        <v>8</v>
      </c>
      <c r="BV9" s="3">
        <v>10</v>
      </c>
      <c r="BW9" s="3">
        <v>17</v>
      </c>
      <c r="BX9" s="3">
        <v>14</v>
      </c>
      <c r="BY9" s="3">
        <v>42</v>
      </c>
      <c r="BZ9" s="3">
        <v>16</v>
      </c>
      <c r="CA9" s="3">
        <v>35</v>
      </c>
      <c r="CB9" s="3">
        <v>22</v>
      </c>
      <c r="CC9" s="3">
        <v>7</v>
      </c>
      <c r="CD9" s="3">
        <v>3</v>
      </c>
      <c r="CE9" s="3">
        <v>15</v>
      </c>
      <c r="CF9" s="3">
        <v>7</v>
      </c>
      <c r="CG9" s="3">
        <v>2</v>
      </c>
      <c r="CH9" s="3">
        <v>8</v>
      </c>
      <c r="CI9" s="3">
        <v>6</v>
      </c>
      <c r="CJ9" s="3">
        <v>5</v>
      </c>
      <c r="CK9" s="3">
        <v>12</v>
      </c>
      <c r="CL9" s="3">
        <v>15</v>
      </c>
      <c r="CM9" s="3">
        <v>41</v>
      </c>
      <c r="CN9" s="3">
        <v>10</v>
      </c>
    </row>
    <row r="10" spans="1:92" x14ac:dyDescent="0.2">
      <c r="A10" s="3">
        <v>2016</v>
      </c>
      <c r="B10" s="3">
        <v>4</v>
      </c>
      <c r="C10" s="3">
        <v>4</v>
      </c>
      <c r="D10" s="3">
        <v>6</v>
      </c>
      <c r="E10" s="3">
        <v>4</v>
      </c>
      <c r="F10" s="3">
        <v>2</v>
      </c>
      <c r="G10" s="3">
        <v>1</v>
      </c>
      <c r="H10" s="3">
        <v>1</v>
      </c>
      <c r="I10" s="3">
        <v>1</v>
      </c>
      <c r="J10" s="3">
        <v>4</v>
      </c>
      <c r="K10" s="3">
        <v>6</v>
      </c>
      <c r="L10" s="3">
        <v>4</v>
      </c>
      <c r="M10" s="3">
        <v>2</v>
      </c>
      <c r="N10" s="3">
        <v>2</v>
      </c>
      <c r="O10" s="3">
        <v>1</v>
      </c>
      <c r="P10" s="3">
        <v>1</v>
      </c>
      <c r="Q10" s="3">
        <v>3</v>
      </c>
      <c r="R10" s="3">
        <v>1</v>
      </c>
      <c r="S10" s="3">
        <v>3</v>
      </c>
      <c r="T10" s="3">
        <v>4</v>
      </c>
      <c r="U10" s="3">
        <v>1</v>
      </c>
      <c r="V10" s="3">
        <v>2</v>
      </c>
      <c r="W10" s="3">
        <v>9</v>
      </c>
      <c r="X10" s="3">
        <v>1</v>
      </c>
      <c r="Y10" s="3">
        <v>11</v>
      </c>
      <c r="Z10" s="3">
        <v>3</v>
      </c>
      <c r="AA10" s="3">
        <v>1</v>
      </c>
      <c r="AB10" s="3">
        <v>2</v>
      </c>
      <c r="AC10" s="3">
        <v>8</v>
      </c>
      <c r="AD10" s="3">
        <v>6</v>
      </c>
      <c r="AE10" s="3">
        <v>2</v>
      </c>
      <c r="AF10" s="3">
        <v>8</v>
      </c>
      <c r="AG10" s="3">
        <v>7</v>
      </c>
      <c r="AH10" s="3">
        <v>1</v>
      </c>
      <c r="AI10" s="3">
        <v>10</v>
      </c>
      <c r="AJ10" s="3">
        <v>28</v>
      </c>
      <c r="AK10" s="3">
        <v>3</v>
      </c>
      <c r="AL10" s="3">
        <v>16</v>
      </c>
      <c r="AM10" s="3">
        <v>24</v>
      </c>
      <c r="AN10" s="3">
        <v>19</v>
      </c>
      <c r="AO10" s="3">
        <v>5</v>
      </c>
      <c r="AP10" s="3">
        <v>33</v>
      </c>
      <c r="AQ10" s="3">
        <v>19</v>
      </c>
      <c r="AR10" s="3">
        <v>14</v>
      </c>
      <c r="AS10" s="3">
        <v>21</v>
      </c>
      <c r="AT10" s="3">
        <v>4</v>
      </c>
      <c r="AU10" s="3">
        <v>83</v>
      </c>
      <c r="AV10" s="3">
        <v>28</v>
      </c>
      <c r="AW10" s="3">
        <v>80</v>
      </c>
      <c r="AX10" s="3">
        <v>40</v>
      </c>
      <c r="AY10" s="3">
        <v>13</v>
      </c>
      <c r="AZ10" s="3">
        <v>9</v>
      </c>
      <c r="BA10" s="3">
        <v>7</v>
      </c>
      <c r="BB10" s="3">
        <v>6</v>
      </c>
      <c r="BC10" s="3">
        <v>1</v>
      </c>
      <c r="BD10" s="3">
        <v>20</v>
      </c>
      <c r="BE10" s="3">
        <v>18</v>
      </c>
      <c r="BF10" s="3">
        <v>2</v>
      </c>
      <c r="BG10" s="3">
        <v>25</v>
      </c>
      <c r="BH10" s="3">
        <v>8</v>
      </c>
      <c r="BI10" s="3">
        <v>7</v>
      </c>
      <c r="BJ10" s="3">
        <v>4</v>
      </c>
      <c r="BK10" s="3">
        <v>11</v>
      </c>
      <c r="BL10" s="3">
        <v>7</v>
      </c>
      <c r="BM10" s="3">
        <v>1</v>
      </c>
      <c r="BN10" s="3">
        <v>25</v>
      </c>
      <c r="BO10" s="3">
        <v>14</v>
      </c>
      <c r="BP10" s="3">
        <v>27</v>
      </c>
      <c r="BQ10" s="3">
        <v>9</v>
      </c>
      <c r="BR10" s="3">
        <v>15</v>
      </c>
      <c r="BS10" s="3">
        <v>4</v>
      </c>
      <c r="BT10" s="3">
        <v>5</v>
      </c>
      <c r="BU10" s="3">
        <v>8</v>
      </c>
      <c r="BV10" s="3">
        <v>12</v>
      </c>
      <c r="BW10" s="3">
        <v>15</v>
      </c>
      <c r="BX10" s="3">
        <v>15</v>
      </c>
      <c r="BY10" s="3">
        <v>45</v>
      </c>
      <c r="BZ10" s="3">
        <v>16</v>
      </c>
      <c r="CA10" s="3">
        <v>33</v>
      </c>
      <c r="CB10" s="3">
        <v>23</v>
      </c>
      <c r="CC10" s="3">
        <v>7</v>
      </c>
      <c r="CD10" s="3">
        <v>3</v>
      </c>
      <c r="CE10" s="3">
        <v>16</v>
      </c>
      <c r="CF10" s="3">
        <v>7</v>
      </c>
      <c r="CG10" s="3">
        <v>2</v>
      </c>
      <c r="CH10" s="3">
        <v>9</v>
      </c>
      <c r="CI10" s="3">
        <v>6</v>
      </c>
      <c r="CJ10" s="3">
        <v>5</v>
      </c>
      <c r="CK10" s="3">
        <v>12</v>
      </c>
      <c r="CL10" s="3">
        <v>16</v>
      </c>
      <c r="CM10" s="3">
        <v>40</v>
      </c>
      <c r="CN10" s="3">
        <v>10</v>
      </c>
    </row>
    <row r="11" spans="1:92" x14ac:dyDescent="0.2">
      <c r="A11" s="3">
        <v>2017</v>
      </c>
      <c r="B11" s="3">
        <v>4</v>
      </c>
      <c r="C11" s="3">
        <v>3</v>
      </c>
      <c r="D11" s="3">
        <v>6</v>
      </c>
      <c r="E11" s="3">
        <v>4</v>
      </c>
      <c r="F11" s="3">
        <v>2</v>
      </c>
      <c r="G11" s="3">
        <v>1</v>
      </c>
      <c r="H11" s="3">
        <v>1</v>
      </c>
      <c r="I11" s="3">
        <v>1</v>
      </c>
      <c r="J11" s="3">
        <v>3</v>
      </c>
      <c r="K11" s="3">
        <v>6</v>
      </c>
      <c r="L11" s="3">
        <v>4</v>
      </c>
      <c r="M11" s="3">
        <v>2</v>
      </c>
      <c r="N11" s="3">
        <v>2</v>
      </c>
      <c r="O11" s="3">
        <v>1</v>
      </c>
      <c r="P11" s="3">
        <v>1</v>
      </c>
      <c r="Q11" s="3">
        <v>3</v>
      </c>
      <c r="R11" s="3">
        <v>1</v>
      </c>
      <c r="S11" s="3">
        <v>3</v>
      </c>
      <c r="T11" s="3">
        <v>4</v>
      </c>
      <c r="U11" s="3">
        <v>1</v>
      </c>
      <c r="V11" s="3">
        <v>2</v>
      </c>
      <c r="W11" s="3">
        <v>8</v>
      </c>
      <c r="X11" s="3">
        <v>1</v>
      </c>
      <c r="Y11" s="3">
        <v>11</v>
      </c>
      <c r="Z11" s="3">
        <v>4</v>
      </c>
      <c r="AA11" s="3">
        <v>1</v>
      </c>
      <c r="AB11" s="3">
        <v>3</v>
      </c>
      <c r="AC11" s="3">
        <v>8</v>
      </c>
      <c r="AD11" s="3">
        <v>6</v>
      </c>
      <c r="AE11" s="3">
        <v>2</v>
      </c>
      <c r="AF11" s="3">
        <v>9</v>
      </c>
      <c r="AG11" s="3">
        <v>7</v>
      </c>
      <c r="AH11" s="3">
        <v>2</v>
      </c>
      <c r="AI11" s="3">
        <v>11</v>
      </c>
      <c r="AJ11" s="3">
        <v>29</v>
      </c>
      <c r="AK11" s="3">
        <v>3</v>
      </c>
      <c r="AL11" s="3">
        <v>16</v>
      </c>
      <c r="AM11" s="3">
        <v>24</v>
      </c>
      <c r="AN11" s="3">
        <v>19</v>
      </c>
      <c r="AO11" s="3">
        <v>5</v>
      </c>
      <c r="AP11" s="3">
        <v>33</v>
      </c>
      <c r="AQ11" s="3">
        <v>19</v>
      </c>
      <c r="AR11" s="3">
        <v>14</v>
      </c>
      <c r="AS11" s="3">
        <v>20</v>
      </c>
      <c r="AT11" s="3">
        <v>4</v>
      </c>
      <c r="AU11" s="3">
        <v>84</v>
      </c>
      <c r="AV11" s="3">
        <v>25</v>
      </c>
      <c r="AW11" s="3">
        <v>84</v>
      </c>
      <c r="AX11" s="3">
        <v>39</v>
      </c>
      <c r="AY11" s="3">
        <v>13</v>
      </c>
      <c r="AZ11" s="3">
        <v>9</v>
      </c>
      <c r="BA11" s="3">
        <v>6</v>
      </c>
      <c r="BB11" s="3">
        <v>6</v>
      </c>
      <c r="BC11" s="3">
        <v>1</v>
      </c>
      <c r="BD11" s="3">
        <v>19</v>
      </c>
      <c r="BE11" s="3">
        <v>16</v>
      </c>
      <c r="BF11" s="3">
        <v>2</v>
      </c>
      <c r="BG11" s="3">
        <v>26</v>
      </c>
      <c r="BH11" s="3">
        <v>10</v>
      </c>
      <c r="BI11" s="3">
        <v>6</v>
      </c>
      <c r="BJ11" s="3">
        <v>4</v>
      </c>
      <c r="BK11" s="3">
        <v>11</v>
      </c>
      <c r="BL11" s="3">
        <v>8</v>
      </c>
      <c r="BM11" s="3">
        <v>1</v>
      </c>
      <c r="BN11" s="3">
        <v>26</v>
      </c>
      <c r="BO11" s="3">
        <v>15</v>
      </c>
      <c r="BP11" s="3">
        <v>22</v>
      </c>
      <c r="BQ11" s="3">
        <v>8</v>
      </c>
      <c r="BR11" s="3">
        <v>15</v>
      </c>
      <c r="BS11" s="3">
        <v>5</v>
      </c>
      <c r="BT11" s="3">
        <v>5</v>
      </c>
      <c r="BU11" s="3">
        <v>8</v>
      </c>
      <c r="BV11" s="3">
        <v>9</v>
      </c>
      <c r="BW11" s="3">
        <v>15</v>
      </c>
      <c r="BX11" s="3">
        <v>14</v>
      </c>
      <c r="BY11" s="3">
        <v>46</v>
      </c>
      <c r="BZ11" s="3">
        <v>16</v>
      </c>
      <c r="CA11" s="3">
        <v>37</v>
      </c>
      <c r="CB11" s="3">
        <v>24</v>
      </c>
      <c r="CC11" s="3">
        <v>6</v>
      </c>
      <c r="CD11" s="3">
        <v>3</v>
      </c>
      <c r="CE11" s="3">
        <v>17</v>
      </c>
      <c r="CF11" s="3">
        <v>6</v>
      </c>
      <c r="CG11" s="3">
        <v>2</v>
      </c>
      <c r="CH11" s="3">
        <v>9</v>
      </c>
      <c r="CI11" s="3">
        <v>6</v>
      </c>
      <c r="CJ11" s="3">
        <v>6</v>
      </c>
      <c r="CK11" s="3">
        <v>12</v>
      </c>
      <c r="CL11" s="3">
        <v>16</v>
      </c>
      <c r="CM11" s="3">
        <v>40</v>
      </c>
      <c r="CN11" s="3">
        <v>11</v>
      </c>
    </row>
    <row r="12" spans="1:92" x14ac:dyDescent="0.2">
      <c r="A12" s="3">
        <v>2018</v>
      </c>
      <c r="B12" s="3">
        <v>4</v>
      </c>
      <c r="C12" s="3">
        <v>3</v>
      </c>
      <c r="D12" s="3">
        <v>6</v>
      </c>
      <c r="E12" s="3">
        <v>3</v>
      </c>
      <c r="F12" s="3">
        <v>2</v>
      </c>
      <c r="G12" s="3">
        <v>1</v>
      </c>
      <c r="H12" s="3">
        <v>1</v>
      </c>
      <c r="I12" s="3">
        <v>1</v>
      </c>
      <c r="J12" s="3">
        <v>4</v>
      </c>
      <c r="K12" s="3">
        <v>6</v>
      </c>
      <c r="L12" s="3">
        <v>4</v>
      </c>
      <c r="M12" s="3">
        <v>2</v>
      </c>
      <c r="N12" s="3">
        <v>2</v>
      </c>
      <c r="O12" s="3">
        <v>1</v>
      </c>
      <c r="P12" s="3">
        <v>1</v>
      </c>
      <c r="Q12" s="3">
        <v>3</v>
      </c>
      <c r="R12" s="3">
        <v>1</v>
      </c>
      <c r="S12" s="3">
        <v>3</v>
      </c>
      <c r="T12" s="3">
        <v>4</v>
      </c>
      <c r="U12" s="3">
        <v>1</v>
      </c>
      <c r="V12" s="3">
        <v>2</v>
      </c>
      <c r="W12" s="3">
        <v>8</v>
      </c>
      <c r="X12" s="3">
        <v>1</v>
      </c>
      <c r="Y12" s="3">
        <v>11</v>
      </c>
      <c r="Z12" s="3">
        <v>4</v>
      </c>
      <c r="AA12" s="3">
        <v>1</v>
      </c>
      <c r="AB12" s="3">
        <v>3</v>
      </c>
      <c r="AC12" s="3">
        <v>8</v>
      </c>
      <c r="AD12" s="3">
        <v>6</v>
      </c>
      <c r="AE12" s="3">
        <v>2</v>
      </c>
      <c r="AF12" s="3">
        <v>9</v>
      </c>
      <c r="AG12" s="3">
        <v>7</v>
      </c>
      <c r="AH12" s="3">
        <v>2</v>
      </c>
      <c r="AI12" s="3">
        <v>11</v>
      </c>
      <c r="AJ12" s="3">
        <v>30</v>
      </c>
      <c r="AK12" s="3">
        <v>3</v>
      </c>
      <c r="AL12" s="3">
        <v>17</v>
      </c>
      <c r="AM12" s="3">
        <v>23</v>
      </c>
      <c r="AN12" s="3">
        <v>18</v>
      </c>
      <c r="AO12" s="3">
        <v>5</v>
      </c>
      <c r="AP12" s="3">
        <v>33</v>
      </c>
      <c r="AQ12" s="3">
        <v>19</v>
      </c>
      <c r="AR12" s="3">
        <v>14</v>
      </c>
      <c r="AS12" s="3">
        <v>19</v>
      </c>
      <c r="AT12" s="3">
        <v>4</v>
      </c>
      <c r="AU12" s="3">
        <v>76</v>
      </c>
      <c r="AV12" s="3">
        <v>24</v>
      </c>
      <c r="AW12" s="3">
        <v>83</v>
      </c>
      <c r="AX12" s="3">
        <v>38</v>
      </c>
      <c r="AY12" s="3">
        <v>12</v>
      </c>
      <c r="AZ12" s="3">
        <v>9</v>
      </c>
      <c r="BA12" s="3">
        <v>8</v>
      </c>
      <c r="BB12" s="3">
        <v>7</v>
      </c>
      <c r="BC12" s="3">
        <v>1</v>
      </c>
      <c r="BD12" s="3">
        <v>20</v>
      </c>
      <c r="BE12" s="3">
        <v>15</v>
      </c>
      <c r="BF12" s="3">
        <v>1</v>
      </c>
      <c r="BG12" s="3">
        <v>28</v>
      </c>
      <c r="BH12" s="3">
        <v>9</v>
      </c>
      <c r="BI12" s="3">
        <v>7</v>
      </c>
      <c r="BJ12" s="3">
        <v>4</v>
      </c>
      <c r="BK12" s="3">
        <v>11</v>
      </c>
      <c r="BL12" s="3">
        <v>9</v>
      </c>
      <c r="BM12" s="3">
        <v>1</v>
      </c>
      <c r="BN12" s="3">
        <v>25</v>
      </c>
      <c r="BO12" s="3">
        <v>13</v>
      </c>
      <c r="BP12" s="3">
        <v>19</v>
      </c>
      <c r="BQ12" s="3">
        <v>9</v>
      </c>
      <c r="BR12" s="3">
        <v>16</v>
      </c>
      <c r="BS12" s="3">
        <v>5</v>
      </c>
      <c r="BT12" s="3">
        <v>5</v>
      </c>
      <c r="BU12" s="3">
        <v>8</v>
      </c>
      <c r="BV12" s="3">
        <v>11</v>
      </c>
      <c r="BW12" s="3">
        <v>15</v>
      </c>
      <c r="BX12" s="3">
        <v>16</v>
      </c>
      <c r="BY12" s="3">
        <v>50</v>
      </c>
      <c r="BZ12" s="3">
        <v>16</v>
      </c>
      <c r="CA12" s="3">
        <v>34</v>
      </c>
      <c r="CB12" s="3">
        <v>24</v>
      </c>
      <c r="CC12" s="3">
        <v>6</v>
      </c>
      <c r="CD12" s="3">
        <v>3</v>
      </c>
      <c r="CE12" s="3">
        <v>16</v>
      </c>
      <c r="CF12" s="3">
        <v>6</v>
      </c>
      <c r="CG12" s="3">
        <v>2</v>
      </c>
      <c r="CH12" s="3">
        <v>10</v>
      </c>
      <c r="CI12" s="3">
        <v>6</v>
      </c>
      <c r="CJ12" s="3">
        <v>6</v>
      </c>
      <c r="CK12" s="3">
        <v>11</v>
      </c>
      <c r="CL12" s="3">
        <v>16</v>
      </c>
      <c r="CM12" s="3">
        <v>47</v>
      </c>
      <c r="CN12" s="3">
        <v>11</v>
      </c>
    </row>
    <row r="13" spans="1:92" x14ac:dyDescent="0.2">
      <c r="A13" s="3">
        <v>2019</v>
      </c>
      <c r="B13" s="3">
        <v>3</v>
      </c>
      <c r="C13" s="3">
        <v>3</v>
      </c>
      <c r="D13" s="3">
        <v>6</v>
      </c>
      <c r="E13" s="3">
        <v>3</v>
      </c>
      <c r="F13" s="3">
        <v>2</v>
      </c>
      <c r="G13" s="3">
        <v>1</v>
      </c>
      <c r="H13" s="3">
        <v>1</v>
      </c>
      <c r="I13" s="3">
        <v>1</v>
      </c>
      <c r="J13" s="3">
        <v>4</v>
      </c>
      <c r="K13" s="3">
        <v>6</v>
      </c>
      <c r="L13" s="3">
        <v>4</v>
      </c>
      <c r="M13" s="3">
        <v>2</v>
      </c>
      <c r="N13" s="3">
        <v>2</v>
      </c>
      <c r="O13" s="3">
        <v>1</v>
      </c>
      <c r="P13" s="3">
        <v>1</v>
      </c>
      <c r="Q13" s="3">
        <v>3</v>
      </c>
      <c r="R13" s="3">
        <v>1</v>
      </c>
      <c r="S13" s="3">
        <v>3</v>
      </c>
      <c r="T13" s="3">
        <v>4</v>
      </c>
      <c r="U13" s="3">
        <v>1</v>
      </c>
      <c r="V13" s="3">
        <v>2</v>
      </c>
      <c r="W13" s="3">
        <v>9</v>
      </c>
      <c r="X13" s="3">
        <v>1</v>
      </c>
      <c r="Y13" s="3">
        <v>11</v>
      </c>
      <c r="Z13" s="3">
        <v>4</v>
      </c>
      <c r="AA13" s="3">
        <v>1</v>
      </c>
      <c r="AB13" s="3">
        <v>3</v>
      </c>
      <c r="AC13" s="3">
        <v>8</v>
      </c>
      <c r="AD13" s="3">
        <v>6</v>
      </c>
      <c r="AE13" s="3">
        <v>2</v>
      </c>
      <c r="AF13" s="3">
        <v>8</v>
      </c>
      <c r="AG13" s="3">
        <v>7</v>
      </c>
      <c r="AH13" s="3">
        <v>1</v>
      </c>
      <c r="AI13" s="3">
        <v>11</v>
      </c>
      <c r="AJ13" s="3">
        <v>29</v>
      </c>
      <c r="AK13" s="3">
        <v>3</v>
      </c>
      <c r="AL13" s="3">
        <v>17</v>
      </c>
      <c r="AM13" s="3">
        <v>25</v>
      </c>
      <c r="AN13" s="3">
        <v>19</v>
      </c>
      <c r="AO13" s="3">
        <v>6</v>
      </c>
      <c r="AP13" s="3">
        <v>34</v>
      </c>
      <c r="AQ13" s="3">
        <v>19</v>
      </c>
      <c r="AR13" s="3">
        <v>15</v>
      </c>
      <c r="AS13" s="3">
        <v>18</v>
      </c>
      <c r="AT13" s="3">
        <v>5</v>
      </c>
      <c r="AU13" s="3">
        <v>75</v>
      </c>
      <c r="AV13" s="3">
        <v>25</v>
      </c>
      <c r="AW13" s="3">
        <v>84</v>
      </c>
      <c r="AX13" s="3">
        <v>39</v>
      </c>
      <c r="AY13" s="3">
        <v>12</v>
      </c>
      <c r="AZ13" s="3">
        <v>10</v>
      </c>
      <c r="BA13" s="3">
        <v>7</v>
      </c>
      <c r="BB13" s="3">
        <v>6</v>
      </c>
      <c r="BC13" s="3">
        <v>1</v>
      </c>
      <c r="BD13" s="3">
        <v>17</v>
      </c>
      <c r="BE13" s="3">
        <v>14</v>
      </c>
      <c r="BF13" s="3">
        <v>3</v>
      </c>
      <c r="BG13" s="3">
        <v>27</v>
      </c>
      <c r="BH13" s="3">
        <v>9</v>
      </c>
      <c r="BI13" s="3">
        <v>7</v>
      </c>
      <c r="BJ13" s="3">
        <v>5</v>
      </c>
      <c r="BK13" s="3">
        <v>11</v>
      </c>
      <c r="BL13" s="3">
        <v>9</v>
      </c>
      <c r="BM13" s="3">
        <v>1</v>
      </c>
      <c r="BN13" s="3">
        <v>24</v>
      </c>
      <c r="BO13" s="3">
        <v>14</v>
      </c>
      <c r="BP13" s="3">
        <v>23</v>
      </c>
      <c r="BQ13" s="3">
        <v>8</v>
      </c>
      <c r="BR13" s="3">
        <v>14</v>
      </c>
      <c r="BS13" s="3">
        <v>4</v>
      </c>
      <c r="BT13" s="3">
        <v>5</v>
      </c>
      <c r="BU13" s="3">
        <v>8</v>
      </c>
      <c r="BV13" s="3">
        <v>11</v>
      </c>
      <c r="BW13" s="3">
        <v>16</v>
      </c>
      <c r="BX13" s="3">
        <v>16</v>
      </c>
      <c r="BY13" s="3">
        <v>51</v>
      </c>
      <c r="BZ13" s="3">
        <v>17</v>
      </c>
      <c r="CA13" s="3">
        <v>35</v>
      </c>
      <c r="CB13" s="3">
        <v>22</v>
      </c>
      <c r="CC13" s="3">
        <v>7</v>
      </c>
      <c r="CD13" s="3">
        <v>3</v>
      </c>
      <c r="CE13" s="3">
        <v>18</v>
      </c>
      <c r="CF13" s="3">
        <v>4</v>
      </c>
      <c r="CG13" s="3">
        <v>1</v>
      </c>
      <c r="CH13" s="3">
        <v>9</v>
      </c>
      <c r="CI13" s="3">
        <v>5</v>
      </c>
      <c r="CJ13" s="3">
        <v>5</v>
      </c>
      <c r="CK13" s="3">
        <v>10</v>
      </c>
      <c r="CL13" s="3">
        <v>16</v>
      </c>
      <c r="CM13" s="3">
        <v>47</v>
      </c>
      <c r="CN13" s="3">
        <v>13</v>
      </c>
    </row>
    <row r="14" spans="1:92" x14ac:dyDescent="0.2">
      <c r="A14" s="3">
        <v>2020</v>
      </c>
      <c r="B14" s="3">
        <v>3</v>
      </c>
      <c r="C14" s="3">
        <v>3</v>
      </c>
      <c r="D14" s="3">
        <v>6</v>
      </c>
      <c r="E14" s="3">
        <v>3</v>
      </c>
      <c r="F14" s="3">
        <v>1</v>
      </c>
      <c r="G14" s="3">
        <v>1</v>
      </c>
      <c r="H14" s="3">
        <v>1</v>
      </c>
      <c r="I14" s="3">
        <v>1</v>
      </c>
      <c r="J14" s="3">
        <v>3</v>
      </c>
      <c r="K14" s="3">
        <v>6</v>
      </c>
      <c r="L14" s="3">
        <v>4</v>
      </c>
      <c r="M14" s="3">
        <v>2</v>
      </c>
      <c r="N14" s="3">
        <v>2</v>
      </c>
      <c r="O14" s="3">
        <v>1</v>
      </c>
      <c r="P14" s="3">
        <v>1</v>
      </c>
      <c r="Q14" s="3">
        <v>3</v>
      </c>
      <c r="R14" s="3">
        <v>1</v>
      </c>
      <c r="S14" s="3">
        <v>3</v>
      </c>
      <c r="T14" s="3">
        <v>4</v>
      </c>
      <c r="U14" s="3">
        <v>1</v>
      </c>
      <c r="V14" s="3">
        <v>2</v>
      </c>
      <c r="W14" s="3">
        <v>9</v>
      </c>
      <c r="X14" s="3">
        <v>1</v>
      </c>
      <c r="Y14" s="3">
        <v>12</v>
      </c>
      <c r="Z14" s="3">
        <v>4</v>
      </c>
      <c r="AA14" s="3">
        <v>1</v>
      </c>
      <c r="AB14" s="3">
        <v>3</v>
      </c>
      <c r="AC14" s="3">
        <v>8</v>
      </c>
      <c r="AD14" s="3">
        <v>6</v>
      </c>
      <c r="AE14" s="3">
        <v>2</v>
      </c>
      <c r="AF14" s="3">
        <v>9</v>
      </c>
      <c r="AG14" s="3">
        <v>7</v>
      </c>
      <c r="AH14" s="3">
        <v>2</v>
      </c>
      <c r="AI14" s="3">
        <v>12</v>
      </c>
      <c r="AJ14" s="3">
        <v>30</v>
      </c>
      <c r="AK14" s="3">
        <v>3</v>
      </c>
      <c r="AL14" s="3">
        <v>18</v>
      </c>
      <c r="AM14" s="3">
        <v>25</v>
      </c>
      <c r="AN14" s="3">
        <v>19</v>
      </c>
      <c r="AO14" s="3">
        <v>6</v>
      </c>
      <c r="AP14" s="3">
        <v>37</v>
      </c>
      <c r="AQ14" s="3">
        <v>21</v>
      </c>
      <c r="AR14" s="3">
        <v>16</v>
      </c>
      <c r="AS14" s="3">
        <v>18</v>
      </c>
      <c r="AT14" s="3">
        <v>4</v>
      </c>
      <c r="AU14" s="3">
        <v>82</v>
      </c>
      <c r="AV14" s="3">
        <v>24</v>
      </c>
      <c r="AW14" s="3">
        <v>84</v>
      </c>
      <c r="AX14" s="3">
        <v>41</v>
      </c>
      <c r="AY14" s="3">
        <v>13</v>
      </c>
      <c r="AZ14" s="3">
        <v>9</v>
      </c>
      <c r="BA14" s="3">
        <v>7</v>
      </c>
      <c r="BB14" s="3">
        <v>6</v>
      </c>
      <c r="BC14" s="3">
        <v>1</v>
      </c>
      <c r="BD14" s="3">
        <v>21</v>
      </c>
      <c r="BE14" s="3">
        <v>15</v>
      </c>
      <c r="BF14" s="3">
        <v>3</v>
      </c>
      <c r="BG14" s="3">
        <v>27</v>
      </c>
      <c r="BH14" s="3">
        <v>9</v>
      </c>
      <c r="BI14" s="3">
        <v>6</v>
      </c>
      <c r="BJ14" s="3">
        <v>4</v>
      </c>
      <c r="BK14" s="3">
        <v>12</v>
      </c>
      <c r="BL14" s="3">
        <v>9</v>
      </c>
      <c r="BM14" s="3">
        <v>1</v>
      </c>
      <c r="BN14" s="3">
        <v>24</v>
      </c>
      <c r="BO14" s="3">
        <v>12</v>
      </c>
      <c r="BP14" s="3">
        <v>18</v>
      </c>
      <c r="BQ14" s="3">
        <v>7</v>
      </c>
      <c r="BR14" s="3">
        <v>13</v>
      </c>
      <c r="BS14" s="3">
        <v>4</v>
      </c>
      <c r="BT14" s="3">
        <v>5</v>
      </c>
      <c r="BU14" s="3">
        <v>8</v>
      </c>
      <c r="BV14" s="3">
        <v>10</v>
      </c>
      <c r="BW14" s="3">
        <v>16</v>
      </c>
      <c r="BX14" s="3">
        <v>16</v>
      </c>
      <c r="BY14" s="3">
        <v>37</v>
      </c>
      <c r="BZ14" s="3">
        <v>15</v>
      </c>
      <c r="CA14" s="3">
        <v>37</v>
      </c>
      <c r="CB14" s="3">
        <v>24</v>
      </c>
      <c r="CC14" s="3">
        <v>7</v>
      </c>
      <c r="CD14" s="3">
        <v>3</v>
      </c>
      <c r="CE14" s="3">
        <v>16</v>
      </c>
      <c r="CF14" s="3">
        <v>5</v>
      </c>
      <c r="CG14" s="3">
        <v>1</v>
      </c>
      <c r="CH14" s="3">
        <v>9</v>
      </c>
      <c r="CI14" s="3">
        <v>5</v>
      </c>
      <c r="CJ14" s="3">
        <v>6</v>
      </c>
      <c r="CK14" s="3">
        <v>14</v>
      </c>
      <c r="CL14" s="3">
        <v>16</v>
      </c>
      <c r="CM14" s="3">
        <v>50</v>
      </c>
      <c r="CN14" s="3">
        <v>11</v>
      </c>
    </row>
    <row r="15" spans="1:92" x14ac:dyDescent="0.2">
      <c r="A15" s="3">
        <v>2021</v>
      </c>
      <c r="B15" s="3">
        <v>4</v>
      </c>
      <c r="C15" s="3">
        <v>4</v>
      </c>
      <c r="D15" s="3">
        <v>7</v>
      </c>
      <c r="E15" s="3">
        <v>4</v>
      </c>
      <c r="F15" s="3">
        <v>1</v>
      </c>
      <c r="G15" s="3">
        <v>1</v>
      </c>
      <c r="H15" s="3">
        <v>1</v>
      </c>
      <c r="I15" s="3">
        <v>1</v>
      </c>
      <c r="J15" s="3">
        <v>4</v>
      </c>
      <c r="K15" s="3">
        <v>6</v>
      </c>
      <c r="L15" s="3">
        <v>4</v>
      </c>
      <c r="M15" s="3">
        <v>2</v>
      </c>
      <c r="N15" s="3">
        <v>2</v>
      </c>
      <c r="O15" s="3">
        <v>1</v>
      </c>
      <c r="P15" s="3">
        <v>2</v>
      </c>
      <c r="Q15" s="3">
        <v>4</v>
      </c>
      <c r="R15" s="3">
        <v>1</v>
      </c>
      <c r="S15" s="3">
        <v>3</v>
      </c>
      <c r="T15" s="3">
        <v>4</v>
      </c>
      <c r="U15" s="3">
        <v>1</v>
      </c>
      <c r="V15" s="3">
        <v>2</v>
      </c>
      <c r="W15" s="3">
        <v>9</v>
      </c>
      <c r="X15" s="3">
        <v>1</v>
      </c>
      <c r="Y15" s="3">
        <v>14</v>
      </c>
      <c r="Z15" s="3">
        <v>4</v>
      </c>
      <c r="AA15" s="3">
        <v>1</v>
      </c>
      <c r="AB15" s="3">
        <v>3</v>
      </c>
      <c r="AC15" s="3">
        <v>9</v>
      </c>
      <c r="AD15" s="3">
        <v>7</v>
      </c>
      <c r="AE15" s="3">
        <v>2</v>
      </c>
      <c r="AF15" s="3">
        <v>10</v>
      </c>
      <c r="AG15" s="3">
        <v>8</v>
      </c>
      <c r="AH15" s="3">
        <v>2</v>
      </c>
      <c r="AI15" s="3">
        <v>13</v>
      </c>
      <c r="AJ15" s="3">
        <v>24</v>
      </c>
      <c r="AK15" s="3">
        <v>2</v>
      </c>
      <c r="AL15" s="3">
        <v>17</v>
      </c>
      <c r="AM15" s="3">
        <v>21</v>
      </c>
      <c r="AN15" s="3">
        <v>14</v>
      </c>
      <c r="AO15" s="3">
        <v>7</v>
      </c>
      <c r="AP15" s="3">
        <v>33</v>
      </c>
      <c r="AQ15" s="3">
        <v>15</v>
      </c>
      <c r="AR15" s="3">
        <v>18</v>
      </c>
      <c r="AS15" s="3">
        <v>17</v>
      </c>
      <c r="AT15" s="3">
        <v>4</v>
      </c>
      <c r="AU15" s="3">
        <v>79</v>
      </c>
      <c r="AV15" s="3">
        <v>24</v>
      </c>
      <c r="AW15" s="3">
        <v>90</v>
      </c>
      <c r="AX15" s="3">
        <v>45</v>
      </c>
      <c r="AY15" s="3">
        <v>13</v>
      </c>
      <c r="AZ15" s="3">
        <v>9</v>
      </c>
      <c r="BA15" s="3">
        <v>10</v>
      </c>
      <c r="BB15" s="3">
        <v>7</v>
      </c>
      <c r="BC15" s="3">
        <v>1</v>
      </c>
      <c r="BD15" s="3">
        <v>19</v>
      </c>
      <c r="BE15" s="3">
        <v>14</v>
      </c>
      <c r="BF15" s="3">
        <v>1</v>
      </c>
      <c r="BG15" s="3">
        <v>29</v>
      </c>
      <c r="BH15" s="3">
        <v>8</v>
      </c>
      <c r="BI15" s="3">
        <v>7</v>
      </c>
      <c r="BJ15" s="3">
        <v>5</v>
      </c>
      <c r="BK15" s="3">
        <v>13</v>
      </c>
      <c r="BL15" s="3">
        <v>11</v>
      </c>
      <c r="BM15" s="3">
        <v>1</v>
      </c>
      <c r="BN15" s="3">
        <v>24</v>
      </c>
      <c r="BO15" s="3">
        <v>11</v>
      </c>
      <c r="BP15" s="3">
        <v>19</v>
      </c>
      <c r="BQ15" s="3">
        <v>6</v>
      </c>
      <c r="BR15" s="3">
        <v>12</v>
      </c>
      <c r="BS15" s="3">
        <v>4</v>
      </c>
      <c r="BT15" s="3">
        <v>5</v>
      </c>
      <c r="BU15" s="3">
        <v>6</v>
      </c>
      <c r="BV15" s="3">
        <v>10</v>
      </c>
      <c r="BW15" s="3">
        <v>16</v>
      </c>
      <c r="BX15" s="3">
        <v>13</v>
      </c>
      <c r="BY15" s="3">
        <v>56</v>
      </c>
      <c r="BZ15" s="3">
        <v>15</v>
      </c>
      <c r="CA15" s="3">
        <v>28</v>
      </c>
      <c r="CB15" s="3">
        <v>23</v>
      </c>
      <c r="CC15" s="3">
        <v>6</v>
      </c>
      <c r="CD15" s="3">
        <v>3</v>
      </c>
      <c r="CE15" s="3">
        <v>16</v>
      </c>
      <c r="CF15" s="3">
        <v>6</v>
      </c>
      <c r="CG15" s="3">
        <v>1</v>
      </c>
      <c r="CH15" s="3">
        <v>10</v>
      </c>
      <c r="CI15" s="3">
        <v>5</v>
      </c>
      <c r="CJ15" s="3">
        <v>7</v>
      </c>
      <c r="CK15" s="3">
        <v>14</v>
      </c>
      <c r="CL15" s="3">
        <v>14</v>
      </c>
      <c r="CM15" s="3">
        <v>42</v>
      </c>
      <c r="CN15" s="3">
        <v>10</v>
      </c>
    </row>
    <row r="16" spans="1:92" x14ac:dyDescent="0.2">
      <c r="A16" s="3">
        <v>2022</v>
      </c>
      <c r="B16" s="3">
        <v>4</v>
      </c>
      <c r="C16" s="3">
        <v>4</v>
      </c>
      <c r="D16" s="3">
        <v>7</v>
      </c>
      <c r="E16" s="3">
        <v>4</v>
      </c>
      <c r="F16" s="3">
        <v>1</v>
      </c>
      <c r="G16" s="3">
        <v>1</v>
      </c>
      <c r="H16" s="3">
        <v>1</v>
      </c>
      <c r="I16" s="3">
        <v>1</v>
      </c>
      <c r="J16" s="3">
        <v>4</v>
      </c>
      <c r="K16" s="3">
        <v>7</v>
      </c>
      <c r="L16" s="3">
        <v>4</v>
      </c>
      <c r="M16" s="3">
        <v>2</v>
      </c>
      <c r="N16" s="3">
        <v>2</v>
      </c>
      <c r="O16" s="3">
        <v>1</v>
      </c>
      <c r="P16" s="3">
        <v>2</v>
      </c>
      <c r="Q16" s="3">
        <v>4</v>
      </c>
      <c r="R16" s="3">
        <v>1</v>
      </c>
      <c r="S16" s="3">
        <v>3</v>
      </c>
      <c r="T16" s="3">
        <v>5</v>
      </c>
      <c r="U16" s="3">
        <v>1</v>
      </c>
      <c r="V16" s="3">
        <v>2</v>
      </c>
      <c r="W16" s="3">
        <v>9</v>
      </c>
      <c r="X16" s="3">
        <v>2</v>
      </c>
      <c r="Y16" s="3">
        <v>14</v>
      </c>
      <c r="Z16" s="3">
        <v>5</v>
      </c>
      <c r="AA16" s="3">
        <v>1</v>
      </c>
      <c r="AB16" s="3">
        <v>4</v>
      </c>
      <c r="AC16" s="3">
        <v>9</v>
      </c>
      <c r="AD16" s="3">
        <v>7</v>
      </c>
      <c r="AE16" s="3">
        <v>2</v>
      </c>
      <c r="AF16" s="3">
        <v>10</v>
      </c>
      <c r="AG16" s="3">
        <v>8</v>
      </c>
      <c r="AH16" s="3">
        <v>2</v>
      </c>
      <c r="AI16" s="3">
        <v>15</v>
      </c>
      <c r="AJ16" s="3">
        <v>11</v>
      </c>
      <c r="AK16" s="3">
        <v>1</v>
      </c>
      <c r="AL16" s="3">
        <v>14</v>
      </c>
      <c r="AM16" s="3">
        <v>17</v>
      </c>
      <c r="AN16" s="3">
        <v>8</v>
      </c>
      <c r="AO16" s="3">
        <v>9</v>
      </c>
      <c r="AP16" s="3">
        <v>33</v>
      </c>
      <c r="AQ16" s="3">
        <v>11</v>
      </c>
      <c r="AR16" s="3">
        <v>22</v>
      </c>
      <c r="AS16" s="3">
        <v>20</v>
      </c>
      <c r="AT16" s="3">
        <v>7</v>
      </c>
      <c r="AU16" s="3">
        <v>84</v>
      </c>
      <c r="AV16" s="3">
        <v>24</v>
      </c>
      <c r="AW16" s="3">
        <v>103</v>
      </c>
      <c r="AX16" s="3">
        <v>49</v>
      </c>
      <c r="AY16" s="3">
        <v>13</v>
      </c>
      <c r="AZ16" s="3">
        <v>10</v>
      </c>
      <c r="BA16" s="3">
        <v>13</v>
      </c>
      <c r="BB16" s="3">
        <v>8</v>
      </c>
      <c r="BC16" s="3">
        <v>1</v>
      </c>
      <c r="BD16" s="3">
        <v>25</v>
      </c>
      <c r="BE16" s="3">
        <v>20</v>
      </c>
      <c r="BF16" s="3">
        <v>2</v>
      </c>
      <c r="BG16" s="3">
        <v>30</v>
      </c>
      <c r="BH16" s="3">
        <v>10</v>
      </c>
      <c r="BI16" s="3">
        <v>7</v>
      </c>
      <c r="BJ16" s="3">
        <v>5</v>
      </c>
      <c r="BK16" s="3">
        <v>13</v>
      </c>
      <c r="BL16" s="3">
        <v>11</v>
      </c>
      <c r="BM16" s="3">
        <v>1</v>
      </c>
      <c r="BN16" s="3">
        <v>25</v>
      </c>
      <c r="BO16" s="3">
        <v>7</v>
      </c>
      <c r="BP16" s="3">
        <v>27</v>
      </c>
      <c r="BQ16" s="3">
        <v>6</v>
      </c>
      <c r="BR16" s="3">
        <v>10</v>
      </c>
      <c r="BS16" s="3">
        <v>3</v>
      </c>
      <c r="BT16" s="3">
        <v>5</v>
      </c>
      <c r="BU16" s="3">
        <v>5</v>
      </c>
      <c r="BV16" s="3">
        <v>11</v>
      </c>
      <c r="BW16" s="3">
        <v>17</v>
      </c>
      <c r="BX16" s="3">
        <v>13</v>
      </c>
      <c r="BY16" s="3">
        <v>64</v>
      </c>
      <c r="BZ16" s="3">
        <v>18</v>
      </c>
      <c r="CA16" s="3">
        <v>28</v>
      </c>
      <c r="CB16" s="3">
        <v>26</v>
      </c>
      <c r="CC16" s="3">
        <v>1</v>
      </c>
      <c r="CD16" s="3">
        <v>1</v>
      </c>
      <c r="CE16" s="3">
        <v>9</v>
      </c>
      <c r="CF16" s="3">
        <v>7</v>
      </c>
      <c r="CG16" s="3">
        <v>1</v>
      </c>
      <c r="CH16" s="3">
        <v>11</v>
      </c>
      <c r="CI16" s="3">
        <v>5</v>
      </c>
      <c r="CJ16" s="3">
        <v>9</v>
      </c>
      <c r="CK16" s="3">
        <v>15</v>
      </c>
      <c r="CL16" s="3">
        <v>8</v>
      </c>
      <c r="CM16" s="3">
        <v>8</v>
      </c>
      <c r="CN16" s="3">
        <v>8</v>
      </c>
    </row>
    <row r="17" spans="1:92" x14ac:dyDescent="0.2">
      <c r="A17" s="3">
        <v>2022</v>
      </c>
      <c r="B17" s="3">
        <v>4</v>
      </c>
      <c r="C17" s="3">
        <v>4</v>
      </c>
      <c r="D17" s="3">
        <v>7</v>
      </c>
      <c r="E17" s="3">
        <v>4</v>
      </c>
      <c r="F17" s="3">
        <v>1</v>
      </c>
      <c r="G17" s="3">
        <v>0</v>
      </c>
      <c r="H17" s="3">
        <v>1</v>
      </c>
      <c r="I17" s="3">
        <v>1</v>
      </c>
      <c r="J17" s="3">
        <v>4</v>
      </c>
      <c r="K17" s="3">
        <v>7</v>
      </c>
      <c r="L17" s="3">
        <v>4</v>
      </c>
      <c r="M17" s="3">
        <v>0</v>
      </c>
      <c r="N17" s="3">
        <v>0</v>
      </c>
      <c r="O17" s="3">
        <v>1</v>
      </c>
      <c r="P17" s="3">
        <v>2</v>
      </c>
      <c r="Q17" s="3">
        <v>4</v>
      </c>
      <c r="R17" s="3">
        <v>1</v>
      </c>
      <c r="S17" s="3">
        <v>3</v>
      </c>
      <c r="T17" s="3">
        <v>5</v>
      </c>
      <c r="U17" s="3">
        <v>1</v>
      </c>
      <c r="V17" s="3">
        <v>2</v>
      </c>
      <c r="W17" s="3">
        <v>9</v>
      </c>
      <c r="X17" s="3">
        <v>2</v>
      </c>
      <c r="Y17" s="3">
        <v>14</v>
      </c>
      <c r="Z17" s="3">
        <v>5</v>
      </c>
      <c r="AA17" s="3">
        <v>0</v>
      </c>
      <c r="AB17" s="3">
        <v>0</v>
      </c>
      <c r="AC17" s="3">
        <v>9</v>
      </c>
      <c r="AD17" s="3">
        <v>0</v>
      </c>
      <c r="AE17" s="3">
        <v>0</v>
      </c>
      <c r="AF17" s="3">
        <v>10</v>
      </c>
      <c r="AG17" s="3">
        <v>0</v>
      </c>
      <c r="AH17" s="3">
        <v>0</v>
      </c>
      <c r="AI17" s="3">
        <v>15</v>
      </c>
      <c r="AJ17" s="3">
        <v>11</v>
      </c>
      <c r="AK17" s="3">
        <v>1</v>
      </c>
      <c r="AL17" s="3">
        <v>14</v>
      </c>
      <c r="AM17" s="3">
        <v>0</v>
      </c>
      <c r="AN17" s="3">
        <v>8</v>
      </c>
      <c r="AO17" s="3">
        <v>9</v>
      </c>
      <c r="AP17" s="3">
        <v>0</v>
      </c>
      <c r="AQ17" s="3">
        <v>11</v>
      </c>
      <c r="AR17" s="3">
        <v>22</v>
      </c>
      <c r="AS17" s="3">
        <v>20</v>
      </c>
      <c r="AT17" s="3">
        <v>7</v>
      </c>
      <c r="AU17" s="3">
        <v>84</v>
      </c>
      <c r="AV17" s="3">
        <v>24</v>
      </c>
      <c r="AW17" s="3">
        <v>103</v>
      </c>
      <c r="AX17" s="3">
        <v>49</v>
      </c>
      <c r="AY17" s="3">
        <v>13</v>
      </c>
      <c r="AZ17" s="3">
        <v>10</v>
      </c>
      <c r="BA17" s="3">
        <v>13</v>
      </c>
      <c r="BB17" s="3">
        <v>8</v>
      </c>
      <c r="BC17" s="3">
        <v>1</v>
      </c>
      <c r="BD17" s="3">
        <v>25</v>
      </c>
      <c r="BE17" s="3">
        <v>20</v>
      </c>
      <c r="BF17" s="3">
        <v>2</v>
      </c>
      <c r="BG17" s="3">
        <v>30</v>
      </c>
      <c r="BH17" s="3">
        <v>10</v>
      </c>
      <c r="BI17" s="3">
        <v>7</v>
      </c>
      <c r="BJ17" s="3">
        <v>5</v>
      </c>
      <c r="BK17" s="3">
        <v>13</v>
      </c>
      <c r="BL17" s="3">
        <v>11</v>
      </c>
      <c r="BM17" s="3">
        <v>1</v>
      </c>
      <c r="BN17" s="3">
        <v>25</v>
      </c>
      <c r="BO17" s="3">
        <v>7</v>
      </c>
      <c r="BP17" s="3">
        <v>27</v>
      </c>
      <c r="BQ17" s="3">
        <v>6</v>
      </c>
      <c r="BR17" s="3">
        <v>10</v>
      </c>
      <c r="BS17" s="3">
        <v>3</v>
      </c>
      <c r="BT17" s="3">
        <v>5</v>
      </c>
      <c r="BU17" s="3">
        <v>5</v>
      </c>
      <c r="BV17" s="3">
        <v>11</v>
      </c>
      <c r="BW17" s="3">
        <v>17</v>
      </c>
      <c r="BX17" s="3">
        <v>13</v>
      </c>
      <c r="BY17" s="3">
        <v>64</v>
      </c>
      <c r="BZ17" s="3">
        <v>18</v>
      </c>
      <c r="CA17" s="3">
        <v>28</v>
      </c>
      <c r="CB17" s="3">
        <v>26</v>
      </c>
      <c r="CC17" s="3">
        <v>1</v>
      </c>
      <c r="CD17" s="3">
        <v>1</v>
      </c>
      <c r="CE17" s="3">
        <v>9</v>
      </c>
      <c r="CF17" s="3">
        <v>7</v>
      </c>
      <c r="CG17" s="3">
        <v>1</v>
      </c>
      <c r="CH17" s="3">
        <v>11</v>
      </c>
      <c r="CI17" s="3">
        <v>5</v>
      </c>
      <c r="CJ17" s="3">
        <v>9</v>
      </c>
      <c r="CK17" s="3">
        <v>15</v>
      </c>
      <c r="CL17" s="3">
        <v>8</v>
      </c>
      <c r="CM17" s="3">
        <v>8</v>
      </c>
      <c r="CN17" s="3">
        <v>8</v>
      </c>
    </row>
    <row r="20" spans="1:92" x14ac:dyDescent="0.2">
      <c r="AG20" s="3">
        <f t="shared" ref="AG20:AG22" si="0">SUM(B15:CN15)</f>
        <v>1082</v>
      </c>
    </row>
    <row r="21" spans="1:92" x14ac:dyDescent="0.2">
      <c r="AG21" s="3">
        <f t="shared" si="0"/>
        <v>1079</v>
      </c>
    </row>
    <row r="22" spans="1:92" x14ac:dyDescent="0.2">
      <c r="AG22" s="3">
        <f t="shared" si="0"/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BFU39605"/>
  <sheetViews>
    <sheetView workbookViewId="0">
      <pane xSplit="1" topLeftCell="B1" activePane="topRight" state="frozen"/>
      <selection activeCell="A2" sqref="A2"/>
      <selection pane="topRight" activeCell="D433" sqref="D433"/>
    </sheetView>
  </sheetViews>
  <sheetFormatPr baseColWidth="10" defaultColWidth="9" defaultRowHeight="15" x14ac:dyDescent="0.2"/>
  <cols>
    <col min="1" max="1" width="11.83203125" style="3" customWidth="1"/>
    <col min="2" max="3" width="9" style="3"/>
    <col min="4" max="4" width="13" style="3" customWidth="1"/>
    <col min="5" max="48" width="9" style="3"/>
    <col min="49" max="49" width="27.1640625" style="3" customWidth="1"/>
    <col min="50" max="90" width="9" style="3"/>
    <col min="91" max="91" width="40.1640625" style="3" customWidth="1"/>
    <col min="92" max="92" width="8" style="3" customWidth="1"/>
    <col min="93" max="16384" width="9" style="3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31778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s="3">
        <v>100</v>
      </c>
      <c r="K2" s="3">
        <v>100</v>
      </c>
      <c r="L2" s="3">
        <v>100</v>
      </c>
      <c r="M2" s="3">
        <v>100</v>
      </c>
      <c r="N2" s="3">
        <v>100</v>
      </c>
      <c r="O2" s="3">
        <v>100</v>
      </c>
      <c r="P2" s="3">
        <v>100</v>
      </c>
      <c r="Q2" s="3">
        <v>100</v>
      </c>
      <c r="R2" s="3">
        <v>100</v>
      </c>
      <c r="S2" s="3">
        <v>100</v>
      </c>
      <c r="T2" s="3">
        <v>100</v>
      </c>
      <c r="U2" s="3">
        <v>100</v>
      </c>
      <c r="V2" s="3">
        <v>100</v>
      </c>
      <c r="W2" s="3">
        <v>100</v>
      </c>
      <c r="X2" s="3">
        <v>100</v>
      </c>
      <c r="Y2" s="3">
        <v>100</v>
      </c>
      <c r="Z2" s="3">
        <v>100</v>
      </c>
      <c r="AA2" s="3">
        <v>100</v>
      </c>
      <c r="AB2" s="3">
        <v>100</v>
      </c>
      <c r="AC2" s="3">
        <v>100</v>
      </c>
      <c r="AD2" s="3">
        <v>100</v>
      </c>
      <c r="AE2" s="3">
        <v>100</v>
      </c>
      <c r="AF2" s="3">
        <v>100</v>
      </c>
      <c r="AG2" s="3">
        <v>100</v>
      </c>
      <c r="AH2" s="3">
        <v>100</v>
      </c>
      <c r="AI2" s="3">
        <v>100</v>
      </c>
      <c r="AJ2" s="3">
        <v>100</v>
      </c>
      <c r="AK2" s="3">
        <v>100</v>
      </c>
      <c r="AL2" s="3">
        <v>100</v>
      </c>
      <c r="AM2" s="3">
        <v>100</v>
      </c>
      <c r="AN2" s="3">
        <v>100</v>
      </c>
      <c r="AO2" s="3">
        <v>100</v>
      </c>
      <c r="AP2" s="3">
        <v>100</v>
      </c>
      <c r="AQ2" s="3">
        <v>100</v>
      </c>
      <c r="AR2" s="3">
        <v>100</v>
      </c>
      <c r="AS2" s="3">
        <v>100</v>
      </c>
      <c r="AT2" s="3">
        <v>100</v>
      </c>
      <c r="AU2" s="3">
        <v>100</v>
      </c>
      <c r="AV2" s="3">
        <v>100</v>
      </c>
      <c r="AX2" s="3">
        <v>100</v>
      </c>
      <c r="AY2" s="3">
        <v>100</v>
      </c>
      <c r="AZ2" s="3">
        <v>100</v>
      </c>
      <c r="BA2" s="3">
        <v>100</v>
      </c>
      <c r="BB2" s="3">
        <v>100</v>
      </c>
      <c r="BC2" s="3">
        <v>100</v>
      </c>
      <c r="BD2" s="3">
        <v>100</v>
      </c>
      <c r="BE2" s="3">
        <v>100</v>
      </c>
      <c r="BF2" s="3">
        <v>100</v>
      </c>
      <c r="BG2" s="3">
        <v>100</v>
      </c>
      <c r="BH2" s="3">
        <v>100</v>
      </c>
      <c r="BI2" s="3">
        <v>100</v>
      </c>
      <c r="BJ2" s="3">
        <v>100</v>
      </c>
      <c r="BK2" s="3">
        <v>100</v>
      </c>
      <c r="BL2" s="3">
        <v>100</v>
      </c>
      <c r="BM2" s="3">
        <v>100</v>
      </c>
      <c r="BN2" s="3">
        <v>100</v>
      </c>
      <c r="BO2" s="3">
        <v>100</v>
      </c>
      <c r="BP2" s="3">
        <v>100</v>
      </c>
      <c r="BQ2" s="3">
        <v>100</v>
      </c>
      <c r="BR2" s="3">
        <v>100</v>
      </c>
      <c r="BS2" s="3">
        <v>100</v>
      </c>
      <c r="BT2" s="3">
        <v>100</v>
      </c>
      <c r="BU2" s="3">
        <v>100</v>
      </c>
      <c r="BV2" s="3">
        <v>100</v>
      </c>
      <c r="BW2" s="3">
        <v>100</v>
      </c>
      <c r="BX2" s="3">
        <v>100</v>
      </c>
      <c r="BY2" s="3">
        <v>100</v>
      </c>
      <c r="BZ2" s="3">
        <v>100</v>
      </c>
      <c r="CA2" s="3">
        <v>100</v>
      </c>
      <c r="CB2" s="3">
        <v>100</v>
      </c>
      <c r="CC2" s="3">
        <v>100</v>
      </c>
      <c r="CD2" s="3">
        <v>100</v>
      </c>
      <c r="CE2" s="3">
        <v>100</v>
      </c>
      <c r="CF2" s="3">
        <v>100</v>
      </c>
      <c r="CG2" s="3">
        <v>100</v>
      </c>
      <c r="CH2" s="3">
        <v>100</v>
      </c>
      <c r="CI2" s="3">
        <v>100</v>
      </c>
      <c r="CJ2" s="3">
        <v>100</v>
      </c>
      <c r="CK2" s="3">
        <v>100</v>
      </c>
      <c r="CL2" s="3">
        <v>100</v>
      </c>
    </row>
    <row r="3" spans="1:92" x14ac:dyDescent="0.2">
      <c r="A3" s="4">
        <v>31809</v>
      </c>
      <c r="B3" s="3">
        <v>99.9</v>
      </c>
      <c r="C3" s="3">
        <v>101</v>
      </c>
      <c r="D3" s="3">
        <v>99.9</v>
      </c>
      <c r="E3" s="3">
        <v>99.5</v>
      </c>
      <c r="F3" s="3">
        <v>99.3</v>
      </c>
      <c r="G3" s="3">
        <v>98.3</v>
      </c>
      <c r="H3" s="3">
        <v>97.7</v>
      </c>
      <c r="I3" s="3">
        <v>99.1</v>
      </c>
      <c r="J3" s="3">
        <v>102.1</v>
      </c>
      <c r="K3" s="3">
        <v>100.4</v>
      </c>
      <c r="L3" s="3">
        <v>100.2</v>
      </c>
      <c r="M3" s="3">
        <v>98.4</v>
      </c>
      <c r="N3" s="3">
        <v>101.1</v>
      </c>
      <c r="O3" s="3">
        <v>99.5</v>
      </c>
      <c r="P3" s="3">
        <v>100.5</v>
      </c>
      <c r="Q3" s="3">
        <v>99.9</v>
      </c>
      <c r="R3" s="3">
        <v>100.1</v>
      </c>
      <c r="S3" s="3">
        <v>100.3</v>
      </c>
      <c r="T3" s="3">
        <v>100.4</v>
      </c>
      <c r="U3" s="3">
        <v>100.3</v>
      </c>
      <c r="V3" s="3">
        <v>99.5</v>
      </c>
      <c r="W3" s="3">
        <v>100.9</v>
      </c>
      <c r="X3" s="3">
        <v>100.4</v>
      </c>
      <c r="Y3" s="3">
        <v>100.1</v>
      </c>
      <c r="Z3" s="3">
        <v>103.3</v>
      </c>
      <c r="AA3" s="3">
        <v>105.8</v>
      </c>
      <c r="AB3" s="3">
        <v>100.1</v>
      </c>
      <c r="AC3" s="3">
        <v>105.5</v>
      </c>
      <c r="AD3" s="3">
        <v>107.7</v>
      </c>
      <c r="AE3" s="3">
        <v>101.6</v>
      </c>
      <c r="AF3" s="3">
        <v>101.8</v>
      </c>
      <c r="AG3" s="3">
        <v>101.9</v>
      </c>
      <c r="AH3" s="3">
        <v>101.5</v>
      </c>
      <c r="AI3" s="3">
        <v>100.2</v>
      </c>
      <c r="AJ3" s="3">
        <v>100.5</v>
      </c>
      <c r="AK3" s="3">
        <v>100.6</v>
      </c>
      <c r="AL3" s="3">
        <v>100.4</v>
      </c>
      <c r="AM3" s="3">
        <v>100.3</v>
      </c>
      <c r="AN3" s="3">
        <v>100.2</v>
      </c>
      <c r="AO3" s="3">
        <v>100.9</v>
      </c>
      <c r="AP3" s="3">
        <v>100.4</v>
      </c>
      <c r="AQ3" s="3">
        <v>100.2</v>
      </c>
      <c r="AR3" s="3">
        <v>100.5</v>
      </c>
      <c r="AS3" s="3">
        <v>99.9</v>
      </c>
      <c r="AT3" s="3">
        <v>100.1</v>
      </c>
      <c r="AU3" s="3">
        <v>100.2</v>
      </c>
      <c r="AV3" s="3">
        <v>100.9</v>
      </c>
      <c r="AX3" s="3">
        <v>100</v>
      </c>
      <c r="AY3" s="3">
        <v>100</v>
      </c>
      <c r="AZ3" s="3">
        <v>100</v>
      </c>
      <c r="BA3" s="3">
        <v>100.2</v>
      </c>
      <c r="BB3" s="3">
        <v>100.2</v>
      </c>
      <c r="BC3" s="3">
        <v>100.1</v>
      </c>
      <c r="BD3" s="3">
        <v>100</v>
      </c>
      <c r="BE3" s="3">
        <v>100</v>
      </c>
      <c r="BF3" s="3">
        <v>99.6</v>
      </c>
      <c r="BG3" s="3">
        <v>100.7</v>
      </c>
      <c r="BH3" s="3">
        <v>100.8</v>
      </c>
      <c r="BI3" s="3">
        <v>100.4</v>
      </c>
      <c r="BJ3" s="3">
        <v>100.8</v>
      </c>
      <c r="BK3" s="3">
        <v>100</v>
      </c>
      <c r="BL3" s="3">
        <v>99.9</v>
      </c>
      <c r="BM3" s="3">
        <v>100</v>
      </c>
      <c r="BN3" s="3">
        <v>100.2</v>
      </c>
      <c r="BO3" s="3">
        <v>100.1</v>
      </c>
      <c r="BP3" s="3">
        <v>100.1</v>
      </c>
      <c r="BQ3" s="3">
        <v>100.7</v>
      </c>
      <c r="BR3" s="3">
        <v>99.8</v>
      </c>
      <c r="BS3" s="3">
        <v>100.1</v>
      </c>
      <c r="BT3" s="3">
        <v>100.5</v>
      </c>
      <c r="BU3" s="3">
        <v>100.5</v>
      </c>
      <c r="BV3" s="3">
        <v>100</v>
      </c>
      <c r="BW3" s="3">
        <v>100.6</v>
      </c>
      <c r="BX3" s="3">
        <v>100.2</v>
      </c>
      <c r="BY3" s="3">
        <v>100.6</v>
      </c>
      <c r="BZ3" s="3">
        <v>101.4</v>
      </c>
      <c r="CA3" s="3">
        <v>102</v>
      </c>
      <c r="CB3" s="3">
        <v>100</v>
      </c>
      <c r="CC3" s="3">
        <v>100</v>
      </c>
      <c r="CD3" s="3">
        <v>100</v>
      </c>
      <c r="CE3" s="3">
        <v>99.5</v>
      </c>
      <c r="CF3" s="3">
        <v>99.4</v>
      </c>
      <c r="CG3" s="3">
        <v>100.1</v>
      </c>
      <c r="CH3" s="3">
        <v>100</v>
      </c>
      <c r="CI3" s="3">
        <v>100.8</v>
      </c>
      <c r="CJ3" s="3">
        <v>100.5</v>
      </c>
      <c r="CK3" s="3">
        <v>100.5</v>
      </c>
      <c r="CL3" s="3">
        <v>99.9</v>
      </c>
    </row>
    <row r="4" spans="1:92" x14ac:dyDescent="0.2">
      <c r="A4" s="4">
        <v>31837</v>
      </c>
      <c r="B4" s="3">
        <v>99.8</v>
      </c>
      <c r="C4" s="3">
        <v>101.4</v>
      </c>
      <c r="D4" s="3">
        <v>100.1</v>
      </c>
      <c r="E4" s="3">
        <v>99</v>
      </c>
      <c r="F4" s="3">
        <v>98.8</v>
      </c>
      <c r="G4" s="3">
        <v>98.2</v>
      </c>
      <c r="H4" s="3">
        <v>98.8</v>
      </c>
      <c r="I4" s="3">
        <v>98.6</v>
      </c>
      <c r="J4" s="3">
        <v>100.9</v>
      </c>
      <c r="K4" s="3">
        <v>100.7</v>
      </c>
      <c r="L4" s="3">
        <v>100.5</v>
      </c>
      <c r="M4" s="3">
        <v>99.7</v>
      </c>
      <c r="N4" s="3">
        <v>101</v>
      </c>
      <c r="O4" s="3">
        <v>100.2</v>
      </c>
      <c r="P4" s="3">
        <v>98.9</v>
      </c>
      <c r="Q4" s="3">
        <v>100.1</v>
      </c>
      <c r="R4" s="3">
        <v>101.4</v>
      </c>
      <c r="S4" s="3">
        <v>100.4</v>
      </c>
      <c r="T4" s="3">
        <v>100.8</v>
      </c>
      <c r="U4" s="3">
        <v>100.4</v>
      </c>
      <c r="V4" s="3">
        <v>98.9</v>
      </c>
      <c r="W4" s="3">
        <v>102.1</v>
      </c>
      <c r="X4" s="3">
        <v>100.7</v>
      </c>
      <c r="Y4" s="3">
        <v>99.9</v>
      </c>
      <c r="Z4" s="3">
        <v>101.5</v>
      </c>
      <c r="AA4" s="3">
        <v>102.8</v>
      </c>
      <c r="AB4" s="3">
        <v>99.8</v>
      </c>
      <c r="AC4" s="3">
        <v>105.3</v>
      </c>
      <c r="AD4" s="3">
        <v>107.5</v>
      </c>
      <c r="AE4" s="3">
        <v>101.3</v>
      </c>
      <c r="AF4" s="3">
        <v>102.4</v>
      </c>
      <c r="AG4" s="3">
        <v>102.3</v>
      </c>
      <c r="AH4" s="3">
        <v>102.7</v>
      </c>
      <c r="AI4" s="3">
        <v>100.7</v>
      </c>
      <c r="AJ4" s="3">
        <v>101</v>
      </c>
      <c r="AK4" s="3">
        <v>100.6</v>
      </c>
      <c r="AL4" s="3">
        <v>100.6</v>
      </c>
      <c r="AM4" s="3">
        <v>100.6</v>
      </c>
      <c r="AN4" s="3">
        <v>100.5</v>
      </c>
      <c r="AO4" s="3">
        <v>101.8</v>
      </c>
      <c r="AP4" s="3">
        <v>100.6</v>
      </c>
      <c r="AQ4" s="3">
        <v>100.5</v>
      </c>
      <c r="AR4" s="3">
        <v>100.7</v>
      </c>
      <c r="AS4" s="3">
        <v>100</v>
      </c>
      <c r="AT4" s="3">
        <v>99.7</v>
      </c>
      <c r="AU4" s="3">
        <v>100.2</v>
      </c>
      <c r="AV4" s="3">
        <v>101.6</v>
      </c>
      <c r="AX4" s="3">
        <v>100</v>
      </c>
      <c r="AY4" s="3">
        <v>100</v>
      </c>
      <c r="AZ4" s="3">
        <v>100.3</v>
      </c>
      <c r="BA4" s="3">
        <v>101.2</v>
      </c>
      <c r="BB4" s="3">
        <v>101</v>
      </c>
      <c r="BC4" s="3">
        <v>100.2</v>
      </c>
      <c r="BD4" s="3">
        <v>100</v>
      </c>
      <c r="BE4" s="3">
        <v>100</v>
      </c>
      <c r="BF4" s="3">
        <v>96</v>
      </c>
      <c r="BG4" s="3">
        <v>101.3</v>
      </c>
      <c r="BH4" s="3">
        <v>101.2</v>
      </c>
      <c r="BI4" s="3">
        <v>101.3</v>
      </c>
      <c r="BJ4" s="3">
        <v>101</v>
      </c>
      <c r="BK4" s="3">
        <v>100.2</v>
      </c>
      <c r="BL4" s="3">
        <v>100.7</v>
      </c>
      <c r="BM4" s="3">
        <v>100.1</v>
      </c>
      <c r="BN4" s="3">
        <v>100.2</v>
      </c>
      <c r="BO4" s="3">
        <v>100.6</v>
      </c>
      <c r="BP4" s="3">
        <v>100.3</v>
      </c>
      <c r="BQ4" s="3">
        <v>101.2</v>
      </c>
      <c r="BR4" s="3">
        <v>100.9</v>
      </c>
      <c r="BS4" s="3">
        <v>100.4</v>
      </c>
      <c r="BT4" s="3">
        <v>101</v>
      </c>
      <c r="BU4" s="3">
        <v>100.5</v>
      </c>
      <c r="BV4" s="3">
        <v>100.1</v>
      </c>
      <c r="BW4" s="3">
        <v>101.1</v>
      </c>
      <c r="BX4" s="3">
        <v>100.8</v>
      </c>
      <c r="BY4" s="3">
        <v>101.4</v>
      </c>
      <c r="BZ4" s="3">
        <v>101.2</v>
      </c>
      <c r="CA4" s="3">
        <v>101.8</v>
      </c>
      <c r="CB4" s="3">
        <v>100</v>
      </c>
      <c r="CC4" s="3">
        <v>100.1</v>
      </c>
      <c r="CD4" s="3">
        <v>100</v>
      </c>
      <c r="CE4" s="3">
        <v>99.6</v>
      </c>
      <c r="CF4" s="3">
        <v>99.6</v>
      </c>
      <c r="CG4" s="3">
        <v>99.9</v>
      </c>
      <c r="CH4" s="3">
        <v>100.7</v>
      </c>
      <c r="CI4" s="3">
        <v>101.1</v>
      </c>
      <c r="CJ4" s="3">
        <v>98.2</v>
      </c>
      <c r="CK4" s="3">
        <v>100.6</v>
      </c>
      <c r="CL4" s="3">
        <v>99.7</v>
      </c>
    </row>
    <row r="5" spans="1:92" x14ac:dyDescent="0.2">
      <c r="A5" s="4">
        <v>31868</v>
      </c>
      <c r="B5" s="3">
        <v>100.1</v>
      </c>
      <c r="C5" s="3">
        <v>102</v>
      </c>
      <c r="D5" s="3">
        <v>100.7</v>
      </c>
      <c r="E5" s="3">
        <v>100</v>
      </c>
      <c r="F5" s="3">
        <v>109.9</v>
      </c>
      <c r="G5" s="3">
        <v>112.9</v>
      </c>
      <c r="H5" s="3">
        <v>98.7</v>
      </c>
      <c r="I5" s="3">
        <v>99.4</v>
      </c>
      <c r="J5" s="3">
        <v>102.6</v>
      </c>
      <c r="K5" s="3">
        <v>100.9</v>
      </c>
      <c r="L5" s="3">
        <v>101.5</v>
      </c>
      <c r="M5" s="3">
        <v>99.6</v>
      </c>
      <c r="N5" s="3">
        <v>102.4</v>
      </c>
      <c r="O5" s="3">
        <v>99.9</v>
      </c>
      <c r="P5" s="3">
        <v>98.4</v>
      </c>
      <c r="Q5" s="3">
        <v>99.4</v>
      </c>
      <c r="R5" s="3">
        <v>107.2</v>
      </c>
      <c r="S5" s="3">
        <v>100.4</v>
      </c>
      <c r="T5" s="3">
        <v>101.9</v>
      </c>
      <c r="U5" s="3">
        <v>100.3</v>
      </c>
      <c r="V5" s="3">
        <v>95.4</v>
      </c>
      <c r="W5" s="3">
        <v>102</v>
      </c>
      <c r="X5" s="3">
        <v>101.3</v>
      </c>
      <c r="Y5" s="3">
        <v>99.7</v>
      </c>
      <c r="Z5" s="3">
        <v>101.5</v>
      </c>
      <c r="AA5" s="3">
        <v>102.1</v>
      </c>
      <c r="AB5" s="3">
        <v>100.8</v>
      </c>
      <c r="AC5" s="3">
        <v>110.4</v>
      </c>
      <c r="AD5" s="3">
        <v>115.1</v>
      </c>
      <c r="AE5" s="3">
        <v>102.3</v>
      </c>
      <c r="AF5" s="3">
        <v>102.7</v>
      </c>
      <c r="AG5" s="3">
        <v>102.8</v>
      </c>
      <c r="AH5" s="3">
        <v>102.5</v>
      </c>
      <c r="AI5" s="3">
        <v>100.8</v>
      </c>
      <c r="AJ5" s="3">
        <v>101.5</v>
      </c>
      <c r="AK5" s="3">
        <v>101.2</v>
      </c>
      <c r="AL5" s="3">
        <v>101.2</v>
      </c>
      <c r="AM5" s="3">
        <v>100.8</v>
      </c>
      <c r="AN5" s="3">
        <v>100.6</v>
      </c>
      <c r="AO5" s="3">
        <v>102.2</v>
      </c>
      <c r="AP5" s="3">
        <v>100.8</v>
      </c>
      <c r="AQ5" s="3">
        <v>100.8</v>
      </c>
      <c r="AR5" s="3">
        <v>100.9</v>
      </c>
      <c r="AS5" s="3">
        <v>99.9</v>
      </c>
      <c r="AT5" s="3">
        <v>99.4</v>
      </c>
      <c r="AU5" s="3">
        <v>103.8</v>
      </c>
      <c r="AV5" s="3">
        <v>105.6</v>
      </c>
      <c r="AX5" s="3">
        <v>107.7</v>
      </c>
      <c r="AY5" s="3">
        <v>105.6</v>
      </c>
      <c r="AZ5" s="3">
        <v>101.1</v>
      </c>
      <c r="BA5" s="3">
        <v>101.4</v>
      </c>
      <c r="BB5" s="3">
        <v>102</v>
      </c>
      <c r="BC5" s="3">
        <v>100.3</v>
      </c>
      <c r="BD5" s="3">
        <v>100</v>
      </c>
      <c r="BE5" s="3">
        <v>100</v>
      </c>
      <c r="BF5" s="3">
        <v>96.4</v>
      </c>
      <c r="BG5" s="3">
        <v>101.7</v>
      </c>
      <c r="BH5" s="3">
        <v>102.1</v>
      </c>
      <c r="BI5" s="3">
        <v>101.8</v>
      </c>
      <c r="BJ5" s="3">
        <v>101.6</v>
      </c>
      <c r="BK5" s="3">
        <v>101.1</v>
      </c>
      <c r="BL5" s="3">
        <v>100.4</v>
      </c>
      <c r="BM5" s="3">
        <v>100.1</v>
      </c>
      <c r="BN5" s="3">
        <v>100.2</v>
      </c>
      <c r="BO5" s="3">
        <v>101.1</v>
      </c>
      <c r="BP5" s="3">
        <v>101.4</v>
      </c>
      <c r="BQ5" s="3">
        <v>101.8</v>
      </c>
      <c r="BR5" s="3">
        <v>100.5</v>
      </c>
      <c r="BS5" s="3">
        <v>100.3</v>
      </c>
      <c r="BT5" s="3">
        <v>101.3</v>
      </c>
      <c r="BU5" s="3">
        <v>101.2</v>
      </c>
      <c r="BV5" s="3">
        <v>100.1</v>
      </c>
      <c r="BW5" s="3">
        <v>101.8</v>
      </c>
      <c r="BX5" s="3">
        <v>101.6</v>
      </c>
      <c r="BY5" s="3">
        <v>102.5</v>
      </c>
      <c r="BZ5" s="3">
        <v>101.6</v>
      </c>
      <c r="CA5" s="3">
        <v>101.3</v>
      </c>
      <c r="CB5" s="3">
        <v>103.1</v>
      </c>
      <c r="CC5" s="3">
        <v>100.1</v>
      </c>
      <c r="CD5" s="3">
        <v>100.9</v>
      </c>
      <c r="CE5" s="3">
        <v>99.7</v>
      </c>
      <c r="CF5" s="3">
        <v>99.2</v>
      </c>
      <c r="CG5" s="3">
        <v>100.1</v>
      </c>
      <c r="CH5" s="3">
        <v>100.1</v>
      </c>
      <c r="CI5" s="3">
        <v>103.5</v>
      </c>
      <c r="CJ5" s="3">
        <v>98.9</v>
      </c>
      <c r="CK5" s="3">
        <v>101</v>
      </c>
      <c r="CL5" s="3">
        <v>102</v>
      </c>
    </row>
    <row r="6" spans="1:92" x14ac:dyDescent="0.2">
      <c r="A6" s="4">
        <v>31898</v>
      </c>
      <c r="B6" s="3">
        <v>100.3</v>
      </c>
      <c r="C6" s="3">
        <v>102.5</v>
      </c>
      <c r="D6" s="3">
        <v>100.9</v>
      </c>
      <c r="E6" s="3">
        <v>100.7</v>
      </c>
      <c r="F6" s="3">
        <v>113.8</v>
      </c>
      <c r="G6" s="3">
        <v>118.1</v>
      </c>
      <c r="H6" s="3">
        <v>99.8</v>
      </c>
      <c r="I6" s="3">
        <v>100.1</v>
      </c>
      <c r="J6" s="3">
        <v>100.4</v>
      </c>
      <c r="K6" s="3">
        <v>101.3</v>
      </c>
      <c r="L6" s="3">
        <v>102.6</v>
      </c>
      <c r="M6" s="3">
        <v>100.9</v>
      </c>
      <c r="N6" s="3">
        <v>103.4</v>
      </c>
      <c r="O6" s="3">
        <v>99.4</v>
      </c>
      <c r="P6" s="3">
        <v>97.3</v>
      </c>
      <c r="Q6" s="3">
        <v>100.2</v>
      </c>
      <c r="R6" s="3">
        <v>105.1</v>
      </c>
      <c r="S6" s="3">
        <v>100.4</v>
      </c>
      <c r="T6" s="3">
        <v>99.8</v>
      </c>
      <c r="U6" s="3">
        <v>100.3</v>
      </c>
      <c r="V6" s="3">
        <v>94.9</v>
      </c>
      <c r="W6" s="3">
        <v>102.6</v>
      </c>
      <c r="X6" s="3">
        <v>102.3</v>
      </c>
      <c r="Y6" s="3">
        <v>99.9</v>
      </c>
      <c r="Z6" s="3">
        <v>103.5</v>
      </c>
      <c r="AA6" s="3">
        <v>105.4</v>
      </c>
      <c r="AB6" s="3">
        <v>100.9</v>
      </c>
      <c r="AC6" s="3">
        <v>113.5</v>
      </c>
      <c r="AD6" s="3">
        <v>119.9</v>
      </c>
      <c r="AE6" s="3">
        <v>102.3</v>
      </c>
      <c r="AF6" s="3">
        <v>105.5</v>
      </c>
      <c r="AG6" s="3">
        <v>106.1</v>
      </c>
      <c r="AH6" s="3">
        <v>103.2</v>
      </c>
      <c r="AI6" s="3">
        <v>101.2</v>
      </c>
      <c r="AJ6" s="3">
        <v>102</v>
      </c>
      <c r="AK6" s="3">
        <v>101.6</v>
      </c>
      <c r="AL6" s="3">
        <v>101.5</v>
      </c>
      <c r="AM6" s="3">
        <v>101</v>
      </c>
      <c r="AN6" s="3">
        <v>100.7</v>
      </c>
      <c r="AO6" s="3">
        <v>102.9</v>
      </c>
      <c r="AP6" s="3">
        <v>101.5</v>
      </c>
      <c r="AQ6" s="3">
        <v>101</v>
      </c>
      <c r="AR6" s="3">
        <v>101.9</v>
      </c>
      <c r="AS6" s="3">
        <v>99.9</v>
      </c>
      <c r="AT6" s="3">
        <v>99.3</v>
      </c>
      <c r="AU6" s="3">
        <v>104.3</v>
      </c>
      <c r="AV6" s="3">
        <v>99.7</v>
      </c>
      <c r="AX6" s="3">
        <v>107.7</v>
      </c>
      <c r="AY6" s="3">
        <v>105.6</v>
      </c>
      <c r="AZ6" s="3">
        <v>101.1</v>
      </c>
      <c r="BA6" s="3">
        <v>102.1</v>
      </c>
      <c r="BB6" s="3">
        <v>104</v>
      </c>
      <c r="BC6" s="3">
        <v>96.6</v>
      </c>
      <c r="BD6" s="3">
        <v>100</v>
      </c>
      <c r="BE6" s="3">
        <v>100</v>
      </c>
      <c r="BF6" s="3">
        <v>94.9</v>
      </c>
      <c r="BG6" s="3">
        <v>102.3</v>
      </c>
      <c r="BH6" s="3">
        <v>102.3</v>
      </c>
      <c r="BI6" s="3">
        <v>102.3</v>
      </c>
      <c r="BJ6" s="3">
        <v>102.3</v>
      </c>
      <c r="BK6" s="3">
        <v>101.9</v>
      </c>
      <c r="BL6" s="3">
        <v>100.4</v>
      </c>
      <c r="BM6" s="3">
        <v>100.1</v>
      </c>
      <c r="BN6" s="3">
        <v>100.2</v>
      </c>
      <c r="BO6" s="3">
        <v>101.2</v>
      </c>
      <c r="BP6" s="3">
        <v>102.6</v>
      </c>
      <c r="BQ6" s="3">
        <v>101.6</v>
      </c>
      <c r="BR6" s="3">
        <v>100.4</v>
      </c>
      <c r="BS6" s="3">
        <v>100.6</v>
      </c>
      <c r="BT6" s="3">
        <v>101.6</v>
      </c>
      <c r="BU6" s="3">
        <v>101.1</v>
      </c>
      <c r="BV6" s="3">
        <v>99.3</v>
      </c>
      <c r="BW6" s="3">
        <v>102.6</v>
      </c>
      <c r="BX6" s="3">
        <v>101.9</v>
      </c>
      <c r="BY6" s="3">
        <v>104.1</v>
      </c>
      <c r="BZ6" s="3">
        <v>102.7</v>
      </c>
      <c r="CA6" s="3">
        <v>101.1</v>
      </c>
      <c r="CB6" s="3">
        <v>103.1</v>
      </c>
      <c r="CC6" s="3">
        <v>100.1</v>
      </c>
      <c r="CD6" s="3">
        <v>103.1</v>
      </c>
      <c r="CE6" s="3">
        <v>100.8</v>
      </c>
      <c r="CF6" s="3">
        <v>99.1</v>
      </c>
      <c r="CG6" s="3">
        <v>100.1</v>
      </c>
      <c r="CH6" s="3">
        <v>100.8</v>
      </c>
      <c r="CI6" s="3">
        <v>104.5</v>
      </c>
      <c r="CJ6" s="3">
        <v>100.8</v>
      </c>
      <c r="CK6" s="3">
        <v>100.2</v>
      </c>
      <c r="CL6" s="3">
        <v>101.8</v>
      </c>
    </row>
    <row r="7" spans="1:92" x14ac:dyDescent="0.2">
      <c r="A7" s="4">
        <v>31929</v>
      </c>
      <c r="B7" s="3">
        <v>100.4</v>
      </c>
      <c r="C7" s="3">
        <v>102.9</v>
      </c>
      <c r="D7" s="3">
        <v>101.4</v>
      </c>
      <c r="E7" s="3">
        <v>101.2</v>
      </c>
      <c r="F7" s="3">
        <v>108.9</v>
      </c>
      <c r="G7" s="3">
        <v>111.7</v>
      </c>
      <c r="H7" s="3">
        <v>100.6</v>
      </c>
      <c r="I7" s="3">
        <v>99.2</v>
      </c>
      <c r="J7" s="3">
        <v>102.2</v>
      </c>
      <c r="K7" s="3">
        <v>101</v>
      </c>
      <c r="L7" s="3">
        <v>102.5</v>
      </c>
      <c r="M7" s="3">
        <v>100.4</v>
      </c>
      <c r="N7" s="3">
        <v>103.6</v>
      </c>
      <c r="O7" s="3">
        <v>99.2</v>
      </c>
      <c r="P7" s="3">
        <v>97.7</v>
      </c>
      <c r="Q7" s="3">
        <v>100.4</v>
      </c>
      <c r="R7" s="3">
        <v>104.2</v>
      </c>
      <c r="S7" s="3">
        <v>100.4</v>
      </c>
      <c r="T7" s="3">
        <v>102</v>
      </c>
      <c r="U7" s="3">
        <v>100.2</v>
      </c>
      <c r="V7" s="3">
        <v>94.5</v>
      </c>
      <c r="W7" s="3">
        <v>103</v>
      </c>
      <c r="X7" s="3">
        <v>102.7</v>
      </c>
      <c r="Y7" s="3">
        <v>100.4</v>
      </c>
      <c r="Z7" s="3">
        <v>105.6</v>
      </c>
      <c r="AA7" s="3">
        <v>108.8</v>
      </c>
      <c r="AB7" s="3">
        <v>101.3</v>
      </c>
      <c r="AC7" s="3">
        <v>102.2</v>
      </c>
      <c r="AD7" s="3">
        <v>102</v>
      </c>
      <c r="AE7" s="3">
        <v>102.6</v>
      </c>
      <c r="AF7" s="3">
        <v>104.9</v>
      </c>
      <c r="AG7" s="3">
        <v>105.3</v>
      </c>
      <c r="AH7" s="3">
        <v>103.5</v>
      </c>
      <c r="AI7" s="3">
        <v>100.9</v>
      </c>
      <c r="AJ7" s="3">
        <v>102.7</v>
      </c>
      <c r="AK7" s="3">
        <v>101.9</v>
      </c>
      <c r="AL7" s="3">
        <v>101.9</v>
      </c>
      <c r="AM7" s="3">
        <v>101.2</v>
      </c>
      <c r="AN7" s="3">
        <v>100.9</v>
      </c>
      <c r="AO7" s="3">
        <v>103.1</v>
      </c>
      <c r="AP7" s="3">
        <v>101.8</v>
      </c>
      <c r="AQ7" s="3">
        <v>101.4</v>
      </c>
      <c r="AR7" s="3">
        <v>102.1</v>
      </c>
      <c r="AS7" s="3">
        <v>99.9</v>
      </c>
      <c r="AT7" s="3">
        <v>99.3</v>
      </c>
      <c r="AU7" s="3">
        <v>104.7</v>
      </c>
      <c r="AV7" s="3">
        <v>98.2</v>
      </c>
      <c r="AX7" s="3">
        <v>107.7</v>
      </c>
      <c r="AY7" s="3">
        <v>105.6</v>
      </c>
      <c r="AZ7" s="3">
        <v>101.5</v>
      </c>
      <c r="BA7" s="3">
        <v>102.5</v>
      </c>
      <c r="BB7" s="3">
        <v>105.5</v>
      </c>
      <c r="BC7" s="3">
        <v>95.5</v>
      </c>
      <c r="BD7" s="3">
        <v>100</v>
      </c>
      <c r="BE7" s="3">
        <v>100</v>
      </c>
      <c r="BF7" s="3">
        <v>96.9</v>
      </c>
      <c r="BG7" s="3">
        <v>102.2</v>
      </c>
      <c r="BH7" s="3">
        <v>102.2</v>
      </c>
      <c r="BI7" s="3">
        <v>102.4</v>
      </c>
      <c r="BJ7" s="3">
        <v>102.6</v>
      </c>
      <c r="BK7" s="3">
        <v>101.5</v>
      </c>
      <c r="BL7" s="3">
        <v>99.9</v>
      </c>
      <c r="BM7" s="3">
        <v>100.1</v>
      </c>
      <c r="BN7" s="3">
        <v>100.2</v>
      </c>
      <c r="BO7" s="3">
        <v>101.7</v>
      </c>
      <c r="BP7" s="3">
        <v>103</v>
      </c>
      <c r="BQ7" s="3">
        <v>101.5</v>
      </c>
      <c r="BR7" s="3">
        <v>99.5</v>
      </c>
      <c r="BS7" s="3">
        <v>100.4</v>
      </c>
      <c r="BT7" s="3">
        <v>101.8</v>
      </c>
      <c r="BU7" s="3">
        <v>101.3</v>
      </c>
      <c r="BV7" s="3">
        <v>99.2</v>
      </c>
      <c r="BW7" s="3">
        <v>103.2</v>
      </c>
      <c r="BX7" s="3">
        <v>102.8</v>
      </c>
      <c r="BY7" s="3">
        <v>105.2</v>
      </c>
      <c r="BZ7" s="3">
        <v>102.9</v>
      </c>
      <c r="CA7" s="3">
        <v>100.7</v>
      </c>
      <c r="CB7" s="3">
        <v>103.1</v>
      </c>
      <c r="CC7" s="3">
        <v>100.1</v>
      </c>
      <c r="CD7" s="3">
        <v>103.5</v>
      </c>
      <c r="CE7" s="3">
        <v>100.9</v>
      </c>
      <c r="CF7" s="3">
        <v>98.4</v>
      </c>
      <c r="CG7" s="3">
        <v>99.9</v>
      </c>
      <c r="CH7" s="3">
        <v>101.4</v>
      </c>
      <c r="CI7" s="3">
        <v>105.6</v>
      </c>
      <c r="CJ7" s="3">
        <v>101.5</v>
      </c>
      <c r="CK7" s="3">
        <v>100.2</v>
      </c>
      <c r="CL7" s="3">
        <v>102.1</v>
      </c>
    </row>
    <row r="8" spans="1:92" x14ac:dyDescent="0.2">
      <c r="A8" s="4">
        <v>31959</v>
      </c>
      <c r="B8" s="3">
        <v>100.7</v>
      </c>
      <c r="C8" s="3">
        <v>101.8</v>
      </c>
      <c r="D8" s="3">
        <v>101.9</v>
      </c>
      <c r="E8" s="3">
        <v>100.9</v>
      </c>
      <c r="F8" s="3">
        <v>101.8</v>
      </c>
      <c r="G8" s="3">
        <v>102.1</v>
      </c>
      <c r="H8" s="3">
        <v>101.1</v>
      </c>
      <c r="I8" s="3">
        <v>99.9</v>
      </c>
      <c r="J8" s="3">
        <v>103.9</v>
      </c>
      <c r="K8" s="3">
        <v>100.9</v>
      </c>
      <c r="L8" s="3">
        <v>102.4</v>
      </c>
      <c r="M8" s="3">
        <v>100.5</v>
      </c>
      <c r="N8" s="3">
        <v>103.4</v>
      </c>
      <c r="O8" s="3">
        <v>98.9</v>
      </c>
      <c r="P8" s="3">
        <v>97.1</v>
      </c>
      <c r="Q8" s="3">
        <v>101</v>
      </c>
      <c r="R8" s="3">
        <v>103</v>
      </c>
      <c r="S8" s="3">
        <v>100.1</v>
      </c>
      <c r="T8" s="3">
        <v>101.9</v>
      </c>
      <c r="U8" s="3">
        <v>100.3</v>
      </c>
      <c r="V8" s="3">
        <v>93.8</v>
      </c>
      <c r="W8" s="3">
        <v>102.9</v>
      </c>
      <c r="X8" s="3">
        <v>103</v>
      </c>
      <c r="Y8" s="3">
        <v>100.4</v>
      </c>
      <c r="Z8" s="3">
        <v>92</v>
      </c>
      <c r="AA8" s="3">
        <v>85</v>
      </c>
      <c r="AB8" s="3">
        <v>101.3</v>
      </c>
      <c r="AC8" s="3">
        <v>96.3</v>
      </c>
      <c r="AD8" s="3">
        <v>94.1</v>
      </c>
      <c r="AE8" s="3">
        <v>100.1</v>
      </c>
      <c r="AF8" s="3">
        <v>101.8</v>
      </c>
      <c r="AG8" s="3">
        <v>101</v>
      </c>
      <c r="AH8" s="3">
        <v>104.6</v>
      </c>
      <c r="AI8" s="3">
        <v>101.9</v>
      </c>
      <c r="AJ8" s="3">
        <v>103.3</v>
      </c>
      <c r="AK8" s="3">
        <v>102.2</v>
      </c>
      <c r="AL8" s="3">
        <v>102.8</v>
      </c>
      <c r="AM8" s="3">
        <v>101.4</v>
      </c>
      <c r="AN8" s="3">
        <v>101.2</v>
      </c>
      <c r="AO8" s="3">
        <v>103.1</v>
      </c>
      <c r="AP8" s="3">
        <v>102.2</v>
      </c>
      <c r="AQ8" s="3">
        <v>101.7</v>
      </c>
      <c r="AR8" s="3">
        <v>102.7</v>
      </c>
      <c r="AS8" s="3">
        <v>99.8</v>
      </c>
      <c r="AT8" s="3">
        <v>99.1</v>
      </c>
      <c r="AU8" s="3">
        <v>104.7</v>
      </c>
      <c r="AV8" s="3">
        <v>99.2</v>
      </c>
      <c r="AX8" s="3">
        <v>107.7</v>
      </c>
      <c r="AY8" s="3">
        <v>105.6</v>
      </c>
      <c r="AZ8" s="3">
        <v>101.8</v>
      </c>
      <c r="BA8" s="3">
        <v>102.7</v>
      </c>
      <c r="BB8" s="3">
        <v>107.3</v>
      </c>
      <c r="BC8" s="3">
        <v>95.3</v>
      </c>
      <c r="BD8" s="3">
        <v>100</v>
      </c>
      <c r="BE8" s="3">
        <v>99.3</v>
      </c>
      <c r="BF8" s="3">
        <v>95.9</v>
      </c>
      <c r="BG8" s="3">
        <v>100.9</v>
      </c>
      <c r="BH8" s="3">
        <v>101.5</v>
      </c>
      <c r="BI8" s="3">
        <v>101.8</v>
      </c>
      <c r="BJ8" s="3">
        <v>101.9</v>
      </c>
      <c r="BK8" s="3">
        <v>102.6</v>
      </c>
      <c r="BL8" s="3">
        <v>99.8</v>
      </c>
      <c r="BM8" s="3">
        <v>100.1</v>
      </c>
      <c r="BN8" s="3">
        <v>100.2</v>
      </c>
      <c r="BO8" s="3">
        <v>102</v>
      </c>
      <c r="BP8" s="3">
        <v>103.7</v>
      </c>
      <c r="BQ8" s="3">
        <v>100</v>
      </c>
      <c r="BR8" s="3">
        <v>97.2</v>
      </c>
      <c r="BS8" s="3">
        <v>98.2</v>
      </c>
      <c r="BT8" s="3">
        <v>101.2</v>
      </c>
      <c r="BU8" s="3">
        <v>100.1</v>
      </c>
      <c r="BV8" s="3">
        <v>99.3</v>
      </c>
      <c r="BW8" s="3">
        <v>103.3</v>
      </c>
      <c r="BX8" s="3">
        <v>102.7</v>
      </c>
      <c r="BY8" s="3">
        <v>106.6</v>
      </c>
      <c r="BZ8" s="3">
        <v>103.1</v>
      </c>
      <c r="CA8" s="3">
        <v>101.1</v>
      </c>
      <c r="CB8" s="3">
        <v>106.2</v>
      </c>
      <c r="CC8" s="3">
        <v>101.1</v>
      </c>
      <c r="CD8" s="3">
        <v>104.9</v>
      </c>
      <c r="CE8" s="3">
        <v>100.8</v>
      </c>
      <c r="CF8" s="3">
        <v>96.9</v>
      </c>
      <c r="CG8" s="3">
        <v>99.7</v>
      </c>
      <c r="CH8" s="3">
        <v>101.5</v>
      </c>
      <c r="CI8" s="3">
        <v>106</v>
      </c>
      <c r="CJ8" s="3">
        <v>100.5</v>
      </c>
      <c r="CK8" s="3">
        <v>100</v>
      </c>
      <c r="CL8" s="3">
        <v>102.4</v>
      </c>
    </row>
    <row r="9" spans="1:92" x14ac:dyDescent="0.2">
      <c r="A9" s="4">
        <v>31990</v>
      </c>
      <c r="B9" s="3">
        <v>100.8</v>
      </c>
      <c r="C9" s="3">
        <v>101.5</v>
      </c>
      <c r="D9" s="3">
        <v>102.1</v>
      </c>
      <c r="E9" s="3">
        <v>100.5</v>
      </c>
      <c r="F9" s="3">
        <v>102.8</v>
      </c>
      <c r="G9" s="3">
        <v>103.6</v>
      </c>
      <c r="H9" s="3">
        <v>100</v>
      </c>
      <c r="I9" s="3">
        <v>99.7</v>
      </c>
      <c r="J9" s="3">
        <v>103.3</v>
      </c>
      <c r="K9" s="3">
        <v>100.8</v>
      </c>
      <c r="L9" s="3">
        <v>102.8</v>
      </c>
      <c r="M9" s="3">
        <v>101.6</v>
      </c>
      <c r="N9" s="3">
        <v>103.4</v>
      </c>
      <c r="O9" s="3">
        <v>98.8</v>
      </c>
      <c r="P9" s="3">
        <v>97.2</v>
      </c>
      <c r="Q9" s="3">
        <v>101</v>
      </c>
      <c r="R9" s="3">
        <v>101.5</v>
      </c>
      <c r="S9" s="3">
        <v>100.4</v>
      </c>
      <c r="T9" s="3">
        <v>102.2</v>
      </c>
      <c r="U9" s="3">
        <v>100.1</v>
      </c>
      <c r="V9" s="3">
        <v>94</v>
      </c>
      <c r="W9" s="3">
        <v>103.6</v>
      </c>
      <c r="X9" s="3">
        <v>104.1</v>
      </c>
      <c r="Y9" s="3">
        <v>100.4</v>
      </c>
      <c r="Z9" s="3">
        <v>92.8</v>
      </c>
      <c r="AA9" s="3">
        <v>86.1</v>
      </c>
      <c r="AB9" s="3">
        <v>101.8</v>
      </c>
      <c r="AC9" s="3">
        <v>98.2</v>
      </c>
      <c r="AD9" s="3">
        <v>96.7</v>
      </c>
      <c r="AE9" s="3">
        <v>100.8</v>
      </c>
      <c r="AF9" s="3">
        <v>103.6</v>
      </c>
      <c r="AG9" s="3">
        <v>103.6</v>
      </c>
      <c r="AH9" s="3">
        <v>103.6</v>
      </c>
      <c r="AI9" s="3">
        <v>101.8</v>
      </c>
      <c r="AJ9" s="3">
        <v>104.2</v>
      </c>
      <c r="AK9" s="3">
        <v>102.5</v>
      </c>
      <c r="AL9" s="3">
        <v>103.1</v>
      </c>
      <c r="AM9" s="3">
        <v>101.8</v>
      </c>
      <c r="AN9" s="3">
        <v>101.6</v>
      </c>
      <c r="AO9" s="3">
        <v>103.6</v>
      </c>
      <c r="AP9" s="3">
        <v>102.5</v>
      </c>
      <c r="AQ9" s="3">
        <v>102</v>
      </c>
      <c r="AR9" s="3">
        <v>102.8</v>
      </c>
      <c r="AS9" s="3">
        <v>99.7</v>
      </c>
      <c r="AT9" s="3">
        <v>98.5</v>
      </c>
      <c r="AU9" s="3">
        <v>104.6</v>
      </c>
      <c r="AV9" s="3">
        <v>100.2</v>
      </c>
      <c r="AX9" s="3">
        <v>107.7</v>
      </c>
      <c r="AY9" s="3">
        <v>105.6</v>
      </c>
      <c r="AZ9" s="3">
        <v>101.6</v>
      </c>
      <c r="BA9" s="3">
        <v>102.6</v>
      </c>
      <c r="BB9" s="3">
        <v>110</v>
      </c>
      <c r="BC9" s="3">
        <v>98.3</v>
      </c>
      <c r="BD9" s="3">
        <v>100</v>
      </c>
      <c r="BE9" s="3">
        <v>97.9</v>
      </c>
      <c r="BF9" s="3">
        <v>99</v>
      </c>
      <c r="BG9" s="3">
        <v>101.5</v>
      </c>
      <c r="BH9" s="3">
        <v>102.1</v>
      </c>
      <c r="BI9" s="3">
        <v>102.1</v>
      </c>
      <c r="BJ9" s="3">
        <v>102.2</v>
      </c>
      <c r="BK9" s="3">
        <v>103.1</v>
      </c>
      <c r="BL9" s="3">
        <v>99.8</v>
      </c>
      <c r="BM9" s="3">
        <v>100.1</v>
      </c>
      <c r="BN9" s="3">
        <v>100.2</v>
      </c>
      <c r="BO9" s="3">
        <v>102.5</v>
      </c>
      <c r="BP9" s="3">
        <v>104.5</v>
      </c>
      <c r="BQ9" s="3">
        <v>100.3</v>
      </c>
      <c r="BR9" s="3">
        <v>97.9</v>
      </c>
      <c r="BS9" s="3">
        <v>99</v>
      </c>
      <c r="BT9" s="3">
        <v>102</v>
      </c>
      <c r="BU9" s="3">
        <v>100.7</v>
      </c>
      <c r="BV9" s="3">
        <v>99.3</v>
      </c>
      <c r="BW9" s="3">
        <v>103.7</v>
      </c>
      <c r="BX9" s="3">
        <v>103.4</v>
      </c>
      <c r="BY9" s="3">
        <v>107.2</v>
      </c>
      <c r="BZ9" s="3">
        <v>103.9</v>
      </c>
      <c r="CA9" s="3">
        <v>101.1</v>
      </c>
      <c r="CB9" s="3">
        <v>106.2</v>
      </c>
      <c r="CC9" s="3">
        <v>101.1</v>
      </c>
      <c r="CD9" s="3">
        <v>104.9</v>
      </c>
      <c r="CE9" s="3">
        <v>101.1</v>
      </c>
      <c r="CF9" s="3">
        <v>96.9</v>
      </c>
      <c r="CG9" s="3">
        <v>99.6</v>
      </c>
      <c r="CH9" s="3">
        <v>101.8</v>
      </c>
      <c r="CI9" s="3">
        <v>106.1</v>
      </c>
      <c r="CJ9" s="3">
        <v>100.2</v>
      </c>
      <c r="CK9" s="3">
        <v>100</v>
      </c>
      <c r="CL9" s="3">
        <v>102.4</v>
      </c>
    </row>
    <row r="10" spans="1:92" x14ac:dyDescent="0.2">
      <c r="A10" s="4">
        <v>32021</v>
      </c>
      <c r="B10" s="3">
        <v>100.8</v>
      </c>
      <c r="C10" s="3">
        <v>102.3</v>
      </c>
      <c r="D10" s="3">
        <v>102.1</v>
      </c>
      <c r="E10" s="3">
        <v>101.6</v>
      </c>
      <c r="F10" s="3">
        <v>94.5</v>
      </c>
      <c r="G10" s="3">
        <v>93.2</v>
      </c>
      <c r="H10" s="3">
        <v>100.4</v>
      </c>
      <c r="I10" s="3">
        <v>99.8</v>
      </c>
      <c r="J10" s="3">
        <v>104.5</v>
      </c>
      <c r="K10" s="3">
        <v>100.3</v>
      </c>
      <c r="L10" s="3">
        <v>102.7</v>
      </c>
      <c r="M10" s="3">
        <v>101.6</v>
      </c>
      <c r="N10" s="3">
        <v>103.2</v>
      </c>
      <c r="O10" s="3">
        <v>100</v>
      </c>
      <c r="P10" s="3">
        <v>97.5</v>
      </c>
      <c r="Q10" s="3">
        <v>100.8</v>
      </c>
      <c r="R10" s="3">
        <v>105.1</v>
      </c>
      <c r="S10" s="3">
        <v>100.4</v>
      </c>
      <c r="T10" s="3">
        <v>102.6</v>
      </c>
      <c r="U10" s="3">
        <v>100.3</v>
      </c>
      <c r="V10" s="3">
        <v>93.1</v>
      </c>
      <c r="W10" s="3">
        <v>104</v>
      </c>
      <c r="X10" s="3">
        <v>105.4</v>
      </c>
      <c r="Y10" s="3">
        <v>100.6</v>
      </c>
      <c r="Z10" s="3">
        <v>94</v>
      </c>
      <c r="AA10" s="3">
        <v>87.9</v>
      </c>
      <c r="AB10" s="3">
        <v>102</v>
      </c>
      <c r="AC10" s="3">
        <v>97.1</v>
      </c>
      <c r="AD10" s="3">
        <v>95</v>
      </c>
      <c r="AE10" s="3">
        <v>100.9</v>
      </c>
      <c r="AF10" s="3">
        <v>98</v>
      </c>
      <c r="AG10" s="3">
        <v>96.4</v>
      </c>
      <c r="AH10" s="3">
        <v>103.5</v>
      </c>
      <c r="AI10" s="3">
        <v>102.1</v>
      </c>
      <c r="AJ10" s="3">
        <v>104.8</v>
      </c>
      <c r="AK10" s="3">
        <v>103.9</v>
      </c>
      <c r="AL10" s="3">
        <v>103.8</v>
      </c>
      <c r="AM10" s="3">
        <v>102.8</v>
      </c>
      <c r="AN10" s="3">
        <v>102.7</v>
      </c>
      <c r="AO10" s="3">
        <v>103.5</v>
      </c>
      <c r="AP10" s="3">
        <v>102.7</v>
      </c>
      <c r="AQ10" s="3">
        <v>102.6</v>
      </c>
      <c r="AR10" s="3">
        <v>102.8</v>
      </c>
      <c r="AS10" s="3">
        <v>99.9</v>
      </c>
      <c r="AT10" s="3">
        <v>98.5</v>
      </c>
      <c r="AU10" s="3">
        <v>104.6</v>
      </c>
      <c r="AV10" s="3">
        <v>101</v>
      </c>
      <c r="AX10" s="3">
        <v>107.7</v>
      </c>
      <c r="AY10" s="3">
        <v>105.6</v>
      </c>
      <c r="AZ10" s="3">
        <v>101.6</v>
      </c>
      <c r="BA10" s="3">
        <v>102.7</v>
      </c>
      <c r="BB10" s="3">
        <v>110.9</v>
      </c>
      <c r="BC10" s="3">
        <v>99.2</v>
      </c>
      <c r="BD10" s="3">
        <v>100</v>
      </c>
      <c r="BE10" s="3">
        <v>96.5</v>
      </c>
      <c r="BF10" s="3">
        <v>98</v>
      </c>
      <c r="BG10" s="3">
        <v>102.7</v>
      </c>
      <c r="BH10" s="3">
        <v>103.2</v>
      </c>
      <c r="BI10" s="3">
        <v>102.8</v>
      </c>
      <c r="BJ10" s="3">
        <v>102.9</v>
      </c>
      <c r="BK10" s="3">
        <v>103.3</v>
      </c>
      <c r="BL10" s="3">
        <v>100.7</v>
      </c>
      <c r="BM10" s="3">
        <v>100.6</v>
      </c>
      <c r="BN10" s="3">
        <v>100.2</v>
      </c>
      <c r="BO10" s="3">
        <v>102.7</v>
      </c>
      <c r="BP10" s="3">
        <v>105.5</v>
      </c>
      <c r="BQ10" s="3">
        <v>102.5</v>
      </c>
      <c r="BR10" s="3">
        <v>101.2</v>
      </c>
      <c r="BS10" s="3">
        <v>102.1</v>
      </c>
      <c r="BT10" s="3">
        <v>102.1</v>
      </c>
      <c r="BU10" s="3">
        <v>101.6</v>
      </c>
      <c r="BV10" s="3">
        <v>99.5</v>
      </c>
      <c r="BW10" s="3">
        <v>102.1</v>
      </c>
      <c r="BX10" s="3">
        <v>104</v>
      </c>
      <c r="BY10" s="3">
        <v>108</v>
      </c>
      <c r="BZ10" s="3">
        <v>103.9</v>
      </c>
      <c r="CA10" s="3">
        <v>101</v>
      </c>
      <c r="CB10" s="3">
        <v>106.2</v>
      </c>
      <c r="CC10" s="3">
        <v>101.1</v>
      </c>
      <c r="CD10" s="3">
        <v>104.9</v>
      </c>
      <c r="CE10" s="3">
        <v>101</v>
      </c>
      <c r="CF10" s="3">
        <v>96.7</v>
      </c>
      <c r="CG10" s="3">
        <v>100</v>
      </c>
      <c r="CH10" s="3">
        <v>101.9</v>
      </c>
      <c r="CI10" s="3">
        <v>106.5</v>
      </c>
      <c r="CJ10" s="3">
        <v>101</v>
      </c>
      <c r="CK10" s="3">
        <v>100</v>
      </c>
      <c r="CL10" s="3">
        <v>103.4</v>
      </c>
    </row>
    <row r="11" spans="1:92" x14ac:dyDescent="0.2">
      <c r="A11" s="4">
        <v>32051</v>
      </c>
      <c r="B11" s="3">
        <v>101.1</v>
      </c>
      <c r="C11" s="3">
        <v>102.1</v>
      </c>
      <c r="D11" s="3">
        <v>102.5</v>
      </c>
      <c r="E11" s="3">
        <v>102</v>
      </c>
      <c r="F11" s="3">
        <v>94.4</v>
      </c>
      <c r="G11" s="3">
        <v>92.6</v>
      </c>
      <c r="H11" s="3">
        <v>100.9</v>
      </c>
      <c r="I11" s="3">
        <v>100.8</v>
      </c>
      <c r="J11" s="3">
        <v>104.5</v>
      </c>
      <c r="K11" s="3">
        <v>100.5</v>
      </c>
      <c r="L11" s="3">
        <v>103.3</v>
      </c>
      <c r="M11" s="3">
        <v>102.1</v>
      </c>
      <c r="N11" s="3">
        <v>103.8</v>
      </c>
      <c r="O11" s="3">
        <v>100.2</v>
      </c>
      <c r="P11" s="3">
        <v>98.1</v>
      </c>
      <c r="Q11" s="3">
        <v>101.5</v>
      </c>
      <c r="R11" s="3">
        <v>103.2</v>
      </c>
      <c r="S11" s="3">
        <v>103.9</v>
      </c>
      <c r="T11" s="3">
        <v>103.7</v>
      </c>
      <c r="U11" s="3">
        <v>100.3</v>
      </c>
      <c r="V11" s="3">
        <v>92.3</v>
      </c>
      <c r="W11" s="3">
        <v>104.7</v>
      </c>
      <c r="X11" s="3">
        <v>105.9</v>
      </c>
      <c r="Y11" s="3">
        <v>100.6</v>
      </c>
      <c r="Z11" s="3">
        <v>94.3</v>
      </c>
      <c r="AA11" s="3">
        <v>87.5</v>
      </c>
      <c r="AB11" s="3">
        <v>103.3</v>
      </c>
      <c r="AC11" s="3">
        <v>98.1</v>
      </c>
      <c r="AD11" s="3">
        <v>96.3</v>
      </c>
      <c r="AE11" s="3">
        <v>101.1</v>
      </c>
      <c r="AF11" s="3">
        <v>100.6</v>
      </c>
      <c r="AG11" s="3">
        <v>100.1</v>
      </c>
      <c r="AH11" s="3">
        <v>102.4</v>
      </c>
      <c r="AI11" s="3">
        <v>102.3</v>
      </c>
      <c r="AJ11" s="3">
        <v>105.3</v>
      </c>
      <c r="AK11" s="3">
        <v>104</v>
      </c>
      <c r="AL11" s="3">
        <v>104.2</v>
      </c>
      <c r="AM11" s="3">
        <v>103.7</v>
      </c>
      <c r="AN11" s="3">
        <v>103.7</v>
      </c>
      <c r="AO11" s="3">
        <v>103.7</v>
      </c>
      <c r="AP11" s="3">
        <v>103.2</v>
      </c>
      <c r="AQ11" s="3">
        <v>103.3</v>
      </c>
      <c r="AR11" s="3">
        <v>103.1</v>
      </c>
      <c r="AS11" s="3">
        <v>100.7</v>
      </c>
      <c r="AT11" s="3">
        <v>99.2</v>
      </c>
      <c r="AU11" s="3">
        <v>105.1</v>
      </c>
      <c r="AV11" s="3">
        <v>102.1</v>
      </c>
      <c r="AX11" s="3">
        <v>107.7</v>
      </c>
      <c r="AY11" s="3">
        <v>105.6</v>
      </c>
      <c r="AZ11" s="3">
        <v>102.2</v>
      </c>
      <c r="BA11" s="3">
        <v>103.2</v>
      </c>
      <c r="BB11" s="3">
        <v>112</v>
      </c>
      <c r="BC11" s="3">
        <v>99.8</v>
      </c>
      <c r="BD11" s="3">
        <v>100</v>
      </c>
      <c r="BE11" s="3">
        <v>95.5</v>
      </c>
      <c r="BF11" s="3">
        <v>96.6</v>
      </c>
      <c r="BG11" s="3">
        <v>103.4</v>
      </c>
      <c r="BH11" s="3">
        <v>104.1</v>
      </c>
      <c r="BI11" s="3">
        <v>103.3</v>
      </c>
      <c r="BJ11" s="3">
        <v>103</v>
      </c>
      <c r="BK11" s="3">
        <v>103.9</v>
      </c>
      <c r="BL11" s="3">
        <v>101</v>
      </c>
      <c r="BM11" s="3">
        <v>100.6</v>
      </c>
      <c r="BN11" s="3">
        <v>100.2</v>
      </c>
      <c r="BO11" s="3">
        <v>103.3</v>
      </c>
      <c r="BP11" s="3">
        <v>105.9</v>
      </c>
      <c r="BQ11" s="3">
        <v>102.9</v>
      </c>
      <c r="BR11" s="3">
        <v>101.7</v>
      </c>
      <c r="BS11" s="3">
        <v>103.3</v>
      </c>
      <c r="BT11" s="3">
        <v>102.6</v>
      </c>
      <c r="BU11" s="3">
        <v>101.5</v>
      </c>
      <c r="BV11" s="3">
        <v>99.8</v>
      </c>
      <c r="BW11" s="3">
        <v>102.9</v>
      </c>
      <c r="BX11" s="3">
        <v>104.8</v>
      </c>
      <c r="BY11" s="3">
        <v>108.3</v>
      </c>
      <c r="BZ11" s="3">
        <v>104.2</v>
      </c>
      <c r="CA11" s="3">
        <v>100.4</v>
      </c>
      <c r="CB11" s="3">
        <v>108.3</v>
      </c>
      <c r="CC11" s="3">
        <v>101.1</v>
      </c>
      <c r="CD11" s="3">
        <v>105.3</v>
      </c>
      <c r="CE11" s="3">
        <v>101.5</v>
      </c>
      <c r="CF11" s="3">
        <v>96.5</v>
      </c>
      <c r="CG11" s="3">
        <v>103.3</v>
      </c>
      <c r="CH11" s="3">
        <v>101.8</v>
      </c>
      <c r="CI11" s="3">
        <v>107.8</v>
      </c>
      <c r="CJ11" s="3">
        <v>102</v>
      </c>
      <c r="CK11" s="3">
        <v>99.9</v>
      </c>
      <c r="CL11" s="3">
        <v>105.8</v>
      </c>
    </row>
    <row r="12" spans="1:92" x14ac:dyDescent="0.2">
      <c r="A12" s="4">
        <v>32082</v>
      </c>
      <c r="B12" s="3">
        <v>104.2</v>
      </c>
      <c r="C12" s="3">
        <v>102.6</v>
      </c>
      <c r="D12" s="3">
        <v>102.7</v>
      </c>
      <c r="E12" s="3">
        <v>102.2</v>
      </c>
      <c r="F12" s="3">
        <v>97.7</v>
      </c>
      <c r="G12" s="3">
        <v>97</v>
      </c>
      <c r="H12" s="3">
        <v>101.5</v>
      </c>
      <c r="I12" s="3">
        <v>101.7</v>
      </c>
      <c r="J12" s="3">
        <v>103.3</v>
      </c>
      <c r="K12" s="3">
        <v>100.5</v>
      </c>
      <c r="L12" s="3">
        <v>102.8</v>
      </c>
      <c r="M12" s="3">
        <v>100.7</v>
      </c>
      <c r="N12" s="3">
        <v>103.8</v>
      </c>
      <c r="O12" s="3">
        <v>100.8</v>
      </c>
      <c r="P12" s="3">
        <v>98.6</v>
      </c>
      <c r="Q12" s="3">
        <v>102.5</v>
      </c>
      <c r="R12" s="3">
        <v>107.7</v>
      </c>
      <c r="S12" s="3">
        <v>104.1</v>
      </c>
      <c r="T12" s="3">
        <v>105</v>
      </c>
      <c r="U12" s="3">
        <v>100.6</v>
      </c>
      <c r="V12" s="3">
        <v>92.4</v>
      </c>
      <c r="W12" s="3">
        <v>106</v>
      </c>
      <c r="X12" s="3">
        <v>106.3</v>
      </c>
      <c r="Y12" s="3">
        <v>100.2</v>
      </c>
      <c r="Z12" s="3">
        <v>96.9</v>
      </c>
      <c r="AA12" s="3">
        <v>93.3</v>
      </c>
      <c r="AB12" s="3">
        <v>101.8</v>
      </c>
      <c r="AC12" s="3">
        <v>99.2</v>
      </c>
      <c r="AD12" s="3">
        <v>98.7</v>
      </c>
      <c r="AE12" s="3">
        <v>100</v>
      </c>
      <c r="AF12" s="3">
        <v>99.3</v>
      </c>
      <c r="AG12" s="3">
        <v>98.6</v>
      </c>
      <c r="AH12" s="3">
        <v>102</v>
      </c>
      <c r="AI12" s="3">
        <v>102</v>
      </c>
      <c r="AJ12" s="3">
        <v>105.5</v>
      </c>
      <c r="AK12" s="3">
        <v>105</v>
      </c>
      <c r="AL12" s="3">
        <v>105.1</v>
      </c>
      <c r="AM12" s="3">
        <v>104</v>
      </c>
      <c r="AN12" s="3">
        <v>104.3</v>
      </c>
      <c r="AO12" s="3">
        <v>102.4</v>
      </c>
      <c r="AP12" s="3">
        <v>102.3</v>
      </c>
      <c r="AQ12" s="3">
        <v>103.6</v>
      </c>
      <c r="AR12" s="3">
        <v>101.4</v>
      </c>
      <c r="AS12" s="3">
        <v>101.4</v>
      </c>
      <c r="AT12" s="3">
        <v>99.4</v>
      </c>
      <c r="AU12" s="3">
        <v>105.6</v>
      </c>
      <c r="AV12" s="3">
        <v>103.1</v>
      </c>
      <c r="AX12" s="3">
        <v>107.7</v>
      </c>
      <c r="AY12" s="3">
        <v>107.6</v>
      </c>
      <c r="AZ12" s="3">
        <v>103</v>
      </c>
      <c r="BA12" s="3">
        <v>104.2</v>
      </c>
      <c r="BB12" s="3">
        <v>114.1</v>
      </c>
      <c r="BC12" s="3">
        <v>100.2</v>
      </c>
      <c r="BD12" s="3">
        <v>100</v>
      </c>
      <c r="BE12" s="3">
        <v>95.5</v>
      </c>
      <c r="BF12" s="3">
        <v>101.2</v>
      </c>
      <c r="BG12" s="3">
        <v>104.5</v>
      </c>
      <c r="BH12" s="3">
        <v>105.1</v>
      </c>
      <c r="BI12" s="3">
        <v>104.4</v>
      </c>
      <c r="BJ12" s="3">
        <v>103.8</v>
      </c>
      <c r="BK12" s="3">
        <v>105.2</v>
      </c>
      <c r="BL12" s="3">
        <v>100.8</v>
      </c>
      <c r="BM12" s="3">
        <v>100.6</v>
      </c>
      <c r="BN12" s="3">
        <v>100.9</v>
      </c>
      <c r="BO12" s="3">
        <v>104.3</v>
      </c>
      <c r="BP12" s="3">
        <v>106.4</v>
      </c>
      <c r="BQ12" s="3">
        <v>103.8</v>
      </c>
      <c r="BR12" s="3">
        <v>102.2</v>
      </c>
      <c r="BS12" s="3">
        <v>103.8</v>
      </c>
      <c r="BT12" s="3">
        <v>103.2</v>
      </c>
      <c r="BU12" s="3">
        <v>102.1</v>
      </c>
      <c r="BV12" s="3">
        <v>100.9</v>
      </c>
      <c r="BW12" s="3">
        <v>104.6</v>
      </c>
      <c r="BX12" s="3">
        <v>105.9</v>
      </c>
      <c r="BY12" s="3">
        <v>108.2</v>
      </c>
      <c r="BZ12" s="3">
        <v>104.9</v>
      </c>
      <c r="CA12" s="3">
        <v>100.2</v>
      </c>
      <c r="CB12" s="3">
        <v>108.3</v>
      </c>
      <c r="CC12" s="3">
        <v>101.1</v>
      </c>
      <c r="CD12" s="3">
        <v>106.7</v>
      </c>
      <c r="CE12" s="3">
        <v>101.8</v>
      </c>
      <c r="CF12" s="3">
        <v>96.9</v>
      </c>
      <c r="CG12" s="3">
        <v>103.9</v>
      </c>
      <c r="CH12" s="3">
        <v>102.3</v>
      </c>
      <c r="CI12" s="3">
        <v>108.4</v>
      </c>
      <c r="CJ12" s="3">
        <v>102.1</v>
      </c>
      <c r="CK12" s="3">
        <v>99.9</v>
      </c>
      <c r="CL12" s="3">
        <v>106.6</v>
      </c>
    </row>
    <row r="13" spans="1:92" x14ac:dyDescent="0.2">
      <c r="A13" s="4">
        <v>32112</v>
      </c>
      <c r="B13" s="3">
        <v>105.4</v>
      </c>
      <c r="C13" s="3">
        <v>103</v>
      </c>
      <c r="D13" s="3">
        <v>102.5</v>
      </c>
      <c r="E13" s="3">
        <v>103.8</v>
      </c>
      <c r="F13" s="3">
        <v>100.3</v>
      </c>
      <c r="G13" s="3">
        <v>100.4</v>
      </c>
      <c r="H13" s="3">
        <v>102</v>
      </c>
      <c r="I13" s="3">
        <v>101.8</v>
      </c>
      <c r="J13" s="3">
        <v>102.6</v>
      </c>
      <c r="K13" s="3">
        <v>100.9</v>
      </c>
      <c r="L13" s="3">
        <v>103.6</v>
      </c>
      <c r="M13" s="3">
        <v>103.4</v>
      </c>
      <c r="N13" s="3">
        <v>103.8</v>
      </c>
      <c r="O13" s="3">
        <v>101.1</v>
      </c>
      <c r="P13" s="3">
        <v>100</v>
      </c>
      <c r="Q13" s="3">
        <v>102.4</v>
      </c>
      <c r="R13" s="3">
        <v>109.2</v>
      </c>
      <c r="S13" s="3">
        <v>104.2</v>
      </c>
      <c r="T13" s="3">
        <v>105.3</v>
      </c>
      <c r="U13" s="3">
        <v>100.3</v>
      </c>
      <c r="V13" s="3">
        <v>91.9</v>
      </c>
      <c r="W13" s="3">
        <v>106.2</v>
      </c>
      <c r="X13" s="3">
        <v>107</v>
      </c>
      <c r="Y13" s="3">
        <v>100.3</v>
      </c>
      <c r="Z13" s="3">
        <v>98.7</v>
      </c>
      <c r="AA13" s="3">
        <v>96.1</v>
      </c>
      <c r="AB13" s="3">
        <v>102.1</v>
      </c>
      <c r="AC13" s="3">
        <v>103.7</v>
      </c>
      <c r="AD13" s="3">
        <v>105.8</v>
      </c>
      <c r="AE13" s="3">
        <v>99.9</v>
      </c>
      <c r="AF13" s="3">
        <v>100.7</v>
      </c>
      <c r="AG13" s="3">
        <v>100.4</v>
      </c>
      <c r="AH13" s="3">
        <v>101.7</v>
      </c>
      <c r="AI13" s="3">
        <v>102</v>
      </c>
      <c r="AJ13" s="3">
        <v>106</v>
      </c>
      <c r="AK13" s="3">
        <v>105.6</v>
      </c>
      <c r="AL13" s="3">
        <v>105.6</v>
      </c>
      <c r="AM13" s="3">
        <v>104</v>
      </c>
      <c r="AN13" s="3">
        <v>104.4</v>
      </c>
      <c r="AO13" s="3">
        <v>101.1</v>
      </c>
      <c r="AP13" s="3">
        <v>101.7</v>
      </c>
      <c r="AQ13" s="3">
        <v>103.7</v>
      </c>
      <c r="AR13" s="3">
        <v>100.2</v>
      </c>
      <c r="AS13" s="3">
        <v>101.5</v>
      </c>
      <c r="AT13" s="3">
        <v>99.3</v>
      </c>
      <c r="AU13" s="3">
        <v>105.6</v>
      </c>
      <c r="AV13" s="3">
        <v>96.6</v>
      </c>
      <c r="AX13" s="3">
        <v>107.7</v>
      </c>
      <c r="AY13" s="3">
        <v>107.6</v>
      </c>
      <c r="AZ13" s="3">
        <v>103.3</v>
      </c>
      <c r="BA13" s="3">
        <v>104.7</v>
      </c>
      <c r="BB13" s="3">
        <v>115</v>
      </c>
      <c r="BC13" s="3">
        <v>100.3</v>
      </c>
      <c r="BD13" s="3">
        <v>100</v>
      </c>
      <c r="BE13" s="3">
        <v>95.5</v>
      </c>
      <c r="BF13" s="3">
        <v>98.2</v>
      </c>
      <c r="BG13" s="3">
        <v>104.5</v>
      </c>
      <c r="BH13" s="3">
        <v>105.2</v>
      </c>
      <c r="BI13" s="3">
        <v>104.3</v>
      </c>
      <c r="BJ13" s="3">
        <v>104.3</v>
      </c>
      <c r="BK13" s="3">
        <v>105.5</v>
      </c>
      <c r="BL13" s="3">
        <v>100.5</v>
      </c>
      <c r="BM13" s="3">
        <v>100.3</v>
      </c>
      <c r="BN13" s="3">
        <v>101</v>
      </c>
      <c r="BO13" s="3">
        <v>104.5</v>
      </c>
      <c r="BP13" s="3">
        <v>106.6</v>
      </c>
      <c r="BQ13" s="3">
        <v>104.1</v>
      </c>
      <c r="BR13" s="3">
        <v>103</v>
      </c>
      <c r="BS13" s="3">
        <v>104.3</v>
      </c>
      <c r="BT13" s="3">
        <v>103.6</v>
      </c>
      <c r="BU13" s="3">
        <v>102.6</v>
      </c>
      <c r="BV13" s="3">
        <v>100.9</v>
      </c>
      <c r="BW13" s="3">
        <v>104.7</v>
      </c>
      <c r="BX13" s="3">
        <v>106.4</v>
      </c>
      <c r="BY13" s="3">
        <v>107.6</v>
      </c>
      <c r="BZ13" s="3">
        <v>105.3</v>
      </c>
      <c r="CA13" s="3">
        <v>99.7</v>
      </c>
      <c r="CB13" s="3">
        <v>108.3</v>
      </c>
      <c r="CC13" s="3">
        <v>101.1</v>
      </c>
      <c r="CD13" s="3">
        <v>106.7</v>
      </c>
      <c r="CE13" s="3">
        <v>102</v>
      </c>
      <c r="CF13" s="3">
        <v>96.9</v>
      </c>
      <c r="CG13" s="3">
        <v>104</v>
      </c>
      <c r="CH13" s="3">
        <v>102.3</v>
      </c>
      <c r="CI13" s="3">
        <v>108.4</v>
      </c>
      <c r="CJ13" s="3">
        <v>103.4</v>
      </c>
      <c r="CK13" s="3">
        <v>100</v>
      </c>
      <c r="CL13" s="3">
        <v>106.4</v>
      </c>
    </row>
    <row r="14" spans="1:92" x14ac:dyDescent="0.2">
      <c r="A14" s="4">
        <v>32143</v>
      </c>
      <c r="B14" s="3">
        <v>105.8</v>
      </c>
      <c r="C14" s="3">
        <v>103.8</v>
      </c>
      <c r="D14" s="3">
        <v>103</v>
      </c>
      <c r="E14" s="3">
        <v>104.8</v>
      </c>
      <c r="F14" s="3">
        <v>99.3</v>
      </c>
      <c r="G14" s="3">
        <v>99.3</v>
      </c>
      <c r="H14" s="3">
        <v>101.1</v>
      </c>
      <c r="I14" s="3">
        <v>102.2</v>
      </c>
      <c r="J14" s="3">
        <v>101.5</v>
      </c>
      <c r="K14" s="3">
        <v>100.7</v>
      </c>
      <c r="L14" s="3">
        <v>105.1</v>
      </c>
      <c r="M14" s="3">
        <v>108.1</v>
      </c>
      <c r="N14" s="3">
        <v>103.6</v>
      </c>
      <c r="O14" s="3">
        <v>101.5</v>
      </c>
      <c r="P14" s="3">
        <v>99.5</v>
      </c>
      <c r="Q14" s="3">
        <v>104.2</v>
      </c>
      <c r="R14" s="3">
        <v>110.7</v>
      </c>
      <c r="S14" s="3">
        <v>104.2</v>
      </c>
      <c r="T14" s="3">
        <v>105.7</v>
      </c>
      <c r="U14" s="3">
        <v>100.6</v>
      </c>
      <c r="V14" s="3">
        <v>91.9</v>
      </c>
      <c r="W14" s="3">
        <v>107.7</v>
      </c>
      <c r="X14" s="3">
        <v>107.6</v>
      </c>
      <c r="Y14" s="3">
        <v>100.7</v>
      </c>
      <c r="Z14" s="3">
        <v>99.8</v>
      </c>
      <c r="AA14" s="3">
        <v>97.9</v>
      </c>
      <c r="AB14" s="3">
        <v>102.3</v>
      </c>
      <c r="AC14" s="3">
        <v>105</v>
      </c>
      <c r="AD14" s="3">
        <v>107.2</v>
      </c>
      <c r="AE14" s="3">
        <v>101.3</v>
      </c>
      <c r="AF14" s="3">
        <v>101.3</v>
      </c>
      <c r="AG14" s="3">
        <v>101.2</v>
      </c>
      <c r="AH14" s="3">
        <v>101.7</v>
      </c>
      <c r="AI14" s="3">
        <v>102.8</v>
      </c>
      <c r="AJ14" s="3">
        <v>106.5</v>
      </c>
      <c r="AK14" s="3">
        <v>106.5</v>
      </c>
      <c r="AL14" s="3">
        <v>106.3</v>
      </c>
      <c r="AM14" s="3">
        <v>104.3</v>
      </c>
      <c r="AN14" s="3">
        <v>104.5</v>
      </c>
      <c r="AO14" s="3">
        <v>102.9</v>
      </c>
      <c r="AP14" s="3">
        <v>102.8</v>
      </c>
      <c r="AQ14" s="3">
        <v>104</v>
      </c>
      <c r="AR14" s="3">
        <v>102</v>
      </c>
      <c r="AS14" s="3">
        <v>101.7</v>
      </c>
      <c r="AT14" s="3">
        <v>99.7</v>
      </c>
      <c r="AU14" s="3">
        <v>105.7</v>
      </c>
      <c r="AV14" s="3">
        <v>96.3</v>
      </c>
      <c r="AX14" s="3">
        <v>107.7</v>
      </c>
      <c r="AY14" s="3">
        <v>107.6</v>
      </c>
      <c r="AZ14" s="3">
        <v>104.1</v>
      </c>
      <c r="BA14" s="3">
        <v>104.7</v>
      </c>
      <c r="BB14" s="3">
        <v>115.4</v>
      </c>
      <c r="BC14" s="3">
        <v>101.8</v>
      </c>
      <c r="BD14" s="3">
        <v>100</v>
      </c>
      <c r="BE14" s="3">
        <v>95.5</v>
      </c>
      <c r="BF14" s="3">
        <v>97.3</v>
      </c>
      <c r="BG14" s="3">
        <v>102.7</v>
      </c>
      <c r="BH14" s="3">
        <v>103.3</v>
      </c>
      <c r="BI14" s="3">
        <v>102.8</v>
      </c>
      <c r="BJ14" s="3">
        <v>103.6</v>
      </c>
      <c r="BK14" s="3">
        <v>105.6</v>
      </c>
      <c r="BL14" s="3">
        <v>100.5</v>
      </c>
      <c r="BM14" s="3">
        <v>100.6</v>
      </c>
      <c r="BN14" s="3">
        <v>101.2</v>
      </c>
      <c r="BO14" s="3">
        <v>105.8</v>
      </c>
      <c r="BP14" s="3">
        <v>108.4</v>
      </c>
      <c r="BQ14" s="3">
        <v>101.6</v>
      </c>
      <c r="BR14" s="3">
        <v>99.2</v>
      </c>
      <c r="BS14" s="3">
        <v>101</v>
      </c>
      <c r="BT14" s="3">
        <v>103</v>
      </c>
      <c r="BU14" s="3">
        <v>101.8</v>
      </c>
      <c r="BV14" s="3">
        <v>100.6</v>
      </c>
      <c r="BW14" s="3">
        <v>105.1</v>
      </c>
      <c r="BX14" s="3">
        <v>106.9</v>
      </c>
      <c r="BY14" s="3">
        <v>106.9</v>
      </c>
      <c r="BZ14" s="3">
        <v>105.8</v>
      </c>
      <c r="CA14" s="3">
        <v>98.9</v>
      </c>
      <c r="CB14" s="3">
        <v>112.2</v>
      </c>
      <c r="CC14" s="3">
        <v>107.1</v>
      </c>
      <c r="CD14" s="3">
        <v>106.7</v>
      </c>
      <c r="CE14" s="3">
        <v>102</v>
      </c>
      <c r="CF14" s="3">
        <v>95.3</v>
      </c>
      <c r="CG14" s="3">
        <v>100</v>
      </c>
      <c r="CH14" s="3">
        <v>102.2</v>
      </c>
      <c r="CI14" s="3">
        <v>109</v>
      </c>
      <c r="CJ14" s="3">
        <v>104.3</v>
      </c>
      <c r="CK14" s="3">
        <v>99.4</v>
      </c>
      <c r="CL14" s="3">
        <v>106.9</v>
      </c>
    </row>
    <row r="15" spans="1:92" x14ac:dyDescent="0.2">
      <c r="A15" s="4">
        <v>32174</v>
      </c>
      <c r="B15" s="3">
        <v>106.2</v>
      </c>
      <c r="C15" s="3">
        <v>105.5</v>
      </c>
      <c r="D15" s="3">
        <v>103.1</v>
      </c>
      <c r="E15" s="3">
        <v>104.9</v>
      </c>
      <c r="F15" s="3">
        <v>97.5</v>
      </c>
      <c r="G15" s="3">
        <v>92.7</v>
      </c>
      <c r="H15" s="3">
        <v>100.1</v>
      </c>
      <c r="I15" s="3">
        <v>102.2</v>
      </c>
      <c r="J15" s="3">
        <v>100.2</v>
      </c>
      <c r="K15" s="3">
        <v>100.5</v>
      </c>
      <c r="L15" s="3">
        <v>106.1</v>
      </c>
      <c r="M15" s="3">
        <v>107.9</v>
      </c>
      <c r="N15" s="3">
        <v>105.3</v>
      </c>
      <c r="O15" s="3">
        <v>101.7</v>
      </c>
      <c r="P15" s="3">
        <v>100.8</v>
      </c>
      <c r="Q15" s="3">
        <v>104.7</v>
      </c>
      <c r="R15" s="3">
        <v>110.6</v>
      </c>
      <c r="S15" s="3">
        <v>104.1</v>
      </c>
      <c r="T15" s="3">
        <v>105.7</v>
      </c>
      <c r="U15" s="3">
        <v>100.8</v>
      </c>
      <c r="V15" s="3">
        <v>92.3</v>
      </c>
      <c r="W15" s="3">
        <v>109.3</v>
      </c>
      <c r="X15" s="3">
        <v>107.6</v>
      </c>
      <c r="Y15" s="3">
        <v>100.6</v>
      </c>
      <c r="Z15" s="3">
        <v>100.9</v>
      </c>
      <c r="AA15" s="3">
        <v>100.3</v>
      </c>
      <c r="AB15" s="3">
        <v>101.7</v>
      </c>
      <c r="AC15" s="3">
        <v>110.2</v>
      </c>
      <c r="AD15" s="3">
        <v>114.2</v>
      </c>
      <c r="AE15" s="3">
        <v>103</v>
      </c>
      <c r="AF15" s="3">
        <v>104.1</v>
      </c>
      <c r="AG15" s="3">
        <v>104.3</v>
      </c>
      <c r="AH15" s="3">
        <v>103.5</v>
      </c>
      <c r="AI15" s="3">
        <v>103</v>
      </c>
      <c r="AJ15" s="3">
        <v>107.5</v>
      </c>
      <c r="AK15" s="3">
        <v>107.1</v>
      </c>
      <c r="AL15" s="3">
        <v>106.6</v>
      </c>
      <c r="AM15" s="3">
        <v>104.8</v>
      </c>
      <c r="AN15" s="3">
        <v>104.9</v>
      </c>
      <c r="AO15" s="3">
        <v>104.2</v>
      </c>
      <c r="AP15" s="3">
        <v>103.4</v>
      </c>
      <c r="AQ15" s="3">
        <v>104.5</v>
      </c>
      <c r="AR15" s="3">
        <v>102.7</v>
      </c>
      <c r="AS15" s="3">
        <v>101.9</v>
      </c>
      <c r="AT15" s="3">
        <v>99.7</v>
      </c>
      <c r="AU15" s="3">
        <v>105.8</v>
      </c>
      <c r="AV15" s="3">
        <v>96.8</v>
      </c>
      <c r="AX15" s="3">
        <v>107.7</v>
      </c>
      <c r="AY15" s="3">
        <v>107.6</v>
      </c>
      <c r="AZ15" s="3">
        <v>104.3</v>
      </c>
      <c r="BA15" s="3">
        <v>105.4</v>
      </c>
      <c r="BB15" s="3">
        <v>120</v>
      </c>
      <c r="BC15" s="3">
        <v>102</v>
      </c>
      <c r="BD15" s="3">
        <v>100</v>
      </c>
      <c r="BE15" s="3">
        <v>95.5</v>
      </c>
      <c r="BF15" s="3">
        <v>92.9</v>
      </c>
      <c r="BG15" s="3">
        <v>103.9</v>
      </c>
      <c r="BH15" s="3">
        <v>104.7</v>
      </c>
      <c r="BI15" s="3">
        <v>103</v>
      </c>
      <c r="BJ15" s="3">
        <v>104.1</v>
      </c>
      <c r="BK15" s="3">
        <v>105.9</v>
      </c>
      <c r="BL15" s="3">
        <v>100.7</v>
      </c>
      <c r="BM15" s="3">
        <v>100.6</v>
      </c>
      <c r="BN15" s="3">
        <v>101.2</v>
      </c>
      <c r="BO15" s="3">
        <v>106.1</v>
      </c>
      <c r="BP15" s="3">
        <v>108.9</v>
      </c>
      <c r="BQ15" s="3">
        <v>102.9</v>
      </c>
      <c r="BR15" s="3">
        <v>99.8</v>
      </c>
      <c r="BS15" s="3">
        <v>102.1</v>
      </c>
      <c r="BT15" s="3">
        <v>103.5</v>
      </c>
      <c r="BU15" s="3">
        <v>102.4</v>
      </c>
      <c r="BV15" s="3">
        <v>100.9</v>
      </c>
      <c r="BW15" s="3">
        <v>105.4</v>
      </c>
      <c r="BX15" s="3">
        <v>107.7</v>
      </c>
      <c r="BY15" s="3">
        <v>106.5</v>
      </c>
      <c r="BZ15" s="3">
        <v>107.5</v>
      </c>
      <c r="CA15" s="3">
        <v>98</v>
      </c>
      <c r="CB15" s="3">
        <v>112.2</v>
      </c>
      <c r="CC15" s="3">
        <v>107.1</v>
      </c>
      <c r="CD15" s="3">
        <v>108.2</v>
      </c>
      <c r="CE15" s="3">
        <v>102.3</v>
      </c>
      <c r="CF15" s="3">
        <v>95.1</v>
      </c>
      <c r="CG15" s="3">
        <v>99.3</v>
      </c>
      <c r="CH15" s="3">
        <v>102.8</v>
      </c>
      <c r="CI15" s="3">
        <v>110.2</v>
      </c>
      <c r="CJ15" s="3">
        <v>105</v>
      </c>
      <c r="CK15" s="3">
        <v>99.4</v>
      </c>
      <c r="CL15" s="3">
        <v>107</v>
      </c>
    </row>
    <row r="16" spans="1:92" x14ac:dyDescent="0.2">
      <c r="A16" s="4">
        <v>32203</v>
      </c>
      <c r="B16" s="3">
        <v>106.2</v>
      </c>
      <c r="C16" s="3">
        <v>106.2</v>
      </c>
      <c r="D16" s="3">
        <v>102.9</v>
      </c>
      <c r="E16" s="3">
        <v>105.7</v>
      </c>
      <c r="F16" s="3">
        <v>98</v>
      </c>
      <c r="G16" s="3">
        <v>95.7</v>
      </c>
      <c r="H16" s="3">
        <v>100.9</v>
      </c>
      <c r="I16" s="3">
        <v>102.3</v>
      </c>
      <c r="J16" s="3">
        <v>101.9</v>
      </c>
      <c r="K16" s="3">
        <v>100</v>
      </c>
      <c r="L16" s="3">
        <v>105.1</v>
      </c>
      <c r="M16" s="3">
        <v>106</v>
      </c>
      <c r="N16" s="3">
        <v>105</v>
      </c>
      <c r="O16" s="3">
        <v>102.5</v>
      </c>
      <c r="P16" s="3">
        <v>101</v>
      </c>
      <c r="Q16" s="3">
        <v>106</v>
      </c>
      <c r="R16" s="3">
        <v>108.7</v>
      </c>
      <c r="S16" s="3">
        <v>104.1</v>
      </c>
      <c r="T16" s="3">
        <v>106.1</v>
      </c>
      <c r="U16" s="3">
        <v>100.6</v>
      </c>
      <c r="V16" s="3">
        <v>92.4</v>
      </c>
      <c r="W16" s="3">
        <v>110.3</v>
      </c>
      <c r="X16" s="3">
        <v>109.3</v>
      </c>
      <c r="Y16" s="3">
        <v>100.8</v>
      </c>
      <c r="Z16" s="3">
        <v>99.6</v>
      </c>
      <c r="AA16" s="3">
        <v>97.7</v>
      </c>
      <c r="AB16" s="3">
        <v>102.1</v>
      </c>
      <c r="AC16" s="3">
        <v>112.9</v>
      </c>
      <c r="AD16" s="3">
        <v>117</v>
      </c>
      <c r="AE16" s="3">
        <v>105.4</v>
      </c>
      <c r="AF16" s="3">
        <v>104</v>
      </c>
      <c r="AG16" s="3">
        <v>104.4</v>
      </c>
      <c r="AH16" s="3">
        <v>102.9</v>
      </c>
      <c r="AI16" s="3">
        <v>103.2</v>
      </c>
      <c r="AJ16" s="3">
        <v>107.8</v>
      </c>
      <c r="AK16" s="3">
        <v>107.5</v>
      </c>
      <c r="AL16" s="3">
        <v>107.1</v>
      </c>
      <c r="AM16" s="3">
        <v>105.1</v>
      </c>
      <c r="AN16" s="3">
        <v>105.1</v>
      </c>
      <c r="AO16" s="3">
        <v>105</v>
      </c>
      <c r="AP16" s="3">
        <v>103.9</v>
      </c>
      <c r="AQ16" s="3">
        <v>104.7</v>
      </c>
      <c r="AR16" s="3">
        <v>103.4</v>
      </c>
      <c r="AS16" s="3">
        <v>101.9</v>
      </c>
      <c r="AT16" s="3">
        <v>99.5</v>
      </c>
      <c r="AU16" s="3">
        <v>105.9</v>
      </c>
      <c r="AV16" s="3">
        <v>97.8</v>
      </c>
      <c r="AX16" s="3">
        <v>107.7</v>
      </c>
      <c r="AY16" s="3">
        <v>107.6</v>
      </c>
      <c r="AZ16" s="3">
        <v>104.4</v>
      </c>
      <c r="BA16" s="3">
        <v>105.8</v>
      </c>
      <c r="BB16" s="3">
        <v>121.6</v>
      </c>
      <c r="BC16" s="3">
        <v>101.9</v>
      </c>
      <c r="BD16" s="3">
        <v>100</v>
      </c>
      <c r="BE16" s="3">
        <v>95.5</v>
      </c>
      <c r="BF16" s="3">
        <v>89.4</v>
      </c>
      <c r="BG16" s="3">
        <v>105</v>
      </c>
      <c r="BH16" s="3">
        <v>105.7</v>
      </c>
      <c r="BI16" s="3">
        <v>103.6</v>
      </c>
      <c r="BJ16" s="3">
        <v>104.4</v>
      </c>
      <c r="BK16" s="3">
        <v>106.2</v>
      </c>
      <c r="BL16" s="3">
        <v>100.8</v>
      </c>
      <c r="BM16" s="3">
        <v>100.6</v>
      </c>
      <c r="BN16" s="3">
        <v>101.2</v>
      </c>
      <c r="BO16" s="3">
        <v>106.7</v>
      </c>
      <c r="BP16" s="3">
        <v>109.1</v>
      </c>
      <c r="BQ16" s="3">
        <v>104.4</v>
      </c>
      <c r="BR16" s="3">
        <v>100.7</v>
      </c>
      <c r="BS16" s="3">
        <v>102.6</v>
      </c>
      <c r="BT16" s="3">
        <v>104.3</v>
      </c>
      <c r="BU16" s="3">
        <v>103.8</v>
      </c>
      <c r="BV16" s="3">
        <v>100.9</v>
      </c>
      <c r="BW16" s="3">
        <v>105.9</v>
      </c>
      <c r="BX16" s="3">
        <v>108.1</v>
      </c>
      <c r="BY16" s="3">
        <v>107.8</v>
      </c>
      <c r="BZ16" s="3">
        <v>108</v>
      </c>
      <c r="CA16" s="3">
        <v>98</v>
      </c>
      <c r="CB16" s="3">
        <v>112.2</v>
      </c>
      <c r="CC16" s="3">
        <v>107.1</v>
      </c>
      <c r="CD16" s="3">
        <v>108.2</v>
      </c>
      <c r="CE16" s="3">
        <v>102.2</v>
      </c>
      <c r="CF16" s="3">
        <v>94.6</v>
      </c>
      <c r="CG16" s="3">
        <v>99.5</v>
      </c>
      <c r="CH16" s="3">
        <v>103.1</v>
      </c>
      <c r="CI16" s="3">
        <v>110.3</v>
      </c>
      <c r="CJ16" s="3">
        <v>105.9</v>
      </c>
      <c r="CK16" s="3">
        <v>99.5</v>
      </c>
      <c r="CL16" s="3">
        <v>107.1</v>
      </c>
    </row>
    <row r="17" spans="1:90" x14ac:dyDescent="0.2">
      <c r="A17" s="4">
        <v>32234</v>
      </c>
      <c r="B17" s="3">
        <v>106.5</v>
      </c>
      <c r="C17" s="3">
        <v>107.1</v>
      </c>
      <c r="D17" s="3">
        <v>103.1</v>
      </c>
      <c r="E17" s="3">
        <v>106.2</v>
      </c>
      <c r="F17" s="3">
        <v>102.6</v>
      </c>
      <c r="G17" s="3">
        <v>106.2</v>
      </c>
      <c r="H17" s="3">
        <v>99.9</v>
      </c>
      <c r="I17" s="3">
        <v>101.9</v>
      </c>
      <c r="J17" s="3">
        <v>100.7</v>
      </c>
      <c r="K17" s="3">
        <v>99.8</v>
      </c>
      <c r="L17" s="3">
        <v>104.9</v>
      </c>
      <c r="M17" s="3">
        <v>105.7</v>
      </c>
      <c r="N17" s="3">
        <v>104.8</v>
      </c>
      <c r="O17" s="3">
        <v>103.1</v>
      </c>
      <c r="P17" s="3">
        <v>101.3</v>
      </c>
      <c r="Q17" s="3">
        <v>106.6</v>
      </c>
      <c r="R17" s="3">
        <v>110.5</v>
      </c>
      <c r="S17" s="3">
        <v>104.4</v>
      </c>
      <c r="T17" s="3">
        <v>107.5</v>
      </c>
      <c r="U17" s="3">
        <v>101</v>
      </c>
      <c r="V17" s="3">
        <v>92.5</v>
      </c>
      <c r="W17" s="3">
        <v>112.2</v>
      </c>
      <c r="X17" s="3">
        <v>109.8</v>
      </c>
      <c r="Y17" s="3">
        <v>101.1</v>
      </c>
      <c r="Z17" s="3">
        <v>99.6</v>
      </c>
      <c r="AA17" s="3">
        <v>98.2</v>
      </c>
      <c r="AB17" s="3">
        <v>101.4</v>
      </c>
      <c r="AC17" s="3">
        <v>114.2</v>
      </c>
      <c r="AD17" s="3">
        <v>117.6</v>
      </c>
      <c r="AE17" s="3">
        <v>108</v>
      </c>
      <c r="AF17" s="3">
        <v>105.3</v>
      </c>
      <c r="AG17" s="3">
        <v>106.2</v>
      </c>
      <c r="AH17" s="3">
        <v>102.7</v>
      </c>
      <c r="AI17" s="3">
        <v>104</v>
      </c>
      <c r="AJ17" s="3">
        <v>108.6</v>
      </c>
      <c r="AK17" s="3">
        <v>109</v>
      </c>
      <c r="AL17" s="3">
        <v>108.1</v>
      </c>
      <c r="AM17" s="3">
        <v>106.8</v>
      </c>
      <c r="AN17" s="3">
        <v>106.8</v>
      </c>
      <c r="AO17" s="3">
        <v>107</v>
      </c>
      <c r="AP17" s="3">
        <v>105.1</v>
      </c>
      <c r="AQ17" s="3">
        <v>106.3</v>
      </c>
      <c r="AR17" s="3">
        <v>104.2</v>
      </c>
      <c r="AS17" s="3">
        <v>103.5</v>
      </c>
      <c r="AT17" s="3">
        <v>100.7</v>
      </c>
      <c r="AU17" s="3">
        <v>111.9</v>
      </c>
      <c r="AV17" s="3">
        <v>101.6</v>
      </c>
      <c r="AX17" s="3">
        <v>116.8</v>
      </c>
      <c r="AY17" s="3">
        <v>115.5</v>
      </c>
      <c r="AZ17" s="3">
        <v>105.5</v>
      </c>
      <c r="BA17" s="3">
        <v>106</v>
      </c>
      <c r="BB17" s="3">
        <v>124.3</v>
      </c>
      <c r="BC17" s="3">
        <v>101.9</v>
      </c>
      <c r="BD17" s="3">
        <v>101.7</v>
      </c>
      <c r="BE17" s="3">
        <v>96.6</v>
      </c>
      <c r="BF17" s="3">
        <v>89.5</v>
      </c>
      <c r="BG17" s="3">
        <v>105.5</v>
      </c>
      <c r="BH17" s="3">
        <v>105.9</v>
      </c>
      <c r="BI17" s="3">
        <v>104.1</v>
      </c>
      <c r="BJ17" s="3">
        <v>105.3</v>
      </c>
      <c r="BK17" s="3">
        <v>106.7</v>
      </c>
      <c r="BL17" s="3">
        <v>100.6</v>
      </c>
      <c r="BM17" s="3">
        <v>100.6</v>
      </c>
      <c r="BN17" s="3">
        <v>101.2</v>
      </c>
      <c r="BO17" s="3">
        <v>107.3</v>
      </c>
      <c r="BP17" s="3">
        <v>109.7</v>
      </c>
      <c r="BQ17" s="3">
        <v>104.4</v>
      </c>
      <c r="BR17" s="3">
        <v>100.9</v>
      </c>
      <c r="BS17" s="3">
        <v>102.3</v>
      </c>
      <c r="BT17" s="3">
        <v>104.6</v>
      </c>
      <c r="BU17" s="3">
        <v>104.1</v>
      </c>
      <c r="BV17" s="3">
        <v>101</v>
      </c>
      <c r="BW17" s="3">
        <v>106.9</v>
      </c>
      <c r="BX17" s="3">
        <v>109.8</v>
      </c>
      <c r="BY17" s="3">
        <v>109.5</v>
      </c>
      <c r="BZ17" s="3">
        <v>108.6</v>
      </c>
      <c r="CA17" s="3">
        <v>99.9</v>
      </c>
      <c r="CB17" s="3">
        <v>112.9</v>
      </c>
      <c r="CC17" s="3">
        <v>107.1</v>
      </c>
      <c r="CD17" s="3">
        <v>108.3</v>
      </c>
      <c r="CE17" s="3">
        <v>102.6</v>
      </c>
      <c r="CF17" s="3">
        <v>95.1</v>
      </c>
      <c r="CG17" s="3">
        <v>99.6</v>
      </c>
      <c r="CH17" s="3">
        <v>104.3</v>
      </c>
      <c r="CI17" s="3">
        <v>110.9</v>
      </c>
      <c r="CJ17" s="3">
        <v>105.3</v>
      </c>
      <c r="CK17" s="3">
        <v>103.6</v>
      </c>
      <c r="CL17" s="3">
        <v>111.8</v>
      </c>
    </row>
    <row r="18" spans="1:90" x14ac:dyDescent="0.2">
      <c r="A18" s="4">
        <v>32264</v>
      </c>
      <c r="B18" s="3">
        <v>107.4</v>
      </c>
      <c r="C18" s="3">
        <v>107.8</v>
      </c>
      <c r="D18" s="3">
        <v>104.2</v>
      </c>
      <c r="E18" s="3">
        <v>107.8</v>
      </c>
      <c r="F18" s="3">
        <v>106.9</v>
      </c>
      <c r="G18" s="3">
        <v>110.3</v>
      </c>
      <c r="H18" s="3">
        <v>99.6</v>
      </c>
      <c r="I18" s="3">
        <v>102.4</v>
      </c>
      <c r="J18" s="3">
        <v>101.4</v>
      </c>
      <c r="K18" s="3">
        <v>99.9</v>
      </c>
      <c r="L18" s="3">
        <v>103.8</v>
      </c>
      <c r="M18" s="3">
        <v>103.5</v>
      </c>
      <c r="N18" s="3">
        <v>104.5</v>
      </c>
      <c r="O18" s="3">
        <v>103.2</v>
      </c>
      <c r="P18" s="3">
        <v>101.5</v>
      </c>
      <c r="Q18" s="3">
        <v>106.8</v>
      </c>
      <c r="R18" s="3">
        <v>108</v>
      </c>
      <c r="S18" s="3">
        <v>104.5</v>
      </c>
      <c r="T18" s="3">
        <v>107.5</v>
      </c>
      <c r="U18" s="3">
        <v>100.7</v>
      </c>
      <c r="V18" s="3">
        <v>92.4</v>
      </c>
      <c r="W18" s="3">
        <v>114.8</v>
      </c>
      <c r="X18" s="3">
        <v>110.1</v>
      </c>
      <c r="Y18" s="3">
        <v>101.1</v>
      </c>
      <c r="Z18" s="3">
        <v>100.1</v>
      </c>
      <c r="AA18" s="3">
        <v>98</v>
      </c>
      <c r="AB18" s="3">
        <v>102.9</v>
      </c>
      <c r="AC18" s="3">
        <v>110.5</v>
      </c>
      <c r="AD18" s="3">
        <v>111.5</v>
      </c>
      <c r="AE18" s="3">
        <v>108.8</v>
      </c>
      <c r="AF18" s="3">
        <v>106.1</v>
      </c>
      <c r="AG18" s="3">
        <v>107.8</v>
      </c>
      <c r="AH18" s="3">
        <v>101.3</v>
      </c>
      <c r="AI18" s="3">
        <v>105.1</v>
      </c>
      <c r="AJ18" s="3">
        <v>109.1</v>
      </c>
      <c r="AK18" s="3">
        <v>109.2</v>
      </c>
      <c r="AL18" s="3">
        <v>108.6</v>
      </c>
      <c r="AM18" s="3">
        <v>107.4</v>
      </c>
      <c r="AN18" s="3">
        <v>107.3</v>
      </c>
      <c r="AO18" s="3">
        <v>107.4</v>
      </c>
      <c r="AP18" s="3">
        <v>105.5</v>
      </c>
      <c r="AQ18" s="3">
        <v>106.7</v>
      </c>
      <c r="AR18" s="3">
        <v>104.6</v>
      </c>
      <c r="AS18" s="3">
        <v>104</v>
      </c>
      <c r="AT18" s="3">
        <v>101.3</v>
      </c>
      <c r="AU18" s="3">
        <v>112</v>
      </c>
      <c r="AV18" s="3">
        <v>98.9</v>
      </c>
      <c r="AX18" s="3">
        <v>116.8</v>
      </c>
      <c r="AY18" s="3">
        <v>115.6</v>
      </c>
      <c r="AZ18" s="3">
        <v>106.3</v>
      </c>
      <c r="BA18" s="3">
        <v>106.4</v>
      </c>
      <c r="BB18" s="3">
        <v>127.7</v>
      </c>
      <c r="BC18" s="3">
        <v>97.2</v>
      </c>
      <c r="BD18" s="3">
        <v>104.4</v>
      </c>
      <c r="BE18" s="3">
        <v>98.4</v>
      </c>
      <c r="BF18" s="3">
        <v>90.1</v>
      </c>
      <c r="BG18" s="3">
        <v>106.3</v>
      </c>
      <c r="BH18" s="3">
        <v>106.5</v>
      </c>
      <c r="BI18" s="3">
        <v>104.8</v>
      </c>
      <c r="BJ18" s="3">
        <v>105.8</v>
      </c>
      <c r="BK18" s="3">
        <v>106.9</v>
      </c>
      <c r="BL18" s="3">
        <v>101.1</v>
      </c>
      <c r="BM18" s="3">
        <v>100.6</v>
      </c>
      <c r="BN18" s="3">
        <v>101.2</v>
      </c>
      <c r="BO18" s="3">
        <v>107.6</v>
      </c>
      <c r="BP18" s="3">
        <v>110.2</v>
      </c>
      <c r="BQ18" s="3">
        <v>105.9</v>
      </c>
      <c r="BR18" s="3">
        <v>103.3</v>
      </c>
      <c r="BS18" s="3">
        <v>107.2</v>
      </c>
      <c r="BT18" s="3">
        <v>104.8</v>
      </c>
      <c r="BU18" s="3">
        <v>104.4</v>
      </c>
      <c r="BV18" s="3">
        <v>101.2</v>
      </c>
      <c r="BW18" s="3">
        <v>107.3</v>
      </c>
      <c r="BX18" s="3">
        <v>110.1</v>
      </c>
      <c r="BY18" s="3">
        <v>110.1</v>
      </c>
      <c r="BZ18" s="3">
        <v>108.8</v>
      </c>
      <c r="CA18" s="3">
        <v>99.7</v>
      </c>
      <c r="CB18" s="3">
        <v>113.1</v>
      </c>
      <c r="CC18" s="3">
        <v>107.8</v>
      </c>
      <c r="CD18" s="3">
        <v>109.5</v>
      </c>
      <c r="CE18" s="3">
        <v>103.4</v>
      </c>
      <c r="CF18" s="3">
        <v>95.1</v>
      </c>
      <c r="CG18" s="3">
        <v>99.5</v>
      </c>
      <c r="CH18" s="3">
        <v>104.4</v>
      </c>
      <c r="CI18" s="3">
        <v>111.9</v>
      </c>
      <c r="CJ18" s="3">
        <v>107.2</v>
      </c>
      <c r="CK18" s="3">
        <v>103.6</v>
      </c>
      <c r="CL18" s="3">
        <v>112</v>
      </c>
    </row>
    <row r="19" spans="1:90" x14ac:dyDescent="0.2">
      <c r="A19" s="4">
        <v>32295</v>
      </c>
      <c r="B19" s="3">
        <v>108</v>
      </c>
      <c r="C19" s="3">
        <v>107.8</v>
      </c>
      <c r="D19" s="3">
        <v>104.5</v>
      </c>
      <c r="E19" s="3">
        <v>109</v>
      </c>
      <c r="F19" s="3">
        <v>108.9</v>
      </c>
      <c r="G19" s="3">
        <v>113.2</v>
      </c>
      <c r="H19" s="3">
        <v>101.8</v>
      </c>
      <c r="I19" s="3">
        <v>103</v>
      </c>
      <c r="J19" s="3">
        <v>101.5</v>
      </c>
      <c r="K19" s="3">
        <v>99.9</v>
      </c>
      <c r="L19" s="3">
        <v>104.3</v>
      </c>
      <c r="M19" s="3">
        <v>105</v>
      </c>
      <c r="N19" s="3">
        <v>104.3</v>
      </c>
      <c r="O19" s="3">
        <v>103.4</v>
      </c>
      <c r="P19" s="3">
        <v>101</v>
      </c>
      <c r="Q19" s="3">
        <v>106.9</v>
      </c>
      <c r="R19" s="3">
        <v>104.2</v>
      </c>
      <c r="S19" s="3">
        <v>104.6</v>
      </c>
      <c r="T19" s="3">
        <v>107.7</v>
      </c>
      <c r="U19" s="3">
        <v>103.9</v>
      </c>
      <c r="V19" s="3">
        <v>93</v>
      </c>
      <c r="W19" s="3">
        <v>115.4</v>
      </c>
      <c r="X19" s="3">
        <v>110.1</v>
      </c>
      <c r="Y19" s="3">
        <v>101</v>
      </c>
      <c r="Z19" s="3">
        <v>95.8</v>
      </c>
      <c r="AA19" s="3">
        <v>89.5</v>
      </c>
      <c r="AB19" s="3">
        <v>104.3</v>
      </c>
      <c r="AC19" s="3">
        <v>107.5</v>
      </c>
      <c r="AD19" s="3">
        <v>106.8</v>
      </c>
      <c r="AE19" s="3">
        <v>109.3</v>
      </c>
      <c r="AF19" s="3">
        <v>110.5</v>
      </c>
      <c r="AG19" s="3">
        <v>113.1</v>
      </c>
      <c r="AH19" s="3">
        <v>102.5</v>
      </c>
      <c r="AI19" s="3">
        <v>105.2</v>
      </c>
      <c r="AJ19" s="3">
        <v>109.8</v>
      </c>
      <c r="AK19" s="3">
        <v>109.5</v>
      </c>
      <c r="AL19" s="3">
        <v>109.1</v>
      </c>
      <c r="AM19" s="3">
        <v>107.6</v>
      </c>
      <c r="AN19" s="3">
        <v>107.5</v>
      </c>
      <c r="AO19" s="3">
        <v>107.8</v>
      </c>
      <c r="AP19" s="3">
        <v>105.7</v>
      </c>
      <c r="AQ19" s="3">
        <v>107</v>
      </c>
      <c r="AR19" s="3">
        <v>104.8</v>
      </c>
      <c r="AS19" s="3">
        <v>103.9</v>
      </c>
      <c r="AT19" s="3">
        <v>100.8</v>
      </c>
      <c r="AU19" s="3">
        <v>112.5</v>
      </c>
      <c r="AV19" s="3">
        <v>99.3</v>
      </c>
      <c r="AX19" s="3">
        <v>116.8</v>
      </c>
      <c r="AY19" s="3">
        <v>115.6</v>
      </c>
      <c r="AZ19" s="3">
        <v>106.6</v>
      </c>
      <c r="BA19" s="3">
        <v>107.1</v>
      </c>
      <c r="BB19" s="3">
        <v>129.4</v>
      </c>
      <c r="BC19" s="3">
        <v>96.6</v>
      </c>
      <c r="BD19" s="3">
        <v>107.1</v>
      </c>
      <c r="BE19" s="3">
        <v>100.1</v>
      </c>
      <c r="BF19" s="3">
        <v>88.7</v>
      </c>
      <c r="BG19" s="3">
        <v>105.8</v>
      </c>
      <c r="BH19" s="3">
        <v>106.5</v>
      </c>
      <c r="BI19" s="3">
        <v>104.7</v>
      </c>
      <c r="BJ19" s="3">
        <v>105.9</v>
      </c>
      <c r="BK19" s="3">
        <v>107.6</v>
      </c>
      <c r="BL19" s="3">
        <v>101.2</v>
      </c>
      <c r="BM19" s="3">
        <v>100.6</v>
      </c>
      <c r="BN19" s="3">
        <v>101.2</v>
      </c>
      <c r="BO19" s="3">
        <v>108.3</v>
      </c>
      <c r="BP19" s="3">
        <v>110.5</v>
      </c>
      <c r="BQ19" s="3">
        <v>106.6</v>
      </c>
      <c r="BR19" s="3">
        <v>104.3</v>
      </c>
      <c r="BS19" s="3">
        <v>107.3</v>
      </c>
      <c r="BT19" s="3">
        <v>105.1</v>
      </c>
      <c r="BU19" s="3">
        <v>104.3</v>
      </c>
      <c r="BV19" s="3">
        <v>101.3</v>
      </c>
      <c r="BW19" s="3">
        <v>107.8</v>
      </c>
      <c r="BX19" s="3">
        <v>110.4</v>
      </c>
      <c r="BY19" s="3">
        <v>111.3</v>
      </c>
      <c r="BZ19" s="3">
        <v>109.6</v>
      </c>
      <c r="CA19" s="3">
        <v>100.7</v>
      </c>
      <c r="CB19" s="3">
        <v>113.1</v>
      </c>
      <c r="CC19" s="3">
        <v>107.8</v>
      </c>
      <c r="CD19" s="3">
        <v>109.7</v>
      </c>
      <c r="CE19" s="3">
        <v>103.6</v>
      </c>
      <c r="CF19" s="3">
        <v>94.2</v>
      </c>
      <c r="CG19" s="3">
        <v>99.6</v>
      </c>
      <c r="CH19" s="3">
        <v>104.5</v>
      </c>
      <c r="CI19" s="3">
        <v>111.9</v>
      </c>
      <c r="CJ19" s="3">
        <v>107.7</v>
      </c>
      <c r="CK19" s="3">
        <v>103.6</v>
      </c>
      <c r="CL19" s="3">
        <v>112</v>
      </c>
    </row>
    <row r="20" spans="1:90" x14ac:dyDescent="0.2">
      <c r="A20" s="4">
        <v>32325</v>
      </c>
      <c r="B20" s="3">
        <v>108.3</v>
      </c>
      <c r="C20" s="3">
        <v>108.3</v>
      </c>
      <c r="D20" s="3">
        <v>105.3</v>
      </c>
      <c r="E20" s="3">
        <v>109.6</v>
      </c>
      <c r="F20" s="3">
        <v>102.4</v>
      </c>
      <c r="G20" s="3">
        <v>103</v>
      </c>
      <c r="H20" s="3">
        <v>100.9</v>
      </c>
      <c r="I20" s="3">
        <v>103.1</v>
      </c>
      <c r="J20" s="3">
        <v>101.8</v>
      </c>
      <c r="K20" s="3">
        <v>99.7</v>
      </c>
      <c r="L20" s="3">
        <v>103.7</v>
      </c>
      <c r="M20" s="3">
        <v>105.9</v>
      </c>
      <c r="N20" s="3">
        <v>102.6</v>
      </c>
      <c r="O20" s="3">
        <v>104.5</v>
      </c>
      <c r="P20" s="3">
        <v>101.5</v>
      </c>
      <c r="Q20" s="3">
        <v>107.2</v>
      </c>
      <c r="R20" s="3">
        <v>102.4</v>
      </c>
      <c r="S20" s="3">
        <v>104.6</v>
      </c>
      <c r="T20" s="3">
        <v>108.3</v>
      </c>
      <c r="U20" s="3">
        <v>107.1</v>
      </c>
      <c r="V20" s="3">
        <v>93</v>
      </c>
      <c r="W20" s="3">
        <v>115.8</v>
      </c>
      <c r="X20" s="3">
        <v>110.7</v>
      </c>
      <c r="Y20" s="3">
        <v>101</v>
      </c>
      <c r="Z20" s="3">
        <v>90.2</v>
      </c>
      <c r="AA20" s="3">
        <v>79.599999999999994</v>
      </c>
      <c r="AB20" s="3">
        <v>104.9</v>
      </c>
      <c r="AC20" s="3">
        <v>97.2</v>
      </c>
      <c r="AD20" s="3">
        <v>90.7</v>
      </c>
      <c r="AE20" s="3">
        <v>109.9</v>
      </c>
      <c r="AF20" s="3">
        <v>111.5</v>
      </c>
      <c r="AG20" s="3">
        <v>114.3</v>
      </c>
      <c r="AH20" s="3">
        <v>102.9</v>
      </c>
      <c r="AI20" s="3">
        <v>105.4</v>
      </c>
      <c r="AJ20" s="3">
        <v>110</v>
      </c>
      <c r="AK20" s="3">
        <v>109.6</v>
      </c>
      <c r="AL20" s="3">
        <v>109.3</v>
      </c>
      <c r="AM20" s="3">
        <v>108</v>
      </c>
      <c r="AN20" s="3">
        <v>108.1</v>
      </c>
      <c r="AO20" s="3">
        <v>107.7</v>
      </c>
      <c r="AP20" s="3">
        <v>105.8</v>
      </c>
      <c r="AQ20" s="3">
        <v>107.1</v>
      </c>
      <c r="AR20" s="3">
        <v>104.9</v>
      </c>
      <c r="AS20" s="3">
        <v>103.8</v>
      </c>
      <c r="AT20" s="3">
        <v>100.8</v>
      </c>
      <c r="AU20" s="3">
        <v>112.9</v>
      </c>
      <c r="AV20" s="3">
        <v>99.9</v>
      </c>
      <c r="AX20" s="3">
        <v>116.8</v>
      </c>
      <c r="AY20" s="3">
        <v>115.6</v>
      </c>
      <c r="AZ20" s="3">
        <v>106.9</v>
      </c>
      <c r="BA20" s="3">
        <v>107.9</v>
      </c>
      <c r="BB20" s="3">
        <v>131</v>
      </c>
      <c r="BC20" s="3">
        <v>96.2</v>
      </c>
      <c r="BD20" s="3">
        <v>108.6</v>
      </c>
      <c r="BE20" s="3">
        <v>101.2</v>
      </c>
      <c r="BF20" s="3">
        <v>89.9</v>
      </c>
      <c r="BG20" s="3">
        <v>105.7</v>
      </c>
      <c r="BH20" s="3">
        <v>106.2</v>
      </c>
      <c r="BI20" s="3">
        <v>103.9</v>
      </c>
      <c r="BJ20" s="3">
        <v>106.3</v>
      </c>
      <c r="BK20" s="3">
        <v>109.9</v>
      </c>
      <c r="BL20" s="3">
        <v>101.9</v>
      </c>
      <c r="BM20" s="3">
        <v>100.6</v>
      </c>
      <c r="BN20" s="3">
        <v>101.2</v>
      </c>
      <c r="BO20" s="3">
        <v>108.7</v>
      </c>
      <c r="BP20" s="3">
        <v>112.5</v>
      </c>
      <c r="BQ20" s="3">
        <v>103.9</v>
      </c>
      <c r="BR20" s="3">
        <v>101.1</v>
      </c>
      <c r="BS20" s="3">
        <v>104.5</v>
      </c>
      <c r="BT20" s="3">
        <v>104.8</v>
      </c>
      <c r="BU20" s="3">
        <v>103.8</v>
      </c>
      <c r="BV20" s="3">
        <v>101.5</v>
      </c>
      <c r="BW20" s="3">
        <v>108</v>
      </c>
      <c r="BX20" s="3">
        <v>111.5</v>
      </c>
      <c r="BY20" s="3">
        <v>112.3</v>
      </c>
      <c r="BZ20" s="3">
        <v>110.1</v>
      </c>
      <c r="CA20" s="3">
        <v>100.9</v>
      </c>
      <c r="CB20" s="3">
        <v>115.9</v>
      </c>
      <c r="CC20" s="3">
        <v>107.8</v>
      </c>
      <c r="CD20" s="3">
        <v>111.3</v>
      </c>
      <c r="CE20" s="3">
        <v>104.9</v>
      </c>
      <c r="CF20" s="3">
        <v>93.3</v>
      </c>
      <c r="CG20" s="3">
        <v>99.6</v>
      </c>
      <c r="CH20" s="3">
        <v>105.8</v>
      </c>
      <c r="CI20" s="3">
        <v>112.6</v>
      </c>
      <c r="CJ20" s="3">
        <v>107</v>
      </c>
      <c r="CK20" s="3">
        <v>103.3</v>
      </c>
      <c r="CL20" s="3">
        <v>112.1</v>
      </c>
    </row>
    <row r="21" spans="1:90" x14ac:dyDescent="0.2">
      <c r="A21" s="4">
        <v>32356</v>
      </c>
      <c r="B21" s="3">
        <v>108.7</v>
      </c>
      <c r="C21" s="3">
        <v>108.6</v>
      </c>
      <c r="D21" s="3">
        <v>104.6</v>
      </c>
      <c r="E21" s="3">
        <v>111.3</v>
      </c>
      <c r="F21" s="3">
        <v>103.8</v>
      </c>
      <c r="G21" s="3">
        <v>104.9</v>
      </c>
      <c r="H21" s="3">
        <v>100.5</v>
      </c>
      <c r="I21" s="3">
        <v>103.5</v>
      </c>
      <c r="J21" s="3">
        <v>101.6</v>
      </c>
      <c r="K21" s="3">
        <v>99.6</v>
      </c>
      <c r="L21" s="3">
        <v>103.3</v>
      </c>
      <c r="M21" s="3">
        <v>106.2</v>
      </c>
      <c r="N21" s="3">
        <v>101.9</v>
      </c>
      <c r="O21" s="3">
        <v>105.4</v>
      </c>
      <c r="P21" s="3">
        <v>102.8</v>
      </c>
      <c r="Q21" s="3">
        <v>107</v>
      </c>
      <c r="R21" s="3">
        <v>101.7</v>
      </c>
      <c r="S21" s="3">
        <v>107.8</v>
      </c>
      <c r="T21" s="3">
        <v>110.1</v>
      </c>
      <c r="U21" s="3">
        <v>106.7</v>
      </c>
      <c r="V21" s="3">
        <v>93.5</v>
      </c>
      <c r="W21" s="3">
        <v>117.2</v>
      </c>
      <c r="X21" s="3">
        <v>110.5</v>
      </c>
      <c r="Y21" s="3">
        <v>101.2</v>
      </c>
      <c r="Z21" s="3">
        <v>94.4</v>
      </c>
      <c r="AA21" s="3">
        <v>86</v>
      </c>
      <c r="AB21" s="3">
        <v>105.9</v>
      </c>
      <c r="AC21" s="3">
        <v>96.5</v>
      </c>
      <c r="AD21" s="3">
        <v>89.5</v>
      </c>
      <c r="AE21" s="3">
        <v>110.1</v>
      </c>
      <c r="AF21" s="3">
        <v>107.5</v>
      </c>
      <c r="AG21" s="3">
        <v>109.2</v>
      </c>
      <c r="AH21" s="3">
        <v>102.5</v>
      </c>
      <c r="AI21" s="3">
        <v>106</v>
      </c>
      <c r="AJ21" s="3">
        <v>111.1</v>
      </c>
      <c r="AK21" s="3">
        <v>109.6</v>
      </c>
      <c r="AL21" s="3">
        <v>109.8</v>
      </c>
      <c r="AM21" s="3">
        <v>108.8</v>
      </c>
      <c r="AN21" s="3">
        <v>109</v>
      </c>
      <c r="AO21" s="3">
        <v>107.5</v>
      </c>
      <c r="AP21" s="3">
        <v>106.2</v>
      </c>
      <c r="AQ21" s="3">
        <v>107.7</v>
      </c>
      <c r="AR21" s="3">
        <v>105</v>
      </c>
      <c r="AS21" s="3">
        <v>104</v>
      </c>
      <c r="AT21" s="3">
        <v>100.9</v>
      </c>
      <c r="AU21" s="3">
        <v>112.8</v>
      </c>
      <c r="AV21" s="3">
        <v>118.8</v>
      </c>
      <c r="AX21" s="3">
        <v>116.8</v>
      </c>
      <c r="AY21" s="3">
        <v>115.6</v>
      </c>
      <c r="AZ21" s="3">
        <v>107.3</v>
      </c>
      <c r="BA21" s="3">
        <v>108.4</v>
      </c>
      <c r="BB21" s="3">
        <v>135.30000000000001</v>
      </c>
      <c r="BC21" s="3">
        <v>95.8</v>
      </c>
      <c r="BD21" s="3">
        <v>108.6</v>
      </c>
      <c r="BE21" s="3">
        <v>101.2</v>
      </c>
      <c r="BF21" s="3">
        <v>86.5</v>
      </c>
      <c r="BG21" s="3">
        <v>106.5</v>
      </c>
      <c r="BH21" s="3">
        <v>106.9</v>
      </c>
      <c r="BI21" s="3">
        <v>104.3</v>
      </c>
      <c r="BJ21" s="3">
        <v>107.3</v>
      </c>
      <c r="BK21" s="3">
        <v>110.6</v>
      </c>
      <c r="BL21" s="3">
        <v>102.4</v>
      </c>
      <c r="BM21" s="3">
        <v>100.6</v>
      </c>
      <c r="BN21" s="3">
        <v>101.2</v>
      </c>
      <c r="BO21" s="3">
        <v>109.3</v>
      </c>
      <c r="BP21" s="3">
        <v>113</v>
      </c>
      <c r="BQ21" s="3">
        <v>104</v>
      </c>
      <c r="BR21" s="3">
        <v>100.7</v>
      </c>
      <c r="BS21" s="3">
        <v>104.1</v>
      </c>
      <c r="BT21" s="3">
        <v>104.9</v>
      </c>
      <c r="BU21" s="3">
        <v>104.7</v>
      </c>
      <c r="BV21" s="3">
        <v>101.8</v>
      </c>
      <c r="BW21" s="3">
        <v>108.4</v>
      </c>
      <c r="BX21" s="3">
        <v>112</v>
      </c>
      <c r="BY21" s="3">
        <v>113.3</v>
      </c>
      <c r="BZ21" s="3">
        <v>109.9</v>
      </c>
      <c r="CA21" s="3">
        <v>100.8</v>
      </c>
      <c r="CB21" s="3">
        <v>115.9</v>
      </c>
      <c r="CC21" s="3">
        <v>107.8</v>
      </c>
      <c r="CD21" s="3">
        <v>112.4</v>
      </c>
      <c r="CE21" s="3">
        <v>105.9</v>
      </c>
      <c r="CF21" s="3">
        <v>93.4</v>
      </c>
      <c r="CG21" s="3">
        <v>99.7</v>
      </c>
      <c r="CH21" s="3">
        <v>106.3</v>
      </c>
      <c r="CI21" s="3">
        <v>113.1</v>
      </c>
      <c r="CJ21" s="3">
        <v>107.2</v>
      </c>
      <c r="CK21" s="3">
        <v>103.3</v>
      </c>
      <c r="CL21" s="3">
        <v>112.4</v>
      </c>
    </row>
    <row r="22" spans="1:90" x14ac:dyDescent="0.2">
      <c r="A22" s="4">
        <v>32387</v>
      </c>
      <c r="B22" s="3">
        <v>108.8</v>
      </c>
      <c r="C22" s="3">
        <v>109.9</v>
      </c>
      <c r="D22" s="3">
        <v>105.4</v>
      </c>
      <c r="E22" s="3">
        <v>112.1</v>
      </c>
      <c r="F22" s="3">
        <v>100.9</v>
      </c>
      <c r="G22" s="3">
        <v>100.6</v>
      </c>
      <c r="H22" s="3">
        <v>101.3</v>
      </c>
      <c r="I22" s="3">
        <v>104.1</v>
      </c>
      <c r="J22" s="3">
        <v>102.1</v>
      </c>
      <c r="K22" s="3">
        <v>100.1</v>
      </c>
      <c r="L22" s="3">
        <v>104.2</v>
      </c>
      <c r="M22" s="3">
        <v>107.7</v>
      </c>
      <c r="N22" s="3">
        <v>102.4</v>
      </c>
      <c r="O22" s="3">
        <v>107.6</v>
      </c>
      <c r="P22" s="3">
        <v>104.3</v>
      </c>
      <c r="Q22" s="3">
        <v>108.4</v>
      </c>
      <c r="R22" s="3">
        <v>101.5</v>
      </c>
      <c r="S22" s="3">
        <v>107.9</v>
      </c>
      <c r="T22" s="3">
        <v>109.5</v>
      </c>
      <c r="U22" s="3">
        <v>107.8</v>
      </c>
      <c r="V22" s="3">
        <v>93.1</v>
      </c>
      <c r="W22" s="3">
        <v>118.2</v>
      </c>
      <c r="X22" s="3">
        <v>110.7</v>
      </c>
      <c r="Y22" s="3">
        <v>101.5</v>
      </c>
      <c r="Z22" s="3">
        <v>95.5</v>
      </c>
      <c r="AA22" s="3">
        <v>87.9</v>
      </c>
      <c r="AB22" s="3">
        <v>106</v>
      </c>
      <c r="AC22" s="3">
        <v>97.5</v>
      </c>
      <c r="AD22" s="3">
        <v>90.8</v>
      </c>
      <c r="AE22" s="3">
        <v>110.5</v>
      </c>
      <c r="AF22" s="3">
        <v>105.1</v>
      </c>
      <c r="AG22" s="3">
        <v>106.1</v>
      </c>
      <c r="AH22" s="3">
        <v>102</v>
      </c>
      <c r="AI22" s="3">
        <v>105.8</v>
      </c>
      <c r="AJ22" s="3">
        <v>111.9</v>
      </c>
      <c r="AK22" s="3">
        <v>110.8</v>
      </c>
      <c r="AL22" s="3">
        <v>110.1</v>
      </c>
      <c r="AM22" s="3">
        <v>109.8</v>
      </c>
      <c r="AN22" s="3">
        <v>110</v>
      </c>
      <c r="AO22" s="3">
        <v>107.8</v>
      </c>
      <c r="AP22" s="3">
        <v>106.5</v>
      </c>
      <c r="AQ22" s="3">
        <v>108.3</v>
      </c>
      <c r="AR22" s="3">
        <v>105.3</v>
      </c>
      <c r="AS22" s="3">
        <v>104.1</v>
      </c>
      <c r="AT22" s="3">
        <v>101.3</v>
      </c>
      <c r="AU22" s="3">
        <v>113</v>
      </c>
      <c r="AV22" s="3">
        <v>121</v>
      </c>
      <c r="AX22" s="3">
        <v>116.8</v>
      </c>
      <c r="AY22" s="3">
        <v>115.6</v>
      </c>
      <c r="AZ22" s="3">
        <v>107.8</v>
      </c>
      <c r="BA22" s="3">
        <v>108.3</v>
      </c>
      <c r="BB22" s="3">
        <v>135.1</v>
      </c>
      <c r="BC22" s="3">
        <v>100.3</v>
      </c>
      <c r="BD22" s="3">
        <v>108.6</v>
      </c>
      <c r="BE22" s="3">
        <v>101.2</v>
      </c>
      <c r="BF22" s="3">
        <v>83.6</v>
      </c>
      <c r="BG22" s="3">
        <v>107.5</v>
      </c>
      <c r="BH22" s="3">
        <v>107.8</v>
      </c>
      <c r="BI22" s="3">
        <v>105.1</v>
      </c>
      <c r="BJ22" s="3">
        <v>107.7</v>
      </c>
      <c r="BK22" s="3">
        <v>111.3</v>
      </c>
      <c r="BL22" s="3">
        <v>102.3</v>
      </c>
      <c r="BM22" s="3">
        <v>106.5</v>
      </c>
      <c r="BN22" s="3">
        <v>101.2</v>
      </c>
      <c r="BO22" s="3">
        <v>109.8</v>
      </c>
      <c r="BP22" s="3">
        <v>113.3</v>
      </c>
      <c r="BQ22" s="3">
        <v>105.3</v>
      </c>
      <c r="BR22" s="3">
        <v>103.5</v>
      </c>
      <c r="BS22" s="3">
        <v>104.4</v>
      </c>
      <c r="BT22" s="3">
        <v>105.9</v>
      </c>
      <c r="BU22" s="3">
        <v>105.5</v>
      </c>
      <c r="BV22" s="3">
        <v>102.1</v>
      </c>
      <c r="BW22" s="3">
        <v>108.6</v>
      </c>
      <c r="BX22" s="3">
        <v>112.5</v>
      </c>
      <c r="BY22" s="3">
        <v>113.8</v>
      </c>
      <c r="BZ22" s="3">
        <v>110.4</v>
      </c>
      <c r="CA22" s="3">
        <v>100.5</v>
      </c>
      <c r="CB22" s="3">
        <v>115.9</v>
      </c>
      <c r="CC22" s="3">
        <v>107.8</v>
      </c>
      <c r="CD22" s="3">
        <v>112.5</v>
      </c>
      <c r="CE22" s="3">
        <v>106.3</v>
      </c>
      <c r="CF22" s="3">
        <v>92.1</v>
      </c>
      <c r="CG22" s="3">
        <v>99.5</v>
      </c>
      <c r="CH22" s="3">
        <v>106.5</v>
      </c>
      <c r="CI22" s="3">
        <v>113.3</v>
      </c>
      <c r="CJ22" s="3">
        <v>108.1</v>
      </c>
      <c r="CK22" s="3">
        <v>103.3</v>
      </c>
      <c r="CL22" s="3">
        <v>115.9</v>
      </c>
    </row>
    <row r="23" spans="1:90" x14ac:dyDescent="0.2">
      <c r="A23" s="4">
        <v>32417</v>
      </c>
      <c r="B23" s="3">
        <v>109</v>
      </c>
      <c r="C23" s="3">
        <v>110.5</v>
      </c>
      <c r="D23" s="3">
        <v>106</v>
      </c>
      <c r="E23" s="3">
        <v>112.3</v>
      </c>
      <c r="F23" s="3">
        <v>96.5</v>
      </c>
      <c r="G23" s="3">
        <v>93.9</v>
      </c>
      <c r="H23" s="3">
        <v>101.6</v>
      </c>
      <c r="I23" s="3">
        <v>104.7</v>
      </c>
      <c r="J23" s="3">
        <v>101.2</v>
      </c>
      <c r="K23" s="3">
        <v>99.9</v>
      </c>
      <c r="L23" s="3">
        <v>103</v>
      </c>
      <c r="M23" s="3">
        <v>104.6</v>
      </c>
      <c r="N23" s="3">
        <v>102.4</v>
      </c>
      <c r="O23" s="3">
        <v>108.5</v>
      </c>
      <c r="P23" s="3">
        <v>105.2</v>
      </c>
      <c r="Q23" s="3">
        <v>109.2</v>
      </c>
      <c r="R23" s="3">
        <v>102.8</v>
      </c>
      <c r="S23" s="3">
        <v>108</v>
      </c>
      <c r="T23" s="3">
        <v>110.8</v>
      </c>
      <c r="U23" s="3">
        <v>108.3</v>
      </c>
      <c r="V23" s="3">
        <v>93</v>
      </c>
      <c r="W23" s="3">
        <v>118.5</v>
      </c>
      <c r="X23" s="3">
        <v>111.5</v>
      </c>
      <c r="Y23" s="3">
        <v>101.4</v>
      </c>
      <c r="Z23" s="3">
        <v>95.4</v>
      </c>
      <c r="AA23" s="3">
        <v>87.6</v>
      </c>
      <c r="AB23" s="3">
        <v>106.2</v>
      </c>
      <c r="AC23" s="3">
        <v>99.9</v>
      </c>
      <c r="AD23" s="3">
        <v>94.4</v>
      </c>
      <c r="AE23" s="3">
        <v>110.8</v>
      </c>
      <c r="AF23" s="3">
        <v>103.2</v>
      </c>
      <c r="AG23" s="3">
        <v>103.9</v>
      </c>
      <c r="AH23" s="3">
        <v>101.2</v>
      </c>
      <c r="AI23" s="3">
        <v>106.4</v>
      </c>
      <c r="AJ23" s="3">
        <v>112.6</v>
      </c>
      <c r="AK23" s="3">
        <v>110.9</v>
      </c>
      <c r="AL23" s="3">
        <v>110.7</v>
      </c>
      <c r="AM23" s="3">
        <v>110.6</v>
      </c>
      <c r="AN23" s="3">
        <v>110.9</v>
      </c>
      <c r="AO23" s="3">
        <v>108</v>
      </c>
      <c r="AP23" s="3">
        <v>106.8</v>
      </c>
      <c r="AQ23" s="3">
        <v>108.7</v>
      </c>
      <c r="AR23" s="3">
        <v>105.5</v>
      </c>
      <c r="AS23" s="3">
        <v>104.5</v>
      </c>
      <c r="AT23" s="3">
        <v>102.3</v>
      </c>
      <c r="AU23" s="3">
        <v>114</v>
      </c>
      <c r="AV23" s="3">
        <v>134.80000000000001</v>
      </c>
      <c r="AX23" s="3">
        <v>116.8</v>
      </c>
      <c r="AY23" s="3">
        <v>115.6</v>
      </c>
      <c r="AZ23" s="3">
        <v>108.5</v>
      </c>
      <c r="BA23" s="3">
        <v>108.5</v>
      </c>
      <c r="BB23" s="3">
        <v>136.19999999999999</v>
      </c>
      <c r="BC23" s="3">
        <v>101.1</v>
      </c>
      <c r="BD23" s="3">
        <v>108.6</v>
      </c>
      <c r="BE23" s="3">
        <v>101.2</v>
      </c>
      <c r="BF23" s="3">
        <v>84.5</v>
      </c>
      <c r="BG23" s="3">
        <v>107.9</v>
      </c>
      <c r="BH23" s="3">
        <v>108.1</v>
      </c>
      <c r="BI23" s="3">
        <v>105.3</v>
      </c>
      <c r="BJ23" s="3">
        <v>108</v>
      </c>
      <c r="BK23" s="3">
        <v>111.7</v>
      </c>
      <c r="BL23" s="3">
        <v>102.7</v>
      </c>
      <c r="BM23" s="3">
        <v>106.5</v>
      </c>
      <c r="BN23" s="3">
        <v>101.2</v>
      </c>
      <c r="BO23" s="3">
        <v>110.6</v>
      </c>
      <c r="BP23" s="3">
        <v>113.8</v>
      </c>
      <c r="BQ23" s="3">
        <v>107.2</v>
      </c>
      <c r="BR23" s="3">
        <v>105</v>
      </c>
      <c r="BS23" s="3">
        <v>107.8</v>
      </c>
      <c r="BT23" s="3">
        <v>108</v>
      </c>
      <c r="BU23" s="3">
        <v>108</v>
      </c>
      <c r="BV23" s="3">
        <v>102.5</v>
      </c>
      <c r="BW23" s="3">
        <v>108.9</v>
      </c>
      <c r="BX23" s="3">
        <v>112.7</v>
      </c>
      <c r="BY23" s="3">
        <v>114.3</v>
      </c>
      <c r="BZ23" s="3">
        <v>110.6</v>
      </c>
      <c r="CA23" s="3">
        <v>100.3</v>
      </c>
      <c r="CB23" s="3">
        <v>117.6</v>
      </c>
      <c r="CC23" s="3">
        <v>107.8</v>
      </c>
      <c r="CD23" s="3">
        <v>113.4</v>
      </c>
      <c r="CE23" s="3">
        <v>106.7</v>
      </c>
      <c r="CF23" s="3">
        <v>92</v>
      </c>
      <c r="CG23" s="3">
        <v>99.7</v>
      </c>
      <c r="CH23" s="3">
        <v>106.4</v>
      </c>
      <c r="CI23" s="3">
        <v>114.5</v>
      </c>
      <c r="CJ23" s="3">
        <v>109.5</v>
      </c>
      <c r="CK23" s="3">
        <v>103.4</v>
      </c>
      <c r="CL23" s="3">
        <v>115.8</v>
      </c>
    </row>
    <row r="24" spans="1:90" x14ac:dyDescent="0.2">
      <c r="A24" s="4">
        <v>32448</v>
      </c>
      <c r="B24" s="3">
        <v>109</v>
      </c>
      <c r="C24" s="3">
        <v>110.8</v>
      </c>
      <c r="D24" s="3">
        <v>106.4</v>
      </c>
      <c r="E24" s="3">
        <v>113.8</v>
      </c>
      <c r="F24" s="3">
        <v>98.8</v>
      </c>
      <c r="G24" s="3">
        <v>97.7</v>
      </c>
      <c r="H24" s="3">
        <v>104.3</v>
      </c>
      <c r="I24" s="3">
        <v>105.2</v>
      </c>
      <c r="J24" s="3">
        <v>102.7</v>
      </c>
      <c r="K24" s="3">
        <v>100.6</v>
      </c>
      <c r="L24" s="3">
        <v>103.1</v>
      </c>
      <c r="M24" s="3">
        <v>103.5</v>
      </c>
      <c r="N24" s="3">
        <v>103.2</v>
      </c>
      <c r="O24" s="3">
        <v>110</v>
      </c>
      <c r="P24" s="3">
        <v>106.5</v>
      </c>
      <c r="Q24" s="3">
        <v>109.8</v>
      </c>
      <c r="R24" s="3">
        <v>104.9</v>
      </c>
      <c r="S24" s="3">
        <v>108.4</v>
      </c>
      <c r="T24" s="3">
        <v>111.4</v>
      </c>
      <c r="U24" s="3">
        <v>108.3</v>
      </c>
      <c r="V24" s="3">
        <v>92.9</v>
      </c>
      <c r="W24" s="3">
        <v>119.2</v>
      </c>
      <c r="X24" s="3">
        <v>112</v>
      </c>
      <c r="Y24" s="3">
        <v>101.4</v>
      </c>
      <c r="Z24" s="3">
        <v>97.6</v>
      </c>
      <c r="AA24" s="3">
        <v>91.3</v>
      </c>
      <c r="AB24" s="3">
        <v>106.3</v>
      </c>
      <c r="AC24" s="3">
        <v>102.6</v>
      </c>
      <c r="AD24" s="3">
        <v>97.7</v>
      </c>
      <c r="AE24" s="3">
        <v>112.2</v>
      </c>
      <c r="AF24" s="3">
        <v>101.5</v>
      </c>
      <c r="AG24" s="3">
        <v>102.1</v>
      </c>
      <c r="AH24" s="3">
        <v>99.5</v>
      </c>
      <c r="AI24" s="3">
        <v>106.8</v>
      </c>
      <c r="AJ24" s="3">
        <v>113.2</v>
      </c>
      <c r="AK24" s="3">
        <v>110.8</v>
      </c>
      <c r="AL24" s="3">
        <v>111.2</v>
      </c>
      <c r="AM24" s="3">
        <v>111</v>
      </c>
      <c r="AN24" s="3">
        <v>111.5</v>
      </c>
      <c r="AO24" s="3">
        <v>106.7</v>
      </c>
      <c r="AP24" s="3">
        <v>106.3</v>
      </c>
      <c r="AQ24" s="3">
        <v>109.2</v>
      </c>
      <c r="AR24" s="3">
        <v>104.1</v>
      </c>
      <c r="AS24" s="3">
        <v>105.4</v>
      </c>
      <c r="AT24" s="3">
        <v>103</v>
      </c>
      <c r="AU24" s="3">
        <v>114.4</v>
      </c>
      <c r="AV24" s="3">
        <v>137.6</v>
      </c>
      <c r="AX24" s="3">
        <v>116.8</v>
      </c>
      <c r="AY24" s="3">
        <v>115.6</v>
      </c>
      <c r="AZ24" s="3">
        <v>109.1</v>
      </c>
      <c r="BA24" s="3">
        <v>109.1</v>
      </c>
      <c r="BB24" s="3">
        <v>146.69999999999999</v>
      </c>
      <c r="BC24" s="3">
        <v>102</v>
      </c>
      <c r="BD24" s="3">
        <v>108.6</v>
      </c>
      <c r="BE24" s="3">
        <v>101.2</v>
      </c>
      <c r="BF24" s="3">
        <v>85.6</v>
      </c>
      <c r="BG24" s="3">
        <v>108.7</v>
      </c>
      <c r="BH24" s="3">
        <v>108.5</v>
      </c>
      <c r="BI24" s="3">
        <v>105.8</v>
      </c>
      <c r="BJ24" s="3">
        <v>108.3</v>
      </c>
      <c r="BK24" s="3">
        <v>111.6</v>
      </c>
      <c r="BL24" s="3">
        <v>102.7</v>
      </c>
      <c r="BM24" s="3">
        <v>106.5</v>
      </c>
      <c r="BN24" s="3">
        <v>101.2</v>
      </c>
      <c r="BO24" s="3">
        <v>111.1</v>
      </c>
      <c r="BP24" s="3">
        <v>114.9</v>
      </c>
      <c r="BQ24" s="3">
        <v>108.1</v>
      </c>
      <c r="BR24" s="3">
        <v>105.9</v>
      </c>
      <c r="BS24" s="3">
        <v>108.8</v>
      </c>
      <c r="BT24" s="3">
        <v>108.5</v>
      </c>
      <c r="BU24" s="3">
        <v>108.3</v>
      </c>
      <c r="BV24" s="3">
        <v>103</v>
      </c>
      <c r="BW24" s="3">
        <v>109.9</v>
      </c>
      <c r="BX24" s="3">
        <v>113.3</v>
      </c>
      <c r="BY24" s="3">
        <v>114.2</v>
      </c>
      <c r="BZ24" s="3">
        <v>111.1</v>
      </c>
      <c r="CA24" s="3">
        <v>100</v>
      </c>
      <c r="CB24" s="3">
        <v>117.6</v>
      </c>
      <c r="CC24" s="3">
        <v>107.8</v>
      </c>
      <c r="CD24" s="3">
        <v>113.7</v>
      </c>
      <c r="CE24" s="3">
        <v>107</v>
      </c>
      <c r="CF24" s="3">
        <v>91.9</v>
      </c>
      <c r="CG24" s="3">
        <v>97.8</v>
      </c>
      <c r="CH24" s="3">
        <v>106.8</v>
      </c>
      <c r="CI24" s="3">
        <v>114.7</v>
      </c>
      <c r="CJ24" s="3">
        <v>109.5</v>
      </c>
      <c r="CK24" s="3">
        <v>103.4</v>
      </c>
      <c r="CL24" s="3">
        <v>117.5</v>
      </c>
    </row>
    <row r="25" spans="1:90" x14ac:dyDescent="0.2">
      <c r="A25" s="4">
        <v>32478</v>
      </c>
      <c r="B25" s="3">
        <v>110.8</v>
      </c>
      <c r="C25" s="3">
        <v>111</v>
      </c>
      <c r="D25" s="3">
        <v>107.2</v>
      </c>
      <c r="E25" s="3">
        <v>115.1</v>
      </c>
      <c r="F25" s="3">
        <v>99.6</v>
      </c>
      <c r="G25" s="3">
        <v>98.5</v>
      </c>
      <c r="H25" s="3">
        <v>104.7</v>
      </c>
      <c r="I25" s="3">
        <v>105.4</v>
      </c>
      <c r="J25" s="3">
        <v>102</v>
      </c>
      <c r="K25" s="3">
        <v>101</v>
      </c>
      <c r="L25" s="3">
        <v>104.1</v>
      </c>
      <c r="M25" s="3">
        <v>105.2</v>
      </c>
      <c r="N25" s="3">
        <v>103.8</v>
      </c>
      <c r="O25" s="3">
        <v>110.3</v>
      </c>
      <c r="P25" s="3">
        <v>107.2</v>
      </c>
      <c r="Q25" s="3">
        <v>109.1</v>
      </c>
      <c r="R25" s="3">
        <v>106.4</v>
      </c>
      <c r="S25" s="3">
        <v>108.5</v>
      </c>
      <c r="T25" s="3">
        <v>112.9</v>
      </c>
      <c r="U25" s="3">
        <v>108.5</v>
      </c>
      <c r="V25" s="3">
        <v>92.7</v>
      </c>
      <c r="W25" s="3">
        <v>119.9</v>
      </c>
      <c r="X25" s="3">
        <v>112.1</v>
      </c>
      <c r="Y25" s="3">
        <v>101.5</v>
      </c>
      <c r="Z25" s="3">
        <v>99.5</v>
      </c>
      <c r="AA25" s="3">
        <v>94.3</v>
      </c>
      <c r="AB25" s="3">
        <v>106.7</v>
      </c>
      <c r="AC25" s="3">
        <v>105.8</v>
      </c>
      <c r="AD25" s="3">
        <v>102.2</v>
      </c>
      <c r="AE25" s="3">
        <v>112.9</v>
      </c>
      <c r="AF25" s="3">
        <v>102.8</v>
      </c>
      <c r="AG25" s="3">
        <v>103.9</v>
      </c>
      <c r="AH25" s="3">
        <v>99.5</v>
      </c>
      <c r="AI25" s="3">
        <v>107</v>
      </c>
      <c r="AJ25" s="3">
        <v>113.3</v>
      </c>
      <c r="AK25" s="3">
        <v>111.3</v>
      </c>
      <c r="AL25" s="3">
        <v>111.6</v>
      </c>
      <c r="AM25" s="3">
        <v>111.2</v>
      </c>
      <c r="AN25" s="3">
        <v>111.8</v>
      </c>
      <c r="AO25" s="3">
        <v>105.9</v>
      </c>
      <c r="AP25" s="3">
        <v>105.7</v>
      </c>
      <c r="AQ25" s="3">
        <v>109.3</v>
      </c>
      <c r="AR25" s="3">
        <v>103</v>
      </c>
      <c r="AS25" s="3">
        <v>105.6</v>
      </c>
      <c r="AT25" s="3">
        <v>102.9</v>
      </c>
      <c r="AU25" s="3">
        <v>114</v>
      </c>
      <c r="AV25" s="3">
        <v>139.19999999999999</v>
      </c>
      <c r="AX25" s="3">
        <v>116.8</v>
      </c>
      <c r="AY25" s="3">
        <v>115.6</v>
      </c>
      <c r="AZ25" s="3">
        <v>109.3</v>
      </c>
      <c r="BA25" s="3">
        <v>109.3</v>
      </c>
      <c r="BB25" s="3">
        <v>147.19999999999999</v>
      </c>
      <c r="BC25" s="3">
        <v>102.3</v>
      </c>
      <c r="BD25" s="3">
        <v>108.6</v>
      </c>
      <c r="BE25" s="3">
        <v>101.2</v>
      </c>
      <c r="BF25" s="3">
        <v>89.2</v>
      </c>
      <c r="BG25" s="3">
        <v>108.7</v>
      </c>
      <c r="BH25" s="3">
        <v>108.8</v>
      </c>
      <c r="BI25" s="3">
        <v>105.6</v>
      </c>
      <c r="BJ25" s="3">
        <v>108.5</v>
      </c>
      <c r="BK25" s="3">
        <v>111.8</v>
      </c>
      <c r="BL25" s="3">
        <v>102.2</v>
      </c>
      <c r="BM25" s="3">
        <v>106.5</v>
      </c>
      <c r="BN25" s="3">
        <v>101.2</v>
      </c>
      <c r="BO25" s="3">
        <v>111.5</v>
      </c>
      <c r="BP25" s="3">
        <v>115.1</v>
      </c>
      <c r="BQ25" s="3">
        <v>108.3</v>
      </c>
      <c r="BR25" s="3">
        <v>106.2</v>
      </c>
      <c r="BS25" s="3">
        <v>109</v>
      </c>
      <c r="BT25" s="3">
        <v>109</v>
      </c>
      <c r="BU25" s="3">
        <v>108.5</v>
      </c>
      <c r="BV25" s="3">
        <v>103.2</v>
      </c>
      <c r="BW25" s="3">
        <v>110.1</v>
      </c>
      <c r="BX25" s="3">
        <v>113.5</v>
      </c>
      <c r="BY25" s="3">
        <v>113.6</v>
      </c>
      <c r="BZ25" s="3">
        <v>111</v>
      </c>
      <c r="CA25" s="3">
        <v>99.8</v>
      </c>
      <c r="CB25" s="3">
        <v>117.6</v>
      </c>
      <c r="CC25" s="3">
        <v>107.8</v>
      </c>
      <c r="CD25" s="3">
        <v>113.7</v>
      </c>
      <c r="CE25" s="3">
        <v>107.5</v>
      </c>
      <c r="CF25" s="3">
        <v>91.7</v>
      </c>
      <c r="CG25" s="3">
        <v>97.8</v>
      </c>
      <c r="CH25" s="3">
        <v>106.9</v>
      </c>
      <c r="CI25" s="3">
        <v>114.7</v>
      </c>
      <c r="CJ25" s="3">
        <v>110.8</v>
      </c>
      <c r="CK25" s="3">
        <v>103.5</v>
      </c>
      <c r="CL25" s="3">
        <v>117.6</v>
      </c>
    </row>
    <row r="26" spans="1:90" x14ac:dyDescent="0.2">
      <c r="A26" s="4">
        <v>32509</v>
      </c>
      <c r="B26" s="3">
        <v>111.6</v>
      </c>
      <c r="C26" s="3">
        <v>112.2</v>
      </c>
      <c r="D26" s="3">
        <v>108.3</v>
      </c>
      <c r="E26" s="3">
        <v>115.4</v>
      </c>
      <c r="F26" s="3">
        <v>99</v>
      </c>
      <c r="G26" s="3">
        <v>96.9</v>
      </c>
      <c r="H26" s="3">
        <v>105</v>
      </c>
      <c r="I26" s="3">
        <v>105.8</v>
      </c>
      <c r="J26" s="3">
        <v>102.2</v>
      </c>
      <c r="K26" s="3">
        <v>101.2</v>
      </c>
      <c r="L26" s="3">
        <v>105.9</v>
      </c>
      <c r="M26" s="3">
        <v>107.8</v>
      </c>
      <c r="N26" s="3">
        <v>105.1</v>
      </c>
      <c r="O26" s="3">
        <v>110.8</v>
      </c>
      <c r="P26" s="3">
        <v>107.2</v>
      </c>
      <c r="Q26" s="3">
        <v>110.3</v>
      </c>
      <c r="R26" s="3">
        <v>103.7</v>
      </c>
      <c r="S26" s="3">
        <v>111.7</v>
      </c>
      <c r="T26" s="3">
        <v>112.5</v>
      </c>
      <c r="U26" s="3">
        <v>108.9</v>
      </c>
      <c r="V26" s="3">
        <v>92.9</v>
      </c>
      <c r="W26" s="3">
        <v>120.7</v>
      </c>
      <c r="X26" s="3">
        <v>114.2</v>
      </c>
      <c r="Y26" s="3">
        <v>101.8</v>
      </c>
      <c r="Z26" s="3">
        <v>99.7</v>
      </c>
      <c r="AA26" s="3">
        <v>94.6</v>
      </c>
      <c r="AB26" s="3">
        <v>106.6</v>
      </c>
      <c r="AC26" s="3">
        <v>108.3</v>
      </c>
      <c r="AD26" s="3">
        <v>105.5</v>
      </c>
      <c r="AE26" s="3">
        <v>114</v>
      </c>
      <c r="AF26" s="3">
        <v>106.1</v>
      </c>
      <c r="AG26" s="3">
        <v>107.6</v>
      </c>
      <c r="AH26" s="3">
        <v>101.5</v>
      </c>
      <c r="AI26" s="3">
        <v>107.3</v>
      </c>
      <c r="AJ26" s="3">
        <v>113.9</v>
      </c>
      <c r="AK26" s="3">
        <v>112.2</v>
      </c>
      <c r="AL26" s="3">
        <v>112.3</v>
      </c>
      <c r="AM26" s="3">
        <v>111.8</v>
      </c>
      <c r="AN26" s="3">
        <v>112.4</v>
      </c>
      <c r="AO26" s="3">
        <v>107.4</v>
      </c>
      <c r="AP26" s="3">
        <v>107.2</v>
      </c>
      <c r="AQ26" s="3">
        <v>109.8</v>
      </c>
      <c r="AR26" s="3">
        <v>105.3</v>
      </c>
      <c r="AS26" s="3">
        <v>105.9</v>
      </c>
      <c r="AT26" s="3">
        <v>103.9</v>
      </c>
      <c r="AU26" s="3">
        <v>114.4</v>
      </c>
      <c r="AV26" s="3">
        <v>144.4</v>
      </c>
      <c r="AX26" s="3">
        <v>116.8</v>
      </c>
      <c r="AY26" s="3">
        <v>116.2</v>
      </c>
      <c r="AZ26" s="3">
        <v>110.7</v>
      </c>
      <c r="BA26" s="3">
        <v>109.3</v>
      </c>
      <c r="BB26" s="3">
        <v>158.1</v>
      </c>
      <c r="BC26" s="3">
        <v>103.1</v>
      </c>
      <c r="BD26" s="3">
        <v>108.6</v>
      </c>
      <c r="BE26" s="3">
        <v>101.2</v>
      </c>
      <c r="BF26" s="3">
        <v>89.3</v>
      </c>
      <c r="BG26" s="3">
        <v>107.3</v>
      </c>
      <c r="BH26" s="3">
        <v>108.7</v>
      </c>
      <c r="BI26" s="3">
        <v>104.6</v>
      </c>
      <c r="BJ26" s="3">
        <v>108.5</v>
      </c>
      <c r="BK26" s="3">
        <v>112.2</v>
      </c>
      <c r="BL26" s="3">
        <v>102.4</v>
      </c>
      <c r="BM26" s="3">
        <v>106.5</v>
      </c>
      <c r="BN26" s="3">
        <v>101.2</v>
      </c>
      <c r="BO26" s="3">
        <v>113.2</v>
      </c>
      <c r="BP26" s="3">
        <v>118.3</v>
      </c>
      <c r="BQ26" s="3">
        <v>106.2</v>
      </c>
      <c r="BR26" s="3">
        <v>102.5</v>
      </c>
      <c r="BS26" s="3">
        <v>106.8</v>
      </c>
      <c r="BT26" s="3">
        <v>109</v>
      </c>
      <c r="BU26" s="3">
        <v>107.6</v>
      </c>
      <c r="BV26" s="3">
        <v>102.9</v>
      </c>
      <c r="BW26" s="3">
        <v>111.1</v>
      </c>
      <c r="BX26" s="3">
        <v>117.1</v>
      </c>
      <c r="BY26" s="3">
        <v>113.5</v>
      </c>
      <c r="BZ26" s="3">
        <v>113.1</v>
      </c>
      <c r="CA26" s="3">
        <v>99.7</v>
      </c>
      <c r="CB26" s="3">
        <v>121.9</v>
      </c>
      <c r="CC26" s="3">
        <v>117.4</v>
      </c>
      <c r="CD26" s="3">
        <v>115.3</v>
      </c>
      <c r="CE26" s="3">
        <v>107.3</v>
      </c>
      <c r="CF26" s="3">
        <v>90.9</v>
      </c>
      <c r="CG26" s="3">
        <v>97.8</v>
      </c>
      <c r="CH26" s="3">
        <v>106.8</v>
      </c>
      <c r="CI26" s="3">
        <v>115.4</v>
      </c>
      <c r="CJ26" s="3">
        <v>112.2</v>
      </c>
      <c r="CK26" s="3">
        <v>103.7</v>
      </c>
      <c r="CL26" s="3">
        <v>118.1</v>
      </c>
    </row>
    <row r="27" spans="1:90" x14ac:dyDescent="0.2">
      <c r="A27" s="4">
        <v>32540</v>
      </c>
      <c r="B27" s="3">
        <v>112.6</v>
      </c>
      <c r="C27" s="3">
        <v>113.5</v>
      </c>
      <c r="D27" s="3">
        <v>109</v>
      </c>
      <c r="E27" s="3">
        <v>115.4</v>
      </c>
      <c r="F27" s="3">
        <v>95.5</v>
      </c>
      <c r="G27" s="3">
        <v>92.4</v>
      </c>
      <c r="H27" s="3">
        <v>104.1</v>
      </c>
      <c r="I27" s="3">
        <v>105.6</v>
      </c>
      <c r="J27" s="3">
        <v>100.9</v>
      </c>
      <c r="K27" s="3">
        <v>101</v>
      </c>
      <c r="L27" s="3">
        <v>106.6</v>
      </c>
      <c r="M27" s="3">
        <v>108.7</v>
      </c>
      <c r="N27" s="3">
        <v>105.7</v>
      </c>
      <c r="O27" s="3">
        <v>113.1</v>
      </c>
      <c r="P27" s="3">
        <v>107.1</v>
      </c>
      <c r="Q27" s="3">
        <v>110.6</v>
      </c>
      <c r="R27" s="3">
        <v>102</v>
      </c>
      <c r="S27" s="3">
        <v>112.3</v>
      </c>
      <c r="T27" s="3">
        <v>113.4</v>
      </c>
      <c r="U27" s="3">
        <v>108.9</v>
      </c>
      <c r="V27" s="3">
        <v>92.8</v>
      </c>
      <c r="W27" s="3">
        <v>121.5</v>
      </c>
      <c r="X27" s="3">
        <v>114.8</v>
      </c>
      <c r="Y27" s="3">
        <v>102.1</v>
      </c>
      <c r="Z27" s="3">
        <v>101.1</v>
      </c>
      <c r="AA27" s="3">
        <v>97.3</v>
      </c>
      <c r="AB27" s="3">
        <v>106.5</v>
      </c>
      <c r="AC27" s="3">
        <v>110.7</v>
      </c>
      <c r="AD27" s="3">
        <v>108.6</v>
      </c>
      <c r="AE27" s="3">
        <v>114.9</v>
      </c>
      <c r="AF27" s="3">
        <v>104.8</v>
      </c>
      <c r="AG27" s="3">
        <v>105.5</v>
      </c>
      <c r="AH27" s="3">
        <v>102.8</v>
      </c>
      <c r="AI27" s="3">
        <v>107.5</v>
      </c>
      <c r="AJ27" s="3">
        <v>114.3</v>
      </c>
      <c r="AK27" s="3">
        <v>112.7</v>
      </c>
      <c r="AL27" s="3">
        <v>112.7</v>
      </c>
      <c r="AM27" s="3">
        <v>112.3</v>
      </c>
      <c r="AN27" s="3">
        <v>112.6</v>
      </c>
      <c r="AO27" s="3">
        <v>109.4</v>
      </c>
      <c r="AP27" s="3">
        <v>107.9</v>
      </c>
      <c r="AQ27" s="3">
        <v>110.2</v>
      </c>
      <c r="AR27" s="3">
        <v>106.2</v>
      </c>
      <c r="AS27" s="3">
        <v>106</v>
      </c>
      <c r="AT27" s="3">
        <v>104.2</v>
      </c>
      <c r="AU27" s="3">
        <v>114.5</v>
      </c>
      <c r="AV27" s="3">
        <v>152</v>
      </c>
      <c r="AX27" s="3">
        <v>116.8</v>
      </c>
      <c r="AY27" s="3">
        <v>116.2</v>
      </c>
      <c r="AZ27" s="3">
        <v>110.9</v>
      </c>
      <c r="BA27" s="3">
        <v>109.8</v>
      </c>
      <c r="BB27" s="3">
        <v>159.69999999999999</v>
      </c>
      <c r="BC27" s="3">
        <v>103.1</v>
      </c>
      <c r="BD27" s="3">
        <v>108.6</v>
      </c>
      <c r="BE27" s="3">
        <v>101.2</v>
      </c>
      <c r="BF27" s="3">
        <v>88.7</v>
      </c>
      <c r="BG27" s="3">
        <v>108.1</v>
      </c>
      <c r="BH27" s="3">
        <v>109.8</v>
      </c>
      <c r="BI27" s="3">
        <v>104.6</v>
      </c>
      <c r="BJ27" s="3">
        <v>109</v>
      </c>
      <c r="BK27" s="3">
        <v>113.3</v>
      </c>
      <c r="BL27" s="3">
        <v>103.8</v>
      </c>
      <c r="BM27" s="3">
        <v>106.5</v>
      </c>
      <c r="BN27" s="3">
        <v>101.2</v>
      </c>
      <c r="BO27" s="3">
        <v>113.7</v>
      </c>
      <c r="BP27" s="3">
        <v>119.4</v>
      </c>
      <c r="BQ27" s="3">
        <v>107.5</v>
      </c>
      <c r="BR27" s="3">
        <v>103.8</v>
      </c>
      <c r="BS27" s="3">
        <v>108.5</v>
      </c>
      <c r="BT27" s="3">
        <v>110.1</v>
      </c>
      <c r="BU27" s="3">
        <v>108.7</v>
      </c>
      <c r="BV27" s="3">
        <v>103.4</v>
      </c>
      <c r="BW27" s="3">
        <v>111.6</v>
      </c>
      <c r="BX27" s="3">
        <v>117.4</v>
      </c>
      <c r="BY27" s="3">
        <v>113.1</v>
      </c>
      <c r="BZ27" s="3">
        <v>113.3</v>
      </c>
      <c r="CA27" s="3">
        <v>101.6</v>
      </c>
      <c r="CB27" s="3">
        <v>121.9</v>
      </c>
      <c r="CC27" s="3">
        <v>117.4</v>
      </c>
      <c r="CD27" s="3">
        <v>115.9</v>
      </c>
      <c r="CE27" s="3">
        <v>107.5</v>
      </c>
      <c r="CF27" s="3">
        <v>90.9</v>
      </c>
      <c r="CG27" s="3">
        <v>98</v>
      </c>
      <c r="CH27" s="3">
        <v>107</v>
      </c>
      <c r="CI27" s="3">
        <v>116.1</v>
      </c>
      <c r="CJ27" s="3">
        <v>112.9</v>
      </c>
      <c r="CK27" s="3">
        <v>103.7</v>
      </c>
      <c r="CL27" s="3">
        <v>118.3</v>
      </c>
    </row>
    <row r="28" spans="1:90" x14ac:dyDescent="0.2">
      <c r="A28" s="4">
        <v>32568</v>
      </c>
      <c r="B28" s="3">
        <v>113</v>
      </c>
      <c r="C28" s="3">
        <v>114.8</v>
      </c>
      <c r="D28" s="3">
        <v>109.9</v>
      </c>
      <c r="E28" s="3">
        <v>115.4</v>
      </c>
      <c r="F28" s="3">
        <v>98.5</v>
      </c>
      <c r="G28" s="3">
        <v>96.3</v>
      </c>
      <c r="H28" s="3">
        <v>105.3</v>
      </c>
      <c r="I28" s="3">
        <v>105.6</v>
      </c>
      <c r="J28" s="3">
        <v>101.6</v>
      </c>
      <c r="K28" s="3">
        <v>101.5</v>
      </c>
      <c r="L28" s="3">
        <v>106.1</v>
      </c>
      <c r="M28" s="3">
        <v>108.2</v>
      </c>
      <c r="N28" s="3">
        <v>105.2</v>
      </c>
      <c r="O28" s="3">
        <v>114.6</v>
      </c>
      <c r="P28" s="3">
        <v>106.3</v>
      </c>
      <c r="Q28" s="3">
        <v>110.6</v>
      </c>
      <c r="R28" s="3">
        <v>101</v>
      </c>
      <c r="S28" s="3">
        <v>112.5</v>
      </c>
      <c r="T28" s="3">
        <v>114.3</v>
      </c>
      <c r="U28" s="3">
        <v>109</v>
      </c>
      <c r="V28" s="3">
        <v>92.7</v>
      </c>
      <c r="W28" s="3">
        <v>122.5</v>
      </c>
      <c r="X28" s="3">
        <v>115</v>
      </c>
      <c r="Y28" s="3">
        <v>102.5</v>
      </c>
      <c r="Z28" s="3">
        <v>102</v>
      </c>
      <c r="AA28" s="3">
        <v>99.1</v>
      </c>
      <c r="AB28" s="3">
        <v>106.6</v>
      </c>
      <c r="AC28" s="3">
        <v>112.6</v>
      </c>
      <c r="AD28" s="3">
        <v>111.1</v>
      </c>
      <c r="AE28" s="3">
        <v>115.7</v>
      </c>
      <c r="AF28" s="3">
        <v>104.9</v>
      </c>
      <c r="AG28" s="3">
        <v>105.9</v>
      </c>
      <c r="AH28" s="3">
        <v>102.1</v>
      </c>
      <c r="AI28" s="3">
        <v>108</v>
      </c>
      <c r="AJ28" s="3">
        <v>115.1</v>
      </c>
      <c r="AK28" s="3">
        <v>113.3</v>
      </c>
      <c r="AL28" s="3">
        <v>113</v>
      </c>
      <c r="AM28" s="3">
        <v>112.8</v>
      </c>
      <c r="AN28" s="3">
        <v>113</v>
      </c>
      <c r="AO28" s="3">
        <v>110.5</v>
      </c>
      <c r="AP28" s="3">
        <v>108.3</v>
      </c>
      <c r="AQ28" s="3">
        <v>110.8</v>
      </c>
      <c r="AR28" s="3">
        <v>106.5</v>
      </c>
      <c r="AS28" s="3">
        <v>106</v>
      </c>
      <c r="AT28" s="3">
        <v>104.2</v>
      </c>
      <c r="AU28" s="3">
        <v>114.6</v>
      </c>
      <c r="AV28" s="3">
        <v>154.19999999999999</v>
      </c>
      <c r="AX28" s="3">
        <v>116.8</v>
      </c>
      <c r="AY28" s="3">
        <v>116.2</v>
      </c>
      <c r="AZ28" s="3">
        <v>111.2</v>
      </c>
      <c r="BA28" s="3">
        <v>110.4</v>
      </c>
      <c r="BB28" s="3">
        <v>160.30000000000001</v>
      </c>
      <c r="BC28" s="3">
        <v>103.4</v>
      </c>
      <c r="BD28" s="3">
        <v>108.6</v>
      </c>
      <c r="BE28" s="3">
        <v>101.2</v>
      </c>
      <c r="BF28" s="3">
        <v>91.5</v>
      </c>
      <c r="BG28" s="3">
        <v>109.5</v>
      </c>
      <c r="BH28" s="3">
        <v>110.7</v>
      </c>
      <c r="BI28" s="3">
        <v>104.7</v>
      </c>
      <c r="BJ28" s="3">
        <v>109.6</v>
      </c>
      <c r="BK28" s="3">
        <v>113.9</v>
      </c>
      <c r="BL28" s="3">
        <v>103.7</v>
      </c>
      <c r="BM28" s="3">
        <v>106.5</v>
      </c>
      <c r="BN28" s="3">
        <v>101.2</v>
      </c>
      <c r="BO28" s="3">
        <v>114.6</v>
      </c>
      <c r="BP28" s="3">
        <v>119.4</v>
      </c>
      <c r="BQ28" s="3">
        <v>108.5</v>
      </c>
      <c r="BR28" s="3">
        <v>104.4</v>
      </c>
      <c r="BS28" s="3">
        <v>109.1</v>
      </c>
      <c r="BT28" s="3">
        <v>110.6</v>
      </c>
      <c r="BU28" s="3">
        <v>108.8</v>
      </c>
      <c r="BV28" s="3">
        <v>103.3</v>
      </c>
      <c r="BW28" s="3">
        <v>112.2</v>
      </c>
      <c r="BX28" s="3">
        <v>117.8</v>
      </c>
      <c r="BY28" s="3">
        <v>114.2</v>
      </c>
      <c r="BZ28" s="3">
        <v>113.8</v>
      </c>
      <c r="CA28" s="3">
        <v>102.6</v>
      </c>
      <c r="CB28" s="3">
        <v>121.9</v>
      </c>
      <c r="CC28" s="3">
        <v>117.4</v>
      </c>
      <c r="CD28" s="3">
        <v>116</v>
      </c>
      <c r="CE28" s="3">
        <v>107.7</v>
      </c>
      <c r="CF28" s="3">
        <v>90.8</v>
      </c>
      <c r="CG28" s="3">
        <v>97.9</v>
      </c>
      <c r="CH28" s="3">
        <v>107.6</v>
      </c>
      <c r="CI28" s="3">
        <v>116.4</v>
      </c>
      <c r="CJ28" s="3">
        <v>113.8</v>
      </c>
      <c r="CK28" s="3">
        <v>103.7</v>
      </c>
      <c r="CL28" s="3">
        <v>118.4</v>
      </c>
    </row>
    <row r="29" spans="1:90" x14ac:dyDescent="0.2">
      <c r="A29" s="4">
        <v>32599</v>
      </c>
      <c r="B29" s="3">
        <v>113.9</v>
      </c>
      <c r="C29" s="3">
        <v>115.6</v>
      </c>
      <c r="D29" s="3">
        <v>110.8</v>
      </c>
      <c r="E29" s="3">
        <v>119.1</v>
      </c>
      <c r="F29" s="3">
        <v>108.3</v>
      </c>
      <c r="G29" s="3">
        <v>110.2</v>
      </c>
      <c r="H29" s="3">
        <v>108</v>
      </c>
      <c r="I29" s="3">
        <v>105.8</v>
      </c>
      <c r="J29" s="3">
        <v>101.8</v>
      </c>
      <c r="K29" s="3">
        <v>102.3</v>
      </c>
      <c r="L29" s="3">
        <v>106.4</v>
      </c>
      <c r="M29" s="3">
        <v>108.1</v>
      </c>
      <c r="N29" s="3">
        <v>105.6</v>
      </c>
      <c r="O29" s="3">
        <v>114.9</v>
      </c>
      <c r="P29" s="3">
        <v>107</v>
      </c>
      <c r="Q29" s="3">
        <v>111.3</v>
      </c>
      <c r="R29" s="3">
        <v>101</v>
      </c>
      <c r="S29" s="3">
        <v>112.6</v>
      </c>
      <c r="T29" s="3">
        <v>114.6</v>
      </c>
      <c r="U29" s="3">
        <v>109</v>
      </c>
      <c r="V29" s="3">
        <v>95.5</v>
      </c>
      <c r="W29" s="3">
        <v>122.6</v>
      </c>
      <c r="X29" s="3">
        <v>116.1</v>
      </c>
      <c r="Y29" s="3">
        <v>103.4</v>
      </c>
      <c r="Z29" s="3">
        <v>105.3</v>
      </c>
      <c r="AA29" s="3">
        <v>104.9</v>
      </c>
      <c r="AB29" s="3">
        <v>107</v>
      </c>
      <c r="AC29" s="3">
        <v>114.2</v>
      </c>
      <c r="AD29" s="3">
        <v>113.3</v>
      </c>
      <c r="AE29" s="3">
        <v>116.2</v>
      </c>
      <c r="AF29" s="3">
        <v>106.5</v>
      </c>
      <c r="AG29" s="3">
        <v>107.5</v>
      </c>
      <c r="AH29" s="3">
        <v>103.8</v>
      </c>
      <c r="AI29" s="3">
        <v>109.3</v>
      </c>
      <c r="AJ29" s="3">
        <v>115.9</v>
      </c>
      <c r="AK29" s="3">
        <v>114.2</v>
      </c>
      <c r="AL29" s="3">
        <v>113.9</v>
      </c>
      <c r="AM29" s="3">
        <v>113.1</v>
      </c>
      <c r="AN29" s="3">
        <v>113.3</v>
      </c>
      <c r="AO29" s="3">
        <v>111.3</v>
      </c>
      <c r="AP29" s="3">
        <v>109.1</v>
      </c>
      <c r="AQ29" s="3">
        <v>111.4</v>
      </c>
      <c r="AR29" s="3">
        <v>107.4</v>
      </c>
      <c r="AS29" s="3">
        <v>106.1</v>
      </c>
      <c r="AT29" s="3">
        <v>104</v>
      </c>
      <c r="AU29" s="3">
        <v>122.5</v>
      </c>
      <c r="AV29" s="3">
        <v>156.69999999999999</v>
      </c>
      <c r="AX29" s="3">
        <v>128</v>
      </c>
      <c r="AY29" s="3">
        <v>133.6</v>
      </c>
      <c r="AZ29" s="3">
        <v>113.1</v>
      </c>
      <c r="BA29" s="3">
        <v>111.5</v>
      </c>
      <c r="BB29" s="3">
        <v>161.9</v>
      </c>
      <c r="BC29" s="3">
        <v>102.5</v>
      </c>
      <c r="BD29" s="3">
        <v>110</v>
      </c>
      <c r="BE29" s="3">
        <v>101.8</v>
      </c>
      <c r="BF29" s="3">
        <v>96.3</v>
      </c>
      <c r="BG29" s="3">
        <v>109.9</v>
      </c>
      <c r="BH29" s="3">
        <v>111.6</v>
      </c>
      <c r="BI29" s="3">
        <v>105</v>
      </c>
      <c r="BJ29" s="3">
        <v>110.2</v>
      </c>
      <c r="BK29" s="3">
        <v>114.8</v>
      </c>
      <c r="BL29" s="3">
        <v>104.1</v>
      </c>
      <c r="BM29" s="3">
        <v>106.5</v>
      </c>
      <c r="BN29" s="3">
        <v>101.2</v>
      </c>
      <c r="BO29" s="3">
        <v>115.3</v>
      </c>
      <c r="BP29" s="3">
        <v>121</v>
      </c>
      <c r="BQ29" s="3">
        <v>109.9</v>
      </c>
      <c r="BR29" s="3">
        <v>107.5</v>
      </c>
      <c r="BS29" s="3">
        <v>114</v>
      </c>
      <c r="BT29" s="3">
        <v>111.4</v>
      </c>
      <c r="BU29" s="3">
        <v>109.3</v>
      </c>
      <c r="BV29" s="3">
        <v>103.8</v>
      </c>
      <c r="BW29" s="3">
        <v>114.1</v>
      </c>
      <c r="BX29" s="3">
        <v>121.6</v>
      </c>
      <c r="BY29" s="3">
        <v>115.1</v>
      </c>
      <c r="BZ29" s="3">
        <v>114.4</v>
      </c>
      <c r="CA29" s="3">
        <v>108.7</v>
      </c>
      <c r="CB29" s="3">
        <v>122.9</v>
      </c>
      <c r="CC29" s="3">
        <v>117.4</v>
      </c>
      <c r="CD29" s="3">
        <v>116.2</v>
      </c>
      <c r="CE29" s="3">
        <v>107.9</v>
      </c>
      <c r="CF29" s="3">
        <v>90.7</v>
      </c>
      <c r="CG29" s="3">
        <v>98.2</v>
      </c>
      <c r="CH29" s="3">
        <v>107.8</v>
      </c>
      <c r="CI29" s="3">
        <v>117</v>
      </c>
      <c r="CJ29" s="3">
        <v>114.7</v>
      </c>
      <c r="CK29" s="3">
        <v>104.1</v>
      </c>
      <c r="CL29" s="3">
        <v>120.2</v>
      </c>
    </row>
    <row r="30" spans="1:90" x14ac:dyDescent="0.2">
      <c r="A30" s="4">
        <v>32629</v>
      </c>
      <c r="B30" s="3">
        <v>113.1</v>
      </c>
      <c r="C30" s="3">
        <v>115.6</v>
      </c>
      <c r="D30" s="3">
        <v>111.2</v>
      </c>
      <c r="E30" s="3">
        <v>120.3</v>
      </c>
      <c r="F30" s="3">
        <v>116.2</v>
      </c>
      <c r="G30" s="3">
        <v>120.6</v>
      </c>
      <c r="H30" s="3">
        <v>109.7</v>
      </c>
      <c r="I30" s="3">
        <v>106.7</v>
      </c>
      <c r="J30" s="3">
        <v>101.5</v>
      </c>
      <c r="K30" s="3">
        <v>103.8</v>
      </c>
      <c r="L30" s="3">
        <v>106.1</v>
      </c>
      <c r="M30" s="3">
        <v>107.2</v>
      </c>
      <c r="N30" s="3">
        <v>105.9</v>
      </c>
      <c r="O30" s="3">
        <v>115.6</v>
      </c>
      <c r="P30" s="3">
        <v>106.9</v>
      </c>
      <c r="Q30" s="3">
        <v>110.9</v>
      </c>
      <c r="R30" s="3">
        <v>105</v>
      </c>
      <c r="S30" s="3">
        <v>112.6</v>
      </c>
      <c r="T30" s="3">
        <v>116.3</v>
      </c>
      <c r="U30" s="3">
        <v>109.3</v>
      </c>
      <c r="V30" s="3">
        <v>96.6</v>
      </c>
      <c r="W30" s="3">
        <v>122.7</v>
      </c>
      <c r="X30" s="3">
        <v>116.1</v>
      </c>
      <c r="Y30" s="3">
        <v>104</v>
      </c>
      <c r="Z30" s="3">
        <v>110.2</v>
      </c>
      <c r="AA30" s="3">
        <v>114</v>
      </c>
      <c r="AB30" s="3">
        <v>107.3</v>
      </c>
      <c r="AC30" s="3">
        <v>110.4</v>
      </c>
      <c r="AD30" s="3">
        <v>107.3</v>
      </c>
      <c r="AE30" s="3">
        <v>116.7</v>
      </c>
      <c r="AF30" s="3">
        <v>109.9</v>
      </c>
      <c r="AG30" s="3">
        <v>111.7</v>
      </c>
      <c r="AH30" s="3">
        <v>104.4</v>
      </c>
      <c r="AI30" s="3">
        <v>109.7</v>
      </c>
      <c r="AJ30" s="3">
        <v>116.6</v>
      </c>
      <c r="AK30" s="3">
        <v>114.5</v>
      </c>
      <c r="AL30" s="3">
        <v>114.6</v>
      </c>
      <c r="AM30" s="3">
        <v>113.5</v>
      </c>
      <c r="AN30" s="3">
        <v>113.7</v>
      </c>
      <c r="AO30" s="3">
        <v>111.5</v>
      </c>
      <c r="AP30" s="3">
        <v>109.7</v>
      </c>
      <c r="AQ30" s="3">
        <v>111.9</v>
      </c>
      <c r="AR30" s="3">
        <v>108</v>
      </c>
      <c r="AS30" s="3">
        <v>106.1</v>
      </c>
      <c r="AT30" s="3">
        <v>103.8</v>
      </c>
      <c r="AU30" s="3">
        <v>122.7</v>
      </c>
      <c r="AV30" s="3">
        <v>159</v>
      </c>
      <c r="AX30" s="3">
        <v>128</v>
      </c>
      <c r="AY30" s="3">
        <v>131.4</v>
      </c>
      <c r="AZ30" s="3">
        <v>113.7</v>
      </c>
      <c r="BA30" s="3">
        <v>111.8</v>
      </c>
      <c r="BB30" s="3">
        <v>163.1</v>
      </c>
      <c r="BC30" s="3">
        <v>97.9</v>
      </c>
      <c r="BD30" s="3">
        <v>112.3</v>
      </c>
      <c r="BE30" s="3">
        <v>102.9</v>
      </c>
      <c r="BF30" s="3">
        <v>93.7</v>
      </c>
      <c r="BG30" s="3">
        <v>110.4</v>
      </c>
      <c r="BH30" s="3">
        <v>111.7</v>
      </c>
      <c r="BI30" s="3">
        <v>105</v>
      </c>
      <c r="BJ30" s="3">
        <v>111</v>
      </c>
      <c r="BK30" s="3">
        <v>115.8</v>
      </c>
      <c r="BL30" s="3">
        <v>104.1</v>
      </c>
      <c r="BM30" s="3">
        <v>106.5</v>
      </c>
      <c r="BN30" s="3">
        <v>101.2</v>
      </c>
      <c r="BO30" s="3">
        <v>116.1</v>
      </c>
      <c r="BP30" s="3">
        <v>120.9</v>
      </c>
      <c r="BQ30" s="3">
        <v>110.6</v>
      </c>
      <c r="BR30" s="3">
        <v>108</v>
      </c>
      <c r="BS30" s="3">
        <v>115.6</v>
      </c>
      <c r="BT30" s="3">
        <v>111.6</v>
      </c>
      <c r="BU30" s="3">
        <v>109.8</v>
      </c>
      <c r="BV30" s="3">
        <v>104.3</v>
      </c>
      <c r="BW30" s="3">
        <v>114.7</v>
      </c>
      <c r="BX30" s="3">
        <v>122</v>
      </c>
      <c r="BY30" s="3">
        <v>115.3</v>
      </c>
      <c r="BZ30" s="3">
        <v>115.1</v>
      </c>
      <c r="CA30" s="3">
        <v>111.2</v>
      </c>
      <c r="CB30" s="3">
        <v>122.9</v>
      </c>
      <c r="CC30" s="3">
        <v>117.4</v>
      </c>
      <c r="CD30" s="3">
        <v>119.6</v>
      </c>
      <c r="CE30" s="3">
        <v>108.4</v>
      </c>
      <c r="CF30" s="3">
        <v>90.5</v>
      </c>
      <c r="CG30" s="3">
        <v>98.2</v>
      </c>
      <c r="CH30" s="3">
        <v>107.9</v>
      </c>
      <c r="CI30" s="3">
        <v>120.7</v>
      </c>
      <c r="CJ30" s="3">
        <v>114.9</v>
      </c>
      <c r="CK30" s="3">
        <v>104.2</v>
      </c>
      <c r="CL30" s="3">
        <v>121.3</v>
      </c>
    </row>
    <row r="31" spans="1:90" x14ac:dyDescent="0.2">
      <c r="A31" s="4">
        <v>32660</v>
      </c>
      <c r="B31" s="3">
        <v>114.4</v>
      </c>
      <c r="C31" s="3">
        <v>115.8</v>
      </c>
      <c r="D31" s="3">
        <v>111.3</v>
      </c>
      <c r="E31" s="3">
        <v>121</v>
      </c>
      <c r="F31" s="3">
        <v>113.9</v>
      </c>
      <c r="G31" s="3">
        <v>117</v>
      </c>
      <c r="H31" s="3">
        <v>109.6</v>
      </c>
      <c r="I31" s="3">
        <v>108.8</v>
      </c>
      <c r="J31" s="3">
        <v>103.4</v>
      </c>
      <c r="K31" s="3">
        <v>104.2</v>
      </c>
      <c r="L31" s="3">
        <v>106.5</v>
      </c>
      <c r="M31" s="3">
        <v>108.1</v>
      </c>
      <c r="N31" s="3">
        <v>105.8</v>
      </c>
      <c r="O31" s="3">
        <v>116.5</v>
      </c>
      <c r="P31" s="3">
        <v>107.6</v>
      </c>
      <c r="Q31" s="3">
        <v>111.5</v>
      </c>
      <c r="R31" s="3">
        <v>107.3</v>
      </c>
      <c r="S31" s="3">
        <v>112.6</v>
      </c>
      <c r="T31" s="3">
        <v>116.6</v>
      </c>
      <c r="U31" s="3">
        <v>109.3</v>
      </c>
      <c r="V31" s="3">
        <v>97</v>
      </c>
      <c r="W31" s="3">
        <v>122.8</v>
      </c>
      <c r="X31" s="3">
        <v>116.3</v>
      </c>
      <c r="Y31" s="3">
        <v>104.4</v>
      </c>
      <c r="Z31" s="3">
        <v>111.3</v>
      </c>
      <c r="AA31" s="3">
        <v>115.8</v>
      </c>
      <c r="AB31" s="3">
        <v>107.5</v>
      </c>
      <c r="AC31" s="3">
        <v>107.5</v>
      </c>
      <c r="AD31" s="3">
        <v>102.5</v>
      </c>
      <c r="AE31" s="3">
        <v>117.4</v>
      </c>
      <c r="AF31" s="3">
        <v>111.5</v>
      </c>
      <c r="AG31" s="3">
        <v>113.7</v>
      </c>
      <c r="AH31" s="3">
        <v>104.8</v>
      </c>
      <c r="AI31" s="3">
        <v>110.9</v>
      </c>
      <c r="AJ31" s="3">
        <v>117.2</v>
      </c>
      <c r="AK31" s="3">
        <v>115</v>
      </c>
      <c r="AL31" s="3">
        <v>115.1</v>
      </c>
      <c r="AM31" s="3">
        <v>113.8</v>
      </c>
      <c r="AN31" s="3">
        <v>114</v>
      </c>
      <c r="AO31" s="3">
        <v>111.5</v>
      </c>
      <c r="AP31" s="3">
        <v>110</v>
      </c>
      <c r="AQ31" s="3">
        <v>112.3</v>
      </c>
      <c r="AR31" s="3">
        <v>108.3</v>
      </c>
      <c r="AS31" s="3">
        <v>106.2</v>
      </c>
      <c r="AT31" s="3">
        <v>103.8</v>
      </c>
      <c r="AU31" s="3">
        <v>123.2</v>
      </c>
      <c r="AV31" s="3">
        <v>161.1</v>
      </c>
      <c r="AX31" s="3">
        <v>128</v>
      </c>
      <c r="AY31" s="3">
        <v>131.4</v>
      </c>
      <c r="AZ31" s="3">
        <v>114</v>
      </c>
      <c r="BA31" s="3">
        <v>112.5</v>
      </c>
      <c r="BB31" s="3">
        <v>163.4</v>
      </c>
      <c r="BC31" s="3">
        <v>96.8</v>
      </c>
      <c r="BD31" s="3">
        <v>114.4</v>
      </c>
      <c r="BE31" s="3">
        <v>103.9</v>
      </c>
      <c r="BF31" s="3">
        <v>90.1</v>
      </c>
      <c r="BG31" s="3">
        <v>110.5</v>
      </c>
      <c r="BH31" s="3">
        <v>112</v>
      </c>
      <c r="BI31" s="3">
        <v>104.6</v>
      </c>
      <c r="BJ31" s="3">
        <v>111.8</v>
      </c>
      <c r="BK31" s="3">
        <v>116.1</v>
      </c>
      <c r="BL31" s="3">
        <v>104.3</v>
      </c>
      <c r="BM31" s="3">
        <v>106.5</v>
      </c>
      <c r="BN31" s="3">
        <v>101.2</v>
      </c>
      <c r="BO31" s="3">
        <v>116.9</v>
      </c>
      <c r="BP31" s="3">
        <v>120.4</v>
      </c>
      <c r="BQ31" s="3">
        <v>110.1</v>
      </c>
      <c r="BR31" s="3">
        <v>108.3</v>
      </c>
      <c r="BS31" s="3">
        <v>116.1</v>
      </c>
      <c r="BT31" s="3">
        <v>111.7</v>
      </c>
      <c r="BU31" s="3">
        <v>110.2</v>
      </c>
      <c r="BV31" s="3">
        <v>104.5</v>
      </c>
      <c r="BW31" s="3">
        <v>115</v>
      </c>
      <c r="BX31" s="3">
        <v>122.5</v>
      </c>
      <c r="BY31" s="3">
        <v>115.9</v>
      </c>
      <c r="BZ31" s="3">
        <v>115.4</v>
      </c>
      <c r="CA31" s="3">
        <v>111.5</v>
      </c>
      <c r="CB31" s="3">
        <v>122.9</v>
      </c>
      <c r="CC31" s="3">
        <v>117.4</v>
      </c>
      <c r="CD31" s="3">
        <v>120.3</v>
      </c>
      <c r="CE31" s="3">
        <v>110.1</v>
      </c>
      <c r="CF31" s="3">
        <v>90.4</v>
      </c>
      <c r="CG31" s="3">
        <v>98.3</v>
      </c>
      <c r="CH31" s="3">
        <v>108.2</v>
      </c>
      <c r="CI31" s="3">
        <v>121.1</v>
      </c>
      <c r="CJ31" s="3">
        <v>115.3</v>
      </c>
      <c r="CK31" s="3">
        <v>104.2</v>
      </c>
      <c r="CL31" s="3">
        <v>121.6</v>
      </c>
    </row>
    <row r="32" spans="1:90" x14ac:dyDescent="0.2">
      <c r="A32" s="4">
        <v>32690</v>
      </c>
      <c r="B32" s="3">
        <v>115</v>
      </c>
      <c r="C32" s="3">
        <v>116.2</v>
      </c>
      <c r="D32" s="3">
        <v>111.2</v>
      </c>
      <c r="E32" s="3">
        <v>121.7</v>
      </c>
      <c r="F32" s="3">
        <v>106.5</v>
      </c>
      <c r="G32" s="3">
        <v>105.7</v>
      </c>
      <c r="H32" s="3">
        <v>113.9</v>
      </c>
      <c r="I32" s="3">
        <v>112.8</v>
      </c>
      <c r="J32" s="3">
        <v>104.6</v>
      </c>
      <c r="K32" s="3">
        <v>106.4</v>
      </c>
      <c r="L32" s="3">
        <v>106.8</v>
      </c>
      <c r="M32" s="3">
        <v>108.3</v>
      </c>
      <c r="N32" s="3">
        <v>106.3</v>
      </c>
      <c r="O32" s="3">
        <v>120.6</v>
      </c>
      <c r="P32" s="3">
        <v>108.3</v>
      </c>
      <c r="Q32" s="3">
        <v>112.2</v>
      </c>
      <c r="R32" s="3">
        <v>106.3</v>
      </c>
      <c r="S32" s="3">
        <v>112.7</v>
      </c>
      <c r="T32" s="3">
        <v>115.2</v>
      </c>
      <c r="U32" s="3">
        <v>109.5</v>
      </c>
      <c r="V32" s="3">
        <v>98</v>
      </c>
      <c r="W32" s="3">
        <v>122.9</v>
      </c>
      <c r="X32" s="3">
        <v>117.6</v>
      </c>
      <c r="Y32" s="3">
        <v>105.2</v>
      </c>
      <c r="Z32" s="3">
        <v>100.5</v>
      </c>
      <c r="AA32" s="3">
        <v>93.6</v>
      </c>
      <c r="AB32" s="3">
        <v>109.4</v>
      </c>
      <c r="AC32" s="3">
        <v>100.6</v>
      </c>
      <c r="AD32" s="3">
        <v>91.4</v>
      </c>
      <c r="AE32" s="3">
        <v>118.3</v>
      </c>
      <c r="AF32" s="3">
        <v>109</v>
      </c>
      <c r="AG32" s="3">
        <v>110.1</v>
      </c>
      <c r="AH32" s="3">
        <v>105.9</v>
      </c>
      <c r="AI32" s="3">
        <v>111.5</v>
      </c>
      <c r="AJ32" s="3">
        <v>117.8</v>
      </c>
      <c r="AK32" s="3">
        <v>115.8</v>
      </c>
      <c r="AL32" s="3">
        <v>115.8</v>
      </c>
      <c r="AM32" s="3">
        <v>114.6</v>
      </c>
      <c r="AN32" s="3">
        <v>114.9</v>
      </c>
      <c r="AO32" s="3">
        <v>111.8</v>
      </c>
      <c r="AP32" s="3">
        <v>110.4</v>
      </c>
      <c r="AQ32" s="3">
        <v>112.9</v>
      </c>
      <c r="AR32" s="3">
        <v>108.6</v>
      </c>
      <c r="AS32" s="3">
        <v>106.1</v>
      </c>
      <c r="AT32" s="3">
        <v>103.8</v>
      </c>
      <c r="AU32" s="3">
        <v>123.3</v>
      </c>
      <c r="AV32" s="3">
        <v>163.4</v>
      </c>
      <c r="AX32" s="3">
        <v>128</v>
      </c>
      <c r="AY32" s="3">
        <v>131.4</v>
      </c>
      <c r="AZ32" s="3">
        <v>114.7</v>
      </c>
      <c r="BA32" s="3">
        <v>113.4</v>
      </c>
      <c r="BB32" s="3">
        <v>169</v>
      </c>
      <c r="BC32" s="3">
        <v>96.4</v>
      </c>
      <c r="BD32" s="3">
        <v>115.7</v>
      </c>
      <c r="BE32" s="3">
        <v>104.6</v>
      </c>
      <c r="BF32" s="3">
        <v>90.9</v>
      </c>
      <c r="BG32" s="3">
        <v>110</v>
      </c>
      <c r="BH32" s="3">
        <v>110.9</v>
      </c>
      <c r="BI32" s="3">
        <v>104.3</v>
      </c>
      <c r="BJ32" s="3">
        <v>112.3</v>
      </c>
      <c r="BK32" s="3">
        <v>116.7</v>
      </c>
      <c r="BL32" s="3">
        <v>105.1</v>
      </c>
      <c r="BM32" s="3">
        <v>106.5</v>
      </c>
      <c r="BN32" s="3">
        <v>101.2</v>
      </c>
      <c r="BO32" s="3">
        <v>118</v>
      </c>
      <c r="BP32" s="3">
        <v>121.2</v>
      </c>
      <c r="BQ32" s="3">
        <v>109.2</v>
      </c>
      <c r="BR32" s="3">
        <v>104.6</v>
      </c>
      <c r="BS32" s="3">
        <v>112.7</v>
      </c>
      <c r="BT32" s="3">
        <v>110.8</v>
      </c>
      <c r="BU32" s="3">
        <v>109.8</v>
      </c>
      <c r="BV32" s="3">
        <v>104.4</v>
      </c>
      <c r="BW32" s="3">
        <v>115.8</v>
      </c>
      <c r="BX32" s="3">
        <v>124.8</v>
      </c>
      <c r="BY32" s="3">
        <v>116.1</v>
      </c>
      <c r="BZ32" s="3">
        <v>117</v>
      </c>
      <c r="CA32" s="3">
        <v>110</v>
      </c>
      <c r="CB32" s="3">
        <v>122.9</v>
      </c>
      <c r="CC32" s="3">
        <v>117.4</v>
      </c>
      <c r="CD32" s="3">
        <v>120.6</v>
      </c>
      <c r="CE32" s="3">
        <v>110.7</v>
      </c>
      <c r="CF32" s="3">
        <v>90.3</v>
      </c>
      <c r="CG32" s="3">
        <v>98.3</v>
      </c>
      <c r="CH32" s="3">
        <v>108.5</v>
      </c>
      <c r="CI32" s="3">
        <v>121.6</v>
      </c>
      <c r="CJ32" s="3">
        <v>115.8</v>
      </c>
      <c r="CK32" s="3">
        <v>105.4</v>
      </c>
      <c r="CL32" s="3">
        <v>122.1</v>
      </c>
    </row>
    <row r="33" spans="1:90" x14ac:dyDescent="0.2">
      <c r="A33" s="4">
        <v>32721</v>
      </c>
      <c r="B33" s="3">
        <v>113.8</v>
      </c>
      <c r="C33" s="3">
        <v>115.6</v>
      </c>
      <c r="D33" s="3">
        <v>112.2</v>
      </c>
      <c r="E33" s="3">
        <v>121.8</v>
      </c>
      <c r="F33" s="3">
        <v>101.7</v>
      </c>
      <c r="G33" s="3">
        <v>97.9</v>
      </c>
      <c r="H33" s="3">
        <v>113.1</v>
      </c>
      <c r="I33" s="3">
        <v>115.4</v>
      </c>
      <c r="J33" s="3">
        <v>105.1</v>
      </c>
      <c r="K33" s="3">
        <v>107.4</v>
      </c>
      <c r="L33" s="3">
        <v>106.6</v>
      </c>
      <c r="M33" s="3">
        <v>108.7</v>
      </c>
      <c r="N33" s="3">
        <v>105.7</v>
      </c>
      <c r="O33" s="3">
        <v>121.5</v>
      </c>
      <c r="P33" s="3">
        <v>108.6</v>
      </c>
      <c r="Q33" s="3">
        <v>113</v>
      </c>
      <c r="R33" s="3">
        <v>107.1</v>
      </c>
      <c r="S33" s="3">
        <v>112</v>
      </c>
      <c r="T33" s="3">
        <v>117.4</v>
      </c>
      <c r="U33" s="3">
        <v>112.4</v>
      </c>
      <c r="V33" s="3">
        <v>98</v>
      </c>
      <c r="W33" s="3">
        <v>123.5</v>
      </c>
      <c r="X33" s="3">
        <v>118</v>
      </c>
      <c r="Y33" s="3">
        <v>105.6</v>
      </c>
      <c r="Z33" s="3">
        <v>111.6</v>
      </c>
      <c r="AA33" s="3">
        <v>113</v>
      </c>
      <c r="AB33" s="3">
        <v>111.3</v>
      </c>
      <c r="AC33" s="3">
        <v>100.7</v>
      </c>
      <c r="AD33" s="3">
        <v>91.1</v>
      </c>
      <c r="AE33" s="3">
        <v>119.2</v>
      </c>
      <c r="AF33" s="3">
        <v>104</v>
      </c>
      <c r="AG33" s="3">
        <v>103.4</v>
      </c>
      <c r="AH33" s="3">
        <v>106.6</v>
      </c>
      <c r="AI33" s="3">
        <v>112.5</v>
      </c>
      <c r="AJ33" s="3">
        <v>118.3</v>
      </c>
      <c r="AK33" s="3">
        <v>116.2</v>
      </c>
      <c r="AL33" s="3">
        <v>116.5</v>
      </c>
      <c r="AM33" s="3">
        <v>116.1</v>
      </c>
      <c r="AN33" s="3">
        <v>116.6</v>
      </c>
      <c r="AO33" s="3">
        <v>112</v>
      </c>
      <c r="AP33" s="3">
        <v>110.9</v>
      </c>
      <c r="AQ33" s="3">
        <v>113.7</v>
      </c>
      <c r="AR33" s="3">
        <v>108.8</v>
      </c>
      <c r="AS33" s="3">
        <v>106</v>
      </c>
      <c r="AT33" s="3">
        <v>103.9</v>
      </c>
      <c r="AU33" s="3">
        <v>123.4</v>
      </c>
      <c r="AV33" s="3">
        <v>165.9</v>
      </c>
      <c r="AX33" s="3">
        <v>128</v>
      </c>
      <c r="AY33" s="3">
        <v>130.1</v>
      </c>
      <c r="AZ33" s="3">
        <v>115.1</v>
      </c>
      <c r="BA33" s="3">
        <v>113.8</v>
      </c>
      <c r="BB33" s="3">
        <v>169.8</v>
      </c>
      <c r="BC33" s="3">
        <v>101</v>
      </c>
      <c r="BD33" s="3">
        <v>115.7</v>
      </c>
      <c r="BE33" s="3">
        <v>104.6</v>
      </c>
      <c r="BF33" s="3">
        <v>90</v>
      </c>
      <c r="BG33" s="3">
        <v>110.7</v>
      </c>
      <c r="BH33" s="3">
        <v>112</v>
      </c>
      <c r="BI33" s="3">
        <v>104.6</v>
      </c>
      <c r="BJ33" s="3">
        <v>112.5</v>
      </c>
      <c r="BK33" s="3">
        <v>117</v>
      </c>
      <c r="BL33" s="3">
        <v>105.4</v>
      </c>
      <c r="BM33" s="3">
        <v>106.5</v>
      </c>
      <c r="BN33" s="3">
        <v>101.2</v>
      </c>
      <c r="BO33" s="3">
        <v>118.1</v>
      </c>
      <c r="BP33" s="3">
        <v>121</v>
      </c>
      <c r="BQ33" s="3">
        <v>109.5</v>
      </c>
      <c r="BR33" s="3">
        <v>104.3</v>
      </c>
      <c r="BS33" s="3">
        <v>112.6</v>
      </c>
      <c r="BT33" s="3">
        <v>111.4</v>
      </c>
      <c r="BU33" s="3">
        <v>110.1</v>
      </c>
      <c r="BV33" s="3">
        <v>104.7</v>
      </c>
      <c r="BW33" s="3">
        <v>116.2</v>
      </c>
      <c r="BX33" s="3">
        <v>125.2</v>
      </c>
      <c r="BY33" s="3">
        <v>116</v>
      </c>
      <c r="BZ33" s="3">
        <v>117.5</v>
      </c>
      <c r="CA33" s="3">
        <v>106.9</v>
      </c>
      <c r="CB33" s="3">
        <v>123.5</v>
      </c>
      <c r="CC33" s="3">
        <v>117.4</v>
      </c>
      <c r="CD33" s="3">
        <v>120.8</v>
      </c>
      <c r="CE33" s="3">
        <v>111</v>
      </c>
      <c r="CF33" s="3">
        <v>90.2</v>
      </c>
      <c r="CG33" s="3">
        <v>98.5</v>
      </c>
      <c r="CH33" s="3">
        <v>108</v>
      </c>
      <c r="CI33" s="3">
        <v>121.6</v>
      </c>
      <c r="CJ33" s="3">
        <v>116</v>
      </c>
      <c r="CK33" s="3">
        <v>105.5</v>
      </c>
      <c r="CL33" s="3">
        <v>122.7</v>
      </c>
    </row>
    <row r="34" spans="1:90" x14ac:dyDescent="0.2">
      <c r="A34" s="4">
        <v>32752</v>
      </c>
      <c r="B34" s="3">
        <v>114.6</v>
      </c>
      <c r="C34" s="3">
        <v>115.9</v>
      </c>
      <c r="D34" s="3">
        <v>112.7</v>
      </c>
      <c r="E34" s="3">
        <v>122.6</v>
      </c>
      <c r="F34" s="3">
        <v>101.6</v>
      </c>
      <c r="G34" s="3">
        <v>96.6</v>
      </c>
      <c r="H34" s="3">
        <v>116.7</v>
      </c>
      <c r="I34" s="3">
        <v>118.7</v>
      </c>
      <c r="J34" s="3">
        <v>107.3</v>
      </c>
      <c r="K34" s="3">
        <v>109.7</v>
      </c>
      <c r="L34" s="3">
        <v>107.1</v>
      </c>
      <c r="M34" s="3">
        <v>108.7</v>
      </c>
      <c r="N34" s="3">
        <v>106.5</v>
      </c>
      <c r="O34" s="3">
        <v>122.5</v>
      </c>
      <c r="P34" s="3">
        <v>108.4</v>
      </c>
      <c r="Q34" s="3">
        <v>115.4</v>
      </c>
      <c r="R34" s="3">
        <v>111.4</v>
      </c>
      <c r="S34" s="3">
        <v>112.6</v>
      </c>
      <c r="T34" s="3">
        <v>119.3</v>
      </c>
      <c r="U34" s="3">
        <v>113.4</v>
      </c>
      <c r="V34" s="3">
        <v>97.8</v>
      </c>
      <c r="W34" s="3">
        <v>124</v>
      </c>
      <c r="X34" s="3">
        <v>118.8</v>
      </c>
      <c r="Y34" s="3">
        <v>105.3</v>
      </c>
      <c r="Z34" s="3">
        <v>113.3</v>
      </c>
      <c r="AA34" s="3">
        <v>115.2</v>
      </c>
      <c r="AB34" s="3">
        <v>112.6</v>
      </c>
      <c r="AC34" s="3">
        <v>102.3</v>
      </c>
      <c r="AD34" s="3">
        <v>93.7</v>
      </c>
      <c r="AE34" s="3">
        <v>118.9</v>
      </c>
      <c r="AF34" s="3">
        <v>100.2</v>
      </c>
      <c r="AG34" s="3">
        <v>98.5</v>
      </c>
      <c r="AH34" s="3">
        <v>106.4</v>
      </c>
      <c r="AI34" s="3">
        <v>112.8</v>
      </c>
      <c r="AJ34" s="3">
        <v>119.1</v>
      </c>
      <c r="AK34" s="3">
        <v>117</v>
      </c>
      <c r="AL34" s="3">
        <v>116.9</v>
      </c>
      <c r="AM34" s="3">
        <v>116.9</v>
      </c>
      <c r="AN34" s="3">
        <v>117.5</v>
      </c>
      <c r="AO34" s="3">
        <v>112.2</v>
      </c>
      <c r="AP34" s="3">
        <v>111.5</v>
      </c>
      <c r="AQ34" s="3">
        <v>114.4</v>
      </c>
      <c r="AR34" s="3">
        <v>109.3</v>
      </c>
      <c r="AS34" s="3">
        <v>106.7</v>
      </c>
      <c r="AT34" s="3">
        <v>104.6</v>
      </c>
      <c r="AU34" s="3">
        <v>123.7</v>
      </c>
      <c r="AV34" s="3">
        <v>168.2</v>
      </c>
      <c r="AX34" s="3">
        <v>128</v>
      </c>
      <c r="AY34" s="3">
        <v>130.30000000000001</v>
      </c>
      <c r="AZ34" s="3">
        <v>115.5</v>
      </c>
      <c r="BA34" s="3">
        <v>114.3</v>
      </c>
      <c r="BB34" s="3">
        <v>170.1</v>
      </c>
      <c r="BC34" s="3">
        <v>101.6</v>
      </c>
      <c r="BD34" s="3">
        <v>115.7</v>
      </c>
      <c r="BE34" s="3">
        <v>104.6</v>
      </c>
      <c r="BF34" s="3">
        <v>95.1</v>
      </c>
      <c r="BG34" s="3">
        <v>111.1</v>
      </c>
      <c r="BH34" s="3">
        <v>112.4</v>
      </c>
      <c r="BI34" s="3">
        <v>105.1</v>
      </c>
      <c r="BJ34" s="3">
        <v>113.1</v>
      </c>
      <c r="BK34" s="3">
        <v>117.2</v>
      </c>
      <c r="BL34" s="3">
        <v>105.5</v>
      </c>
      <c r="BM34" s="3">
        <v>106.5</v>
      </c>
      <c r="BN34" s="3">
        <v>103.5</v>
      </c>
      <c r="BO34" s="3">
        <v>118.6</v>
      </c>
      <c r="BP34" s="3">
        <v>120.9</v>
      </c>
      <c r="BQ34" s="3">
        <v>110.4</v>
      </c>
      <c r="BR34" s="3">
        <v>109.2</v>
      </c>
      <c r="BS34" s="3">
        <v>112.6</v>
      </c>
      <c r="BT34" s="3">
        <v>113</v>
      </c>
      <c r="BU34" s="3">
        <v>111.4</v>
      </c>
      <c r="BV34" s="3">
        <v>105</v>
      </c>
      <c r="BW34" s="3">
        <v>116.5</v>
      </c>
      <c r="BX34" s="3">
        <v>125.5</v>
      </c>
      <c r="BY34" s="3">
        <v>116.4</v>
      </c>
      <c r="BZ34" s="3">
        <v>118</v>
      </c>
      <c r="CA34" s="3">
        <v>107.6</v>
      </c>
      <c r="CB34" s="3">
        <v>123.5</v>
      </c>
      <c r="CC34" s="3">
        <v>117.4</v>
      </c>
      <c r="CD34" s="3">
        <v>120.8</v>
      </c>
      <c r="CE34" s="3">
        <v>111.5</v>
      </c>
      <c r="CF34" s="3">
        <v>90.3</v>
      </c>
      <c r="CG34" s="3">
        <v>98.6</v>
      </c>
      <c r="CH34" s="3">
        <v>108.3</v>
      </c>
      <c r="CI34" s="3">
        <v>122</v>
      </c>
      <c r="CJ34" s="3">
        <v>116.2</v>
      </c>
      <c r="CK34" s="3">
        <v>105.5</v>
      </c>
      <c r="CL34" s="3">
        <v>125.3</v>
      </c>
    </row>
    <row r="35" spans="1:90" x14ac:dyDescent="0.2">
      <c r="A35" s="4">
        <v>32782</v>
      </c>
      <c r="B35" s="3">
        <v>115.1</v>
      </c>
      <c r="C35" s="3">
        <v>115.9</v>
      </c>
      <c r="D35" s="3">
        <v>113.3</v>
      </c>
      <c r="E35" s="3">
        <v>122.3</v>
      </c>
      <c r="F35" s="3">
        <v>101</v>
      </c>
      <c r="G35" s="3">
        <v>96.1</v>
      </c>
      <c r="H35" s="3">
        <v>122.1</v>
      </c>
      <c r="I35" s="3">
        <v>122.7</v>
      </c>
      <c r="J35" s="3">
        <v>107.9</v>
      </c>
      <c r="K35" s="3">
        <v>110.9</v>
      </c>
      <c r="L35" s="3">
        <v>108.2</v>
      </c>
      <c r="M35" s="3">
        <v>111.3</v>
      </c>
      <c r="N35" s="3">
        <v>106.7</v>
      </c>
      <c r="O35" s="3">
        <v>121.8</v>
      </c>
      <c r="P35" s="3">
        <v>108.6</v>
      </c>
      <c r="Q35" s="3">
        <v>117.1</v>
      </c>
      <c r="R35" s="3">
        <v>111</v>
      </c>
      <c r="S35" s="3">
        <v>119.5</v>
      </c>
      <c r="T35" s="3">
        <v>121.1</v>
      </c>
      <c r="U35" s="3">
        <v>114.3</v>
      </c>
      <c r="V35" s="3">
        <v>97.8</v>
      </c>
      <c r="W35" s="3">
        <v>124.2</v>
      </c>
      <c r="X35" s="3">
        <v>119.8</v>
      </c>
      <c r="Y35" s="3">
        <v>105.4</v>
      </c>
      <c r="Z35" s="3">
        <v>110.1</v>
      </c>
      <c r="AA35" s="3">
        <v>108.9</v>
      </c>
      <c r="AB35" s="3">
        <v>112.8</v>
      </c>
      <c r="AC35" s="3">
        <v>106.7</v>
      </c>
      <c r="AD35" s="3">
        <v>99.8</v>
      </c>
      <c r="AE35" s="3">
        <v>120</v>
      </c>
      <c r="AF35" s="3">
        <v>99.3</v>
      </c>
      <c r="AG35" s="3">
        <v>97.8</v>
      </c>
      <c r="AH35" s="3">
        <v>104.5</v>
      </c>
      <c r="AI35" s="3">
        <v>112.6</v>
      </c>
      <c r="AJ35" s="3">
        <v>120.1</v>
      </c>
      <c r="AK35" s="3">
        <v>118.1</v>
      </c>
      <c r="AL35" s="3">
        <v>117.4</v>
      </c>
      <c r="AM35" s="3">
        <v>117.9</v>
      </c>
      <c r="AN35" s="3">
        <v>118.6</v>
      </c>
      <c r="AO35" s="3">
        <v>112.5</v>
      </c>
      <c r="AP35" s="3">
        <v>112</v>
      </c>
      <c r="AQ35" s="3">
        <v>115.1</v>
      </c>
      <c r="AR35" s="3">
        <v>109.7</v>
      </c>
      <c r="AS35" s="3">
        <v>107.9</v>
      </c>
      <c r="AT35" s="3">
        <v>106.9</v>
      </c>
      <c r="AU35" s="3">
        <v>124.8</v>
      </c>
      <c r="AV35" s="3">
        <v>171.7</v>
      </c>
      <c r="AX35" s="3">
        <v>128</v>
      </c>
      <c r="AY35" s="3">
        <v>130.30000000000001</v>
      </c>
      <c r="AZ35" s="3">
        <v>116.3</v>
      </c>
      <c r="BA35" s="3">
        <v>115</v>
      </c>
      <c r="BB35" s="3">
        <v>170.8</v>
      </c>
      <c r="BC35" s="3">
        <v>102.4</v>
      </c>
      <c r="BD35" s="3">
        <v>115.7</v>
      </c>
      <c r="BE35" s="3">
        <v>104.6</v>
      </c>
      <c r="BF35" s="3">
        <v>101.9</v>
      </c>
      <c r="BG35" s="3">
        <v>111.9</v>
      </c>
      <c r="BH35" s="3">
        <v>113.3</v>
      </c>
      <c r="BI35" s="3">
        <v>105.2</v>
      </c>
      <c r="BJ35" s="3">
        <v>114.1</v>
      </c>
      <c r="BK35" s="3">
        <v>118</v>
      </c>
      <c r="BL35" s="3">
        <v>105.5</v>
      </c>
      <c r="BM35" s="3">
        <v>112.6</v>
      </c>
      <c r="BN35" s="3">
        <v>104.4</v>
      </c>
      <c r="BO35" s="3">
        <v>119.2</v>
      </c>
      <c r="BP35" s="3">
        <v>121.4</v>
      </c>
      <c r="BQ35" s="3">
        <v>111.5</v>
      </c>
      <c r="BR35" s="3">
        <v>110.1</v>
      </c>
      <c r="BS35" s="3">
        <v>114.5</v>
      </c>
      <c r="BT35" s="3">
        <v>114.9</v>
      </c>
      <c r="BU35" s="3">
        <v>113</v>
      </c>
      <c r="BV35" s="3">
        <v>105.4</v>
      </c>
      <c r="BW35" s="3">
        <v>117.4</v>
      </c>
      <c r="BX35" s="3">
        <v>126.3</v>
      </c>
      <c r="BY35" s="3">
        <v>116.3</v>
      </c>
      <c r="BZ35" s="3">
        <v>118.3</v>
      </c>
      <c r="CA35" s="3">
        <v>108.3</v>
      </c>
      <c r="CB35" s="3">
        <v>124.5</v>
      </c>
      <c r="CC35" s="3">
        <v>117.4</v>
      </c>
      <c r="CD35" s="3">
        <v>121.4</v>
      </c>
      <c r="CE35" s="3">
        <v>111.9</v>
      </c>
      <c r="CF35" s="3">
        <v>90.3</v>
      </c>
      <c r="CG35" s="3">
        <v>98.7</v>
      </c>
      <c r="CH35" s="3">
        <v>109.4</v>
      </c>
      <c r="CI35" s="3">
        <v>124.1</v>
      </c>
      <c r="CJ35" s="3">
        <v>116.9</v>
      </c>
      <c r="CK35" s="3">
        <v>105.3</v>
      </c>
      <c r="CL35" s="3">
        <v>125.7</v>
      </c>
    </row>
    <row r="36" spans="1:90" x14ac:dyDescent="0.2">
      <c r="A36" s="4">
        <v>32813</v>
      </c>
      <c r="B36" s="3">
        <v>115</v>
      </c>
      <c r="C36" s="3">
        <v>117.1</v>
      </c>
      <c r="D36" s="3">
        <v>114</v>
      </c>
      <c r="E36" s="3">
        <v>122</v>
      </c>
      <c r="F36" s="3">
        <v>105.4</v>
      </c>
      <c r="G36" s="3">
        <v>102.3</v>
      </c>
      <c r="H36" s="3">
        <v>124.2</v>
      </c>
      <c r="I36" s="3">
        <v>124.4</v>
      </c>
      <c r="J36" s="3">
        <v>108.3</v>
      </c>
      <c r="K36" s="3">
        <v>112</v>
      </c>
      <c r="L36" s="3">
        <v>107.9</v>
      </c>
      <c r="M36" s="3">
        <v>112.2</v>
      </c>
      <c r="N36" s="3">
        <v>105.5</v>
      </c>
      <c r="O36" s="3">
        <v>123.9</v>
      </c>
      <c r="P36" s="3">
        <v>109.9</v>
      </c>
      <c r="Q36" s="3">
        <v>117.9</v>
      </c>
      <c r="R36" s="3">
        <v>116.2</v>
      </c>
      <c r="S36" s="3">
        <v>119.7</v>
      </c>
      <c r="T36" s="3">
        <v>121.2</v>
      </c>
      <c r="U36" s="3">
        <v>115</v>
      </c>
      <c r="V36" s="3">
        <v>97.9</v>
      </c>
      <c r="W36" s="3">
        <v>123.8</v>
      </c>
      <c r="X36" s="3">
        <v>120.9</v>
      </c>
      <c r="Y36" s="3">
        <v>105.6</v>
      </c>
      <c r="Z36" s="3">
        <v>113.3</v>
      </c>
      <c r="AA36" s="3">
        <v>114</v>
      </c>
      <c r="AB36" s="3">
        <v>114</v>
      </c>
      <c r="AC36" s="3">
        <v>111</v>
      </c>
      <c r="AD36" s="3">
        <v>106.3</v>
      </c>
      <c r="AE36" s="3">
        <v>120.3</v>
      </c>
      <c r="AF36" s="3">
        <v>101.5</v>
      </c>
      <c r="AG36" s="3">
        <v>100.9</v>
      </c>
      <c r="AH36" s="3">
        <v>104</v>
      </c>
      <c r="AI36" s="3">
        <v>113</v>
      </c>
      <c r="AJ36" s="3">
        <v>120.8</v>
      </c>
      <c r="AK36" s="3">
        <v>118.3</v>
      </c>
      <c r="AL36" s="3">
        <v>118.1</v>
      </c>
      <c r="AM36" s="3">
        <v>118</v>
      </c>
      <c r="AN36" s="3">
        <v>118.8</v>
      </c>
      <c r="AO36" s="3">
        <v>111.5</v>
      </c>
      <c r="AP36" s="3">
        <v>111.7</v>
      </c>
      <c r="AQ36" s="3">
        <v>115.4</v>
      </c>
      <c r="AR36" s="3">
        <v>109</v>
      </c>
      <c r="AS36" s="3">
        <v>108.3</v>
      </c>
      <c r="AT36" s="3">
        <v>107.2</v>
      </c>
      <c r="AU36" s="3">
        <v>124.9</v>
      </c>
      <c r="AV36" s="3">
        <v>185.7</v>
      </c>
      <c r="AX36" s="3">
        <v>128</v>
      </c>
      <c r="AY36" s="3">
        <v>130.30000000000001</v>
      </c>
      <c r="AZ36" s="3">
        <v>116.7</v>
      </c>
      <c r="BA36" s="3">
        <v>115.4</v>
      </c>
      <c r="BB36" s="3">
        <v>172.5</v>
      </c>
      <c r="BC36" s="3">
        <v>104.2</v>
      </c>
      <c r="BD36" s="3">
        <v>115.7</v>
      </c>
      <c r="BE36" s="3">
        <v>104.6</v>
      </c>
      <c r="BF36" s="3">
        <v>108</v>
      </c>
      <c r="BG36" s="3">
        <v>112.2</v>
      </c>
      <c r="BH36" s="3">
        <v>113.7</v>
      </c>
      <c r="BI36" s="3">
        <v>105.6</v>
      </c>
      <c r="BJ36" s="3">
        <v>114.2</v>
      </c>
      <c r="BK36" s="3">
        <v>118.8</v>
      </c>
      <c r="BL36" s="3">
        <v>105.1</v>
      </c>
      <c r="BM36" s="3">
        <v>112.6</v>
      </c>
      <c r="BN36" s="3">
        <v>105.4</v>
      </c>
      <c r="BO36" s="3">
        <v>120</v>
      </c>
      <c r="BP36" s="3">
        <v>122.5</v>
      </c>
      <c r="BQ36" s="3">
        <v>113</v>
      </c>
      <c r="BR36" s="3">
        <v>110.6</v>
      </c>
      <c r="BS36" s="3">
        <v>114.9</v>
      </c>
      <c r="BT36" s="3">
        <v>115.4</v>
      </c>
      <c r="BU36" s="3">
        <v>113.2</v>
      </c>
      <c r="BV36" s="3">
        <v>105.7</v>
      </c>
      <c r="BW36" s="3">
        <v>117.9</v>
      </c>
      <c r="BX36" s="3">
        <v>126.7</v>
      </c>
      <c r="BY36" s="3">
        <v>115.6</v>
      </c>
      <c r="BZ36" s="3">
        <v>118.3</v>
      </c>
      <c r="CA36" s="3">
        <v>107.9</v>
      </c>
      <c r="CB36" s="3">
        <v>124.5</v>
      </c>
      <c r="CC36" s="3">
        <v>117.4</v>
      </c>
      <c r="CD36" s="3">
        <v>122.4</v>
      </c>
      <c r="CE36" s="3">
        <v>112</v>
      </c>
      <c r="CF36" s="3">
        <v>90.8</v>
      </c>
      <c r="CG36" s="3">
        <v>98.7</v>
      </c>
      <c r="CH36" s="3">
        <v>110.6</v>
      </c>
      <c r="CI36" s="3">
        <v>125.9</v>
      </c>
      <c r="CJ36" s="3">
        <v>118.5</v>
      </c>
      <c r="CK36" s="3">
        <v>105.4</v>
      </c>
      <c r="CL36" s="3">
        <v>127.3</v>
      </c>
    </row>
    <row r="37" spans="1:90" x14ac:dyDescent="0.2">
      <c r="A37" s="4">
        <v>32843</v>
      </c>
      <c r="B37" s="3">
        <v>117.6</v>
      </c>
      <c r="C37" s="3">
        <v>117.4</v>
      </c>
      <c r="D37" s="3">
        <v>114.4</v>
      </c>
      <c r="E37" s="3">
        <v>123.1</v>
      </c>
      <c r="F37" s="3">
        <v>109</v>
      </c>
      <c r="G37" s="3">
        <v>106.5</v>
      </c>
      <c r="H37" s="3">
        <v>121.3</v>
      </c>
      <c r="I37" s="3">
        <v>123.3</v>
      </c>
      <c r="J37" s="3">
        <v>108.4</v>
      </c>
      <c r="K37" s="3">
        <v>113</v>
      </c>
      <c r="L37" s="3">
        <v>107.1</v>
      </c>
      <c r="M37" s="3">
        <v>111.1</v>
      </c>
      <c r="N37" s="3">
        <v>104.9</v>
      </c>
      <c r="O37" s="3">
        <v>125.3</v>
      </c>
      <c r="P37" s="3">
        <v>110.7</v>
      </c>
      <c r="Q37" s="3">
        <v>117.7</v>
      </c>
      <c r="R37" s="3">
        <v>115</v>
      </c>
      <c r="S37" s="3">
        <v>119.8</v>
      </c>
      <c r="T37" s="3">
        <v>121.7</v>
      </c>
      <c r="U37" s="3">
        <v>118.8</v>
      </c>
      <c r="V37" s="3">
        <v>97.8</v>
      </c>
      <c r="W37" s="3">
        <v>123.6</v>
      </c>
      <c r="X37" s="3">
        <v>121.3</v>
      </c>
      <c r="Y37" s="3">
        <v>105.4</v>
      </c>
      <c r="Z37" s="3">
        <v>115</v>
      </c>
      <c r="AA37" s="3">
        <v>117.1</v>
      </c>
      <c r="AB37" s="3">
        <v>114.1</v>
      </c>
      <c r="AC37" s="3">
        <v>117.5</v>
      </c>
      <c r="AD37" s="3">
        <v>116.2</v>
      </c>
      <c r="AE37" s="3">
        <v>120.5</v>
      </c>
      <c r="AF37" s="3">
        <v>105.1</v>
      </c>
      <c r="AG37" s="3">
        <v>105.5</v>
      </c>
      <c r="AH37" s="3">
        <v>104.3</v>
      </c>
      <c r="AI37" s="3">
        <v>112.5</v>
      </c>
      <c r="AJ37" s="3">
        <v>121.3</v>
      </c>
      <c r="AK37" s="3">
        <v>118.8</v>
      </c>
      <c r="AL37" s="3">
        <v>118.9</v>
      </c>
      <c r="AM37" s="3">
        <v>118.4</v>
      </c>
      <c r="AN37" s="3">
        <v>119.4</v>
      </c>
      <c r="AO37" s="3">
        <v>110.9</v>
      </c>
      <c r="AP37" s="3">
        <v>111.3</v>
      </c>
      <c r="AQ37" s="3">
        <v>115.8</v>
      </c>
      <c r="AR37" s="3">
        <v>107.9</v>
      </c>
      <c r="AS37" s="3">
        <v>108.3</v>
      </c>
      <c r="AT37" s="3">
        <v>107.2</v>
      </c>
      <c r="AU37" s="3">
        <v>125.2</v>
      </c>
      <c r="AV37" s="3">
        <v>188.4</v>
      </c>
      <c r="AX37" s="3">
        <v>128</v>
      </c>
      <c r="AY37" s="3">
        <v>130.30000000000001</v>
      </c>
      <c r="AZ37" s="3">
        <v>117.4</v>
      </c>
      <c r="BA37" s="3">
        <v>115.7</v>
      </c>
      <c r="BB37" s="3">
        <v>171.5</v>
      </c>
      <c r="BC37" s="3">
        <v>104.8</v>
      </c>
      <c r="BD37" s="3">
        <v>115.7</v>
      </c>
      <c r="BE37" s="3">
        <v>104.6</v>
      </c>
      <c r="BF37" s="3">
        <v>113.4</v>
      </c>
      <c r="BG37" s="3">
        <v>112.9</v>
      </c>
      <c r="BH37" s="3">
        <v>114.1</v>
      </c>
      <c r="BI37" s="3">
        <v>105.3</v>
      </c>
      <c r="BJ37" s="3">
        <v>114.9</v>
      </c>
      <c r="BK37" s="3">
        <v>119.2</v>
      </c>
      <c r="BL37" s="3">
        <v>105.6</v>
      </c>
      <c r="BM37" s="3">
        <v>112.6</v>
      </c>
      <c r="BN37" s="3">
        <v>105.5</v>
      </c>
      <c r="BO37" s="3">
        <v>120.3</v>
      </c>
      <c r="BP37" s="3">
        <v>122.4</v>
      </c>
      <c r="BQ37" s="3">
        <v>113.2</v>
      </c>
      <c r="BR37" s="3">
        <v>110.7</v>
      </c>
      <c r="BS37" s="3">
        <v>114.6</v>
      </c>
      <c r="BT37" s="3">
        <v>115.8</v>
      </c>
      <c r="BU37" s="3">
        <v>113.5</v>
      </c>
      <c r="BV37" s="3">
        <v>105.9</v>
      </c>
      <c r="BW37" s="3">
        <v>119</v>
      </c>
      <c r="BX37" s="3">
        <v>127</v>
      </c>
      <c r="BY37" s="3">
        <v>113.8</v>
      </c>
      <c r="BZ37" s="3">
        <v>118.4</v>
      </c>
      <c r="CA37" s="3">
        <v>107</v>
      </c>
      <c r="CB37" s="3">
        <v>124.5</v>
      </c>
      <c r="CC37" s="3">
        <v>117.4</v>
      </c>
      <c r="CD37" s="3">
        <v>122.4</v>
      </c>
      <c r="CE37" s="3">
        <v>112.3</v>
      </c>
      <c r="CF37" s="3">
        <v>90.4</v>
      </c>
      <c r="CG37" s="3">
        <v>98.7</v>
      </c>
      <c r="CH37" s="3">
        <v>111</v>
      </c>
      <c r="CI37" s="3">
        <v>126.3</v>
      </c>
      <c r="CJ37" s="3">
        <v>119.4</v>
      </c>
      <c r="CK37" s="3">
        <v>105.3</v>
      </c>
      <c r="CL37" s="3">
        <v>127.3</v>
      </c>
    </row>
    <row r="38" spans="1:90" x14ac:dyDescent="0.2">
      <c r="A38" s="4">
        <v>32874</v>
      </c>
      <c r="B38" s="3">
        <v>118.6</v>
      </c>
      <c r="C38" s="3">
        <v>118.8</v>
      </c>
      <c r="D38" s="3">
        <v>115</v>
      </c>
      <c r="E38" s="3">
        <v>124.2</v>
      </c>
      <c r="F38" s="3">
        <v>110.9</v>
      </c>
      <c r="G38" s="3">
        <v>109.8</v>
      </c>
      <c r="H38" s="3">
        <v>121.3</v>
      </c>
      <c r="I38" s="3">
        <v>123.3</v>
      </c>
      <c r="J38" s="3">
        <v>111.6</v>
      </c>
      <c r="K38" s="3">
        <v>112.7</v>
      </c>
      <c r="L38" s="3">
        <v>111.1</v>
      </c>
      <c r="M38" s="3">
        <v>118.4</v>
      </c>
      <c r="N38" s="3">
        <v>106.9</v>
      </c>
      <c r="O38" s="3">
        <v>124.8</v>
      </c>
      <c r="P38" s="3">
        <v>111</v>
      </c>
      <c r="Q38" s="3">
        <v>118.5</v>
      </c>
      <c r="R38" s="3">
        <v>118.7</v>
      </c>
      <c r="S38" s="3">
        <v>120.1</v>
      </c>
      <c r="T38" s="3">
        <v>122</v>
      </c>
      <c r="U38" s="3">
        <v>122</v>
      </c>
      <c r="V38" s="3">
        <v>97.9</v>
      </c>
      <c r="W38" s="3">
        <v>124</v>
      </c>
      <c r="X38" s="3">
        <v>121.7</v>
      </c>
      <c r="Y38" s="3">
        <v>105.7</v>
      </c>
      <c r="Z38" s="3">
        <v>118.6</v>
      </c>
      <c r="AA38" s="3">
        <v>123.1</v>
      </c>
      <c r="AB38" s="3">
        <v>114.8</v>
      </c>
      <c r="AC38" s="3">
        <v>119.9</v>
      </c>
      <c r="AD38" s="3">
        <v>119.5</v>
      </c>
      <c r="AE38" s="3">
        <v>120.9</v>
      </c>
      <c r="AF38" s="3">
        <v>111.1</v>
      </c>
      <c r="AG38" s="3">
        <v>112.8</v>
      </c>
      <c r="AH38" s="3">
        <v>106</v>
      </c>
      <c r="AI38" s="3">
        <v>114.7</v>
      </c>
      <c r="AJ38" s="3">
        <v>122.2</v>
      </c>
      <c r="AK38" s="3">
        <v>120.6</v>
      </c>
      <c r="AL38" s="3">
        <v>120</v>
      </c>
      <c r="AM38" s="3">
        <v>119</v>
      </c>
      <c r="AN38" s="3">
        <v>119.9</v>
      </c>
      <c r="AO38" s="3">
        <v>111.9</v>
      </c>
      <c r="AP38" s="3">
        <v>112.5</v>
      </c>
      <c r="AQ38" s="3">
        <v>116.1</v>
      </c>
      <c r="AR38" s="3">
        <v>109.8</v>
      </c>
      <c r="AS38" s="3">
        <v>108.4</v>
      </c>
      <c r="AT38" s="3">
        <v>107.8</v>
      </c>
      <c r="AU38" s="3">
        <v>125.9</v>
      </c>
      <c r="AV38" s="3">
        <v>190.6</v>
      </c>
      <c r="AX38" s="3">
        <v>128</v>
      </c>
      <c r="AY38" s="3">
        <v>131.5</v>
      </c>
      <c r="AZ38" s="3">
        <v>120.1</v>
      </c>
      <c r="BA38" s="3">
        <v>116.2</v>
      </c>
      <c r="BB38" s="3">
        <v>170.7</v>
      </c>
      <c r="BC38" s="3">
        <v>105.4</v>
      </c>
      <c r="BD38" s="3">
        <v>115.7</v>
      </c>
      <c r="BE38" s="3">
        <v>104.6</v>
      </c>
      <c r="BF38" s="3">
        <v>124.5</v>
      </c>
      <c r="BG38" s="3">
        <v>112.7</v>
      </c>
      <c r="BH38" s="3">
        <v>112.6</v>
      </c>
      <c r="BI38" s="3">
        <v>104.3</v>
      </c>
      <c r="BJ38" s="3">
        <v>114.9</v>
      </c>
      <c r="BK38" s="3">
        <v>119.9</v>
      </c>
      <c r="BL38" s="3">
        <v>106.9</v>
      </c>
      <c r="BM38" s="3">
        <v>112.6</v>
      </c>
      <c r="BN38" s="3">
        <v>105.7</v>
      </c>
      <c r="BO38" s="3">
        <v>122.3</v>
      </c>
      <c r="BP38" s="3">
        <v>124.4</v>
      </c>
      <c r="BQ38" s="3">
        <v>110.7</v>
      </c>
      <c r="BR38" s="3">
        <v>106.7</v>
      </c>
      <c r="BS38" s="3">
        <v>111.7</v>
      </c>
      <c r="BT38" s="3">
        <v>115</v>
      </c>
      <c r="BU38" s="3">
        <v>113</v>
      </c>
      <c r="BV38" s="3">
        <v>105.9</v>
      </c>
      <c r="BW38" s="3">
        <v>120.2</v>
      </c>
      <c r="BX38" s="3">
        <v>130</v>
      </c>
      <c r="BY38" s="3">
        <v>113.1</v>
      </c>
      <c r="BZ38" s="3">
        <v>121.9</v>
      </c>
      <c r="CA38" s="3">
        <v>109</v>
      </c>
      <c r="CB38" s="3">
        <v>125.9</v>
      </c>
      <c r="CC38" s="3">
        <v>117.4</v>
      </c>
      <c r="CD38" s="3">
        <v>123.2</v>
      </c>
      <c r="CE38" s="3">
        <v>112.7</v>
      </c>
      <c r="CF38" s="3">
        <v>89.5</v>
      </c>
      <c r="CG38" s="3">
        <v>98.9</v>
      </c>
      <c r="CH38" s="3">
        <v>111.2</v>
      </c>
      <c r="CI38" s="3">
        <v>126.7</v>
      </c>
      <c r="CJ38" s="3">
        <v>120.4</v>
      </c>
      <c r="CK38" s="3">
        <v>105.9</v>
      </c>
      <c r="CL38" s="3">
        <v>128.80000000000001</v>
      </c>
    </row>
    <row r="39" spans="1:90" x14ac:dyDescent="0.2">
      <c r="A39" s="4">
        <v>32905</v>
      </c>
      <c r="B39" s="3">
        <v>119.3</v>
      </c>
      <c r="C39" s="3">
        <v>120.6</v>
      </c>
      <c r="D39" s="3">
        <v>115.9</v>
      </c>
      <c r="E39" s="3">
        <v>124.1</v>
      </c>
      <c r="F39" s="3">
        <v>111.2</v>
      </c>
      <c r="G39" s="3">
        <v>110.4</v>
      </c>
      <c r="H39" s="3">
        <v>121.5</v>
      </c>
      <c r="I39" s="3">
        <v>122.7</v>
      </c>
      <c r="J39" s="3">
        <v>112.2</v>
      </c>
      <c r="K39" s="3">
        <v>114.3</v>
      </c>
      <c r="L39" s="3">
        <v>113.3</v>
      </c>
      <c r="M39" s="3">
        <v>122.7</v>
      </c>
      <c r="N39" s="3">
        <v>107.8</v>
      </c>
      <c r="O39" s="3">
        <v>123.1</v>
      </c>
      <c r="P39" s="3">
        <v>112.1</v>
      </c>
      <c r="Q39" s="3">
        <v>118.6</v>
      </c>
      <c r="R39" s="3">
        <v>118.8</v>
      </c>
      <c r="S39" s="3">
        <v>120.1</v>
      </c>
      <c r="T39" s="3">
        <v>122.8</v>
      </c>
      <c r="U39" s="3">
        <v>123.5</v>
      </c>
      <c r="V39" s="3">
        <v>91.8</v>
      </c>
      <c r="W39" s="3">
        <v>127.4</v>
      </c>
      <c r="X39" s="3">
        <v>121.9</v>
      </c>
      <c r="Y39" s="3">
        <v>106.4</v>
      </c>
      <c r="Z39" s="3">
        <v>119.8</v>
      </c>
      <c r="AA39" s="3">
        <v>125.3</v>
      </c>
      <c r="AB39" s="3">
        <v>115</v>
      </c>
      <c r="AC39" s="3">
        <v>122.2</v>
      </c>
      <c r="AD39" s="3">
        <v>122.8</v>
      </c>
      <c r="AE39" s="3">
        <v>121.4</v>
      </c>
      <c r="AF39" s="3">
        <v>113.6</v>
      </c>
      <c r="AG39" s="3">
        <v>114.9</v>
      </c>
      <c r="AH39" s="3">
        <v>109.8</v>
      </c>
      <c r="AI39" s="3">
        <v>115.6</v>
      </c>
      <c r="AJ39" s="3">
        <v>122.8</v>
      </c>
      <c r="AK39" s="3">
        <v>121.3</v>
      </c>
      <c r="AL39" s="3">
        <v>120.6</v>
      </c>
      <c r="AM39" s="3">
        <v>119.6</v>
      </c>
      <c r="AN39" s="3">
        <v>120.3</v>
      </c>
      <c r="AO39" s="3">
        <v>114</v>
      </c>
      <c r="AP39" s="3">
        <v>113.4</v>
      </c>
      <c r="AQ39" s="3">
        <v>116.7</v>
      </c>
      <c r="AR39" s="3">
        <v>111</v>
      </c>
      <c r="AS39" s="3">
        <v>108.5</v>
      </c>
      <c r="AT39" s="3">
        <v>108.2</v>
      </c>
      <c r="AU39" s="3">
        <v>126</v>
      </c>
      <c r="AV39" s="3">
        <v>192.9</v>
      </c>
      <c r="AX39" s="3">
        <v>128</v>
      </c>
      <c r="AY39" s="3">
        <v>131.5</v>
      </c>
      <c r="AZ39" s="3">
        <v>120.3</v>
      </c>
      <c r="BA39" s="3">
        <v>117.5</v>
      </c>
      <c r="BB39" s="3">
        <v>172.3</v>
      </c>
      <c r="BC39" s="3">
        <v>105.5</v>
      </c>
      <c r="BD39" s="3">
        <v>115.7</v>
      </c>
      <c r="BE39" s="3">
        <v>104.6</v>
      </c>
      <c r="BF39" s="3">
        <v>111.7</v>
      </c>
      <c r="BG39" s="3">
        <v>113.4</v>
      </c>
      <c r="BH39" s="3">
        <v>113.9</v>
      </c>
      <c r="BI39" s="3">
        <v>104.6</v>
      </c>
      <c r="BJ39" s="3">
        <v>116.1</v>
      </c>
      <c r="BK39" s="3">
        <v>120.8</v>
      </c>
      <c r="BL39" s="3">
        <v>107.9</v>
      </c>
      <c r="BM39" s="3">
        <v>112.6</v>
      </c>
      <c r="BN39" s="3">
        <v>105.8</v>
      </c>
      <c r="BO39" s="3">
        <v>123.1</v>
      </c>
      <c r="BP39" s="3">
        <v>124.7</v>
      </c>
      <c r="BQ39" s="3">
        <v>112.7</v>
      </c>
      <c r="BR39" s="3">
        <v>108.4</v>
      </c>
      <c r="BS39" s="3">
        <v>113</v>
      </c>
      <c r="BT39" s="3">
        <v>116.3</v>
      </c>
      <c r="BU39" s="3">
        <v>114.3</v>
      </c>
      <c r="BV39" s="3">
        <v>106.4</v>
      </c>
      <c r="BW39" s="3">
        <v>121.4</v>
      </c>
      <c r="BX39" s="3">
        <v>130.5</v>
      </c>
      <c r="BY39" s="3">
        <v>113.7</v>
      </c>
      <c r="BZ39" s="3">
        <v>123</v>
      </c>
      <c r="CA39" s="3">
        <v>108.8</v>
      </c>
      <c r="CB39" s="3">
        <v>125.9</v>
      </c>
      <c r="CC39" s="3">
        <v>128.30000000000001</v>
      </c>
      <c r="CD39" s="3">
        <v>124.5</v>
      </c>
      <c r="CE39" s="3">
        <v>113.5</v>
      </c>
      <c r="CF39" s="3">
        <v>89.7</v>
      </c>
      <c r="CG39" s="3">
        <v>99.2</v>
      </c>
      <c r="CH39" s="3">
        <v>112</v>
      </c>
      <c r="CI39" s="3">
        <v>126.9</v>
      </c>
      <c r="CJ39" s="3">
        <v>121.4</v>
      </c>
      <c r="CK39" s="3">
        <v>105.9</v>
      </c>
      <c r="CL39" s="3">
        <v>129.19999999999999</v>
      </c>
    </row>
    <row r="40" spans="1:90" x14ac:dyDescent="0.2">
      <c r="A40" s="4">
        <v>32933</v>
      </c>
      <c r="B40" s="3">
        <v>119.3</v>
      </c>
      <c r="C40" s="3">
        <v>121.9</v>
      </c>
      <c r="D40" s="3">
        <v>116.4</v>
      </c>
      <c r="E40" s="3">
        <v>124.4</v>
      </c>
      <c r="F40" s="3">
        <v>113.9</v>
      </c>
      <c r="G40" s="3">
        <v>113.3</v>
      </c>
      <c r="H40" s="3">
        <v>120.8</v>
      </c>
      <c r="I40" s="3">
        <v>122</v>
      </c>
      <c r="J40" s="3">
        <v>112.6</v>
      </c>
      <c r="K40" s="3">
        <v>114.8</v>
      </c>
      <c r="L40" s="3">
        <v>113.4</v>
      </c>
      <c r="M40" s="3">
        <v>124.2</v>
      </c>
      <c r="N40" s="3">
        <v>107.1</v>
      </c>
      <c r="O40" s="3">
        <v>121.8</v>
      </c>
      <c r="P40" s="3">
        <v>113.6</v>
      </c>
      <c r="Q40" s="3">
        <v>118.3</v>
      </c>
      <c r="R40" s="3">
        <v>116.3</v>
      </c>
      <c r="S40" s="3">
        <v>120.2</v>
      </c>
      <c r="T40" s="3">
        <v>123.5</v>
      </c>
      <c r="U40" s="3">
        <v>124.6</v>
      </c>
      <c r="V40" s="3">
        <v>90.9</v>
      </c>
      <c r="W40" s="3">
        <v>131.1</v>
      </c>
      <c r="X40" s="3">
        <v>122.5</v>
      </c>
      <c r="Y40" s="3">
        <v>106.8</v>
      </c>
      <c r="Z40" s="3">
        <v>119.6</v>
      </c>
      <c r="AA40" s="3">
        <v>124.1</v>
      </c>
      <c r="AB40" s="3">
        <v>115.8</v>
      </c>
      <c r="AC40" s="3">
        <v>123.9</v>
      </c>
      <c r="AD40" s="3">
        <v>124.6</v>
      </c>
      <c r="AE40" s="3">
        <v>122.8</v>
      </c>
      <c r="AF40" s="3">
        <v>114.5</v>
      </c>
      <c r="AG40" s="3">
        <v>115.6</v>
      </c>
      <c r="AH40" s="3">
        <v>111.4</v>
      </c>
      <c r="AI40" s="3">
        <v>116.9</v>
      </c>
      <c r="AJ40" s="3">
        <v>123.2</v>
      </c>
      <c r="AK40" s="3">
        <v>122.1</v>
      </c>
      <c r="AL40" s="3">
        <v>121.4</v>
      </c>
      <c r="AM40" s="3">
        <v>120.2</v>
      </c>
      <c r="AN40" s="3">
        <v>120.8</v>
      </c>
      <c r="AO40" s="3">
        <v>115.3</v>
      </c>
      <c r="AP40" s="3">
        <v>114.3</v>
      </c>
      <c r="AQ40" s="3">
        <v>117.5</v>
      </c>
      <c r="AR40" s="3">
        <v>111.9</v>
      </c>
      <c r="AS40" s="3">
        <v>108.5</v>
      </c>
      <c r="AT40" s="3">
        <v>108.4</v>
      </c>
      <c r="AU40" s="3">
        <v>126.2</v>
      </c>
      <c r="AV40" s="3">
        <v>205.9</v>
      </c>
      <c r="AX40" s="3">
        <v>128</v>
      </c>
      <c r="AY40" s="3">
        <v>131.5</v>
      </c>
      <c r="AZ40" s="3">
        <v>120.8</v>
      </c>
      <c r="BA40" s="3">
        <v>118.5</v>
      </c>
      <c r="BB40" s="3">
        <v>172.5</v>
      </c>
      <c r="BC40" s="3">
        <v>105.5</v>
      </c>
      <c r="BD40" s="3">
        <v>115.7</v>
      </c>
      <c r="BE40" s="3">
        <v>106.1</v>
      </c>
      <c r="BF40" s="3">
        <v>104.7</v>
      </c>
      <c r="BG40" s="3">
        <v>115.5</v>
      </c>
      <c r="BH40" s="3">
        <v>115.2</v>
      </c>
      <c r="BI40" s="3">
        <v>105.1</v>
      </c>
      <c r="BJ40" s="3">
        <v>116.9</v>
      </c>
      <c r="BK40" s="3">
        <v>121.9</v>
      </c>
      <c r="BL40" s="3">
        <v>108.1</v>
      </c>
      <c r="BM40" s="3">
        <v>112.6</v>
      </c>
      <c r="BN40" s="3">
        <v>105.8</v>
      </c>
      <c r="BO40" s="3">
        <v>124.1</v>
      </c>
      <c r="BP40" s="3">
        <v>124.7</v>
      </c>
      <c r="BQ40" s="3">
        <v>114.3</v>
      </c>
      <c r="BR40" s="3">
        <v>108.6</v>
      </c>
      <c r="BS40" s="3">
        <v>114.3</v>
      </c>
      <c r="BT40" s="3">
        <v>117.7</v>
      </c>
      <c r="BU40" s="3">
        <v>114.9</v>
      </c>
      <c r="BV40" s="3">
        <v>106.6</v>
      </c>
      <c r="BW40" s="3">
        <v>122.8</v>
      </c>
      <c r="BX40" s="3">
        <v>130.80000000000001</v>
      </c>
      <c r="BY40" s="3">
        <v>114.8</v>
      </c>
      <c r="BZ40" s="3">
        <v>123.7</v>
      </c>
      <c r="CA40" s="3">
        <v>108.7</v>
      </c>
      <c r="CB40" s="3">
        <v>125.9</v>
      </c>
      <c r="CC40" s="3">
        <v>128.30000000000001</v>
      </c>
      <c r="CD40" s="3">
        <v>124.6</v>
      </c>
      <c r="CE40" s="3">
        <v>113.9</v>
      </c>
      <c r="CF40" s="3">
        <v>90</v>
      </c>
      <c r="CG40" s="3">
        <v>99.4</v>
      </c>
      <c r="CH40" s="3">
        <v>112.5</v>
      </c>
      <c r="CI40" s="3">
        <v>127.4</v>
      </c>
      <c r="CJ40" s="3">
        <v>122.6</v>
      </c>
      <c r="CK40" s="3">
        <v>105.9</v>
      </c>
      <c r="CL40" s="3">
        <v>129.4</v>
      </c>
    </row>
    <row r="41" spans="1:90" x14ac:dyDescent="0.2">
      <c r="A41" s="4">
        <v>32964</v>
      </c>
      <c r="B41" s="3">
        <v>120.1</v>
      </c>
      <c r="C41" s="3">
        <v>122.9</v>
      </c>
      <c r="D41" s="3">
        <v>117.7</v>
      </c>
      <c r="E41" s="3">
        <v>125.1</v>
      </c>
      <c r="F41" s="3">
        <v>118.6</v>
      </c>
      <c r="G41" s="3">
        <v>121.6</v>
      </c>
      <c r="H41" s="3">
        <v>121.8</v>
      </c>
      <c r="I41" s="3">
        <v>123.8</v>
      </c>
      <c r="J41" s="3">
        <v>112.9</v>
      </c>
      <c r="K41" s="3">
        <v>114.9</v>
      </c>
      <c r="L41" s="3">
        <v>115</v>
      </c>
      <c r="M41" s="3">
        <v>126.7</v>
      </c>
      <c r="N41" s="3">
        <v>108.1</v>
      </c>
      <c r="O41" s="3">
        <v>120.3</v>
      </c>
      <c r="P41" s="3">
        <v>114.9</v>
      </c>
      <c r="Q41" s="3">
        <v>116.4</v>
      </c>
      <c r="R41" s="3">
        <v>117.6</v>
      </c>
      <c r="S41" s="3">
        <v>121</v>
      </c>
      <c r="T41" s="3">
        <v>123.7</v>
      </c>
      <c r="U41" s="3">
        <v>125.5</v>
      </c>
      <c r="V41" s="3">
        <v>90.5</v>
      </c>
      <c r="W41" s="3">
        <v>133.6</v>
      </c>
      <c r="X41" s="3">
        <v>123.2</v>
      </c>
      <c r="Y41" s="3">
        <v>106.9</v>
      </c>
      <c r="Z41" s="3">
        <v>121.7</v>
      </c>
      <c r="AA41" s="3">
        <v>127.6</v>
      </c>
      <c r="AB41" s="3">
        <v>116.6</v>
      </c>
      <c r="AC41" s="3">
        <v>127</v>
      </c>
      <c r="AD41" s="3">
        <v>129.1</v>
      </c>
      <c r="AE41" s="3">
        <v>123.2</v>
      </c>
      <c r="AF41" s="3">
        <v>116.9</v>
      </c>
      <c r="AG41" s="3">
        <v>118.6</v>
      </c>
      <c r="AH41" s="3">
        <v>111.9</v>
      </c>
      <c r="AI41" s="3">
        <v>117.7</v>
      </c>
      <c r="AJ41" s="3">
        <v>124.8</v>
      </c>
      <c r="AK41" s="3">
        <v>123.5</v>
      </c>
      <c r="AL41" s="3">
        <v>122.8</v>
      </c>
      <c r="AM41" s="3">
        <v>123.8</v>
      </c>
      <c r="AN41" s="3">
        <v>124.7</v>
      </c>
      <c r="AO41" s="3">
        <v>117.1</v>
      </c>
      <c r="AP41" s="3">
        <v>118.2</v>
      </c>
      <c r="AQ41" s="3">
        <v>122.2</v>
      </c>
      <c r="AR41" s="3">
        <v>115.2</v>
      </c>
      <c r="AS41" s="3">
        <v>112.5</v>
      </c>
      <c r="AT41" s="3">
        <v>111.4</v>
      </c>
      <c r="AU41" s="3">
        <v>136.69999999999999</v>
      </c>
      <c r="AV41" s="3">
        <v>208.3</v>
      </c>
      <c r="AX41" s="3">
        <v>171.6</v>
      </c>
      <c r="AY41" s="3">
        <v>148.4</v>
      </c>
      <c r="AZ41" s="3">
        <v>121.8</v>
      </c>
      <c r="BA41" s="3">
        <v>119.3</v>
      </c>
      <c r="BB41" s="3">
        <v>173.5</v>
      </c>
      <c r="BC41" s="3">
        <v>105.5</v>
      </c>
      <c r="BD41" s="3">
        <v>116.9</v>
      </c>
      <c r="BE41" s="3">
        <v>108.5</v>
      </c>
      <c r="BF41" s="3">
        <v>105.6</v>
      </c>
      <c r="BG41" s="3">
        <v>115.6</v>
      </c>
      <c r="BH41" s="3">
        <v>115.5</v>
      </c>
      <c r="BI41" s="3">
        <v>105.7</v>
      </c>
      <c r="BJ41" s="3">
        <v>118.3</v>
      </c>
      <c r="BK41" s="3">
        <v>122.7</v>
      </c>
      <c r="BL41" s="3">
        <v>108.9</v>
      </c>
      <c r="BM41" s="3">
        <v>112.6</v>
      </c>
      <c r="BN41" s="3">
        <v>105.8</v>
      </c>
      <c r="BO41" s="3">
        <v>125.5</v>
      </c>
      <c r="BP41" s="3">
        <v>124.5</v>
      </c>
      <c r="BQ41" s="3">
        <v>115</v>
      </c>
      <c r="BR41" s="3">
        <v>111.7</v>
      </c>
      <c r="BS41" s="3">
        <v>116.6</v>
      </c>
      <c r="BT41" s="3">
        <v>118.3</v>
      </c>
      <c r="BU41" s="3">
        <v>115.7</v>
      </c>
      <c r="BV41" s="3">
        <v>106.9</v>
      </c>
      <c r="BW41" s="3">
        <v>124.1</v>
      </c>
      <c r="BX41" s="3">
        <v>131.6</v>
      </c>
      <c r="BY41" s="3">
        <v>115.9</v>
      </c>
      <c r="BZ41" s="3">
        <v>125.1</v>
      </c>
      <c r="CA41" s="3">
        <v>116.5</v>
      </c>
      <c r="CB41" s="3">
        <v>126.3</v>
      </c>
      <c r="CC41" s="3">
        <v>128.30000000000001</v>
      </c>
      <c r="CD41" s="3">
        <v>124.6</v>
      </c>
      <c r="CE41" s="3">
        <v>114.7</v>
      </c>
      <c r="CF41" s="3">
        <v>90</v>
      </c>
      <c r="CG41" s="3">
        <v>99.6</v>
      </c>
      <c r="CH41" s="3">
        <v>113.2</v>
      </c>
      <c r="CI41" s="3">
        <v>128.4</v>
      </c>
      <c r="CJ41" s="3">
        <v>123</v>
      </c>
      <c r="CK41" s="3">
        <v>110.1</v>
      </c>
      <c r="CL41" s="3">
        <v>131.5</v>
      </c>
    </row>
    <row r="42" spans="1:90" x14ac:dyDescent="0.2">
      <c r="A42" s="4">
        <v>32994</v>
      </c>
      <c r="B42" s="3">
        <v>119.8</v>
      </c>
      <c r="C42" s="3">
        <v>123.6</v>
      </c>
      <c r="D42" s="3">
        <v>119.9</v>
      </c>
      <c r="E42" s="3">
        <v>125.6</v>
      </c>
      <c r="F42" s="3">
        <v>119.4</v>
      </c>
      <c r="G42" s="3">
        <v>122.7</v>
      </c>
      <c r="H42" s="3">
        <v>125.4</v>
      </c>
      <c r="I42" s="3">
        <v>127</v>
      </c>
      <c r="J42" s="3">
        <v>114.8</v>
      </c>
      <c r="K42" s="3">
        <v>116.4</v>
      </c>
      <c r="L42" s="3">
        <v>116.3</v>
      </c>
      <c r="M42" s="3">
        <v>126.1</v>
      </c>
      <c r="N42" s="3">
        <v>110.6</v>
      </c>
      <c r="O42" s="3">
        <v>119.4</v>
      </c>
      <c r="P42" s="3">
        <v>116</v>
      </c>
      <c r="Q42" s="3">
        <v>120</v>
      </c>
      <c r="R42" s="3">
        <v>117.7</v>
      </c>
      <c r="S42" s="3">
        <v>121.4</v>
      </c>
      <c r="T42" s="3">
        <v>124.3</v>
      </c>
      <c r="U42" s="3">
        <v>130.1</v>
      </c>
      <c r="V42" s="3">
        <v>90.7</v>
      </c>
      <c r="W42" s="3">
        <v>136.6</v>
      </c>
      <c r="X42" s="3">
        <v>123.6</v>
      </c>
      <c r="Y42" s="3">
        <v>108.3</v>
      </c>
      <c r="Z42" s="3">
        <v>126.5</v>
      </c>
      <c r="AA42" s="3">
        <v>135.9</v>
      </c>
      <c r="AB42" s="3">
        <v>118.2</v>
      </c>
      <c r="AC42" s="3">
        <v>122.3</v>
      </c>
      <c r="AD42" s="3">
        <v>121.5</v>
      </c>
      <c r="AE42" s="3">
        <v>124.3</v>
      </c>
      <c r="AF42" s="3">
        <v>121.6</v>
      </c>
      <c r="AG42" s="3">
        <v>124.2</v>
      </c>
      <c r="AH42" s="3">
        <v>113.6</v>
      </c>
      <c r="AI42" s="3">
        <v>119</v>
      </c>
      <c r="AJ42" s="3">
        <v>125.9</v>
      </c>
      <c r="AK42" s="3">
        <v>124.7</v>
      </c>
      <c r="AL42" s="3">
        <v>123.7</v>
      </c>
      <c r="AM42" s="3">
        <v>125.9</v>
      </c>
      <c r="AN42" s="3">
        <v>126.7</v>
      </c>
      <c r="AO42" s="3">
        <v>120</v>
      </c>
      <c r="AP42" s="3">
        <v>120.8</v>
      </c>
      <c r="AQ42" s="3">
        <v>124.5</v>
      </c>
      <c r="AR42" s="3">
        <v>118.2</v>
      </c>
      <c r="AS42" s="3">
        <v>115.1</v>
      </c>
      <c r="AT42" s="3">
        <v>112.9</v>
      </c>
      <c r="AU42" s="3">
        <v>136.9</v>
      </c>
      <c r="AV42" s="3">
        <v>211.5</v>
      </c>
      <c r="AX42" s="3">
        <v>171.7</v>
      </c>
      <c r="AY42" s="3">
        <v>148.4</v>
      </c>
      <c r="AZ42" s="3">
        <v>122.7</v>
      </c>
      <c r="BA42" s="3">
        <v>120.9</v>
      </c>
      <c r="BB42" s="3">
        <v>173.5</v>
      </c>
      <c r="BC42" s="3">
        <v>100.2</v>
      </c>
      <c r="BD42" s="3">
        <v>121.1</v>
      </c>
      <c r="BE42" s="3">
        <v>111.5</v>
      </c>
      <c r="BF42" s="3">
        <v>104.3</v>
      </c>
      <c r="BG42" s="3">
        <v>116.3</v>
      </c>
      <c r="BH42" s="3">
        <v>116.6</v>
      </c>
      <c r="BI42" s="3">
        <v>106.2</v>
      </c>
      <c r="BJ42" s="3">
        <v>119</v>
      </c>
      <c r="BK42" s="3">
        <v>123.3</v>
      </c>
      <c r="BL42" s="3">
        <v>108.8</v>
      </c>
      <c r="BM42" s="3">
        <v>112.6</v>
      </c>
      <c r="BN42" s="3">
        <v>106.1</v>
      </c>
      <c r="BO42" s="3">
        <v>127</v>
      </c>
      <c r="BP42" s="3">
        <v>125.7</v>
      </c>
      <c r="BQ42" s="3">
        <v>116.7</v>
      </c>
      <c r="BR42" s="3">
        <v>111.4</v>
      </c>
      <c r="BS42" s="3">
        <v>117.6</v>
      </c>
      <c r="BT42" s="3">
        <v>118.8</v>
      </c>
      <c r="BU42" s="3">
        <v>116.5</v>
      </c>
      <c r="BV42" s="3">
        <v>107.2</v>
      </c>
      <c r="BW42" s="3">
        <v>124.7</v>
      </c>
      <c r="BX42" s="3">
        <v>132.80000000000001</v>
      </c>
      <c r="BY42" s="3">
        <v>116.8</v>
      </c>
      <c r="BZ42" s="3">
        <v>126.8</v>
      </c>
      <c r="CA42" s="3">
        <v>116.3</v>
      </c>
      <c r="CB42" s="3">
        <v>126.3</v>
      </c>
      <c r="CC42" s="3">
        <v>128.19999999999999</v>
      </c>
      <c r="CD42" s="3">
        <v>125.8</v>
      </c>
      <c r="CE42" s="3">
        <v>115.3</v>
      </c>
      <c r="CF42" s="3">
        <v>89.9</v>
      </c>
      <c r="CG42" s="3">
        <v>100</v>
      </c>
      <c r="CH42" s="3">
        <v>113.8</v>
      </c>
      <c r="CI42" s="3">
        <v>130.30000000000001</v>
      </c>
      <c r="CJ42" s="3">
        <v>123.2</v>
      </c>
      <c r="CK42" s="3">
        <v>110.1</v>
      </c>
      <c r="CL42" s="3">
        <v>132.5</v>
      </c>
    </row>
    <row r="43" spans="1:90" x14ac:dyDescent="0.2">
      <c r="A43" s="4">
        <v>33025</v>
      </c>
      <c r="B43" s="3">
        <v>120.7</v>
      </c>
      <c r="C43" s="3">
        <v>123.8</v>
      </c>
      <c r="D43" s="3">
        <v>119.7</v>
      </c>
      <c r="E43" s="3">
        <v>124</v>
      </c>
      <c r="F43" s="3">
        <v>118.3</v>
      </c>
      <c r="G43" s="3">
        <v>119.5</v>
      </c>
      <c r="H43" s="3">
        <v>129.5</v>
      </c>
      <c r="I43" s="3">
        <v>128.30000000000001</v>
      </c>
      <c r="J43" s="3">
        <v>116.7</v>
      </c>
      <c r="K43" s="3">
        <v>118</v>
      </c>
      <c r="L43" s="3">
        <v>117.7</v>
      </c>
      <c r="M43" s="3">
        <v>126.9</v>
      </c>
      <c r="N43" s="3">
        <v>112.4</v>
      </c>
      <c r="O43" s="3">
        <v>121.7</v>
      </c>
      <c r="P43" s="3">
        <v>116.6</v>
      </c>
      <c r="Q43" s="3">
        <v>120.2</v>
      </c>
      <c r="R43" s="3">
        <v>116.9</v>
      </c>
      <c r="S43" s="3">
        <v>121.6</v>
      </c>
      <c r="T43" s="3">
        <v>125.8</v>
      </c>
      <c r="U43" s="3">
        <v>132.19999999999999</v>
      </c>
      <c r="V43" s="3">
        <v>90.5</v>
      </c>
      <c r="W43" s="3">
        <v>137.6</v>
      </c>
      <c r="X43" s="3">
        <v>124.5</v>
      </c>
      <c r="Y43" s="3">
        <v>108.8</v>
      </c>
      <c r="Z43" s="3">
        <v>117.9</v>
      </c>
      <c r="AA43" s="3">
        <v>116.4</v>
      </c>
      <c r="AB43" s="3">
        <v>119.6</v>
      </c>
      <c r="AC43" s="3">
        <v>111.4</v>
      </c>
      <c r="AD43" s="3">
        <v>105.2</v>
      </c>
      <c r="AE43" s="3">
        <v>124.3</v>
      </c>
      <c r="AF43" s="3">
        <v>128.4</v>
      </c>
      <c r="AG43" s="3">
        <v>132.6</v>
      </c>
      <c r="AH43" s="3">
        <v>115.1</v>
      </c>
      <c r="AI43" s="3">
        <v>119.9</v>
      </c>
      <c r="AJ43" s="3">
        <v>126.9</v>
      </c>
      <c r="AK43" s="3">
        <v>125.4</v>
      </c>
      <c r="AL43" s="3">
        <v>124.8</v>
      </c>
      <c r="AM43" s="3">
        <v>126.2</v>
      </c>
      <c r="AN43" s="3">
        <v>127</v>
      </c>
      <c r="AO43" s="3">
        <v>119.9</v>
      </c>
      <c r="AP43" s="3">
        <v>121.6</v>
      </c>
      <c r="AQ43" s="3">
        <v>125.5</v>
      </c>
      <c r="AR43" s="3">
        <v>118.7</v>
      </c>
      <c r="AS43" s="3">
        <v>115.3</v>
      </c>
      <c r="AT43" s="3">
        <v>112.8</v>
      </c>
      <c r="AU43" s="3">
        <v>137.4</v>
      </c>
      <c r="AV43" s="3">
        <v>213.7</v>
      </c>
      <c r="AX43" s="3">
        <v>171.8</v>
      </c>
      <c r="AY43" s="3">
        <v>148.4</v>
      </c>
      <c r="AZ43" s="3">
        <v>123.3</v>
      </c>
      <c r="BA43" s="3">
        <v>121.7</v>
      </c>
      <c r="BB43" s="3">
        <v>174.1</v>
      </c>
      <c r="BC43" s="3">
        <v>99.9</v>
      </c>
      <c r="BD43" s="3">
        <v>124.3</v>
      </c>
      <c r="BE43" s="3">
        <v>112.4</v>
      </c>
      <c r="BF43" s="3">
        <v>100.7</v>
      </c>
      <c r="BG43" s="3">
        <v>116.7</v>
      </c>
      <c r="BH43" s="3">
        <v>117.1</v>
      </c>
      <c r="BI43" s="3">
        <v>106.1</v>
      </c>
      <c r="BJ43" s="3">
        <v>119.1</v>
      </c>
      <c r="BK43" s="3">
        <v>124.4</v>
      </c>
      <c r="BL43" s="3">
        <v>108.6</v>
      </c>
      <c r="BM43" s="3">
        <v>112.6</v>
      </c>
      <c r="BN43" s="3">
        <v>106.2</v>
      </c>
      <c r="BO43" s="3">
        <v>127.6</v>
      </c>
      <c r="BP43" s="3">
        <v>126.7</v>
      </c>
      <c r="BQ43" s="3">
        <v>116.3</v>
      </c>
      <c r="BR43" s="3">
        <v>110.9</v>
      </c>
      <c r="BS43" s="3">
        <v>117</v>
      </c>
      <c r="BT43" s="3">
        <v>119</v>
      </c>
      <c r="BU43" s="3">
        <v>116.9</v>
      </c>
      <c r="BV43" s="3">
        <v>107.5</v>
      </c>
      <c r="BW43" s="3">
        <v>124.9</v>
      </c>
      <c r="BX43" s="3">
        <v>133.19999999999999</v>
      </c>
      <c r="BY43" s="3">
        <v>117.9</v>
      </c>
      <c r="BZ43" s="3">
        <v>127.8</v>
      </c>
      <c r="CA43" s="3">
        <v>115.7</v>
      </c>
      <c r="CB43" s="3">
        <v>126.3</v>
      </c>
      <c r="CC43" s="3">
        <v>128.19999999999999</v>
      </c>
      <c r="CD43" s="3">
        <v>125.9</v>
      </c>
      <c r="CE43" s="3">
        <v>118.8</v>
      </c>
      <c r="CF43" s="3">
        <v>89.5</v>
      </c>
      <c r="CG43" s="3">
        <v>100.1</v>
      </c>
      <c r="CH43" s="3">
        <v>114.1</v>
      </c>
      <c r="CI43" s="3">
        <v>130.4</v>
      </c>
      <c r="CJ43" s="3">
        <v>123.8</v>
      </c>
      <c r="CK43" s="3">
        <v>110.2</v>
      </c>
      <c r="CL43" s="3">
        <v>133.6</v>
      </c>
    </row>
    <row r="44" spans="1:90" x14ac:dyDescent="0.2">
      <c r="A44" s="4">
        <v>33055</v>
      </c>
      <c r="B44" s="3">
        <v>120.7</v>
      </c>
      <c r="C44" s="3">
        <v>124.2</v>
      </c>
      <c r="D44" s="3">
        <v>120.1</v>
      </c>
      <c r="E44" s="3">
        <v>124.3</v>
      </c>
      <c r="F44" s="3">
        <v>112.7</v>
      </c>
      <c r="G44" s="3">
        <v>111.7</v>
      </c>
      <c r="H44" s="3">
        <v>127.9</v>
      </c>
      <c r="I44" s="3">
        <v>129.6</v>
      </c>
      <c r="J44" s="3">
        <v>117.7</v>
      </c>
      <c r="K44" s="3">
        <v>120.1</v>
      </c>
      <c r="L44" s="3">
        <v>119.9</v>
      </c>
      <c r="M44" s="3">
        <v>131.4</v>
      </c>
      <c r="N44" s="3">
        <v>113</v>
      </c>
      <c r="O44" s="3">
        <v>122.5</v>
      </c>
      <c r="P44" s="3">
        <v>117</v>
      </c>
      <c r="Q44" s="3">
        <v>120.4</v>
      </c>
      <c r="R44" s="3">
        <v>116.1</v>
      </c>
      <c r="S44" s="3">
        <v>121.6</v>
      </c>
      <c r="T44" s="3">
        <v>125.3</v>
      </c>
      <c r="U44" s="3">
        <v>134</v>
      </c>
      <c r="V44" s="3">
        <v>90.1</v>
      </c>
      <c r="W44" s="3">
        <v>137.80000000000001</v>
      </c>
      <c r="X44" s="3">
        <v>128.4</v>
      </c>
      <c r="Y44" s="3">
        <v>109.2</v>
      </c>
      <c r="Z44" s="3">
        <v>104.2</v>
      </c>
      <c r="AA44" s="3">
        <v>84.5</v>
      </c>
      <c r="AB44" s="3">
        <v>122.9</v>
      </c>
      <c r="AC44" s="3">
        <v>104.5</v>
      </c>
      <c r="AD44" s="3">
        <v>95.2</v>
      </c>
      <c r="AE44" s="3">
        <v>123.5</v>
      </c>
      <c r="AF44" s="3">
        <v>121.7</v>
      </c>
      <c r="AG44" s="3">
        <v>123.3</v>
      </c>
      <c r="AH44" s="3">
        <v>116.9</v>
      </c>
      <c r="AI44" s="3">
        <v>119.5</v>
      </c>
      <c r="AJ44" s="3">
        <v>127.9</v>
      </c>
      <c r="AK44" s="3">
        <v>126</v>
      </c>
      <c r="AL44" s="3">
        <v>126.4</v>
      </c>
      <c r="AM44" s="3">
        <v>127.8</v>
      </c>
      <c r="AN44" s="3">
        <v>128.6</v>
      </c>
      <c r="AO44" s="3">
        <v>121.4</v>
      </c>
      <c r="AP44" s="3">
        <v>123</v>
      </c>
      <c r="AQ44" s="3">
        <v>126</v>
      </c>
      <c r="AR44" s="3">
        <v>120.8</v>
      </c>
      <c r="AS44" s="3">
        <v>115.3</v>
      </c>
      <c r="AT44" s="3">
        <v>113.1</v>
      </c>
      <c r="AU44" s="3">
        <v>139.6</v>
      </c>
      <c r="AV44" s="3">
        <v>215.9</v>
      </c>
      <c r="AX44" s="3">
        <v>171.8</v>
      </c>
      <c r="AY44" s="3">
        <v>148.4</v>
      </c>
      <c r="AZ44" s="3">
        <v>123.7</v>
      </c>
      <c r="BA44" s="3">
        <v>122.7</v>
      </c>
      <c r="BB44" s="3">
        <v>177.6</v>
      </c>
      <c r="BC44" s="3">
        <v>99.6</v>
      </c>
      <c r="BD44" s="3">
        <v>126.2</v>
      </c>
      <c r="BE44" s="3">
        <v>112.4</v>
      </c>
      <c r="BF44" s="3">
        <v>98</v>
      </c>
      <c r="BG44" s="3">
        <v>115.3</v>
      </c>
      <c r="BH44" s="3">
        <v>115.2</v>
      </c>
      <c r="BI44" s="3">
        <v>105</v>
      </c>
      <c r="BJ44" s="3">
        <v>118.7</v>
      </c>
      <c r="BK44" s="3">
        <v>124.4</v>
      </c>
      <c r="BL44" s="3">
        <v>108.9</v>
      </c>
      <c r="BM44" s="3">
        <v>112.6</v>
      </c>
      <c r="BN44" s="3">
        <v>106.2</v>
      </c>
      <c r="BO44" s="3">
        <v>128.80000000000001</v>
      </c>
      <c r="BP44" s="3">
        <v>128.69999999999999</v>
      </c>
      <c r="BQ44" s="3">
        <v>113</v>
      </c>
      <c r="BR44" s="3">
        <v>106.5</v>
      </c>
      <c r="BS44" s="3">
        <v>114.5</v>
      </c>
      <c r="BT44" s="3">
        <v>117.9</v>
      </c>
      <c r="BU44" s="3">
        <v>115.8</v>
      </c>
      <c r="BV44" s="3">
        <v>107</v>
      </c>
      <c r="BW44" s="3">
        <v>125.6</v>
      </c>
      <c r="BX44" s="3">
        <v>136.5</v>
      </c>
      <c r="BY44" s="3">
        <v>119</v>
      </c>
      <c r="BZ44" s="3">
        <v>129.1</v>
      </c>
      <c r="CA44" s="3">
        <v>114.8</v>
      </c>
      <c r="CB44" s="3">
        <v>128.9</v>
      </c>
      <c r="CC44" s="3">
        <v>128.19999999999999</v>
      </c>
      <c r="CD44" s="3">
        <v>126.3</v>
      </c>
      <c r="CE44" s="3">
        <v>119.3</v>
      </c>
      <c r="CF44" s="3">
        <v>88.8</v>
      </c>
      <c r="CG44" s="3">
        <v>100.4</v>
      </c>
      <c r="CH44" s="3">
        <v>113.8</v>
      </c>
      <c r="CI44" s="3">
        <v>130.6</v>
      </c>
      <c r="CJ44" s="3">
        <v>123.9</v>
      </c>
      <c r="CK44" s="3">
        <v>109.9</v>
      </c>
      <c r="CL44" s="3">
        <v>134.1</v>
      </c>
    </row>
    <row r="45" spans="1:90" x14ac:dyDescent="0.2">
      <c r="A45" s="4">
        <v>33086</v>
      </c>
      <c r="B45" s="3">
        <v>121.1</v>
      </c>
      <c r="C45" s="3">
        <v>125</v>
      </c>
      <c r="D45" s="3">
        <v>121.3</v>
      </c>
      <c r="E45" s="3">
        <v>123.3</v>
      </c>
      <c r="F45" s="3">
        <v>108.6</v>
      </c>
      <c r="G45" s="3">
        <v>106</v>
      </c>
      <c r="H45" s="3">
        <v>126</v>
      </c>
      <c r="I45" s="3">
        <v>128.9</v>
      </c>
      <c r="J45" s="3">
        <v>118.8</v>
      </c>
      <c r="K45" s="3">
        <v>120.9</v>
      </c>
      <c r="L45" s="3">
        <v>120.1</v>
      </c>
      <c r="M45" s="3">
        <v>132</v>
      </c>
      <c r="N45" s="3">
        <v>113</v>
      </c>
      <c r="O45" s="3">
        <v>122.8</v>
      </c>
      <c r="P45" s="3">
        <v>118.7</v>
      </c>
      <c r="Q45" s="3">
        <v>120.7</v>
      </c>
      <c r="R45" s="3">
        <v>117.5</v>
      </c>
      <c r="S45" s="3">
        <v>123.3</v>
      </c>
      <c r="T45" s="3">
        <v>128.1</v>
      </c>
      <c r="U45" s="3">
        <v>134.9</v>
      </c>
      <c r="V45" s="3">
        <v>90.3</v>
      </c>
      <c r="W45" s="3">
        <v>138.6</v>
      </c>
      <c r="X45" s="3">
        <v>130.1</v>
      </c>
      <c r="Y45" s="3">
        <v>109.2</v>
      </c>
      <c r="Z45" s="3">
        <v>113.1</v>
      </c>
      <c r="AA45" s="3">
        <v>101.1</v>
      </c>
      <c r="AB45" s="3">
        <v>124.6</v>
      </c>
      <c r="AC45" s="3">
        <v>110.2</v>
      </c>
      <c r="AD45" s="3">
        <v>103.2</v>
      </c>
      <c r="AE45" s="3">
        <v>124.5</v>
      </c>
      <c r="AF45" s="3">
        <v>121.4</v>
      </c>
      <c r="AG45" s="3">
        <v>122.8</v>
      </c>
      <c r="AH45" s="3">
        <v>117.4</v>
      </c>
      <c r="AI45" s="3">
        <v>121.2</v>
      </c>
      <c r="AJ45" s="3">
        <v>128.5</v>
      </c>
      <c r="AK45" s="3">
        <v>126.5</v>
      </c>
      <c r="AL45" s="3">
        <v>127.2</v>
      </c>
      <c r="AM45" s="3">
        <v>129.4</v>
      </c>
      <c r="AN45" s="3">
        <v>130.5</v>
      </c>
      <c r="AO45" s="3">
        <v>120.6</v>
      </c>
      <c r="AP45" s="3">
        <v>122.9</v>
      </c>
      <c r="AQ45" s="3">
        <v>126.3</v>
      </c>
      <c r="AR45" s="3">
        <v>120.4</v>
      </c>
      <c r="AS45" s="3">
        <v>115.4</v>
      </c>
      <c r="AT45" s="3">
        <v>113.1</v>
      </c>
      <c r="AU45" s="3">
        <v>140</v>
      </c>
      <c r="AV45" s="3">
        <v>218.5</v>
      </c>
      <c r="AX45" s="3">
        <v>171.8</v>
      </c>
      <c r="AY45" s="3">
        <v>148.4</v>
      </c>
      <c r="AZ45" s="3">
        <v>124.4</v>
      </c>
      <c r="BA45" s="3">
        <v>124.2</v>
      </c>
      <c r="BB45" s="3">
        <v>178.8</v>
      </c>
      <c r="BC45" s="3">
        <v>103.7</v>
      </c>
      <c r="BD45" s="3">
        <v>126.2</v>
      </c>
      <c r="BE45" s="3">
        <v>112.4</v>
      </c>
      <c r="BF45" s="3">
        <v>128.69999999999999</v>
      </c>
      <c r="BG45" s="3">
        <v>117.3</v>
      </c>
      <c r="BH45" s="3">
        <v>116.4</v>
      </c>
      <c r="BI45" s="3">
        <v>105.2</v>
      </c>
      <c r="BJ45" s="3">
        <v>120.4</v>
      </c>
      <c r="BK45" s="3">
        <v>124.6</v>
      </c>
      <c r="BL45" s="3">
        <v>110.2</v>
      </c>
      <c r="BM45" s="3">
        <v>112.6</v>
      </c>
      <c r="BN45" s="3">
        <v>106.2</v>
      </c>
      <c r="BO45" s="3">
        <v>130</v>
      </c>
      <c r="BP45" s="3">
        <v>128.4</v>
      </c>
      <c r="BQ45" s="3">
        <v>113.8</v>
      </c>
      <c r="BR45" s="3">
        <v>107.9</v>
      </c>
      <c r="BS45" s="3">
        <v>116.3</v>
      </c>
      <c r="BT45" s="3">
        <v>118.7</v>
      </c>
      <c r="BU45" s="3">
        <v>117.4</v>
      </c>
      <c r="BV45" s="3">
        <v>108.3</v>
      </c>
      <c r="BW45" s="3">
        <v>126.5</v>
      </c>
      <c r="BX45" s="3">
        <v>137.4</v>
      </c>
      <c r="BY45" s="3">
        <v>119.9</v>
      </c>
      <c r="BZ45" s="3">
        <v>130</v>
      </c>
      <c r="CA45" s="3">
        <v>123.5</v>
      </c>
      <c r="CB45" s="3">
        <v>128.9</v>
      </c>
      <c r="CC45" s="3">
        <v>128.19999999999999</v>
      </c>
      <c r="CD45" s="3">
        <v>126.3</v>
      </c>
      <c r="CE45" s="3">
        <v>120.9</v>
      </c>
      <c r="CF45" s="3">
        <v>89</v>
      </c>
      <c r="CG45" s="3">
        <v>100.5</v>
      </c>
      <c r="CH45" s="3">
        <v>114.5</v>
      </c>
      <c r="CI45" s="3">
        <v>131</v>
      </c>
      <c r="CJ45" s="3">
        <v>124.3</v>
      </c>
      <c r="CK45" s="3">
        <v>109.9</v>
      </c>
      <c r="CL45" s="3">
        <v>134.69999999999999</v>
      </c>
    </row>
    <row r="46" spans="1:90" x14ac:dyDescent="0.2">
      <c r="A46" s="4">
        <v>33117</v>
      </c>
      <c r="B46" s="3">
        <v>121.1</v>
      </c>
      <c r="C46" s="3">
        <v>125.3</v>
      </c>
      <c r="D46" s="3">
        <v>122.3</v>
      </c>
      <c r="E46" s="3">
        <v>123.9</v>
      </c>
      <c r="F46" s="3">
        <v>106.8</v>
      </c>
      <c r="G46" s="3">
        <v>104</v>
      </c>
      <c r="H46" s="3">
        <v>126</v>
      </c>
      <c r="I46" s="3">
        <v>130</v>
      </c>
      <c r="J46" s="3">
        <v>119.6</v>
      </c>
      <c r="K46" s="3">
        <v>120.9</v>
      </c>
      <c r="L46" s="3">
        <v>120.7</v>
      </c>
      <c r="M46" s="3">
        <v>131.69999999999999</v>
      </c>
      <c r="N46" s="3">
        <v>114.2</v>
      </c>
      <c r="O46" s="3">
        <v>120.7</v>
      </c>
      <c r="P46" s="3">
        <v>119.2</v>
      </c>
      <c r="Q46" s="3">
        <v>120.9</v>
      </c>
      <c r="R46" s="3">
        <v>110.9</v>
      </c>
      <c r="S46" s="3">
        <v>125.1</v>
      </c>
      <c r="T46" s="3">
        <v>128.5</v>
      </c>
      <c r="U46" s="3">
        <v>134.80000000000001</v>
      </c>
      <c r="V46" s="3">
        <v>90.3</v>
      </c>
      <c r="W46" s="3">
        <v>138.69999999999999</v>
      </c>
      <c r="X46" s="3">
        <v>131.19999999999999</v>
      </c>
      <c r="Y46" s="3">
        <v>109.4</v>
      </c>
      <c r="Z46" s="3">
        <v>114</v>
      </c>
      <c r="AA46" s="3">
        <v>103.6</v>
      </c>
      <c r="AB46" s="3">
        <v>124.1</v>
      </c>
      <c r="AC46" s="3">
        <v>112.1</v>
      </c>
      <c r="AD46" s="3">
        <v>105.9</v>
      </c>
      <c r="AE46" s="3">
        <v>124.7</v>
      </c>
      <c r="AF46" s="3">
        <v>118.6</v>
      </c>
      <c r="AG46" s="3">
        <v>119.1</v>
      </c>
      <c r="AH46" s="3">
        <v>117.3</v>
      </c>
      <c r="AI46" s="3">
        <v>121.8</v>
      </c>
      <c r="AJ46" s="3">
        <v>129.69999999999999</v>
      </c>
      <c r="AK46" s="3">
        <v>128.80000000000001</v>
      </c>
      <c r="AL46" s="3">
        <v>128.5</v>
      </c>
      <c r="AM46" s="3">
        <v>130.19999999999999</v>
      </c>
      <c r="AN46" s="3">
        <v>131.4</v>
      </c>
      <c r="AO46" s="3">
        <v>120.9</v>
      </c>
      <c r="AP46" s="3">
        <v>123.4</v>
      </c>
      <c r="AQ46" s="3">
        <v>127</v>
      </c>
      <c r="AR46" s="3">
        <v>120.8</v>
      </c>
      <c r="AS46" s="3">
        <v>115.5</v>
      </c>
      <c r="AT46" s="3">
        <v>113.3</v>
      </c>
      <c r="AU46" s="3">
        <v>140.19999999999999</v>
      </c>
      <c r="AV46" s="3">
        <v>220.7</v>
      </c>
      <c r="AX46" s="3">
        <v>171.8</v>
      </c>
      <c r="AY46" s="3">
        <v>148.4</v>
      </c>
      <c r="AZ46" s="3">
        <v>124.9</v>
      </c>
      <c r="BA46" s="3">
        <v>125.3</v>
      </c>
      <c r="BB46" s="3">
        <v>178.4</v>
      </c>
      <c r="BC46" s="3">
        <v>106.2</v>
      </c>
      <c r="BD46" s="3">
        <v>126.2</v>
      </c>
      <c r="BE46" s="3">
        <v>112.4</v>
      </c>
      <c r="BF46" s="3">
        <v>140.30000000000001</v>
      </c>
      <c r="BG46" s="3">
        <v>118.7</v>
      </c>
      <c r="BH46" s="3">
        <v>118.3</v>
      </c>
      <c r="BI46" s="3">
        <v>106.2</v>
      </c>
      <c r="BJ46" s="3">
        <v>120.6</v>
      </c>
      <c r="BK46" s="3">
        <v>125.7</v>
      </c>
      <c r="BL46" s="3">
        <v>110.4</v>
      </c>
      <c r="BM46" s="3">
        <v>112.6</v>
      </c>
      <c r="BN46" s="3">
        <v>111.5</v>
      </c>
      <c r="BO46" s="3">
        <v>131.1</v>
      </c>
      <c r="BP46" s="3">
        <v>128</v>
      </c>
      <c r="BQ46" s="3">
        <v>115.9</v>
      </c>
      <c r="BR46" s="3">
        <v>112.6</v>
      </c>
      <c r="BS46" s="3">
        <v>118</v>
      </c>
      <c r="BT46" s="3">
        <v>120.2</v>
      </c>
      <c r="BU46" s="3">
        <v>118.4</v>
      </c>
      <c r="BV46" s="3">
        <v>109</v>
      </c>
      <c r="BW46" s="3">
        <v>128</v>
      </c>
      <c r="BX46" s="3">
        <v>138</v>
      </c>
      <c r="BY46" s="3">
        <v>119.9</v>
      </c>
      <c r="BZ46" s="3">
        <v>130.80000000000001</v>
      </c>
      <c r="CA46" s="3">
        <v>133.69999999999999</v>
      </c>
      <c r="CB46" s="3">
        <v>128.9</v>
      </c>
      <c r="CC46" s="3">
        <v>128.19999999999999</v>
      </c>
      <c r="CD46" s="3">
        <v>126.5</v>
      </c>
      <c r="CE46" s="3">
        <v>121.2</v>
      </c>
      <c r="CF46" s="3">
        <v>89.2</v>
      </c>
      <c r="CG46" s="3">
        <v>101</v>
      </c>
      <c r="CH46" s="3">
        <v>115</v>
      </c>
      <c r="CI46" s="3">
        <v>131.69999999999999</v>
      </c>
      <c r="CJ46" s="3">
        <v>124.1</v>
      </c>
      <c r="CK46" s="3">
        <v>110</v>
      </c>
      <c r="CL46" s="3">
        <v>139.1</v>
      </c>
    </row>
    <row r="47" spans="1:90" x14ac:dyDescent="0.2">
      <c r="A47" s="4">
        <v>33147</v>
      </c>
      <c r="B47" s="3">
        <v>122.6</v>
      </c>
      <c r="C47" s="3">
        <v>125.3</v>
      </c>
      <c r="D47" s="3">
        <v>123.2</v>
      </c>
      <c r="E47" s="3">
        <v>123.3</v>
      </c>
      <c r="F47" s="3">
        <v>105.7</v>
      </c>
      <c r="G47" s="3">
        <v>102.3</v>
      </c>
      <c r="H47" s="3">
        <v>123</v>
      </c>
      <c r="I47" s="3">
        <v>129.1</v>
      </c>
      <c r="J47" s="3">
        <v>119.2</v>
      </c>
      <c r="K47" s="3">
        <v>121.2</v>
      </c>
      <c r="L47" s="3">
        <v>123.2</v>
      </c>
      <c r="M47" s="3">
        <v>138</v>
      </c>
      <c r="N47" s="3">
        <v>114.4</v>
      </c>
      <c r="O47" s="3">
        <v>121.2</v>
      </c>
      <c r="P47" s="3">
        <v>118.3</v>
      </c>
      <c r="Q47" s="3">
        <v>118.6</v>
      </c>
      <c r="R47" s="3">
        <v>114</v>
      </c>
      <c r="S47" s="3">
        <v>127.5</v>
      </c>
      <c r="T47" s="3">
        <v>130</v>
      </c>
      <c r="U47" s="3">
        <v>136.69999999999999</v>
      </c>
      <c r="V47" s="3">
        <v>89.5</v>
      </c>
      <c r="W47" s="3">
        <v>138.4</v>
      </c>
      <c r="X47" s="3">
        <v>131.80000000000001</v>
      </c>
      <c r="Y47" s="3">
        <v>109.5</v>
      </c>
      <c r="Z47" s="3">
        <v>112.1</v>
      </c>
      <c r="AA47" s="3">
        <v>99.8</v>
      </c>
      <c r="AB47" s="3">
        <v>124</v>
      </c>
      <c r="AC47" s="3">
        <v>114</v>
      </c>
      <c r="AD47" s="3">
        <v>108.6</v>
      </c>
      <c r="AE47" s="3">
        <v>125.2</v>
      </c>
      <c r="AF47" s="3">
        <v>116.1</v>
      </c>
      <c r="AG47" s="3">
        <v>116.8</v>
      </c>
      <c r="AH47" s="3">
        <v>114.6</v>
      </c>
      <c r="AI47" s="3">
        <v>122.1</v>
      </c>
      <c r="AJ47" s="3">
        <v>130.4</v>
      </c>
      <c r="AK47" s="3">
        <v>130.30000000000001</v>
      </c>
      <c r="AL47" s="3">
        <v>129.4</v>
      </c>
      <c r="AM47" s="3">
        <v>131.1</v>
      </c>
      <c r="AN47" s="3">
        <v>132.4</v>
      </c>
      <c r="AO47" s="3">
        <v>121.5</v>
      </c>
      <c r="AP47" s="3">
        <v>123.9</v>
      </c>
      <c r="AQ47" s="3">
        <v>127.6</v>
      </c>
      <c r="AR47" s="3">
        <v>121.2</v>
      </c>
      <c r="AS47" s="3">
        <v>116.7</v>
      </c>
      <c r="AT47" s="3">
        <v>115.2</v>
      </c>
      <c r="AU47" s="3">
        <v>141.1</v>
      </c>
      <c r="AV47" s="3">
        <v>223</v>
      </c>
      <c r="AX47" s="3">
        <v>171.8</v>
      </c>
      <c r="AY47" s="3">
        <v>148.4</v>
      </c>
      <c r="AZ47" s="3">
        <v>126.3</v>
      </c>
      <c r="BA47" s="3">
        <v>125.9</v>
      </c>
      <c r="BB47" s="3">
        <v>178.4</v>
      </c>
      <c r="BC47" s="3">
        <v>107.4</v>
      </c>
      <c r="BD47" s="3">
        <v>126.2</v>
      </c>
      <c r="BE47" s="3">
        <v>112.4</v>
      </c>
      <c r="BF47" s="3">
        <v>184</v>
      </c>
      <c r="BG47" s="3">
        <v>119.2</v>
      </c>
      <c r="BH47" s="3">
        <v>117.9</v>
      </c>
      <c r="BI47" s="3">
        <v>107.1</v>
      </c>
      <c r="BJ47" s="3">
        <v>121.3</v>
      </c>
      <c r="BK47" s="3">
        <v>126.6</v>
      </c>
      <c r="BL47" s="3">
        <v>110.5</v>
      </c>
      <c r="BM47" s="3">
        <v>125.2</v>
      </c>
      <c r="BN47" s="3">
        <v>112.6</v>
      </c>
      <c r="BO47" s="3">
        <v>132.30000000000001</v>
      </c>
      <c r="BP47" s="3">
        <v>128.4</v>
      </c>
      <c r="BQ47" s="3">
        <v>117.6</v>
      </c>
      <c r="BR47" s="3">
        <v>113.6</v>
      </c>
      <c r="BS47" s="3">
        <v>118.7</v>
      </c>
      <c r="BT47" s="3">
        <v>121.2</v>
      </c>
      <c r="BU47" s="3">
        <v>119.8</v>
      </c>
      <c r="BV47" s="3">
        <v>109.4</v>
      </c>
      <c r="BW47" s="3">
        <v>128.9</v>
      </c>
      <c r="BX47" s="3">
        <v>138.5</v>
      </c>
      <c r="BY47" s="3">
        <v>119.9</v>
      </c>
      <c r="BZ47" s="3">
        <v>131.19999999999999</v>
      </c>
      <c r="CA47" s="3">
        <v>136.4</v>
      </c>
      <c r="CB47" s="3">
        <v>131.6</v>
      </c>
      <c r="CC47" s="3">
        <v>129.69999999999999</v>
      </c>
      <c r="CD47" s="3">
        <v>127.8</v>
      </c>
      <c r="CE47" s="3">
        <v>121.6</v>
      </c>
      <c r="CF47" s="3">
        <v>89.6</v>
      </c>
      <c r="CG47" s="3">
        <v>101.6</v>
      </c>
      <c r="CH47" s="3">
        <v>115.2</v>
      </c>
      <c r="CI47" s="3">
        <v>135.6</v>
      </c>
      <c r="CJ47" s="3">
        <v>124.7</v>
      </c>
      <c r="CK47" s="3">
        <v>110.5</v>
      </c>
      <c r="CL47" s="3">
        <v>140.1</v>
      </c>
    </row>
    <row r="48" spans="1:90" x14ac:dyDescent="0.2">
      <c r="A48" s="4">
        <v>33178</v>
      </c>
      <c r="B48" s="3">
        <v>124.1</v>
      </c>
      <c r="C48" s="3">
        <v>125.8</v>
      </c>
      <c r="D48" s="3">
        <v>124.7</v>
      </c>
      <c r="E48" s="3">
        <v>123.6</v>
      </c>
      <c r="F48" s="3">
        <v>108.9</v>
      </c>
      <c r="G48" s="3">
        <v>106.3</v>
      </c>
      <c r="H48" s="3">
        <v>123.1</v>
      </c>
      <c r="I48" s="3">
        <v>128.69999999999999</v>
      </c>
      <c r="J48" s="3">
        <v>118.5</v>
      </c>
      <c r="K48" s="3">
        <v>121.3</v>
      </c>
      <c r="L48" s="3">
        <v>123.5</v>
      </c>
      <c r="M48" s="3">
        <v>137.5</v>
      </c>
      <c r="N48" s="3">
        <v>115.2</v>
      </c>
      <c r="O48" s="3">
        <v>120.7</v>
      </c>
      <c r="P48" s="3">
        <v>120</v>
      </c>
      <c r="Q48" s="3">
        <v>119.4</v>
      </c>
      <c r="R48" s="3">
        <v>110.6</v>
      </c>
      <c r="S48" s="3">
        <v>128.30000000000001</v>
      </c>
      <c r="T48" s="3">
        <v>130</v>
      </c>
      <c r="U48" s="3">
        <v>139.9</v>
      </c>
      <c r="V48" s="3">
        <v>89.9</v>
      </c>
      <c r="W48" s="3">
        <v>137.69999999999999</v>
      </c>
      <c r="X48" s="3">
        <v>132.30000000000001</v>
      </c>
      <c r="Y48" s="3">
        <v>109.7</v>
      </c>
      <c r="Z48" s="3">
        <v>114.2</v>
      </c>
      <c r="AA48" s="3">
        <v>103.4</v>
      </c>
      <c r="AB48" s="3">
        <v>124.5</v>
      </c>
      <c r="AC48" s="3">
        <v>118.5</v>
      </c>
      <c r="AD48" s="3">
        <v>114.5</v>
      </c>
      <c r="AE48" s="3">
        <v>126.8</v>
      </c>
      <c r="AF48" s="3">
        <v>116.9</v>
      </c>
      <c r="AG48" s="3">
        <v>117.7</v>
      </c>
      <c r="AH48" s="3">
        <v>114.8</v>
      </c>
      <c r="AI48" s="3">
        <v>122.9</v>
      </c>
      <c r="AJ48" s="3">
        <v>131.19999999999999</v>
      </c>
      <c r="AK48" s="3">
        <v>130.9</v>
      </c>
      <c r="AL48" s="3">
        <v>130.19999999999999</v>
      </c>
      <c r="AM48" s="3">
        <v>131.5</v>
      </c>
      <c r="AN48" s="3">
        <v>132.9</v>
      </c>
      <c r="AO48" s="3">
        <v>120.9</v>
      </c>
      <c r="AP48" s="3">
        <v>123.6</v>
      </c>
      <c r="AQ48" s="3">
        <v>127.9</v>
      </c>
      <c r="AR48" s="3">
        <v>120.6</v>
      </c>
      <c r="AS48" s="3">
        <v>117.2</v>
      </c>
      <c r="AT48" s="3">
        <v>115.4</v>
      </c>
      <c r="AU48" s="3">
        <v>141.30000000000001</v>
      </c>
      <c r="AV48" s="3">
        <v>215.4</v>
      </c>
      <c r="AX48" s="3">
        <v>171.8</v>
      </c>
      <c r="AY48" s="3">
        <v>148.30000000000001</v>
      </c>
      <c r="AZ48" s="3">
        <v>126.7</v>
      </c>
      <c r="BA48" s="3">
        <v>126.3</v>
      </c>
      <c r="BB48" s="3">
        <v>176.8</v>
      </c>
      <c r="BC48" s="3">
        <v>110.9</v>
      </c>
      <c r="BD48" s="3">
        <v>126.2</v>
      </c>
      <c r="BE48" s="3">
        <v>112.9</v>
      </c>
      <c r="BF48" s="3">
        <v>154.6</v>
      </c>
      <c r="BG48" s="3">
        <v>120</v>
      </c>
      <c r="BH48" s="3">
        <v>119.1</v>
      </c>
      <c r="BI48" s="3">
        <v>107.4</v>
      </c>
      <c r="BJ48" s="3">
        <v>121.7</v>
      </c>
      <c r="BK48" s="3">
        <v>127.8</v>
      </c>
      <c r="BL48" s="3">
        <v>111</v>
      </c>
      <c r="BM48" s="3">
        <v>125.2</v>
      </c>
      <c r="BN48" s="3">
        <v>113.7</v>
      </c>
      <c r="BO48" s="3">
        <v>133.80000000000001</v>
      </c>
      <c r="BP48" s="3">
        <v>128.5</v>
      </c>
      <c r="BQ48" s="3">
        <v>118.4</v>
      </c>
      <c r="BR48" s="3">
        <v>114.3</v>
      </c>
      <c r="BS48" s="3">
        <v>119.7</v>
      </c>
      <c r="BT48" s="3">
        <v>123.3</v>
      </c>
      <c r="BU48" s="3">
        <v>120.7</v>
      </c>
      <c r="BV48" s="3">
        <v>109.3</v>
      </c>
      <c r="BW48" s="3">
        <v>129.9</v>
      </c>
      <c r="BX48" s="3">
        <v>138.9</v>
      </c>
      <c r="BY48" s="3">
        <v>119.3</v>
      </c>
      <c r="BZ48" s="3">
        <v>132.4</v>
      </c>
      <c r="CA48" s="3">
        <v>128.80000000000001</v>
      </c>
      <c r="CB48" s="3">
        <v>131.6</v>
      </c>
      <c r="CC48" s="3">
        <v>129.69999999999999</v>
      </c>
      <c r="CD48" s="3">
        <v>127.6</v>
      </c>
      <c r="CE48" s="3">
        <v>122</v>
      </c>
      <c r="CF48" s="3">
        <v>89.6</v>
      </c>
      <c r="CG48" s="3">
        <v>102.4</v>
      </c>
      <c r="CH48" s="3">
        <v>115.3</v>
      </c>
      <c r="CI48" s="3">
        <v>137.4</v>
      </c>
      <c r="CJ48" s="3">
        <v>125.4</v>
      </c>
      <c r="CK48" s="3">
        <v>110.5</v>
      </c>
      <c r="CL48" s="3">
        <v>141.19999999999999</v>
      </c>
    </row>
    <row r="49" spans="1:90" x14ac:dyDescent="0.2">
      <c r="A49" s="4">
        <v>33208</v>
      </c>
      <c r="B49" s="3">
        <v>124.6</v>
      </c>
      <c r="C49" s="3">
        <v>126.8</v>
      </c>
      <c r="D49" s="3">
        <v>125.7</v>
      </c>
      <c r="E49" s="3">
        <v>124.1</v>
      </c>
      <c r="F49" s="3">
        <v>110.2</v>
      </c>
      <c r="G49" s="3">
        <v>107.5</v>
      </c>
      <c r="H49" s="3">
        <v>121.8</v>
      </c>
      <c r="I49" s="3">
        <v>127.8</v>
      </c>
      <c r="J49" s="3">
        <v>116.7</v>
      </c>
      <c r="K49" s="3">
        <v>122.1</v>
      </c>
      <c r="L49" s="3">
        <v>123.2</v>
      </c>
      <c r="M49" s="3">
        <v>138.69999999999999</v>
      </c>
      <c r="N49" s="3">
        <v>113.9</v>
      </c>
      <c r="O49" s="3">
        <v>120.2</v>
      </c>
      <c r="P49" s="3">
        <v>120.4</v>
      </c>
      <c r="Q49" s="3">
        <v>119.1</v>
      </c>
      <c r="R49" s="3">
        <v>114.6</v>
      </c>
      <c r="S49" s="3">
        <v>128.80000000000001</v>
      </c>
      <c r="T49" s="3">
        <v>132.6</v>
      </c>
      <c r="U49" s="3">
        <v>140.5</v>
      </c>
      <c r="V49" s="3">
        <v>89.8</v>
      </c>
      <c r="W49" s="3">
        <v>136.9</v>
      </c>
      <c r="X49" s="3">
        <v>132.69999999999999</v>
      </c>
      <c r="Y49" s="3">
        <v>109.8</v>
      </c>
      <c r="Z49" s="3">
        <v>117.2</v>
      </c>
      <c r="AA49" s="3">
        <v>110.1</v>
      </c>
      <c r="AB49" s="3">
        <v>124.2</v>
      </c>
      <c r="AC49" s="3">
        <v>123.1</v>
      </c>
      <c r="AD49" s="3">
        <v>121.3</v>
      </c>
      <c r="AE49" s="3">
        <v>126.8</v>
      </c>
      <c r="AF49" s="3">
        <v>120</v>
      </c>
      <c r="AG49" s="3">
        <v>121.6</v>
      </c>
      <c r="AH49" s="3">
        <v>115.2</v>
      </c>
      <c r="AI49" s="3">
        <v>123.2</v>
      </c>
      <c r="AJ49" s="3">
        <v>131.80000000000001</v>
      </c>
      <c r="AK49" s="3">
        <v>131.6</v>
      </c>
      <c r="AL49" s="3">
        <v>130.69999999999999</v>
      </c>
      <c r="AM49" s="3">
        <v>132.19999999999999</v>
      </c>
      <c r="AN49" s="3">
        <v>133.9</v>
      </c>
      <c r="AO49" s="3">
        <v>119.9</v>
      </c>
      <c r="AP49" s="3">
        <v>123.4</v>
      </c>
      <c r="AQ49" s="3">
        <v>128.80000000000001</v>
      </c>
      <c r="AR49" s="3">
        <v>119.4</v>
      </c>
      <c r="AS49" s="3">
        <v>117.9</v>
      </c>
      <c r="AT49" s="3">
        <v>116.1</v>
      </c>
      <c r="AU49" s="3">
        <v>141.9</v>
      </c>
      <c r="AV49" s="3">
        <v>214.2</v>
      </c>
      <c r="AX49" s="3">
        <v>171.8</v>
      </c>
      <c r="AY49" s="3">
        <v>148.30000000000001</v>
      </c>
      <c r="AZ49" s="3">
        <v>127.7</v>
      </c>
      <c r="BA49" s="3">
        <v>126.7</v>
      </c>
      <c r="BB49" s="3">
        <v>177.1</v>
      </c>
      <c r="BC49" s="3">
        <v>111.6</v>
      </c>
      <c r="BD49" s="3">
        <v>126.2</v>
      </c>
      <c r="BE49" s="3">
        <v>114</v>
      </c>
      <c r="BF49" s="3">
        <v>140.5</v>
      </c>
      <c r="BG49" s="3">
        <v>120.5</v>
      </c>
      <c r="BH49" s="3">
        <v>119.7</v>
      </c>
      <c r="BI49" s="3">
        <v>107.9</v>
      </c>
      <c r="BJ49" s="3">
        <v>122.7</v>
      </c>
      <c r="BK49" s="3">
        <v>128.19999999999999</v>
      </c>
      <c r="BL49" s="3">
        <v>111.3</v>
      </c>
      <c r="BM49" s="3">
        <v>125.2</v>
      </c>
      <c r="BN49" s="3">
        <v>113.9</v>
      </c>
      <c r="BO49" s="3">
        <v>134.4</v>
      </c>
      <c r="BP49" s="3">
        <v>128.1</v>
      </c>
      <c r="BQ49" s="3">
        <v>118</v>
      </c>
      <c r="BR49" s="3">
        <v>114.2</v>
      </c>
      <c r="BS49" s="3">
        <v>119.5</v>
      </c>
      <c r="BT49" s="3">
        <v>123.5</v>
      </c>
      <c r="BU49" s="3">
        <v>121.1</v>
      </c>
      <c r="BV49" s="3">
        <v>109</v>
      </c>
      <c r="BW49" s="3">
        <v>130.30000000000001</v>
      </c>
      <c r="BX49" s="3">
        <v>139.30000000000001</v>
      </c>
      <c r="BY49" s="3">
        <v>118</v>
      </c>
      <c r="BZ49" s="3">
        <v>132.69999999999999</v>
      </c>
      <c r="CA49" s="3">
        <v>121.8</v>
      </c>
      <c r="CB49" s="3">
        <v>131.6</v>
      </c>
      <c r="CC49" s="3">
        <v>129.69999999999999</v>
      </c>
      <c r="CD49" s="3">
        <v>127.9</v>
      </c>
      <c r="CE49" s="3">
        <v>122</v>
      </c>
      <c r="CF49" s="3">
        <v>89.3</v>
      </c>
      <c r="CG49" s="3">
        <v>103.1</v>
      </c>
      <c r="CH49" s="3">
        <v>115.5</v>
      </c>
      <c r="CI49" s="3">
        <v>137.5</v>
      </c>
      <c r="CJ49" s="3">
        <v>126.1</v>
      </c>
      <c r="CK49" s="3">
        <v>110.7</v>
      </c>
      <c r="CL49" s="3">
        <v>141.69999999999999</v>
      </c>
    </row>
    <row r="50" spans="1:90" x14ac:dyDescent="0.2">
      <c r="A50" s="4">
        <v>33239</v>
      </c>
      <c r="B50" s="3">
        <v>130.1</v>
      </c>
      <c r="C50" s="3">
        <v>127.7</v>
      </c>
      <c r="D50" s="3">
        <v>125.7</v>
      </c>
      <c r="E50" s="3">
        <v>124.7</v>
      </c>
      <c r="F50" s="3">
        <v>111.5</v>
      </c>
      <c r="G50" s="3">
        <v>110.7</v>
      </c>
      <c r="H50" s="3">
        <v>118.3</v>
      </c>
      <c r="I50" s="3">
        <v>127.5</v>
      </c>
      <c r="J50" s="3">
        <v>117.1</v>
      </c>
      <c r="K50" s="3">
        <v>122.5</v>
      </c>
      <c r="L50" s="3">
        <v>124.5</v>
      </c>
      <c r="M50" s="3">
        <v>139.9</v>
      </c>
      <c r="N50" s="3">
        <v>115.4</v>
      </c>
      <c r="O50" s="3">
        <v>120</v>
      </c>
      <c r="P50" s="3">
        <v>121.3</v>
      </c>
      <c r="Q50" s="3">
        <v>120.1</v>
      </c>
      <c r="R50" s="3">
        <v>112.8</v>
      </c>
      <c r="S50" s="3">
        <v>129.9</v>
      </c>
      <c r="T50" s="3">
        <v>133.9</v>
      </c>
      <c r="U50" s="3">
        <v>141.69999999999999</v>
      </c>
      <c r="V50" s="3">
        <v>89.8</v>
      </c>
      <c r="W50" s="3">
        <v>134.6</v>
      </c>
      <c r="X50" s="3">
        <v>134.5</v>
      </c>
      <c r="Y50" s="3">
        <v>110.7</v>
      </c>
      <c r="Z50" s="3">
        <v>118.2</v>
      </c>
      <c r="AA50" s="3">
        <v>112.8</v>
      </c>
      <c r="AB50" s="3">
        <v>123.7</v>
      </c>
      <c r="AC50" s="3">
        <v>124.4</v>
      </c>
      <c r="AD50" s="3">
        <v>123.1</v>
      </c>
      <c r="AE50" s="3">
        <v>127.3</v>
      </c>
      <c r="AF50" s="3">
        <v>122.7</v>
      </c>
      <c r="AG50" s="3">
        <v>124.6</v>
      </c>
      <c r="AH50" s="3">
        <v>117.1</v>
      </c>
      <c r="AI50" s="3">
        <v>124</v>
      </c>
      <c r="AJ50" s="3">
        <v>132.30000000000001</v>
      </c>
      <c r="AK50" s="3">
        <v>132.9</v>
      </c>
      <c r="AL50" s="3">
        <v>131.80000000000001</v>
      </c>
      <c r="AM50" s="3">
        <v>133</v>
      </c>
      <c r="AN50" s="3">
        <v>134.6</v>
      </c>
      <c r="AO50" s="3">
        <v>121.6</v>
      </c>
      <c r="AP50" s="3">
        <v>124.9</v>
      </c>
      <c r="AQ50" s="3">
        <v>129.69999999999999</v>
      </c>
      <c r="AR50" s="3">
        <v>121.4</v>
      </c>
      <c r="AS50" s="3">
        <v>118.4</v>
      </c>
      <c r="AT50" s="3">
        <v>116.9</v>
      </c>
      <c r="AU50" s="3">
        <v>142.30000000000001</v>
      </c>
      <c r="AV50" s="3">
        <v>216.2</v>
      </c>
      <c r="AX50" s="3">
        <v>171.8</v>
      </c>
      <c r="AY50" s="3">
        <v>148.30000000000001</v>
      </c>
      <c r="AZ50" s="3">
        <v>129.5</v>
      </c>
      <c r="BA50" s="3">
        <v>128.9</v>
      </c>
      <c r="BB50" s="3">
        <v>178.2</v>
      </c>
      <c r="BC50" s="3">
        <v>112.5</v>
      </c>
      <c r="BD50" s="3">
        <v>126.2</v>
      </c>
      <c r="BE50" s="3">
        <v>115.3</v>
      </c>
      <c r="BF50" s="3">
        <v>148.80000000000001</v>
      </c>
      <c r="BG50" s="3">
        <v>117.3</v>
      </c>
      <c r="BH50" s="3">
        <v>115.9</v>
      </c>
      <c r="BI50" s="3">
        <v>104.7</v>
      </c>
      <c r="BJ50" s="3">
        <v>120.7</v>
      </c>
      <c r="BK50" s="3">
        <v>129.4</v>
      </c>
      <c r="BL50" s="3">
        <v>111.6</v>
      </c>
      <c r="BM50" s="3">
        <v>125.2</v>
      </c>
      <c r="BN50" s="3">
        <v>114</v>
      </c>
      <c r="BO50" s="3">
        <v>136.30000000000001</v>
      </c>
      <c r="BP50" s="3">
        <v>131.19999999999999</v>
      </c>
      <c r="BQ50" s="3">
        <v>114.6</v>
      </c>
      <c r="BR50" s="3">
        <v>106.7</v>
      </c>
      <c r="BS50" s="3">
        <v>114.7</v>
      </c>
      <c r="BT50" s="3">
        <v>121.6</v>
      </c>
      <c r="BU50" s="3">
        <v>119.5</v>
      </c>
      <c r="BV50" s="3">
        <v>108.5</v>
      </c>
      <c r="BW50" s="3">
        <v>130.6</v>
      </c>
      <c r="BX50" s="3">
        <v>143.9</v>
      </c>
      <c r="BY50" s="3">
        <v>116.7</v>
      </c>
      <c r="BZ50" s="3">
        <v>135</v>
      </c>
      <c r="CA50" s="3">
        <v>120.1</v>
      </c>
      <c r="CB50" s="3">
        <v>135.80000000000001</v>
      </c>
      <c r="CC50" s="3">
        <v>140.30000000000001</v>
      </c>
      <c r="CD50" s="3">
        <v>132.6</v>
      </c>
      <c r="CE50" s="3">
        <v>122.1</v>
      </c>
      <c r="CF50" s="3">
        <v>86.9</v>
      </c>
      <c r="CG50" s="3">
        <v>104.1</v>
      </c>
      <c r="CH50" s="3">
        <v>114.9</v>
      </c>
      <c r="CI50" s="3">
        <v>138.4</v>
      </c>
      <c r="CJ50" s="3">
        <v>127.8</v>
      </c>
      <c r="CK50" s="3">
        <v>111.3</v>
      </c>
      <c r="CL50" s="3">
        <v>143.19999999999999</v>
      </c>
    </row>
    <row r="51" spans="1:90" x14ac:dyDescent="0.2">
      <c r="A51" s="4">
        <v>33270</v>
      </c>
      <c r="B51" s="3">
        <v>130.6</v>
      </c>
      <c r="C51" s="3">
        <v>128.4</v>
      </c>
      <c r="D51" s="3">
        <v>126</v>
      </c>
      <c r="E51" s="3">
        <v>125.2</v>
      </c>
      <c r="F51" s="3">
        <v>110.4</v>
      </c>
      <c r="G51" s="3">
        <v>109.1</v>
      </c>
      <c r="H51" s="3">
        <v>122</v>
      </c>
      <c r="I51" s="3">
        <v>124.3</v>
      </c>
      <c r="J51" s="3">
        <v>116.4</v>
      </c>
      <c r="K51" s="3">
        <v>122.3</v>
      </c>
      <c r="L51" s="3">
        <v>124</v>
      </c>
      <c r="M51" s="3">
        <v>137.5</v>
      </c>
      <c r="N51" s="3">
        <v>115.6</v>
      </c>
      <c r="O51" s="3">
        <v>119.4</v>
      </c>
      <c r="P51" s="3">
        <v>122.3</v>
      </c>
      <c r="Q51" s="3">
        <v>120.2</v>
      </c>
      <c r="R51" s="3">
        <v>115.3</v>
      </c>
      <c r="S51" s="3">
        <v>130.1</v>
      </c>
      <c r="T51" s="3">
        <v>134.5</v>
      </c>
      <c r="U51" s="3">
        <v>141.80000000000001</v>
      </c>
      <c r="V51" s="3">
        <v>89.8</v>
      </c>
      <c r="W51" s="3">
        <v>138</v>
      </c>
      <c r="X51" s="3">
        <v>135.19999999999999</v>
      </c>
      <c r="Y51" s="3">
        <v>111.2</v>
      </c>
      <c r="Z51" s="3">
        <v>120.3</v>
      </c>
      <c r="AA51" s="3">
        <v>116.7</v>
      </c>
      <c r="AB51" s="3">
        <v>123.7</v>
      </c>
      <c r="AC51" s="3">
        <v>133.1</v>
      </c>
      <c r="AD51" s="3">
        <v>135.6</v>
      </c>
      <c r="AE51" s="3">
        <v>128.19999999999999</v>
      </c>
      <c r="AF51" s="3">
        <v>124</v>
      </c>
      <c r="AG51" s="3">
        <v>125.3</v>
      </c>
      <c r="AH51" s="3">
        <v>120.2</v>
      </c>
      <c r="AI51" s="3">
        <v>127</v>
      </c>
      <c r="AJ51" s="3">
        <v>132.80000000000001</v>
      </c>
      <c r="AK51" s="3">
        <v>133.4</v>
      </c>
      <c r="AL51" s="3">
        <v>132.6</v>
      </c>
      <c r="AM51" s="3">
        <v>133.9</v>
      </c>
      <c r="AN51" s="3">
        <v>135.1</v>
      </c>
      <c r="AO51" s="3">
        <v>124.9</v>
      </c>
      <c r="AP51" s="3">
        <v>126.4</v>
      </c>
      <c r="AQ51" s="3">
        <v>130.69999999999999</v>
      </c>
      <c r="AR51" s="3">
        <v>123.3</v>
      </c>
      <c r="AS51" s="3">
        <v>118.5</v>
      </c>
      <c r="AT51" s="3">
        <v>117.2</v>
      </c>
      <c r="AU51" s="3">
        <v>142.5</v>
      </c>
      <c r="AV51" s="3">
        <v>218</v>
      </c>
      <c r="AX51" s="3">
        <v>171.8</v>
      </c>
      <c r="AY51" s="3">
        <v>148.30000000000001</v>
      </c>
      <c r="AZ51" s="3">
        <v>129.69999999999999</v>
      </c>
      <c r="BA51" s="3">
        <v>130.9</v>
      </c>
      <c r="BB51" s="3">
        <v>178</v>
      </c>
      <c r="BC51" s="3">
        <v>112.6</v>
      </c>
      <c r="BD51" s="3">
        <v>126.2</v>
      </c>
      <c r="BE51" s="3">
        <v>115.8</v>
      </c>
      <c r="BF51" s="3">
        <v>145.19999999999999</v>
      </c>
      <c r="BG51" s="3">
        <v>120</v>
      </c>
      <c r="BH51" s="3">
        <v>117.6</v>
      </c>
      <c r="BI51" s="3">
        <v>105.3</v>
      </c>
      <c r="BJ51" s="3">
        <v>123</v>
      </c>
      <c r="BK51" s="3">
        <v>130</v>
      </c>
      <c r="BL51" s="3">
        <v>112.5</v>
      </c>
      <c r="BM51" s="3">
        <v>125.2</v>
      </c>
      <c r="BN51" s="3">
        <v>114.2</v>
      </c>
      <c r="BO51" s="3">
        <v>137</v>
      </c>
      <c r="BP51" s="3">
        <v>130.9</v>
      </c>
      <c r="BQ51" s="3">
        <v>116.2</v>
      </c>
      <c r="BR51" s="3">
        <v>106.6</v>
      </c>
      <c r="BS51" s="3">
        <v>115.7</v>
      </c>
      <c r="BT51" s="3">
        <v>123.8</v>
      </c>
      <c r="BU51" s="3">
        <v>120.4</v>
      </c>
      <c r="BV51" s="3">
        <v>109.4</v>
      </c>
      <c r="BW51" s="3">
        <v>132.30000000000001</v>
      </c>
      <c r="BX51" s="3">
        <v>144.6</v>
      </c>
      <c r="BY51" s="3">
        <v>117.9</v>
      </c>
      <c r="BZ51" s="3">
        <v>136.5</v>
      </c>
      <c r="CA51" s="3">
        <v>116.4</v>
      </c>
      <c r="CB51" s="3">
        <v>135.80000000000001</v>
      </c>
      <c r="CC51" s="3">
        <v>140.30000000000001</v>
      </c>
      <c r="CD51" s="3">
        <v>137.69999999999999</v>
      </c>
      <c r="CE51" s="3">
        <v>122.5</v>
      </c>
      <c r="CF51" s="3">
        <v>87</v>
      </c>
      <c r="CG51" s="3">
        <v>104.5</v>
      </c>
      <c r="CH51" s="3">
        <v>116.2</v>
      </c>
      <c r="CI51" s="3">
        <v>139.5</v>
      </c>
      <c r="CJ51" s="3">
        <v>128.69999999999999</v>
      </c>
      <c r="CK51" s="3">
        <v>111.4</v>
      </c>
      <c r="CL51" s="3">
        <v>143.19999999999999</v>
      </c>
    </row>
    <row r="52" spans="1:90" x14ac:dyDescent="0.2">
      <c r="A52" s="4">
        <v>33298</v>
      </c>
      <c r="B52" s="3">
        <v>130.6</v>
      </c>
      <c r="C52" s="3">
        <v>130.19999999999999</v>
      </c>
      <c r="D52" s="3">
        <v>127.3</v>
      </c>
      <c r="E52" s="3">
        <v>124.8</v>
      </c>
      <c r="F52" s="3">
        <v>111.7</v>
      </c>
      <c r="G52" s="3">
        <v>112.4</v>
      </c>
      <c r="H52" s="3">
        <v>119.4</v>
      </c>
      <c r="I52" s="3">
        <v>127.5</v>
      </c>
      <c r="J52" s="3">
        <v>116.3</v>
      </c>
      <c r="K52" s="3">
        <v>121.8</v>
      </c>
      <c r="L52" s="3">
        <v>124</v>
      </c>
      <c r="M52" s="3">
        <v>137.6</v>
      </c>
      <c r="N52" s="3">
        <v>115.6</v>
      </c>
      <c r="O52" s="3">
        <v>119.3</v>
      </c>
      <c r="P52" s="3">
        <v>121.9</v>
      </c>
      <c r="Q52" s="3">
        <v>120</v>
      </c>
      <c r="R52" s="3">
        <v>114.6</v>
      </c>
      <c r="S52" s="3">
        <v>130.6</v>
      </c>
      <c r="T52" s="3">
        <v>132.19999999999999</v>
      </c>
      <c r="U52" s="3">
        <v>142.30000000000001</v>
      </c>
      <c r="V52" s="3">
        <v>89.7</v>
      </c>
      <c r="W52" s="3">
        <v>139</v>
      </c>
      <c r="X52" s="3">
        <v>135.6</v>
      </c>
      <c r="Y52" s="3">
        <v>111.4</v>
      </c>
      <c r="Z52" s="3">
        <v>122.5</v>
      </c>
      <c r="AA52" s="3">
        <v>120.8</v>
      </c>
      <c r="AB52" s="3">
        <v>123.7</v>
      </c>
      <c r="AC52" s="3">
        <v>129.4</v>
      </c>
      <c r="AD52" s="3">
        <v>129.30000000000001</v>
      </c>
      <c r="AE52" s="3">
        <v>129.69999999999999</v>
      </c>
      <c r="AF52" s="3">
        <v>123.3</v>
      </c>
      <c r="AG52" s="3">
        <v>124.2</v>
      </c>
      <c r="AH52" s="3">
        <v>121.1</v>
      </c>
      <c r="AI52" s="3">
        <v>128.30000000000001</v>
      </c>
      <c r="AJ52" s="3">
        <v>133.4</v>
      </c>
      <c r="AK52" s="3">
        <v>133.9</v>
      </c>
      <c r="AL52" s="3">
        <v>132.80000000000001</v>
      </c>
      <c r="AM52" s="3">
        <v>134.6</v>
      </c>
      <c r="AN52" s="3">
        <v>135.5</v>
      </c>
      <c r="AO52" s="3">
        <v>126.9</v>
      </c>
      <c r="AP52" s="3">
        <v>127.2</v>
      </c>
      <c r="AQ52" s="3">
        <v>131.4</v>
      </c>
      <c r="AR52" s="3">
        <v>124.1</v>
      </c>
      <c r="AS52" s="3">
        <v>118.5</v>
      </c>
      <c r="AT52" s="3">
        <v>117.3</v>
      </c>
      <c r="AU52" s="3">
        <v>142.6</v>
      </c>
      <c r="AV52" s="3">
        <v>220</v>
      </c>
      <c r="AX52" s="3">
        <v>171.8</v>
      </c>
      <c r="AY52" s="3">
        <v>148.30000000000001</v>
      </c>
      <c r="AZ52" s="3">
        <v>130.1</v>
      </c>
      <c r="BA52" s="3">
        <v>132.19999999999999</v>
      </c>
      <c r="BB52" s="3">
        <v>178.6</v>
      </c>
      <c r="BC52" s="3">
        <v>112.7</v>
      </c>
      <c r="BD52" s="3">
        <v>126.2</v>
      </c>
      <c r="BE52" s="3">
        <v>115.8</v>
      </c>
      <c r="BF52" s="3">
        <v>119</v>
      </c>
      <c r="BG52" s="3">
        <v>121</v>
      </c>
      <c r="BH52" s="3">
        <v>119.2</v>
      </c>
      <c r="BI52" s="3">
        <v>107.4</v>
      </c>
      <c r="BJ52" s="3">
        <v>124.1</v>
      </c>
      <c r="BK52" s="3">
        <v>130.4</v>
      </c>
      <c r="BL52" s="3">
        <v>113.9</v>
      </c>
      <c r="BM52" s="3">
        <v>125.2</v>
      </c>
      <c r="BN52" s="3">
        <v>114.2</v>
      </c>
      <c r="BO52" s="3">
        <v>138.69999999999999</v>
      </c>
      <c r="BP52" s="3">
        <v>131.4</v>
      </c>
      <c r="BQ52" s="3">
        <v>119.1</v>
      </c>
      <c r="BR52" s="3">
        <v>107.8</v>
      </c>
      <c r="BS52" s="3">
        <v>117.5</v>
      </c>
      <c r="BT52" s="3">
        <v>125.4</v>
      </c>
      <c r="BU52" s="3">
        <v>121.1</v>
      </c>
      <c r="BV52" s="3">
        <v>109.9</v>
      </c>
      <c r="BW52" s="3">
        <v>133</v>
      </c>
      <c r="BX52" s="3">
        <v>144.80000000000001</v>
      </c>
      <c r="BY52" s="3">
        <v>118.7</v>
      </c>
      <c r="BZ52" s="3">
        <v>138.19999999999999</v>
      </c>
      <c r="CA52" s="3">
        <v>117.4</v>
      </c>
      <c r="CB52" s="3">
        <v>135.80000000000001</v>
      </c>
      <c r="CC52" s="3">
        <v>140.30000000000001</v>
      </c>
      <c r="CD52" s="3">
        <v>139.80000000000001</v>
      </c>
      <c r="CE52" s="3">
        <v>122.5</v>
      </c>
      <c r="CF52" s="3">
        <v>87.2</v>
      </c>
      <c r="CG52" s="3">
        <v>104.4</v>
      </c>
      <c r="CH52" s="3">
        <v>116.5</v>
      </c>
      <c r="CI52" s="3">
        <v>137</v>
      </c>
      <c r="CJ52" s="3">
        <v>130.1</v>
      </c>
      <c r="CK52" s="3">
        <v>111.4</v>
      </c>
      <c r="CL52" s="3">
        <v>143.30000000000001</v>
      </c>
    </row>
    <row r="53" spans="1:90" x14ac:dyDescent="0.2">
      <c r="A53" s="4">
        <v>33329</v>
      </c>
      <c r="B53" s="3">
        <v>130.6</v>
      </c>
      <c r="C53" s="3">
        <v>130.9</v>
      </c>
      <c r="D53" s="3">
        <v>128.69999999999999</v>
      </c>
      <c r="E53" s="3">
        <v>125.6</v>
      </c>
      <c r="F53" s="3">
        <v>116.4</v>
      </c>
      <c r="G53" s="3">
        <v>118.3</v>
      </c>
      <c r="H53" s="3">
        <v>123.4</v>
      </c>
      <c r="I53" s="3">
        <v>127.1</v>
      </c>
      <c r="J53" s="3">
        <v>116.8</v>
      </c>
      <c r="K53" s="3">
        <v>122.9</v>
      </c>
      <c r="L53" s="3">
        <v>125.8</v>
      </c>
      <c r="M53" s="3">
        <v>141</v>
      </c>
      <c r="N53" s="3">
        <v>116.6</v>
      </c>
      <c r="O53" s="3">
        <v>119.5</v>
      </c>
      <c r="P53" s="3">
        <v>122.8</v>
      </c>
      <c r="Q53" s="3">
        <v>121</v>
      </c>
      <c r="R53" s="3">
        <v>113</v>
      </c>
      <c r="S53" s="3">
        <v>131.9</v>
      </c>
      <c r="T53" s="3">
        <v>134.5</v>
      </c>
      <c r="U53" s="3">
        <v>143.1</v>
      </c>
      <c r="V53" s="3">
        <v>90</v>
      </c>
      <c r="W53" s="3">
        <v>142.19999999999999</v>
      </c>
      <c r="X53" s="3">
        <v>136.1</v>
      </c>
      <c r="Y53" s="3">
        <v>114.7</v>
      </c>
      <c r="Z53" s="3">
        <v>125.5</v>
      </c>
      <c r="AA53" s="3">
        <v>124.8</v>
      </c>
      <c r="AB53" s="3">
        <v>125.7</v>
      </c>
      <c r="AC53" s="3">
        <v>128.1</v>
      </c>
      <c r="AD53" s="3">
        <v>126.9</v>
      </c>
      <c r="AE53" s="3">
        <v>130.80000000000001</v>
      </c>
      <c r="AF53" s="3">
        <v>126</v>
      </c>
      <c r="AG53" s="3">
        <v>127.1</v>
      </c>
      <c r="AH53" s="3">
        <v>122.8</v>
      </c>
      <c r="AI53" s="3">
        <v>129.5</v>
      </c>
      <c r="AJ53" s="3">
        <v>137.69999999999999</v>
      </c>
      <c r="AK53" s="3">
        <v>139.5</v>
      </c>
      <c r="AL53" s="3">
        <v>137.5</v>
      </c>
      <c r="AM53" s="3">
        <v>142</v>
      </c>
      <c r="AN53" s="3">
        <v>143.19999999999999</v>
      </c>
      <c r="AO53" s="3">
        <v>132.4</v>
      </c>
      <c r="AP53" s="3">
        <v>135.4</v>
      </c>
      <c r="AQ53" s="3">
        <v>139.80000000000001</v>
      </c>
      <c r="AR53" s="3">
        <v>132.19999999999999</v>
      </c>
      <c r="AS53" s="3">
        <v>132.69999999999999</v>
      </c>
      <c r="AT53" s="3">
        <v>128.1</v>
      </c>
      <c r="AU53" s="3">
        <v>155.4</v>
      </c>
      <c r="AV53" s="3">
        <v>211.1</v>
      </c>
      <c r="AX53" s="3">
        <v>121.3</v>
      </c>
      <c r="AY53" s="3">
        <v>174.1</v>
      </c>
      <c r="AZ53" s="3">
        <v>133.9</v>
      </c>
      <c r="BA53" s="3">
        <v>134.19999999999999</v>
      </c>
      <c r="BB53" s="3">
        <v>189.2</v>
      </c>
      <c r="BC53" s="3">
        <v>112.9</v>
      </c>
      <c r="BD53" s="3">
        <v>128.6</v>
      </c>
      <c r="BE53" s="3">
        <v>116.5</v>
      </c>
      <c r="BF53" s="3">
        <v>113.1</v>
      </c>
      <c r="BG53" s="3">
        <v>121.3</v>
      </c>
      <c r="BH53" s="3">
        <v>121.3</v>
      </c>
      <c r="BI53" s="3">
        <v>111.2</v>
      </c>
      <c r="BJ53" s="3">
        <v>126.9</v>
      </c>
      <c r="BK53" s="3">
        <v>132.6</v>
      </c>
      <c r="BL53" s="3">
        <v>116.6</v>
      </c>
      <c r="BM53" s="3">
        <v>125.2</v>
      </c>
      <c r="BN53" s="3">
        <v>116.9</v>
      </c>
      <c r="BO53" s="3">
        <v>141.4</v>
      </c>
      <c r="BP53" s="3">
        <v>133.69999999999999</v>
      </c>
      <c r="BQ53" s="3">
        <v>119.6</v>
      </c>
      <c r="BR53" s="3">
        <v>112.4</v>
      </c>
      <c r="BS53" s="3">
        <v>119.9</v>
      </c>
      <c r="BT53" s="3">
        <v>126.7</v>
      </c>
      <c r="BU53" s="3">
        <v>123.3</v>
      </c>
      <c r="BV53" s="3">
        <v>111</v>
      </c>
      <c r="BW53" s="3">
        <v>136.6</v>
      </c>
      <c r="BX53" s="3">
        <v>149.19999999999999</v>
      </c>
      <c r="BY53" s="3">
        <v>119.9</v>
      </c>
      <c r="BZ53" s="3">
        <v>141.1</v>
      </c>
      <c r="CA53" s="3">
        <v>129.9</v>
      </c>
      <c r="CB53" s="3">
        <v>139.1</v>
      </c>
      <c r="CC53" s="3">
        <v>140.30000000000001</v>
      </c>
      <c r="CD53" s="3">
        <v>140.6</v>
      </c>
      <c r="CE53" s="3">
        <v>124</v>
      </c>
      <c r="CF53" s="3">
        <v>88.5</v>
      </c>
      <c r="CG53" s="3">
        <v>106.5</v>
      </c>
      <c r="CH53" s="3">
        <v>118.2</v>
      </c>
      <c r="CI53" s="3">
        <v>140</v>
      </c>
      <c r="CJ53" s="3">
        <v>131.6</v>
      </c>
      <c r="CK53" s="3">
        <v>118.4</v>
      </c>
      <c r="CL53" s="3">
        <v>150.5</v>
      </c>
    </row>
    <row r="54" spans="1:90" x14ac:dyDescent="0.2">
      <c r="A54" s="4">
        <v>33359</v>
      </c>
      <c r="B54" s="3">
        <v>129.80000000000001</v>
      </c>
      <c r="C54" s="3">
        <v>130.69999999999999</v>
      </c>
      <c r="D54" s="3">
        <v>129.19999999999999</v>
      </c>
      <c r="E54" s="3">
        <v>125.4</v>
      </c>
      <c r="F54" s="3">
        <v>123.2</v>
      </c>
      <c r="G54" s="3">
        <v>131.1</v>
      </c>
      <c r="H54" s="3">
        <v>127</v>
      </c>
      <c r="I54" s="3">
        <v>127.2</v>
      </c>
      <c r="J54" s="3">
        <v>112</v>
      </c>
      <c r="K54" s="3">
        <v>123.3</v>
      </c>
      <c r="L54" s="3">
        <v>124.6</v>
      </c>
      <c r="M54" s="3">
        <v>135.30000000000001</v>
      </c>
      <c r="N54" s="3">
        <v>117.3</v>
      </c>
      <c r="O54" s="3">
        <v>119.3</v>
      </c>
      <c r="P54" s="3">
        <v>123.1</v>
      </c>
      <c r="Q54" s="3">
        <v>120.5</v>
      </c>
      <c r="R54" s="3">
        <v>111.1</v>
      </c>
      <c r="S54" s="3">
        <v>132.30000000000001</v>
      </c>
      <c r="T54" s="3">
        <v>134.69999999999999</v>
      </c>
      <c r="U54" s="3">
        <v>147</v>
      </c>
      <c r="V54" s="3">
        <v>90.7</v>
      </c>
      <c r="W54" s="3">
        <v>143.19999999999999</v>
      </c>
      <c r="X54" s="3">
        <v>136.80000000000001</v>
      </c>
      <c r="Y54" s="3">
        <v>116</v>
      </c>
      <c r="Z54" s="3">
        <v>123.7</v>
      </c>
      <c r="AA54" s="3">
        <v>117.1</v>
      </c>
      <c r="AB54" s="3">
        <v>130.4</v>
      </c>
      <c r="AC54" s="3">
        <v>122</v>
      </c>
      <c r="AD54" s="3">
        <v>118.4</v>
      </c>
      <c r="AE54" s="3">
        <v>129.80000000000001</v>
      </c>
      <c r="AF54" s="3">
        <v>126.6</v>
      </c>
      <c r="AG54" s="3">
        <v>127.7</v>
      </c>
      <c r="AH54" s="3">
        <v>123.3</v>
      </c>
      <c r="AI54" s="3">
        <v>130.19999999999999</v>
      </c>
      <c r="AJ54" s="3">
        <v>139.1</v>
      </c>
      <c r="AK54" s="3">
        <v>140.1</v>
      </c>
      <c r="AL54" s="3">
        <v>138.6</v>
      </c>
      <c r="AM54" s="3">
        <v>142.69999999999999</v>
      </c>
      <c r="AN54" s="3">
        <v>143.80000000000001</v>
      </c>
      <c r="AO54" s="3">
        <v>133.80000000000001</v>
      </c>
      <c r="AP54" s="3">
        <v>136.4</v>
      </c>
      <c r="AQ54" s="3">
        <v>140.6</v>
      </c>
      <c r="AR54" s="3">
        <v>133.4</v>
      </c>
      <c r="AS54" s="3">
        <v>133.9</v>
      </c>
      <c r="AT54" s="3">
        <v>128.5</v>
      </c>
      <c r="AU54" s="3">
        <v>155.6</v>
      </c>
      <c r="AV54" s="3">
        <v>203.5</v>
      </c>
      <c r="AX54" s="3">
        <v>120.8</v>
      </c>
      <c r="AY54" s="3">
        <v>174.1</v>
      </c>
      <c r="AZ54" s="3">
        <v>135.80000000000001</v>
      </c>
      <c r="BA54" s="3">
        <v>136</v>
      </c>
      <c r="BB54" s="3">
        <v>189.3</v>
      </c>
      <c r="BC54" s="3">
        <v>107.4</v>
      </c>
      <c r="BD54" s="3">
        <v>132.69999999999999</v>
      </c>
      <c r="BE54" s="3">
        <v>117.6</v>
      </c>
      <c r="BF54" s="3">
        <v>115.6</v>
      </c>
      <c r="BG54" s="3">
        <v>123.3</v>
      </c>
      <c r="BH54" s="3">
        <v>123</v>
      </c>
      <c r="BI54" s="3">
        <v>112.6</v>
      </c>
      <c r="BJ54" s="3">
        <v>127.7</v>
      </c>
      <c r="BK54" s="3">
        <v>134.69999999999999</v>
      </c>
      <c r="BL54" s="3">
        <v>117.7</v>
      </c>
      <c r="BM54" s="3">
        <v>125.2</v>
      </c>
      <c r="BN54" s="3">
        <v>117.1</v>
      </c>
      <c r="BO54" s="3">
        <v>142.69999999999999</v>
      </c>
      <c r="BP54" s="3">
        <v>134.1</v>
      </c>
      <c r="BQ54" s="3">
        <v>121.1</v>
      </c>
      <c r="BR54" s="3">
        <v>112.1</v>
      </c>
      <c r="BS54" s="3">
        <v>119.7</v>
      </c>
      <c r="BT54" s="3">
        <v>127.9</v>
      </c>
      <c r="BU54" s="3">
        <v>123.9</v>
      </c>
      <c r="BV54" s="3">
        <v>111.6</v>
      </c>
      <c r="BW54" s="3">
        <v>137.5</v>
      </c>
      <c r="BX54" s="3">
        <v>150.80000000000001</v>
      </c>
      <c r="BY54" s="3">
        <v>121.7</v>
      </c>
      <c r="BZ54" s="3">
        <v>142.30000000000001</v>
      </c>
      <c r="CA54" s="3">
        <v>133.1</v>
      </c>
      <c r="CB54" s="3">
        <v>139.1</v>
      </c>
      <c r="CC54" s="3">
        <v>141.19999999999999</v>
      </c>
      <c r="CD54" s="3">
        <v>144</v>
      </c>
      <c r="CE54" s="3">
        <v>124.3</v>
      </c>
      <c r="CF54" s="3">
        <v>88.7</v>
      </c>
      <c r="CG54" s="3">
        <v>107.1</v>
      </c>
      <c r="CH54" s="3">
        <v>118.8</v>
      </c>
      <c r="CI54" s="3">
        <v>141.80000000000001</v>
      </c>
      <c r="CJ54" s="3">
        <v>132.4</v>
      </c>
      <c r="CK54" s="3">
        <v>118.6</v>
      </c>
      <c r="CL54" s="3">
        <v>151.30000000000001</v>
      </c>
    </row>
    <row r="55" spans="1:90" x14ac:dyDescent="0.2">
      <c r="A55" s="4">
        <v>33390</v>
      </c>
      <c r="B55" s="3">
        <v>131</v>
      </c>
      <c r="C55" s="3">
        <v>131.6</v>
      </c>
      <c r="D55" s="3">
        <v>130.1</v>
      </c>
      <c r="E55" s="3">
        <v>126</v>
      </c>
      <c r="F55" s="3">
        <v>112.8</v>
      </c>
      <c r="G55" s="3">
        <v>113.9</v>
      </c>
      <c r="H55" s="3">
        <v>130.80000000000001</v>
      </c>
      <c r="I55" s="3">
        <v>128.4</v>
      </c>
      <c r="J55" s="3">
        <v>117.2</v>
      </c>
      <c r="K55" s="3">
        <v>123.5</v>
      </c>
      <c r="L55" s="3">
        <v>126</v>
      </c>
      <c r="M55" s="3">
        <v>138.9</v>
      </c>
      <c r="N55" s="3">
        <v>117.8</v>
      </c>
      <c r="O55" s="3">
        <v>119.4</v>
      </c>
      <c r="P55" s="3">
        <v>123.7</v>
      </c>
      <c r="Q55" s="3">
        <v>122.4</v>
      </c>
      <c r="R55" s="3">
        <v>107.7</v>
      </c>
      <c r="S55" s="3">
        <v>132.4</v>
      </c>
      <c r="T55" s="3">
        <v>133.6</v>
      </c>
      <c r="U55" s="3">
        <v>150</v>
      </c>
      <c r="V55" s="3">
        <v>90.8</v>
      </c>
      <c r="W55" s="3">
        <v>143.80000000000001</v>
      </c>
      <c r="X55" s="3">
        <v>137.30000000000001</v>
      </c>
      <c r="Y55" s="3">
        <v>116.4</v>
      </c>
      <c r="Z55" s="3">
        <v>126.9</v>
      </c>
      <c r="AA55" s="3">
        <v>120.8</v>
      </c>
      <c r="AB55" s="3">
        <v>133</v>
      </c>
      <c r="AC55" s="3">
        <v>122.6</v>
      </c>
      <c r="AD55" s="3">
        <v>118.9</v>
      </c>
      <c r="AE55" s="3">
        <v>130.69999999999999</v>
      </c>
      <c r="AF55" s="3">
        <v>138.9</v>
      </c>
      <c r="AG55" s="3">
        <v>143.4</v>
      </c>
      <c r="AH55" s="3">
        <v>124.7</v>
      </c>
      <c r="AI55" s="3">
        <v>129.9</v>
      </c>
      <c r="AJ55" s="3">
        <v>139.9</v>
      </c>
      <c r="AK55" s="3">
        <v>140.9</v>
      </c>
      <c r="AL55" s="3">
        <v>139.6</v>
      </c>
      <c r="AM55" s="3">
        <v>143.6</v>
      </c>
      <c r="AN55" s="3">
        <v>144.69999999999999</v>
      </c>
      <c r="AO55" s="3">
        <v>134.6</v>
      </c>
      <c r="AP55" s="3">
        <v>137.1</v>
      </c>
      <c r="AQ55" s="3">
        <v>141.19999999999999</v>
      </c>
      <c r="AR55" s="3">
        <v>134.19999999999999</v>
      </c>
      <c r="AS55" s="3">
        <v>134</v>
      </c>
      <c r="AT55" s="3">
        <v>128.6</v>
      </c>
      <c r="AU55" s="3">
        <v>156.1</v>
      </c>
      <c r="AV55" s="3">
        <v>200.3</v>
      </c>
      <c r="AX55" s="3">
        <v>120.8</v>
      </c>
      <c r="AY55" s="3">
        <v>174.1</v>
      </c>
      <c r="AZ55" s="3">
        <v>136.30000000000001</v>
      </c>
      <c r="BA55" s="3">
        <v>137.5</v>
      </c>
      <c r="BB55" s="3">
        <v>190.2</v>
      </c>
      <c r="BC55" s="3">
        <v>106</v>
      </c>
      <c r="BD55" s="3">
        <v>136.80000000000001</v>
      </c>
      <c r="BE55" s="3">
        <v>118.7</v>
      </c>
      <c r="BF55" s="3">
        <v>114.1</v>
      </c>
      <c r="BG55" s="3">
        <v>123.6</v>
      </c>
      <c r="BH55" s="3">
        <v>123.3</v>
      </c>
      <c r="BI55" s="3">
        <v>111.6</v>
      </c>
      <c r="BJ55" s="3">
        <v>129.1</v>
      </c>
      <c r="BK55" s="3">
        <v>136</v>
      </c>
      <c r="BL55" s="3">
        <v>118</v>
      </c>
      <c r="BM55" s="3">
        <v>125.2</v>
      </c>
      <c r="BN55" s="3">
        <v>117.4</v>
      </c>
      <c r="BO55" s="3">
        <v>142.9</v>
      </c>
      <c r="BP55" s="3">
        <v>133.80000000000001</v>
      </c>
      <c r="BQ55" s="3">
        <v>122</v>
      </c>
      <c r="BR55" s="3">
        <v>111.8</v>
      </c>
      <c r="BS55" s="3">
        <v>119.8</v>
      </c>
      <c r="BT55" s="3">
        <v>128.80000000000001</v>
      </c>
      <c r="BU55" s="3">
        <v>123.7</v>
      </c>
      <c r="BV55" s="3">
        <v>112</v>
      </c>
      <c r="BW55" s="3">
        <v>138.19999999999999</v>
      </c>
      <c r="BX55" s="3">
        <v>151.30000000000001</v>
      </c>
      <c r="BY55" s="3">
        <v>123.5</v>
      </c>
      <c r="BZ55" s="3">
        <v>141.80000000000001</v>
      </c>
      <c r="CA55" s="3">
        <v>132.19999999999999</v>
      </c>
      <c r="CB55" s="3">
        <v>139.1</v>
      </c>
      <c r="CC55" s="3">
        <v>141.19999999999999</v>
      </c>
      <c r="CD55" s="3">
        <v>145.30000000000001</v>
      </c>
      <c r="CE55" s="3">
        <v>126.9</v>
      </c>
      <c r="CF55" s="3">
        <v>88.3</v>
      </c>
      <c r="CG55" s="3">
        <v>107.3</v>
      </c>
      <c r="CH55" s="3">
        <v>119</v>
      </c>
      <c r="CI55" s="3">
        <v>140.30000000000001</v>
      </c>
      <c r="CJ55" s="3">
        <v>133.5</v>
      </c>
      <c r="CK55" s="3">
        <v>118.6</v>
      </c>
      <c r="CL55" s="3">
        <v>152.19999999999999</v>
      </c>
    </row>
    <row r="56" spans="1:90" x14ac:dyDescent="0.2">
      <c r="A56" s="4">
        <v>33420</v>
      </c>
      <c r="B56" s="3">
        <v>131.69999999999999</v>
      </c>
      <c r="C56" s="3">
        <v>132.1</v>
      </c>
      <c r="D56" s="3">
        <v>130</v>
      </c>
      <c r="E56" s="3">
        <v>124</v>
      </c>
      <c r="F56" s="3">
        <v>99.6</v>
      </c>
      <c r="G56" s="3">
        <v>96.3</v>
      </c>
      <c r="H56" s="3">
        <v>126</v>
      </c>
      <c r="I56" s="3">
        <v>127.4</v>
      </c>
      <c r="J56" s="3">
        <v>115.9</v>
      </c>
      <c r="K56" s="3">
        <v>122.4</v>
      </c>
      <c r="L56" s="3">
        <v>125.4</v>
      </c>
      <c r="M56" s="3">
        <v>135.6</v>
      </c>
      <c r="N56" s="3">
        <v>118.4</v>
      </c>
      <c r="O56" s="3">
        <v>121.4</v>
      </c>
      <c r="P56" s="3">
        <v>124.5</v>
      </c>
      <c r="Q56" s="3">
        <v>120.6</v>
      </c>
      <c r="R56" s="3">
        <v>106.2</v>
      </c>
      <c r="S56" s="3">
        <v>132.30000000000001</v>
      </c>
      <c r="T56" s="3">
        <v>134.9</v>
      </c>
      <c r="U56" s="3">
        <v>150.30000000000001</v>
      </c>
      <c r="V56" s="3">
        <v>91</v>
      </c>
      <c r="W56" s="3">
        <v>145.1</v>
      </c>
      <c r="X56" s="3">
        <v>138.30000000000001</v>
      </c>
      <c r="Y56" s="3">
        <v>117</v>
      </c>
      <c r="Z56" s="3">
        <v>114.5</v>
      </c>
      <c r="AA56" s="3">
        <v>94.7</v>
      </c>
      <c r="AB56" s="3">
        <v>135.69999999999999</v>
      </c>
      <c r="AC56" s="3">
        <v>117.9</v>
      </c>
      <c r="AD56" s="3">
        <v>111.7</v>
      </c>
      <c r="AE56" s="3">
        <v>130.80000000000001</v>
      </c>
      <c r="AF56" s="3">
        <v>136.6</v>
      </c>
      <c r="AG56" s="3">
        <v>140.4</v>
      </c>
      <c r="AH56" s="3">
        <v>125</v>
      </c>
      <c r="AI56" s="3">
        <v>128.80000000000001</v>
      </c>
      <c r="AJ56" s="3">
        <v>141</v>
      </c>
      <c r="AK56" s="3">
        <v>141.6</v>
      </c>
      <c r="AL56" s="3">
        <v>140</v>
      </c>
      <c r="AM56" s="3">
        <v>145.30000000000001</v>
      </c>
      <c r="AN56" s="3">
        <v>146.80000000000001</v>
      </c>
      <c r="AO56" s="3">
        <v>133.9</v>
      </c>
      <c r="AP56" s="3">
        <v>137.19999999999999</v>
      </c>
      <c r="AQ56" s="3">
        <v>141.69999999999999</v>
      </c>
      <c r="AR56" s="3">
        <v>133.9</v>
      </c>
      <c r="AS56" s="3">
        <v>134</v>
      </c>
      <c r="AT56" s="3">
        <v>128.6</v>
      </c>
      <c r="AU56" s="3">
        <v>156</v>
      </c>
      <c r="AV56" s="3">
        <v>194.3</v>
      </c>
      <c r="AX56" s="3">
        <v>120.9</v>
      </c>
      <c r="AY56" s="3">
        <v>174.1</v>
      </c>
      <c r="AZ56" s="3">
        <v>136.4</v>
      </c>
      <c r="BA56" s="3">
        <v>137.80000000000001</v>
      </c>
      <c r="BB56" s="3">
        <v>195.2</v>
      </c>
      <c r="BC56" s="3">
        <v>105.6</v>
      </c>
      <c r="BD56" s="3">
        <v>139.6</v>
      </c>
      <c r="BE56" s="3">
        <v>119.5</v>
      </c>
      <c r="BF56" s="3">
        <v>111.5</v>
      </c>
      <c r="BG56" s="3">
        <v>120.8</v>
      </c>
      <c r="BH56" s="3">
        <v>120.7</v>
      </c>
      <c r="BI56" s="3">
        <v>110.2</v>
      </c>
      <c r="BJ56" s="3">
        <v>128</v>
      </c>
      <c r="BK56" s="3">
        <v>137</v>
      </c>
      <c r="BL56" s="3">
        <v>118.3</v>
      </c>
      <c r="BM56" s="3">
        <v>130.19999999999999</v>
      </c>
      <c r="BN56" s="3">
        <v>117.4</v>
      </c>
      <c r="BO56" s="3">
        <v>143</v>
      </c>
      <c r="BP56" s="3">
        <v>136.19999999999999</v>
      </c>
      <c r="BQ56" s="3">
        <v>116.4</v>
      </c>
      <c r="BR56" s="3">
        <v>105.4</v>
      </c>
      <c r="BS56" s="3">
        <v>115.5</v>
      </c>
      <c r="BT56" s="3">
        <v>127.7</v>
      </c>
      <c r="BU56" s="3">
        <v>121.7</v>
      </c>
      <c r="BV56" s="3">
        <v>111.5</v>
      </c>
      <c r="BW56" s="3">
        <v>139</v>
      </c>
      <c r="BX56" s="3">
        <v>157.69999999999999</v>
      </c>
      <c r="BY56" s="3">
        <v>125</v>
      </c>
      <c r="BZ56" s="3">
        <v>141.5</v>
      </c>
      <c r="CA56" s="3">
        <v>133.69999999999999</v>
      </c>
      <c r="CB56" s="3">
        <v>144.5</v>
      </c>
      <c r="CC56" s="3">
        <v>141.19999999999999</v>
      </c>
      <c r="CD56" s="3">
        <v>145.6</v>
      </c>
      <c r="CE56" s="3">
        <v>127.2</v>
      </c>
      <c r="CF56" s="3">
        <v>87.1</v>
      </c>
      <c r="CG56" s="3">
        <v>107.5</v>
      </c>
      <c r="CH56" s="3">
        <v>118.6</v>
      </c>
      <c r="CI56" s="3">
        <v>142.80000000000001</v>
      </c>
      <c r="CJ56" s="3">
        <v>134</v>
      </c>
      <c r="CK56" s="3">
        <v>116.6</v>
      </c>
      <c r="CL56" s="3">
        <v>154.1</v>
      </c>
    </row>
    <row r="57" spans="1:90" x14ac:dyDescent="0.2">
      <c r="A57" s="4">
        <v>33451</v>
      </c>
      <c r="B57" s="3">
        <v>132</v>
      </c>
      <c r="C57" s="3">
        <v>133</v>
      </c>
      <c r="D57" s="3">
        <v>130.6</v>
      </c>
      <c r="E57" s="3">
        <v>124.3</v>
      </c>
      <c r="F57" s="3">
        <v>96.9</v>
      </c>
      <c r="G57" s="3">
        <v>93.8</v>
      </c>
      <c r="H57" s="3">
        <v>118.8</v>
      </c>
      <c r="I57" s="3">
        <v>127.9</v>
      </c>
      <c r="J57" s="3">
        <v>113.9</v>
      </c>
      <c r="K57" s="3">
        <v>124</v>
      </c>
      <c r="L57" s="3">
        <v>128.19999999999999</v>
      </c>
      <c r="M57" s="3">
        <v>139.1</v>
      </c>
      <c r="N57" s="3">
        <v>120.8</v>
      </c>
      <c r="O57" s="3">
        <v>122.1</v>
      </c>
      <c r="P57" s="3">
        <v>125.4</v>
      </c>
      <c r="Q57" s="3">
        <v>122</v>
      </c>
      <c r="R57" s="3">
        <v>106</v>
      </c>
      <c r="S57" s="3">
        <v>133.19999999999999</v>
      </c>
      <c r="T57" s="3">
        <v>134.5</v>
      </c>
      <c r="U57" s="3">
        <v>151</v>
      </c>
      <c r="V57" s="3">
        <v>90.6</v>
      </c>
      <c r="W57" s="3">
        <v>145.4</v>
      </c>
      <c r="X57" s="3">
        <v>139.5</v>
      </c>
      <c r="Y57" s="3">
        <v>117.7</v>
      </c>
      <c r="Z57" s="3">
        <v>139.19999999999999</v>
      </c>
      <c r="AA57" s="3">
        <v>141.69999999999999</v>
      </c>
      <c r="AB57" s="3">
        <v>135.9</v>
      </c>
      <c r="AC57" s="3">
        <v>111</v>
      </c>
      <c r="AD57" s="3">
        <v>101.4</v>
      </c>
      <c r="AE57" s="3">
        <v>131</v>
      </c>
      <c r="AF57" s="3">
        <v>140.4</v>
      </c>
      <c r="AG57" s="3">
        <v>145.1</v>
      </c>
      <c r="AH57" s="3">
        <v>125.7</v>
      </c>
      <c r="AI57" s="3">
        <v>130.69999999999999</v>
      </c>
      <c r="AJ57" s="3">
        <v>141.6</v>
      </c>
      <c r="AK57" s="3">
        <v>141.69999999999999</v>
      </c>
      <c r="AL57" s="3">
        <v>140.4</v>
      </c>
      <c r="AM57" s="3">
        <v>146.1</v>
      </c>
      <c r="AN57" s="3">
        <v>147.80000000000001</v>
      </c>
      <c r="AO57" s="3">
        <v>134</v>
      </c>
      <c r="AP57" s="3">
        <v>137.5</v>
      </c>
      <c r="AQ57" s="3">
        <v>142.4</v>
      </c>
      <c r="AR57" s="3">
        <v>133.9</v>
      </c>
      <c r="AS57" s="3">
        <v>133.9</v>
      </c>
      <c r="AT57" s="3">
        <v>128.6</v>
      </c>
      <c r="AU57" s="3">
        <v>156.4</v>
      </c>
      <c r="AV57" s="3">
        <v>190</v>
      </c>
      <c r="AX57" s="3">
        <v>120.9</v>
      </c>
      <c r="AY57" s="3">
        <v>174.1</v>
      </c>
      <c r="AZ57" s="3">
        <v>138.1</v>
      </c>
      <c r="BA57" s="3">
        <v>138.1</v>
      </c>
      <c r="BB57" s="3">
        <v>195.4</v>
      </c>
      <c r="BC57" s="3">
        <v>111</v>
      </c>
      <c r="BD57" s="3">
        <v>139.6</v>
      </c>
      <c r="BE57" s="3">
        <v>119.5</v>
      </c>
      <c r="BF57" s="3">
        <v>112.5</v>
      </c>
      <c r="BG57" s="3">
        <v>123.4</v>
      </c>
      <c r="BH57" s="3">
        <v>122</v>
      </c>
      <c r="BI57" s="3">
        <v>110.8</v>
      </c>
      <c r="BJ57" s="3">
        <v>129.80000000000001</v>
      </c>
      <c r="BK57" s="3">
        <v>138.30000000000001</v>
      </c>
      <c r="BL57" s="3">
        <v>118.4</v>
      </c>
      <c r="BM57" s="3">
        <v>130.19999999999999</v>
      </c>
      <c r="BN57" s="3">
        <v>117.4</v>
      </c>
      <c r="BO57" s="3">
        <v>143.6</v>
      </c>
      <c r="BP57" s="3">
        <v>135.9</v>
      </c>
      <c r="BQ57" s="3">
        <v>116.6</v>
      </c>
      <c r="BR57" s="3">
        <v>105.1</v>
      </c>
      <c r="BS57" s="3">
        <v>116.6</v>
      </c>
      <c r="BT57" s="3">
        <v>128.69999999999999</v>
      </c>
      <c r="BU57" s="3">
        <v>121.8</v>
      </c>
      <c r="BV57" s="3">
        <v>111.9</v>
      </c>
      <c r="BW57" s="3">
        <v>140.1</v>
      </c>
      <c r="BX57" s="3">
        <v>158.1</v>
      </c>
      <c r="BY57" s="3">
        <v>125.4</v>
      </c>
      <c r="BZ57" s="3">
        <v>143.1</v>
      </c>
      <c r="CA57" s="3">
        <v>133.1</v>
      </c>
      <c r="CB57" s="3">
        <v>144.5</v>
      </c>
      <c r="CC57" s="3">
        <v>141.19999999999999</v>
      </c>
      <c r="CD57" s="3">
        <v>146</v>
      </c>
      <c r="CE57" s="3">
        <v>128</v>
      </c>
      <c r="CF57" s="3">
        <v>87</v>
      </c>
      <c r="CG57" s="3">
        <v>107.8</v>
      </c>
      <c r="CH57" s="3">
        <v>119.1</v>
      </c>
      <c r="CI57" s="3">
        <v>143</v>
      </c>
      <c r="CJ57" s="3">
        <v>133.19999999999999</v>
      </c>
      <c r="CK57" s="3">
        <v>116.7</v>
      </c>
      <c r="CL57" s="3">
        <v>154.6</v>
      </c>
    </row>
    <row r="58" spans="1:90" x14ac:dyDescent="0.2">
      <c r="A58" s="4">
        <v>33482</v>
      </c>
      <c r="B58" s="3">
        <v>129</v>
      </c>
      <c r="C58" s="3">
        <v>132.6</v>
      </c>
      <c r="D58" s="3">
        <v>130.4</v>
      </c>
      <c r="E58" s="3">
        <v>124</v>
      </c>
      <c r="F58" s="3">
        <v>99.4</v>
      </c>
      <c r="G58" s="3">
        <v>92.4</v>
      </c>
      <c r="H58" s="3">
        <v>117.7</v>
      </c>
      <c r="I58" s="3">
        <v>129.30000000000001</v>
      </c>
      <c r="J58" s="3">
        <v>115.4</v>
      </c>
      <c r="K58" s="3">
        <v>122.9</v>
      </c>
      <c r="L58" s="3">
        <v>127.5</v>
      </c>
      <c r="M58" s="3">
        <v>139.19999999999999</v>
      </c>
      <c r="N58" s="3">
        <v>119.9</v>
      </c>
      <c r="O58" s="3">
        <v>120.8</v>
      </c>
      <c r="P58" s="3">
        <v>127</v>
      </c>
      <c r="Q58" s="3">
        <v>120.5</v>
      </c>
      <c r="R58" s="3">
        <v>105.8</v>
      </c>
      <c r="S58" s="3">
        <v>133.69999999999999</v>
      </c>
      <c r="T58" s="3">
        <v>134.80000000000001</v>
      </c>
      <c r="U58" s="3">
        <v>151.80000000000001</v>
      </c>
      <c r="V58" s="3">
        <v>90.8</v>
      </c>
      <c r="W58" s="3">
        <v>145.69999999999999</v>
      </c>
      <c r="X58" s="3">
        <v>139.4</v>
      </c>
      <c r="Y58" s="3">
        <v>118.1</v>
      </c>
      <c r="Z58" s="3">
        <v>125.1</v>
      </c>
      <c r="AA58" s="3">
        <v>114.5</v>
      </c>
      <c r="AB58" s="3">
        <v>136.19999999999999</v>
      </c>
      <c r="AC58" s="3">
        <v>108.6</v>
      </c>
      <c r="AD58" s="3">
        <v>98.1</v>
      </c>
      <c r="AE58" s="3">
        <v>130.6</v>
      </c>
      <c r="AF58" s="3">
        <v>135.30000000000001</v>
      </c>
      <c r="AG58" s="3">
        <v>138.69999999999999</v>
      </c>
      <c r="AH58" s="3">
        <v>124.6</v>
      </c>
      <c r="AI58" s="3">
        <v>132.1</v>
      </c>
      <c r="AJ58" s="3">
        <v>141.9</v>
      </c>
      <c r="AK58" s="3">
        <v>144.19999999999999</v>
      </c>
      <c r="AL58" s="3">
        <v>141</v>
      </c>
      <c r="AM58" s="3">
        <v>147.1</v>
      </c>
      <c r="AN58" s="3">
        <v>148.9</v>
      </c>
      <c r="AO58" s="3">
        <v>134</v>
      </c>
      <c r="AP58" s="3">
        <v>137.69999999999999</v>
      </c>
      <c r="AQ58" s="3">
        <v>142.69999999999999</v>
      </c>
      <c r="AR58" s="3">
        <v>134.1</v>
      </c>
      <c r="AS58" s="3">
        <v>133.9</v>
      </c>
      <c r="AT58" s="3">
        <v>128.69999999999999</v>
      </c>
      <c r="AU58" s="3">
        <v>156.30000000000001</v>
      </c>
      <c r="AV58" s="3">
        <v>189.5</v>
      </c>
      <c r="AX58" s="3">
        <v>120.9</v>
      </c>
      <c r="AY58" s="3">
        <v>174.1</v>
      </c>
      <c r="AZ58" s="3">
        <v>138.9</v>
      </c>
      <c r="BA58" s="3">
        <v>138.4</v>
      </c>
      <c r="BB58" s="3">
        <v>195.3</v>
      </c>
      <c r="BC58" s="3">
        <v>113.6</v>
      </c>
      <c r="BD58" s="3">
        <v>139.6</v>
      </c>
      <c r="BE58" s="3">
        <v>119.5</v>
      </c>
      <c r="BF58" s="3">
        <v>116.6</v>
      </c>
      <c r="BG58" s="3">
        <v>124.9</v>
      </c>
      <c r="BH58" s="3">
        <v>123.8</v>
      </c>
      <c r="BI58" s="3">
        <v>111.9</v>
      </c>
      <c r="BJ58" s="3">
        <v>130.69999999999999</v>
      </c>
      <c r="BK58" s="3">
        <v>138.6</v>
      </c>
      <c r="BL58" s="3">
        <v>118.8</v>
      </c>
      <c r="BM58" s="3">
        <v>130.19999999999999</v>
      </c>
      <c r="BN58" s="3">
        <v>119.3</v>
      </c>
      <c r="BO58" s="3">
        <v>144.4</v>
      </c>
      <c r="BP58" s="3">
        <v>135.9</v>
      </c>
      <c r="BQ58" s="3">
        <v>122</v>
      </c>
      <c r="BR58" s="3">
        <v>111.7</v>
      </c>
      <c r="BS58" s="3">
        <v>118.6</v>
      </c>
      <c r="BT58" s="3">
        <v>131.30000000000001</v>
      </c>
      <c r="BU58" s="3">
        <v>123.2</v>
      </c>
      <c r="BV58" s="3">
        <v>112.2</v>
      </c>
      <c r="BW58" s="3">
        <v>140</v>
      </c>
      <c r="BX58" s="3">
        <v>158.30000000000001</v>
      </c>
      <c r="BY58" s="3">
        <v>126.6</v>
      </c>
      <c r="BZ58" s="3">
        <v>145.19999999999999</v>
      </c>
      <c r="CA58" s="3">
        <v>131</v>
      </c>
      <c r="CB58" s="3">
        <v>144.5</v>
      </c>
      <c r="CC58" s="3">
        <v>141.19999999999999</v>
      </c>
      <c r="CD58" s="3">
        <v>146.19999999999999</v>
      </c>
      <c r="CE58" s="3">
        <v>128.5</v>
      </c>
      <c r="CF58" s="3">
        <v>86.7</v>
      </c>
      <c r="CG58" s="3">
        <v>108.4</v>
      </c>
      <c r="CH58" s="3">
        <v>119.1</v>
      </c>
      <c r="CI58" s="3">
        <v>143.1</v>
      </c>
      <c r="CJ58" s="3">
        <v>133.19999999999999</v>
      </c>
      <c r="CK58" s="3">
        <v>116.7</v>
      </c>
      <c r="CL58" s="3">
        <v>161.19999999999999</v>
      </c>
    </row>
    <row r="59" spans="1:90" x14ac:dyDescent="0.2">
      <c r="A59" s="4">
        <v>33512</v>
      </c>
      <c r="B59" s="3">
        <v>129.9</v>
      </c>
      <c r="C59" s="3">
        <v>133.69999999999999</v>
      </c>
      <c r="D59" s="3">
        <v>131.1</v>
      </c>
      <c r="E59" s="3">
        <v>123</v>
      </c>
      <c r="F59" s="3">
        <v>98.7</v>
      </c>
      <c r="G59" s="3">
        <v>91.9</v>
      </c>
      <c r="H59" s="3">
        <v>121.3</v>
      </c>
      <c r="I59" s="3">
        <v>131.4</v>
      </c>
      <c r="J59" s="3">
        <v>114</v>
      </c>
      <c r="K59" s="3">
        <v>122.2</v>
      </c>
      <c r="L59" s="3">
        <v>128.9</v>
      </c>
      <c r="M59" s="3">
        <v>146.30000000000001</v>
      </c>
      <c r="N59" s="3">
        <v>118.9</v>
      </c>
      <c r="O59" s="3">
        <v>122.2</v>
      </c>
      <c r="P59" s="3">
        <v>123.5</v>
      </c>
      <c r="Q59" s="3">
        <v>122.9</v>
      </c>
      <c r="R59" s="3">
        <v>113.3</v>
      </c>
      <c r="S59" s="3">
        <v>134</v>
      </c>
      <c r="T59" s="3">
        <v>135.6</v>
      </c>
      <c r="U59" s="3">
        <v>152</v>
      </c>
      <c r="V59" s="3">
        <v>91.3</v>
      </c>
      <c r="W59" s="3">
        <v>146.80000000000001</v>
      </c>
      <c r="X59" s="3">
        <v>139.30000000000001</v>
      </c>
      <c r="Y59" s="3">
        <v>117.9</v>
      </c>
      <c r="Z59" s="3">
        <v>123.9</v>
      </c>
      <c r="AA59" s="3">
        <v>111.9</v>
      </c>
      <c r="AB59" s="3">
        <v>136.6</v>
      </c>
      <c r="AC59" s="3">
        <v>109</v>
      </c>
      <c r="AD59" s="3">
        <v>101.6</v>
      </c>
      <c r="AE59" s="3">
        <v>124.5</v>
      </c>
      <c r="AF59" s="3">
        <v>133.19999999999999</v>
      </c>
      <c r="AG59" s="3">
        <v>136.19999999999999</v>
      </c>
      <c r="AH59" s="3">
        <v>123.8</v>
      </c>
      <c r="AI59" s="3">
        <v>132.19999999999999</v>
      </c>
      <c r="AJ59" s="3">
        <v>142.6</v>
      </c>
      <c r="AK59" s="3">
        <v>144.19999999999999</v>
      </c>
      <c r="AL59" s="3">
        <v>141.9</v>
      </c>
      <c r="AM59" s="3">
        <v>147.5</v>
      </c>
      <c r="AN59" s="3">
        <v>149.4</v>
      </c>
      <c r="AO59" s="3">
        <v>134.19999999999999</v>
      </c>
      <c r="AP59" s="3">
        <v>137.9</v>
      </c>
      <c r="AQ59" s="3">
        <v>143.1</v>
      </c>
      <c r="AR59" s="3">
        <v>134.1</v>
      </c>
      <c r="AS59" s="3">
        <v>134</v>
      </c>
      <c r="AT59" s="3">
        <v>128.80000000000001</v>
      </c>
      <c r="AU59" s="3">
        <v>156.80000000000001</v>
      </c>
      <c r="AV59" s="3">
        <v>185.1</v>
      </c>
      <c r="AX59" s="3">
        <v>120.9</v>
      </c>
      <c r="AY59" s="3">
        <v>174.1</v>
      </c>
      <c r="AZ59" s="3">
        <v>140.4</v>
      </c>
      <c r="BA59" s="3">
        <v>138.5</v>
      </c>
      <c r="BB59" s="3">
        <v>195.7</v>
      </c>
      <c r="BC59" s="3">
        <v>114.1</v>
      </c>
      <c r="BD59" s="3">
        <v>139.6</v>
      </c>
      <c r="BE59" s="3">
        <v>119.5</v>
      </c>
      <c r="BF59" s="3">
        <v>115.4</v>
      </c>
      <c r="BG59" s="3">
        <v>125.5</v>
      </c>
      <c r="BH59" s="3">
        <v>123.4</v>
      </c>
      <c r="BI59" s="3">
        <v>113</v>
      </c>
      <c r="BJ59" s="3">
        <v>130.30000000000001</v>
      </c>
      <c r="BK59" s="3">
        <v>139</v>
      </c>
      <c r="BL59" s="3">
        <v>115.1</v>
      </c>
      <c r="BM59" s="3">
        <v>138.1</v>
      </c>
      <c r="BN59" s="3">
        <v>120.1</v>
      </c>
      <c r="BO59" s="3">
        <v>144.80000000000001</v>
      </c>
      <c r="BP59" s="3">
        <v>137.9</v>
      </c>
      <c r="BQ59" s="3">
        <v>123</v>
      </c>
      <c r="BR59" s="3">
        <v>113.3</v>
      </c>
      <c r="BS59" s="3">
        <v>120</v>
      </c>
      <c r="BT59" s="3">
        <v>133</v>
      </c>
      <c r="BU59" s="3">
        <v>124</v>
      </c>
      <c r="BV59" s="3">
        <v>112.9</v>
      </c>
      <c r="BW59" s="3">
        <v>141.30000000000001</v>
      </c>
      <c r="BX59" s="3">
        <v>158.80000000000001</v>
      </c>
      <c r="BY59" s="3">
        <v>127.2</v>
      </c>
      <c r="BZ59" s="3">
        <v>146</v>
      </c>
      <c r="CA59" s="3">
        <v>132.19999999999999</v>
      </c>
      <c r="CB59" s="3">
        <v>151.80000000000001</v>
      </c>
      <c r="CC59" s="3">
        <v>141.69999999999999</v>
      </c>
      <c r="CD59" s="3">
        <v>147.6</v>
      </c>
      <c r="CE59" s="3">
        <v>128.30000000000001</v>
      </c>
      <c r="CF59" s="3">
        <v>86.4</v>
      </c>
      <c r="CG59" s="3">
        <v>109.2</v>
      </c>
      <c r="CH59" s="3">
        <v>119.7</v>
      </c>
      <c r="CI59" s="3">
        <v>145.80000000000001</v>
      </c>
      <c r="CJ59" s="3">
        <v>133.80000000000001</v>
      </c>
      <c r="CK59" s="3">
        <v>117.2</v>
      </c>
      <c r="CL59" s="3">
        <v>161.19999999999999</v>
      </c>
    </row>
    <row r="60" spans="1:90" x14ac:dyDescent="0.2">
      <c r="A60" s="4">
        <v>33543</v>
      </c>
      <c r="B60" s="3">
        <v>129.5</v>
      </c>
      <c r="C60" s="3">
        <v>135.19999999999999</v>
      </c>
      <c r="D60" s="3">
        <v>131.6</v>
      </c>
      <c r="E60" s="3">
        <v>125.2</v>
      </c>
      <c r="F60" s="3">
        <v>98.8</v>
      </c>
      <c r="G60" s="3">
        <v>94.9</v>
      </c>
      <c r="H60" s="3">
        <v>120.3</v>
      </c>
      <c r="I60" s="3">
        <v>131.80000000000001</v>
      </c>
      <c r="J60" s="3">
        <v>112.6</v>
      </c>
      <c r="K60" s="3">
        <v>122.7</v>
      </c>
      <c r="L60" s="3">
        <v>127.2</v>
      </c>
      <c r="M60" s="3">
        <v>142.80000000000001</v>
      </c>
      <c r="N60" s="3">
        <v>117.9</v>
      </c>
      <c r="O60" s="3">
        <v>124.9</v>
      </c>
      <c r="P60" s="3">
        <v>126.3</v>
      </c>
      <c r="Q60" s="3">
        <v>123.5</v>
      </c>
      <c r="R60" s="3">
        <v>112.3</v>
      </c>
      <c r="S60" s="3">
        <v>134.5</v>
      </c>
      <c r="T60" s="3">
        <v>134.1</v>
      </c>
      <c r="U60" s="3">
        <v>152.19999999999999</v>
      </c>
      <c r="V60" s="3">
        <v>91.3</v>
      </c>
      <c r="W60" s="3">
        <v>147.1</v>
      </c>
      <c r="X60" s="3">
        <v>139.19999999999999</v>
      </c>
      <c r="Y60" s="3">
        <v>118</v>
      </c>
      <c r="Z60" s="3">
        <v>125.5</v>
      </c>
      <c r="AA60" s="3">
        <v>115.7</v>
      </c>
      <c r="AB60" s="3">
        <v>135.69999999999999</v>
      </c>
      <c r="AC60" s="3">
        <v>119.6</v>
      </c>
      <c r="AD60" s="3">
        <v>115</v>
      </c>
      <c r="AE60" s="3">
        <v>129.30000000000001</v>
      </c>
      <c r="AF60" s="3">
        <v>134.30000000000001</v>
      </c>
      <c r="AG60" s="3">
        <v>137.6</v>
      </c>
      <c r="AH60" s="3">
        <v>123.9</v>
      </c>
      <c r="AI60" s="3">
        <v>132.69999999999999</v>
      </c>
      <c r="AJ60" s="3">
        <v>143.19999999999999</v>
      </c>
      <c r="AK60" s="3">
        <v>145</v>
      </c>
      <c r="AL60" s="3">
        <v>142.30000000000001</v>
      </c>
      <c r="AM60" s="3">
        <v>147.5</v>
      </c>
      <c r="AN60" s="3">
        <v>149.69999999999999</v>
      </c>
      <c r="AO60" s="3">
        <v>132.30000000000001</v>
      </c>
      <c r="AP60" s="3">
        <v>137.4</v>
      </c>
      <c r="AQ60" s="3">
        <v>143.4</v>
      </c>
      <c r="AR60" s="3">
        <v>133</v>
      </c>
      <c r="AS60" s="3">
        <v>136.30000000000001</v>
      </c>
      <c r="AT60" s="3">
        <v>130.69999999999999</v>
      </c>
      <c r="AU60" s="3">
        <v>157.30000000000001</v>
      </c>
      <c r="AV60" s="3">
        <v>185.7</v>
      </c>
      <c r="AX60" s="3">
        <v>120.9</v>
      </c>
      <c r="AY60" s="3">
        <v>174.1</v>
      </c>
      <c r="AZ60" s="3">
        <v>140.4</v>
      </c>
      <c r="BA60" s="3">
        <v>138</v>
      </c>
      <c r="BB60" s="3">
        <v>194.5</v>
      </c>
      <c r="BC60" s="3">
        <v>116.8</v>
      </c>
      <c r="BD60" s="3">
        <v>139.6</v>
      </c>
      <c r="BE60" s="3">
        <v>119.5</v>
      </c>
      <c r="BF60" s="3">
        <v>117.7</v>
      </c>
      <c r="BG60" s="3">
        <v>126.7</v>
      </c>
      <c r="BH60" s="3">
        <v>123.8</v>
      </c>
      <c r="BI60" s="3">
        <v>113.3</v>
      </c>
      <c r="BJ60" s="3">
        <v>130.80000000000001</v>
      </c>
      <c r="BK60" s="3">
        <v>139</v>
      </c>
      <c r="BL60" s="3">
        <v>116.8</v>
      </c>
      <c r="BM60" s="3">
        <v>138.1</v>
      </c>
      <c r="BN60" s="3">
        <v>120.9</v>
      </c>
      <c r="BO60" s="3">
        <v>145.6</v>
      </c>
      <c r="BP60" s="3">
        <v>138.5</v>
      </c>
      <c r="BQ60" s="3">
        <v>123.5</v>
      </c>
      <c r="BR60" s="3">
        <v>113.3</v>
      </c>
      <c r="BS60" s="3">
        <v>120.7</v>
      </c>
      <c r="BT60" s="3">
        <v>134</v>
      </c>
      <c r="BU60" s="3">
        <v>123.8</v>
      </c>
      <c r="BV60" s="3">
        <v>112.7</v>
      </c>
      <c r="BW60" s="3">
        <v>141.80000000000001</v>
      </c>
      <c r="BX60" s="3">
        <v>159</v>
      </c>
      <c r="BY60" s="3">
        <v>127.4</v>
      </c>
      <c r="BZ60" s="3">
        <v>147.69999999999999</v>
      </c>
      <c r="CA60" s="3">
        <v>131.6</v>
      </c>
      <c r="CB60" s="3">
        <v>151.80000000000001</v>
      </c>
      <c r="CC60" s="3">
        <v>141.69999999999999</v>
      </c>
      <c r="CD60" s="3">
        <v>148.6</v>
      </c>
      <c r="CE60" s="3">
        <v>128.69999999999999</v>
      </c>
      <c r="CF60" s="3">
        <v>86.7</v>
      </c>
      <c r="CG60" s="3">
        <v>109.9</v>
      </c>
      <c r="CH60" s="3">
        <v>120</v>
      </c>
      <c r="CI60" s="3">
        <v>146.19999999999999</v>
      </c>
      <c r="CJ60" s="3">
        <v>134.1</v>
      </c>
      <c r="CK60" s="3">
        <v>117.1</v>
      </c>
      <c r="CL60" s="3">
        <v>161.1</v>
      </c>
    </row>
    <row r="61" spans="1:90" x14ac:dyDescent="0.2">
      <c r="A61" s="4">
        <v>33573</v>
      </c>
      <c r="B61" s="3">
        <v>129.5</v>
      </c>
      <c r="C61" s="3">
        <v>135.6</v>
      </c>
      <c r="D61" s="3">
        <v>131.6</v>
      </c>
      <c r="E61" s="3">
        <v>124</v>
      </c>
      <c r="F61" s="3">
        <v>105.4</v>
      </c>
      <c r="G61" s="3">
        <v>102.9</v>
      </c>
      <c r="H61" s="3">
        <v>124</v>
      </c>
      <c r="I61" s="3">
        <v>133</v>
      </c>
      <c r="J61" s="3">
        <v>111.1</v>
      </c>
      <c r="K61" s="3">
        <v>122.8</v>
      </c>
      <c r="L61" s="3">
        <v>126.5</v>
      </c>
      <c r="M61" s="3">
        <v>145.5</v>
      </c>
      <c r="N61" s="3">
        <v>115.8</v>
      </c>
      <c r="O61" s="3">
        <v>125.3</v>
      </c>
      <c r="P61" s="3">
        <v>126.2</v>
      </c>
      <c r="Q61" s="3">
        <v>123.2</v>
      </c>
      <c r="R61" s="3">
        <v>118.4</v>
      </c>
      <c r="S61" s="3">
        <v>135.69999999999999</v>
      </c>
      <c r="T61" s="3">
        <v>135.6</v>
      </c>
      <c r="U61" s="3">
        <v>152.19999999999999</v>
      </c>
      <c r="V61" s="3">
        <v>90.9</v>
      </c>
      <c r="W61" s="3">
        <v>147.80000000000001</v>
      </c>
      <c r="X61" s="3">
        <v>138.5</v>
      </c>
      <c r="Y61" s="3">
        <v>118.2</v>
      </c>
      <c r="Z61" s="3">
        <v>126.2</v>
      </c>
      <c r="AA61" s="3">
        <v>116.9</v>
      </c>
      <c r="AB61" s="3">
        <v>135.9</v>
      </c>
      <c r="AC61" s="3">
        <v>120.5</v>
      </c>
      <c r="AD61" s="3">
        <v>116.1</v>
      </c>
      <c r="AE61" s="3">
        <v>129.80000000000001</v>
      </c>
      <c r="AF61" s="3">
        <v>132.69999999999999</v>
      </c>
      <c r="AG61" s="3">
        <v>135.4</v>
      </c>
      <c r="AH61" s="3">
        <v>124.1</v>
      </c>
      <c r="AI61" s="3">
        <v>133.5</v>
      </c>
      <c r="AJ61" s="3">
        <v>143.9</v>
      </c>
      <c r="AK61" s="3">
        <v>145.1</v>
      </c>
      <c r="AL61" s="3">
        <v>142.9</v>
      </c>
      <c r="AM61" s="3">
        <v>147.4</v>
      </c>
      <c r="AN61" s="3">
        <v>149.9</v>
      </c>
      <c r="AO61" s="3">
        <v>130.6</v>
      </c>
      <c r="AP61" s="3">
        <v>136.5</v>
      </c>
      <c r="AQ61" s="3">
        <v>143.80000000000001</v>
      </c>
      <c r="AR61" s="3">
        <v>131.1</v>
      </c>
      <c r="AS61" s="3">
        <v>137.69999999999999</v>
      </c>
      <c r="AT61" s="3">
        <v>132</v>
      </c>
      <c r="AU61" s="3">
        <v>157.5</v>
      </c>
      <c r="AV61" s="3">
        <v>186.8</v>
      </c>
      <c r="AX61" s="3">
        <v>120.9</v>
      </c>
      <c r="AY61" s="3">
        <v>174.1</v>
      </c>
      <c r="AZ61" s="3">
        <v>140.80000000000001</v>
      </c>
      <c r="BA61" s="3">
        <v>139</v>
      </c>
      <c r="BB61" s="3">
        <v>192.6</v>
      </c>
      <c r="BC61" s="3">
        <v>117.3</v>
      </c>
      <c r="BD61" s="3">
        <v>139.6</v>
      </c>
      <c r="BE61" s="3">
        <v>119.5</v>
      </c>
      <c r="BF61" s="3">
        <v>110.6</v>
      </c>
      <c r="BG61" s="3">
        <v>128.5</v>
      </c>
      <c r="BH61" s="3">
        <v>124.1</v>
      </c>
      <c r="BI61" s="3">
        <v>113.4</v>
      </c>
      <c r="BJ61" s="3">
        <v>130.6</v>
      </c>
      <c r="BK61" s="3">
        <v>139.19999999999999</v>
      </c>
      <c r="BL61" s="3">
        <v>118.6</v>
      </c>
      <c r="BM61" s="3">
        <v>138.1</v>
      </c>
      <c r="BN61" s="3">
        <v>120.9</v>
      </c>
      <c r="BO61" s="3">
        <v>146.19999999999999</v>
      </c>
      <c r="BP61" s="3">
        <v>137.69999999999999</v>
      </c>
      <c r="BQ61" s="3">
        <v>123.1</v>
      </c>
      <c r="BR61" s="3">
        <v>113.2</v>
      </c>
      <c r="BS61" s="3">
        <v>121</v>
      </c>
      <c r="BT61" s="3">
        <v>134.5</v>
      </c>
      <c r="BU61" s="3">
        <v>124.8</v>
      </c>
      <c r="BV61" s="3">
        <v>111.9</v>
      </c>
      <c r="BW61" s="3">
        <v>141.80000000000001</v>
      </c>
      <c r="BX61" s="3">
        <v>159.19999999999999</v>
      </c>
      <c r="BY61" s="3">
        <v>127.2</v>
      </c>
      <c r="BZ61" s="3">
        <v>148</v>
      </c>
      <c r="CA61" s="3">
        <v>129.9</v>
      </c>
      <c r="CB61" s="3">
        <v>151.80000000000001</v>
      </c>
      <c r="CC61" s="3">
        <v>141.80000000000001</v>
      </c>
      <c r="CD61" s="3">
        <v>148.69999999999999</v>
      </c>
      <c r="CE61" s="3">
        <v>128.19999999999999</v>
      </c>
      <c r="CF61" s="3">
        <v>86.6</v>
      </c>
      <c r="CG61" s="3">
        <v>110.9</v>
      </c>
      <c r="CH61" s="3">
        <v>120.1</v>
      </c>
      <c r="CI61" s="3">
        <v>146.30000000000001</v>
      </c>
      <c r="CJ61" s="3">
        <v>135.5</v>
      </c>
      <c r="CK61" s="3">
        <v>117.1</v>
      </c>
      <c r="CL61" s="3">
        <v>161.19999999999999</v>
      </c>
    </row>
    <row r="62" spans="1:90" x14ac:dyDescent="0.2">
      <c r="A62" s="4">
        <v>33604</v>
      </c>
      <c r="B62" s="3">
        <v>133.30000000000001</v>
      </c>
      <c r="C62" s="3">
        <v>135.5</v>
      </c>
      <c r="D62" s="3">
        <v>132.4</v>
      </c>
      <c r="E62" s="3">
        <v>125.8</v>
      </c>
      <c r="F62" s="3">
        <v>113.3</v>
      </c>
      <c r="G62" s="3">
        <v>114.1</v>
      </c>
      <c r="H62" s="3">
        <v>125.4</v>
      </c>
      <c r="I62" s="3">
        <v>135.6</v>
      </c>
      <c r="J62" s="3">
        <v>111</v>
      </c>
      <c r="K62" s="3">
        <v>121.8</v>
      </c>
      <c r="L62" s="3">
        <v>127.7</v>
      </c>
      <c r="M62" s="3">
        <v>147.69999999999999</v>
      </c>
      <c r="N62" s="3">
        <v>116.6</v>
      </c>
      <c r="O62" s="3">
        <v>126.3</v>
      </c>
      <c r="P62" s="3">
        <v>127.2</v>
      </c>
      <c r="Q62" s="3">
        <v>126.7</v>
      </c>
      <c r="R62" s="3">
        <v>119.4</v>
      </c>
      <c r="S62" s="3">
        <v>135.9</v>
      </c>
      <c r="T62" s="3">
        <v>135.80000000000001</v>
      </c>
      <c r="U62" s="3">
        <v>152.30000000000001</v>
      </c>
      <c r="V62" s="3">
        <v>91.4</v>
      </c>
      <c r="W62" s="3">
        <v>151.6</v>
      </c>
      <c r="X62" s="3">
        <v>138.80000000000001</v>
      </c>
      <c r="Y62" s="3">
        <v>118.5</v>
      </c>
      <c r="Z62" s="3">
        <v>126.8</v>
      </c>
      <c r="AA62" s="3">
        <v>119.3</v>
      </c>
      <c r="AB62" s="3">
        <v>134.5</v>
      </c>
      <c r="AC62" s="3">
        <v>122.9</v>
      </c>
      <c r="AD62" s="3">
        <v>119.4</v>
      </c>
      <c r="AE62" s="3">
        <v>130.5</v>
      </c>
      <c r="AF62" s="3">
        <v>132.6</v>
      </c>
      <c r="AG62" s="3">
        <v>134.80000000000001</v>
      </c>
      <c r="AH62" s="3">
        <v>125.9</v>
      </c>
      <c r="AI62" s="3">
        <v>133</v>
      </c>
      <c r="AJ62" s="3">
        <v>144.19999999999999</v>
      </c>
      <c r="AK62" s="3">
        <v>146.19999999999999</v>
      </c>
      <c r="AL62" s="3">
        <v>143.5</v>
      </c>
      <c r="AM62" s="3">
        <v>148</v>
      </c>
      <c r="AN62" s="3">
        <v>150</v>
      </c>
      <c r="AO62" s="3">
        <v>134</v>
      </c>
      <c r="AP62" s="3">
        <v>137.9</v>
      </c>
      <c r="AQ62" s="3">
        <v>143.80000000000001</v>
      </c>
      <c r="AR62" s="3">
        <v>133.6</v>
      </c>
      <c r="AS62" s="3">
        <v>138</v>
      </c>
      <c r="AT62" s="3">
        <v>133.4</v>
      </c>
      <c r="AU62" s="3">
        <v>158.30000000000001</v>
      </c>
      <c r="AV62" s="3">
        <v>188.1</v>
      </c>
      <c r="AX62" s="3">
        <v>120.9</v>
      </c>
      <c r="AY62" s="3">
        <v>174.1</v>
      </c>
      <c r="AZ62" s="3">
        <v>141.5</v>
      </c>
      <c r="BA62" s="3">
        <v>139.5</v>
      </c>
      <c r="BB62" s="3">
        <v>190.6</v>
      </c>
      <c r="BC62" s="3">
        <v>117.5</v>
      </c>
      <c r="BD62" s="3">
        <v>139.6</v>
      </c>
      <c r="BE62" s="3">
        <v>119.5</v>
      </c>
      <c r="BF62" s="3">
        <v>104.5</v>
      </c>
      <c r="BG62" s="3">
        <v>123.6</v>
      </c>
      <c r="BH62" s="3">
        <v>120.2</v>
      </c>
      <c r="BI62" s="3">
        <v>109.5</v>
      </c>
      <c r="BJ62" s="3">
        <v>129.9</v>
      </c>
      <c r="BK62" s="3">
        <v>140.6</v>
      </c>
      <c r="BL62" s="3">
        <v>119.2</v>
      </c>
      <c r="BM62" s="3">
        <v>138.1</v>
      </c>
      <c r="BN62" s="3">
        <v>120.9</v>
      </c>
      <c r="BO62" s="3">
        <v>146.80000000000001</v>
      </c>
      <c r="BP62" s="3">
        <v>143.1</v>
      </c>
      <c r="BQ62" s="3">
        <v>115</v>
      </c>
      <c r="BR62" s="3">
        <v>104.9</v>
      </c>
      <c r="BS62" s="3">
        <v>115.5</v>
      </c>
      <c r="BT62" s="3">
        <v>131.4</v>
      </c>
      <c r="BU62" s="3">
        <v>121.8</v>
      </c>
      <c r="BV62" s="3">
        <v>111.5</v>
      </c>
      <c r="BW62" s="3">
        <v>142.5</v>
      </c>
      <c r="BX62" s="3">
        <v>164.5</v>
      </c>
      <c r="BY62" s="3">
        <v>127.4</v>
      </c>
      <c r="BZ62" s="3">
        <v>149.6</v>
      </c>
      <c r="CA62" s="3">
        <v>124.6</v>
      </c>
      <c r="CB62" s="3">
        <v>157.5</v>
      </c>
      <c r="CC62" s="3">
        <v>150.69999999999999</v>
      </c>
      <c r="CD62" s="3">
        <v>150.1</v>
      </c>
      <c r="CE62" s="3">
        <v>128.19999999999999</v>
      </c>
      <c r="CF62" s="3">
        <v>84.3</v>
      </c>
      <c r="CG62" s="3">
        <v>110.4</v>
      </c>
      <c r="CH62" s="3">
        <v>119.3</v>
      </c>
      <c r="CI62" s="3">
        <v>147.4</v>
      </c>
      <c r="CJ62" s="3">
        <v>136.30000000000001</v>
      </c>
      <c r="CK62" s="3">
        <v>118.1</v>
      </c>
      <c r="CL62" s="3">
        <v>162.1</v>
      </c>
    </row>
    <row r="63" spans="1:90" x14ac:dyDescent="0.2">
      <c r="A63" s="4">
        <v>33635</v>
      </c>
      <c r="B63" s="3">
        <v>135</v>
      </c>
      <c r="C63" s="3">
        <v>136.5</v>
      </c>
      <c r="D63" s="3">
        <v>132.80000000000001</v>
      </c>
      <c r="E63" s="3">
        <v>125.1</v>
      </c>
      <c r="F63" s="3">
        <v>115.9</v>
      </c>
      <c r="G63" s="3">
        <v>122.6</v>
      </c>
      <c r="H63" s="3">
        <v>124.9</v>
      </c>
      <c r="I63" s="3">
        <v>136.80000000000001</v>
      </c>
      <c r="J63" s="3">
        <v>111.7</v>
      </c>
      <c r="K63" s="3">
        <v>123.4</v>
      </c>
      <c r="L63" s="3">
        <v>126.6</v>
      </c>
      <c r="M63" s="3">
        <v>143</v>
      </c>
      <c r="N63" s="3">
        <v>116.3</v>
      </c>
      <c r="O63" s="3">
        <v>125.3</v>
      </c>
      <c r="P63" s="3">
        <v>127.8</v>
      </c>
      <c r="Q63" s="3">
        <v>128.69999999999999</v>
      </c>
      <c r="R63" s="3">
        <v>119.2</v>
      </c>
      <c r="S63" s="3">
        <v>136.1</v>
      </c>
      <c r="T63" s="3">
        <v>135.9</v>
      </c>
      <c r="U63" s="3">
        <v>152.30000000000001</v>
      </c>
      <c r="V63" s="3">
        <v>91.4</v>
      </c>
      <c r="W63" s="3">
        <v>154.69999999999999</v>
      </c>
      <c r="X63" s="3">
        <v>139.19999999999999</v>
      </c>
      <c r="Y63" s="3">
        <v>119.3</v>
      </c>
      <c r="Z63" s="3">
        <v>126.9</v>
      </c>
      <c r="AA63" s="3">
        <v>119.6</v>
      </c>
      <c r="AB63" s="3">
        <v>134.5</v>
      </c>
      <c r="AC63" s="3">
        <v>121.7</v>
      </c>
      <c r="AD63" s="3">
        <v>117.1</v>
      </c>
      <c r="AE63" s="3">
        <v>131.9</v>
      </c>
      <c r="AF63" s="3">
        <v>134.9</v>
      </c>
      <c r="AG63" s="3">
        <v>137.6</v>
      </c>
      <c r="AH63" s="3">
        <v>126.7</v>
      </c>
      <c r="AI63" s="3">
        <v>133.5</v>
      </c>
      <c r="AJ63" s="3">
        <v>144.69999999999999</v>
      </c>
      <c r="AK63" s="3">
        <v>146.5</v>
      </c>
      <c r="AL63" s="3">
        <v>144</v>
      </c>
      <c r="AM63" s="3">
        <v>148.69999999999999</v>
      </c>
      <c r="AN63" s="3">
        <v>150.5</v>
      </c>
      <c r="AO63" s="3">
        <v>136.19999999999999</v>
      </c>
      <c r="AP63" s="3">
        <v>138.80000000000001</v>
      </c>
      <c r="AQ63" s="3">
        <v>144.4</v>
      </c>
      <c r="AR63" s="3">
        <v>134.6</v>
      </c>
      <c r="AS63" s="3">
        <v>138.1</v>
      </c>
      <c r="AT63" s="3">
        <v>133.80000000000001</v>
      </c>
      <c r="AU63" s="3">
        <v>158.5</v>
      </c>
      <c r="AV63" s="3">
        <v>189.3</v>
      </c>
      <c r="AX63" s="3">
        <v>120.9</v>
      </c>
      <c r="AY63" s="3">
        <v>174.1</v>
      </c>
      <c r="AZ63" s="3">
        <v>141.80000000000001</v>
      </c>
      <c r="BA63" s="3">
        <v>140.19999999999999</v>
      </c>
      <c r="BB63" s="3">
        <v>190.5</v>
      </c>
      <c r="BC63" s="3">
        <v>117.6</v>
      </c>
      <c r="BD63" s="3">
        <v>139.6</v>
      </c>
      <c r="BE63" s="3">
        <v>119.5</v>
      </c>
      <c r="BF63" s="3">
        <v>106.7</v>
      </c>
      <c r="BG63" s="3">
        <v>125.6</v>
      </c>
      <c r="BH63" s="3">
        <v>121.6</v>
      </c>
      <c r="BI63" s="3">
        <v>110.4</v>
      </c>
      <c r="BJ63" s="3">
        <v>131</v>
      </c>
      <c r="BK63" s="3">
        <v>141.69999999999999</v>
      </c>
      <c r="BL63" s="3">
        <v>118.4</v>
      </c>
      <c r="BM63" s="3">
        <v>138.1</v>
      </c>
      <c r="BN63" s="3">
        <v>120.8</v>
      </c>
      <c r="BO63" s="3">
        <v>147.30000000000001</v>
      </c>
      <c r="BP63" s="3">
        <v>143</v>
      </c>
      <c r="BQ63" s="3">
        <v>117.7</v>
      </c>
      <c r="BR63" s="3">
        <v>106.1</v>
      </c>
      <c r="BS63" s="3">
        <v>117.1</v>
      </c>
      <c r="BT63" s="3">
        <v>133</v>
      </c>
      <c r="BU63" s="3">
        <v>122.2</v>
      </c>
      <c r="BV63" s="3">
        <v>112.6</v>
      </c>
      <c r="BW63" s="3">
        <v>143.1</v>
      </c>
      <c r="BX63" s="3">
        <v>164.9</v>
      </c>
      <c r="BY63" s="3">
        <v>128.4</v>
      </c>
      <c r="BZ63" s="3">
        <v>150.80000000000001</v>
      </c>
      <c r="CA63" s="3">
        <v>126</v>
      </c>
      <c r="CB63" s="3">
        <v>157.5</v>
      </c>
      <c r="CC63" s="3">
        <v>150.69999999999999</v>
      </c>
      <c r="CD63" s="3">
        <v>150.1</v>
      </c>
      <c r="CE63" s="3">
        <v>129.19999999999999</v>
      </c>
      <c r="CF63" s="3">
        <v>84.5</v>
      </c>
      <c r="CG63" s="3">
        <v>110.7</v>
      </c>
      <c r="CH63" s="3">
        <v>120.1</v>
      </c>
      <c r="CI63" s="3">
        <v>148.30000000000001</v>
      </c>
      <c r="CJ63" s="3">
        <v>137.19999999999999</v>
      </c>
      <c r="CK63" s="3">
        <v>118.1</v>
      </c>
      <c r="CL63" s="3">
        <v>162.30000000000001</v>
      </c>
    </row>
    <row r="64" spans="1:90" x14ac:dyDescent="0.2">
      <c r="A64" s="4">
        <v>33664</v>
      </c>
      <c r="B64" s="3">
        <v>134.9</v>
      </c>
      <c r="C64" s="3">
        <v>136.6</v>
      </c>
      <c r="D64" s="3">
        <v>134.4</v>
      </c>
      <c r="E64" s="3">
        <v>125.7</v>
      </c>
      <c r="F64" s="3">
        <v>116.1</v>
      </c>
      <c r="G64" s="3">
        <v>123</v>
      </c>
      <c r="H64" s="3">
        <v>127.5</v>
      </c>
      <c r="I64" s="3">
        <v>137.80000000000001</v>
      </c>
      <c r="J64" s="3">
        <v>114.2</v>
      </c>
      <c r="K64" s="3">
        <v>123.5</v>
      </c>
      <c r="L64" s="3">
        <v>125.6</v>
      </c>
      <c r="M64" s="3">
        <v>144.69999999999999</v>
      </c>
      <c r="N64" s="3">
        <v>114.8</v>
      </c>
      <c r="O64" s="3">
        <v>125.1</v>
      </c>
      <c r="P64" s="3">
        <v>127</v>
      </c>
      <c r="Q64" s="3">
        <v>130.1</v>
      </c>
      <c r="R64" s="3">
        <v>116.8</v>
      </c>
      <c r="S64" s="3">
        <v>136.5</v>
      </c>
      <c r="T64" s="3">
        <v>136.4</v>
      </c>
      <c r="U64" s="3">
        <v>152.9</v>
      </c>
      <c r="V64" s="3">
        <v>90.9</v>
      </c>
      <c r="W64" s="3">
        <v>156</v>
      </c>
      <c r="X64" s="3">
        <v>138.80000000000001</v>
      </c>
      <c r="Y64" s="3">
        <v>119.8</v>
      </c>
      <c r="Z64" s="3">
        <v>126.7</v>
      </c>
      <c r="AA64" s="3">
        <v>118</v>
      </c>
      <c r="AB64" s="3">
        <v>135.30000000000001</v>
      </c>
      <c r="AC64" s="3">
        <v>122</v>
      </c>
      <c r="AD64" s="3">
        <v>117.8</v>
      </c>
      <c r="AE64" s="3">
        <v>131.30000000000001</v>
      </c>
      <c r="AF64" s="3">
        <v>132.6</v>
      </c>
      <c r="AG64" s="3">
        <v>134.1</v>
      </c>
      <c r="AH64" s="3">
        <v>128.1</v>
      </c>
      <c r="AI64" s="3">
        <v>133.6</v>
      </c>
      <c r="AJ64" s="3">
        <v>145.1</v>
      </c>
      <c r="AK64" s="3">
        <v>147.19999999999999</v>
      </c>
      <c r="AL64" s="3">
        <v>144.9</v>
      </c>
      <c r="AM64" s="3">
        <v>149.1</v>
      </c>
      <c r="AN64" s="3">
        <v>150.80000000000001</v>
      </c>
      <c r="AO64" s="3">
        <v>137.1</v>
      </c>
      <c r="AP64" s="3">
        <v>139.6</v>
      </c>
      <c r="AQ64" s="3">
        <v>145.19999999999999</v>
      </c>
      <c r="AR64" s="3">
        <v>135.4</v>
      </c>
      <c r="AS64" s="3">
        <v>138.1</v>
      </c>
      <c r="AT64" s="3">
        <v>133.9</v>
      </c>
      <c r="AU64" s="3">
        <v>158.69999999999999</v>
      </c>
      <c r="AV64" s="3">
        <v>184.3</v>
      </c>
      <c r="AX64" s="3">
        <v>120.9</v>
      </c>
      <c r="AY64" s="3">
        <v>174.1</v>
      </c>
      <c r="AZ64" s="3">
        <v>142</v>
      </c>
      <c r="BA64" s="3">
        <v>141.5</v>
      </c>
      <c r="BB64" s="3">
        <v>190</v>
      </c>
      <c r="BC64" s="3">
        <v>117.6</v>
      </c>
      <c r="BD64" s="3">
        <v>139.6</v>
      </c>
      <c r="BE64" s="3">
        <v>119.5</v>
      </c>
      <c r="BF64" s="3">
        <v>103.5</v>
      </c>
      <c r="BG64" s="3">
        <v>127.5</v>
      </c>
      <c r="BH64" s="3">
        <v>123.3</v>
      </c>
      <c r="BI64" s="3">
        <v>112.1</v>
      </c>
      <c r="BJ64" s="3">
        <v>130.9</v>
      </c>
      <c r="BK64" s="3">
        <v>141.80000000000001</v>
      </c>
      <c r="BL64" s="3">
        <v>120.1</v>
      </c>
      <c r="BM64" s="3">
        <v>138.1</v>
      </c>
      <c r="BN64" s="3">
        <v>120.8</v>
      </c>
      <c r="BO64" s="3">
        <v>148</v>
      </c>
      <c r="BP64" s="3">
        <v>143.19999999999999</v>
      </c>
      <c r="BQ64" s="3">
        <v>120.6</v>
      </c>
      <c r="BR64" s="3">
        <v>107.5</v>
      </c>
      <c r="BS64" s="3">
        <v>119.6</v>
      </c>
      <c r="BT64" s="3">
        <v>135.19999999999999</v>
      </c>
      <c r="BU64" s="3">
        <v>122.8</v>
      </c>
      <c r="BV64" s="3">
        <v>113.5</v>
      </c>
      <c r="BW64" s="3">
        <v>143.9</v>
      </c>
      <c r="BX64" s="3">
        <v>165.4</v>
      </c>
      <c r="BY64" s="3">
        <v>129.9</v>
      </c>
      <c r="BZ64" s="3">
        <v>151.19999999999999</v>
      </c>
      <c r="CA64" s="3">
        <v>128</v>
      </c>
      <c r="CB64" s="3">
        <v>157.5</v>
      </c>
      <c r="CC64" s="3">
        <v>150.69999999999999</v>
      </c>
      <c r="CD64" s="3">
        <v>150.80000000000001</v>
      </c>
      <c r="CE64" s="3">
        <v>129.6</v>
      </c>
      <c r="CF64" s="3">
        <v>84.6</v>
      </c>
      <c r="CG64" s="3">
        <v>110.9</v>
      </c>
      <c r="CH64" s="3">
        <v>120.9</v>
      </c>
      <c r="CI64" s="3">
        <v>149.4</v>
      </c>
      <c r="CJ64" s="3">
        <v>138.30000000000001</v>
      </c>
      <c r="CK64" s="3">
        <v>118.1</v>
      </c>
      <c r="CL64" s="3">
        <v>162.5</v>
      </c>
    </row>
    <row r="65" spans="1:91" x14ac:dyDescent="0.2">
      <c r="A65" s="4">
        <v>33695</v>
      </c>
      <c r="B65" s="3">
        <v>134.80000000000001</v>
      </c>
      <c r="C65" s="3">
        <v>136.6</v>
      </c>
      <c r="D65" s="3">
        <v>133.80000000000001</v>
      </c>
      <c r="E65" s="3">
        <v>124.5</v>
      </c>
      <c r="F65" s="3">
        <v>123.6</v>
      </c>
      <c r="G65" s="3">
        <v>129.9</v>
      </c>
      <c r="H65" s="3">
        <v>128.30000000000001</v>
      </c>
      <c r="I65" s="3">
        <v>137.5</v>
      </c>
      <c r="J65" s="3">
        <v>109.6</v>
      </c>
      <c r="K65" s="3">
        <v>123.2</v>
      </c>
      <c r="L65" s="3">
        <v>124.5</v>
      </c>
      <c r="M65" s="3">
        <v>144</v>
      </c>
      <c r="N65" s="3">
        <v>113.7</v>
      </c>
      <c r="O65" s="3">
        <v>127.2</v>
      </c>
      <c r="P65" s="3">
        <v>128.30000000000001</v>
      </c>
      <c r="Q65" s="3">
        <v>130.1</v>
      </c>
      <c r="R65" s="3">
        <v>115.3</v>
      </c>
      <c r="S65" s="3">
        <v>136.1</v>
      </c>
      <c r="T65" s="3">
        <v>137.6</v>
      </c>
      <c r="U65" s="3">
        <v>152.30000000000001</v>
      </c>
      <c r="V65" s="3">
        <v>90.8</v>
      </c>
      <c r="W65" s="3">
        <v>156.1</v>
      </c>
      <c r="X65" s="3">
        <v>137.69999999999999</v>
      </c>
      <c r="Y65" s="3">
        <v>120.1</v>
      </c>
      <c r="Z65" s="3">
        <v>128.6</v>
      </c>
      <c r="AA65" s="3">
        <v>121.9</v>
      </c>
      <c r="AB65" s="3">
        <v>135.6</v>
      </c>
      <c r="AC65" s="3">
        <v>114.1</v>
      </c>
      <c r="AD65" s="3">
        <v>106.2</v>
      </c>
      <c r="AE65" s="3">
        <v>132.9</v>
      </c>
      <c r="AF65" s="3">
        <v>133.4</v>
      </c>
      <c r="AG65" s="3">
        <v>135.30000000000001</v>
      </c>
      <c r="AH65" s="3">
        <v>127.8</v>
      </c>
      <c r="AI65" s="3">
        <v>134.30000000000001</v>
      </c>
      <c r="AJ65" s="3">
        <v>146</v>
      </c>
      <c r="AK65" s="3">
        <v>148.1</v>
      </c>
      <c r="AL65" s="3">
        <v>146.1</v>
      </c>
      <c r="AM65" s="3">
        <v>150.69999999999999</v>
      </c>
      <c r="AN65" s="3">
        <v>152.5</v>
      </c>
      <c r="AO65" s="3">
        <v>138.1</v>
      </c>
      <c r="AP65" s="3">
        <v>141.80000000000001</v>
      </c>
      <c r="AQ65" s="3">
        <v>147.80000000000001</v>
      </c>
      <c r="AR65" s="3">
        <v>137.4</v>
      </c>
      <c r="AS65" s="3">
        <v>146.6</v>
      </c>
      <c r="AT65" s="3">
        <v>139.5</v>
      </c>
      <c r="AU65" s="3">
        <v>168.5</v>
      </c>
      <c r="AV65" s="3">
        <v>182.8</v>
      </c>
      <c r="AX65" s="3">
        <v>137</v>
      </c>
      <c r="AY65" s="3">
        <v>191.7</v>
      </c>
      <c r="AZ65" s="3">
        <v>143.19999999999999</v>
      </c>
      <c r="BA65" s="3">
        <v>140.30000000000001</v>
      </c>
      <c r="BB65" s="3">
        <v>189.7</v>
      </c>
      <c r="BC65" s="3">
        <v>117.6</v>
      </c>
      <c r="BD65" s="3">
        <v>140</v>
      </c>
      <c r="BE65" s="3">
        <v>119.5</v>
      </c>
      <c r="BF65" s="3">
        <v>103</v>
      </c>
      <c r="BG65" s="3">
        <v>127.1</v>
      </c>
      <c r="BH65" s="3">
        <v>123.1</v>
      </c>
      <c r="BI65" s="3">
        <v>112.8</v>
      </c>
      <c r="BJ65" s="3">
        <v>131.69999999999999</v>
      </c>
      <c r="BK65" s="3">
        <v>142.30000000000001</v>
      </c>
      <c r="BL65" s="3">
        <v>120</v>
      </c>
      <c r="BM65" s="3">
        <v>138.1</v>
      </c>
      <c r="BN65" s="3">
        <v>120.7</v>
      </c>
      <c r="BO65" s="3">
        <v>148.9</v>
      </c>
      <c r="BP65" s="3">
        <v>145.4</v>
      </c>
      <c r="BQ65" s="3">
        <v>119.6</v>
      </c>
      <c r="BR65" s="3">
        <v>110.8</v>
      </c>
      <c r="BS65" s="3">
        <v>120.6</v>
      </c>
      <c r="BT65" s="3">
        <v>135.1</v>
      </c>
      <c r="BU65" s="3">
        <v>123</v>
      </c>
      <c r="BV65" s="3">
        <v>113.7</v>
      </c>
      <c r="BW65" s="3">
        <v>146.1</v>
      </c>
      <c r="BX65" s="3">
        <v>166.9</v>
      </c>
      <c r="BY65" s="3">
        <v>130.30000000000001</v>
      </c>
      <c r="BZ65" s="3">
        <v>152</v>
      </c>
      <c r="CA65" s="3">
        <v>132.4</v>
      </c>
      <c r="CB65" s="3">
        <v>168</v>
      </c>
      <c r="CC65" s="3">
        <v>150.80000000000001</v>
      </c>
      <c r="CD65" s="3">
        <v>153.4</v>
      </c>
      <c r="CE65" s="3">
        <v>129.6</v>
      </c>
      <c r="CF65" s="3">
        <v>84.5</v>
      </c>
      <c r="CG65" s="3">
        <v>111.4</v>
      </c>
      <c r="CH65" s="3">
        <v>120.8</v>
      </c>
      <c r="CI65" s="3">
        <v>150.9</v>
      </c>
      <c r="CJ65" s="3">
        <v>138.19999999999999</v>
      </c>
      <c r="CK65" s="3">
        <v>121</v>
      </c>
      <c r="CL65" s="3">
        <v>166.9</v>
      </c>
    </row>
    <row r="66" spans="1:91" x14ac:dyDescent="0.2">
      <c r="A66" s="4">
        <v>33725</v>
      </c>
      <c r="B66" s="3">
        <v>135.4</v>
      </c>
      <c r="C66" s="3">
        <v>136</v>
      </c>
      <c r="D66" s="3">
        <v>135.1</v>
      </c>
      <c r="E66" s="3">
        <v>125.5</v>
      </c>
      <c r="F66" s="3">
        <v>122.2</v>
      </c>
      <c r="G66" s="3">
        <v>127.9</v>
      </c>
      <c r="H66" s="3">
        <v>133.6</v>
      </c>
      <c r="I66" s="3">
        <v>137.80000000000001</v>
      </c>
      <c r="J66" s="3">
        <v>112.7</v>
      </c>
      <c r="K66" s="3">
        <v>124.1</v>
      </c>
      <c r="L66" s="3">
        <v>125.8</v>
      </c>
      <c r="M66" s="3">
        <v>145.80000000000001</v>
      </c>
      <c r="N66" s="3">
        <v>114.9</v>
      </c>
      <c r="O66" s="3">
        <v>127</v>
      </c>
      <c r="P66" s="3">
        <v>129</v>
      </c>
      <c r="Q66" s="3">
        <v>133.1</v>
      </c>
      <c r="R66" s="3">
        <v>116</v>
      </c>
      <c r="S66" s="3">
        <v>136.4</v>
      </c>
      <c r="T66" s="3">
        <v>137.69999999999999</v>
      </c>
      <c r="U66" s="3">
        <v>151.9</v>
      </c>
      <c r="V66" s="3">
        <v>91.2</v>
      </c>
      <c r="W66" s="3">
        <v>156.19999999999999</v>
      </c>
      <c r="X66" s="3">
        <v>137.6</v>
      </c>
      <c r="Y66" s="3">
        <v>121.4</v>
      </c>
      <c r="Z66" s="3">
        <v>132.4</v>
      </c>
      <c r="AA66" s="3">
        <v>126.8</v>
      </c>
      <c r="AB66" s="3">
        <v>138.5</v>
      </c>
      <c r="AC66" s="3">
        <v>111.6</v>
      </c>
      <c r="AD66" s="3">
        <v>102.6</v>
      </c>
      <c r="AE66" s="3">
        <v>133.30000000000001</v>
      </c>
      <c r="AF66" s="3">
        <v>131.1</v>
      </c>
      <c r="AG66" s="3">
        <v>132</v>
      </c>
      <c r="AH66" s="3">
        <v>128.5</v>
      </c>
      <c r="AI66" s="3">
        <v>134</v>
      </c>
      <c r="AJ66" s="3">
        <v>146.80000000000001</v>
      </c>
      <c r="AK66" s="3">
        <v>148.69999999999999</v>
      </c>
      <c r="AL66" s="3">
        <v>147</v>
      </c>
      <c r="AM66" s="3">
        <v>151.5</v>
      </c>
      <c r="AN66" s="3">
        <v>153.19999999999999</v>
      </c>
      <c r="AO66" s="3">
        <v>139.19999999999999</v>
      </c>
      <c r="AP66" s="3">
        <v>142.6</v>
      </c>
      <c r="AQ66" s="3">
        <v>148.69999999999999</v>
      </c>
      <c r="AR66" s="3">
        <v>138.19999999999999</v>
      </c>
      <c r="AS66" s="3">
        <v>147.1</v>
      </c>
      <c r="AT66" s="3">
        <v>139.9</v>
      </c>
      <c r="AU66" s="3">
        <v>168.7</v>
      </c>
      <c r="AV66" s="3">
        <v>183.6</v>
      </c>
      <c r="AX66" s="3">
        <v>136.6</v>
      </c>
      <c r="AY66" s="3">
        <v>191.8</v>
      </c>
      <c r="AZ66" s="3">
        <v>143.5</v>
      </c>
      <c r="BA66" s="3">
        <v>141</v>
      </c>
      <c r="BB66" s="3">
        <v>189.9</v>
      </c>
      <c r="BC66" s="3">
        <v>116.5</v>
      </c>
      <c r="BD66" s="3">
        <v>141</v>
      </c>
      <c r="BE66" s="3">
        <v>119.5</v>
      </c>
      <c r="BF66" s="3">
        <v>103.8</v>
      </c>
      <c r="BG66" s="3">
        <v>128.1</v>
      </c>
      <c r="BH66" s="3">
        <v>123.3</v>
      </c>
      <c r="BI66" s="3">
        <v>112</v>
      </c>
      <c r="BJ66" s="3">
        <v>131.9</v>
      </c>
      <c r="BK66" s="3">
        <v>144</v>
      </c>
      <c r="BL66" s="3">
        <v>119.6</v>
      </c>
      <c r="BM66" s="3">
        <v>138.1</v>
      </c>
      <c r="BN66" s="3">
        <v>120.7</v>
      </c>
      <c r="BO66" s="3">
        <v>149.6</v>
      </c>
      <c r="BP66" s="3">
        <v>145.1</v>
      </c>
      <c r="BQ66" s="3">
        <v>121.8</v>
      </c>
      <c r="BR66" s="3">
        <v>109.5</v>
      </c>
      <c r="BS66" s="3">
        <v>120.8</v>
      </c>
      <c r="BT66" s="3">
        <v>135.30000000000001</v>
      </c>
      <c r="BU66" s="3">
        <v>123</v>
      </c>
      <c r="BV66" s="3">
        <v>114</v>
      </c>
      <c r="BW66" s="3">
        <v>146.6</v>
      </c>
      <c r="BX66" s="3">
        <v>167.8</v>
      </c>
      <c r="BY66" s="3">
        <v>131</v>
      </c>
      <c r="BZ66" s="3">
        <v>152.6</v>
      </c>
      <c r="CA66" s="3">
        <v>134.1</v>
      </c>
      <c r="CB66" s="3">
        <v>168</v>
      </c>
      <c r="CC66" s="3">
        <v>151.30000000000001</v>
      </c>
      <c r="CD66" s="3">
        <v>153.9</v>
      </c>
      <c r="CE66" s="3">
        <v>129.80000000000001</v>
      </c>
      <c r="CF66" s="3">
        <v>84.1</v>
      </c>
      <c r="CG66" s="3">
        <v>111.7</v>
      </c>
      <c r="CH66" s="3">
        <v>121.4</v>
      </c>
      <c r="CI66" s="3">
        <v>151.4</v>
      </c>
      <c r="CJ66" s="3">
        <v>138.6</v>
      </c>
      <c r="CK66" s="3">
        <v>121</v>
      </c>
      <c r="CL66" s="3">
        <v>167.5</v>
      </c>
    </row>
    <row r="67" spans="1:91" x14ac:dyDescent="0.2">
      <c r="A67" s="4">
        <v>33756</v>
      </c>
      <c r="B67" s="3">
        <v>135.19999999999999</v>
      </c>
      <c r="C67" s="3">
        <v>135.4</v>
      </c>
      <c r="D67" s="3">
        <v>134.80000000000001</v>
      </c>
      <c r="E67" s="3">
        <v>125.2</v>
      </c>
      <c r="F67" s="3">
        <v>115.2</v>
      </c>
      <c r="G67" s="3">
        <v>116.6</v>
      </c>
      <c r="H67" s="3">
        <v>130.5</v>
      </c>
      <c r="I67" s="3">
        <v>138.80000000000001</v>
      </c>
      <c r="J67" s="3">
        <v>109.7</v>
      </c>
      <c r="K67" s="3">
        <v>123.9</v>
      </c>
      <c r="L67" s="3">
        <v>124.6</v>
      </c>
      <c r="M67" s="3">
        <v>136.4</v>
      </c>
      <c r="N67" s="3">
        <v>115.3</v>
      </c>
      <c r="O67" s="3">
        <v>127</v>
      </c>
      <c r="P67" s="3">
        <v>128.69999999999999</v>
      </c>
      <c r="Q67" s="3">
        <v>134.19999999999999</v>
      </c>
      <c r="R67" s="3">
        <v>113.9</v>
      </c>
      <c r="S67" s="3">
        <v>137.6</v>
      </c>
      <c r="T67" s="3">
        <v>138.80000000000001</v>
      </c>
      <c r="U67" s="3">
        <v>150.9</v>
      </c>
      <c r="V67" s="3">
        <v>91.4</v>
      </c>
      <c r="W67" s="3">
        <v>156.1</v>
      </c>
      <c r="X67" s="3">
        <v>137.30000000000001</v>
      </c>
      <c r="Y67" s="3">
        <v>121.8</v>
      </c>
      <c r="Z67" s="3">
        <v>122.6</v>
      </c>
      <c r="AA67" s="3">
        <v>103.6</v>
      </c>
      <c r="AB67" s="3">
        <v>140</v>
      </c>
      <c r="AC67" s="3">
        <v>113</v>
      </c>
      <c r="AD67" s="3">
        <v>105.7</v>
      </c>
      <c r="AE67" s="3">
        <v>130.1</v>
      </c>
      <c r="AF67" s="3">
        <v>132.4</v>
      </c>
      <c r="AG67" s="3">
        <v>133.69999999999999</v>
      </c>
      <c r="AH67" s="3">
        <v>128.6</v>
      </c>
      <c r="AI67" s="3">
        <v>135</v>
      </c>
      <c r="AJ67" s="3">
        <v>147.30000000000001</v>
      </c>
      <c r="AK67" s="3">
        <v>150.1</v>
      </c>
      <c r="AL67" s="3">
        <v>147.69999999999999</v>
      </c>
      <c r="AM67" s="3">
        <v>151.9</v>
      </c>
      <c r="AN67" s="3">
        <v>153.80000000000001</v>
      </c>
      <c r="AO67" s="3">
        <v>138.69999999999999</v>
      </c>
      <c r="AP67" s="3">
        <v>143.19999999999999</v>
      </c>
      <c r="AQ67" s="3">
        <v>149.1</v>
      </c>
      <c r="AR67" s="3">
        <v>138.80000000000001</v>
      </c>
      <c r="AS67" s="3">
        <v>147</v>
      </c>
      <c r="AT67" s="3">
        <v>139.9</v>
      </c>
      <c r="AU67" s="3">
        <v>168.7</v>
      </c>
      <c r="AV67" s="3">
        <v>183.5</v>
      </c>
      <c r="AX67" s="3">
        <v>136.6</v>
      </c>
      <c r="AY67" s="3">
        <v>191.8</v>
      </c>
      <c r="AZ67" s="3">
        <v>143.80000000000001</v>
      </c>
      <c r="BA67" s="3">
        <v>137.5</v>
      </c>
      <c r="BB67" s="3">
        <v>190.2</v>
      </c>
      <c r="BC67" s="3">
        <v>112</v>
      </c>
      <c r="BD67" s="3">
        <v>142</v>
      </c>
      <c r="BE67" s="3">
        <v>119.5</v>
      </c>
      <c r="BF67" s="3">
        <v>103.2</v>
      </c>
      <c r="BG67" s="3">
        <v>126.7</v>
      </c>
      <c r="BH67" s="3">
        <v>124.1</v>
      </c>
      <c r="BI67" s="3">
        <v>112.3</v>
      </c>
      <c r="BJ67" s="3">
        <v>132.30000000000001</v>
      </c>
      <c r="BK67" s="3">
        <v>143.9</v>
      </c>
      <c r="BL67" s="3">
        <v>120.2</v>
      </c>
      <c r="BM67" s="3">
        <v>138.1</v>
      </c>
      <c r="BN67" s="3">
        <v>120.6</v>
      </c>
      <c r="BO67" s="3">
        <v>150</v>
      </c>
      <c r="BP67" s="3">
        <v>145.19999999999999</v>
      </c>
      <c r="BQ67" s="3">
        <v>121.9</v>
      </c>
      <c r="BR67" s="3">
        <v>109.9</v>
      </c>
      <c r="BS67" s="3">
        <v>120.8</v>
      </c>
      <c r="BT67" s="3">
        <v>135.69999999999999</v>
      </c>
      <c r="BU67" s="3">
        <v>123.2</v>
      </c>
      <c r="BV67" s="3">
        <v>114.1</v>
      </c>
      <c r="BW67" s="3">
        <v>146.69999999999999</v>
      </c>
      <c r="BX67" s="3">
        <v>168.4</v>
      </c>
      <c r="BY67" s="3">
        <v>131.6</v>
      </c>
      <c r="BZ67" s="3">
        <v>153.19999999999999</v>
      </c>
      <c r="CA67" s="3">
        <v>133.80000000000001</v>
      </c>
      <c r="CB67" s="3">
        <v>168</v>
      </c>
      <c r="CC67" s="3">
        <v>151.19999999999999</v>
      </c>
      <c r="CD67" s="3">
        <v>154.4</v>
      </c>
      <c r="CE67" s="3">
        <v>133.80000000000001</v>
      </c>
      <c r="CF67" s="3">
        <v>83.9</v>
      </c>
      <c r="CG67" s="3">
        <v>111.8</v>
      </c>
      <c r="CH67" s="3">
        <v>121.5</v>
      </c>
      <c r="CI67" s="3">
        <v>152.1</v>
      </c>
      <c r="CJ67" s="3">
        <v>135.69999999999999</v>
      </c>
      <c r="CK67" s="3">
        <v>121</v>
      </c>
      <c r="CL67" s="3">
        <v>167.8</v>
      </c>
    </row>
    <row r="68" spans="1:91" x14ac:dyDescent="0.2">
      <c r="A68" s="4">
        <v>33786</v>
      </c>
      <c r="B68" s="3">
        <v>134.1</v>
      </c>
      <c r="C68" s="3">
        <v>136.1</v>
      </c>
      <c r="D68" s="3">
        <v>136.5</v>
      </c>
      <c r="E68" s="3">
        <v>123.6</v>
      </c>
      <c r="F68" s="3">
        <v>109.7</v>
      </c>
      <c r="G68" s="3">
        <v>109.1</v>
      </c>
      <c r="H68" s="3">
        <v>126.4</v>
      </c>
      <c r="I68" s="3">
        <v>137.9</v>
      </c>
      <c r="J68" s="3">
        <v>112.5</v>
      </c>
      <c r="K68" s="3">
        <v>123</v>
      </c>
      <c r="L68" s="3">
        <v>126.4</v>
      </c>
      <c r="M68" s="3">
        <v>140.4</v>
      </c>
      <c r="N68" s="3">
        <v>116.6</v>
      </c>
      <c r="O68" s="3">
        <v>126.8</v>
      </c>
      <c r="P68" s="3">
        <v>126.7</v>
      </c>
      <c r="Q68" s="3">
        <v>132.69999999999999</v>
      </c>
      <c r="R68" s="3">
        <v>111.8</v>
      </c>
      <c r="S68" s="3">
        <v>138.69999999999999</v>
      </c>
      <c r="T68" s="3">
        <v>136.1</v>
      </c>
      <c r="U68" s="3">
        <v>150.6</v>
      </c>
      <c r="V68" s="3">
        <v>90.8</v>
      </c>
      <c r="W68" s="3">
        <v>155.80000000000001</v>
      </c>
      <c r="X68" s="3">
        <v>136.80000000000001</v>
      </c>
      <c r="Y68" s="3">
        <v>122.7</v>
      </c>
      <c r="Z68" s="3">
        <v>121.2</v>
      </c>
      <c r="AA68" s="3">
        <v>99.8</v>
      </c>
      <c r="AB68" s="3">
        <v>140.5</v>
      </c>
      <c r="AC68" s="3">
        <v>99.7</v>
      </c>
      <c r="AD68" s="3">
        <v>88</v>
      </c>
      <c r="AE68" s="3">
        <v>128.30000000000001</v>
      </c>
      <c r="AF68" s="3">
        <v>121</v>
      </c>
      <c r="AG68" s="3">
        <v>119.1</v>
      </c>
      <c r="AH68" s="3">
        <v>127.8</v>
      </c>
      <c r="AI68" s="3">
        <v>135</v>
      </c>
      <c r="AJ68" s="3">
        <v>147.80000000000001</v>
      </c>
      <c r="AK68" s="3">
        <v>150.4</v>
      </c>
      <c r="AL68" s="3">
        <v>148.19999999999999</v>
      </c>
      <c r="AM68" s="3">
        <v>153</v>
      </c>
      <c r="AN68" s="3">
        <v>155</v>
      </c>
      <c r="AO68" s="3">
        <v>138.5</v>
      </c>
      <c r="AP68" s="3">
        <v>143.69999999999999</v>
      </c>
      <c r="AQ68" s="3">
        <v>149.6</v>
      </c>
      <c r="AR68" s="3">
        <v>139.30000000000001</v>
      </c>
      <c r="AS68" s="3">
        <v>146.9</v>
      </c>
      <c r="AT68" s="3">
        <v>139.9</v>
      </c>
      <c r="AU68" s="3">
        <v>168.9</v>
      </c>
      <c r="AV68" s="3">
        <v>181.4</v>
      </c>
      <c r="AX68" s="3">
        <v>136.6</v>
      </c>
      <c r="AY68" s="3">
        <v>191.8</v>
      </c>
      <c r="AZ68" s="3">
        <v>144.1</v>
      </c>
      <c r="BA68" s="3">
        <v>143.19999999999999</v>
      </c>
      <c r="BB68" s="3">
        <v>200.6</v>
      </c>
      <c r="BC68" s="3">
        <v>112.1</v>
      </c>
      <c r="BD68" s="3">
        <v>142.69999999999999</v>
      </c>
      <c r="BE68" s="3">
        <v>118.9</v>
      </c>
      <c r="BF68" s="3">
        <v>103.4</v>
      </c>
      <c r="BG68" s="3">
        <v>124.9</v>
      </c>
      <c r="BH68" s="3">
        <v>120.9</v>
      </c>
      <c r="BI68" s="3">
        <v>108.9</v>
      </c>
      <c r="BJ68" s="3">
        <v>130.1</v>
      </c>
      <c r="BK68" s="3">
        <v>144.5</v>
      </c>
      <c r="BL68" s="3">
        <v>120.3</v>
      </c>
      <c r="BM68" s="3">
        <v>138.1</v>
      </c>
      <c r="BN68" s="3">
        <v>120.6</v>
      </c>
      <c r="BO68" s="3">
        <v>150.80000000000001</v>
      </c>
      <c r="BP68" s="3">
        <v>148.30000000000001</v>
      </c>
      <c r="BQ68" s="3">
        <v>114.3</v>
      </c>
      <c r="BR68" s="3">
        <v>104.6</v>
      </c>
      <c r="BS68" s="3">
        <v>115.8</v>
      </c>
      <c r="BT68" s="3">
        <v>132.69999999999999</v>
      </c>
      <c r="BU68" s="3">
        <v>120.5</v>
      </c>
      <c r="BV68" s="3">
        <v>113.2</v>
      </c>
      <c r="BW68" s="3">
        <v>148.1</v>
      </c>
      <c r="BX68" s="3">
        <v>171.6</v>
      </c>
      <c r="BY68" s="3">
        <v>131.4</v>
      </c>
      <c r="BZ68" s="3">
        <v>153.6</v>
      </c>
      <c r="CA68" s="3">
        <v>133.6</v>
      </c>
      <c r="CB68" s="3">
        <v>168.9</v>
      </c>
      <c r="CC68" s="3">
        <v>151.19999999999999</v>
      </c>
      <c r="CD68" s="3">
        <v>154.5</v>
      </c>
      <c r="CE68" s="3">
        <v>133.5</v>
      </c>
      <c r="CF68" s="3">
        <v>81.900000000000006</v>
      </c>
      <c r="CG68" s="3">
        <v>111.9</v>
      </c>
      <c r="CH68" s="3">
        <v>120.8</v>
      </c>
      <c r="CI68" s="3">
        <v>153</v>
      </c>
      <c r="CJ68" s="3">
        <v>139.4</v>
      </c>
      <c r="CK68" s="3">
        <v>119.8</v>
      </c>
      <c r="CL68" s="3">
        <v>168.4</v>
      </c>
    </row>
    <row r="69" spans="1:91" x14ac:dyDescent="0.2">
      <c r="A69" s="4">
        <v>33817</v>
      </c>
      <c r="B69" s="3">
        <v>133.9</v>
      </c>
      <c r="C69" s="3">
        <v>136.1</v>
      </c>
      <c r="D69" s="3">
        <v>136.30000000000001</v>
      </c>
      <c r="E69" s="3">
        <v>124.3</v>
      </c>
      <c r="F69" s="3">
        <v>109.8</v>
      </c>
      <c r="G69" s="3">
        <v>107.3</v>
      </c>
      <c r="H69" s="3">
        <v>124.7</v>
      </c>
      <c r="I69" s="3">
        <v>137.6</v>
      </c>
      <c r="J69" s="3">
        <v>113.1</v>
      </c>
      <c r="K69" s="3">
        <v>123</v>
      </c>
      <c r="L69" s="3">
        <v>126.5</v>
      </c>
      <c r="M69" s="3">
        <v>139.5</v>
      </c>
      <c r="N69" s="3">
        <v>116.9</v>
      </c>
      <c r="O69" s="3">
        <v>126.5</v>
      </c>
      <c r="P69" s="3">
        <v>128.1</v>
      </c>
      <c r="Q69" s="3">
        <v>133.80000000000001</v>
      </c>
      <c r="R69" s="3">
        <v>112.6</v>
      </c>
      <c r="S69" s="3">
        <v>139.1</v>
      </c>
      <c r="T69" s="3">
        <v>137.80000000000001</v>
      </c>
      <c r="U69" s="3">
        <v>150.69999999999999</v>
      </c>
      <c r="V69" s="3">
        <v>91.6</v>
      </c>
      <c r="W69" s="3">
        <v>154.9</v>
      </c>
      <c r="X69" s="3">
        <v>136.5</v>
      </c>
      <c r="Y69" s="3">
        <v>123.8</v>
      </c>
      <c r="Z69" s="3">
        <v>130.6</v>
      </c>
      <c r="AA69" s="3">
        <v>120</v>
      </c>
      <c r="AB69" s="3">
        <v>140.9</v>
      </c>
      <c r="AC69" s="3">
        <v>98.8</v>
      </c>
      <c r="AD69" s="3">
        <v>86.8</v>
      </c>
      <c r="AE69" s="3">
        <v>127.9</v>
      </c>
      <c r="AF69" s="3">
        <v>117.9</v>
      </c>
      <c r="AG69" s="3">
        <v>115.1</v>
      </c>
      <c r="AH69" s="3">
        <v>127.5</v>
      </c>
      <c r="AI69" s="3">
        <v>134.19999999999999</v>
      </c>
      <c r="AJ69" s="3">
        <v>148.30000000000001</v>
      </c>
      <c r="AK69" s="3">
        <v>150.4</v>
      </c>
      <c r="AL69" s="3">
        <v>149</v>
      </c>
      <c r="AM69" s="3">
        <v>153.6</v>
      </c>
      <c r="AN69" s="3">
        <v>155.69999999999999</v>
      </c>
      <c r="AO69" s="3">
        <v>139</v>
      </c>
      <c r="AP69" s="3">
        <v>143.9</v>
      </c>
      <c r="AQ69" s="3">
        <v>149.80000000000001</v>
      </c>
      <c r="AR69" s="3">
        <v>139.4</v>
      </c>
      <c r="AS69" s="3">
        <v>146.69999999999999</v>
      </c>
      <c r="AT69" s="3">
        <v>139.9</v>
      </c>
      <c r="AU69" s="3">
        <v>169.1</v>
      </c>
      <c r="AV69" s="3">
        <v>182.2</v>
      </c>
      <c r="AX69" s="3">
        <v>136.6</v>
      </c>
      <c r="AY69" s="3">
        <v>191.8</v>
      </c>
      <c r="AZ69" s="3">
        <v>144.5</v>
      </c>
      <c r="BA69" s="3">
        <v>143.6</v>
      </c>
      <c r="BB69" s="3">
        <v>200.4</v>
      </c>
      <c r="BC69" s="3">
        <v>111.9</v>
      </c>
      <c r="BD69" s="3">
        <v>142.69999999999999</v>
      </c>
      <c r="BE69" s="3">
        <v>117.7</v>
      </c>
      <c r="BF69" s="3">
        <v>100.8</v>
      </c>
      <c r="BG69" s="3">
        <v>126.8</v>
      </c>
      <c r="BH69" s="3">
        <v>122.6</v>
      </c>
      <c r="BI69" s="3">
        <v>108.8</v>
      </c>
      <c r="BJ69" s="3">
        <v>130.4</v>
      </c>
      <c r="BK69" s="3">
        <v>144.9</v>
      </c>
      <c r="BL69" s="3">
        <v>120.4</v>
      </c>
      <c r="BM69" s="3">
        <v>138.1</v>
      </c>
      <c r="BN69" s="3">
        <v>120.6</v>
      </c>
      <c r="BO69" s="3">
        <v>151.30000000000001</v>
      </c>
      <c r="BP69" s="3">
        <v>147.6</v>
      </c>
      <c r="BQ69" s="3">
        <v>115.7</v>
      </c>
      <c r="BR69" s="3">
        <v>103.4</v>
      </c>
      <c r="BS69" s="3">
        <v>115.7</v>
      </c>
      <c r="BT69" s="3">
        <v>133.30000000000001</v>
      </c>
      <c r="BU69" s="3">
        <v>120.1</v>
      </c>
      <c r="BV69" s="3">
        <v>113.5</v>
      </c>
      <c r="BW69" s="3">
        <v>147.9</v>
      </c>
      <c r="BX69" s="3">
        <v>172</v>
      </c>
      <c r="BY69" s="3">
        <v>131.4</v>
      </c>
      <c r="BZ69" s="3">
        <v>154.5</v>
      </c>
      <c r="CA69" s="3">
        <v>131.80000000000001</v>
      </c>
      <c r="CB69" s="3">
        <v>168.9</v>
      </c>
      <c r="CC69" s="3">
        <v>151.19999999999999</v>
      </c>
      <c r="CD69" s="3">
        <v>154.6</v>
      </c>
      <c r="CE69" s="3">
        <v>133.69999999999999</v>
      </c>
      <c r="CF69" s="3">
        <v>81.900000000000006</v>
      </c>
      <c r="CG69" s="3">
        <v>111.7</v>
      </c>
      <c r="CH69" s="3">
        <v>120.9</v>
      </c>
      <c r="CI69" s="3">
        <v>153.9</v>
      </c>
      <c r="CJ69" s="3">
        <v>138.30000000000001</v>
      </c>
      <c r="CK69" s="3">
        <v>119.8</v>
      </c>
      <c r="CL69" s="3">
        <v>168.8</v>
      </c>
    </row>
    <row r="70" spans="1:91" x14ac:dyDescent="0.2">
      <c r="A70" s="4">
        <v>33848</v>
      </c>
      <c r="B70" s="3">
        <v>134.6</v>
      </c>
      <c r="C70" s="3">
        <v>135.9</v>
      </c>
      <c r="D70" s="3">
        <v>137.6</v>
      </c>
      <c r="E70" s="3">
        <v>124.9</v>
      </c>
      <c r="F70" s="3">
        <v>108.3</v>
      </c>
      <c r="G70" s="3">
        <v>107.6</v>
      </c>
      <c r="H70" s="3">
        <v>123.5</v>
      </c>
      <c r="I70" s="3">
        <v>135.6</v>
      </c>
      <c r="J70" s="3">
        <v>111.1</v>
      </c>
      <c r="K70" s="3">
        <v>123</v>
      </c>
      <c r="L70" s="3">
        <v>127.6</v>
      </c>
      <c r="M70" s="3">
        <v>142</v>
      </c>
      <c r="N70" s="3">
        <v>117.6</v>
      </c>
      <c r="O70" s="3">
        <v>126.1</v>
      </c>
      <c r="P70" s="3">
        <v>128.19999999999999</v>
      </c>
      <c r="Q70" s="3">
        <v>134.5</v>
      </c>
      <c r="R70" s="3">
        <v>111.7</v>
      </c>
      <c r="S70" s="3">
        <v>139.80000000000001</v>
      </c>
      <c r="T70" s="3">
        <v>135.9</v>
      </c>
      <c r="U70" s="3">
        <v>150.80000000000001</v>
      </c>
      <c r="V70" s="3">
        <v>91.3</v>
      </c>
      <c r="W70" s="3">
        <v>154.30000000000001</v>
      </c>
      <c r="X70" s="3">
        <v>136.30000000000001</v>
      </c>
      <c r="Y70" s="3">
        <v>123.8</v>
      </c>
      <c r="Z70" s="3">
        <v>126</v>
      </c>
      <c r="AA70" s="3">
        <v>110.4</v>
      </c>
      <c r="AB70" s="3">
        <v>140.5</v>
      </c>
      <c r="AC70" s="3">
        <v>100</v>
      </c>
      <c r="AD70" s="3">
        <v>89.1</v>
      </c>
      <c r="AE70" s="3">
        <v>126.6</v>
      </c>
      <c r="AF70" s="3">
        <v>111.9</v>
      </c>
      <c r="AG70" s="3">
        <v>107.1</v>
      </c>
      <c r="AH70" s="3">
        <v>128</v>
      </c>
      <c r="AI70" s="3">
        <v>135.4</v>
      </c>
      <c r="AJ70" s="3">
        <v>148.80000000000001</v>
      </c>
      <c r="AK70" s="3">
        <v>153</v>
      </c>
      <c r="AL70" s="3">
        <v>149.30000000000001</v>
      </c>
      <c r="AM70" s="3">
        <v>154.30000000000001</v>
      </c>
      <c r="AN70" s="3">
        <v>156.5</v>
      </c>
      <c r="AO70" s="3">
        <v>138.80000000000001</v>
      </c>
      <c r="AP70" s="3">
        <v>144.1</v>
      </c>
      <c r="AQ70" s="3">
        <v>150.19999999999999</v>
      </c>
      <c r="AR70" s="3">
        <v>139.69999999999999</v>
      </c>
      <c r="AS70" s="3">
        <v>146.69999999999999</v>
      </c>
      <c r="AT70" s="3">
        <v>140.1</v>
      </c>
      <c r="AU70" s="3">
        <v>169.2</v>
      </c>
      <c r="AV70" s="3">
        <v>183.2</v>
      </c>
      <c r="AX70" s="3">
        <v>136.6</v>
      </c>
      <c r="AY70" s="3">
        <v>191.8</v>
      </c>
      <c r="AZ70" s="3">
        <v>144.5</v>
      </c>
      <c r="BA70" s="3">
        <v>142.80000000000001</v>
      </c>
      <c r="BB70" s="3">
        <v>200</v>
      </c>
      <c r="BC70" s="3">
        <v>116.5</v>
      </c>
      <c r="BD70" s="3">
        <v>142.69999999999999</v>
      </c>
      <c r="BE70" s="3">
        <v>116.5</v>
      </c>
      <c r="BF70" s="3">
        <v>98.3</v>
      </c>
      <c r="BG70" s="3">
        <v>128.4</v>
      </c>
      <c r="BH70" s="3">
        <v>123.4</v>
      </c>
      <c r="BI70" s="3">
        <v>111.9</v>
      </c>
      <c r="BJ70" s="3">
        <v>131.1</v>
      </c>
      <c r="BK70" s="3">
        <v>145.1</v>
      </c>
      <c r="BL70" s="3">
        <v>120.4</v>
      </c>
      <c r="BM70" s="3">
        <v>138.19999999999999</v>
      </c>
      <c r="BN70" s="3">
        <v>120.6</v>
      </c>
      <c r="BO70" s="3">
        <v>151.6</v>
      </c>
      <c r="BP70" s="3">
        <v>147.19999999999999</v>
      </c>
      <c r="BQ70" s="3">
        <v>120.2</v>
      </c>
      <c r="BR70" s="3">
        <v>111.2</v>
      </c>
      <c r="BS70" s="3">
        <v>118.4</v>
      </c>
      <c r="BT70" s="3">
        <v>135.9</v>
      </c>
      <c r="BU70" s="3">
        <v>122.5</v>
      </c>
      <c r="BV70" s="3">
        <v>114.3</v>
      </c>
      <c r="BW70" s="3">
        <v>148.80000000000001</v>
      </c>
      <c r="BX70" s="3">
        <v>172.1</v>
      </c>
      <c r="BY70" s="3">
        <v>130.5</v>
      </c>
      <c r="BZ70" s="3">
        <v>155</v>
      </c>
      <c r="CA70" s="3">
        <v>130.69999999999999</v>
      </c>
      <c r="CB70" s="3">
        <v>168.9</v>
      </c>
      <c r="CC70" s="3">
        <v>151.19999999999999</v>
      </c>
      <c r="CD70" s="3">
        <v>154.69999999999999</v>
      </c>
      <c r="CE70" s="3">
        <v>134.1</v>
      </c>
      <c r="CF70" s="3">
        <v>81.900000000000006</v>
      </c>
      <c r="CG70" s="3">
        <v>112.5</v>
      </c>
      <c r="CH70" s="3">
        <v>120.6</v>
      </c>
      <c r="CI70" s="3">
        <v>154.4</v>
      </c>
      <c r="CJ70" s="3">
        <v>137.9</v>
      </c>
      <c r="CK70" s="3">
        <v>119.8</v>
      </c>
      <c r="CL70" s="3">
        <v>173.8</v>
      </c>
    </row>
    <row r="71" spans="1:91" x14ac:dyDescent="0.2">
      <c r="A71" s="4">
        <v>33878</v>
      </c>
      <c r="B71" s="3">
        <v>134.5</v>
      </c>
      <c r="C71" s="3">
        <v>135.19999999999999</v>
      </c>
      <c r="D71" s="3">
        <v>137</v>
      </c>
      <c r="E71" s="3">
        <v>124.7</v>
      </c>
      <c r="F71" s="3">
        <v>107.8</v>
      </c>
      <c r="G71" s="3">
        <v>105</v>
      </c>
      <c r="H71" s="3">
        <v>121.7</v>
      </c>
      <c r="I71" s="3">
        <v>136.19999999999999</v>
      </c>
      <c r="J71" s="3">
        <v>112.3</v>
      </c>
      <c r="K71" s="3">
        <v>123.6</v>
      </c>
      <c r="L71" s="3">
        <v>129.1</v>
      </c>
      <c r="M71" s="3">
        <v>141.9</v>
      </c>
      <c r="N71" s="3">
        <v>119.3</v>
      </c>
      <c r="O71" s="3">
        <v>125.9</v>
      </c>
      <c r="P71" s="3">
        <v>125.8</v>
      </c>
      <c r="Q71" s="3">
        <v>134.6</v>
      </c>
      <c r="R71" s="3">
        <v>116.1</v>
      </c>
      <c r="S71" s="3">
        <v>140.30000000000001</v>
      </c>
      <c r="T71" s="3">
        <v>139</v>
      </c>
      <c r="U71" s="3">
        <v>150.5</v>
      </c>
      <c r="V71" s="3">
        <v>91</v>
      </c>
      <c r="W71" s="3">
        <v>153.5</v>
      </c>
      <c r="X71" s="3">
        <v>136.30000000000001</v>
      </c>
      <c r="Y71" s="3">
        <v>122.4</v>
      </c>
      <c r="Z71" s="3">
        <v>121.5</v>
      </c>
      <c r="AA71" s="3">
        <v>101</v>
      </c>
      <c r="AB71" s="3">
        <v>140</v>
      </c>
      <c r="AC71" s="3">
        <v>106.7</v>
      </c>
      <c r="AD71" s="3">
        <v>98.5</v>
      </c>
      <c r="AE71" s="3">
        <v>126.3</v>
      </c>
      <c r="AF71" s="3">
        <v>112.9</v>
      </c>
      <c r="AG71" s="3">
        <v>108.7</v>
      </c>
      <c r="AH71" s="3">
        <v>126.9</v>
      </c>
      <c r="AI71" s="3">
        <v>135.80000000000001</v>
      </c>
      <c r="AJ71" s="3">
        <v>149.4</v>
      </c>
      <c r="AK71" s="3">
        <v>153.9</v>
      </c>
      <c r="AL71" s="3">
        <v>149.69999999999999</v>
      </c>
      <c r="AM71" s="3">
        <v>155.1</v>
      </c>
      <c r="AN71" s="3">
        <v>157.4</v>
      </c>
      <c r="AO71" s="3">
        <v>139</v>
      </c>
      <c r="AP71" s="3">
        <v>144.80000000000001</v>
      </c>
      <c r="AQ71" s="3">
        <v>150.69999999999999</v>
      </c>
      <c r="AR71" s="3">
        <v>140.4</v>
      </c>
      <c r="AS71" s="3">
        <v>146.69999999999999</v>
      </c>
      <c r="AT71" s="3">
        <v>140.1</v>
      </c>
      <c r="AU71" s="3">
        <v>170.5</v>
      </c>
      <c r="AV71" s="3">
        <v>183.6</v>
      </c>
      <c r="AX71" s="3">
        <v>136.6</v>
      </c>
      <c r="AY71" s="3">
        <v>191.8</v>
      </c>
      <c r="AZ71" s="3">
        <v>145.1</v>
      </c>
      <c r="BA71" s="3">
        <v>141.80000000000001</v>
      </c>
      <c r="BB71" s="3">
        <v>199.2</v>
      </c>
      <c r="BC71" s="3">
        <v>117.9</v>
      </c>
      <c r="BD71" s="3">
        <v>142.69999999999999</v>
      </c>
      <c r="BE71" s="3">
        <v>115.3</v>
      </c>
      <c r="BF71" s="3">
        <v>110.7</v>
      </c>
      <c r="BG71" s="3">
        <v>128.1</v>
      </c>
      <c r="BH71" s="3">
        <v>123.6</v>
      </c>
      <c r="BI71" s="3">
        <v>113.8</v>
      </c>
      <c r="BJ71" s="3">
        <v>130.6</v>
      </c>
      <c r="BK71" s="3">
        <v>145.4</v>
      </c>
      <c r="BL71" s="3">
        <v>120</v>
      </c>
      <c r="BM71" s="3">
        <v>138.19999999999999</v>
      </c>
      <c r="BN71" s="3">
        <v>120.6</v>
      </c>
      <c r="BO71" s="3">
        <v>152.4</v>
      </c>
      <c r="BP71" s="3">
        <v>147.6</v>
      </c>
      <c r="BQ71" s="3">
        <v>122.1</v>
      </c>
      <c r="BR71" s="3">
        <v>112.6</v>
      </c>
      <c r="BS71" s="3">
        <v>119.9</v>
      </c>
      <c r="BT71" s="3">
        <v>137.19999999999999</v>
      </c>
      <c r="BU71" s="3">
        <v>124.2</v>
      </c>
      <c r="BV71" s="3">
        <v>114.7</v>
      </c>
      <c r="BW71" s="3">
        <v>148.9</v>
      </c>
      <c r="BX71" s="3">
        <v>172.4</v>
      </c>
      <c r="BY71" s="3">
        <v>128.80000000000001</v>
      </c>
      <c r="BZ71" s="3">
        <v>155.5</v>
      </c>
      <c r="CA71" s="3">
        <v>134.4</v>
      </c>
      <c r="CB71" s="3">
        <v>175</v>
      </c>
      <c r="CC71" s="3">
        <v>152.19999999999999</v>
      </c>
      <c r="CD71" s="3">
        <v>155.5</v>
      </c>
      <c r="CE71" s="3">
        <v>134</v>
      </c>
      <c r="CF71" s="3">
        <v>82.2</v>
      </c>
      <c r="CG71" s="3">
        <v>112.4</v>
      </c>
      <c r="CH71" s="3">
        <v>120.6</v>
      </c>
      <c r="CI71" s="3">
        <v>155.1</v>
      </c>
      <c r="CJ71" s="3">
        <v>137.30000000000001</v>
      </c>
      <c r="CK71" s="3">
        <v>118.4</v>
      </c>
      <c r="CL71" s="3">
        <v>174.1</v>
      </c>
    </row>
    <row r="72" spans="1:91" x14ac:dyDescent="0.2">
      <c r="A72" s="4">
        <v>33909</v>
      </c>
      <c r="B72" s="3">
        <v>134.69999999999999</v>
      </c>
      <c r="C72" s="3">
        <v>134.9</v>
      </c>
      <c r="D72" s="3">
        <v>135.9</v>
      </c>
      <c r="E72" s="3">
        <v>126.8</v>
      </c>
      <c r="F72" s="3">
        <v>108</v>
      </c>
      <c r="G72" s="3">
        <v>105.9</v>
      </c>
      <c r="H72" s="3">
        <v>122.8</v>
      </c>
      <c r="I72" s="3">
        <v>137.9</v>
      </c>
      <c r="J72" s="3">
        <v>110</v>
      </c>
      <c r="K72" s="3">
        <v>123.2</v>
      </c>
      <c r="L72" s="3">
        <v>129.5</v>
      </c>
      <c r="M72" s="3">
        <v>145.19999999999999</v>
      </c>
      <c r="N72" s="3">
        <v>119.2</v>
      </c>
      <c r="O72" s="3">
        <v>127.2</v>
      </c>
      <c r="P72" s="3">
        <v>124.7</v>
      </c>
      <c r="Q72" s="3">
        <v>135.69999999999999</v>
      </c>
      <c r="R72" s="3">
        <v>112.3</v>
      </c>
      <c r="S72" s="3">
        <v>139.5</v>
      </c>
      <c r="T72" s="3">
        <v>137.1</v>
      </c>
      <c r="U72" s="3">
        <v>149.69999999999999</v>
      </c>
      <c r="V72" s="3">
        <v>91.1</v>
      </c>
      <c r="W72" s="3">
        <v>153.30000000000001</v>
      </c>
      <c r="X72" s="3">
        <v>136.5</v>
      </c>
      <c r="Y72" s="3">
        <v>122.7</v>
      </c>
      <c r="Z72" s="3">
        <v>118.7</v>
      </c>
      <c r="AA72" s="3">
        <v>95.5</v>
      </c>
      <c r="AB72" s="3">
        <v>139.6</v>
      </c>
      <c r="AC72" s="3">
        <v>108.3</v>
      </c>
      <c r="AD72" s="3">
        <v>99.1</v>
      </c>
      <c r="AE72" s="3">
        <v>130.5</v>
      </c>
      <c r="AF72" s="3">
        <v>114</v>
      </c>
      <c r="AG72" s="3">
        <v>110.5</v>
      </c>
      <c r="AH72" s="3">
        <v>125.9</v>
      </c>
      <c r="AI72" s="3">
        <v>135.19999999999999</v>
      </c>
      <c r="AJ72" s="3">
        <v>150</v>
      </c>
      <c r="AK72" s="3">
        <v>154.6</v>
      </c>
      <c r="AL72" s="3">
        <v>150.19999999999999</v>
      </c>
      <c r="AM72" s="3">
        <v>155.1</v>
      </c>
      <c r="AN72" s="3">
        <v>157.69999999999999</v>
      </c>
      <c r="AO72" s="3">
        <v>137.19999999999999</v>
      </c>
      <c r="AP72" s="3">
        <v>144.5</v>
      </c>
      <c r="AQ72" s="3">
        <v>150.9</v>
      </c>
      <c r="AR72" s="3">
        <v>139.80000000000001</v>
      </c>
      <c r="AS72" s="3">
        <v>148</v>
      </c>
      <c r="AT72" s="3">
        <v>140.80000000000001</v>
      </c>
      <c r="AU72" s="3">
        <v>170.7</v>
      </c>
      <c r="AV72" s="3">
        <v>177</v>
      </c>
      <c r="AX72" s="3">
        <v>136.6</v>
      </c>
      <c r="AY72" s="3">
        <v>191.8</v>
      </c>
      <c r="AZ72" s="3">
        <v>145.1</v>
      </c>
      <c r="BA72" s="3">
        <v>142.30000000000001</v>
      </c>
      <c r="BB72" s="3">
        <v>199.9</v>
      </c>
      <c r="BC72" s="3">
        <v>118.6</v>
      </c>
      <c r="BD72" s="3">
        <v>142.69999999999999</v>
      </c>
      <c r="BE72" s="3">
        <v>114.6</v>
      </c>
      <c r="BF72" s="3">
        <v>116.7</v>
      </c>
      <c r="BG72" s="3">
        <v>128.6</v>
      </c>
      <c r="BH72" s="3">
        <v>124.2</v>
      </c>
      <c r="BI72" s="3">
        <v>113.3</v>
      </c>
      <c r="BJ72" s="3">
        <v>131.19999999999999</v>
      </c>
      <c r="BK72" s="3">
        <v>145.80000000000001</v>
      </c>
      <c r="BL72" s="3">
        <v>121.7</v>
      </c>
      <c r="BM72" s="3">
        <v>138.19999999999999</v>
      </c>
      <c r="BN72" s="3">
        <v>120.6</v>
      </c>
      <c r="BO72" s="3">
        <v>152.69999999999999</v>
      </c>
      <c r="BP72" s="3">
        <v>148.4</v>
      </c>
      <c r="BQ72" s="3">
        <v>121.8</v>
      </c>
      <c r="BR72" s="3">
        <v>111.6</v>
      </c>
      <c r="BS72" s="3">
        <v>119.5</v>
      </c>
      <c r="BT72" s="3">
        <v>136.9</v>
      </c>
      <c r="BU72" s="3">
        <v>124.2</v>
      </c>
      <c r="BV72" s="3">
        <v>115.1</v>
      </c>
      <c r="BW72" s="3">
        <v>149.5</v>
      </c>
      <c r="BX72" s="3">
        <v>172.6</v>
      </c>
      <c r="BY72" s="3">
        <v>127.3</v>
      </c>
      <c r="BZ72" s="3">
        <v>156</v>
      </c>
      <c r="CA72" s="3">
        <v>137.1</v>
      </c>
      <c r="CB72" s="3">
        <v>175</v>
      </c>
      <c r="CC72" s="3">
        <v>152.19999999999999</v>
      </c>
      <c r="CD72" s="3">
        <v>155.9</v>
      </c>
      <c r="CE72" s="3">
        <v>134.80000000000001</v>
      </c>
      <c r="CF72" s="3">
        <v>82.6</v>
      </c>
      <c r="CG72" s="3">
        <v>112.6</v>
      </c>
      <c r="CH72" s="3">
        <v>121</v>
      </c>
      <c r="CI72" s="3">
        <v>155.30000000000001</v>
      </c>
      <c r="CJ72" s="3">
        <v>138</v>
      </c>
      <c r="CK72" s="3">
        <v>118.4</v>
      </c>
      <c r="CL72" s="3">
        <v>173.5</v>
      </c>
    </row>
    <row r="73" spans="1:91" x14ac:dyDescent="0.2">
      <c r="A73" s="4">
        <v>33939</v>
      </c>
      <c r="B73" s="3">
        <v>137.6</v>
      </c>
      <c r="C73" s="3">
        <v>134.9</v>
      </c>
      <c r="D73" s="3">
        <v>137.9</v>
      </c>
      <c r="E73" s="3">
        <v>128.30000000000001</v>
      </c>
      <c r="F73" s="3">
        <v>112.2</v>
      </c>
      <c r="G73" s="3">
        <v>110.1</v>
      </c>
      <c r="H73" s="3">
        <v>123.3</v>
      </c>
      <c r="I73" s="3">
        <v>138</v>
      </c>
      <c r="J73" s="3">
        <v>109.3</v>
      </c>
      <c r="K73" s="3">
        <v>125.5</v>
      </c>
      <c r="L73" s="3">
        <v>129.30000000000001</v>
      </c>
      <c r="M73" s="3">
        <v>146.19999999999999</v>
      </c>
      <c r="N73" s="3">
        <v>118.7</v>
      </c>
      <c r="O73" s="3">
        <v>128.1</v>
      </c>
      <c r="P73" s="3">
        <v>125.1</v>
      </c>
      <c r="Q73" s="3">
        <v>135.19999999999999</v>
      </c>
      <c r="R73" s="3">
        <v>119.7</v>
      </c>
      <c r="S73" s="3">
        <v>139.4</v>
      </c>
      <c r="T73" s="3">
        <v>137.80000000000001</v>
      </c>
      <c r="U73" s="3">
        <v>149</v>
      </c>
      <c r="V73" s="3">
        <v>90.8</v>
      </c>
      <c r="W73" s="3">
        <v>152.80000000000001</v>
      </c>
      <c r="X73" s="3">
        <v>138.30000000000001</v>
      </c>
      <c r="Y73" s="3">
        <v>122.4</v>
      </c>
      <c r="Z73" s="3">
        <v>121.3</v>
      </c>
      <c r="AA73" s="3">
        <v>99.7</v>
      </c>
      <c r="AB73" s="3">
        <v>140.69999999999999</v>
      </c>
      <c r="AC73" s="3">
        <v>111.3</v>
      </c>
      <c r="AD73" s="3">
        <v>103.1</v>
      </c>
      <c r="AE73" s="3">
        <v>130.9</v>
      </c>
      <c r="AF73" s="3">
        <v>117.1</v>
      </c>
      <c r="AG73" s="3">
        <v>114.5</v>
      </c>
      <c r="AH73" s="3">
        <v>125.9</v>
      </c>
      <c r="AI73" s="3">
        <v>135.4</v>
      </c>
      <c r="AJ73" s="3">
        <v>150.6</v>
      </c>
      <c r="AK73" s="3">
        <v>155.1</v>
      </c>
      <c r="AL73" s="3">
        <v>150.5</v>
      </c>
      <c r="AM73" s="3">
        <v>155</v>
      </c>
      <c r="AN73" s="3">
        <v>157.9</v>
      </c>
      <c r="AO73" s="3">
        <v>134.9</v>
      </c>
      <c r="AP73" s="3">
        <v>143</v>
      </c>
      <c r="AQ73" s="3">
        <v>151.19999999999999</v>
      </c>
      <c r="AR73" s="3">
        <v>137.30000000000001</v>
      </c>
      <c r="AS73" s="3">
        <v>150.4</v>
      </c>
      <c r="AT73" s="3">
        <v>143</v>
      </c>
      <c r="AU73" s="3">
        <v>170.8</v>
      </c>
      <c r="AV73" s="3">
        <v>163.69999999999999</v>
      </c>
      <c r="AX73" s="3">
        <v>136.6</v>
      </c>
      <c r="AY73" s="3">
        <v>191.8</v>
      </c>
      <c r="AZ73" s="3">
        <v>145</v>
      </c>
      <c r="BA73" s="3">
        <v>142.30000000000001</v>
      </c>
      <c r="BB73" s="3">
        <v>198.8</v>
      </c>
      <c r="BC73" s="3">
        <v>118.6</v>
      </c>
      <c r="BD73" s="3">
        <v>142.69999999999999</v>
      </c>
      <c r="BE73" s="3">
        <v>113.9</v>
      </c>
      <c r="BF73" s="3">
        <v>113.5</v>
      </c>
      <c r="BG73" s="3">
        <v>131.5</v>
      </c>
      <c r="BH73" s="3">
        <v>125.5</v>
      </c>
      <c r="BI73" s="3">
        <v>113.9</v>
      </c>
      <c r="BJ73" s="3">
        <v>130.9</v>
      </c>
      <c r="BK73" s="3">
        <v>145.69999999999999</v>
      </c>
      <c r="BL73" s="3">
        <v>121.2</v>
      </c>
      <c r="BM73" s="3">
        <v>138.19999999999999</v>
      </c>
      <c r="BN73" s="3">
        <v>120.6</v>
      </c>
      <c r="BO73" s="3">
        <v>153.1</v>
      </c>
      <c r="BP73" s="3">
        <v>147.4</v>
      </c>
      <c r="BQ73" s="3">
        <v>121.1</v>
      </c>
      <c r="BR73" s="3">
        <v>111.2</v>
      </c>
      <c r="BS73" s="3">
        <v>118.3</v>
      </c>
      <c r="BT73" s="3">
        <v>136.5</v>
      </c>
      <c r="BU73" s="3">
        <v>124</v>
      </c>
      <c r="BV73" s="3">
        <v>114.8</v>
      </c>
      <c r="BW73" s="3">
        <v>148.80000000000001</v>
      </c>
      <c r="BX73" s="3">
        <v>173.1</v>
      </c>
      <c r="BY73" s="3">
        <v>125.2</v>
      </c>
      <c r="BZ73" s="3">
        <v>156.9</v>
      </c>
      <c r="CA73" s="3">
        <v>138.4</v>
      </c>
      <c r="CB73" s="3">
        <v>175</v>
      </c>
      <c r="CC73" s="3">
        <v>152.19999999999999</v>
      </c>
      <c r="CD73" s="3">
        <v>156</v>
      </c>
      <c r="CE73" s="3">
        <v>133.9</v>
      </c>
      <c r="CF73" s="3">
        <v>82.5</v>
      </c>
      <c r="CG73" s="3">
        <v>112.5</v>
      </c>
      <c r="CH73" s="3">
        <v>120.9</v>
      </c>
      <c r="CI73" s="3">
        <v>155.4</v>
      </c>
      <c r="CJ73" s="3">
        <v>139.19999999999999</v>
      </c>
      <c r="CK73" s="3">
        <v>118.4</v>
      </c>
      <c r="CL73" s="3">
        <v>173.6</v>
      </c>
    </row>
    <row r="74" spans="1:91" x14ac:dyDescent="0.2">
      <c r="A74" s="4">
        <v>33970</v>
      </c>
      <c r="B74" s="3">
        <v>138.4</v>
      </c>
      <c r="C74" s="3">
        <v>134.30000000000001</v>
      </c>
      <c r="D74" s="3">
        <v>138.6</v>
      </c>
      <c r="E74" s="3">
        <v>128.5</v>
      </c>
      <c r="F74" s="3">
        <v>112.3</v>
      </c>
      <c r="G74" s="3">
        <v>111.4</v>
      </c>
      <c r="H74" s="3">
        <v>121.9</v>
      </c>
      <c r="I74" s="3">
        <v>137.80000000000001</v>
      </c>
      <c r="J74" s="3">
        <v>109.4</v>
      </c>
      <c r="K74" s="3">
        <v>124.4</v>
      </c>
      <c r="L74" s="3">
        <v>130.5</v>
      </c>
      <c r="M74" s="3">
        <v>146.6</v>
      </c>
      <c r="N74" s="3">
        <v>120</v>
      </c>
      <c r="O74" s="3">
        <v>128.9</v>
      </c>
      <c r="P74" s="3">
        <v>126.1</v>
      </c>
      <c r="Q74" s="3">
        <v>136.4</v>
      </c>
      <c r="R74" s="3">
        <v>116.8</v>
      </c>
      <c r="S74" s="3">
        <v>139.4</v>
      </c>
      <c r="T74" s="3">
        <v>139.30000000000001</v>
      </c>
      <c r="U74" s="3">
        <v>149.1</v>
      </c>
      <c r="V74" s="3">
        <v>91.1</v>
      </c>
      <c r="W74" s="3">
        <v>152.9</v>
      </c>
      <c r="X74" s="3">
        <v>141.4</v>
      </c>
      <c r="Y74" s="3">
        <v>123.3</v>
      </c>
      <c r="Z74" s="3">
        <v>117.9</v>
      </c>
      <c r="AA74" s="3">
        <v>94.6</v>
      </c>
      <c r="AB74" s="3">
        <v>138.9</v>
      </c>
      <c r="AC74" s="3">
        <v>118.4</v>
      </c>
      <c r="AD74" s="3">
        <v>113.1</v>
      </c>
      <c r="AE74" s="3">
        <v>130.5</v>
      </c>
      <c r="AF74" s="3">
        <v>115.3</v>
      </c>
      <c r="AG74" s="3">
        <v>111.8</v>
      </c>
      <c r="AH74" s="3">
        <v>127.3</v>
      </c>
      <c r="AI74" s="3">
        <v>135.4</v>
      </c>
      <c r="AJ74" s="3">
        <v>150.9</v>
      </c>
      <c r="AK74" s="3">
        <v>155.80000000000001</v>
      </c>
      <c r="AL74" s="3">
        <v>151.1</v>
      </c>
      <c r="AM74" s="3">
        <v>155.6</v>
      </c>
      <c r="AN74" s="3">
        <v>158.19999999999999</v>
      </c>
      <c r="AO74" s="3">
        <v>137.5</v>
      </c>
      <c r="AP74" s="3">
        <v>144.5</v>
      </c>
      <c r="AQ74" s="3">
        <v>151.6</v>
      </c>
      <c r="AR74" s="3">
        <v>139.5</v>
      </c>
      <c r="AS74" s="3">
        <v>150.80000000000001</v>
      </c>
      <c r="AT74" s="3">
        <v>144.1</v>
      </c>
      <c r="AU74" s="3">
        <v>170.7</v>
      </c>
      <c r="AV74" s="3">
        <v>148.80000000000001</v>
      </c>
      <c r="AX74" s="3">
        <v>136.6</v>
      </c>
      <c r="AY74" s="3">
        <v>191.8</v>
      </c>
      <c r="AZ74" s="3">
        <v>145.69999999999999</v>
      </c>
      <c r="BA74" s="3">
        <v>141.69999999999999</v>
      </c>
      <c r="BB74" s="3">
        <v>197.3</v>
      </c>
      <c r="BC74" s="3">
        <v>118.6</v>
      </c>
      <c r="BD74" s="3">
        <v>142.69999999999999</v>
      </c>
      <c r="BE74" s="3">
        <v>113.3</v>
      </c>
      <c r="BF74" s="3">
        <v>114</v>
      </c>
      <c r="BG74" s="3">
        <v>124.4</v>
      </c>
      <c r="BH74" s="3">
        <v>121</v>
      </c>
      <c r="BI74" s="3">
        <v>110.5</v>
      </c>
      <c r="BJ74" s="3">
        <v>130.1</v>
      </c>
      <c r="BK74" s="3">
        <v>146.4</v>
      </c>
      <c r="BL74" s="3">
        <v>121.4</v>
      </c>
      <c r="BM74" s="3">
        <v>138.80000000000001</v>
      </c>
      <c r="BN74" s="3">
        <v>121.3</v>
      </c>
      <c r="BO74" s="3">
        <v>153.4</v>
      </c>
      <c r="BP74" s="3">
        <v>150.69999999999999</v>
      </c>
      <c r="BQ74" s="3">
        <v>113.7</v>
      </c>
      <c r="BR74" s="3">
        <v>103.6</v>
      </c>
      <c r="BS74" s="3">
        <v>113</v>
      </c>
      <c r="BT74" s="3">
        <v>133.4</v>
      </c>
      <c r="BU74" s="3">
        <v>120.7</v>
      </c>
      <c r="BV74" s="3">
        <v>112.9</v>
      </c>
      <c r="BW74" s="3">
        <v>149.9</v>
      </c>
      <c r="BX74" s="3">
        <v>175.3</v>
      </c>
      <c r="BY74" s="3">
        <v>122.1</v>
      </c>
      <c r="BZ74" s="3">
        <v>159.19999999999999</v>
      </c>
      <c r="CA74" s="3">
        <v>134.6</v>
      </c>
      <c r="CB74" s="3">
        <v>177.7</v>
      </c>
      <c r="CC74" s="3">
        <v>161.6</v>
      </c>
      <c r="CD74" s="3">
        <v>158</v>
      </c>
      <c r="CE74" s="3">
        <v>134.1</v>
      </c>
      <c r="CF74" s="3">
        <v>81</v>
      </c>
      <c r="CG74" s="3">
        <v>113.2</v>
      </c>
      <c r="CH74" s="3">
        <v>120.3</v>
      </c>
      <c r="CI74" s="3">
        <v>155.80000000000001</v>
      </c>
      <c r="CJ74" s="3">
        <v>139.80000000000001</v>
      </c>
      <c r="CK74" s="3">
        <v>118.4</v>
      </c>
      <c r="CL74" s="3">
        <v>174.4</v>
      </c>
      <c r="CM74" s="3">
        <v>100</v>
      </c>
    </row>
    <row r="75" spans="1:91" x14ac:dyDescent="0.2">
      <c r="A75" s="4">
        <v>34001</v>
      </c>
      <c r="B75" s="3">
        <v>137.69999999999999</v>
      </c>
      <c r="C75" s="3">
        <v>135.69999999999999</v>
      </c>
      <c r="D75" s="3">
        <v>139.1</v>
      </c>
      <c r="E75" s="3">
        <v>130.6</v>
      </c>
      <c r="F75" s="3">
        <v>115.8</v>
      </c>
      <c r="G75" s="3">
        <v>116.5</v>
      </c>
      <c r="H75" s="3">
        <v>122.8</v>
      </c>
      <c r="I75" s="3">
        <v>138.4</v>
      </c>
      <c r="J75" s="3">
        <v>110.6</v>
      </c>
      <c r="K75" s="3">
        <v>124.7</v>
      </c>
      <c r="L75" s="3">
        <v>129.9</v>
      </c>
      <c r="M75" s="3">
        <v>144</v>
      </c>
      <c r="N75" s="3">
        <v>120.6</v>
      </c>
      <c r="O75" s="3">
        <v>130.19999999999999</v>
      </c>
      <c r="P75" s="3">
        <v>128.6</v>
      </c>
      <c r="Q75" s="3">
        <v>140.1</v>
      </c>
      <c r="R75" s="3">
        <v>117</v>
      </c>
      <c r="S75" s="3">
        <v>140.1</v>
      </c>
      <c r="T75" s="3">
        <v>143.4</v>
      </c>
      <c r="U75" s="3">
        <v>149.19999999999999</v>
      </c>
      <c r="V75" s="3">
        <v>90.8</v>
      </c>
      <c r="W75" s="3">
        <v>155.4</v>
      </c>
      <c r="X75" s="3">
        <v>143.4</v>
      </c>
      <c r="Y75" s="3">
        <v>125.2</v>
      </c>
      <c r="Z75" s="3">
        <v>121.8</v>
      </c>
      <c r="AA75" s="3">
        <v>102.4</v>
      </c>
      <c r="AB75" s="3">
        <v>139.9</v>
      </c>
      <c r="AC75" s="3">
        <v>120.5</v>
      </c>
      <c r="AD75" s="3">
        <v>115.2</v>
      </c>
      <c r="AE75" s="3">
        <v>132.5</v>
      </c>
      <c r="AF75" s="3">
        <v>116.7</v>
      </c>
      <c r="AG75" s="3">
        <v>113.5</v>
      </c>
      <c r="AH75" s="3">
        <v>127.4</v>
      </c>
      <c r="AI75" s="3">
        <v>136.30000000000001</v>
      </c>
      <c r="AJ75" s="3">
        <v>151.30000000000001</v>
      </c>
      <c r="AK75" s="3">
        <v>156.1</v>
      </c>
      <c r="AL75" s="3">
        <v>151.80000000000001</v>
      </c>
      <c r="AM75" s="3">
        <v>156.1</v>
      </c>
      <c r="AN75" s="3">
        <v>158.4</v>
      </c>
      <c r="AO75" s="3">
        <v>140.1</v>
      </c>
      <c r="AP75" s="3">
        <v>145.30000000000001</v>
      </c>
      <c r="AQ75" s="3">
        <v>151.9</v>
      </c>
      <c r="AR75" s="3">
        <v>140.4</v>
      </c>
      <c r="AS75" s="3">
        <v>150.80000000000001</v>
      </c>
      <c r="AT75" s="3">
        <v>144.30000000000001</v>
      </c>
      <c r="AU75" s="3">
        <v>170.8</v>
      </c>
      <c r="AV75" s="3">
        <v>149.4</v>
      </c>
      <c r="AX75" s="3">
        <v>136.6</v>
      </c>
      <c r="AY75" s="3">
        <v>191.8</v>
      </c>
      <c r="AZ75" s="3">
        <v>145.69999999999999</v>
      </c>
      <c r="BA75" s="3">
        <v>143.6</v>
      </c>
      <c r="BB75" s="3">
        <v>197.3</v>
      </c>
      <c r="BC75" s="3">
        <v>118.6</v>
      </c>
      <c r="BD75" s="3">
        <v>142.69999999999999</v>
      </c>
      <c r="BE75" s="3">
        <v>113.3</v>
      </c>
      <c r="BF75" s="3">
        <v>114.2</v>
      </c>
      <c r="BG75" s="3">
        <v>126.2</v>
      </c>
      <c r="BH75" s="3">
        <v>122.3</v>
      </c>
      <c r="BI75" s="3">
        <v>110.9</v>
      </c>
      <c r="BJ75" s="3">
        <v>131.9</v>
      </c>
      <c r="BK75" s="3">
        <v>146.4</v>
      </c>
      <c r="BL75" s="3">
        <v>121.1</v>
      </c>
      <c r="BM75" s="3">
        <v>138.80000000000001</v>
      </c>
      <c r="BN75" s="3">
        <v>122</v>
      </c>
      <c r="BO75" s="3">
        <v>153.69999999999999</v>
      </c>
      <c r="BP75" s="3">
        <v>151.5</v>
      </c>
      <c r="BQ75" s="3">
        <v>115.9</v>
      </c>
      <c r="BR75" s="3">
        <v>105.9</v>
      </c>
      <c r="BS75" s="3">
        <v>115.5</v>
      </c>
      <c r="BT75" s="3">
        <v>135.4</v>
      </c>
      <c r="BU75" s="3">
        <v>122.7</v>
      </c>
      <c r="BV75" s="3">
        <v>113.9</v>
      </c>
      <c r="BW75" s="3">
        <v>150.5</v>
      </c>
      <c r="BX75" s="3">
        <v>176</v>
      </c>
      <c r="BY75" s="3">
        <v>123.4</v>
      </c>
      <c r="BZ75" s="3">
        <v>159.80000000000001</v>
      </c>
      <c r="CA75" s="3">
        <v>137.1</v>
      </c>
      <c r="CB75" s="3">
        <v>177.7</v>
      </c>
      <c r="CC75" s="3">
        <v>161.6</v>
      </c>
      <c r="CD75" s="3">
        <v>158</v>
      </c>
      <c r="CE75" s="3">
        <v>135.30000000000001</v>
      </c>
      <c r="CF75" s="3">
        <v>82.7</v>
      </c>
      <c r="CG75" s="3">
        <v>113.5</v>
      </c>
      <c r="CH75" s="3">
        <v>121.7</v>
      </c>
      <c r="CI75" s="3">
        <v>156.4</v>
      </c>
      <c r="CJ75" s="3">
        <v>140.69999999999999</v>
      </c>
      <c r="CK75" s="3">
        <v>118.4</v>
      </c>
      <c r="CL75" s="3">
        <v>174.7</v>
      </c>
      <c r="CM75" s="3">
        <v>100.3</v>
      </c>
    </row>
    <row r="76" spans="1:91" x14ac:dyDescent="0.2">
      <c r="A76" s="4">
        <v>34029</v>
      </c>
      <c r="B76" s="3">
        <v>137.4</v>
      </c>
      <c r="C76" s="3">
        <v>137.30000000000001</v>
      </c>
      <c r="D76" s="3">
        <v>139.6</v>
      </c>
      <c r="E76" s="3">
        <v>136</v>
      </c>
      <c r="F76" s="3">
        <v>126.6</v>
      </c>
      <c r="G76" s="3">
        <v>132</v>
      </c>
      <c r="H76" s="3">
        <v>122.5</v>
      </c>
      <c r="I76" s="3">
        <v>138.80000000000001</v>
      </c>
      <c r="J76" s="3">
        <v>108</v>
      </c>
      <c r="K76" s="3">
        <v>126.1</v>
      </c>
      <c r="L76" s="3">
        <v>127</v>
      </c>
      <c r="M76" s="3">
        <v>135.6</v>
      </c>
      <c r="N76" s="3">
        <v>120.6</v>
      </c>
      <c r="O76" s="3">
        <v>134.19999999999999</v>
      </c>
      <c r="P76" s="3">
        <v>129.1</v>
      </c>
      <c r="Q76" s="3">
        <v>142.1</v>
      </c>
      <c r="R76" s="3">
        <v>115.3</v>
      </c>
      <c r="S76" s="3">
        <v>139.9</v>
      </c>
      <c r="T76" s="3">
        <v>144.9</v>
      </c>
      <c r="U76" s="3">
        <v>149.6</v>
      </c>
      <c r="V76" s="3">
        <v>90.7</v>
      </c>
      <c r="W76" s="3">
        <v>158.5</v>
      </c>
      <c r="X76" s="3">
        <v>147.30000000000001</v>
      </c>
      <c r="Y76" s="3">
        <v>126.4</v>
      </c>
      <c r="Z76" s="3">
        <v>119.3</v>
      </c>
      <c r="AA76" s="3">
        <v>96.9</v>
      </c>
      <c r="AB76" s="3">
        <v>139.69999999999999</v>
      </c>
      <c r="AC76" s="3">
        <v>124.1</v>
      </c>
      <c r="AD76" s="3">
        <v>120.7</v>
      </c>
      <c r="AE76" s="3">
        <v>131.30000000000001</v>
      </c>
      <c r="AF76" s="3">
        <v>115.9</v>
      </c>
      <c r="AG76" s="3">
        <v>112.6</v>
      </c>
      <c r="AH76" s="3">
        <v>127.2</v>
      </c>
      <c r="AI76" s="3">
        <v>137.30000000000001</v>
      </c>
      <c r="AJ76" s="3">
        <v>152</v>
      </c>
      <c r="AK76" s="3">
        <v>157.30000000000001</v>
      </c>
      <c r="AL76" s="3">
        <v>152.5</v>
      </c>
      <c r="AM76" s="3">
        <v>156.69999999999999</v>
      </c>
      <c r="AN76" s="3">
        <v>158.6</v>
      </c>
      <c r="AO76" s="3">
        <v>142.5</v>
      </c>
      <c r="AP76" s="3">
        <v>146.30000000000001</v>
      </c>
      <c r="AQ76" s="3">
        <v>152.6</v>
      </c>
      <c r="AR76" s="3">
        <v>141.6</v>
      </c>
      <c r="AS76" s="3">
        <v>150.9</v>
      </c>
      <c r="AT76" s="3">
        <v>144.30000000000001</v>
      </c>
      <c r="AU76" s="3">
        <v>170.9</v>
      </c>
      <c r="AV76" s="3">
        <v>140.6</v>
      </c>
      <c r="AX76" s="3">
        <v>136.6</v>
      </c>
      <c r="AY76" s="3">
        <v>191.8</v>
      </c>
      <c r="AZ76" s="3">
        <v>145.9</v>
      </c>
      <c r="BA76" s="3">
        <v>144</v>
      </c>
      <c r="BB76" s="3">
        <v>197.9</v>
      </c>
      <c r="BC76" s="3">
        <v>118.6</v>
      </c>
      <c r="BD76" s="3">
        <v>142.69999999999999</v>
      </c>
      <c r="BE76" s="3">
        <v>113.3</v>
      </c>
      <c r="BF76" s="3">
        <v>117.5</v>
      </c>
      <c r="BG76" s="3">
        <v>128.30000000000001</v>
      </c>
      <c r="BH76" s="3">
        <v>123.7</v>
      </c>
      <c r="BI76" s="3">
        <v>112.6</v>
      </c>
      <c r="BJ76" s="3">
        <v>132.4</v>
      </c>
      <c r="BK76" s="3">
        <v>146.69999999999999</v>
      </c>
      <c r="BL76" s="3">
        <v>121.3</v>
      </c>
      <c r="BM76" s="3">
        <v>138.80000000000001</v>
      </c>
      <c r="BN76" s="3">
        <v>122.6</v>
      </c>
      <c r="BO76" s="3">
        <v>154.19999999999999</v>
      </c>
      <c r="BP76" s="3">
        <v>152.4</v>
      </c>
      <c r="BQ76" s="3">
        <v>119.2</v>
      </c>
      <c r="BR76" s="3">
        <v>107.8</v>
      </c>
      <c r="BS76" s="3">
        <v>116.6</v>
      </c>
      <c r="BT76" s="3">
        <v>137.6</v>
      </c>
      <c r="BU76" s="3">
        <v>124.6</v>
      </c>
      <c r="BV76" s="3">
        <v>115.1</v>
      </c>
      <c r="BW76" s="3">
        <v>151.30000000000001</v>
      </c>
      <c r="BX76" s="3">
        <v>176.3</v>
      </c>
      <c r="BY76" s="3">
        <v>125.1</v>
      </c>
      <c r="BZ76" s="3">
        <v>161.30000000000001</v>
      </c>
      <c r="CA76" s="3">
        <v>138.5</v>
      </c>
      <c r="CB76" s="3">
        <v>177.7</v>
      </c>
      <c r="CC76" s="3">
        <v>161.6</v>
      </c>
      <c r="CD76" s="3">
        <v>158.6</v>
      </c>
      <c r="CE76" s="3">
        <v>135.6</v>
      </c>
      <c r="CF76" s="3">
        <v>82.8</v>
      </c>
      <c r="CG76" s="3">
        <v>112.9</v>
      </c>
      <c r="CH76" s="3">
        <v>121.6</v>
      </c>
      <c r="CI76" s="3">
        <v>157</v>
      </c>
      <c r="CJ76" s="3">
        <v>141.6</v>
      </c>
      <c r="CK76" s="3">
        <v>118.5</v>
      </c>
      <c r="CL76" s="3">
        <v>175.1</v>
      </c>
      <c r="CM76" s="3">
        <v>100.5</v>
      </c>
    </row>
    <row r="77" spans="1:91" x14ac:dyDescent="0.2">
      <c r="A77" s="4">
        <v>34060</v>
      </c>
      <c r="B77" s="3">
        <v>139.69999999999999</v>
      </c>
      <c r="C77" s="3">
        <v>138.6</v>
      </c>
      <c r="D77" s="3">
        <v>139.69999999999999</v>
      </c>
      <c r="E77" s="3">
        <v>136.30000000000001</v>
      </c>
      <c r="F77" s="3">
        <v>138.9</v>
      </c>
      <c r="G77" s="3">
        <v>149.9</v>
      </c>
      <c r="H77" s="3">
        <v>123.8</v>
      </c>
      <c r="I77" s="3">
        <v>137.1</v>
      </c>
      <c r="J77" s="3">
        <v>109.2</v>
      </c>
      <c r="K77" s="3">
        <v>124.1</v>
      </c>
      <c r="L77" s="3">
        <v>124.2</v>
      </c>
      <c r="M77" s="3">
        <v>129.19999999999999</v>
      </c>
      <c r="N77" s="3">
        <v>119.8</v>
      </c>
      <c r="O77" s="3">
        <v>136.4</v>
      </c>
      <c r="P77" s="3">
        <v>129.19999999999999</v>
      </c>
      <c r="Q77" s="3">
        <v>143.19999999999999</v>
      </c>
      <c r="R77" s="3">
        <v>114.2</v>
      </c>
      <c r="S77" s="3">
        <v>140.5</v>
      </c>
      <c r="T77" s="3">
        <v>141.9</v>
      </c>
      <c r="U77" s="3">
        <v>149.30000000000001</v>
      </c>
      <c r="V77" s="3">
        <v>90.1</v>
      </c>
      <c r="W77" s="3">
        <v>157.69999999999999</v>
      </c>
      <c r="X77" s="3">
        <v>147.9</v>
      </c>
      <c r="Y77" s="3">
        <v>127.1</v>
      </c>
      <c r="Z77" s="3">
        <v>123.2</v>
      </c>
      <c r="AA77" s="3">
        <v>106.1</v>
      </c>
      <c r="AB77" s="3">
        <v>139.69999999999999</v>
      </c>
      <c r="AC77" s="3">
        <v>112.3</v>
      </c>
      <c r="AD77" s="3">
        <v>103.9</v>
      </c>
      <c r="AE77" s="3">
        <v>132.80000000000001</v>
      </c>
      <c r="AF77" s="3">
        <v>115.9</v>
      </c>
      <c r="AG77" s="3">
        <v>112.9</v>
      </c>
      <c r="AH77" s="3">
        <v>126.5</v>
      </c>
      <c r="AI77" s="3">
        <v>136.69999999999999</v>
      </c>
      <c r="AJ77" s="3">
        <v>153.19999999999999</v>
      </c>
      <c r="AK77" s="3">
        <v>159.6</v>
      </c>
      <c r="AL77" s="3">
        <v>154</v>
      </c>
      <c r="AM77" s="3">
        <v>159.19999999999999</v>
      </c>
      <c r="AN77" s="3">
        <v>161.5</v>
      </c>
      <c r="AO77" s="3">
        <v>142.80000000000001</v>
      </c>
      <c r="AP77" s="3">
        <v>147.5</v>
      </c>
      <c r="AQ77" s="3">
        <v>154.69999999999999</v>
      </c>
      <c r="AR77" s="3">
        <v>142.30000000000001</v>
      </c>
      <c r="AS77" s="3">
        <v>156.69999999999999</v>
      </c>
      <c r="AT77" s="3">
        <v>148.80000000000001</v>
      </c>
      <c r="AU77" s="3">
        <v>181.5</v>
      </c>
      <c r="AV77" s="3">
        <v>141.19999999999999</v>
      </c>
      <c r="AX77" s="3">
        <v>124.7</v>
      </c>
      <c r="AY77" s="3">
        <v>207.6</v>
      </c>
      <c r="AZ77" s="3">
        <v>146.80000000000001</v>
      </c>
      <c r="BA77" s="3">
        <v>142.6</v>
      </c>
      <c r="BB77" s="3">
        <v>197.5</v>
      </c>
      <c r="BC77" s="3">
        <v>118.4</v>
      </c>
      <c r="BD77" s="3">
        <v>142.30000000000001</v>
      </c>
      <c r="BE77" s="3">
        <v>113.3</v>
      </c>
      <c r="BF77" s="3">
        <v>114.5</v>
      </c>
      <c r="BG77" s="3">
        <v>129.9</v>
      </c>
      <c r="BH77" s="3">
        <v>124.1</v>
      </c>
      <c r="BI77" s="3">
        <v>113.2</v>
      </c>
      <c r="BJ77" s="3">
        <v>133.19999999999999</v>
      </c>
      <c r="BK77" s="3">
        <v>147.1</v>
      </c>
      <c r="BL77" s="3">
        <v>122.3</v>
      </c>
      <c r="BM77" s="3">
        <v>139.69999999999999</v>
      </c>
      <c r="BN77" s="3">
        <v>122.6</v>
      </c>
      <c r="BO77" s="3">
        <v>155.69999999999999</v>
      </c>
      <c r="BP77" s="3">
        <v>154.19999999999999</v>
      </c>
      <c r="BQ77" s="3">
        <v>119.6</v>
      </c>
      <c r="BR77" s="3">
        <v>110.7</v>
      </c>
      <c r="BS77" s="3">
        <v>118</v>
      </c>
      <c r="BT77" s="3">
        <v>138.30000000000001</v>
      </c>
      <c r="BU77" s="3">
        <v>126</v>
      </c>
      <c r="BV77" s="3">
        <v>115.5</v>
      </c>
      <c r="BW77" s="3">
        <v>153</v>
      </c>
      <c r="BX77" s="3">
        <v>177.9</v>
      </c>
      <c r="BY77" s="3">
        <v>126.6</v>
      </c>
      <c r="BZ77" s="3">
        <v>162.1</v>
      </c>
      <c r="CA77" s="3">
        <v>144.69999999999999</v>
      </c>
      <c r="CB77" s="3">
        <v>190.7</v>
      </c>
      <c r="CC77" s="3">
        <v>161.6</v>
      </c>
      <c r="CD77" s="3">
        <v>161</v>
      </c>
      <c r="CE77" s="3">
        <v>136.19999999999999</v>
      </c>
      <c r="CF77" s="3">
        <v>82.4</v>
      </c>
      <c r="CG77" s="3">
        <v>114</v>
      </c>
      <c r="CH77" s="3">
        <v>121.6</v>
      </c>
      <c r="CI77" s="3">
        <v>158</v>
      </c>
      <c r="CJ77" s="3">
        <v>141.6</v>
      </c>
      <c r="CK77" s="3">
        <v>120.2</v>
      </c>
      <c r="CL77" s="3">
        <v>177.9</v>
      </c>
      <c r="CM77" s="3">
        <v>101</v>
      </c>
    </row>
    <row r="78" spans="1:91" x14ac:dyDescent="0.2">
      <c r="A78" s="4">
        <v>34090</v>
      </c>
      <c r="B78" s="3">
        <v>139.9</v>
      </c>
      <c r="C78" s="3">
        <v>139.69999999999999</v>
      </c>
      <c r="D78" s="3">
        <v>139.9</v>
      </c>
      <c r="E78" s="3">
        <v>137.6</v>
      </c>
      <c r="F78" s="3">
        <v>138.80000000000001</v>
      </c>
      <c r="G78" s="3">
        <v>149.1</v>
      </c>
      <c r="H78" s="3">
        <v>125.7</v>
      </c>
      <c r="I78" s="3">
        <v>139.19999999999999</v>
      </c>
      <c r="J78" s="3">
        <v>111.9</v>
      </c>
      <c r="K78" s="3">
        <v>124.7</v>
      </c>
      <c r="L78" s="3">
        <v>124.3</v>
      </c>
      <c r="M78" s="3">
        <v>129.19999999999999</v>
      </c>
      <c r="N78" s="3">
        <v>120</v>
      </c>
      <c r="O78" s="3">
        <v>137.4</v>
      </c>
      <c r="P78" s="3">
        <v>128.9</v>
      </c>
      <c r="Q78" s="3">
        <v>144.5</v>
      </c>
      <c r="R78" s="3">
        <v>117</v>
      </c>
      <c r="S78" s="3">
        <v>140.30000000000001</v>
      </c>
      <c r="T78" s="3">
        <v>141.5</v>
      </c>
      <c r="U78" s="3">
        <v>149.30000000000001</v>
      </c>
      <c r="V78" s="3">
        <v>91.3</v>
      </c>
      <c r="W78" s="3">
        <v>157.9</v>
      </c>
      <c r="X78" s="3">
        <v>148.1</v>
      </c>
      <c r="Y78" s="3">
        <v>127.8</v>
      </c>
      <c r="Z78" s="3">
        <v>125.4</v>
      </c>
      <c r="AA78" s="3">
        <v>112.1</v>
      </c>
      <c r="AB78" s="3">
        <v>139.19999999999999</v>
      </c>
      <c r="AC78" s="3">
        <v>117.3</v>
      </c>
      <c r="AD78" s="3">
        <v>110.4</v>
      </c>
      <c r="AE78" s="3">
        <v>133.69999999999999</v>
      </c>
      <c r="AF78" s="3">
        <v>121.4</v>
      </c>
      <c r="AG78" s="3">
        <v>119.8</v>
      </c>
      <c r="AH78" s="3">
        <v>127</v>
      </c>
      <c r="AI78" s="3">
        <v>137.30000000000001</v>
      </c>
      <c r="AJ78" s="3">
        <v>153.9</v>
      </c>
      <c r="AK78" s="3">
        <v>160.4</v>
      </c>
      <c r="AL78" s="3">
        <v>154.5</v>
      </c>
      <c r="AM78" s="3">
        <v>159.80000000000001</v>
      </c>
      <c r="AN78" s="3">
        <v>161.80000000000001</v>
      </c>
      <c r="AO78" s="3">
        <v>144.9</v>
      </c>
      <c r="AP78" s="3">
        <v>147.69999999999999</v>
      </c>
      <c r="AQ78" s="3">
        <v>155.1</v>
      </c>
      <c r="AR78" s="3">
        <v>142.5</v>
      </c>
      <c r="AS78" s="3">
        <v>157.69999999999999</v>
      </c>
      <c r="AT78" s="3">
        <v>149.19999999999999</v>
      </c>
      <c r="AU78" s="3">
        <v>181.5</v>
      </c>
      <c r="AV78" s="3">
        <v>141.6</v>
      </c>
      <c r="AX78" s="3">
        <v>124.5</v>
      </c>
      <c r="AY78" s="3">
        <v>207.7</v>
      </c>
      <c r="AZ78" s="3">
        <v>147.1</v>
      </c>
      <c r="BA78" s="3">
        <v>142.69999999999999</v>
      </c>
      <c r="BB78" s="3">
        <v>198</v>
      </c>
      <c r="BC78" s="3">
        <v>113.6</v>
      </c>
      <c r="BD78" s="3">
        <v>141.30000000000001</v>
      </c>
      <c r="BE78" s="3">
        <v>113.3</v>
      </c>
      <c r="BF78" s="3">
        <v>113.3</v>
      </c>
      <c r="BG78" s="3">
        <v>130</v>
      </c>
      <c r="BH78" s="3">
        <v>124.6</v>
      </c>
      <c r="BI78" s="3">
        <v>113.4</v>
      </c>
      <c r="BJ78" s="3">
        <v>133.4</v>
      </c>
      <c r="BK78" s="3">
        <v>146.80000000000001</v>
      </c>
      <c r="BL78" s="3">
        <v>122.4</v>
      </c>
      <c r="BM78" s="3">
        <v>139.69999999999999</v>
      </c>
      <c r="BN78" s="3">
        <v>122.6</v>
      </c>
      <c r="BO78" s="3">
        <v>156.1</v>
      </c>
      <c r="BP78" s="3">
        <v>153.1</v>
      </c>
      <c r="BQ78" s="3">
        <v>121.9</v>
      </c>
      <c r="BR78" s="3">
        <v>110.1</v>
      </c>
      <c r="BS78" s="3">
        <v>118.6</v>
      </c>
      <c r="BT78" s="3">
        <v>138.6</v>
      </c>
      <c r="BU78" s="3">
        <v>126.5</v>
      </c>
      <c r="BV78" s="3">
        <v>116.2</v>
      </c>
      <c r="BW78" s="3">
        <v>152.80000000000001</v>
      </c>
      <c r="BX78" s="3">
        <v>178.5</v>
      </c>
      <c r="BY78" s="3">
        <v>127.9</v>
      </c>
      <c r="BZ78" s="3">
        <v>162.6</v>
      </c>
      <c r="CA78" s="3">
        <v>144.4</v>
      </c>
      <c r="CB78" s="3">
        <v>190.7</v>
      </c>
      <c r="CC78" s="3">
        <v>161.9</v>
      </c>
      <c r="CD78" s="3">
        <v>161.6</v>
      </c>
      <c r="CE78" s="3">
        <v>139.4</v>
      </c>
      <c r="CF78" s="3">
        <v>82.4</v>
      </c>
      <c r="CG78" s="3">
        <v>114.4</v>
      </c>
      <c r="CH78" s="3">
        <v>122</v>
      </c>
      <c r="CI78" s="3">
        <v>158.9</v>
      </c>
      <c r="CJ78" s="3">
        <v>141.4</v>
      </c>
      <c r="CK78" s="3">
        <v>120.2</v>
      </c>
      <c r="CL78" s="3">
        <v>179</v>
      </c>
      <c r="CM78" s="3">
        <v>100.8</v>
      </c>
    </row>
    <row r="79" spans="1:91" x14ac:dyDescent="0.2">
      <c r="A79" s="4">
        <v>34121</v>
      </c>
      <c r="B79" s="3">
        <v>139.4</v>
      </c>
      <c r="C79" s="3">
        <v>139</v>
      </c>
      <c r="D79" s="3">
        <v>140.69999999999999</v>
      </c>
      <c r="E79" s="3">
        <v>138.6</v>
      </c>
      <c r="F79" s="3">
        <v>136.30000000000001</v>
      </c>
      <c r="G79" s="3">
        <v>145</v>
      </c>
      <c r="H79" s="3">
        <v>124.7</v>
      </c>
      <c r="I79" s="3">
        <v>138.9</v>
      </c>
      <c r="J79" s="3">
        <v>111.2</v>
      </c>
      <c r="K79" s="3">
        <v>125.8</v>
      </c>
      <c r="L79" s="3">
        <v>123.2</v>
      </c>
      <c r="M79" s="3">
        <v>126.2</v>
      </c>
      <c r="N79" s="3">
        <v>119.9</v>
      </c>
      <c r="O79" s="3">
        <v>137.30000000000001</v>
      </c>
      <c r="P79" s="3">
        <v>129.1</v>
      </c>
      <c r="Q79" s="3">
        <v>144.30000000000001</v>
      </c>
      <c r="R79" s="3">
        <v>122.6</v>
      </c>
      <c r="S79" s="3">
        <v>141.9</v>
      </c>
      <c r="T79" s="3">
        <v>143.19999999999999</v>
      </c>
      <c r="U79" s="3">
        <v>149.30000000000001</v>
      </c>
      <c r="V79" s="3">
        <v>91.5</v>
      </c>
      <c r="W79" s="3">
        <v>157.4</v>
      </c>
      <c r="X79" s="3">
        <v>147.6</v>
      </c>
      <c r="Y79" s="3">
        <v>128.4</v>
      </c>
      <c r="Z79" s="3">
        <v>120.3</v>
      </c>
      <c r="AA79" s="3">
        <v>101.1</v>
      </c>
      <c r="AB79" s="3">
        <v>138.30000000000001</v>
      </c>
      <c r="AC79" s="3">
        <v>107.4</v>
      </c>
      <c r="AD79" s="3">
        <v>96.7</v>
      </c>
      <c r="AE79" s="3">
        <v>134.19999999999999</v>
      </c>
      <c r="AF79" s="3">
        <v>122.6</v>
      </c>
      <c r="AG79" s="3">
        <v>121.5</v>
      </c>
      <c r="AH79" s="3">
        <v>126.4</v>
      </c>
      <c r="AI79" s="3">
        <v>136.30000000000001</v>
      </c>
      <c r="AJ79" s="3">
        <v>154.80000000000001</v>
      </c>
      <c r="AK79" s="3">
        <v>160.5</v>
      </c>
      <c r="AL79" s="3">
        <v>155.30000000000001</v>
      </c>
      <c r="AM79" s="3">
        <v>160.30000000000001</v>
      </c>
      <c r="AN79" s="3">
        <v>162.5</v>
      </c>
      <c r="AO79" s="3">
        <v>144.19999999999999</v>
      </c>
      <c r="AP79" s="3">
        <v>147.80000000000001</v>
      </c>
      <c r="AQ79" s="3">
        <v>155.5</v>
      </c>
      <c r="AR79" s="3">
        <v>142.4</v>
      </c>
      <c r="AS79" s="3">
        <v>157.80000000000001</v>
      </c>
      <c r="AT79" s="3">
        <v>149.1</v>
      </c>
      <c r="AU79" s="3">
        <v>182</v>
      </c>
      <c r="AV79" s="3">
        <v>142.19999999999999</v>
      </c>
      <c r="AX79" s="3">
        <v>124.5</v>
      </c>
      <c r="AY79" s="3">
        <v>207.7</v>
      </c>
      <c r="AZ79" s="3">
        <v>147.1</v>
      </c>
      <c r="BA79" s="3">
        <v>142.80000000000001</v>
      </c>
      <c r="BB79" s="3">
        <v>198.3</v>
      </c>
      <c r="BC79" s="3">
        <v>112.9</v>
      </c>
      <c r="BD79" s="3">
        <v>140.4</v>
      </c>
      <c r="BE79" s="3">
        <v>113.3</v>
      </c>
      <c r="BF79" s="3">
        <v>111</v>
      </c>
      <c r="BG79" s="3">
        <v>128.6</v>
      </c>
      <c r="BH79" s="3">
        <v>123.6</v>
      </c>
      <c r="BI79" s="3">
        <v>112.2</v>
      </c>
      <c r="BJ79" s="3">
        <v>133.5</v>
      </c>
      <c r="BK79" s="3">
        <v>146.69999999999999</v>
      </c>
      <c r="BL79" s="3">
        <v>122.1</v>
      </c>
      <c r="BM79" s="3">
        <v>139.69999999999999</v>
      </c>
      <c r="BN79" s="3">
        <v>119.3</v>
      </c>
      <c r="BO79" s="3">
        <v>156.4</v>
      </c>
      <c r="BP79" s="3">
        <v>153.1</v>
      </c>
      <c r="BQ79" s="3">
        <v>120.4</v>
      </c>
      <c r="BR79" s="3">
        <v>108.8</v>
      </c>
      <c r="BS79" s="3">
        <v>117.1</v>
      </c>
      <c r="BT79" s="3">
        <v>137.9</v>
      </c>
      <c r="BU79" s="3">
        <v>126.1</v>
      </c>
      <c r="BV79" s="3">
        <v>114.7</v>
      </c>
      <c r="BW79" s="3">
        <v>152.30000000000001</v>
      </c>
      <c r="BX79" s="3">
        <v>179.2</v>
      </c>
      <c r="BY79" s="3">
        <v>130.19999999999999</v>
      </c>
      <c r="BZ79" s="3">
        <v>162.69999999999999</v>
      </c>
      <c r="CA79" s="3">
        <v>146.19999999999999</v>
      </c>
      <c r="CB79" s="3">
        <v>190.7</v>
      </c>
      <c r="CC79" s="3">
        <v>161.9</v>
      </c>
      <c r="CD79" s="3">
        <v>161.6</v>
      </c>
      <c r="CE79" s="3">
        <v>140</v>
      </c>
      <c r="CF79" s="3">
        <v>81.900000000000006</v>
      </c>
      <c r="CG79" s="3">
        <v>113.4</v>
      </c>
      <c r="CH79" s="3">
        <v>122</v>
      </c>
      <c r="CI79" s="3">
        <v>158.9</v>
      </c>
      <c r="CJ79" s="3">
        <v>140.9</v>
      </c>
      <c r="CK79" s="3">
        <v>120.2</v>
      </c>
      <c r="CL79" s="3">
        <v>179.6</v>
      </c>
      <c r="CM79" s="3">
        <v>101.1</v>
      </c>
    </row>
    <row r="80" spans="1:91" x14ac:dyDescent="0.2">
      <c r="A80" s="4">
        <v>34151</v>
      </c>
      <c r="B80" s="3">
        <v>140.1</v>
      </c>
      <c r="C80" s="3">
        <v>141.1</v>
      </c>
      <c r="D80" s="3">
        <v>141.69999999999999</v>
      </c>
      <c r="E80" s="3">
        <v>138.9</v>
      </c>
      <c r="F80" s="3">
        <v>128.19999999999999</v>
      </c>
      <c r="G80" s="3">
        <v>132.6</v>
      </c>
      <c r="H80" s="3">
        <v>125.7</v>
      </c>
      <c r="I80" s="3">
        <v>139.6</v>
      </c>
      <c r="J80" s="3">
        <v>110.6</v>
      </c>
      <c r="K80" s="3">
        <v>126.2</v>
      </c>
      <c r="L80" s="3">
        <v>124.2</v>
      </c>
      <c r="M80" s="3">
        <v>128.9</v>
      </c>
      <c r="N80" s="3">
        <v>120</v>
      </c>
      <c r="O80" s="3">
        <v>136.5</v>
      </c>
      <c r="P80" s="3">
        <v>129.1</v>
      </c>
      <c r="Q80" s="3">
        <v>144.1</v>
      </c>
      <c r="R80" s="3">
        <v>120.6</v>
      </c>
      <c r="S80" s="3">
        <v>143.80000000000001</v>
      </c>
      <c r="T80" s="3">
        <v>143.4</v>
      </c>
      <c r="U80" s="3">
        <v>149.5</v>
      </c>
      <c r="V80" s="3">
        <v>91.7</v>
      </c>
      <c r="W80" s="3">
        <v>156.80000000000001</v>
      </c>
      <c r="X80" s="3">
        <v>147.9</v>
      </c>
      <c r="Y80" s="3">
        <v>128.9</v>
      </c>
      <c r="Z80" s="3">
        <v>122</v>
      </c>
      <c r="AA80" s="3">
        <v>104.7</v>
      </c>
      <c r="AB80" s="3">
        <v>138.6</v>
      </c>
      <c r="AC80" s="3">
        <v>101.6</v>
      </c>
      <c r="AD80" s="3">
        <v>88.3</v>
      </c>
      <c r="AE80" s="3">
        <v>135.4</v>
      </c>
      <c r="AF80" s="3">
        <v>123.4</v>
      </c>
      <c r="AG80" s="3">
        <v>122.7</v>
      </c>
      <c r="AH80" s="3">
        <v>126</v>
      </c>
      <c r="AI80" s="3">
        <v>137.6</v>
      </c>
      <c r="AJ80" s="3">
        <v>155.30000000000001</v>
      </c>
      <c r="AK80" s="3">
        <v>161.30000000000001</v>
      </c>
      <c r="AL80" s="3">
        <v>155.9</v>
      </c>
      <c r="AM80" s="3">
        <v>161.4</v>
      </c>
      <c r="AN80" s="3">
        <v>163.9</v>
      </c>
      <c r="AO80" s="3">
        <v>143.9</v>
      </c>
      <c r="AP80" s="3">
        <v>147.69999999999999</v>
      </c>
      <c r="AQ80" s="3">
        <v>156</v>
      </c>
      <c r="AR80" s="3">
        <v>141.9</v>
      </c>
      <c r="AS80" s="3">
        <v>158</v>
      </c>
      <c r="AT80" s="3">
        <v>149.1</v>
      </c>
      <c r="AU80" s="3">
        <v>182</v>
      </c>
      <c r="AV80" s="3">
        <v>142.80000000000001</v>
      </c>
      <c r="AX80" s="3">
        <v>124.5</v>
      </c>
      <c r="AY80" s="3">
        <v>207.7</v>
      </c>
      <c r="AZ80" s="3">
        <v>147.19999999999999</v>
      </c>
      <c r="BA80" s="3">
        <v>142.30000000000001</v>
      </c>
      <c r="BB80" s="3">
        <v>199.5</v>
      </c>
      <c r="BC80" s="3">
        <v>112.8</v>
      </c>
      <c r="BD80" s="3">
        <v>140</v>
      </c>
      <c r="BE80" s="3">
        <v>113.3</v>
      </c>
      <c r="BF80" s="3">
        <v>110.1</v>
      </c>
      <c r="BG80" s="3">
        <v>125.3</v>
      </c>
      <c r="BH80" s="3">
        <v>121.2</v>
      </c>
      <c r="BI80" s="3">
        <v>109.6</v>
      </c>
      <c r="BJ80" s="3">
        <v>130.19999999999999</v>
      </c>
      <c r="BK80" s="3">
        <v>147</v>
      </c>
      <c r="BL80" s="3">
        <v>125.6</v>
      </c>
      <c r="BM80" s="3">
        <v>139.69999999999999</v>
      </c>
      <c r="BN80" s="3">
        <v>121.1</v>
      </c>
      <c r="BO80" s="3">
        <v>156.80000000000001</v>
      </c>
      <c r="BP80" s="3">
        <v>155</v>
      </c>
      <c r="BQ80" s="3">
        <v>114.8</v>
      </c>
      <c r="BR80" s="3">
        <v>104.2</v>
      </c>
      <c r="BS80" s="3">
        <v>113.9</v>
      </c>
      <c r="BT80" s="3">
        <v>135.30000000000001</v>
      </c>
      <c r="BU80" s="3">
        <v>122.7</v>
      </c>
      <c r="BV80" s="3">
        <v>114.1</v>
      </c>
      <c r="BW80" s="3">
        <v>153.4</v>
      </c>
      <c r="BX80" s="3">
        <v>180.3</v>
      </c>
      <c r="BY80" s="3">
        <v>131.30000000000001</v>
      </c>
      <c r="BZ80" s="3">
        <v>163.1</v>
      </c>
      <c r="CA80" s="3">
        <v>144.5</v>
      </c>
      <c r="CB80" s="3">
        <v>192.4</v>
      </c>
      <c r="CC80" s="3">
        <v>161.9</v>
      </c>
      <c r="CD80" s="3">
        <v>161.9</v>
      </c>
      <c r="CE80" s="3">
        <v>138.69999999999999</v>
      </c>
      <c r="CF80" s="3">
        <v>80.900000000000006</v>
      </c>
      <c r="CG80" s="3">
        <v>112.5</v>
      </c>
      <c r="CH80" s="3">
        <v>121.1</v>
      </c>
      <c r="CI80" s="3">
        <v>157.5</v>
      </c>
      <c r="CJ80" s="3">
        <v>140.30000000000001</v>
      </c>
      <c r="CK80" s="3">
        <v>119.4</v>
      </c>
      <c r="CL80" s="3">
        <v>180.5</v>
      </c>
      <c r="CM80" s="3">
        <v>101.2</v>
      </c>
    </row>
    <row r="81" spans="1:92" x14ac:dyDescent="0.2">
      <c r="A81" s="4">
        <v>34182</v>
      </c>
      <c r="B81" s="3">
        <v>139.5</v>
      </c>
      <c r="C81" s="3">
        <v>141.30000000000001</v>
      </c>
      <c r="D81" s="3">
        <v>142.1</v>
      </c>
      <c r="E81" s="3">
        <v>137.1</v>
      </c>
      <c r="F81" s="3">
        <v>124.8</v>
      </c>
      <c r="G81" s="3">
        <v>126.5</v>
      </c>
      <c r="H81" s="3">
        <v>123.8</v>
      </c>
      <c r="I81" s="3">
        <v>139.1</v>
      </c>
      <c r="J81" s="3">
        <v>110.5</v>
      </c>
      <c r="K81" s="3">
        <v>124.5</v>
      </c>
      <c r="L81" s="3">
        <v>123.4</v>
      </c>
      <c r="M81" s="3">
        <v>127.7</v>
      </c>
      <c r="N81" s="3">
        <v>119.5</v>
      </c>
      <c r="O81" s="3">
        <v>137.19999999999999</v>
      </c>
      <c r="P81" s="3">
        <v>129.19999999999999</v>
      </c>
      <c r="Q81" s="3">
        <v>144.9</v>
      </c>
      <c r="R81" s="3">
        <v>125.2</v>
      </c>
      <c r="S81" s="3">
        <v>143.80000000000001</v>
      </c>
      <c r="T81" s="3">
        <v>144.19999999999999</v>
      </c>
      <c r="U81" s="3">
        <v>149.19999999999999</v>
      </c>
      <c r="V81" s="3">
        <v>91.7</v>
      </c>
      <c r="W81" s="3">
        <v>157.6</v>
      </c>
      <c r="X81" s="3">
        <v>148.30000000000001</v>
      </c>
      <c r="Y81" s="3">
        <v>129.30000000000001</v>
      </c>
      <c r="Z81" s="3">
        <v>131.69999999999999</v>
      </c>
      <c r="AA81" s="3">
        <v>129</v>
      </c>
      <c r="AB81" s="3">
        <v>138</v>
      </c>
      <c r="AC81" s="3">
        <v>100.3</v>
      </c>
      <c r="AD81" s="3">
        <v>86.5</v>
      </c>
      <c r="AE81" s="3">
        <v>135.5</v>
      </c>
      <c r="AF81" s="3">
        <v>122.4</v>
      </c>
      <c r="AG81" s="3">
        <v>121.1</v>
      </c>
      <c r="AH81" s="3">
        <v>126.9</v>
      </c>
      <c r="AI81" s="3">
        <v>137.6</v>
      </c>
      <c r="AJ81" s="3">
        <v>155.69999999999999</v>
      </c>
      <c r="AK81" s="3">
        <v>161.5</v>
      </c>
      <c r="AL81" s="3">
        <v>156.19999999999999</v>
      </c>
      <c r="AM81" s="3">
        <v>162.1</v>
      </c>
      <c r="AN81" s="3">
        <v>164.6</v>
      </c>
      <c r="AO81" s="3">
        <v>144.6</v>
      </c>
      <c r="AP81" s="3">
        <v>147.69999999999999</v>
      </c>
      <c r="AQ81" s="3">
        <v>156.5</v>
      </c>
      <c r="AR81" s="3">
        <v>141.69999999999999</v>
      </c>
      <c r="AS81" s="3">
        <v>159.5</v>
      </c>
      <c r="AT81" s="3">
        <v>151.80000000000001</v>
      </c>
      <c r="AU81" s="3">
        <v>182.3</v>
      </c>
      <c r="AV81" s="3">
        <v>143.4</v>
      </c>
      <c r="AX81" s="3">
        <v>124.5</v>
      </c>
      <c r="AY81" s="3">
        <v>207.7</v>
      </c>
      <c r="AZ81" s="3">
        <v>147.5</v>
      </c>
      <c r="BA81" s="3">
        <v>143</v>
      </c>
      <c r="BB81" s="3">
        <v>200.2</v>
      </c>
      <c r="BC81" s="3">
        <v>112.6</v>
      </c>
      <c r="BD81" s="3">
        <v>140.1</v>
      </c>
      <c r="BE81" s="3">
        <v>113.3</v>
      </c>
      <c r="BF81" s="3">
        <v>108</v>
      </c>
      <c r="BG81" s="3">
        <v>128.19999999999999</v>
      </c>
      <c r="BH81" s="3">
        <v>123.3</v>
      </c>
      <c r="BI81" s="3">
        <v>110</v>
      </c>
      <c r="BJ81" s="3">
        <v>130.6</v>
      </c>
      <c r="BK81" s="3">
        <v>147</v>
      </c>
      <c r="BL81" s="3">
        <v>126.9</v>
      </c>
      <c r="BM81" s="3">
        <v>139.69999999999999</v>
      </c>
      <c r="BN81" s="3">
        <v>121.2</v>
      </c>
      <c r="BO81" s="3">
        <v>157.1</v>
      </c>
      <c r="BP81" s="3">
        <v>155.80000000000001</v>
      </c>
      <c r="BQ81" s="3">
        <v>117.6</v>
      </c>
      <c r="BR81" s="3">
        <v>104.9</v>
      </c>
      <c r="BS81" s="3">
        <v>117.7</v>
      </c>
      <c r="BT81" s="3">
        <v>137.30000000000001</v>
      </c>
      <c r="BU81" s="3">
        <v>123.7</v>
      </c>
      <c r="BV81" s="3">
        <v>115.9</v>
      </c>
      <c r="BW81" s="3">
        <v>153.80000000000001</v>
      </c>
      <c r="BX81" s="3">
        <v>180.9</v>
      </c>
      <c r="BY81" s="3">
        <v>132</v>
      </c>
      <c r="BZ81" s="3">
        <v>163.19999999999999</v>
      </c>
      <c r="CA81" s="3">
        <v>143.5</v>
      </c>
      <c r="CB81" s="3">
        <v>192.4</v>
      </c>
      <c r="CC81" s="3">
        <v>161.9</v>
      </c>
      <c r="CD81" s="3">
        <v>161.9</v>
      </c>
      <c r="CE81" s="3">
        <v>139.19999999999999</v>
      </c>
      <c r="CF81" s="3">
        <v>81.099999999999994</v>
      </c>
      <c r="CG81" s="3">
        <v>113.6</v>
      </c>
      <c r="CH81" s="3">
        <v>121.8</v>
      </c>
      <c r="CI81" s="3">
        <v>158.4</v>
      </c>
      <c r="CJ81" s="3">
        <v>140.30000000000001</v>
      </c>
      <c r="CK81" s="3">
        <v>119.3</v>
      </c>
      <c r="CL81" s="3">
        <v>181.1</v>
      </c>
      <c r="CM81" s="3">
        <v>101.6</v>
      </c>
    </row>
    <row r="82" spans="1:92" x14ac:dyDescent="0.2">
      <c r="A82" s="4">
        <v>34213</v>
      </c>
      <c r="B82" s="3">
        <v>139</v>
      </c>
      <c r="C82" s="3">
        <v>141.5</v>
      </c>
      <c r="D82" s="3">
        <v>142.30000000000001</v>
      </c>
      <c r="E82" s="3">
        <v>137.69999999999999</v>
      </c>
      <c r="F82" s="3">
        <v>120.2</v>
      </c>
      <c r="G82" s="3">
        <v>119.3</v>
      </c>
      <c r="H82" s="3">
        <v>121</v>
      </c>
      <c r="I82" s="3">
        <v>139.80000000000001</v>
      </c>
      <c r="J82" s="3">
        <v>111.9</v>
      </c>
      <c r="K82" s="3">
        <v>123.9</v>
      </c>
      <c r="L82" s="3">
        <v>125</v>
      </c>
      <c r="M82" s="3">
        <v>132.6</v>
      </c>
      <c r="N82" s="3">
        <v>119.1</v>
      </c>
      <c r="O82" s="3">
        <v>137.30000000000001</v>
      </c>
      <c r="P82" s="3">
        <v>125.8</v>
      </c>
      <c r="Q82" s="3">
        <v>144.9</v>
      </c>
      <c r="R82" s="3">
        <v>129.4</v>
      </c>
      <c r="S82" s="3">
        <v>142.19999999999999</v>
      </c>
      <c r="T82" s="3">
        <v>142.9</v>
      </c>
      <c r="U82" s="3">
        <v>148.30000000000001</v>
      </c>
      <c r="V82" s="3">
        <v>91.6</v>
      </c>
      <c r="W82" s="3">
        <v>157.6</v>
      </c>
      <c r="X82" s="3">
        <v>147.69999999999999</v>
      </c>
      <c r="Y82" s="3">
        <v>129.4</v>
      </c>
      <c r="Z82" s="3">
        <v>125.4</v>
      </c>
      <c r="AA82" s="3">
        <v>117.6</v>
      </c>
      <c r="AB82" s="3">
        <v>135.1</v>
      </c>
      <c r="AC82" s="3">
        <v>102</v>
      </c>
      <c r="AD82" s="3">
        <v>88.5</v>
      </c>
      <c r="AE82" s="3">
        <v>136.30000000000001</v>
      </c>
      <c r="AF82" s="3">
        <v>116.9</v>
      </c>
      <c r="AG82" s="3">
        <v>114.4</v>
      </c>
      <c r="AH82" s="3">
        <v>125.3</v>
      </c>
      <c r="AI82" s="3">
        <v>138.1</v>
      </c>
      <c r="AJ82" s="3">
        <v>156</v>
      </c>
      <c r="AK82" s="3">
        <v>163.4</v>
      </c>
      <c r="AL82" s="3">
        <v>156.6</v>
      </c>
      <c r="AM82" s="3">
        <v>162.4</v>
      </c>
      <c r="AN82" s="3">
        <v>164.9</v>
      </c>
      <c r="AO82" s="3">
        <v>144.6</v>
      </c>
      <c r="AP82" s="3">
        <v>148.30000000000001</v>
      </c>
      <c r="AQ82" s="3">
        <v>156.9</v>
      </c>
      <c r="AR82" s="3">
        <v>142.4</v>
      </c>
      <c r="AS82" s="3">
        <v>160.5</v>
      </c>
      <c r="AT82" s="3">
        <v>152.6</v>
      </c>
      <c r="AU82" s="3">
        <v>182.7</v>
      </c>
      <c r="AV82" s="3">
        <v>144</v>
      </c>
      <c r="AX82" s="3">
        <v>124.5</v>
      </c>
      <c r="AY82" s="3">
        <v>207.7</v>
      </c>
      <c r="AZ82" s="3">
        <v>147.80000000000001</v>
      </c>
      <c r="BA82" s="3">
        <v>143</v>
      </c>
      <c r="BB82" s="3">
        <v>200.8</v>
      </c>
      <c r="BC82" s="3">
        <v>117.9</v>
      </c>
      <c r="BD82" s="3">
        <v>140.19999999999999</v>
      </c>
      <c r="BE82" s="3">
        <v>113.3</v>
      </c>
      <c r="BF82" s="3">
        <v>108.4</v>
      </c>
      <c r="BG82" s="3">
        <v>128.5</v>
      </c>
      <c r="BH82" s="3">
        <v>123.8</v>
      </c>
      <c r="BI82" s="3">
        <v>111.3</v>
      </c>
      <c r="BJ82" s="3">
        <v>132.9</v>
      </c>
      <c r="BK82" s="3">
        <v>148.1</v>
      </c>
      <c r="BL82" s="3">
        <v>127</v>
      </c>
      <c r="BM82" s="3">
        <v>139.69999999999999</v>
      </c>
      <c r="BN82" s="3">
        <v>121.2</v>
      </c>
      <c r="BO82" s="3">
        <v>157.69999999999999</v>
      </c>
      <c r="BP82" s="3">
        <v>156.1</v>
      </c>
      <c r="BQ82" s="3">
        <v>121.5</v>
      </c>
      <c r="BR82" s="3">
        <v>112.2</v>
      </c>
      <c r="BS82" s="3">
        <v>120.4</v>
      </c>
      <c r="BT82" s="3">
        <v>139.4</v>
      </c>
      <c r="BU82" s="3">
        <v>125.8</v>
      </c>
      <c r="BV82" s="3">
        <v>116.3</v>
      </c>
      <c r="BW82" s="3">
        <v>154.19999999999999</v>
      </c>
      <c r="BX82" s="3">
        <v>180.9</v>
      </c>
      <c r="BY82" s="3">
        <v>132.5</v>
      </c>
      <c r="BZ82" s="3">
        <v>163.6</v>
      </c>
      <c r="CA82" s="3">
        <v>144.19999999999999</v>
      </c>
      <c r="CB82" s="3">
        <v>192.4</v>
      </c>
      <c r="CC82" s="3">
        <v>161.9</v>
      </c>
      <c r="CD82" s="3">
        <v>162.1</v>
      </c>
      <c r="CE82" s="3">
        <v>139.80000000000001</v>
      </c>
      <c r="CF82" s="3">
        <v>81.400000000000006</v>
      </c>
      <c r="CG82" s="3">
        <v>114.1</v>
      </c>
      <c r="CH82" s="3">
        <v>122.1</v>
      </c>
      <c r="CI82" s="3">
        <v>158.19999999999999</v>
      </c>
      <c r="CJ82" s="3">
        <v>139.4</v>
      </c>
      <c r="CK82" s="3">
        <v>119.4</v>
      </c>
      <c r="CL82" s="3">
        <v>185.4</v>
      </c>
      <c r="CM82" s="3">
        <v>101.7</v>
      </c>
    </row>
    <row r="83" spans="1:92" x14ac:dyDescent="0.2">
      <c r="A83" s="4">
        <v>34243</v>
      </c>
      <c r="B83" s="3">
        <v>138.9</v>
      </c>
      <c r="C83" s="3">
        <v>140.5</v>
      </c>
      <c r="D83" s="3">
        <v>142.4</v>
      </c>
      <c r="E83" s="3">
        <v>133.9</v>
      </c>
      <c r="F83" s="3">
        <v>117.4</v>
      </c>
      <c r="G83" s="3">
        <v>114</v>
      </c>
      <c r="H83" s="3">
        <v>120</v>
      </c>
      <c r="I83" s="3">
        <v>138.69999999999999</v>
      </c>
      <c r="J83" s="3">
        <v>110.3</v>
      </c>
      <c r="K83" s="3">
        <v>124.4</v>
      </c>
      <c r="L83" s="3">
        <v>125.3</v>
      </c>
      <c r="M83" s="3">
        <v>132.69999999999999</v>
      </c>
      <c r="N83" s="3">
        <v>119.6</v>
      </c>
      <c r="O83" s="3">
        <v>137</v>
      </c>
      <c r="P83" s="3">
        <v>125.8</v>
      </c>
      <c r="Q83" s="3">
        <v>144.5</v>
      </c>
      <c r="R83" s="3">
        <v>130.6</v>
      </c>
      <c r="S83" s="3">
        <v>140.5</v>
      </c>
      <c r="T83" s="3">
        <v>144.30000000000001</v>
      </c>
      <c r="U83" s="3">
        <v>148.80000000000001</v>
      </c>
      <c r="V83" s="3">
        <v>91.4</v>
      </c>
      <c r="W83" s="3">
        <v>157.80000000000001</v>
      </c>
      <c r="X83" s="3">
        <v>145.4</v>
      </c>
      <c r="Y83" s="3">
        <v>129.30000000000001</v>
      </c>
      <c r="Z83" s="3">
        <v>123.5</v>
      </c>
      <c r="AA83" s="3">
        <v>111.7</v>
      </c>
      <c r="AB83" s="3">
        <v>136.1</v>
      </c>
      <c r="AC83" s="3">
        <v>101.5</v>
      </c>
      <c r="AD83" s="3">
        <v>88.8</v>
      </c>
      <c r="AE83" s="3">
        <v>133.9</v>
      </c>
      <c r="AF83" s="3">
        <v>112.9</v>
      </c>
      <c r="AG83" s="3">
        <v>110.2</v>
      </c>
      <c r="AH83" s="3">
        <v>122.1</v>
      </c>
      <c r="AI83" s="3">
        <v>137</v>
      </c>
      <c r="AJ83" s="3">
        <v>156.80000000000001</v>
      </c>
      <c r="AK83" s="3">
        <v>163.80000000000001</v>
      </c>
      <c r="AL83" s="3">
        <v>157</v>
      </c>
      <c r="AM83" s="3">
        <v>162.69999999999999</v>
      </c>
      <c r="AN83" s="3">
        <v>165.4</v>
      </c>
      <c r="AO83" s="3">
        <v>143.69999999999999</v>
      </c>
      <c r="AP83" s="3">
        <v>148.80000000000001</v>
      </c>
      <c r="AQ83" s="3">
        <v>157.4</v>
      </c>
      <c r="AR83" s="3">
        <v>142.9</v>
      </c>
      <c r="AS83" s="3">
        <v>160.69999999999999</v>
      </c>
      <c r="AT83" s="3">
        <v>152.4</v>
      </c>
      <c r="AU83" s="3">
        <v>183.2</v>
      </c>
      <c r="AV83" s="3">
        <v>144.6</v>
      </c>
      <c r="AX83" s="3">
        <v>124.5</v>
      </c>
      <c r="AY83" s="3">
        <v>207.7</v>
      </c>
      <c r="AZ83" s="3">
        <v>148</v>
      </c>
      <c r="BA83" s="3">
        <v>142.69999999999999</v>
      </c>
      <c r="BB83" s="3">
        <v>198.9</v>
      </c>
      <c r="BC83" s="3">
        <v>119.2</v>
      </c>
      <c r="BD83" s="3">
        <v>140.19999999999999</v>
      </c>
      <c r="BE83" s="3">
        <v>113.3</v>
      </c>
      <c r="BF83" s="3">
        <v>112.5</v>
      </c>
      <c r="BG83" s="3">
        <v>127.7</v>
      </c>
      <c r="BH83" s="3">
        <v>122.4</v>
      </c>
      <c r="BI83" s="3">
        <v>111.3</v>
      </c>
      <c r="BJ83" s="3">
        <v>133.30000000000001</v>
      </c>
      <c r="BK83" s="3">
        <v>148.69999999999999</v>
      </c>
      <c r="BL83" s="3">
        <v>126.7</v>
      </c>
      <c r="BM83" s="3">
        <v>139.69999999999999</v>
      </c>
      <c r="BN83" s="3">
        <v>121.2</v>
      </c>
      <c r="BO83" s="3">
        <v>158.9</v>
      </c>
      <c r="BP83" s="3">
        <v>156</v>
      </c>
      <c r="BQ83" s="3">
        <v>122.6</v>
      </c>
      <c r="BR83" s="3">
        <v>112</v>
      </c>
      <c r="BS83" s="3">
        <v>120</v>
      </c>
      <c r="BT83" s="3">
        <v>140.19999999999999</v>
      </c>
      <c r="BU83" s="3">
        <v>127</v>
      </c>
      <c r="BV83" s="3">
        <v>116.6</v>
      </c>
      <c r="BW83" s="3">
        <v>154.1</v>
      </c>
      <c r="BX83" s="3">
        <v>181.5</v>
      </c>
      <c r="BY83" s="3">
        <v>131.4</v>
      </c>
      <c r="BZ83" s="3">
        <v>163.9</v>
      </c>
      <c r="CA83" s="3">
        <v>142.80000000000001</v>
      </c>
      <c r="CB83" s="3">
        <v>194.7</v>
      </c>
      <c r="CC83" s="3">
        <v>162.19999999999999</v>
      </c>
      <c r="CD83" s="3">
        <v>162.1</v>
      </c>
      <c r="CE83" s="3">
        <v>139.4</v>
      </c>
      <c r="CF83" s="3">
        <v>81.2</v>
      </c>
      <c r="CG83" s="3">
        <v>114.2</v>
      </c>
      <c r="CH83" s="3">
        <v>121.8</v>
      </c>
      <c r="CI83" s="3">
        <v>159.6</v>
      </c>
      <c r="CJ83" s="3">
        <v>139.19999999999999</v>
      </c>
      <c r="CK83" s="3">
        <v>119.5</v>
      </c>
      <c r="CL83" s="3">
        <v>186.2</v>
      </c>
      <c r="CM83" s="3">
        <v>101.6</v>
      </c>
    </row>
    <row r="84" spans="1:92" x14ac:dyDescent="0.2">
      <c r="A84" s="4">
        <v>34274</v>
      </c>
      <c r="B84" s="3">
        <v>136.69999999999999</v>
      </c>
      <c r="C84" s="3">
        <v>139.4</v>
      </c>
      <c r="D84" s="3">
        <v>142.80000000000001</v>
      </c>
      <c r="E84" s="3">
        <v>134.80000000000001</v>
      </c>
      <c r="F84" s="3">
        <v>116.3</v>
      </c>
      <c r="G84" s="3">
        <v>112.6</v>
      </c>
      <c r="H84" s="3">
        <v>117.4</v>
      </c>
      <c r="I84" s="3">
        <v>137.80000000000001</v>
      </c>
      <c r="J84" s="3">
        <v>109.5</v>
      </c>
      <c r="K84" s="3">
        <v>123.5</v>
      </c>
      <c r="L84" s="3">
        <v>123.9</v>
      </c>
      <c r="M84" s="3">
        <v>131.30000000000001</v>
      </c>
      <c r="N84" s="3">
        <v>118.2</v>
      </c>
      <c r="O84" s="3">
        <v>136.9</v>
      </c>
      <c r="P84" s="3">
        <v>125</v>
      </c>
      <c r="Q84" s="3">
        <v>144.30000000000001</v>
      </c>
      <c r="R84" s="3">
        <v>126.4</v>
      </c>
      <c r="S84" s="3">
        <v>139.80000000000001</v>
      </c>
      <c r="T84" s="3">
        <v>143.5</v>
      </c>
      <c r="U84" s="3">
        <v>147.9</v>
      </c>
      <c r="V84" s="3">
        <v>90.5</v>
      </c>
      <c r="W84" s="3">
        <v>153.30000000000001</v>
      </c>
      <c r="X84" s="3">
        <v>145.5</v>
      </c>
      <c r="Y84" s="3">
        <v>129.19999999999999</v>
      </c>
      <c r="Z84" s="3">
        <v>122</v>
      </c>
      <c r="AA84" s="3">
        <v>112.5</v>
      </c>
      <c r="AB84" s="3">
        <v>133</v>
      </c>
      <c r="AC84" s="3">
        <v>103.7</v>
      </c>
      <c r="AD84" s="3">
        <v>91.6</v>
      </c>
      <c r="AE84" s="3">
        <v>134.19999999999999</v>
      </c>
      <c r="AF84" s="3">
        <v>110.5</v>
      </c>
      <c r="AG84" s="3">
        <v>107.1</v>
      </c>
      <c r="AH84" s="3">
        <v>122.1</v>
      </c>
      <c r="AI84" s="3">
        <v>137</v>
      </c>
      <c r="AJ84" s="3">
        <v>157.19999999999999</v>
      </c>
      <c r="AK84" s="3">
        <v>164</v>
      </c>
      <c r="AL84" s="3">
        <v>157.5</v>
      </c>
      <c r="AM84" s="3">
        <v>162.19999999999999</v>
      </c>
      <c r="AN84" s="3">
        <v>165.6</v>
      </c>
      <c r="AO84" s="3">
        <v>140.30000000000001</v>
      </c>
      <c r="AP84" s="3">
        <v>147.69999999999999</v>
      </c>
      <c r="AQ84" s="3">
        <v>157.5</v>
      </c>
      <c r="AR84" s="3">
        <v>141</v>
      </c>
      <c r="AS84" s="3">
        <v>160.80000000000001</v>
      </c>
      <c r="AT84" s="3">
        <v>152.30000000000001</v>
      </c>
      <c r="AU84" s="3">
        <v>183.2</v>
      </c>
      <c r="AV84" s="3">
        <v>145.19999999999999</v>
      </c>
      <c r="AX84" s="3">
        <v>124.5</v>
      </c>
      <c r="AY84" s="3">
        <v>207.7</v>
      </c>
      <c r="AZ84" s="3">
        <v>148.30000000000001</v>
      </c>
      <c r="BA84" s="3">
        <v>142.69999999999999</v>
      </c>
      <c r="BB84" s="3">
        <v>199</v>
      </c>
      <c r="BC84" s="3">
        <v>118.3</v>
      </c>
      <c r="BD84" s="3">
        <v>140</v>
      </c>
      <c r="BE84" s="3">
        <v>113.3</v>
      </c>
      <c r="BF84" s="3">
        <v>112.1</v>
      </c>
      <c r="BG84" s="3">
        <v>128.5</v>
      </c>
      <c r="BH84" s="3">
        <v>124.4</v>
      </c>
      <c r="BI84" s="3">
        <v>111.4</v>
      </c>
      <c r="BJ84" s="3">
        <v>134.1</v>
      </c>
      <c r="BK84" s="3">
        <v>148.4</v>
      </c>
      <c r="BL84" s="3">
        <v>127.1</v>
      </c>
      <c r="BM84" s="3">
        <v>145.5</v>
      </c>
      <c r="BN84" s="3">
        <v>121.2</v>
      </c>
      <c r="BO84" s="3">
        <v>159.5</v>
      </c>
      <c r="BP84" s="3">
        <v>156.1</v>
      </c>
      <c r="BQ84" s="3">
        <v>122.8</v>
      </c>
      <c r="BR84" s="3">
        <v>111.8</v>
      </c>
      <c r="BS84" s="3">
        <v>120.4</v>
      </c>
      <c r="BT84" s="3">
        <v>140.6</v>
      </c>
      <c r="BU84" s="3">
        <v>127.6</v>
      </c>
      <c r="BV84" s="3">
        <v>119.9</v>
      </c>
      <c r="BW84" s="3">
        <v>154.19999999999999</v>
      </c>
      <c r="BX84" s="3">
        <v>181.9</v>
      </c>
      <c r="BY84" s="3">
        <v>127.6</v>
      </c>
      <c r="BZ84" s="3">
        <v>163.80000000000001</v>
      </c>
      <c r="CA84" s="3">
        <v>142.19999999999999</v>
      </c>
      <c r="CB84" s="3">
        <v>194.7</v>
      </c>
      <c r="CC84" s="3">
        <v>162.19999999999999</v>
      </c>
      <c r="CD84" s="3">
        <v>159</v>
      </c>
      <c r="CE84" s="3">
        <v>140.5</v>
      </c>
      <c r="CF84" s="3">
        <v>81.400000000000006</v>
      </c>
      <c r="CG84" s="3">
        <v>115</v>
      </c>
      <c r="CH84" s="3">
        <v>121.9</v>
      </c>
      <c r="CI84" s="3">
        <v>159.80000000000001</v>
      </c>
      <c r="CJ84" s="3">
        <v>140.30000000000001</v>
      </c>
      <c r="CK84" s="3">
        <v>119.5</v>
      </c>
      <c r="CL84" s="3">
        <v>187.4</v>
      </c>
      <c r="CM84" s="3">
        <v>101.6</v>
      </c>
    </row>
    <row r="85" spans="1:92" x14ac:dyDescent="0.2">
      <c r="A85" s="4">
        <v>34304</v>
      </c>
      <c r="B85" s="3">
        <v>137</v>
      </c>
      <c r="C85" s="3">
        <v>139.5</v>
      </c>
      <c r="D85" s="3">
        <v>142.5</v>
      </c>
      <c r="E85" s="3">
        <v>133.5</v>
      </c>
      <c r="F85" s="3">
        <v>120.1</v>
      </c>
      <c r="G85" s="3">
        <v>118.5</v>
      </c>
      <c r="H85" s="3">
        <v>117.1</v>
      </c>
      <c r="I85" s="3">
        <v>136.4</v>
      </c>
      <c r="J85" s="3">
        <v>109.2</v>
      </c>
      <c r="K85" s="3">
        <v>124.2</v>
      </c>
      <c r="L85" s="3">
        <v>123.5</v>
      </c>
      <c r="M85" s="3">
        <v>132.30000000000001</v>
      </c>
      <c r="N85" s="3">
        <v>117</v>
      </c>
      <c r="O85" s="3">
        <v>137.1</v>
      </c>
      <c r="P85" s="3">
        <v>125.5</v>
      </c>
      <c r="Q85" s="3">
        <v>142.4</v>
      </c>
      <c r="R85" s="3">
        <v>125</v>
      </c>
      <c r="S85" s="3">
        <v>139.5</v>
      </c>
      <c r="T85" s="3">
        <v>140</v>
      </c>
      <c r="U85" s="3">
        <v>148</v>
      </c>
      <c r="V85" s="3">
        <v>90.5</v>
      </c>
      <c r="W85" s="3">
        <v>151.1</v>
      </c>
      <c r="X85" s="3">
        <v>145.19999999999999</v>
      </c>
      <c r="Y85" s="3">
        <v>129</v>
      </c>
      <c r="Z85" s="3">
        <v>122.3</v>
      </c>
      <c r="AA85" s="3">
        <v>111.9</v>
      </c>
      <c r="AB85" s="3">
        <v>133.80000000000001</v>
      </c>
      <c r="AC85" s="3">
        <v>108.7</v>
      </c>
      <c r="AD85" s="3">
        <v>98.7</v>
      </c>
      <c r="AE85" s="3">
        <v>133.9</v>
      </c>
      <c r="AF85" s="3">
        <v>113.7</v>
      </c>
      <c r="AG85" s="3">
        <v>111.4</v>
      </c>
      <c r="AH85" s="3">
        <v>121.4</v>
      </c>
      <c r="AI85" s="3">
        <v>137.1</v>
      </c>
      <c r="AJ85" s="3">
        <v>157.80000000000001</v>
      </c>
      <c r="AK85" s="3">
        <v>164.2</v>
      </c>
      <c r="AL85" s="3">
        <v>158</v>
      </c>
      <c r="AM85" s="3">
        <v>162.1</v>
      </c>
      <c r="AN85" s="3">
        <v>165.8</v>
      </c>
      <c r="AO85" s="3">
        <v>138.19999999999999</v>
      </c>
      <c r="AP85" s="3">
        <v>146.6</v>
      </c>
      <c r="AQ85" s="3">
        <v>157.69999999999999</v>
      </c>
      <c r="AR85" s="3">
        <v>139.19999999999999</v>
      </c>
      <c r="AS85" s="3">
        <v>164.2</v>
      </c>
      <c r="AT85" s="3">
        <v>154.6</v>
      </c>
      <c r="AU85" s="3">
        <v>183.4</v>
      </c>
      <c r="AV85" s="3">
        <v>145.69999999999999</v>
      </c>
      <c r="AX85" s="3">
        <v>124.5</v>
      </c>
      <c r="AY85" s="3">
        <v>207.7</v>
      </c>
      <c r="AZ85" s="3">
        <v>148.4</v>
      </c>
      <c r="BA85" s="3">
        <v>142.80000000000001</v>
      </c>
      <c r="BB85" s="3">
        <v>198.5</v>
      </c>
      <c r="BC85" s="3">
        <v>119.8</v>
      </c>
      <c r="BD85" s="3">
        <v>139.6</v>
      </c>
      <c r="BE85" s="3">
        <v>113.3</v>
      </c>
      <c r="BF85" s="3">
        <v>111</v>
      </c>
      <c r="BG85" s="3">
        <v>129.69999999999999</v>
      </c>
      <c r="BH85" s="3">
        <v>125.2</v>
      </c>
      <c r="BI85" s="3">
        <v>113</v>
      </c>
      <c r="BJ85" s="3">
        <v>133.80000000000001</v>
      </c>
      <c r="BK85" s="3">
        <v>147.80000000000001</v>
      </c>
      <c r="BL85" s="3">
        <v>127.2</v>
      </c>
      <c r="BM85" s="3">
        <v>145.5</v>
      </c>
      <c r="BN85" s="3">
        <v>120.9</v>
      </c>
      <c r="BO85" s="3">
        <v>159.6</v>
      </c>
      <c r="BP85" s="3">
        <v>155.1</v>
      </c>
      <c r="BQ85" s="3">
        <v>122.7</v>
      </c>
      <c r="BR85" s="3">
        <v>111.1</v>
      </c>
      <c r="BS85" s="3">
        <v>120.4</v>
      </c>
      <c r="BT85" s="3">
        <v>140.19999999999999</v>
      </c>
      <c r="BU85" s="3">
        <v>127.5</v>
      </c>
      <c r="BV85" s="3">
        <v>119.8</v>
      </c>
      <c r="BW85" s="3">
        <v>152.5</v>
      </c>
      <c r="BX85" s="3">
        <v>182.1</v>
      </c>
      <c r="BY85" s="3">
        <v>126.8</v>
      </c>
      <c r="BZ85" s="3">
        <v>163.9</v>
      </c>
      <c r="CA85" s="3">
        <v>148</v>
      </c>
      <c r="CB85" s="3">
        <v>197.4</v>
      </c>
      <c r="CC85" s="3">
        <v>162.19999999999999</v>
      </c>
      <c r="CD85" s="3">
        <v>159.1</v>
      </c>
      <c r="CE85" s="3">
        <v>140.30000000000001</v>
      </c>
      <c r="CF85" s="3">
        <v>81.400000000000006</v>
      </c>
      <c r="CG85" s="3">
        <v>114.9</v>
      </c>
      <c r="CH85" s="3">
        <v>121.9</v>
      </c>
      <c r="CI85" s="3">
        <v>160</v>
      </c>
      <c r="CJ85" s="3">
        <v>140.6</v>
      </c>
      <c r="CK85" s="3">
        <v>119.5</v>
      </c>
      <c r="CL85" s="3">
        <v>187.5</v>
      </c>
      <c r="CM85" s="3">
        <v>101.8</v>
      </c>
    </row>
    <row r="86" spans="1:92" x14ac:dyDescent="0.2">
      <c r="A86" s="4">
        <v>34335</v>
      </c>
      <c r="B86" s="3">
        <v>137</v>
      </c>
      <c r="C86" s="3">
        <v>138.4</v>
      </c>
      <c r="D86" s="3">
        <v>143.5</v>
      </c>
      <c r="E86" s="3">
        <v>134.80000000000001</v>
      </c>
      <c r="F86" s="3">
        <v>122.9</v>
      </c>
      <c r="G86" s="3">
        <v>122.5</v>
      </c>
      <c r="H86" s="3">
        <v>119.4</v>
      </c>
      <c r="I86" s="3">
        <v>135.4</v>
      </c>
      <c r="J86" s="3">
        <v>109.7</v>
      </c>
      <c r="K86" s="3">
        <v>123.1</v>
      </c>
      <c r="L86" s="3">
        <v>124.2</v>
      </c>
      <c r="M86" s="3">
        <v>132.80000000000001</v>
      </c>
      <c r="N86" s="3">
        <v>117.9</v>
      </c>
      <c r="O86" s="3">
        <v>137</v>
      </c>
      <c r="P86" s="3">
        <v>127.2</v>
      </c>
      <c r="Q86" s="3">
        <v>144.9</v>
      </c>
      <c r="R86" s="3">
        <v>124.8</v>
      </c>
      <c r="S86" s="3">
        <v>140.30000000000001</v>
      </c>
      <c r="T86" s="3">
        <v>141.19999999999999</v>
      </c>
      <c r="U86" s="3">
        <v>147.69999999999999</v>
      </c>
      <c r="V86" s="3">
        <v>91</v>
      </c>
      <c r="W86" s="3">
        <v>152.9</v>
      </c>
      <c r="X86" s="3">
        <v>145.1</v>
      </c>
      <c r="Y86" s="3">
        <v>129.9</v>
      </c>
      <c r="Z86" s="3">
        <v>122.6</v>
      </c>
      <c r="AA86" s="3">
        <v>114.4</v>
      </c>
      <c r="AB86" s="3">
        <v>132.69999999999999</v>
      </c>
      <c r="AC86" s="3">
        <v>109.5</v>
      </c>
      <c r="AD86" s="3">
        <v>100.2</v>
      </c>
      <c r="AE86" s="3">
        <v>132.6</v>
      </c>
      <c r="AF86" s="3">
        <v>113.2</v>
      </c>
      <c r="AG86" s="3">
        <v>109.3</v>
      </c>
      <c r="AH86" s="3">
        <v>126.3</v>
      </c>
      <c r="AI86" s="3">
        <v>137.1</v>
      </c>
      <c r="AJ86" s="3">
        <v>157.9</v>
      </c>
      <c r="AK86" s="3">
        <v>164.5</v>
      </c>
      <c r="AL86" s="3">
        <v>158.69999999999999</v>
      </c>
      <c r="AM86" s="3">
        <v>162.9</v>
      </c>
      <c r="AN86" s="3">
        <v>165.9</v>
      </c>
      <c r="AO86" s="3">
        <v>142.69999999999999</v>
      </c>
      <c r="AP86" s="3">
        <v>148.5</v>
      </c>
      <c r="AQ86" s="3">
        <v>158.1</v>
      </c>
      <c r="AR86" s="3">
        <v>142</v>
      </c>
      <c r="AS86" s="3">
        <v>167.8</v>
      </c>
      <c r="AT86" s="3">
        <v>158</v>
      </c>
      <c r="AU86" s="3">
        <v>183.3</v>
      </c>
      <c r="AV86" s="3">
        <v>141.19999999999999</v>
      </c>
      <c r="AX86" s="3">
        <v>124.5</v>
      </c>
      <c r="AY86" s="3">
        <v>207.7</v>
      </c>
      <c r="AZ86" s="3">
        <v>148.80000000000001</v>
      </c>
      <c r="BA86" s="3">
        <v>142.30000000000001</v>
      </c>
      <c r="BB86" s="3">
        <v>193.1</v>
      </c>
      <c r="BC86" s="3">
        <v>119.9</v>
      </c>
      <c r="BD86" s="3">
        <v>139.19999999999999</v>
      </c>
      <c r="BE86" s="3">
        <v>113.3</v>
      </c>
      <c r="BF86" s="3">
        <v>108.9</v>
      </c>
      <c r="BG86" s="3">
        <v>124.1</v>
      </c>
      <c r="BH86" s="3">
        <v>120.2</v>
      </c>
      <c r="BI86" s="3">
        <v>109.4</v>
      </c>
      <c r="BJ86" s="3">
        <v>131.19999999999999</v>
      </c>
      <c r="BK86" s="3">
        <v>146.6</v>
      </c>
      <c r="BL86" s="3">
        <v>126.4</v>
      </c>
      <c r="BM86" s="3">
        <v>145.5</v>
      </c>
      <c r="BN86" s="3">
        <v>117.4</v>
      </c>
      <c r="BO86" s="3">
        <v>159.80000000000001</v>
      </c>
      <c r="BP86" s="3">
        <v>157</v>
      </c>
      <c r="BQ86" s="3">
        <v>116</v>
      </c>
      <c r="BR86" s="3">
        <v>102.8</v>
      </c>
      <c r="BS86" s="3">
        <v>115.2</v>
      </c>
      <c r="BT86" s="3">
        <v>137</v>
      </c>
      <c r="BU86" s="3">
        <v>123</v>
      </c>
      <c r="BV86" s="3">
        <v>115.3</v>
      </c>
      <c r="BW86" s="3">
        <v>154.4</v>
      </c>
      <c r="BX86" s="3">
        <v>184.1</v>
      </c>
      <c r="BY86" s="3">
        <v>128.5</v>
      </c>
      <c r="BZ86" s="3">
        <v>164.9</v>
      </c>
      <c r="CA86" s="3">
        <v>147.19999999999999</v>
      </c>
      <c r="CB86" s="3">
        <v>197.4</v>
      </c>
      <c r="CC86" s="3">
        <v>168.5</v>
      </c>
      <c r="CD86" s="3">
        <v>161.9</v>
      </c>
      <c r="CE86" s="3">
        <v>139.30000000000001</v>
      </c>
      <c r="CF86" s="3">
        <v>78.900000000000006</v>
      </c>
      <c r="CG86" s="3">
        <v>115.6</v>
      </c>
      <c r="CH86" s="3">
        <v>121.2</v>
      </c>
      <c r="CI86" s="3">
        <v>160.19999999999999</v>
      </c>
      <c r="CJ86" s="3">
        <v>140.19999999999999</v>
      </c>
      <c r="CK86" s="3">
        <v>119.1</v>
      </c>
      <c r="CL86" s="3">
        <v>188.6</v>
      </c>
      <c r="CM86" s="3">
        <v>102.2</v>
      </c>
      <c r="CN86" s="3">
        <v>100</v>
      </c>
    </row>
    <row r="87" spans="1:92" x14ac:dyDescent="0.2">
      <c r="A87" s="4">
        <v>34366</v>
      </c>
      <c r="B87" s="3">
        <v>136.9</v>
      </c>
      <c r="C87" s="3">
        <v>139.30000000000001</v>
      </c>
      <c r="D87" s="3">
        <v>144.19999999999999</v>
      </c>
      <c r="E87" s="3">
        <v>134.5</v>
      </c>
      <c r="F87" s="3">
        <v>126.2</v>
      </c>
      <c r="G87" s="3">
        <v>128.1</v>
      </c>
      <c r="H87" s="3">
        <v>116.5</v>
      </c>
      <c r="I87" s="3">
        <v>135</v>
      </c>
      <c r="J87" s="3">
        <v>109.9</v>
      </c>
      <c r="K87" s="3">
        <v>124.2</v>
      </c>
      <c r="L87" s="3">
        <v>123.2</v>
      </c>
      <c r="M87" s="3">
        <v>128.19999999999999</v>
      </c>
      <c r="N87" s="3">
        <v>119.1</v>
      </c>
      <c r="O87" s="3">
        <v>135</v>
      </c>
      <c r="P87" s="3">
        <v>129.30000000000001</v>
      </c>
      <c r="Q87" s="3">
        <v>144.30000000000001</v>
      </c>
      <c r="R87" s="3">
        <v>126.9</v>
      </c>
      <c r="S87" s="3">
        <v>140.19999999999999</v>
      </c>
      <c r="T87" s="3">
        <v>139.4</v>
      </c>
      <c r="U87" s="3">
        <v>146.80000000000001</v>
      </c>
      <c r="V87" s="3">
        <v>98.7</v>
      </c>
      <c r="W87" s="3">
        <v>154.9</v>
      </c>
      <c r="X87" s="3">
        <v>144.4</v>
      </c>
      <c r="Y87" s="3">
        <v>130.9</v>
      </c>
      <c r="Z87" s="3">
        <v>122.8</v>
      </c>
      <c r="AA87" s="3">
        <v>115.3</v>
      </c>
      <c r="AB87" s="3">
        <v>132.19999999999999</v>
      </c>
      <c r="AC87" s="3">
        <v>112.5</v>
      </c>
      <c r="AD87" s="3">
        <v>103.7</v>
      </c>
      <c r="AE87" s="3">
        <v>133.6</v>
      </c>
      <c r="AF87" s="3">
        <v>115.8</v>
      </c>
      <c r="AG87" s="3">
        <v>112</v>
      </c>
      <c r="AH87" s="3">
        <v>128.30000000000001</v>
      </c>
      <c r="AI87" s="3">
        <v>136.6</v>
      </c>
      <c r="AJ87" s="3">
        <v>158.19999999999999</v>
      </c>
      <c r="AK87" s="3">
        <v>164.7</v>
      </c>
      <c r="AL87" s="3">
        <v>159.1</v>
      </c>
      <c r="AM87" s="3">
        <v>163.4</v>
      </c>
      <c r="AN87" s="3">
        <v>166.2</v>
      </c>
      <c r="AO87" s="3">
        <v>144</v>
      </c>
      <c r="AP87" s="3">
        <v>149</v>
      </c>
      <c r="AQ87" s="3">
        <v>158.4</v>
      </c>
      <c r="AR87" s="3">
        <v>142.6</v>
      </c>
      <c r="AS87" s="3">
        <v>168.3</v>
      </c>
      <c r="AT87" s="3">
        <v>158.5</v>
      </c>
      <c r="AU87" s="3">
        <v>183.3</v>
      </c>
      <c r="AV87" s="3">
        <v>141.30000000000001</v>
      </c>
      <c r="AX87" s="3">
        <v>124.5</v>
      </c>
      <c r="AY87" s="3">
        <v>207.7</v>
      </c>
      <c r="AZ87" s="3">
        <v>148.9</v>
      </c>
      <c r="BA87" s="3">
        <v>143.1</v>
      </c>
      <c r="BB87" s="3">
        <v>194.2</v>
      </c>
      <c r="BC87" s="3">
        <v>119.6</v>
      </c>
      <c r="BD87" s="3">
        <v>138.4</v>
      </c>
      <c r="BE87" s="3">
        <v>113.3</v>
      </c>
      <c r="BF87" s="3">
        <v>107</v>
      </c>
      <c r="BG87" s="3">
        <v>125.7</v>
      </c>
      <c r="BH87" s="3">
        <v>122.7</v>
      </c>
      <c r="BI87" s="3">
        <v>108.6</v>
      </c>
      <c r="BJ87" s="3">
        <v>132.1</v>
      </c>
      <c r="BK87" s="3">
        <v>146.69999999999999</v>
      </c>
      <c r="BL87" s="3">
        <v>127.5</v>
      </c>
      <c r="BM87" s="3">
        <v>145.5</v>
      </c>
      <c r="BN87" s="3">
        <v>117.1</v>
      </c>
      <c r="BO87" s="3">
        <v>160.5</v>
      </c>
      <c r="BP87" s="3">
        <v>158</v>
      </c>
      <c r="BQ87" s="3">
        <v>120.6</v>
      </c>
      <c r="BR87" s="3">
        <v>106.2</v>
      </c>
      <c r="BS87" s="3">
        <v>117.5</v>
      </c>
      <c r="BT87" s="3">
        <v>138.4</v>
      </c>
      <c r="BU87" s="3">
        <v>125.7</v>
      </c>
      <c r="BV87" s="3">
        <v>123.4</v>
      </c>
      <c r="BW87" s="3">
        <v>155.5</v>
      </c>
      <c r="BX87" s="3">
        <v>184.4</v>
      </c>
      <c r="BY87" s="3">
        <v>130.6</v>
      </c>
      <c r="BZ87" s="3">
        <v>164.7</v>
      </c>
      <c r="CA87" s="3">
        <v>146.9</v>
      </c>
      <c r="CB87" s="3">
        <v>197.4</v>
      </c>
      <c r="CC87" s="3">
        <v>168.5</v>
      </c>
      <c r="CD87" s="3">
        <v>162.19999999999999</v>
      </c>
      <c r="CE87" s="3">
        <v>139.69999999999999</v>
      </c>
      <c r="CF87" s="3">
        <v>78.599999999999994</v>
      </c>
      <c r="CG87" s="3">
        <v>115.5</v>
      </c>
      <c r="CH87" s="3">
        <v>122.3</v>
      </c>
      <c r="CI87" s="3">
        <v>160.4</v>
      </c>
      <c r="CJ87" s="3">
        <v>141</v>
      </c>
      <c r="CK87" s="3">
        <v>119.2</v>
      </c>
      <c r="CL87" s="3">
        <v>188.9</v>
      </c>
      <c r="CM87" s="3">
        <v>102.3</v>
      </c>
      <c r="CN87" s="3">
        <v>100</v>
      </c>
    </row>
    <row r="88" spans="1:92" x14ac:dyDescent="0.2">
      <c r="A88" s="4">
        <v>34394</v>
      </c>
      <c r="B88" s="3">
        <v>137.30000000000001</v>
      </c>
      <c r="C88" s="3">
        <v>137.6</v>
      </c>
      <c r="D88" s="3">
        <v>144.6</v>
      </c>
      <c r="E88" s="3">
        <v>135.30000000000001</v>
      </c>
      <c r="F88" s="3">
        <v>128.6</v>
      </c>
      <c r="G88" s="3">
        <v>135.4</v>
      </c>
      <c r="H88" s="3">
        <v>116.8</v>
      </c>
      <c r="I88" s="3">
        <v>134.5</v>
      </c>
      <c r="J88" s="3">
        <v>109.1</v>
      </c>
      <c r="K88" s="3">
        <v>124.2</v>
      </c>
      <c r="L88" s="3">
        <v>123.3</v>
      </c>
      <c r="M88" s="3">
        <v>129.9</v>
      </c>
      <c r="N88" s="3">
        <v>118.1</v>
      </c>
      <c r="O88" s="3">
        <v>135.30000000000001</v>
      </c>
      <c r="P88" s="3">
        <v>129.9</v>
      </c>
      <c r="Q88" s="3">
        <v>144.19999999999999</v>
      </c>
      <c r="R88" s="3">
        <v>127</v>
      </c>
      <c r="S88" s="3">
        <v>142</v>
      </c>
      <c r="T88" s="3">
        <v>140.19999999999999</v>
      </c>
      <c r="U88" s="3">
        <v>147</v>
      </c>
      <c r="V88" s="3">
        <v>99.2</v>
      </c>
      <c r="W88" s="3">
        <v>156.9</v>
      </c>
      <c r="X88" s="3">
        <v>144.1</v>
      </c>
      <c r="Y88" s="3">
        <v>131.69999999999999</v>
      </c>
      <c r="Z88" s="3">
        <v>123.5</v>
      </c>
      <c r="AA88" s="3">
        <v>116.3</v>
      </c>
      <c r="AB88" s="3">
        <v>132.80000000000001</v>
      </c>
      <c r="AC88" s="3">
        <v>115.8</v>
      </c>
      <c r="AD88" s="3">
        <v>108.8</v>
      </c>
      <c r="AE88" s="3">
        <v>131.4</v>
      </c>
      <c r="AF88" s="3">
        <v>115.7</v>
      </c>
      <c r="AG88" s="3">
        <v>112</v>
      </c>
      <c r="AH88" s="3">
        <v>127.5</v>
      </c>
      <c r="AI88" s="3">
        <v>137.6</v>
      </c>
      <c r="AJ88" s="3">
        <v>158.69999999999999</v>
      </c>
      <c r="AK88" s="3">
        <v>166</v>
      </c>
      <c r="AL88" s="3">
        <v>159.30000000000001</v>
      </c>
      <c r="AM88" s="3">
        <v>163.30000000000001</v>
      </c>
      <c r="AN88" s="3">
        <v>166.4</v>
      </c>
      <c r="AO88" s="3">
        <v>142.5</v>
      </c>
      <c r="AP88" s="3">
        <v>148.80000000000001</v>
      </c>
      <c r="AQ88" s="3">
        <v>158.69999999999999</v>
      </c>
      <c r="AR88" s="3">
        <v>142.19999999999999</v>
      </c>
      <c r="AS88" s="3">
        <v>168.4</v>
      </c>
      <c r="AT88" s="3">
        <v>158.5</v>
      </c>
      <c r="AU88" s="3">
        <v>183.2</v>
      </c>
      <c r="AV88" s="3">
        <v>141.80000000000001</v>
      </c>
      <c r="AX88" s="3">
        <v>124.5</v>
      </c>
      <c r="AY88" s="3">
        <v>207.7</v>
      </c>
      <c r="AZ88" s="3">
        <v>149.30000000000001</v>
      </c>
      <c r="BA88" s="3">
        <v>143.19999999999999</v>
      </c>
      <c r="BB88" s="3">
        <v>195.3</v>
      </c>
      <c r="BC88" s="3">
        <v>119.4</v>
      </c>
      <c r="BD88" s="3">
        <v>137.69999999999999</v>
      </c>
      <c r="BE88" s="3">
        <v>113.3</v>
      </c>
      <c r="BF88" s="3">
        <v>106.4</v>
      </c>
      <c r="BG88" s="3">
        <v>128.4</v>
      </c>
      <c r="BH88" s="3">
        <v>124.7</v>
      </c>
      <c r="BI88" s="3">
        <v>110.4</v>
      </c>
      <c r="BJ88" s="3">
        <v>133.9</v>
      </c>
      <c r="BK88" s="3">
        <v>146.30000000000001</v>
      </c>
      <c r="BL88" s="3">
        <v>127.3</v>
      </c>
      <c r="BM88" s="3">
        <v>145.5</v>
      </c>
      <c r="BN88" s="3">
        <v>114.2</v>
      </c>
      <c r="BO88" s="3">
        <v>160.80000000000001</v>
      </c>
      <c r="BP88" s="3">
        <v>158.4</v>
      </c>
      <c r="BQ88" s="3">
        <v>122.5</v>
      </c>
      <c r="BR88" s="3">
        <v>107.7</v>
      </c>
      <c r="BS88" s="3">
        <v>117.6</v>
      </c>
      <c r="BT88" s="3">
        <v>141.1</v>
      </c>
      <c r="BU88" s="3">
        <v>127.6</v>
      </c>
      <c r="BV88" s="3">
        <v>117</v>
      </c>
      <c r="BW88" s="3">
        <v>155.80000000000001</v>
      </c>
      <c r="BX88" s="3">
        <v>184.9</v>
      </c>
      <c r="BY88" s="3">
        <v>132.5</v>
      </c>
      <c r="BZ88" s="3">
        <v>165.1</v>
      </c>
      <c r="CA88" s="3">
        <v>146.19999999999999</v>
      </c>
      <c r="CB88" s="3">
        <v>197.4</v>
      </c>
      <c r="CC88" s="3">
        <v>168.5</v>
      </c>
      <c r="CD88" s="3">
        <v>162.30000000000001</v>
      </c>
      <c r="CE88" s="3">
        <v>140.4</v>
      </c>
      <c r="CF88" s="3">
        <v>78.599999999999994</v>
      </c>
      <c r="CG88" s="3">
        <v>115.7</v>
      </c>
      <c r="CH88" s="3">
        <v>122.5</v>
      </c>
      <c r="CI88" s="3">
        <v>160.5</v>
      </c>
      <c r="CJ88" s="3">
        <v>141.69999999999999</v>
      </c>
      <c r="CK88" s="3">
        <v>119.2</v>
      </c>
      <c r="CL88" s="3">
        <v>188.9</v>
      </c>
      <c r="CM88" s="3">
        <v>102.5</v>
      </c>
      <c r="CN88" s="3">
        <v>100.1</v>
      </c>
    </row>
    <row r="89" spans="1:92" x14ac:dyDescent="0.2">
      <c r="A89" s="4">
        <v>34425</v>
      </c>
      <c r="B89" s="3">
        <v>137.1</v>
      </c>
      <c r="C89" s="3">
        <v>136.30000000000001</v>
      </c>
      <c r="D89" s="3">
        <v>145.19999999999999</v>
      </c>
      <c r="E89" s="3">
        <v>134.19999999999999</v>
      </c>
      <c r="F89" s="3">
        <v>134.30000000000001</v>
      </c>
      <c r="G89" s="3">
        <v>147.80000000000001</v>
      </c>
      <c r="H89" s="3">
        <v>119.7</v>
      </c>
      <c r="I89" s="3">
        <v>134.19999999999999</v>
      </c>
      <c r="J89" s="3">
        <v>111</v>
      </c>
      <c r="K89" s="3">
        <v>124.3</v>
      </c>
      <c r="L89" s="3">
        <v>123.4</v>
      </c>
      <c r="M89" s="3">
        <v>130.30000000000001</v>
      </c>
      <c r="N89" s="3">
        <v>118.1</v>
      </c>
      <c r="O89" s="3">
        <v>135.19999999999999</v>
      </c>
      <c r="P89" s="3">
        <v>129.5</v>
      </c>
      <c r="Q89" s="3">
        <v>144.30000000000001</v>
      </c>
      <c r="R89" s="3">
        <v>128.6</v>
      </c>
      <c r="S89" s="3">
        <v>145.69999999999999</v>
      </c>
      <c r="T89" s="3">
        <v>141</v>
      </c>
      <c r="U89" s="3">
        <v>147.4</v>
      </c>
      <c r="V89" s="3">
        <v>99.6</v>
      </c>
      <c r="W89" s="3">
        <v>156.5</v>
      </c>
      <c r="X89" s="3">
        <v>144.4</v>
      </c>
      <c r="Y89" s="3">
        <v>133.19999999999999</v>
      </c>
      <c r="Z89" s="3">
        <v>126.7</v>
      </c>
      <c r="AA89" s="3">
        <v>124.6</v>
      </c>
      <c r="AB89" s="3">
        <v>132</v>
      </c>
      <c r="AC89" s="3">
        <v>113.7</v>
      </c>
      <c r="AD89" s="3">
        <v>106.1</v>
      </c>
      <c r="AE89" s="3">
        <v>131.19999999999999</v>
      </c>
      <c r="AF89" s="3">
        <v>114.6</v>
      </c>
      <c r="AG89" s="3">
        <v>110.8</v>
      </c>
      <c r="AH89" s="3">
        <v>127</v>
      </c>
      <c r="AI89" s="3">
        <v>136.80000000000001</v>
      </c>
      <c r="AJ89" s="3">
        <v>159.4</v>
      </c>
      <c r="AK89" s="3">
        <v>168</v>
      </c>
      <c r="AL89" s="3">
        <v>159.9</v>
      </c>
      <c r="AM89" s="3">
        <v>163.5</v>
      </c>
      <c r="AN89" s="3">
        <v>166.7</v>
      </c>
      <c r="AO89" s="3">
        <v>142</v>
      </c>
      <c r="AP89" s="3">
        <v>149.6</v>
      </c>
      <c r="AQ89" s="3">
        <v>159.30000000000001</v>
      </c>
      <c r="AR89" s="3">
        <v>143</v>
      </c>
      <c r="AS89" s="3">
        <v>168.9</v>
      </c>
      <c r="AT89" s="3">
        <v>159.30000000000001</v>
      </c>
      <c r="AU89" s="3">
        <v>191.2</v>
      </c>
      <c r="AV89" s="3">
        <v>149.5</v>
      </c>
      <c r="AX89" s="3">
        <v>127.8</v>
      </c>
      <c r="AY89" s="3">
        <v>222.6</v>
      </c>
      <c r="AZ89" s="3">
        <v>150.9</v>
      </c>
      <c r="BA89" s="3">
        <v>143.4</v>
      </c>
      <c r="BB89" s="3">
        <v>195.2</v>
      </c>
      <c r="BC89" s="3">
        <v>128.4</v>
      </c>
      <c r="BD89" s="3">
        <v>148.4</v>
      </c>
      <c r="BE89" s="3">
        <v>122.4</v>
      </c>
      <c r="BF89" s="3">
        <v>116</v>
      </c>
      <c r="BG89" s="3">
        <v>128</v>
      </c>
      <c r="BH89" s="3">
        <v>123.5</v>
      </c>
      <c r="BI89" s="3">
        <v>110</v>
      </c>
      <c r="BJ89" s="3">
        <v>134</v>
      </c>
      <c r="BK89" s="3">
        <v>146.4</v>
      </c>
      <c r="BL89" s="3">
        <v>126.6</v>
      </c>
      <c r="BM89" s="3">
        <v>145.5</v>
      </c>
      <c r="BN89" s="3">
        <v>114.7</v>
      </c>
      <c r="BO89" s="3">
        <v>161.4</v>
      </c>
      <c r="BP89" s="3">
        <v>158.4</v>
      </c>
      <c r="BQ89" s="3">
        <v>121.2</v>
      </c>
      <c r="BR89" s="3">
        <v>109</v>
      </c>
      <c r="BS89" s="3">
        <v>118.3</v>
      </c>
      <c r="BT89" s="3">
        <v>140.9</v>
      </c>
      <c r="BU89" s="3">
        <v>127.7</v>
      </c>
      <c r="BV89" s="3">
        <v>116.9</v>
      </c>
      <c r="BW89" s="3">
        <v>156.6</v>
      </c>
      <c r="BX89" s="3">
        <v>185.9</v>
      </c>
      <c r="BY89" s="3">
        <v>132.9</v>
      </c>
      <c r="BZ89" s="3">
        <v>165.7</v>
      </c>
      <c r="CA89" s="3">
        <v>147.4</v>
      </c>
      <c r="CB89" s="3">
        <v>197.8</v>
      </c>
      <c r="CC89" s="3">
        <v>168.5</v>
      </c>
      <c r="CD89" s="3">
        <v>162.9</v>
      </c>
      <c r="CE89" s="3">
        <v>140.19999999999999</v>
      </c>
      <c r="CF89" s="3">
        <v>78</v>
      </c>
      <c r="CG89" s="3">
        <v>115.3</v>
      </c>
      <c r="CH89" s="3">
        <v>122.4</v>
      </c>
      <c r="CI89" s="3">
        <v>160.69999999999999</v>
      </c>
      <c r="CJ89" s="3">
        <v>142.6</v>
      </c>
      <c r="CK89" s="3">
        <v>119.1</v>
      </c>
      <c r="CL89" s="3">
        <v>192</v>
      </c>
      <c r="CM89" s="3">
        <v>103</v>
      </c>
      <c r="CN89" s="3">
        <v>100.4</v>
      </c>
    </row>
    <row r="90" spans="1:92" x14ac:dyDescent="0.2">
      <c r="A90" s="4">
        <v>34455</v>
      </c>
      <c r="B90" s="3">
        <v>135.4</v>
      </c>
      <c r="C90" s="3">
        <v>137.80000000000001</v>
      </c>
      <c r="D90" s="3">
        <v>144</v>
      </c>
      <c r="E90" s="3">
        <v>134.30000000000001</v>
      </c>
      <c r="F90" s="3">
        <v>141</v>
      </c>
      <c r="G90" s="3">
        <v>159.1</v>
      </c>
      <c r="H90" s="3">
        <v>120.2</v>
      </c>
      <c r="I90" s="3">
        <v>134.19999999999999</v>
      </c>
      <c r="J90" s="3">
        <v>109</v>
      </c>
      <c r="K90" s="3">
        <v>124.1</v>
      </c>
      <c r="L90" s="3">
        <v>122.5</v>
      </c>
      <c r="M90" s="3">
        <v>128.4</v>
      </c>
      <c r="N90" s="3">
        <v>117.7</v>
      </c>
      <c r="O90" s="3">
        <v>135.4</v>
      </c>
      <c r="P90" s="3">
        <v>131.19999999999999</v>
      </c>
      <c r="Q90" s="3">
        <v>144.80000000000001</v>
      </c>
      <c r="R90" s="3">
        <v>127.9</v>
      </c>
      <c r="S90" s="3">
        <v>145.30000000000001</v>
      </c>
      <c r="T90" s="3">
        <v>139.69999999999999</v>
      </c>
      <c r="U90" s="3">
        <v>146.80000000000001</v>
      </c>
      <c r="V90" s="3">
        <v>100.5</v>
      </c>
      <c r="W90" s="3">
        <v>157.69999999999999</v>
      </c>
      <c r="X90" s="3">
        <v>144.19999999999999</v>
      </c>
      <c r="Y90" s="3">
        <v>133.80000000000001</v>
      </c>
      <c r="Z90" s="3">
        <v>137.80000000000001</v>
      </c>
      <c r="AA90" s="3">
        <v>145.4</v>
      </c>
      <c r="AB90" s="3">
        <v>136</v>
      </c>
      <c r="AC90" s="3">
        <v>119.3</v>
      </c>
      <c r="AD90" s="3">
        <v>113.5</v>
      </c>
      <c r="AE90" s="3">
        <v>130.80000000000001</v>
      </c>
      <c r="AF90" s="3">
        <v>122.8</v>
      </c>
      <c r="AG90" s="3">
        <v>119.8</v>
      </c>
      <c r="AH90" s="3">
        <v>128.80000000000001</v>
      </c>
      <c r="AI90" s="3">
        <v>136.5</v>
      </c>
      <c r="AJ90" s="3">
        <v>159.80000000000001</v>
      </c>
      <c r="AK90" s="3">
        <v>168.6</v>
      </c>
      <c r="AL90" s="3">
        <v>160.5</v>
      </c>
      <c r="AM90" s="3">
        <v>163.69999999999999</v>
      </c>
      <c r="AN90" s="3">
        <v>166.9</v>
      </c>
      <c r="AO90" s="3">
        <v>142</v>
      </c>
      <c r="AP90" s="3">
        <v>149.69999999999999</v>
      </c>
      <c r="AQ90" s="3">
        <v>159.5</v>
      </c>
      <c r="AR90" s="3">
        <v>143</v>
      </c>
      <c r="AS90" s="3">
        <v>169.6</v>
      </c>
      <c r="AT90" s="3">
        <v>160.4</v>
      </c>
      <c r="AU90" s="3">
        <v>191.3</v>
      </c>
      <c r="AV90" s="3">
        <v>150</v>
      </c>
      <c r="AX90" s="3">
        <v>127.8</v>
      </c>
      <c r="AY90" s="3">
        <v>222.6</v>
      </c>
      <c r="AZ90" s="3">
        <v>151.19999999999999</v>
      </c>
      <c r="BA90" s="3">
        <v>143.5</v>
      </c>
      <c r="BB90" s="3">
        <v>195.4</v>
      </c>
      <c r="BC90" s="3">
        <v>123.9</v>
      </c>
      <c r="BD90" s="3">
        <v>147.69999999999999</v>
      </c>
      <c r="BE90" s="3">
        <v>122.4</v>
      </c>
      <c r="BF90" s="3">
        <v>116</v>
      </c>
      <c r="BG90" s="3">
        <v>127.8</v>
      </c>
      <c r="BH90" s="3">
        <v>125.4</v>
      </c>
      <c r="BI90" s="3">
        <v>110.3</v>
      </c>
      <c r="BJ90" s="3">
        <v>133.9</v>
      </c>
      <c r="BK90" s="3">
        <v>146.5</v>
      </c>
      <c r="BL90" s="3">
        <v>127.8</v>
      </c>
      <c r="BM90" s="3">
        <v>145.5</v>
      </c>
      <c r="BN90" s="3">
        <v>114.7</v>
      </c>
      <c r="BO90" s="3">
        <v>161.9</v>
      </c>
      <c r="BP90" s="3">
        <v>158.4</v>
      </c>
      <c r="BQ90" s="3">
        <v>121.3</v>
      </c>
      <c r="BR90" s="3">
        <v>108.7</v>
      </c>
      <c r="BS90" s="3">
        <v>119.6</v>
      </c>
      <c r="BT90" s="3">
        <v>141.19999999999999</v>
      </c>
      <c r="BU90" s="3">
        <v>127.4</v>
      </c>
      <c r="BV90" s="3">
        <v>125.1</v>
      </c>
      <c r="BW90" s="3">
        <v>156.9</v>
      </c>
      <c r="BX90" s="3">
        <v>186.5</v>
      </c>
      <c r="BY90" s="3">
        <v>133.5</v>
      </c>
      <c r="BZ90" s="3">
        <v>166</v>
      </c>
      <c r="CA90" s="3">
        <v>148.30000000000001</v>
      </c>
      <c r="CB90" s="3">
        <v>197.8</v>
      </c>
      <c r="CC90" s="3">
        <v>168.5</v>
      </c>
      <c r="CD90" s="3">
        <v>164.6</v>
      </c>
      <c r="CE90" s="3">
        <v>140.4</v>
      </c>
      <c r="CF90" s="3">
        <v>77.8</v>
      </c>
      <c r="CG90" s="3">
        <v>115.2</v>
      </c>
      <c r="CH90" s="3">
        <v>122.4</v>
      </c>
      <c r="CI90" s="3">
        <v>161.5</v>
      </c>
      <c r="CJ90" s="3">
        <v>142.1</v>
      </c>
      <c r="CK90" s="3">
        <v>119.1</v>
      </c>
      <c r="CL90" s="3">
        <v>192.8</v>
      </c>
      <c r="CM90" s="3">
        <v>103.2</v>
      </c>
      <c r="CN90" s="3">
        <v>100.5</v>
      </c>
    </row>
    <row r="91" spans="1:92" x14ac:dyDescent="0.2">
      <c r="A91" s="4">
        <v>34486</v>
      </c>
      <c r="B91" s="3">
        <v>135.6</v>
      </c>
      <c r="C91" s="3">
        <v>137.30000000000001</v>
      </c>
      <c r="D91" s="3">
        <v>144</v>
      </c>
      <c r="E91" s="3">
        <v>135.4</v>
      </c>
      <c r="F91" s="3">
        <v>136</v>
      </c>
      <c r="G91" s="3">
        <v>151.1</v>
      </c>
      <c r="H91" s="3">
        <v>120.6</v>
      </c>
      <c r="I91" s="3">
        <v>133.4</v>
      </c>
      <c r="J91" s="3">
        <v>110</v>
      </c>
      <c r="K91" s="3">
        <v>124</v>
      </c>
      <c r="L91" s="3">
        <v>122.4</v>
      </c>
      <c r="M91" s="3">
        <v>128.5</v>
      </c>
      <c r="N91" s="3">
        <v>117.5</v>
      </c>
      <c r="O91" s="3">
        <v>135.69999999999999</v>
      </c>
      <c r="P91" s="3">
        <v>130.69999999999999</v>
      </c>
      <c r="Q91" s="3">
        <v>144.69999999999999</v>
      </c>
      <c r="R91" s="3">
        <v>128.6</v>
      </c>
      <c r="S91" s="3">
        <v>145</v>
      </c>
      <c r="T91" s="3">
        <v>138.9</v>
      </c>
      <c r="U91" s="3">
        <v>147.69999999999999</v>
      </c>
      <c r="V91" s="3">
        <v>100.6</v>
      </c>
      <c r="W91" s="3">
        <v>157.80000000000001</v>
      </c>
      <c r="X91" s="3">
        <v>144</v>
      </c>
      <c r="Y91" s="3">
        <v>134.30000000000001</v>
      </c>
      <c r="Z91" s="3">
        <v>128.5</v>
      </c>
      <c r="AA91" s="3">
        <v>121.9</v>
      </c>
      <c r="AB91" s="3">
        <v>137.5</v>
      </c>
      <c r="AC91" s="3">
        <v>118.3</v>
      </c>
      <c r="AD91" s="3">
        <v>112.6</v>
      </c>
      <c r="AE91" s="3">
        <v>129.5</v>
      </c>
      <c r="AF91" s="3">
        <v>129.5</v>
      </c>
      <c r="AG91" s="3">
        <v>127.4</v>
      </c>
      <c r="AH91" s="3">
        <v>128.19999999999999</v>
      </c>
      <c r="AI91" s="3">
        <v>135.6</v>
      </c>
      <c r="AJ91" s="3">
        <v>160.19999999999999</v>
      </c>
      <c r="AK91" s="3">
        <v>168.7</v>
      </c>
      <c r="AL91" s="3">
        <v>160.9</v>
      </c>
      <c r="AM91" s="3">
        <v>164.8</v>
      </c>
      <c r="AN91" s="3">
        <v>168.6</v>
      </c>
      <c r="AO91" s="3">
        <v>140.30000000000001</v>
      </c>
      <c r="AP91" s="3">
        <v>149.9</v>
      </c>
      <c r="AQ91" s="3">
        <v>160.19999999999999</v>
      </c>
      <c r="AR91" s="3">
        <v>143</v>
      </c>
      <c r="AS91" s="3">
        <v>169.7</v>
      </c>
      <c r="AT91" s="3">
        <v>160.5</v>
      </c>
      <c r="AU91" s="3">
        <v>191.3</v>
      </c>
      <c r="AV91" s="3">
        <v>150.5</v>
      </c>
      <c r="AX91" s="3">
        <v>127.8</v>
      </c>
      <c r="AY91" s="3">
        <v>222.6</v>
      </c>
      <c r="AZ91" s="3">
        <v>151.4</v>
      </c>
      <c r="BA91" s="3">
        <v>143.80000000000001</v>
      </c>
      <c r="BB91" s="3">
        <v>197</v>
      </c>
      <c r="BC91" s="3">
        <v>123.4</v>
      </c>
      <c r="BD91" s="3">
        <v>147.6</v>
      </c>
      <c r="BE91" s="3">
        <v>122.4</v>
      </c>
      <c r="BF91" s="3">
        <v>114.4</v>
      </c>
      <c r="BG91" s="3">
        <v>127.8</v>
      </c>
      <c r="BH91" s="3">
        <v>125.2</v>
      </c>
      <c r="BI91" s="3">
        <v>109.3</v>
      </c>
      <c r="BJ91" s="3">
        <v>134.9</v>
      </c>
      <c r="BK91" s="3">
        <v>146.69999999999999</v>
      </c>
      <c r="BL91" s="3">
        <v>128.1</v>
      </c>
      <c r="BM91" s="3">
        <v>145.5</v>
      </c>
      <c r="BN91" s="3">
        <v>114.7</v>
      </c>
      <c r="BO91" s="3">
        <v>162.30000000000001</v>
      </c>
      <c r="BP91" s="3">
        <v>158.6</v>
      </c>
      <c r="BQ91" s="3">
        <v>121</v>
      </c>
      <c r="BR91" s="3">
        <v>108.3</v>
      </c>
      <c r="BS91" s="3">
        <v>119.2</v>
      </c>
      <c r="BT91" s="3">
        <v>141.1</v>
      </c>
      <c r="BU91" s="3">
        <v>127.7</v>
      </c>
      <c r="BV91" s="3">
        <v>118.4</v>
      </c>
      <c r="BW91" s="3">
        <v>157.1</v>
      </c>
      <c r="BX91" s="3">
        <v>186.9</v>
      </c>
      <c r="BY91" s="3">
        <v>132.9</v>
      </c>
      <c r="BZ91" s="3">
        <v>166.3</v>
      </c>
      <c r="CA91" s="3">
        <v>149.4</v>
      </c>
      <c r="CB91" s="3">
        <v>197.8</v>
      </c>
      <c r="CC91" s="3">
        <v>169.3</v>
      </c>
      <c r="CD91" s="3">
        <v>164.9</v>
      </c>
      <c r="CE91" s="3">
        <v>140.9</v>
      </c>
      <c r="CF91" s="3">
        <v>77.099999999999994</v>
      </c>
      <c r="CG91" s="3">
        <v>115.6</v>
      </c>
      <c r="CH91" s="3">
        <v>121.8</v>
      </c>
      <c r="CI91" s="3">
        <v>161.6</v>
      </c>
      <c r="CJ91" s="3">
        <v>142.1</v>
      </c>
      <c r="CK91" s="3">
        <v>119.1</v>
      </c>
      <c r="CL91" s="3">
        <v>193.1</v>
      </c>
      <c r="CM91" s="3">
        <v>103.5</v>
      </c>
      <c r="CN91" s="3">
        <v>100.7</v>
      </c>
    </row>
    <row r="92" spans="1:92" x14ac:dyDescent="0.2">
      <c r="A92" s="4">
        <v>34516</v>
      </c>
      <c r="B92" s="3">
        <v>135.69999999999999</v>
      </c>
      <c r="C92" s="3">
        <v>137.4</v>
      </c>
      <c r="D92" s="3">
        <v>145.1</v>
      </c>
      <c r="E92" s="3">
        <v>131.9</v>
      </c>
      <c r="F92" s="3">
        <v>126.5</v>
      </c>
      <c r="G92" s="3">
        <v>130.5</v>
      </c>
      <c r="H92" s="3">
        <v>117.5</v>
      </c>
      <c r="I92" s="3">
        <v>135.1</v>
      </c>
      <c r="J92" s="3">
        <v>110</v>
      </c>
      <c r="K92" s="3">
        <v>124.2</v>
      </c>
      <c r="L92" s="3">
        <v>122.7</v>
      </c>
      <c r="M92" s="3">
        <v>129.30000000000001</v>
      </c>
      <c r="N92" s="3">
        <v>117.7</v>
      </c>
      <c r="O92" s="3">
        <v>135.30000000000001</v>
      </c>
      <c r="P92" s="3">
        <v>130.69999999999999</v>
      </c>
      <c r="Q92" s="3">
        <v>143.69999999999999</v>
      </c>
      <c r="R92" s="3">
        <v>129.5</v>
      </c>
      <c r="S92" s="3">
        <v>144.80000000000001</v>
      </c>
      <c r="T92" s="3">
        <v>138.19999999999999</v>
      </c>
      <c r="U92" s="3">
        <v>148.19999999999999</v>
      </c>
      <c r="V92" s="3">
        <v>100.6</v>
      </c>
      <c r="W92" s="3">
        <v>155.6</v>
      </c>
      <c r="X92" s="3">
        <v>143.69999999999999</v>
      </c>
      <c r="Y92" s="3">
        <v>134.5</v>
      </c>
      <c r="Z92" s="3">
        <v>132.6</v>
      </c>
      <c r="AA92" s="3">
        <v>131.69999999999999</v>
      </c>
      <c r="AB92" s="3">
        <v>137.19999999999999</v>
      </c>
      <c r="AC92" s="3">
        <v>114</v>
      </c>
      <c r="AD92" s="3">
        <v>107</v>
      </c>
      <c r="AE92" s="3">
        <v>129.9</v>
      </c>
      <c r="AF92" s="3">
        <v>126.4</v>
      </c>
      <c r="AG92" s="3">
        <v>123.9</v>
      </c>
      <c r="AH92" s="3">
        <v>128.69999999999999</v>
      </c>
      <c r="AI92" s="3">
        <v>134.9</v>
      </c>
      <c r="AJ92" s="3">
        <v>160.69999999999999</v>
      </c>
      <c r="AK92" s="3">
        <v>169</v>
      </c>
      <c r="AL92" s="3">
        <v>161.4</v>
      </c>
      <c r="AM92" s="3">
        <v>165.6</v>
      </c>
      <c r="AN92" s="3">
        <v>169.7</v>
      </c>
      <c r="AO92" s="3">
        <v>139.4</v>
      </c>
      <c r="AP92" s="3">
        <v>150.30000000000001</v>
      </c>
      <c r="AQ92" s="3">
        <v>160.69999999999999</v>
      </c>
      <c r="AR92" s="3">
        <v>143.30000000000001</v>
      </c>
      <c r="AS92" s="3">
        <v>169.7</v>
      </c>
      <c r="AT92" s="3">
        <v>160.5</v>
      </c>
      <c r="AU92" s="3">
        <v>191.5</v>
      </c>
      <c r="AV92" s="3">
        <v>151</v>
      </c>
      <c r="AX92" s="3">
        <v>127.8</v>
      </c>
      <c r="AY92" s="3">
        <v>222.6</v>
      </c>
      <c r="AZ92" s="3">
        <v>151.6</v>
      </c>
      <c r="BA92" s="3">
        <v>143.80000000000001</v>
      </c>
      <c r="BB92" s="3">
        <v>196.3</v>
      </c>
      <c r="BC92" s="3">
        <v>123.2</v>
      </c>
      <c r="BD92" s="3">
        <v>148.30000000000001</v>
      </c>
      <c r="BE92" s="3">
        <v>122.4</v>
      </c>
      <c r="BF92" s="3">
        <v>113.8</v>
      </c>
      <c r="BG92" s="3">
        <v>124.5</v>
      </c>
      <c r="BH92" s="3">
        <v>122</v>
      </c>
      <c r="BI92" s="3">
        <v>107.3</v>
      </c>
      <c r="BJ92" s="3">
        <v>131.5</v>
      </c>
      <c r="BK92" s="3">
        <v>145.30000000000001</v>
      </c>
      <c r="BL92" s="3">
        <v>130.30000000000001</v>
      </c>
      <c r="BM92" s="3">
        <v>145.6</v>
      </c>
      <c r="BN92" s="3">
        <v>114.2</v>
      </c>
      <c r="BO92" s="3">
        <v>163.1</v>
      </c>
      <c r="BP92" s="3">
        <v>158.5</v>
      </c>
      <c r="BQ92" s="3">
        <v>115.7</v>
      </c>
      <c r="BR92" s="3">
        <v>101.7</v>
      </c>
      <c r="BS92" s="3">
        <v>115.4</v>
      </c>
      <c r="BT92" s="3">
        <v>138.6</v>
      </c>
      <c r="BU92" s="3">
        <v>123.4</v>
      </c>
      <c r="BV92" s="3">
        <v>117.3</v>
      </c>
      <c r="BW92" s="3">
        <v>156.9</v>
      </c>
      <c r="BX92" s="3">
        <v>189.2</v>
      </c>
      <c r="BY92" s="3">
        <v>132.5</v>
      </c>
      <c r="BZ92" s="3">
        <v>166.6</v>
      </c>
      <c r="CA92" s="3">
        <v>148.80000000000001</v>
      </c>
      <c r="CB92" s="3">
        <v>196.6</v>
      </c>
      <c r="CC92" s="3">
        <v>169.5</v>
      </c>
      <c r="CD92" s="3">
        <v>165.7</v>
      </c>
      <c r="CE92" s="3">
        <v>140.1</v>
      </c>
      <c r="CF92" s="3">
        <v>75.400000000000006</v>
      </c>
      <c r="CG92" s="3">
        <v>113.4</v>
      </c>
      <c r="CH92" s="3">
        <v>120.9</v>
      </c>
      <c r="CI92" s="3">
        <v>159.19999999999999</v>
      </c>
      <c r="CJ92" s="3">
        <v>141.19999999999999</v>
      </c>
      <c r="CK92" s="3">
        <v>118.3</v>
      </c>
      <c r="CL92" s="3">
        <v>193.8</v>
      </c>
      <c r="CM92" s="3">
        <v>103.5</v>
      </c>
      <c r="CN92" s="3">
        <v>100.8</v>
      </c>
    </row>
    <row r="93" spans="1:92" x14ac:dyDescent="0.2">
      <c r="A93" s="4">
        <v>34547</v>
      </c>
      <c r="B93" s="3">
        <v>135.9</v>
      </c>
      <c r="C93" s="3">
        <v>137.69999999999999</v>
      </c>
      <c r="D93" s="3">
        <v>144.80000000000001</v>
      </c>
      <c r="E93" s="3">
        <v>131.9</v>
      </c>
      <c r="F93" s="3">
        <v>123.8</v>
      </c>
      <c r="G93" s="3">
        <v>126.2</v>
      </c>
      <c r="H93" s="3">
        <v>118.8</v>
      </c>
      <c r="I93" s="3">
        <v>132.30000000000001</v>
      </c>
      <c r="J93" s="3">
        <v>109.2</v>
      </c>
      <c r="K93" s="3">
        <v>123</v>
      </c>
      <c r="L93" s="3">
        <v>122.3</v>
      </c>
      <c r="M93" s="3">
        <v>128.6</v>
      </c>
      <c r="N93" s="3">
        <v>117.4</v>
      </c>
      <c r="O93" s="3">
        <v>134.69999999999999</v>
      </c>
      <c r="P93" s="3">
        <v>131.4</v>
      </c>
      <c r="Q93" s="3">
        <v>142.80000000000001</v>
      </c>
      <c r="R93" s="3">
        <v>126.9</v>
      </c>
      <c r="S93" s="3">
        <v>144.80000000000001</v>
      </c>
      <c r="T93" s="3">
        <v>138.5</v>
      </c>
      <c r="U93" s="3">
        <v>147.4</v>
      </c>
      <c r="V93" s="3">
        <v>113</v>
      </c>
      <c r="W93" s="3">
        <v>155.80000000000001</v>
      </c>
      <c r="X93" s="3">
        <v>143.5</v>
      </c>
      <c r="Y93" s="3">
        <v>134.69999999999999</v>
      </c>
      <c r="Z93" s="3">
        <v>161.4</v>
      </c>
      <c r="AA93" s="3">
        <v>197.8</v>
      </c>
      <c r="AB93" s="3">
        <v>138.1</v>
      </c>
      <c r="AC93" s="3">
        <v>107.5</v>
      </c>
      <c r="AD93" s="3">
        <v>98</v>
      </c>
      <c r="AE93" s="3">
        <v>131</v>
      </c>
      <c r="AF93" s="3">
        <v>123.1</v>
      </c>
      <c r="AG93" s="3">
        <v>120.3</v>
      </c>
      <c r="AH93" s="3">
        <v>127.6</v>
      </c>
      <c r="AI93" s="3">
        <v>135.9</v>
      </c>
      <c r="AJ93" s="3">
        <v>161.19999999999999</v>
      </c>
      <c r="AK93" s="3">
        <v>169.5</v>
      </c>
      <c r="AL93" s="3">
        <v>162.30000000000001</v>
      </c>
      <c r="AM93" s="3">
        <v>166.2</v>
      </c>
      <c r="AN93" s="3">
        <v>170.3</v>
      </c>
      <c r="AO93" s="3">
        <v>139.69999999999999</v>
      </c>
      <c r="AP93" s="3">
        <v>150</v>
      </c>
      <c r="AQ93" s="3">
        <v>161.4</v>
      </c>
      <c r="AR93" s="3">
        <v>142.69999999999999</v>
      </c>
      <c r="AS93" s="3">
        <v>169.7</v>
      </c>
      <c r="AT93" s="3">
        <v>160.6</v>
      </c>
      <c r="AU93" s="3">
        <v>191.7</v>
      </c>
      <c r="AV93" s="3">
        <v>151.6</v>
      </c>
      <c r="AX93" s="3">
        <v>127.8</v>
      </c>
      <c r="AY93" s="3">
        <v>222.6</v>
      </c>
      <c r="AZ93" s="3">
        <v>151.9</v>
      </c>
      <c r="BA93" s="3">
        <v>143.80000000000001</v>
      </c>
      <c r="BB93" s="3">
        <v>196.6</v>
      </c>
      <c r="BC93" s="3">
        <v>123</v>
      </c>
      <c r="BD93" s="3">
        <v>148.9</v>
      </c>
      <c r="BE93" s="3">
        <v>122.4</v>
      </c>
      <c r="BF93" s="3">
        <v>113.9</v>
      </c>
      <c r="BG93" s="3">
        <v>128.1</v>
      </c>
      <c r="BH93" s="3">
        <v>124.8</v>
      </c>
      <c r="BI93" s="3">
        <v>107.3</v>
      </c>
      <c r="BJ93" s="3">
        <v>134</v>
      </c>
      <c r="BK93" s="3">
        <v>145.9</v>
      </c>
      <c r="BL93" s="3">
        <v>131.4</v>
      </c>
      <c r="BM93" s="3">
        <v>145.6</v>
      </c>
      <c r="BN93" s="3">
        <v>114.2</v>
      </c>
      <c r="BO93" s="3">
        <v>163.4</v>
      </c>
      <c r="BP93" s="3">
        <v>158.30000000000001</v>
      </c>
      <c r="BQ93" s="3">
        <v>118.2</v>
      </c>
      <c r="BR93" s="3">
        <v>104.3</v>
      </c>
      <c r="BS93" s="3">
        <v>119</v>
      </c>
      <c r="BT93" s="3">
        <v>140.30000000000001</v>
      </c>
      <c r="BU93" s="3">
        <v>125.5</v>
      </c>
      <c r="BV93" s="3">
        <v>123</v>
      </c>
      <c r="BW93" s="3">
        <v>158.19999999999999</v>
      </c>
      <c r="BX93" s="3">
        <v>189.6</v>
      </c>
      <c r="BY93" s="3">
        <v>131.6</v>
      </c>
      <c r="BZ93" s="3">
        <v>167.3</v>
      </c>
      <c r="CA93" s="3">
        <v>152.69999999999999</v>
      </c>
      <c r="CB93" s="3">
        <v>196.6</v>
      </c>
      <c r="CC93" s="3">
        <v>169.5</v>
      </c>
      <c r="CD93" s="3">
        <v>166</v>
      </c>
      <c r="CE93" s="3">
        <v>141.19999999999999</v>
      </c>
      <c r="CF93" s="3">
        <v>75.5</v>
      </c>
      <c r="CG93" s="3">
        <v>115.1</v>
      </c>
      <c r="CH93" s="3">
        <v>121.3</v>
      </c>
      <c r="CI93" s="3">
        <v>158.80000000000001</v>
      </c>
      <c r="CJ93" s="3">
        <v>141.1</v>
      </c>
      <c r="CK93" s="3">
        <v>118.3</v>
      </c>
      <c r="CL93" s="3">
        <v>194.3</v>
      </c>
      <c r="CM93" s="3">
        <v>103.5</v>
      </c>
      <c r="CN93" s="3">
        <v>101.3</v>
      </c>
    </row>
    <row r="94" spans="1:92" x14ac:dyDescent="0.2">
      <c r="A94" s="4">
        <v>34578</v>
      </c>
      <c r="B94" s="3">
        <v>136.19999999999999</v>
      </c>
      <c r="C94" s="3">
        <v>137.6</v>
      </c>
      <c r="D94" s="3">
        <v>144</v>
      </c>
      <c r="E94" s="3">
        <v>129.69999999999999</v>
      </c>
      <c r="F94" s="3">
        <v>122.5</v>
      </c>
      <c r="G94" s="3">
        <v>121.7</v>
      </c>
      <c r="H94" s="3">
        <v>120.4</v>
      </c>
      <c r="I94" s="3">
        <v>134.80000000000001</v>
      </c>
      <c r="J94" s="3">
        <v>106.5</v>
      </c>
      <c r="K94" s="3">
        <v>122.3</v>
      </c>
      <c r="L94" s="3">
        <v>121.7</v>
      </c>
      <c r="M94" s="3">
        <v>129.9</v>
      </c>
      <c r="N94" s="3">
        <v>115.6</v>
      </c>
      <c r="O94" s="3">
        <v>134.80000000000001</v>
      </c>
      <c r="P94" s="3">
        <v>130.30000000000001</v>
      </c>
      <c r="Q94" s="3">
        <v>143.6</v>
      </c>
      <c r="R94" s="3">
        <v>128.6</v>
      </c>
      <c r="S94" s="3">
        <v>145.1</v>
      </c>
      <c r="T94" s="3">
        <v>137.1</v>
      </c>
      <c r="U94" s="3">
        <v>147.5</v>
      </c>
      <c r="V94" s="3">
        <v>116</v>
      </c>
      <c r="W94" s="3">
        <v>155.30000000000001</v>
      </c>
      <c r="X94" s="3">
        <v>141.1</v>
      </c>
      <c r="Y94" s="3">
        <v>134.5</v>
      </c>
      <c r="Z94" s="3">
        <v>150</v>
      </c>
      <c r="AA94" s="3">
        <v>171.8</v>
      </c>
      <c r="AB94" s="3">
        <v>137.69999999999999</v>
      </c>
      <c r="AC94" s="3">
        <v>107.3</v>
      </c>
      <c r="AD94" s="3">
        <v>98.3</v>
      </c>
      <c r="AE94" s="3">
        <v>129.5</v>
      </c>
      <c r="AF94" s="3">
        <v>116.8</v>
      </c>
      <c r="AG94" s="3">
        <v>113.6</v>
      </c>
      <c r="AH94" s="3">
        <v>125.6</v>
      </c>
      <c r="AI94" s="3">
        <v>135.30000000000001</v>
      </c>
      <c r="AJ94" s="3">
        <v>161.5</v>
      </c>
      <c r="AK94" s="3">
        <v>171.3</v>
      </c>
      <c r="AL94" s="3">
        <v>162.9</v>
      </c>
      <c r="AM94" s="3">
        <v>166.4</v>
      </c>
      <c r="AN94" s="3">
        <v>170.5</v>
      </c>
      <c r="AO94" s="3">
        <v>140.1</v>
      </c>
      <c r="AP94" s="3">
        <v>150.5</v>
      </c>
      <c r="AQ94" s="3">
        <v>161.69999999999999</v>
      </c>
      <c r="AR94" s="3">
        <v>143.19999999999999</v>
      </c>
      <c r="AS94" s="3">
        <v>169.7</v>
      </c>
      <c r="AT94" s="3">
        <v>160.6</v>
      </c>
      <c r="AU94" s="3">
        <v>191.7</v>
      </c>
      <c r="AV94" s="3">
        <v>152.1</v>
      </c>
      <c r="AX94" s="3">
        <v>127.8</v>
      </c>
      <c r="AY94" s="3">
        <v>222.6</v>
      </c>
      <c r="AZ94" s="3">
        <v>152</v>
      </c>
      <c r="BA94" s="3">
        <v>144</v>
      </c>
      <c r="BB94" s="3">
        <v>197.9</v>
      </c>
      <c r="BC94" s="3">
        <v>126.2</v>
      </c>
      <c r="BD94" s="3">
        <v>148.6</v>
      </c>
      <c r="BE94" s="3">
        <v>122.4</v>
      </c>
      <c r="BF94" s="3">
        <v>113.2</v>
      </c>
      <c r="BG94" s="3">
        <v>129.30000000000001</v>
      </c>
      <c r="BH94" s="3">
        <v>126.6</v>
      </c>
      <c r="BI94" s="3">
        <v>107.6</v>
      </c>
      <c r="BJ94" s="3">
        <v>134.80000000000001</v>
      </c>
      <c r="BK94" s="3">
        <v>145.69999999999999</v>
      </c>
      <c r="BL94" s="3">
        <v>131.6</v>
      </c>
      <c r="BM94" s="3">
        <v>145.6</v>
      </c>
      <c r="BN94" s="3">
        <v>113.5</v>
      </c>
      <c r="BO94" s="3">
        <v>163.69999999999999</v>
      </c>
      <c r="BP94" s="3">
        <v>159.30000000000001</v>
      </c>
      <c r="BQ94" s="3">
        <v>121.9</v>
      </c>
      <c r="BR94" s="3">
        <v>110.2</v>
      </c>
      <c r="BS94" s="3">
        <v>121</v>
      </c>
      <c r="BT94" s="3">
        <v>141.80000000000001</v>
      </c>
      <c r="BU94" s="3">
        <v>126.7</v>
      </c>
      <c r="BV94" s="3">
        <v>123.2</v>
      </c>
      <c r="BW94" s="3">
        <v>158.19999999999999</v>
      </c>
      <c r="BX94" s="3">
        <v>190.1</v>
      </c>
      <c r="BY94" s="3">
        <v>131.6</v>
      </c>
      <c r="BZ94" s="3">
        <v>167</v>
      </c>
      <c r="CA94" s="3">
        <v>151.80000000000001</v>
      </c>
      <c r="CB94" s="3">
        <v>196.6</v>
      </c>
      <c r="CC94" s="3">
        <v>169.5</v>
      </c>
      <c r="CD94" s="3">
        <v>166</v>
      </c>
      <c r="CE94" s="3">
        <v>140.6</v>
      </c>
      <c r="CF94" s="3">
        <v>75.5</v>
      </c>
      <c r="CG94" s="3">
        <v>115.6</v>
      </c>
      <c r="CH94" s="3">
        <v>121.2</v>
      </c>
      <c r="CI94" s="3">
        <v>159.9</v>
      </c>
      <c r="CJ94" s="3">
        <v>140.4</v>
      </c>
      <c r="CK94" s="3">
        <v>118.5</v>
      </c>
      <c r="CL94" s="3">
        <v>197.3</v>
      </c>
      <c r="CM94" s="3">
        <v>103.8</v>
      </c>
      <c r="CN94" s="3">
        <v>101.4</v>
      </c>
    </row>
    <row r="95" spans="1:92" x14ac:dyDescent="0.2">
      <c r="A95" s="4">
        <v>34608</v>
      </c>
      <c r="B95" s="3">
        <v>134.19999999999999</v>
      </c>
      <c r="C95" s="3">
        <v>137</v>
      </c>
      <c r="D95" s="3">
        <v>143.5</v>
      </c>
      <c r="E95" s="3">
        <v>127.8</v>
      </c>
      <c r="F95" s="3">
        <v>121.6</v>
      </c>
      <c r="G95" s="3">
        <v>120.5</v>
      </c>
      <c r="H95" s="3">
        <v>118.3</v>
      </c>
      <c r="I95" s="3">
        <v>135</v>
      </c>
      <c r="J95" s="3">
        <v>106.1</v>
      </c>
      <c r="K95" s="3">
        <v>123.8</v>
      </c>
      <c r="L95" s="3">
        <v>122.8</v>
      </c>
      <c r="M95" s="3">
        <v>129.19999999999999</v>
      </c>
      <c r="N95" s="3">
        <v>117.7</v>
      </c>
      <c r="O95" s="3">
        <v>133.6</v>
      </c>
      <c r="P95" s="3">
        <v>128.5</v>
      </c>
      <c r="Q95" s="3">
        <v>143.69999999999999</v>
      </c>
      <c r="R95" s="3">
        <v>131.4</v>
      </c>
      <c r="S95" s="3">
        <v>145</v>
      </c>
      <c r="T95" s="3">
        <v>139.30000000000001</v>
      </c>
      <c r="U95" s="3">
        <v>146.19999999999999</v>
      </c>
      <c r="V95" s="3">
        <v>116.4</v>
      </c>
      <c r="W95" s="3">
        <v>154.6</v>
      </c>
      <c r="X95" s="3">
        <v>136.4</v>
      </c>
      <c r="Y95" s="3">
        <v>133.9</v>
      </c>
      <c r="Z95" s="3">
        <v>149.19999999999999</v>
      </c>
      <c r="AA95" s="3">
        <v>169.4</v>
      </c>
      <c r="AB95" s="3">
        <v>138.1</v>
      </c>
      <c r="AC95" s="3">
        <v>108</v>
      </c>
      <c r="AD95" s="3">
        <v>99</v>
      </c>
      <c r="AE95" s="3">
        <v>130.19999999999999</v>
      </c>
      <c r="AF95" s="3">
        <v>118.7</v>
      </c>
      <c r="AG95" s="3">
        <v>116</v>
      </c>
      <c r="AH95" s="3">
        <v>123</v>
      </c>
      <c r="AI95" s="3">
        <v>134.6</v>
      </c>
      <c r="AJ95" s="3">
        <v>162.30000000000001</v>
      </c>
      <c r="AK95" s="3">
        <v>172.2</v>
      </c>
      <c r="AL95" s="3">
        <v>163.6</v>
      </c>
      <c r="AM95" s="3">
        <v>166.7</v>
      </c>
      <c r="AN95" s="3">
        <v>170.9</v>
      </c>
      <c r="AO95" s="3">
        <v>140</v>
      </c>
      <c r="AP95" s="3">
        <v>150.4</v>
      </c>
      <c r="AQ95" s="3">
        <v>162.1</v>
      </c>
      <c r="AR95" s="3">
        <v>142.80000000000001</v>
      </c>
      <c r="AS95" s="3">
        <v>169.6</v>
      </c>
      <c r="AT95" s="3">
        <v>160.69999999999999</v>
      </c>
      <c r="AU95" s="3">
        <v>191.9</v>
      </c>
      <c r="AV95" s="3">
        <v>160.19999999999999</v>
      </c>
      <c r="AX95" s="3">
        <v>127.8</v>
      </c>
      <c r="AY95" s="3">
        <v>222.6</v>
      </c>
      <c r="AZ95" s="3">
        <v>152.69999999999999</v>
      </c>
      <c r="BA95" s="3">
        <v>144</v>
      </c>
      <c r="BB95" s="3">
        <v>198.6</v>
      </c>
      <c r="BC95" s="3">
        <v>127.8</v>
      </c>
      <c r="BD95" s="3">
        <v>148</v>
      </c>
      <c r="BE95" s="3">
        <v>122.4</v>
      </c>
      <c r="BF95" s="3">
        <v>113.3</v>
      </c>
      <c r="BG95" s="3">
        <v>130</v>
      </c>
      <c r="BH95" s="3">
        <v>125.2</v>
      </c>
      <c r="BI95" s="3">
        <v>106.6</v>
      </c>
      <c r="BJ95" s="3">
        <v>134.5</v>
      </c>
      <c r="BK95" s="3">
        <v>146.4</v>
      </c>
      <c r="BL95" s="3">
        <v>132.6</v>
      </c>
      <c r="BM95" s="3">
        <v>146.19999999999999</v>
      </c>
      <c r="BN95" s="3">
        <v>110.6</v>
      </c>
      <c r="BO95" s="3">
        <v>164.5</v>
      </c>
      <c r="BP95" s="3">
        <v>158</v>
      </c>
      <c r="BQ95" s="3">
        <v>121.4</v>
      </c>
      <c r="BR95" s="3">
        <v>110.2</v>
      </c>
      <c r="BS95" s="3">
        <v>120.9</v>
      </c>
      <c r="BT95" s="3">
        <v>141.80000000000001</v>
      </c>
      <c r="BU95" s="3">
        <v>126.6</v>
      </c>
      <c r="BV95" s="3">
        <v>118</v>
      </c>
      <c r="BW95" s="3">
        <v>159.19999999999999</v>
      </c>
      <c r="BX95" s="3">
        <v>191.9</v>
      </c>
      <c r="BY95" s="3">
        <v>130.6</v>
      </c>
      <c r="BZ95" s="3">
        <v>168.1</v>
      </c>
      <c r="CA95" s="3">
        <v>149.6</v>
      </c>
      <c r="CB95" s="3">
        <v>198.2</v>
      </c>
      <c r="CC95" s="3">
        <v>169.7</v>
      </c>
      <c r="CD95" s="3">
        <v>166.2</v>
      </c>
      <c r="CE95" s="3">
        <v>140.4</v>
      </c>
      <c r="CF95" s="3">
        <v>75.400000000000006</v>
      </c>
      <c r="CG95" s="3">
        <v>115.1</v>
      </c>
      <c r="CH95" s="3">
        <v>121.5</v>
      </c>
      <c r="CI95" s="3">
        <v>160.1</v>
      </c>
      <c r="CJ95" s="3">
        <v>139.6</v>
      </c>
      <c r="CK95" s="3">
        <v>119.6</v>
      </c>
      <c r="CL95" s="3">
        <v>197.4</v>
      </c>
      <c r="CM95" s="3">
        <v>104.1</v>
      </c>
      <c r="CN95" s="3">
        <v>101.4</v>
      </c>
    </row>
    <row r="96" spans="1:92" x14ac:dyDescent="0.2">
      <c r="A96" s="4">
        <v>34639</v>
      </c>
      <c r="B96" s="3">
        <v>134.69999999999999</v>
      </c>
      <c r="C96" s="3">
        <v>137.1</v>
      </c>
      <c r="D96" s="3">
        <v>144.6</v>
      </c>
      <c r="E96" s="3">
        <v>130.1</v>
      </c>
      <c r="F96" s="3">
        <v>122</v>
      </c>
      <c r="G96" s="3">
        <v>122.9</v>
      </c>
      <c r="H96" s="3">
        <v>116</v>
      </c>
      <c r="I96" s="3">
        <v>135.30000000000001</v>
      </c>
      <c r="J96" s="3">
        <v>100.8</v>
      </c>
      <c r="K96" s="3">
        <v>124.1</v>
      </c>
      <c r="L96" s="3">
        <v>123.4</v>
      </c>
      <c r="M96" s="3">
        <v>129.5</v>
      </c>
      <c r="N96" s="3">
        <v>118.6</v>
      </c>
      <c r="O96" s="3">
        <v>135.5</v>
      </c>
      <c r="P96" s="3">
        <v>127.7</v>
      </c>
      <c r="Q96" s="3">
        <v>144.69999999999999</v>
      </c>
      <c r="R96" s="3">
        <v>130.69999999999999</v>
      </c>
      <c r="S96" s="3">
        <v>150.19999999999999</v>
      </c>
      <c r="T96" s="3">
        <v>145.4</v>
      </c>
      <c r="U96" s="3">
        <v>145.30000000000001</v>
      </c>
      <c r="V96" s="3">
        <v>117.1</v>
      </c>
      <c r="W96" s="3">
        <v>152.6</v>
      </c>
      <c r="X96" s="3">
        <v>136.30000000000001</v>
      </c>
      <c r="Y96" s="3">
        <v>133.5</v>
      </c>
      <c r="Z96" s="3">
        <v>151.4</v>
      </c>
      <c r="AA96" s="3">
        <v>169.9</v>
      </c>
      <c r="AB96" s="3">
        <v>141.6</v>
      </c>
      <c r="AC96" s="3">
        <v>110.6</v>
      </c>
      <c r="AD96" s="3">
        <v>102.2</v>
      </c>
      <c r="AE96" s="3">
        <v>130.80000000000001</v>
      </c>
      <c r="AF96" s="3">
        <v>115.5</v>
      </c>
      <c r="AG96" s="3">
        <v>112.5</v>
      </c>
      <c r="AH96" s="3">
        <v>122.8</v>
      </c>
      <c r="AI96" s="3">
        <v>135.4</v>
      </c>
      <c r="AJ96" s="3">
        <v>162.69999999999999</v>
      </c>
      <c r="AK96" s="3">
        <v>172.8</v>
      </c>
      <c r="AL96" s="3">
        <v>164</v>
      </c>
      <c r="AM96" s="3">
        <v>166.5</v>
      </c>
      <c r="AN96" s="3">
        <v>171.1</v>
      </c>
      <c r="AO96" s="3">
        <v>137.19999999999999</v>
      </c>
      <c r="AP96" s="3">
        <v>149.69999999999999</v>
      </c>
      <c r="AQ96" s="3">
        <v>162.6</v>
      </c>
      <c r="AR96" s="3">
        <v>141.6</v>
      </c>
      <c r="AS96" s="3">
        <v>169.1</v>
      </c>
      <c r="AT96" s="3">
        <v>160.80000000000001</v>
      </c>
      <c r="AU96" s="3">
        <v>192</v>
      </c>
      <c r="AV96" s="3">
        <v>160.80000000000001</v>
      </c>
      <c r="AX96" s="3">
        <v>127.8</v>
      </c>
      <c r="AY96" s="3">
        <v>222.6</v>
      </c>
      <c r="AZ96" s="3">
        <v>152.80000000000001</v>
      </c>
      <c r="BA96" s="3">
        <v>144.30000000000001</v>
      </c>
      <c r="BB96" s="3">
        <v>200.1</v>
      </c>
      <c r="BC96" s="3">
        <v>128</v>
      </c>
      <c r="BD96" s="3">
        <v>147.69999999999999</v>
      </c>
      <c r="BE96" s="3">
        <v>122.4</v>
      </c>
      <c r="BF96" s="3">
        <v>112.9</v>
      </c>
      <c r="BG96" s="3">
        <v>131.6</v>
      </c>
      <c r="BH96" s="3">
        <v>127.8</v>
      </c>
      <c r="BI96" s="3">
        <v>107.3</v>
      </c>
      <c r="BJ96" s="3">
        <v>134.1</v>
      </c>
      <c r="BK96" s="3">
        <v>148.30000000000001</v>
      </c>
      <c r="BL96" s="3">
        <v>132.69999999999999</v>
      </c>
      <c r="BM96" s="3">
        <v>146.19999999999999</v>
      </c>
      <c r="BN96" s="3">
        <v>110.6</v>
      </c>
      <c r="BO96" s="3">
        <v>164.8</v>
      </c>
      <c r="BP96" s="3">
        <v>157.5</v>
      </c>
      <c r="BQ96" s="3">
        <v>122.6</v>
      </c>
      <c r="BR96" s="3">
        <v>110.5</v>
      </c>
      <c r="BS96" s="3">
        <v>121.4</v>
      </c>
      <c r="BT96" s="3">
        <v>142.5</v>
      </c>
      <c r="BU96" s="3">
        <v>127.4</v>
      </c>
      <c r="BV96" s="3">
        <v>117.9</v>
      </c>
      <c r="BW96" s="3">
        <v>159.5</v>
      </c>
      <c r="BX96" s="3">
        <v>191.9</v>
      </c>
      <c r="BY96" s="3">
        <v>130.4</v>
      </c>
      <c r="BZ96" s="3">
        <v>168</v>
      </c>
      <c r="CA96" s="3">
        <v>147.69999999999999</v>
      </c>
      <c r="CB96" s="3">
        <v>198.2</v>
      </c>
      <c r="CC96" s="3">
        <v>169.7</v>
      </c>
      <c r="CD96" s="3">
        <v>166.5</v>
      </c>
      <c r="CE96" s="3">
        <v>140.5</v>
      </c>
      <c r="CF96" s="3">
        <v>75.599999999999994</v>
      </c>
      <c r="CG96" s="3">
        <v>115.3</v>
      </c>
      <c r="CH96" s="3">
        <v>121.2</v>
      </c>
      <c r="CI96" s="3">
        <v>160.30000000000001</v>
      </c>
      <c r="CJ96" s="3">
        <v>140.5</v>
      </c>
      <c r="CK96" s="3">
        <v>119.8</v>
      </c>
      <c r="CL96" s="3">
        <v>198</v>
      </c>
      <c r="CM96" s="3">
        <v>104</v>
      </c>
      <c r="CN96" s="3">
        <v>101.5</v>
      </c>
    </row>
    <row r="97" spans="1:92" x14ac:dyDescent="0.2">
      <c r="A97" s="4">
        <v>34669</v>
      </c>
      <c r="B97" s="3">
        <v>135.30000000000001</v>
      </c>
      <c r="C97" s="3">
        <v>137.9</v>
      </c>
      <c r="D97" s="3">
        <v>144.69999999999999</v>
      </c>
      <c r="E97" s="3">
        <v>129.6</v>
      </c>
      <c r="F97" s="3">
        <v>128.5</v>
      </c>
      <c r="G97" s="3">
        <v>135.80000000000001</v>
      </c>
      <c r="H97" s="3">
        <v>117.7</v>
      </c>
      <c r="I97" s="3">
        <v>134.5</v>
      </c>
      <c r="J97" s="3">
        <v>102.4</v>
      </c>
      <c r="K97" s="3">
        <v>124.2</v>
      </c>
      <c r="L97" s="3">
        <v>121.8</v>
      </c>
      <c r="M97" s="3">
        <v>126.6</v>
      </c>
      <c r="N97" s="3">
        <v>117.8</v>
      </c>
      <c r="O97" s="3">
        <v>135.6</v>
      </c>
      <c r="P97" s="3">
        <v>128</v>
      </c>
      <c r="Q97" s="3">
        <v>145.5</v>
      </c>
      <c r="R97" s="3">
        <v>132.69999999999999</v>
      </c>
      <c r="S97" s="3">
        <v>150.6</v>
      </c>
      <c r="T97" s="3">
        <v>146.4</v>
      </c>
      <c r="U97" s="3">
        <v>145.80000000000001</v>
      </c>
      <c r="V97" s="3">
        <v>116.7</v>
      </c>
      <c r="W97" s="3">
        <v>151.19999999999999</v>
      </c>
      <c r="X97" s="3">
        <v>136.4</v>
      </c>
      <c r="Y97" s="3">
        <v>133.6</v>
      </c>
      <c r="Z97" s="3">
        <v>154.6</v>
      </c>
      <c r="AA97" s="3">
        <v>177.6</v>
      </c>
      <c r="AB97" s="3">
        <v>141.4</v>
      </c>
      <c r="AC97" s="3">
        <v>110.7</v>
      </c>
      <c r="AD97" s="3">
        <v>102.7</v>
      </c>
      <c r="AE97" s="3">
        <v>129.9</v>
      </c>
      <c r="AF97" s="3">
        <v>124.2</v>
      </c>
      <c r="AG97" s="3">
        <v>122.3</v>
      </c>
      <c r="AH97" s="3">
        <v>122.5</v>
      </c>
      <c r="AI97" s="3">
        <v>136.1</v>
      </c>
      <c r="AJ97" s="3">
        <v>163.19999999999999</v>
      </c>
      <c r="AK97" s="3">
        <v>173.1</v>
      </c>
      <c r="AL97" s="3">
        <v>164.4</v>
      </c>
      <c r="AM97" s="3">
        <v>166.5</v>
      </c>
      <c r="AN97" s="3">
        <v>171.5</v>
      </c>
      <c r="AO97" s="3">
        <v>135.30000000000001</v>
      </c>
      <c r="AP97" s="3">
        <v>148.5</v>
      </c>
      <c r="AQ97" s="3">
        <v>163.5</v>
      </c>
      <c r="AR97" s="3">
        <v>139.5</v>
      </c>
      <c r="AS97" s="3">
        <v>172.1</v>
      </c>
      <c r="AT97" s="3">
        <v>162.19999999999999</v>
      </c>
      <c r="AU97" s="3">
        <v>192.2</v>
      </c>
      <c r="AV97" s="3">
        <v>161.30000000000001</v>
      </c>
      <c r="AX97" s="3">
        <v>127.8</v>
      </c>
      <c r="AY97" s="3">
        <v>222.6</v>
      </c>
      <c r="AZ97" s="3">
        <v>153.19999999999999</v>
      </c>
      <c r="BA97" s="3">
        <v>144.5</v>
      </c>
      <c r="BB97" s="3">
        <v>202</v>
      </c>
      <c r="BC97" s="3">
        <v>128.30000000000001</v>
      </c>
      <c r="BD97" s="3">
        <v>147.80000000000001</v>
      </c>
      <c r="BE97" s="3">
        <v>122.4</v>
      </c>
      <c r="BF97" s="3">
        <v>111.8</v>
      </c>
      <c r="BG97" s="3">
        <v>133.80000000000001</v>
      </c>
      <c r="BH97" s="3">
        <v>129</v>
      </c>
      <c r="BI97" s="3">
        <v>107.4</v>
      </c>
      <c r="BJ97" s="3">
        <v>134.19999999999999</v>
      </c>
      <c r="BK97" s="3">
        <v>148.30000000000001</v>
      </c>
      <c r="BL97" s="3">
        <v>132.30000000000001</v>
      </c>
      <c r="BM97" s="3">
        <v>146.19999999999999</v>
      </c>
      <c r="BN97" s="3">
        <v>110.6</v>
      </c>
      <c r="BO97" s="3">
        <v>165.5</v>
      </c>
      <c r="BP97" s="3">
        <v>158</v>
      </c>
      <c r="BQ97" s="3">
        <v>123</v>
      </c>
      <c r="BR97" s="3">
        <v>110.5</v>
      </c>
      <c r="BS97" s="3">
        <v>121.3</v>
      </c>
      <c r="BT97" s="3">
        <v>142.69999999999999</v>
      </c>
      <c r="BU97" s="3">
        <v>127.5</v>
      </c>
      <c r="BV97" s="3">
        <v>123.7</v>
      </c>
      <c r="BW97" s="3">
        <v>159.5</v>
      </c>
      <c r="BX97" s="3">
        <v>193</v>
      </c>
      <c r="BY97" s="3">
        <v>129.9</v>
      </c>
      <c r="BZ97" s="3">
        <v>167.7</v>
      </c>
      <c r="CA97" s="3">
        <v>153.19999999999999</v>
      </c>
      <c r="CB97" s="3">
        <v>200.9</v>
      </c>
      <c r="CC97" s="3">
        <v>169.7</v>
      </c>
      <c r="CD97" s="3">
        <v>166.5</v>
      </c>
      <c r="CE97" s="3">
        <v>140.69999999999999</v>
      </c>
      <c r="CF97" s="3">
        <v>75.400000000000006</v>
      </c>
      <c r="CG97" s="3">
        <v>115.4</v>
      </c>
      <c r="CH97" s="3">
        <v>121.4</v>
      </c>
      <c r="CI97" s="3">
        <v>160.69999999999999</v>
      </c>
      <c r="CJ97" s="3">
        <v>141.19999999999999</v>
      </c>
      <c r="CK97" s="3">
        <v>119.8</v>
      </c>
      <c r="CL97" s="3">
        <v>198.4</v>
      </c>
      <c r="CM97" s="3">
        <v>103.9</v>
      </c>
      <c r="CN97" s="3">
        <v>101.7</v>
      </c>
    </row>
    <row r="98" spans="1:92" x14ac:dyDescent="0.2">
      <c r="A98" s="4">
        <v>34700</v>
      </c>
      <c r="B98" s="3">
        <v>134.6</v>
      </c>
      <c r="C98" s="3">
        <v>138.30000000000001</v>
      </c>
      <c r="D98" s="3">
        <v>144</v>
      </c>
      <c r="E98" s="3">
        <v>131.80000000000001</v>
      </c>
      <c r="F98" s="3">
        <v>130</v>
      </c>
      <c r="G98" s="3">
        <v>140.19999999999999</v>
      </c>
      <c r="H98" s="3">
        <v>119.4</v>
      </c>
      <c r="I98" s="3">
        <v>134.30000000000001</v>
      </c>
      <c r="J98" s="3">
        <v>105.2</v>
      </c>
      <c r="K98" s="3">
        <v>123.1</v>
      </c>
      <c r="L98" s="3">
        <v>121.3</v>
      </c>
      <c r="M98" s="3">
        <v>122.6</v>
      </c>
      <c r="N98" s="3">
        <v>119.2</v>
      </c>
      <c r="O98" s="3">
        <v>137.19999999999999</v>
      </c>
      <c r="P98" s="3">
        <v>128.4</v>
      </c>
      <c r="Q98" s="3">
        <v>147.9</v>
      </c>
      <c r="R98" s="3">
        <v>133.6</v>
      </c>
      <c r="S98" s="3">
        <v>150.5</v>
      </c>
      <c r="T98" s="3">
        <v>146.4</v>
      </c>
      <c r="U98" s="3">
        <v>144.1</v>
      </c>
      <c r="V98" s="3">
        <v>122.1</v>
      </c>
      <c r="W98" s="3">
        <v>156.1</v>
      </c>
      <c r="X98" s="3">
        <v>138.1</v>
      </c>
      <c r="Y98" s="3">
        <v>134.30000000000001</v>
      </c>
      <c r="Z98" s="3">
        <v>159</v>
      </c>
      <c r="AA98" s="3">
        <v>183.8</v>
      </c>
      <c r="AB98" s="3">
        <v>144.4</v>
      </c>
      <c r="AC98" s="3">
        <v>120.5</v>
      </c>
      <c r="AD98" s="3">
        <v>115.2</v>
      </c>
      <c r="AE98" s="3">
        <v>130.6</v>
      </c>
      <c r="AF98" s="3">
        <v>121.4</v>
      </c>
      <c r="AG98" s="3">
        <v>118.6</v>
      </c>
      <c r="AH98" s="3">
        <v>126.3</v>
      </c>
      <c r="AI98" s="3">
        <v>134.9</v>
      </c>
      <c r="AJ98" s="3">
        <v>163.80000000000001</v>
      </c>
      <c r="AK98" s="3">
        <v>174.1</v>
      </c>
      <c r="AL98" s="3">
        <v>164.9</v>
      </c>
      <c r="AM98" s="3">
        <v>168.3</v>
      </c>
      <c r="AN98" s="3">
        <v>172.9</v>
      </c>
      <c r="AO98" s="3">
        <v>139.5</v>
      </c>
      <c r="AP98" s="3">
        <v>151.69999999999999</v>
      </c>
      <c r="AQ98" s="3">
        <v>165.9</v>
      </c>
      <c r="AR98" s="3">
        <v>143</v>
      </c>
      <c r="AS98" s="3">
        <v>177</v>
      </c>
      <c r="AT98" s="3">
        <v>166</v>
      </c>
      <c r="AU98" s="3">
        <v>192.5</v>
      </c>
      <c r="AV98" s="3">
        <v>162.1</v>
      </c>
      <c r="AW98" s="3">
        <v>100</v>
      </c>
      <c r="AX98" s="3">
        <v>127.8</v>
      </c>
      <c r="AY98" s="3">
        <v>222.6</v>
      </c>
      <c r="AZ98" s="3">
        <v>153.6</v>
      </c>
      <c r="BA98" s="3">
        <v>144</v>
      </c>
      <c r="BB98" s="3">
        <v>201.2</v>
      </c>
      <c r="BC98" s="3">
        <v>128.30000000000001</v>
      </c>
      <c r="BD98" s="3">
        <v>148</v>
      </c>
      <c r="BE98" s="3">
        <v>122.8</v>
      </c>
      <c r="BF98" s="3">
        <v>111.8</v>
      </c>
      <c r="BG98" s="3">
        <v>128.1</v>
      </c>
      <c r="BH98" s="3">
        <v>123.7</v>
      </c>
      <c r="BI98" s="3">
        <v>105.6</v>
      </c>
      <c r="BJ98" s="3">
        <v>131.4</v>
      </c>
      <c r="BK98" s="3">
        <v>149</v>
      </c>
      <c r="BL98" s="3">
        <v>132.69999999999999</v>
      </c>
      <c r="BM98" s="3">
        <v>146.19999999999999</v>
      </c>
      <c r="BN98" s="3">
        <v>110.6</v>
      </c>
      <c r="BO98" s="3">
        <v>166</v>
      </c>
      <c r="BP98" s="3">
        <v>159.69999999999999</v>
      </c>
      <c r="BQ98" s="3">
        <v>116.8</v>
      </c>
      <c r="BR98" s="3">
        <v>102.5</v>
      </c>
      <c r="BS98" s="3">
        <v>117</v>
      </c>
      <c r="BT98" s="3">
        <v>140.69999999999999</v>
      </c>
      <c r="BU98" s="3">
        <v>123.3</v>
      </c>
      <c r="BV98" s="3">
        <v>117.4</v>
      </c>
      <c r="BW98" s="3">
        <v>159.80000000000001</v>
      </c>
      <c r="BX98" s="3">
        <v>194.9</v>
      </c>
      <c r="BY98" s="3">
        <v>130.6</v>
      </c>
      <c r="BZ98" s="3">
        <v>166.9</v>
      </c>
      <c r="CA98" s="3">
        <v>155.6</v>
      </c>
      <c r="CB98" s="3">
        <v>197.1</v>
      </c>
      <c r="CC98" s="3">
        <v>171.8</v>
      </c>
      <c r="CD98" s="3">
        <v>169</v>
      </c>
      <c r="CE98" s="3">
        <v>140.9</v>
      </c>
      <c r="CF98" s="3">
        <v>74.7</v>
      </c>
      <c r="CG98" s="3">
        <v>115.5</v>
      </c>
      <c r="CH98" s="3">
        <v>120.9</v>
      </c>
      <c r="CI98" s="3">
        <v>161</v>
      </c>
      <c r="CJ98" s="3">
        <v>142.1</v>
      </c>
      <c r="CK98" s="3">
        <v>120.3</v>
      </c>
      <c r="CL98" s="3">
        <v>198.8</v>
      </c>
      <c r="CM98" s="3">
        <v>104.1</v>
      </c>
      <c r="CN98" s="3">
        <v>101.8</v>
      </c>
    </row>
    <row r="99" spans="1:92" x14ac:dyDescent="0.2">
      <c r="A99" s="4">
        <v>34731</v>
      </c>
      <c r="B99" s="3">
        <v>133.69999999999999</v>
      </c>
      <c r="C99" s="3">
        <v>138.80000000000001</v>
      </c>
      <c r="D99" s="3">
        <v>143.4</v>
      </c>
      <c r="E99" s="3">
        <v>132.5</v>
      </c>
      <c r="F99" s="3">
        <v>129.80000000000001</v>
      </c>
      <c r="G99" s="3">
        <v>140.80000000000001</v>
      </c>
      <c r="H99" s="3">
        <v>122.2</v>
      </c>
      <c r="I99" s="3">
        <v>132.6</v>
      </c>
      <c r="J99" s="3">
        <v>105.5</v>
      </c>
      <c r="K99" s="3">
        <v>124.6</v>
      </c>
      <c r="L99" s="3">
        <v>122.6</v>
      </c>
      <c r="M99" s="3">
        <v>125.9</v>
      </c>
      <c r="N99" s="3">
        <v>118.7</v>
      </c>
      <c r="O99" s="3">
        <v>138.69999999999999</v>
      </c>
      <c r="P99" s="3">
        <v>128.19999999999999</v>
      </c>
      <c r="Q99" s="3">
        <v>149.69999999999999</v>
      </c>
      <c r="R99" s="3">
        <v>132.9</v>
      </c>
      <c r="S99" s="3">
        <v>150.6</v>
      </c>
      <c r="T99" s="3">
        <v>146.6</v>
      </c>
      <c r="U99" s="3">
        <v>143.19999999999999</v>
      </c>
      <c r="V99" s="3">
        <v>123.1</v>
      </c>
      <c r="W99" s="3">
        <v>158.69999999999999</v>
      </c>
      <c r="X99" s="3">
        <v>141.9</v>
      </c>
      <c r="Y99" s="3">
        <v>135.30000000000001</v>
      </c>
      <c r="Z99" s="3">
        <v>165</v>
      </c>
      <c r="AA99" s="3">
        <v>196.1</v>
      </c>
      <c r="AB99" s="3">
        <v>146.9</v>
      </c>
      <c r="AC99" s="3">
        <v>123.1</v>
      </c>
      <c r="AD99" s="3">
        <v>118.1</v>
      </c>
      <c r="AE99" s="3">
        <v>132.4</v>
      </c>
      <c r="AF99" s="3">
        <v>120.5</v>
      </c>
      <c r="AG99" s="3">
        <v>117.4</v>
      </c>
      <c r="AH99" s="3">
        <v>127.4</v>
      </c>
      <c r="AI99" s="3">
        <v>134.30000000000001</v>
      </c>
      <c r="AJ99" s="3">
        <v>164.4</v>
      </c>
      <c r="AK99" s="3">
        <v>174.9</v>
      </c>
      <c r="AL99" s="3">
        <v>165.7</v>
      </c>
      <c r="AM99" s="3">
        <v>169.5</v>
      </c>
      <c r="AN99" s="3">
        <v>173.4</v>
      </c>
      <c r="AO99" s="3">
        <v>143.69999999999999</v>
      </c>
      <c r="AP99" s="3">
        <v>152.69999999999999</v>
      </c>
      <c r="AQ99" s="3">
        <v>166.5</v>
      </c>
      <c r="AR99" s="3">
        <v>144.19999999999999</v>
      </c>
      <c r="AS99" s="3">
        <v>178.6</v>
      </c>
      <c r="AT99" s="3">
        <v>166.7</v>
      </c>
      <c r="AU99" s="3">
        <v>192.5</v>
      </c>
      <c r="AV99" s="3">
        <v>167.1</v>
      </c>
      <c r="AW99" s="3">
        <v>100.5</v>
      </c>
      <c r="AX99" s="3">
        <v>127.8</v>
      </c>
      <c r="AY99" s="3">
        <v>222.6</v>
      </c>
      <c r="AZ99" s="3">
        <v>153.6</v>
      </c>
      <c r="BA99" s="3">
        <v>145.19999999999999</v>
      </c>
      <c r="BB99" s="3">
        <v>201.4</v>
      </c>
      <c r="BC99" s="3">
        <v>128.30000000000001</v>
      </c>
      <c r="BD99" s="3">
        <v>147.9</v>
      </c>
      <c r="BE99" s="3">
        <v>123.4</v>
      </c>
      <c r="BF99" s="3">
        <v>111.5</v>
      </c>
      <c r="BG99" s="3">
        <v>130.6</v>
      </c>
      <c r="BH99" s="3">
        <v>126.5</v>
      </c>
      <c r="BI99" s="3">
        <v>107.9</v>
      </c>
      <c r="BJ99" s="3">
        <v>133.80000000000001</v>
      </c>
      <c r="BK99" s="3">
        <v>149.69999999999999</v>
      </c>
      <c r="BL99" s="3">
        <v>132.4</v>
      </c>
      <c r="BM99" s="3">
        <v>146.19999999999999</v>
      </c>
      <c r="BN99" s="3">
        <v>110.8</v>
      </c>
      <c r="BO99" s="3">
        <v>166.1</v>
      </c>
      <c r="BP99" s="3">
        <v>159.69999999999999</v>
      </c>
      <c r="BQ99" s="3">
        <v>119.2</v>
      </c>
      <c r="BR99" s="3">
        <v>103.9</v>
      </c>
      <c r="BS99" s="3">
        <v>117.2</v>
      </c>
      <c r="BT99" s="3">
        <v>141.80000000000001</v>
      </c>
      <c r="BU99" s="3">
        <v>125</v>
      </c>
      <c r="BV99" s="3">
        <v>116.8</v>
      </c>
      <c r="BW99" s="3">
        <v>160</v>
      </c>
      <c r="BX99" s="3">
        <v>195.4</v>
      </c>
      <c r="BY99" s="3">
        <v>132.4</v>
      </c>
      <c r="BZ99" s="3">
        <v>167.7</v>
      </c>
      <c r="CA99" s="3">
        <v>154.19999999999999</v>
      </c>
      <c r="CB99" s="3">
        <v>197.1</v>
      </c>
      <c r="CC99" s="3">
        <v>177</v>
      </c>
      <c r="CD99" s="3">
        <v>169</v>
      </c>
      <c r="CE99" s="3">
        <v>140.9</v>
      </c>
      <c r="CF99" s="3">
        <v>74.8</v>
      </c>
      <c r="CG99" s="3">
        <v>115.6</v>
      </c>
      <c r="CH99" s="3">
        <v>121.3</v>
      </c>
      <c r="CI99" s="3">
        <v>161.6</v>
      </c>
      <c r="CJ99" s="3">
        <v>142.30000000000001</v>
      </c>
      <c r="CK99" s="3">
        <v>120.4</v>
      </c>
      <c r="CL99" s="3">
        <v>199</v>
      </c>
      <c r="CM99" s="3">
        <v>104</v>
      </c>
      <c r="CN99" s="3">
        <v>101.8</v>
      </c>
    </row>
    <row r="100" spans="1:92" x14ac:dyDescent="0.2">
      <c r="A100" s="4">
        <v>34759</v>
      </c>
      <c r="B100" s="3">
        <v>133</v>
      </c>
      <c r="C100" s="3">
        <v>139.19999999999999</v>
      </c>
      <c r="D100" s="3">
        <v>145.4</v>
      </c>
      <c r="E100" s="3">
        <v>131.80000000000001</v>
      </c>
      <c r="F100" s="3">
        <v>129</v>
      </c>
      <c r="G100" s="3">
        <v>139.5</v>
      </c>
      <c r="H100" s="3">
        <v>121.6</v>
      </c>
      <c r="I100" s="3">
        <v>134.69999999999999</v>
      </c>
      <c r="J100" s="3">
        <v>106.1</v>
      </c>
      <c r="K100" s="3">
        <v>124.4</v>
      </c>
      <c r="L100" s="3">
        <v>122.1</v>
      </c>
      <c r="M100" s="3">
        <v>124.8</v>
      </c>
      <c r="N100" s="3">
        <v>118.7</v>
      </c>
      <c r="O100" s="3">
        <v>141.69999999999999</v>
      </c>
      <c r="P100" s="3">
        <v>128.19999999999999</v>
      </c>
      <c r="Q100" s="3">
        <v>152.6</v>
      </c>
      <c r="R100" s="3">
        <v>129.1</v>
      </c>
      <c r="S100" s="3">
        <v>150.6</v>
      </c>
      <c r="T100" s="3">
        <v>144.69999999999999</v>
      </c>
      <c r="U100" s="3">
        <v>143.4</v>
      </c>
      <c r="V100" s="3">
        <v>124</v>
      </c>
      <c r="W100" s="3">
        <v>160.69999999999999</v>
      </c>
      <c r="X100" s="3">
        <v>142.30000000000001</v>
      </c>
      <c r="Y100" s="3">
        <v>135.19999999999999</v>
      </c>
      <c r="Z100" s="3">
        <v>168.6</v>
      </c>
      <c r="AA100" s="3">
        <v>202.5</v>
      </c>
      <c r="AB100" s="3">
        <v>148.80000000000001</v>
      </c>
      <c r="AC100" s="3">
        <v>127.5</v>
      </c>
      <c r="AD100" s="3">
        <v>123.3</v>
      </c>
      <c r="AE100" s="3">
        <v>133.9</v>
      </c>
      <c r="AF100" s="3">
        <v>118.3</v>
      </c>
      <c r="AG100" s="3">
        <v>114.9</v>
      </c>
      <c r="AH100" s="3">
        <v>127.1</v>
      </c>
      <c r="AI100" s="3">
        <v>137.30000000000001</v>
      </c>
      <c r="AJ100" s="3">
        <v>165</v>
      </c>
      <c r="AK100" s="3">
        <v>175.7</v>
      </c>
      <c r="AL100" s="3">
        <v>166.5</v>
      </c>
      <c r="AM100" s="3">
        <v>170.2</v>
      </c>
      <c r="AN100" s="3">
        <v>173.7</v>
      </c>
      <c r="AO100" s="3">
        <v>145.6</v>
      </c>
      <c r="AP100" s="3">
        <v>153.4</v>
      </c>
      <c r="AQ100" s="3">
        <v>166.9</v>
      </c>
      <c r="AR100" s="3">
        <v>144.9</v>
      </c>
      <c r="AS100" s="3">
        <v>178.9</v>
      </c>
      <c r="AT100" s="3">
        <v>166.8</v>
      </c>
      <c r="AU100" s="3">
        <v>192.6</v>
      </c>
      <c r="AV100" s="3">
        <v>168.4</v>
      </c>
      <c r="AW100" s="3">
        <v>98</v>
      </c>
      <c r="AX100" s="3">
        <v>127.8</v>
      </c>
      <c r="AY100" s="3">
        <v>222.6</v>
      </c>
      <c r="AZ100" s="3">
        <v>153.69999999999999</v>
      </c>
      <c r="BA100" s="3">
        <v>146.1</v>
      </c>
      <c r="BB100" s="3">
        <v>200.6</v>
      </c>
      <c r="BC100" s="3">
        <v>128.19999999999999</v>
      </c>
      <c r="BD100" s="3">
        <v>147.69999999999999</v>
      </c>
      <c r="BE100" s="3">
        <v>124</v>
      </c>
      <c r="BF100" s="3">
        <v>111.2</v>
      </c>
      <c r="BG100" s="3">
        <v>133.5</v>
      </c>
      <c r="BH100" s="3">
        <v>128.69999999999999</v>
      </c>
      <c r="BI100" s="3">
        <v>108.2</v>
      </c>
      <c r="BJ100" s="3">
        <v>135.9</v>
      </c>
      <c r="BK100" s="3">
        <v>151.80000000000001</v>
      </c>
      <c r="BL100" s="3">
        <v>133.30000000000001</v>
      </c>
      <c r="BM100" s="3">
        <v>146.19999999999999</v>
      </c>
      <c r="BN100" s="3">
        <v>111.2</v>
      </c>
      <c r="BO100" s="3">
        <v>166.3</v>
      </c>
      <c r="BP100" s="3">
        <v>159.69999999999999</v>
      </c>
      <c r="BQ100" s="3">
        <v>121.4</v>
      </c>
      <c r="BR100" s="3">
        <v>105.4</v>
      </c>
      <c r="BS100" s="3">
        <v>118.1</v>
      </c>
      <c r="BT100" s="3">
        <v>143.30000000000001</v>
      </c>
      <c r="BU100" s="3">
        <v>127.1</v>
      </c>
      <c r="BV100" s="3">
        <v>118.3</v>
      </c>
      <c r="BW100" s="3">
        <v>160.69999999999999</v>
      </c>
      <c r="BX100" s="3">
        <v>195.9</v>
      </c>
      <c r="BY100" s="3">
        <v>134.1</v>
      </c>
      <c r="BZ100" s="3">
        <v>167.7</v>
      </c>
      <c r="CA100" s="3">
        <v>155.69999999999999</v>
      </c>
      <c r="CB100" s="3">
        <v>197.1</v>
      </c>
      <c r="CC100" s="3">
        <v>177</v>
      </c>
      <c r="CD100" s="3">
        <v>169.1</v>
      </c>
      <c r="CE100" s="3">
        <v>140</v>
      </c>
      <c r="CF100" s="3">
        <v>74.599999999999994</v>
      </c>
      <c r="CG100" s="3">
        <v>115.7</v>
      </c>
      <c r="CH100" s="3">
        <v>121.5</v>
      </c>
      <c r="CI100" s="3">
        <v>161.9</v>
      </c>
      <c r="CJ100" s="3">
        <v>142.5</v>
      </c>
      <c r="CK100" s="3">
        <v>120.4</v>
      </c>
      <c r="CL100" s="3">
        <v>199</v>
      </c>
      <c r="CM100" s="3">
        <v>104</v>
      </c>
      <c r="CN100" s="3">
        <v>101.8</v>
      </c>
    </row>
    <row r="101" spans="1:92" x14ac:dyDescent="0.2">
      <c r="A101" s="4">
        <v>34790</v>
      </c>
      <c r="B101" s="3">
        <v>134.9</v>
      </c>
      <c r="C101" s="3">
        <v>138</v>
      </c>
      <c r="D101" s="3">
        <v>142.80000000000001</v>
      </c>
      <c r="E101" s="3">
        <v>131.5</v>
      </c>
      <c r="F101" s="3">
        <v>131.1</v>
      </c>
      <c r="G101" s="3">
        <v>143.5</v>
      </c>
      <c r="H101" s="3">
        <v>125.3</v>
      </c>
      <c r="I101" s="3">
        <v>134.4</v>
      </c>
      <c r="J101" s="3">
        <v>101.8</v>
      </c>
      <c r="K101" s="3">
        <v>124.7</v>
      </c>
      <c r="L101" s="3">
        <v>123.9</v>
      </c>
      <c r="M101" s="3">
        <v>128.1</v>
      </c>
      <c r="N101" s="3">
        <v>119.2</v>
      </c>
      <c r="O101" s="3">
        <v>145.69999999999999</v>
      </c>
      <c r="P101" s="3">
        <v>127.8</v>
      </c>
      <c r="Q101" s="3">
        <v>148.1</v>
      </c>
      <c r="R101" s="3">
        <v>133.4</v>
      </c>
      <c r="S101" s="3">
        <v>151</v>
      </c>
      <c r="T101" s="3">
        <v>146.30000000000001</v>
      </c>
      <c r="U101" s="3">
        <v>145.30000000000001</v>
      </c>
      <c r="V101" s="3">
        <v>124</v>
      </c>
      <c r="W101" s="3">
        <v>161.5</v>
      </c>
      <c r="X101" s="3">
        <v>146.6</v>
      </c>
      <c r="Y101" s="3">
        <v>135.30000000000001</v>
      </c>
      <c r="Z101" s="3">
        <v>169.9</v>
      </c>
      <c r="AA101" s="3">
        <v>204.7</v>
      </c>
      <c r="AB101" s="3">
        <v>149.5</v>
      </c>
      <c r="AC101" s="3">
        <v>122.8</v>
      </c>
      <c r="AD101" s="3">
        <v>116.7</v>
      </c>
      <c r="AE101" s="3">
        <v>135</v>
      </c>
      <c r="AF101" s="3">
        <v>123.5</v>
      </c>
      <c r="AG101" s="3">
        <v>121.4</v>
      </c>
      <c r="AH101" s="3">
        <v>124</v>
      </c>
      <c r="AI101" s="3">
        <v>136.5</v>
      </c>
      <c r="AJ101" s="3">
        <v>165.4</v>
      </c>
      <c r="AK101" s="3">
        <v>177.4</v>
      </c>
      <c r="AL101" s="3">
        <v>167.2</v>
      </c>
      <c r="AM101" s="3">
        <v>170.3</v>
      </c>
      <c r="AN101" s="3">
        <v>174.1</v>
      </c>
      <c r="AO101" s="3">
        <v>144.5</v>
      </c>
      <c r="AP101" s="3">
        <v>153.5</v>
      </c>
      <c r="AQ101" s="3">
        <v>167.4</v>
      </c>
      <c r="AR101" s="3">
        <v>144.80000000000001</v>
      </c>
      <c r="AS101" s="3">
        <v>180.5</v>
      </c>
      <c r="AT101" s="3">
        <v>168.9</v>
      </c>
      <c r="AU101" s="3">
        <v>201.7</v>
      </c>
      <c r="AV101" s="3">
        <v>178.3</v>
      </c>
      <c r="AW101" s="3">
        <v>99.8</v>
      </c>
      <c r="AX101" s="3">
        <v>135</v>
      </c>
      <c r="AY101" s="3">
        <v>236.3</v>
      </c>
      <c r="AZ101" s="3">
        <v>154</v>
      </c>
      <c r="BA101" s="3">
        <v>145.80000000000001</v>
      </c>
      <c r="BB101" s="3">
        <v>200.2</v>
      </c>
      <c r="BC101" s="3">
        <v>128.1</v>
      </c>
      <c r="BD101" s="3">
        <v>147.80000000000001</v>
      </c>
      <c r="BE101" s="3">
        <v>124.4</v>
      </c>
      <c r="BF101" s="3">
        <v>112.3</v>
      </c>
      <c r="BG101" s="3">
        <v>133.6</v>
      </c>
      <c r="BH101" s="3">
        <v>128.30000000000001</v>
      </c>
      <c r="BI101" s="3">
        <v>107.9</v>
      </c>
      <c r="BJ101" s="3">
        <v>135.4</v>
      </c>
      <c r="BK101" s="3">
        <v>153.30000000000001</v>
      </c>
      <c r="BL101" s="3">
        <v>133.19999999999999</v>
      </c>
      <c r="BM101" s="3">
        <v>146.30000000000001</v>
      </c>
      <c r="BN101" s="3">
        <v>111.7</v>
      </c>
      <c r="BO101" s="3">
        <v>167</v>
      </c>
      <c r="BP101" s="3">
        <v>160.6</v>
      </c>
      <c r="BQ101" s="3">
        <v>121.3</v>
      </c>
      <c r="BR101" s="3">
        <v>107.8</v>
      </c>
      <c r="BS101" s="3">
        <v>120.5</v>
      </c>
      <c r="BT101" s="3">
        <v>145.4</v>
      </c>
      <c r="BU101" s="3">
        <v>127.6</v>
      </c>
      <c r="BV101" s="3">
        <v>117.9</v>
      </c>
      <c r="BW101" s="3">
        <v>162.4</v>
      </c>
      <c r="BX101" s="3">
        <v>197.7</v>
      </c>
      <c r="BY101" s="3">
        <v>134.69999999999999</v>
      </c>
      <c r="BZ101" s="3">
        <v>168</v>
      </c>
      <c r="CA101" s="3">
        <v>157.69999999999999</v>
      </c>
      <c r="CB101" s="3">
        <v>193.2</v>
      </c>
      <c r="CC101" s="3">
        <v>177</v>
      </c>
      <c r="CD101" s="3">
        <v>170.3</v>
      </c>
      <c r="CE101" s="3">
        <v>140.69999999999999</v>
      </c>
      <c r="CF101" s="3">
        <v>73.900000000000006</v>
      </c>
      <c r="CG101" s="3">
        <v>115.9</v>
      </c>
      <c r="CH101" s="3">
        <v>121.2</v>
      </c>
      <c r="CI101" s="3">
        <v>162.1</v>
      </c>
      <c r="CJ101" s="3">
        <v>142.5</v>
      </c>
      <c r="CK101" s="3">
        <v>121.8</v>
      </c>
      <c r="CL101" s="3">
        <v>201.6</v>
      </c>
      <c r="CM101" s="3">
        <v>103.8</v>
      </c>
      <c r="CN101" s="3">
        <v>101.8</v>
      </c>
    </row>
    <row r="102" spans="1:92" x14ac:dyDescent="0.2">
      <c r="A102" s="4">
        <v>34820</v>
      </c>
      <c r="B102" s="3">
        <v>136.6</v>
      </c>
      <c r="C102" s="3">
        <v>140</v>
      </c>
      <c r="D102" s="3">
        <v>145</v>
      </c>
      <c r="E102" s="3">
        <v>132.9</v>
      </c>
      <c r="F102" s="3">
        <v>133.80000000000001</v>
      </c>
      <c r="G102" s="3">
        <v>149.80000000000001</v>
      </c>
      <c r="H102" s="3">
        <v>123.4</v>
      </c>
      <c r="I102" s="3">
        <v>136.5</v>
      </c>
      <c r="J102" s="3">
        <v>107.4</v>
      </c>
      <c r="K102" s="3">
        <v>126.6</v>
      </c>
      <c r="L102" s="3">
        <v>122</v>
      </c>
      <c r="M102" s="3">
        <v>124.5</v>
      </c>
      <c r="N102" s="3">
        <v>118.9</v>
      </c>
      <c r="O102" s="3">
        <v>156.5</v>
      </c>
      <c r="P102" s="3">
        <v>129.19999999999999</v>
      </c>
      <c r="Q102" s="3">
        <v>153</v>
      </c>
      <c r="R102" s="3">
        <v>127.3</v>
      </c>
      <c r="S102" s="3">
        <v>150.80000000000001</v>
      </c>
      <c r="T102" s="3">
        <v>146.30000000000001</v>
      </c>
      <c r="U102" s="3">
        <v>144.80000000000001</v>
      </c>
      <c r="V102" s="3">
        <v>123.7</v>
      </c>
      <c r="W102" s="3">
        <v>161.69999999999999</v>
      </c>
      <c r="X102" s="3">
        <v>151.9</v>
      </c>
      <c r="Y102" s="3">
        <v>136.69999999999999</v>
      </c>
      <c r="Z102" s="3">
        <v>174.7</v>
      </c>
      <c r="AA102" s="3">
        <v>204.5</v>
      </c>
      <c r="AB102" s="3">
        <v>157.4</v>
      </c>
      <c r="AC102" s="3">
        <v>131.6</v>
      </c>
      <c r="AD102" s="3">
        <v>128</v>
      </c>
      <c r="AE102" s="3">
        <v>136.19999999999999</v>
      </c>
      <c r="AF102" s="3">
        <v>128.19999999999999</v>
      </c>
      <c r="AG102" s="3">
        <v>126.5</v>
      </c>
      <c r="AH102" s="3">
        <v>125.3</v>
      </c>
      <c r="AI102" s="3">
        <v>137.19999999999999</v>
      </c>
      <c r="AJ102" s="3">
        <v>166</v>
      </c>
      <c r="AK102" s="3">
        <v>178.9</v>
      </c>
      <c r="AL102" s="3">
        <v>167.7</v>
      </c>
      <c r="AM102" s="3">
        <v>170.9</v>
      </c>
      <c r="AN102" s="3">
        <v>174.7</v>
      </c>
      <c r="AO102" s="3">
        <v>144.9</v>
      </c>
      <c r="AP102" s="3">
        <v>154.9</v>
      </c>
      <c r="AQ102" s="3">
        <v>167.9</v>
      </c>
      <c r="AR102" s="3">
        <v>146.5</v>
      </c>
      <c r="AS102" s="3">
        <v>181.4</v>
      </c>
      <c r="AT102" s="3">
        <v>169.9</v>
      </c>
      <c r="AU102" s="3">
        <v>202.3</v>
      </c>
      <c r="AV102" s="3">
        <v>178.8</v>
      </c>
      <c r="AW102" s="3">
        <v>98</v>
      </c>
      <c r="AX102" s="3">
        <v>135</v>
      </c>
      <c r="AY102" s="3">
        <v>235.7</v>
      </c>
      <c r="AZ102" s="3">
        <v>154.30000000000001</v>
      </c>
      <c r="BA102" s="3">
        <v>146.19999999999999</v>
      </c>
      <c r="BB102" s="3">
        <v>199.7</v>
      </c>
      <c r="BC102" s="3">
        <v>123.7</v>
      </c>
      <c r="BD102" s="3">
        <v>147.5</v>
      </c>
      <c r="BE102" s="3">
        <v>124.4</v>
      </c>
      <c r="BF102" s="3">
        <v>111.9</v>
      </c>
      <c r="BG102" s="3">
        <v>134.30000000000001</v>
      </c>
      <c r="BH102" s="3">
        <v>130.4</v>
      </c>
      <c r="BI102" s="3">
        <v>110.3</v>
      </c>
      <c r="BJ102" s="3">
        <v>137.1</v>
      </c>
      <c r="BK102" s="3">
        <v>154.6</v>
      </c>
      <c r="BL102" s="3">
        <v>133.80000000000001</v>
      </c>
      <c r="BM102" s="3">
        <v>146.30000000000001</v>
      </c>
      <c r="BN102" s="3">
        <v>111.7</v>
      </c>
      <c r="BO102" s="3">
        <v>167.5</v>
      </c>
      <c r="BP102" s="3">
        <v>160.30000000000001</v>
      </c>
      <c r="BQ102" s="3">
        <v>121.6</v>
      </c>
      <c r="BR102" s="3">
        <v>108.1</v>
      </c>
      <c r="BS102" s="3">
        <v>121.5</v>
      </c>
      <c r="BT102" s="3">
        <v>145.69999999999999</v>
      </c>
      <c r="BU102" s="3">
        <v>127.9</v>
      </c>
      <c r="BV102" s="3">
        <v>118.8</v>
      </c>
      <c r="BW102" s="3">
        <v>164</v>
      </c>
      <c r="BX102" s="3">
        <v>198.4</v>
      </c>
      <c r="BY102" s="3">
        <v>134.4</v>
      </c>
      <c r="BZ102" s="3">
        <v>168.6</v>
      </c>
      <c r="CA102" s="3">
        <v>158.30000000000001</v>
      </c>
      <c r="CB102" s="3">
        <v>193.2</v>
      </c>
      <c r="CC102" s="3">
        <v>177</v>
      </c>
      <c r="CD102" s="3">
        <v>170.3</v>
      </c>
      <c r="CE102" s="3">
        <v>141.30000000000001</v>
      </c>
      <c r="CF102" s="3">
        <v>73.7</v>
      </c>
      <c r="CG102" s="3">
        <v>114.9</v>
      </c>
      <c r="CH102" s="3">
        <v>121</v>
      </c>
      <c r="CI102" s="3">
        <v>162.9</v>
      </c>
      <c r="CJ102" s="3">
        <v>141.80000000000001</v>
      </c>
      <c r="CK102" s="3">
        <v>121.9</v>
      </c>
      <c r="CL102" s="3">
        <v>202.7</v>
      </c>
      <c r="CM102" s="3">
        <v>104.1</v>
      </c>
      <c r="CN102" s="3">
        <v>102</v>
      </c>
    </row>
    <row r="103" spans="1:92" x14ac:dyDescent="0.2">
      <c r="A103" s="4">
        <v>34851</v>
      </c>
      <c r="B103" s="3">
        <v>136.30000000000001</v>
      </c>
      <c r="C103" s="3">
        <v>139.19999999999999</v>
      </c>
      <c r="D103" s="3">
        <v>146.19999999999999</v>
      </c>
      <c r="E103" s="3">
        <v>133.30000000000001</v>
      </c>
      <c r="F103" s="3">
        <v>131.30000000000001</v>
      </c>
      <c r="G103" s="3">
        <v>144.30000000000001</v>
      </c>
      <c r="H103" s="3">
        <v>127.3</v>
      </c>
      <c r="I103" s="3">
        <v>135.1</v>
      </c>
      <c r="J103" s="3">
        <v>109.9</v>
      </c>
      <c r="K103" s="3">
        <v>126</v>
      </c>
      <c r="L103" s="3">
        <v>121.9</v>
      </c>
      <c r="M103" s="3">
        <v>123.7</v>
      </c>
      <c r="N103" s="3">
        <v>119.5</v>
      </c>
      <c r="O103" s="3">
        <v>156.80000000000001</v>
      </c>
      <c r="P103" s="3">
        <v>129.80000000000001</v>
      </c>
      <c r="Q103" s="3">
        <v>154.5</v>
      </c>
      <c r="R103" s="3">
        <v>131.9</v>
      </c>
      <c r="S103" s="3">
        <v>150.69999999999999</v>
      </c>
      <c r="T103" s="3">
        <v>146.9</v>
      </c>
      <c r="U103" s="3">
        <v>145.30000000000001</v>
      </c>
      <c r="V103" s="3">
        <v>123.8</v>
      </c>
      <c r="W103" s="3">
        <v>161.9</v>
      </c>
      <c r="X103" s="3">
        <v>153.6</v>
      </c>
      <c r="Y103" s="3">
        <v>137.5</v>
      </c>
      <c r="Z103" s="3">
        <v>167.2</v>
      </c>
      <c r="AA103" s="3">
        <v>182.2</v>
      </c>
      <c r="AB103" s="3">
        <v>158.5</v>
      </c>
      <c r="AC103" s="3">
        <v>115.2</v>
      </c>
      <c r="AD103" s="3">
        <v>106</v>
      </c>
      <c r="AE103" s="3">
        <v>137.4</v>
      </c>
      <c r="AF103" s="3">
        <v>129</v>
      </c>
      <c r="AG103" s="3">
        <v>127.5</v>
      </c>
      <c r="AH103" s="3">
        <v>125</v>
      </c>
      <c r="AI103" s="3">
        <v>139.4</v>
      </c>
      <c r="AJ103" s="3">
        <v>166.6</v>
      </c>
      <c r="AK103" s="3">
        <v>179.7</v>
      </c>
      <c r="AL103" s="3">
        <v>167.2</v>
      </c>
      <c r="AM103" s="3">
        <v>172</v>
      </c>
      <c r="AN103" s="3">
        <v>176.2</v>
      </c>
      <c r="AO103" s="3">
        <v>144.4</v>
      </c>
      <c r="AP103" s="3">
        <v>155</v>
      </c>
      <c r="AQ103" s="3">
        <v>168.5</v>
      </c>
      <c r="AR103" s="3">
        <v>146.5</v>
      </c>
      <c r="AS103" s="3">
        <v>181.5</v>
      </c>
      <c r="AT103" s="3">
        <v>170.4</v>
      </c>
      <c r="AU103" s="3">
        <v>202.4</v>
      </c>
      <c r="AV103" s="3">
        <v>179.4</v>
      </c>
      <c r="AW103" s="3">
        <v>100.9</v>
      </c>
      <c r="AX103" s="3">
        <v>135</v>
      </c>
      <c r="AY103" s="3">
        <v>235.7</v>
      </c>
      <c r="AZ103" s="3">
        <v>154.80000000000001</v>
      </c>
      <c r="BA103" s="3">
        <v>146.5</v>
      </c>
      <c r="BB103" s="3">
        <v>200</v>
      </c>
      <c r="BC103" s="3">
        <v>123.4</v>
      </c>
      <c r="BD103" s="3">
        <v>147.4</v>
      </c>
      <c r="BE103" s="3">
        <v>124.4</v>
      </c>
      <c r="BF103" s="3">
        <v>111.6</v>
      </c>
      <c r="BG103" s="3">
        <v>134.30000000000001</v>
      </c>
      <c r="BH103" s="3">
        <v>131</v>
      </c>
      <c r="BI103" s="3">
        <v>106.9</v>
      </c>
      <c r="BJ103" s="3">
        <v>137.9</v>
      </c>
      <c r="BK103" s="3">
        <v>155.1</v>
      </c>
      <c r="BL103" s="3">
        <v>134.80000000000001</v>
      </c>
      <c r="BM103" s="3">
        <v>146.30000000000001</v>
      </c>
      <c r="BN103" s="3">
        <v>111.7</v>
      </c>
      <c r="BO103" s="3">
        <v>167.9</v>
      </c>
      <c r="BP103" s="3">
        <v>159.6</v>
      </c>
      <c r="BQ103" s="3">
        <v>121.1</v>
      </c>
      <c r="BR103" s="3">
        <v>107.3</v>
      </c>
      <c r="BS103" s="3">
        <v>121.5</v>
      </c>
      <c r="BT103" s="3">
        <v>145.6</v>
      </c>
      <c r="BU103" s="3">
        <v>128</v>
      </c>
      <c r="BV103" s="3">
        <v>117.7</v>
      </c>
      <c r="BW103" s="3">
        <v>164.3</v>
      </c>
      <c r="BX103" s="3">
        <v>198.7</v>
      </c>
      <c r="BY103" s="3">
        <v>136</v>
      </c>
      <c r="BZ103" s="3">
        <v>169.2</v>
      </c>
      <c r="CA103" s="3">
        <v>158.4</v>
      </c>
      <c r="CB103" s="3">
        <v>193.2</v>
      </c>
      <c r="CC103" s="3">
        <v>177</v>
      </c>
      <c r="CD103" s="3">
        <v>170.3</v>
      </c>
      <c r="CE103" s="3">
        <v>141.5</v>
      </c>
      <c r="CF103" s="3">
        <v>72.7</v>
      </c>
      <c r="CG103" s="3">
        <v>116.1</v>
      </c>
      <c r="CH103" s="3">
        <v>121.1</v>
      </c>
      <c r="CI103" s="3">
        <v>164.1</v>
      </c>
      <c r="CJ103" s="3">
        <v>142.6</v>
      </c>
      <c r="CK103" s="3">
        <v>121.9</v>
      </c>
      <c r="CL103" s="3">
        <v>203.3</v>
      </c>
      <c r="CM103" s="3">
        <v>104.8</v>
      </c>
      <c r="CN103" s="3">
        <v>102.3</v>
      </c>
    </row>
    <row r="104" spans="1:92" x14ac:dyDescent="0.2">
      <c r="A104" s="4">
        <v>34881</v>
      </c>
      <c r="B104" s="3">
        <v>137.5</v>
      </c>
      <c r="C104" s="3">
        <v>141.80000000000001</v>
      </c>
      <c r="D104" s="3">
        <v>146.4</v>
      </c>
      <c r="E104" s="3">
        <v>133.5</v>
      </c>
      <c r="F104" s="3">
        <v>126.9</v>
      </c>
      <c r="G104" s="3">
        <v>134.69999999999999</v>
      </c>
      <c r="H104" s="3">
        <v>127.7</v>
      </c>
      <c r="I104" s="3">
        <v>135</v>
      </c>
      <c r="J104" s="3">
        <v>109.5</v>
      </c>
      <c r="K104" s="3">
        <v>125.9</v>
      </c>
      <c r="L104" s="3">
        <v>123.1</v>
      </c>
      <c r="M104" s="3">
        <v>124.1</v>
      </c>
      <c r="N104" s="3">
        <v>121.5</v>
      </c>
      <c r="O104" s="3">
        <v>158.30000000000001</v>
      </c>
      <c r="P104" s="3">
        <v>133.5</v>
      </c>
      <c r="Q104" s="3">
        <v>155.5</v>
      </c>
      <c r="R104" s="3">
        <v>131.4</v>
      </c>
      <c r="S104" s="3">
        <v>150.80000000000001</v>
      </c>
      <c r="T104" s="3">
        <v>148</v>
      </c>
      <c r="U104" s="3">
        <v>145.5</v>
      </c>
      <c r="V104" s="3">
        <v>123.8</v>
      </c>
      <c r="W104" s="3">
        <v>162.4</v>
      </c>
      <c r="X104" s="3">
        <v>152.80000000000001</v>
      </c>
      <c r="Y104" s="3">
        <v>137.9</v>
      </c>
      <c r="Z104" s="3">
        <v>136.5</v>
      </c>
      <c r="AA104" s="3">
        <v>99.3</v>
      </c>
      <c r="AB104" s="3">
        <v>158.5</v>
      </c>
      <c r="AC104" s="3">
        <v>116.2</v>
      </c>
      <c r="AD104" s="3">
        <v>107</v>
      </c>
      <c r="AE104" s="3">
        <v>138.19999999999999</v>
      </c>
      <c r="AF104" s="3">
        <v>127.6</v>
      </c>
      <c r="AG104" s="3">
        <v>125.6</v>
      </c>
      <c r="AH104" s="3">
        <v>126.4</v>
      </c>
      <c r="AI104" s="3">
        <v>138.80000000000001</v>
      </c>
      <c r="AJ104" s="3">
        <v>167.1</v>
      </c>
      <c r="AK104" s="3">
        <v>180</v>
      </c>
      <c r="AL104" s="3">
        <v>167.8</v>
      </c>
      <c r="AM104" s="3">
        <v>173.1</v>
      </c>
      <c r="AN104" s="3">
        <v>177.3</v>
      </c>
      <c r="AO104" s="3">
        <v>145.30000000000001</v>
      </c>
      <c r="AP104" s="3">
        <v>155.4</v>
      </c>
      <c r="AQ104" s="3">
        <v>169.2</v>
      </c>
      <c r="AR104" s="3">
        <v>146.80000000000001</v>
      </c>
      <c r="AS104" s="3">
        <v>181.6</v>
      </c>
      <c r="AT104" s="3">
        <v>170.4</v>
      </c>
      <c r="AU104" s="3">
        <v>202.5</v>
      </c>
      <c r="AV104" s="3">
        <v>180</v>
      </c>
      <c r="AW104" s="3">
        <v>99.6</v>
      </c>
      <c r="AX104" s="3">
        <v>134.6</v>
      </c>
      <c r="AY104" s="3">
        <v>234.8</v>
      </c>
      <c r="AZ104" s="3">
        <v>155.19999999999999</v>
      </c>
      <c r="BA104" s="3">
        <v>145.5</v>
      </c>
      <c r="BB104" s="3">
        <v>197</v>
      </c>
      <c r="BC104" s="3">
        <v>123.2</v>
      </c>
      <c r="BD104" s="3">
        <v>147.69999999999999</v>
      </c>
      <c r="BE104" s="3">
        <v>124.4</v>
      </c>
      <c r="BF104" s="3">
        <v>111.4</v>
      </c>
      <c r="BG104" s="3">
        <v>130.69999999999999</v>
      </c>
      <c r="BH104" s="3">
        <v>127.8</v>
      </c>
      <c r="BI104" s="3">
        <v>105.4</v>
      </c>
      <c r="BJ104" s="3">
        <v>137.30000000000001</v>
      </c>
      <c r="BK104" s="3">
        <v>155.69999999999999</v>
      </c>
      <c r="BL104" s="3">
        <v>136.4</v>
      </c>
      <c r="BM104" s="3">
        <v>146.30000000000001</v>
      </c>
      <c r="BN104" s="3">
        <v>108</v>
      </c>
      <c r="BO104" s="3">
        <v>168.5</v>
      </c>
      <c r="BP104" s="3">
        <v>158.1</v>
      </c>
      <c r="BQ104" s="3">
        <v>114.8</v>
      </c>
      <c r="BR104" s="3">
        <v>100.4</v>
      </c>
      <c r="BS104" s="3">
        <v>115.6</v>
      </c>
      <c r="BT104" s="3">
        <v>142.9</v>
      </c>
      <c r="BU104" s="3">
        <v>124.6</v>
      </c>
      <c r="BV104" s="3">
        <v>117.4</v>
      </c>
      <c r="BW104" s="3">
        <v>164.8</v>
      </c>
      <c r="BX104" s="3">
        <v>200.3</v>
      </c>
      <c r="BY104" s="3">
        <v>135.69999999999999</v>
      </c>
      <c r="BZ104" s="3">
        <v>169.8</v>
      </c>
      <c r="CA104" s="3">
        <v>158.69999999999999</v>
      </c>
      <c r="CB104" s="3">
        <v>192.6</v>
      </c>
      <c r="CC104" s="3">
        <v>177</v>
      </c>
      <c r="CD104" s="3">
        <v>171.1</v>
      </c>
      <c r="CE104" s="3">
        <v>142.19999999999999</v>
      </c>
      <c r="CF104" s="3">
        <v>71.599999999999994</v>
      </c>
      <c r="CG104" s="3">
        <v>115.3</v>
      </c>
      <c r="CH104" s="3">
        <v>119.9</v>
      </c>
      <c r="CI104" s="3">
        <v>166.4</v>
      </c>
      <c r="CJ104" s="3">
        <v>142</v>
      </c>
      <c r="CK104" s="3">
        <v>121.6</v>
      </c>
      <c r="CL104" s="3">
        <v>203.5</v>
      </c>
      <c r="CM104" s="3">
        <v>105.7</v>
      </c>
      <c r="CN104" s="3">
        <v>102.8</v>
      </c>
    </row>
    <row r="105" spans="1:92" x14ac:dyDescent="0.2">
      <c r="A105" s="4">
        <v>34912</v>
      </c>
      <c r="B105" s="3">
        <v>138</v>
      </c>
      <c r="C105" s="3">
        <v>141.5</v>
      </c>
      <c r="D105" s="3">
        <v>145.19999999999999</v>
      </c>
      <c r="E105" s="3">
        <v>134.1</v>
      </c>
      <c r="F105" s="3">
        <v>123.8</v>
      </c>
      <c r="G105" s="3">
        <v>129.5</v>
      </c>
      <c r="H105" s="3">
        <v>127.1</v>
      </c>
      <c r="I105" s="3">
        <v>135</v>
      </c>
      <c r="J105" s="3">
        <v>109.6</v>
      </c>
      <c r="K105" s="3">
        <v>127.2</v>
      </c>
      <c r="L105" s="3">
        <v>123.7</v>
      </c>
      <c r="M105" s="3">
        <v>124.7</v>
      </c>
      <c r="N105" s="3">
        <v>122.1</v>
      </c>
      <c r="O105" s="3">
        <v>157.69999999999999</v>
      </c>
      <c r="P105" s="3">
        <v>133.9</v>
      </c>
      <c r="Q105" s="3">
        <v>156.4</v>
      </c>
      <c r="R105" s="3">
        <v>133.69999999999999</v>
      </c>
      <c r="S105" s="3">
        <v>150.69999999999999</v>
      </c>
      <c r="T105" s="3">
        <v>147.5</v>
      </c>
      <c r="U105" s="3">
        <v>145.9</v>
      </c>
      <c r="V105" s="3">
        <v>124.4</v>
      </c>
      <c r="W105" s="3">
        <v>163.30000000000001</v>
      </c>
      <c r="X105" s="3">
        <v>152.6</v>
      </c>
      <c r="Y105" s="3">
        <v>137.9</v>
      </c>
      <c r="Z105" s="3">
        <v>177.3</v>
      </c>
      <c r="AA105" s="3">
        <v>210.7</v>
      </c>
      <c r="AB105" s="3">
        <v>157.69999999999999</v>
      </c>
      <c r="AC105" s="3">
        <v>120.8</v>
      </c>
      <c r="AD105" s="3">
        <v>113.5</v>
      </c>
      <c r="AE105" s="3">
        <v>137.30000000000001</v>
      </c>
      <c r="AF105" s="3">
        <v>134.5</v>
      </c>
      <c r="AG105" s="3">
        <v>133.4</v>
      </c>
      <c r="AH105" s="3">
        <v>126.7</v>
      </c>
      <c r="AI105" s="3">
        <v>140</v>
      </c>
      <c r="AJ105" s="3">
        <v>167.7</v>
      </c>
      <c r="AK105" s="3">
        <v>181</v>
      </c>
      <c r="AL105" s="3">
        <v>168</v>
      </c>
      <c r="AM105" s="3">
        <v>173.2</v>
      </c>
      <c r="AN105" s="3">
        <v>177.7</v>
      </c>
      <c r="AO105" s="3">
        <v>144.19999999999999</v>
      </c>
      <c r="AP105" s="3">
        <v>155.1</v>
      </c>
      <c r="AQ105" s="3">
        <v>169.5</v>
      </c>
      <c r="AR105" s="3">
        <v>146.30000000000001</v>
      </c>
      <c r="AS105" s="3">
        <v>181.5</v>
      </c>
      <c r="AT105" s="3">
        <v>170.2</v>
      </c>
      <c r="AU105" s="3">
        <v>202.9</v>
      </c>
      <c r="AV105" s="3">
        <v>180.6</v>
      </c>
      <c r="AW105" s="3">
        <v>100</v>
      </c>
      <c r="AX105" s="3">
        <v>134.6</v>
      </c>
      <c r="AY105" s="3">
        <v>234.8</v>
      </c>
      <c r="AZ105" s="3">
        <v>155.6</v>
      </c>
      <c r="BA105" s="3">
        <v>146.80000000000001</v>
      </c>
      <c r="BB105" s="3">
        <v>197.1</v>
      </c>
      <c r="BC105" s="3">
        <v>122.9</v>
      </c>
      <c r="BD105" s="3">
        <v>147.69999999999999</v>
      </c>
      <c r="BE105" s="3">
        <v>124.4</v>
      </c>
      <c r="BF105" s="3">
        <v>111.4</v>
      </c>
      <c r="BG105" s="3">
        <v>133.69999999999999</v>
      </c>
      <c r="BH105" s="3">
        <v>130.19999999999999</v>
      </c>
      <c r="BI105" s="3">
        <v>106.3</v>
      </c>
      <c r="BJ105" s="3">
        <v>137.9</v>
      </c>
      <c r="BK105" s="3">
        <v>156.5</v>
      </c>
      <c r="BL105" s="3">
        <v>136.30000000000001</v>
      </c>
      <c r="BM105" s="3">
        <v>146.30000000000001</v>
      </c>
      <c r="BN105" s="3">
        <v>108</v>
      </c>
      <c r="BO105" s="3">
        <v>169.3</v>
      </c>
      <c r="BP105" s="3">
        <v>158.19999999999999</v>
      </c>
      <c r="BQ105" s="3">
        <v>117.1</v>
      </c>
      <c r="BR105" s="3">
        <v>102.3</v>
      </c>
      <c r="BS105" s="3">
        <v>117.8</v>
      </c>
      <c r="BT105" s="3">
        <v>144.80000000000001</v>
      </c>
      <c r="BU105" s="3">
        <v>125.1</v>
      </c>
      <c r="BV105" s="3">
        <v>118.3</v>
      </c>
      <c r="BW105" s="3">
        <v>165.5</v>
      </c>
      <c r="BX105" s="3">
        <v>201.1</v>
      </c>
      <c r="BY105" s="3">
        <v>134.9</v>
      </c>
      <c r="BZ105" s="3">
        <v>170.5</v>
      </c>
      <c r="CA105" s="3">
        <v>158</v>
      </c>
      <c r="CB105" s="3">
        <v>192.6</v>
      </c>
      <c r="CC105" s="3">
        <v>177</v>
      </c>
      <c r="CD105" s="3">
        <v>171.2</v>
      </c>
      <c r="CE105" s="3">
        <v>142.69999999999999</v>
      </c>
      <c r="CF105" s="3">
        <v>72.2</v>
      </c>
      <c r="CG105" s="3">
        <v>114.2</v>
      </c>
      <c r="CH105" s="3">
        <v>120.2</v>
      </c>
      <c r="CI105" s="3">
        <v>167.5</v>
      </c>
      <c r="CJ105" s="3">
        <v>141.9</v>
      </c>
      <c r="CK105" s="3">
        <v>121.6</v>
      </c>
      <c r="CL105" s="3">
        <v>204</v>
      </c>
      <c r="CM105" s="3">
        <v>106.8</v>
      </c>
      <c r="CN105" s="3">
        <v>103.2</v>
      </c>
    </row>
    <row r="106" spans="1:92" x14ac:dyDescent="0.2">
      <c r="A106" s="4">
        <v>34943</v>
      </c>
      <c r="B106" s="3">
        <v>137.4</v>
      </c>
      <c r="C106" s="3">
        <v>141.9</v>
      </c>
      <c r="D106" s="3">
        <v>146.1</v>
      </c>
      <c r="E106" s="3">
        <v>134</v>
      </c>
      <c r="F106" s="3">
        <v>123.5</v>
      </c>
      <c r="G106" s="3">
        <v>132.6</v>
      </c>
      <c r="H106" s="3">
        <v>130.1</v>
      </c>
      <c r="I106" s="3">
        <v>139.80000000000001</v>
      </c>
      <c r="J106" s="3">
        <v>109.6</v>
      </c>
      <c r="K106" s="3">
        <v>127.4</v>
      </c>
      <c r="L106" s="3">
        <v>123.8</v>
      </c>
      <c r="M106" s="3">
        <v>124.7</v>
      </c>
      <c r="N106" s="3">
        <v>122.3</v>
      </c>
      <c r="O106" s="3">
        <v>158.6</v>
      </c>
      <c r="P106" s="3">
        <v>133.80000000000001</v>
      </c>
      <c r="Q106" s="3">
        <v>155.19999999999999</v>
      </c>
      <c r="R106" s="3">
        <v>135.6</v>
      </c>
      <c r="S106" s="3">
        <v>150.6</v>
      </c>
      <c r="T106" s="3">
        <v>148.1</v>
      </c>
      <c r="U106" s="3">
        <v>145.30000000000001</v>
      </c>
      <c r="V106" s="3">
        <v>124.5</v>
      </c>
      <c r="W106" s="3">
        <v>165.9</v>
      </c>
      <c r="X106" s="3">
        <v>152.6</v>
      </c>
      <c r="Y106" s="3">
        <v>138.19999999999999</v>
      </c>
      <c r="Z106" s="3">
        <v>175.3</v>
      </c>
      <c r="AA106" s="3">
        <v>203.8</v>
      </c>
      <c r="AB106" s="3">
        <v>158.6</v>
      </c>
      <c r="AC106" s="3">
        <v>124.9</v>
      </c>
      <c r="AD106" s="3">
        <v>118.1</v>
      </c>
      <c r="AE106" s="3">
        <v>139.6</v>
      </c>
      <c r="AF106" s="3">
        <v>129.30000000000001</v>
      </c>
      <c r="AG106" s="3">
        <v>127.6</v>
      </c>
      <c r="AH106" s="3">
        <v>126.4</v>
      </c>
      <c r="AI106" s="3">
        <v>140.30000000000001</v>
      </c>
      <c r="AJ106" s="3">
        <v>168.1</v>
      </c>
      <c r="AK106" s="3">
        <v>183</v>
      </c>
      <c r="AL106" s="3">
        <v>168.4</v>
      </c>
      <c r="AM106" s="3">
        <v>173.6</v>
      </c>
      <c r="AN106" s="3">
        <v>178.1</v>
      </c>
      <c r="AO106" s="3">
        <v>145</v>
      </c>
      <c r="AP106" s="3">
        <v>155.6</v>
      </c>
      <c r="AQ106" s="3">
        <v>169.8</v>
      </c>
      <c r="AR106" s="3">
        <v>146.69999999999999</v>
      </c>
      <c r="AS106" s="3">
        <v>181.5</v>
      </c>
      <c r="AT106" s="3">
        <v>170.1</v>
      </c>
      <c r="AU106" s="3">
        <v>203</v>
      </c>
      <c r="AV106" s="3">
        <v>181.1</v>
      </c>
      <c r="AW106" s="3">
        <v>100.3</v>
      </c>
      <c r="AX106" s="3">
        <v>134.6</v>
      </c>
      <c r="AY106" s="3">
        <v>234.8</v>
      </c>
      <c r="AZ106" s="3">
        <v>156.1</v>
      </c>
      <c r="BA106" s="3">
        <v>147.30000000000001</v>
      </c>
      <c r="BB106" s="3">
        <v>197.2</v>
      </c>
      <c r="BC106" s="3">
        <v>126.5</v>
      </c>
      <c r="BD106" s="3">
        <v>147.69999999999999</v>
      </c>
      <c r="BE106" s="3">
        <v>124.4</v>
      </c>
      <c r="BF106" s="3">
        <v>113.5</v>
      </c>
      <c r="BG106" s="3">
        <v>135.1</v>
      </c>
      <c r="BH106" s="3">
        <v>133.4</v>
      </c>
      <c r="BI106" s="3">
        <v>110.1</v>
      </c>
      <c r="BJ106" s="3">
        <v>135.4</v>
      </c>
      <c r="BK106" s="3">
        <v>156.9</v>
      </c>
      <c r="BL106" s="3">
        <v>136.69999999999999</v>
      </c>
      <c r="BM106" s="3">
        <v>146.30000000000001</v>
      </c>
      <c r="BN106" s="3">
        <v>108</v>
      </c>
      <c r="BO106" s="3">
        <v>169.7</v>
      </c>
      <c r="BP106" s="3">
        <v>158.30000000000001</v>
      </c>
      <c r="BQ106" s="3">
        <v>122</v>
      </c>
      <c r="BR106" s="3">
        <v>109.5</v>
      </c>
      <c r="BS106" s="3">
        <v>119.8</v>
      </c>
      <c r="BT106" s="3">
        <v>146.4</v>
      </c>
      <c r="BU106" s="3">
        <v>127.5</v>
      </c>
      <c r="BV106" s="3">
        <v>119.6</v>
      </c>
      <c r="BW106" s="3">
        <v>166.1</v>
      </c>
      <c r="BX106" s="3">
        <v>201.8</v>
      </c>
      <c r="BY106" s="3">
        <v>134.9</v>
      </c>
      <c r="BZ106" s="3">
        <v>171.2</v>
      </c>
      <c r="CA106" s="3">
        <v>156.1</v>
      </c>
      <c r="CB106" s="3">
        <v>192.6</v>
      </c>
      <c r="CC106" s="3">
        <v>177.1</v>
      </c>
      <c r="CD106" s="3">
        <v>171.3</v>
      </c>
      <c r="CE106" s="3">
        <v>142.30000000000001</v>
      </c>
      <c r="CF106" s="3">
        <v>72.3</v>
      </c>
      <c r="CG106" s="3">
        <v>115.3</v>
      </c>
      <c r="CH106" s="3">
        <v>120.1</v>
      </c>
      <c r="CI106" s="3">
        <v>167.8</v>
      </c>
      <c r="CJ106" s="3">
        <v>141.6</v>
      </c>
      <c r="CK106" s="3">
        <v>121.7</v>
      </c>
      <c r="CL106" s="3">
        <v>206.5</v>
      </c>
      <c r="CM106" s="3">
        <v>107.6</v>
      </c>
      <c r="CN106" s="3">
        <v>103.7</v>
      </c>
    </row>
    <row r="107" spans="1:92" x14ac:dyDescent="0.2">
      <c r="A107" s="4">
        <v>34973</v>
      </c>
      <c r="B107" s="3">
        <v>137.69999999999999</v>
      </c>
      <c r="C107" s="3">
        <v>141.80000000000001</v>
      </c>
      <c r="D107" s="3">
        <v>148.19999999999999</v>
      </c>
      <c r="E107" s="3">
        <v>136.5</v>
      </c>
      <c r="F107" s="3">
        <v>127</v>
      </c>
      <c r="G107" s="3">
        <v>133.1</v>
      </c>
      <c r="H107" s="3">
        <v>133.4</v>
      </c>
      <c r="I107" s="3">
        <v>142.80000000000001</v>
      </c>
      <c r="J107" s="3">
        <v>102.5</v>
      </c>
      <c r="K107" s="3">
        <v>127.7</v>
      </c>
      <c r="L107" s="3">
        <v>123.4</v>
      </c>
      <c r="M107" s="3">
        <v>124.8</v>
      </c>
      <c r="N107" s="3">
        <v>121.3</v>
      </c>
      <c r="O107" s="3">
        <v>159</v>
      </c>
      <c r="P107" s="3">
        <v>133.9</v>
      </c>
      <c r="Q107" s="3">
        <v>158.9</v>
      </c>
      <c r="R107" s="3">
        <v>135.5</v>
      </c>
      <c r="S107" s="3">
        <v>150.69999999999999</v>
      </c>
      <c r="T107" s="3">
        <v>146.80000000000001</v>
      </c>
      <c r="U107" s="3">
        <v>145.6</v>
      </c>
      <c r="V107" s="3">
        <v>123.8</v>
      </c>
      <c r="W107" s="3">
        <v>166.6</v>
      </c>
      <c r="X107" s="3">
        <v>153.1</v>
      </c>
      <c r="Y107" s="3">
        <v>138.69999999999999</v>
      </c>
      <c r="Z107" s="3">
        <v>175.4</v>
      </c>
      <c r="AA107" s="3">
        <v>206.9</v>
      </c>
      <c r="AB107" s="3">
        <v>157</v>
      </c>
      <c r="AC107" s="3">
        <v>111.6</v>
      </c>
      <c r="AD107" s="3">
        <v>99</v>
      </c>
      <c r="AE107" s="3">
        <v>144.19999999999999</v>
      </c>
      <c r="AF107" s="3">
        <v>121.1</v>
      </c>
      <c r="AG107" s="3">
        <v>118.4</v>
      </c>
      <c r="AH107" s="3">
        <v>125</v>
      </c>
      <c r="AI107" s="3">
        <v>138.69999999999999</v>
      </c>
      <c r="AJ107" s="3">
        <v>168.7</v>
      </c>
      <c r="AK107" s="3">
        <v>183.8</v>
      </c>
      <c r="AL107" s="3">
        <v>168.8</v>
      </c>
      <c r="AM107" s="3">
        <v>174.1</v>
      </c>
      <c r="AN107" s="3">
        <v>178.4</v>
      </c>
      <c r="AO107" s="3">
        <v>146.30000000000001</v>
      </c>
      <c r="AP107" s="3">
        <v>156.80000000000001</v>
      </c>
      <c r="AQ107" s="3">
        <v>170.1</v>
      </c>
      <c r="AR107" s="3">
        <v>148.30000000000001</v>
      </c>
      <c r="AS107" s="3">
        <v>181.4</v>
      </c>
      <c r="AT107" s="3">
        <v>170.2</v>
      </c>
      <c r="AU107" s="3">
        <v>203.4</v>
      </c>
      <c r="AV107" s="3">
        <v>173.9</v>
      </c>
      <c r="AW107" s="3">
        <v>99.2</v>
      </c>
      <c r="AX107" s="3">
        <v>134.6</v>
      </c>
      <c r="AY107" s="3">
        <v>234.8</v>
      </c>
      <c r="AZ107" s="3">
        <v>158.9</v>
      </c>
      <c r="BA107" s="3">
        <v>148.4</v>
      </c>
      <c r="BB107" s="3">
        <v>184.7</v>
      </c>
      <c r="BC107" s="3">
        <v>127.7</v>
      </c>
      <c r="BD107" s="3">
        <v>147.6</v>
      </c>
      <c r="BE107" s="3">
        <v>124.4</v>
      </c>
      <c r="BF107" s="3">
        <v>111.9</v>
      </c>
      <c r="BG107" s="3">
        <v>134.80000000000001</v>
      </c>
      <c r="BH107" s="3">
        <v>134</v>
      </c>
      <c r="BI107" s="3">
        <v>107.6</v>
      </c>
      <c r="BJ107" s="3">
        <v>134.80000000000001</v>
      </c>
      <c r="BK107" s="3">
        <v>157.69999999999999</v>
      </c>
      <c r="BL107" s="3">
        <v>137.30000000000001</v>
      </c>
      <c r="BM107" s="3">
        <v>146.30000000000001</v>
      </c>
      <c r="BN107" s="3">
        <v>108</v>
      </c>
      <c r="BO107" s="3">
        <v>170.2</v>
      </c>
      <c r="BP107" s="3">
        <v>157</v>
      </c>
      <c r="BQ107" s="3">
        <v>121.1</v>
      </c>
      <c r="BR107" s="3">
        <v>109.1</v>
      </c>
      <c r="BS107" s="3">
        <v>120</v>
      </c>
      <c r="BT107" s="3">
        <v>146.30000000000001</v>
      </c>
      <c r="BU107" s="3">
        <v>128</v>
      </c>
      <c r="BV107" s="3">
        <v>118.9</v>
      </c>
      <c r="BW107" s="3">
        <v>166.9</v>
      </c>
      <c r="BX107" s="3">
        <v>203.7</v>
      </c>
      <c r="BY107" s="3">
        <v>133.19999999999999</v>
      </c>
      <c r="BZ107" s="3">
        <v>171.5</v>
      </c>
      <c r="CA107" s="3">
        <v>153.9</v>
      </c>
      <c r="CB107" s="3">
        <v>187.3</v>
      </c>
      <c r="CC107" s="3">
        <v>177.1</v>
      </c>
      <c r="CD107" s="3">
        <v>172</v>
      </c>
      <c r="CE107" s="3">
        <v>141.5</v>
      </c>
      <c r="CF107" s="3">
        <v>71.3</v>
      </c>
      <c r="CG107" s="3">
        <v>116.8</v>
      </c>
      <c r="CH107" s="3">
        <v>120.2</v>
      </c>
      <c r="CI107" s="3">
        <v>169.2</v>
      </c>
      <c r="CJ107" s="3">
        <v>141.6</v>
      </c>
      <c r="CK107" s="3">
        <v>119.8</v>
      </c>
      <c r="CL107" s="3">
        <v>206.8</v>
      </c>
      <c r="CM107" s="3">
        <v>107.7</v>
      </c>
      <c r="CN107" s="3">
        <v>103.7</v>
      </c>
    </row>
    <row r="108" spans="1:92" x14ac:dyDescent="0.2">
      <c r="A108" s="4">
        <v>35004</v>
      </c>
      <c r="B108" s="3">
        <v>137.4</v>
      </c>
      <c r="C108" s="3">
        <v>141.9</v>
      </c>
      <c r="D108" s="3">
        <v>148.69999999999999</v>
      </c>
      <c r="E108" s="3">
        <v>137</v>
      </c>
      <c r="F108" s="3">
        <v>129.19999999999999</v>
      </c>
      <c r="G108" s="3">
        <v>137.30000000000001</v>
      </c>
      <c r="H108" s="3">
        <v>131.6</v>
      </c>
      <c r="I108" s="3">
        <v>143.19999999999999</v>
      </c>
      <c r="J108" s="3">
        <v>102.4</v>
      </c>
      <c r="K108" s="3">
        <v>127.7</v>
      </c>
      <c r="L108" s="3">
        <v>124.4</v>
      </c>
      <c r="M108" s="3">
        <v>125.5</v>
      </c>
      <c r="N108" s="3">
        <v>122.6</v>
      </c>
      <c r="O108" s="3">
        <v>159</v>
      </c>
      <c r="P108" s="3">
        <v>133.4</v>
      </c>
      <c r="Q108" s="3">
        <v>159.6</v>
      </c>
      <c r="R108" s="3">
        <v>137.9</v>
      </c>
      <c r="S108" s="3">
        <v>151</v>
      </c>
      <c r="T108" s="3">
        <v>145.6</v>
      </c>
      <c r="U108" s="3">
        <v>146</v>
      </c>
      <c r="V108" s="3">
        <v>123.7</v>
      </c>
      <c r="W108" s="3">
        <v>166.8</v>
      </c>
      <c r="X108" s="3">
        <v>153.19999999999999</v>
      </c>
      <c r="Y108" s="3">
        <v>138.69999999999999</v>
      </c>
      <c r="Z108" s="3">
        <v>173.2</v>
      </c>
      <c r="AA108" s="3">
        <v>194.3</v>
      </c>
      <c r="AB108" s="3">
        <v>160.9</v>
      </c>
      <c r="AC108" s="3">
        <v>111.6</v>
      </c>
      <c r="AD108" s="3">
        <v>98.4</v>
      </c>
      <c r="AE108" s="3">
        <v>145.9</v>
      </c>
      <c r="AF108" s="3">
        <v>121.6</v>
      </c>
      <c r="AG108" s="3">
        <v>119</v>
      </c>
      <c r="AH108" s="3">
        <v>125.6</v>
      </c>
      <c r="AI108" s="3">
        <v>139.5</v>
      </c>
      <c r="AJ108" s="3">
        <v>169.4</v>
      </c>
      <c r="AK108" s="3">
        <v>184.3</v>
      </c>
      <c r="AL108" s="3">
        <v>169</v>
      </c>
      <c r="AM108" s="3">
        <v>173.7</v>
      </c>
      <c r="AN108" s="3">
        <v>178.6</v>
      </c>
      <c r="AO108" s="3">
        <v>143.4</v>
      </c>
      <c r="AP108" s="3">
        <v>155.1</v>
      </c>
      <c r="AQ108" s="3">
        <v>170.4</v>
      </c>
      <c r="AR108" s="3">
        <v>145.9</v>
      </c>
      <c r="AS108" s="3">
        <v>181.4</v>
      </c>
      <c r="AT108" s="3">
        <v>170.2</v>
      </c>
      <c r="AU108" s="3">
        <v>203.5</v>
      </c>
      <c r="AV108" s="3">
        <v>173.4</v>
      </c>
      <c r="AW108" s="3">
        <v>100.2</v>
      </c>
      <c r="AX108" s="3">
        <v>134.6</v>
      </c>
      <c r="AY108" s="3">
        <v>234.8</v>
      </c>
      <c r="AZ108" s="3">
        <v>159.19999999999999</v>
      </c>
      <c r="BA108" s="3">
        <v>148.9</v>
      </c>
      <c r="BB108" s="3">
        <v>185</v>
      </c>
      <c r="BC108" s="3">
        <v>127.7</v>
      </c>
      <c r="BD108" s="3">
        <v>147.5</v>
      </c>
      <c r="BE108" s="3">
        <v>124.4</v>
      </c>
      <c r="BF108" s="3">
        <v>112.8</v>
      </c>
      <c r="BG108" s="3">
        <v>136.80000000000001</v>
      </c>
      <c r="BH108" s="3">
        <v>137.80000000000001</v>
      </c>
      <c r="BI108" s="3">
        <v>107.7</v>
      </c>
      <c r="BJ108" s="3">
        <v>136.1</v>
      </c>
      <c r="BK108" s="3">
        <v>156.80000000000001</v>
      </c>
      <c r="BL108" s="3">
        <v>136.80000000000001</v>
      </c>
      <c r="BM108" s="3">
        <v>146.30000000000001</v>
      </c>
      <c r="BN108" s="3">
        <v>108</v>
      </c>
      <c r="BO108" s="3">
        <v>170.8</v>
      </c>
      <c r="BP108" s="3">
        <v>157</v>
      </c>
      <c r="BQ108" s="3">
        <v>122.3</v>
      </c>
      <c r="BR108" s="3">
        <v>109.6</v>
      </c>
      <c r="BS108" s="3">
        <v>120.3</v>
      </c>
      <c r="BT108" s="3">
        <v>146.9</v>
      </c>
      <c r="BU108" s="3">
        <v>128.5</v>
      </c>
      <c r="BV108" s="3">
        <v>119.3</v>
      </c>
      <c r="BW108" s="3">
        <v>167.3</v>
      </c>
      <c r="BX108" s="3">
        <v>204.3</v>
      </c>
      <c r="BY108" s="3">
        <v>131.69999999999999</v>
      </c>
      <c r="BZ108" s="3">
        <v>171.8</v>
      </c>
      <c r="CA108" s="3">
        <v>151.80000000000001</v>
      </c>
      <c r="CB108" s="3">
        <v>187.3</v>
      </c>
      <c r="CC108" s="3">
        <v>177.1</v>
      </c>
      <c r="CD108" s="3">
        <v>172.2</v>
      </c>
      <c r="CE108" s="3">
        <v>141.4</v>
      </c>
      <c r="CF108" s="3">
        <v>71.099999999999994</v>
      </c>
      <c r="CG108" s="3">
        <v>115.8</v>
      </c>
      <c r="CH108" s="3">
        <v>120</v>
      </c>
      <c r="CI108" s="3">
        <v>170.4</v>
      </c>
      <c r="CJ108" s="3">
        <v>142</v>
      </c>
      <c r="CK108" s="3">
        <v>120.5</v>
      </c>
      <c r="CL108" s="3">
        <v>206.9</v>
      </c>
      <c r="CM108" s="3">
        <v>108</v>
      </c>
      <c r="CN108" s="3">
        <v>103.7</v>
      </c>
    </row>
    <row r="109" spans="1:92" x14ac:dyDescent="0.2">
      <c r="A109" s="4">
        <v>35034</v>
      </c>
      <c r="B109" s="3">
        <v>137.30000000000001</v>
      </c>
      <c r="C109" s="3">
        <v>141.30000000000001</v>
      </c>
      <c r="D109" s="3">
        <v>149.30000000000001</v>
      </c>
      <c r="E109" s="3">
        <v>135</v>
      </c>
      <c r="F109" s="3">
        <v>129.9</v>
      </c>
      <c r="G109" s="3">
        <v>141.30000000000001</v>
      </c>
      <c r="H109" s="3">
        <v>134.6</v>
      </c>
      <c r="I109" s="3">
        <v>144.1</v>
      </c>
      <c r="J109" s="3">
        <v>103.7</v>
      </c>
      <c r="K109" s="3">
        <v>128.69999999999999</v>
      </c>
      <c r="L109" s="3">
        <v>124.7</v>
      </c>
      <c r="M109" s="3">
        <v>127.6</v>
      </c>
      <c r="N109" s="3">
        <v>121.1</v>
      </c>
      <c r="O109" s="3">
        <v>163.4</v>
      </c>
      <c r="P109" s="3">
        <v>134.6</v>
      </c>
      <c r="Q109" s="3">
        <v>159.5</v>
      </c>
      <c r="R109" s="3">
        <v>142.1</v>
      </c>
      <c r="S109" s="3">
        <v>152.9</v>
      </c>
      <c r="T109" s="3">
        <v>146.6</v>
      </c>
      <c r="U109" s="3">
        <v>144.69999999999999</v>
      </c>
      <c r="V109" s="3">
        <v>123.7</v>
      </c>
      <c r="W109" s="3">
        <v>166.4</v>
      </c>
      <c r="X109" s="3">
        <v>153.4</v>
      </c>
      <c r="Y109" s="3">
        <v>138.5</v>
      </c>
      <c r="Z109" s="3">
        <v>175.7</v>
      </c>
      <c r="AA109" s="3">
        <v>201.2</v>
      </c>
      <c r="AB109" s="3">
        <v>160.9</v>
      </c>
      <c r="AC109" s="3">
        <v>114.7</v>
      </c>
      <c r="AD109" s="3">
        <v>102.3</v>
      </c>
      <c r="AE109" s="3">
        <v>146.30000000000001</v>
      </c>
      <c r="AF109" s="3">
        <v>127.9</v>
      </c>
      <c r="AG109" s="3">
        <v>126.2</v>
      </c>
      <c r="AH109" s="3">
        <v>125.1</v>
      </c>
      <c r="AI109" s="3">
        <v>140.9</v>
      </c>
      <c r="AJ109" s="3">
        <v>169.9</v>
      </c>
      <c r="AK109" s="3">
        <v>184.6</v>
      </c>
      <c r="AL109" s="3">
        <v>169.4</v>
      </c>
      <c r="AM109" s="3">
        <v>173.5</v>
      </c>
      <c r="AN109" s="3">
        <v>178.7</v>
      </c>
      <c r="AO109" s="3">
        <v>141.69999999999999</v>
      </c>
      <c r="AP109" s="3">
        <v>152.19999999999999</v>
      </c>
      <c r="AQ109" s="3">
        <v>170.5</v>
      </c>
      <c r="AR109" s="3">
        <v>141.80000000000001</v>
      </c>
      <c r="AS109" s="3">
        <v>186</v>
      </c>
      <c r="AT109" s="3">
        <v>172.1</v>
      </c>
      <c r="AU109" s="3">
        <v>203.5</v>
      </c>
      <c r="AV109" s="3">
        <v>173.8</v>
      </c>
      <c r="AW109" s="3">
        <v>99.7</v>
      </c>
      <c r="AX109" s="3">
        <v>134.6</v>
      </c>
      <c r="AY109" s="3">
        <v>234.8</v>
      </c>
      <c r="AZ109" s="3">
        <v>159.30000000000001</v>
      </c>
      <c r="BA109" s="3">
        <v>148.6</v>
      </c>
      <c r="BB109" s="3">
        <v>184.8</v>
      </c>
      <c r="BC109" s="3">
        <v>128.4</v>
      </c>
      <c r="BD109" s="3">
        <v>147.5</v>
      </c>
      <c r="BE109" s="3">
        <v>124.4</v>
      </c>
      <c r="BF109" s="3">
        <v>115.7</v>
      </c>
      <c r="BG109" s="3">
        <v>140.80000000000001</v>
      </c>
      <c r="BH109" s="3">
        <v>139.30000000000001</v>
      </c>
      <c r="BI109" s="3">
        <v>109.7</v>
      </c>
      <c r="BJ109" s="3">
        <v>136.1</v>
      </c>
      <c r="BK109" s="3">
        <v>156.30000000000001</v>
      </c>
      <c r="BL109" s="3">
        <v>137.6</v>
      </c>
      <c r="BM109" s="3">
        <v>146.30000000000001</v>
      </c>
      <c r="BN109" s="3">
        <v>108</v>
      </c>
      <c r="BO109" s="3">
        <v>171.1</v>
      </c>
      <c r="BP109" s="3">
        <v>157</v>
      </c>
      <c r="BQ109" s="3">
        <v>122.7</v>
      </c>
      <c r="BR109" s="3">
        <v>109.8</v>
      </c>
      <c r="BS109" s="3">
        <v>120.5</v>
      </c>
      <c r="BT109" s="3">
        <v>147.69999999999999</v>
      </c>
      <c r="BU109" s="3">
        <v>127.8</v>
      </c>
      <c r="BV109" s="3">
        <v>120</v>
      </c>
      <c r="BW109" s="3">
        <v>166.9</v>
      </c>
      <c r="BX109" s="3">
        <v>204.7</v>
      </c>
      <c r="BY109" s="3">
        <v>131.19999999999999</v>
      </c>
      <c r="BZ109" s="3">
        <v>172</v>
      </c>
      <c r="CA109" s="3">
        <v>162.80000000000001</v>
      </c>
      <c r="CB109" s="3">
        <v>189.4</v>
      </c>
      <c r="CC109" s="3">
        <v>177.1</v>
      </c>
      <c r="CD109" s="3">
        <v>172.2</v>
      </c>
      <c r="CE109" s="3">
        <v>141.4</v>
      </c>
      <c r="CF109" s="3">
        <v>71.900000000000006</v>
      </c>
      <c r="CG109" s="3">
        <v>115.7</v>
      </c>
      <c r="CH109" s="3">
        <v>120.1</v>
      </c>
      <c r="CI109" s="3">
        <v>171.6</v>
      </c>
      <c r="CJ109" s="3">
        <v>143.1</v>
      </c>
      <c r="CK109" s="3">
        <v>120.5</v>
      </c>
      <c r="CL109" s="3">
        <v>206.9</v>
      </c>
      <c r="CM109" s="3">
        <v>108.4</v>
      </c>
      <c r="CN109" s="3">
        <v>103.8</v>
      </c>
    </row>
    <row r="110" spans="1:92" x14ac:dyDescent="0.2">
      <c r="A110" s="4">
        <v>35065</v>
      </c>
      <c r="B110" s="3">
        <v>136.6</v>
      </c>
      <c r="C110" s="3">
        <v>143</v>
      </c>
      <c r="D110" s="3">
        <v>150</v>
      </c>
      <c r="E110" s="3">
        <v>138.6</v>
      </c>
      <c r="F110" s="3">
        <v>132.19999999999999</v>
      </c>
      <c r="G110" s="3">
        <v>147.1</v>
      </c>
      <c r="H110" s="3">
        <v>135.1</v>
      </c>
      <c r="I110" s="3">
        <v>146.4</v>
      </c>
      <c r="J110" s="3">
        <v>104.4</v>
      </c>
      <c r="K110" s="3">
        <v>128.19999999999999</v>
      </c>
      <c r="L110" s="3">
        <v>126.2</v>
      </c>
      <c r="M110" s="3">
        <v>130.1</v>
      </c>
      <c r="N110" s="3">
        <v>121.7</v>
      </c>
      <c r="O110" s="3">
        <v>160.9</v>
      </c>
      <c r="P110" s="3">
        <v>135.69999999999999</v>
      </c>
      <c r="Q110" s="3">
        <v>160.5</v>
      </c>
      <c r="R110" s="3">
        <v>138.30000000000001</v>
      </c>
      <c r="S110" s="3">
        <v>152.80000000000001</v>
      </c>
      <c r="T110" s="3">
        <v>146.69999999999999</v>
      </c>
      <c r="U110" s="3">
        <v>144.30000000000001</v>
      </c>
      <c r="V110" s="3">
        <v>124.2</v>
      </c>
      <c r="W110" s="3">
        <v>166.7</v>
      </c>
      <c r="X110" s="3">
        <v>153.5</v>
      </c>
      <c r="Y110" s="3">
        <v>138.80000000000001</v>
      </c>
      <c r="Z110" s="3">
        <v>173.2</v>
      </c>
      <c r="AA110" s="3">
        <v>193.7</v>
      </c>
      <c r="AB110" s="3">
        <v>161.30000000000001</v>
      </c>
      <c r="AC110" s="3">
        <v>121.8</v>
      </c>
      <c r="AD110" s="3">
        <v>112.2</v>
      </c>
      <c r="AE110" s="3">
        <v>144.69999999999999</v>
      </c>
      <c r="AF110" s="3">
        <v>124.8</v>
      </c>
      <c r="AG110" s="3">
        <v>122.3</v>
      </c>
      <c r="AH110" s="3">
        <v>127.9</v>
      </c>
      <c r="AI110" s="3">
        <v>141</v>
      </c>
      <c r="AJ110" s="3">
        <v>170.2</v>
      </c>
      <c r="AK110" s="3">
        <v>185.5</v>
      </c>
      <c r="AL110" s="3">
        <v>170.1</v>
      </c>
      <c r="AM110" s="3">
        <v>174.4</v>
      </c>
      <c r="AN110" s="3">
        <v>178.8</v>
      </c>
      <c r="AO110" s="3">
        <v>145.9</v>
      </c>
      <c r="AP110" s="3">
        <v>154.5</v>
      </c>
      <c r="AQ110" s="3">
        <v>170.8</v>
      </c>
      <c r="AR110" s="3">
        <v>144.9</v>
      </c>
      <c r="AS110" s="3">
        <v>189.9</v>
      </c>
      <c r="AT110" s="3">
        <v>173.7</v>
      </c>
      <c r="AU110" s="3">
        <v>204.1</v>
      </c>
      <c r="AV110" s="3">
        <v>170.4</v>
      </c>
      <c r="AW110" s="3">
        <v>99</v>
      </c>
      <c r="AX110" s="3">
        <v>134.6</v>
      </c>
      <c r="AY110" s="3">
        <v>234.8</v>
      </c>
      <c r="AZ110" s="3">
        <v>160.30000000000001</v>
      </c>
      <c r="BA110" s="3">
        <v>149.19999999999999</v>
      </c>
      <c r="BB110" s="3">
        <v>183.7</v>
      </c>
      <c r="BC110" s="3">
        <v>128.69999999999999</v>
      </c>
      <c r="BD110" s="3">
        <v>147.4</v>
      </c>
      <c r="BE110" s="3">
        <v>124.4</v>
      </c>
      <c r="BF110" s="3">
        <v>118.6</v>
      </c>
      <c r="BG110" s="3">
        <v>131.5</v>
      </c>
      <c r="BH110" s="3">
        <v>134.5</v>
      </c>
      <c r="BI110" s="3">
        <v>104.2</v>
      </c>
      <c r="BJ110" s="3">
        <v>134.69999999999999</v>
      </c>
      <c r="BK110" s="3">
        <v>157</v>
      </c>
      <c r="BL110" s="3">
        <v>137.69999999999999</v>
      </c>
      <c r="BM110" s="3">
        <v>146.30000000000001</v>
      </c>
      <c r="BN110" s="3">
        <v>108</v>
      </c>
      <c r="BO110" s="3">
        <v>172.2</v>
      </c>
      <c r="BP110" s="3">
        <v>158.9</v>
      </c>
      <c r="BQ110" s="3">
        <v>114.6</v>
      </c>
      <c r="BR110" s="3">
        <v>100.6</v>
      </c>
      <c r="BS110" s="3">
        <v>115</v>
      </c>
      <c r="BT110" s="3">
        <v>144.6</v>
      </c>
      <c r="BU110" s="3">
        <v>123.7</v>
      </c>
      <c r="BV110" s="3">
        <v>117.4</v>
      </c>
      <c r="BW110" s="3">
        <v>165.9</v>
      </c>
      <c r="BX110" s="3">
        <v>205.9</v>
      </c>
      <c r="BY110" s="3">
        <v>133.5</v>
      </c>
      <c r="BZ110" s="3">
        <v>173.7</v>
      </c>
      <c r="CA110" s="3">
        <v>164</v>
      </c>
      <c r="CB110" s="3">
        <v>184.3</v>
      </c>
      <c r="CC110" s="3">
        <v>183</v>
      </c>
      <c r="CD110" s="3">
        <v>174.6</v>
      </c>
      <c r="CE110" s="3">
        <v>140.1</v>
      </c>
      <c r="CF110" s="3">
        <v>70.5</v>
      </c>
      <c r="CG110" s="3">
        <v>115.4</v>
      </c>
      <c r="CH110" s="3">
        <v>119.8</v>
      </c>
      <c r="CI110" s="3">
        <v>172.4</v>
      </c>
      <c r="CJ110" s="3">
        <v>142.9</v>
      </c>
      <c r="CK110" s="3">
        <v>120.9</v>
      </c>
      <c r="CL110" s="3">
        <v>207.8</v>
      </c>
      <c r="CM110" s="3">
        <v>108.7</v>
      </c>
      <c r="CN110" s="3">
        <v>103.8</v>
      </c>
    </row>
    <row r="111" spans="1:92" x14ac:dyDescent="0.2">
      <c r="A111" s="4">
        <v>35096</v>
      </c>
      <c r="B111" s="3">
        <v>139.9</v>
      </c>
      <c r="C111" s="3">
        <v>142.6</v>
      </c>
      <c r="D111" s="3">
        <v>150.5</v>
      </c>
      <c r="E111" s="3">
        <v>137.69999999999999</v>
      </c>
      <c r="F111" s="3">
        <v>133.5</v>
      </c>
      <c r="G111" s="3">
        <v>147.69999999999999</v>
      </c>
      <c r="H111" s="3">
        <v>140.30000000000001</v>
      </c>
      <c r="I111" s="3">
        <v>147.30000000000001</v>
      </c>
      <c r="J111" s="3">
        <v>107.1</v>
      </c>
      <c r="K111" s="3">
        <v>129.80000000000001</v>
      </c>
      <c r="L111" s="3">
        <v>125.6</v>
      </c>
      <c r="M111" s="3">
        <v>128.69999999999999</v>
      </c>
      <c r="N111" s="3">
        <v>122.2</v>
      </c>
      <c r="O111" s="3">
        <v>164.5</v>
      </c>
      <c r="P111" s="3">
        <v>135.1</v>
      </c>
      <c r="Q111" s="3">
        <v>161.1</v>
      </c>
      <c r="R111" s="3">
        <v>143.5</v>
      </c>
      <c r="S111" s="3">
        <v>152.6</v>
      </c>
      <c r="T111" s="3">
        <v>147.19999999999999</v>
      </c>
      <c r="U111" s="3">
        <v>144.9</v>
      </c>
      <c r="V111" s="3">
        <v>122.1</v>
      </c>
      <c r="W111" s="3">
        <v>173.2</v>
      </c>
      <c r="X111" s="3">
        <v>153.5</v>
      </c>
      <c r="Y111" s="3">
        <v>138.69999999999999</v>
      </c>
      <c r="Z111" s="3">
        <v>166.9</v>
      </c>
      <c r="AA111" s="3">
        <v>180.6</v>
      </c>
      <c r="AB111" s="3">
        <v>158.4</v>
      </c>
      <c r="AC111" s="3">
        <v>132</v>
      </c>
      <c r="AD111" s="3">
        <v>124</v>
      </c>
      <c r="AE111" s="3">
        <v>149.80000000000001</v>
      </c>
      <c r="AF111" s="3">
        <v>125.3</v>
      </c>
      <c r="AG111" s="3">
        <v>122.6</v>
      </c>
      <c r="AH111" s="3">
        <v>129.30000000000001</v>
      </c>
      <c r="AI111" s="3">
        <v>141.69999999999999</v>
      </c>
      <c r="AJ111" s="3">
        <v>170.7</v>
      </c>
      <c r="AK111" s="3">
        <v>185.6</v>
      </c>
      <c r="AL111" s="3">
        <v>170.6</v>
      </c>
      <c r="AM111" s="3">
        <v>175.5</v>
      </c>
      <c r="AN111" s="3">
        <v>179.1</v>
      </c>
      <c r="AO111" s="3">
        <v>149.4</v>
      </c>
      <c r="AP111" s="3">
        <v>155.4</v>
      </c>
      <c r="AQ111" s="3">
        <v>170.9</v>
      </c>
      <c r="AR111" s="3">
        <v>146.19999999999999</v>
      </c>
      <c r="AS111" s="3">
        <v>190.7</v>
      </c>
      <c r="AT111" s="3">
        <v>173.9</v>
      </c>
      <c r="AU111" s="3">
        <v>204.1</v>
      </c>
      <c r="AV111" s="3">
        <v>165.7</v>
      </c>
      <c r="AW111" s="3">
        <v>102.2</v>
      </c>
      <c r="AX111" s="3">
        <v>134.6</v>
      </c>
      <c r="AY111" s="3">
        <v>234.8</v>
      </c>
      <c r="AZ111" s="3">
        <v>160.4</v>
      </c>
      <c r="BA111" s="3">
        <v>150</v>
      </c>
      <c r="BB111" s="3">
        <v>184.5</v>
      </c>
      <c r="BC111" s="3">
        <v>128.69999999999999</v>
      </c>
      <c r="BD111" s="3">
        <v>147.4</v>
      </c>
      <c r="BE111" s="3">
        <v>124.4</v>
      </c>
      <c r="BF111" s="3">
        <v>117.6</v>
      </c>
      <c r="BG111" s="3">
        <v>134.9</v>
      </c>
      <c r="BH111" s="3">
        <v>138.4</v>
      </c>
      <c r="BI111" s="3">
        <v>104.5</v>
      </c>
      <c r="BJ111" s="3">
        <v>137.80000000000001</v>
      </c>
      <c r="BK111" s="3">
        <v>157.1</v>
      </c>
      <c r="BL111" s="3">
        <v>138</v>
      </c>
      <c r="BM111" s="3">
        <v>146.30000000000001</v>
      </c>
      <c r="BN111" s="3">
        <v>108</v>
      </c>
      <c r="BO111" s="3">
        <v>172.2</v>
      </c>
      <c r="BP111" s="3">
        <v>159.30000000000001</v>
      </c>
      <c r="BQ111" s="3">
        <v>117.2</v>
      </c>
      <c r="BR111" s="3">
        <v>101.2</v>
      </c>
      <c r="BS111" s="3">
        <v>116.3</v>
      </c>
      <c r="BT111" s="3">
        <v>146</v>
      </c>
      <c r="BU111" s="3">
        <v>124.2</v>
      </c>
      <c r="BV111" s="3">
        <v>117.9</v>
      </c>
      <c r="BW111" s="3">
        <v>169.2</v>
      </c>
      <c r="BX111" s="3">
        <v>206.1</v>
      </c>
      <c r="BY111" s="3">
        <v>135.69999999999999</v>
      </c>
      <c r="BZ111" s="3">
        <v>174.2</v>
      </c>
      <c r="CA111" s="3">
        <v>159.6</v>
      </c>
      <c r="CB111" s="3">
        <v>184.3</v>
      </c>
      <c r="CC111" s="3">
        <v>183</v>
      </c>
      <c r="CD111" s="3">
        <v>174.9</v>
      </c>
      <c r="CE111" s="3">
        <v>140.6</v>
      </c>
      <c r="CF111" s="3">
        <v>70.5</v>
      </c>
      <c r="CG111" s="3">
        <v>115.5</v>
      </c>
      <c r="CH111" s="3">
        <v>121.4</v>
      </c>
      <c r="CI111" s="3">
        <v>173.6</v>
      </c>
      <c r="CJ111" s="3">
        <v>143.19999999999999</v>
      </c>
      <c r="CK111" s="3">
        <v>120.9</v>
      </c>
      <c r="CL111" s="3">
        <v>207.7</v>
      </c>
      <c r="CM111" s="3">
        <v>108.9</v>
      </c>
      <c r="CN111" s="3">
        <v>103.8</v>
      </c>
    </row>
    <row r="112" spans="1:92" x14ac:dyDescent="0.2">
      <c r="A112" s="4">
        <v>35125</v>
      </c>
      <c r="B112" s="3">
        <v>140</v>
      </c>
      <c r="C112" s="3">
        <v>142.19999999999999</v>
      </c>
      <c r="D112" s="3">
        <v>149.5</v>
      </c>
      <c r="E112" s="3">
        <v>138.19999999999999</v>
      </c>
      <c r="F112" s="3">
        <v>137.30000000000001</v>
      </c>
      <c r="G112" s="3">
        <v>148.1</v>
      </c>
      <c r="H112" s="3">
        <v>142.69999999999999</v>
      </c>
      <c r="I112" s="3">
        <v>147.4</v>
      </c>
      <c r="J112" s="3">
        <v>108.2</v>
      </c>
      <c r="K112" s="3">
        <v>129.80000000000001</v>
      </c>
      <c r="L112" s="3">
        <v>122.7</v>
      </c>
      <c r="M112" s="3">
        <v>124.1</v>
      </c>
      <c r="N112" s="3">
        <v>121.8</v>
      </c>
      <c r="O112" s="3">
        <v>166.2</v>
      </c>
      <c r="P112" s="3">
        <v>135.80000000000001</v>
      </c>
      <c r="Q112" s="3">
        <v>162.6</v>
      </c>
      <c r="R112" s="3">
        <v>149.1</v>
      </c>
      <c r="S112" s="3">
        <v>155.1</v>
      </c>
      <c r="T112" s="3">
        <v>146.4</v>
      </c>
      <c r="U112" s="3">
        <v>148.69999999999999</v>
      </c>
      <c r="V112" s="3">
        <v>124</v>
      </c>
      <c r="W112" s="3">
        <v>174.1</v>
      </c>
      <c r="X112" s="3">
        <v>156.19999999999999</v>
      </c>
      <c r="Y112" s="3">
        <v>139.19999999999999</v>
      </c>
      <c r="Z112" s="3">
        <v>164</v>
      </c>
      <c r="AA112" s="3">
        <v>171.2</v>
      </c>
      <c r="AB112" s="3">
        <v>158.9</v>
      </c>
      <c r="AC112" s="3">
        <v>141</v>
      </c>
      <c r="AD112" s="3">
        <v>135.9</v>
      </c>
      <c r="AE112" s="3">
        <v>149.6</v>
      </c>
      <c r="AF112" s="3">
        <v>125.5</v>
      </c>
      <c r="AG112" s="3">
        <v>122.6</v>
      </c>
      <c r="AH112" s="3">
        <v>130.9</v>
      </c>
      <c r="AI112" s="3">
        <v>143.6</v>
      </c>
      <c r="AJ112" s="3">
        <v>171.3</v>
      </c>
      <c r="AK112" s="3">
        <v>185.9</v>
      </c>
      <c r="AL112" s="3">
        <v>170.9</v>
      </c>
      <c r="AM112" s="3">
        <v>175.4</v>
      </c>
      <c r="AN112" s="3">
        <v>179.4</v>
      </c>
      <c r="AO112" s="3">
        <v>147.9</v>
      </c>
      <c r="AP112" s="3">
        <v>156.5</v>
      </c>
      <c r="AQ112" s="3">
        <v>171.3</v>
      </c>
      <c r="AR112" s="3">
        <v>147.4</v>
      </c>
      <c r="AS112" s="3">
        <v>190.9</v>
      </c>
      <c r="AT112" s="3">
        <v>173.8</v>
      </c>
      <c r="AU112" s="3">
        <v>204.3</v>
      </c>
      <c r="AV112" s="3">
        <v>164.7</v>
      </c>
      <c r="AW112" s="3">
        <v>102.4</v>
      </c>
      <c r="AX112" s="3">
        <v>134.6</v>
      </c>
      <c r="AY112" s="3">
        <v>234.8</v>
      </c>
      <c r="AZ112" s="3">
        <v>160.6</v>
      </c>
      <c r="BA112" s="3">
        <v>150.1</v>
      </c>
      <c r="BB112" s="3">
        <v>184.5</v>
      </c>
      <c r="BC112" s="3">
        <v>128.80000000000001</v>
      </c>
      <c r="BD112" s="3">
        <v>147.4</v>
      </c>
      <c r="BE112" s="3">
        <v>124.4</v>
      </c>
      <c r="BF112" s="3">
        <v>120.4</v>
      </c>
      <c r="BG112" s="3">
        <v>140.30000000000001</v>
      </c>
      <c r="BH112" s="3">
        <v>141.19999999999999</v>
      </c>
      <c r="BI112" s="3">
        <v>105.6</v>
      </c>
      <c r="BJ112" s="3">
        <v>138.6</v>
      </c>
      <c r="BK112" s="3">
        <v>157.30000000000001</v>
      </c>
      <c r="BL112" s="3">
        <v>138.9</v>
      </c>
      <c r="BM112" s="3">
        <v>146.30000000000001</v>
      </c>
      <c r="BN112" s="3">
        <v>108</v>
      </c>
      <c r="BO112" s="3">
        <v>172.6</v>
      </c>
      <c r="BP112" s="3">
        <v>159.4</v>
      </c>
      <c r="BQ112" s="3">
        <v>119.9</v>
      </c>
      <c r="BR112" s="3">
        <v>102.4</v>
      </c>
      <c r="BS112" s="3">
        <v>117.8</v>
      </c>
      <c r="BT112" s="3">
        <v>148.1</v>
      </c>
      <c r="BU112" s="3">
        <v>125.7</v>
      </c>
      <c r="BV112" s="3">
        <v>118.5</v>
      </c>
      <c r="BW112" s="3">
        <v>169.6</v>
      </c>
      <c r="BX112" s="3">
        <v>206.5</v>
      </c>
      <c r="BY112" s="3">
        <v>136.69999999999999</v>
      </c>
      <c r="BZ112" s="3">
        <v>174.7</v>
      </c>
      <c r="CA112" s="3">
        <v>158.6</v>
      </c>
      <c r="CB112" s="3">
        <v>184.3</v>
      </c>
      <c r="CC112" s="3">
        <v>183</v>
      </c>
      <c r="CD112" s="3">
        <v>175</v>
      </c>
      <c r="CE112" s="3">
        <v>140.4</v>
      </c>
      <c r="CF112" s="3">
        <v>70.599999999999994</v>
      </c>
      <c r="CG112" s="3">
        <v>116.8</v>
      </c>
      <c r="CH112" s="3">
        <v>121.8</v>
      </c>
      <c r="CI112" s="3">
        <v>173.9</v>
      </c>
      <c r="CJ112" s="3">
        <v>144.19999999999999</v>
      </c>
      <c r="CK112" s="3">
        <v>120.9</v>
      </c>
      <c r="CL112" s="3">
        <v>208</v>
      </c>
      <c r="CM112" s="3">
        <v>109.3</v>
      </c>
      <c r="CN112" s="3">
        <v>103.9</v>
      </c>
    </row>
    <row r="113" spans="1:92" x14ac:dyDescent="0.2">
      <c r="A113" s="4">
        <v>35156</v>
      </c>
      <c r="B113" s="3">
        <v>138.9</v>
      </c>
      <c r="C113" s="3">
        <v>142.9</v>
      </c>
      <c r="D113" s="3">
        <v>150</v>
      </c>
      <c r="E113" s="3">
        <v>134.80000000000001</v>
      </c>
      <c r="F113" s="3">
        <v>149.80000000000001</v>
      </c>
      <c r="G113" s="3">
        <v>172.9</v>
      </c>
      <c r="H113" s="3">
        <v>157.4</v>
      </c>
      <c r="I113" s="3">
        <v>148.69999999999999</v>
      </c>
      <c r="J113" s="3">
        <v>113.9</v>
      </c>
      <c r="K113" s="3">
        <v>131.30000000000001</v>
      </c>
      <c r="L113" s="3">
        <v>121.1</v>
      </c>
      <c r="M113" s="3">
        <v>122.8</v>
      </c>
      <c r="N113" s="3">
        <v>119.7</v>
      </c>
      <c r="O113" s="3">
        <v>165.5</v>
      </c>
      <c r="P113" s="3">
        <v>134.5</v>
      </c>
      <c r="Q113" s="3">
        <v>162.30000000000001</v>
      </c>
      <c r="R113" s="3">
        <v>149.69999999999999</v>
      </c>
      <c r="S113" s="3">
        <v>153.6</v>
      </c>
      <c r="T113" s="3">
        <v>146.9</v>
      </c>
      <c r="U113" s="3">
        <v>151.30000000000001</v>
      </c>
      <c r="V113" s="3">
        <v>124.1</v>
      </c>
      <c r="W113" s="3">
        <v>173.2</v>
      </c>
      <c r="X113" s="3">
        <v>158.6</v>
      </c>
      <c r="Y113" s="3">
        <v>140.19999999999999</v>
      </c>
      <c r="Z113" s="3">
        <v>160.1</v>
      </c>
      <c r="AA113" s="3">
        <v>164</v>
      </c>
      <c r="AB113" s="3">
        <v>156.69999999999999</v>
      </c>
      <c r="AC113" s="3">
        <v>135.69999999999999</v>
      </c>
      <c r="AD113" s="3">
        <v>128.9</v>
      </c>
      <c r="AE113" s="3">
        <v>149.4</v>
      </c>
      <c r="AF113" s="3">
        <v>124.8</v>
      </c>
      <c r="AG113" s="3">
        <v>121.9</v>
      </c>
      <c r="AH113" s="3">
        <v>130.19999999999999</v>
      </c>
      <c r="AI113" s="3">
        <v>144</v>
      </c>
      <c r="AJ113" s="3">
        <v>171.9</v>
      </c>
      <c r="AK113" s="3">
        <v>187.1</v>
      </c>
      <c r="AL113" s="3">
        <v>171.5</v>
      </c>
      <c r="AM113" s="3">
        <v>176.5</v>
      </c>
      <c r="AN113" s="3">
        <v>180.1</v>
      </c>
      <c r="AO113" s="3">
        <v>150.1</v>
      </c>
      <c r="AP113" s="3">
        <v>156.4</v>
      </c>
      <c r="AQ113" s="3">
        <v>171.8</v>
      </c>
      <c r="AR113" s="3">
        <v>147.19999999999999</v>
      </c>
      <c r="AS113" s="3">
        <v>192.6</v>
      </c>
      <c r="AT113" s="3">
        <v>175.3</v>
      </c>
      <c r="AU113" s="3">
        <v>209.6</v>
      </c>
      <c r="AV113" s="3">
        <v>162.30000000000001</v>
      </c>
      <c r="AW113" s="3">
        <v>104.5</v>
      </c>
      <c r="AX113" s="3">
        <v>144.5</v>
      </c>
      <c r="AY113" s="3">
        <v>247.3</v>
      </c>
      <c r="AZ113" s="3">
        <v>161.1</v>
      </c>
      <c r="BA113" s="3">
        <v>150.19999999999999</v>
      </c>
      <c r="BB113" s="3">
        <v>180.8</v>
      </c>
      <c r="BC113" s="3">
        <v>128.80000000000001</v>
      </c>
      <c r="BD113" s="3">
        <v>147.4</v>
      </c>
      <c r="BE113" s="3">
        <v>124.4</v>
      </c>
      <c r="BF113" s="3">
        <v>123.3</v>
      </c>
      <c r="BG113" s="3">
        <v>138.9</v>
      </c>
      <c r="BH113" s="3">
        <v>139.5</v>
      </c>
      <c r="BI113" s="3">
        <v>104.8</v>
      </c>
      <c r="BJ113" s="3">
        <v>138.6</v>
      </c>
      <c r="BK113" s="3">
        <v>158.19999999999999</v>
      </c>
      <c r="BL113" s="3">
        <v>138.80000000000001</v>
      </c>
      <c r="BM113" s="3">
        <v>146.30000000000001</v>
      </c>
      <c r="BN113" s="3">
        <v>108</v>
      </c>
      <c r="BO113" s="3">
        <v>173.1</v>
      </c>
      <c r="BP113" s="3">
        <v>157.80000000000001</v>
      </c>
      <c r="BQ113" s="3">
        <v>118.6</v>
      </c>
      <c r="BR113" s="3">
        <v>104.7</v>
      </c>
      <c r="BS113" s="3">
        <v>122.7</v>
      </c>
      <c r="BT113" s="3">
        <v>148.19999999999999</v>
      </c>
      <c r="BU113" s="3">
        <v>125.6</v>
      </c>
      <c r="BV113" s="3">
        <v>120</v>
      </c>
      <c r="BW113" s="3">
        <v>171.2</v>
      </c>
      <c r="BX113" s="3">
        <v>208.8</v>
      </c>
      <c r="BY113" s="3">
        <v>137.80000000000001</v>
      </c>
      <c r="BZ113" s="3">
        <v>175.2</v>
      </c>
      <c r="CA113" s="3">
        <v>161</v>
      </c>
      <c r="CB113" s="3">
        <v>184.7</v>
      </c>
      <c r="CC113" s="3">
        <v>183.1</v>
      </c>
      <c r="CD113" s="3">
        <v>176.2</v>
      </c>
      <c r="CE113" s="3">
        <v>143.69999999999999</v>
      </c>
      <c r="CF113" s="3">
        <v>69.900000000000006</v>
      </c>
      <c r="CG113" s="3">
        <v>118.4</v>
      </c>
      <c r="CH113" s="3">
        <v>121.8</v>
      </c>
      <c r="CI113" s="3">
        <v>175.9</v>
      </c>
      <c r="CJ113" s="3">
        <v>144.4</v>
      </c>
      <c r="CK113" s="3">
        <v>122.6</v>
      </c>
      <c r="CL113" s="3">
        <v>209.5</v>
      </c>
      <c r="CM113" s="3">
        <v>110</v>
      </c>
      <c r="CN113" s="3">
        <v>104.1</v>
      </c>
    </row>
    <row r="114" spans="1:92" x14ac:dyDescent="0.2">
      <c r="A114" s="4">
        <v>35186</v>
      </c>
      <c r="B114" s="3">
        <v>138.9</v>
      </c>
      <c r="C114" s="3">
        <v>143.69999999999999</v>
      </c>
      <c r="D114" s="3">
        <v>151.1</v>
      </c>
      <c r="E114" s="3">
        <v>133.4</v>
      </c>
      <c r="F114" s="3">
        <v>158.80000000000001</v>
      </c>
      <c r="G114" s="3">
        <v>182.5</v>
      </c>
      <c r="H114" s="3">
        <v>153.9</v>
      </c>
      <c r="I114" s="3">
        <v>153.30000000000001</v>
      </c>
      <c r="J114" s="3">
        <v>114.8</v>
      </c>
      <c r="K114" s="3">
        <v>133.1</v>
      </c>
      <c r="L114" s="3">
        <v>122.7</v>
      </c>
      <c r="M114" s="3">
        <v>124.1</v>
      </c>
      <c r="N114" s="3">
        <v>121.6</v>
      </c>
      <c r="O114" s="3">
        <v>164.7</v>
      </c>
      <c r="P114" s="3">
        <v>135.9</v>
      </c>
      <c r="Q114" s="3">
        <v>163.69999999999999</v>
      </c>
      <c r="R114" s="3">
        <v>149.30000000000001</v>
      </c>
      <c r="S114" s="3">
        <v>153.6</v>
      </c>
      <c r="T114" s="3">
        <v>146.30000000000001</v>
      </c>
      <c r="U114" s="3">
        <v>151.9</v>
      </c>
      <c r="V114" s="3">
        <v>119.8</v>
      </c>
      <c r="W114" s="3">
        <v>173.6</v>
      </c>
      <c r="X114" s="3">
        <v>160.6</v>
      </c>
      <c r="Y114" s="3">
        <v>141.9</v>
      </c>
      <c r="Z114" s="3">
        <v>158.4</v>
      </c>
      <c r="AA114" s="3">
        <v>154.69999999999999</v>
      </c>
      <c r="AB114" s="3">
        <v>158.80000000000001</v>
      </c>
      <c r="AC114" s="3">
        <v>133.80000000000001</v>
      </c>
      <c r="AD114" s="3">
        <v>126.6</v>
      </c>
      <c r="AE114" s="3">
        <v>149.30000000000001</v>
      </c>
      <c r="AF114" s="3">
        <v>135</v>
      </c>
      <c r="AG114" s="3">
        <v>133.1</v>
      </c>
      <c r="AH114" s="3">
        <v>131.30000000000001</v>
      </c>
      <c r="AI114" s="3">
        <v>144.6</v>
      </c>
      <c r="AJ114" s="3">
        <v>172.6</v>
      </c>
      <c r="AK114" s="3">
        <v>188.1</v>
      </c>
      <c r="AL114" s="3">
        <v>171.9</v>
      </c>
      <c r="AM114" s="3">
        <v>176.7</v>
      </c>
      <c r="AN114" s="3">
        <v>180.7</v>
      </c>
      <c r="AO114" s="3">
        <v>149.1</v>
      </c>
      <c r="AP114" s="3">
        <v>157.4</v>
      </c>
      <c r="AQ114" s="3">
        <v>172.4</v>
      </c>
      <c r="AR114" s="3">
        <v>148.30000000000001</v>
      </c>
      <c r="AS114" s="3">
        <v>193.9</v>
      </c>
      <c r="AT114" s="3">
        <v>176.3</v>
      </c>
      <c r="AU114" s="3">
        <v>210</v>
      </c>
      <c r="AV114" s="3">
        <v>159.5</v>
      </c>
      <c r="AW114" s="3">
        <v>103.7</v>
      </c>
      <c r="AX114" s="3">
        <v>144.5</v>
      </c>
      <c r="AY114" s="3">
        <v>247.3</v>
      </c>
      <c r="AZ114" s="3">
        <v>161.6</v>
      </c>
      <c r="BA114" s="3">
        <v>150.69999999999999</v>
      </c>
      <c r="BB114" s="3">
        <v>180.6</v>
      </c>
      <c r="BC114" s="3">
        <v>124.7</v>
      </c>
      <c r="BD114" s="3">
        <v>147.80000000000001</v>
      </c>
      <c r="BE114" s="3">
        <v>124.4</v>
      </c>
      <c r="BF114" s="3">
        <v>117.6</v>
      </c>
      <c r="BG114" s="3">
        <v>139.19999999999999</v>
      </c>
      <c r="BH114" s="3">
        <v>141.19999999999999</v>
      </c>
      <c r="BI114" s="3">
        <v>106.3</v>
      </c>
      <c r="BJ114" s="3">
        <v>140.9</v>
      </c>
      <c r="BK114" s="3">
        <v>158.30000000000001</v>
      </c>
      <c r="BL114" s="3">
        <v>139.1</v>
      </c>
      <c r="BM114" s="3">
        <v>146.30000000000001</v>
      </c>
      <c r="BN114" s="3">
        <v>108</v>
      </c>
      <c r="BO114" s="3">
        <v>173.6</v>
      </c>
      <c r="BP114" s="3">
        <v>157.80000000000001</v>
      </c>
      <c r="BQ114" s="3">
        <v>119.3</v>
      </c>
      <c r="BR114" s="3">
        <v>104.9</v>
      </c>
      <c r="BS114" s="3">
        <v>122.1</v>
      </c>
      <c r="BT114" s="3">
        <v>148.9</v>
      </c>
      <c r="BU114" s="3">
        <v>125.9</v>
      </c>
      <c r="BV114" s="3">
        <v>119.9</v>
      </c>
      <c r="BW114" s="3">
        <v>171.4</v>
      </c>
      <c r="BX114" s="3">
        <v>209.3</v>
      </c>
      <c r="BY114" s="3">
        <v>138.5</v>
      </c>
      <c r="BZ114" s="3">
        <v>175.7</v>
      </c>
      <c r="CA114" s="3">
        <v>161</v>
      </c>
      <c r="CB114" s="3">
        <v>184.7</v>
      </c>
      <c r="CC114" s="3">
        <v>183.1</v>
      </c>
      <c r="CD114" s="3">
        <v>176.6</v>
      </c>
      <c r="CE114" s="3">
        <v>145.80000000000001</v>
      </c>
      <c r="CF114" s="3">
        <v>69.900000000000006</v>
      </c>
      <c r="CG114" s="3">
        <v>117.7</v>
      </c>
      <c r="CH114" s="3">
        <v>121.8</v>
      </c>
      <c r="CI114" s="3">
        <v>175.7</v>
      </c>
      <c r="CJ114" s="3">
        <v>144.5</v>
      </c>
      <c r="CK114" s="3">
        <v>122.7</v>
      </c>
      <c r="CL114" s="3">
        <v>211.1</v>
      </c>
      <c r="CM114" s="3">
        <v>110.3</v>
      </c>
      <c r="CN114" s="3">
        <v>104.4</v>
      </c>
    </row>
    <row r="115" spans="1:92" x14ac:dyDescent="0.2">
      <c r="A115" s="4">
        <v>35217</v>
      </c>
      <c r="B115" s="3">
        <v>140.30000000000001</v>
      </c>
      <c r="C115" s="3">
        <v>141.9</v>
      </c>
      <c r="D115" s="3">
        <v>151.69999999999999</v>
      </c>
      <c r="E115" s="3">
        <v>134.5</v>
      </c>
      <c r="F115" s="3">
        <v>158.19999999999999</v>
      </c>
      <c r="G115" s="3">
        <v>176.1</v>
      </c>
      <c r="H115" s="3">
        <v>159.80000000000001</v>
      </c>
      <c r="I115" s="3">
        <v>157.80000000000001</v>
      </c>
      <c r="J115" s="3">
        <v>114</v>
      </c>
      <c r="K115" s="3">
        <v>133.30000000000001</v>
      </c>
      <c r="L115" s="3">
        <v>125.1</v>
      </c>
      <c r="M115" s="3">
        <v>129</v>
      </c>
      <c r="N115" s="3">
        <v>120.6</v>
      </c>
      <c r="O115" s="3">
        <v>165.6</v>
      </c>
      <c r="P115" s="3">
        <v>136.19999999999999</v>
      </c>
      <c r="Q115" s="3">
        <v>162.5</v>
      </c>
      <c r="R115" s="3">
        <v>148.19999999999999</v>
      </c>
      <c r="S115" s="3">
        <v>153.6</v>
      </c>
      <c r="T115" s="3">
        <v>147.1</v>
      </c>
      <c r="U115" s="3">
        <v>151.9</v>
      </c>
      <c r="V115" s="3">
        <v>119.8</v>
      </c>
      <c r="W115" s="3">
        <v>174.5</v>
      </c>
      <c r="X115" s="3">
        <v>160.30000000000001</v>
      </c>
      <c r="Y115" s="3">
        <v>143.1</v>
      </c>
      <c r="Z115" s="3">
        <v>153.19999999999999</v>
      </c>
      <c r="AA115" s="3">
        <v>144.1</v>
      </c>
      <c r="AB115" s="3">
        <v>156.19999999999999</v>
      </c>
      <c r="AC115" s="3">
        <v>124.4</v>
      </c>
      <c r="AD115" s="3">
        <v>114.9</v>
      </c>
      <c r="AE115" s="3">
        <v>147</v>
      </c>
      <c r="AF115" s="3">
        <v>140.69999999999999</v>
      </c>
      <c r="AG115" s="3">
        <v>139.30000000000001</v>
      </c>
      <c r="AH115" s="3">
        <v>133.1</v>
      </c>
      <c r="AI115" s="3">
        <v>144.69999999999999</v>
      </c>
      <c r="AJ115" s="3">
        <v>173.4</v>
      </c>
      <c r="AK115" s="3">
        <v>189</v>
      </c>
      <c r="AL115" s="3">
        <v>172.9</v>
      </c>
      <c r="AM115" s="3">
        <v>178.1</v>
      </c>
      <c r="AN115" s="3">
        <v>182.4</v>
      </c>
      <c r="AO115" s="3">
        <v>149.30000000000001</v>
      </c>
      <c r="AP115" s="3">
        <v>158</v>
      </c>
      <c r="AQ115" s="3">
        <v>173.2</v>
      </c>
      <c r="AR115" s="3">
        <v>148.80000000000001</v>
      </c>
      <c r="AS115" s="3">
        <v>194.1</v>
      </c>
      <c r="AT115" s="3">
        <v>176.6</v>
      </c>
      <c r="AU115" s="3">
        <v>210.7</v>
      </c>
      <c r="AV115" s="3">
        <v>159.5</v>
      </c>
      <c r="AW115" s="3">
        <v>102.6</v>
      </c>
      <c r="AX115" s="3">
        <v>144.4</v>
      </c>
      <c r="AY115" s="3">
        <v>247.3</v>
      </c>
      <c r="AZ115" s="3">
        <v>161.9</v>
      </c>
      <c r="BA115" s="3">
        <v>150.9</v>
      </c>
      <c r="BB115" s="3">
        <v>180.3</v>
      </c>
      <c r="BC115" s="3">
        <v>124.1</v>
      </c>
      <c r="BD115" s="3">
        <v>148.5</v>
      </c>
      <c r="BE115" s="3">
        <v>124.3</v>
      </c>
      <c r="BF115" s="3">
        <v>115.7</v>
      </c>
      <c r="BG115" s="3">
        <v>140</v>
      </c>
      <c r="BH115" s="3">
        <v>140.80000000000001</v>
      </c>
      <c r="BI115" s="3">
        <v>105.6</v>
      </c>
      <c r="BJ115" s="3">
        <v>141.5</v>
      </c>
      <c r="BK115" s="3">
        <v>158</v>
      </c>
      <c r="BL115" s="3">
        <v>140</v>
      </c>
      <c r="BM115" s="3">
        <v>146.30000000000001</v>
      </c>
      <c r="BN115" s="3">
        <v>108</v>
      </c>
      <c r="BO115" s="3">
        <v>174.2</v>
      </c>
      <c r="BP115" s="3">
        <v>157.80000000000001</v>
      </c>
      <c r="BQ115" s="3">
        <v>119.5</v>
      </c>
      <c r="BR115" s="3">
        <v>104.4</v>
      </c>
      <c r="BS115" s="3">
        <v>122.3</v>
      </c>
      <c r="BT115" s="3">
        <v>149.30000000000001</v>
      </c>
      <c r="BU115" s="3">
        <v>125.7</v>
      </c>
      <c r="BV115" s="3">
        <v>119.8</v>
      </c>
      <c r="BW115" s="3">
        <v>171.1</v>
      </c>
      <c r="BX115" s="3">
        <v>209.9</v>
      </c>
      <c r="BY115" s="3">
        <v>139.19999999999999</v>
      </c>
      <c r="BZ115" s="3">
        <v>176.2</v>
      </c>
      <c r="CA115" s="3">
        <v>160</v>
      </c>
      <c r="CB115" s="3">
        <v>184.7</v>
      </c>
      <c r="CC115" s="3">
        <v>183.1</v>
      </c>
      <c r="CD115" s="3">
        <v>177</v>
      </c>
      <c r="CE115" s="3">
        <v>145.5</v>
      </c>
      <c r="CF115" s="3">
        <v>69.2</v>
      </c>
      <c r="CG115" s="3">
        <v>118.5</v>
      </c>
      <c r="CH115" s="3">
        <v>121.6</v>
      </c>
      <c r="CI115" s="3">
        <v>176.2</v>
      </c>
      <c r="CJ115" s="3">
        <v>143.4</v>
      </c>
      <c r="CK115" s="3">
        <v>122.8</v>
      </c>
      <c r="CL115" s="3">
        <v>211.5</v>
      </c>
      <c r="CM115" s="3">
        <v>110.6</v>
      </c>
      <c r="CN115" s="3">
        <v>104.5</v>
      </c>
    </row>
    <row r="116" spans="1:92" x14ac:dyDescent="0.2">
      <c r="A116" s="4">
        <v>35247</v>
      </c>
      <c r="B116" s="3">
        <v>138.30000000000001</v>
      </c>
      <c r="C116" s="3">
        <v>141.6</v>
      </c>
      <c r="D116" s="3">
        <v>153.1</v>
      </c>
      <c r="E116" s="3">
        <v>132.1</v>
      </c>
      <c r="F116" s="3">
        <v>150.1</v>
      </c>
      <c r="G116" s="3">
        <v>157</v>
      </c>
      <c r="H116" s="3">
        <v>159.4</v>
      </c>
      <c r="I116" s="3">
        <v>160.9</v>
      </c>
      <c r="J116" s="3">
        <v>114.3</v>
      </c>
      <c r="K116" s="3">
        <v>134.1</v>
      </c>
      <c r="L116" s="3">
        <v>125.3</v>
      </c>
      <c r="M116" s="3">
        <v>128.69999999999999</v>
      </c>
      <c r="N116" s="3">
        <v>121.4</v>
      </c>
      <c r="O116" s="3">
        <v>166.8</v>
      </c>
      <c r="P116" s="3">
        <v>136.19999999999999</v>
      </c>
      <c r="Q116" s="3">
        <v>161.19999999999999</v>
      </c>
      <c r="R116" s="3">
        <v>152</v>
      </c>
      <c r="S116" s="3">
        <v>153.5</v>
      </c>
      <c r="T116" s="3">
        <v>147.19999999999999</v>
      </c>
      <c r="U116" s="3">
        <v>151.4</v>
      </c>
      <c r="V116" s="3">
        <v>119.9</v>
      </c>
      <c r="W116" s="3">
        <v>174.1</v>
      </c>
      <c r="X116" s="3">
        <v>157.4</v>
      </c>
      <c r="Y116" s="3">
        <v>144.80000000000001</v>
      </c>
      <c r="Z116" s="3">
        <v>139</v>
      </c>
      <c r="AA116" s="3">
        <v>101.6</v>
      </c>
      <c r="AB116" s="3">
        <v>156.4</v>
      </c>
      <c r="AC116" s="3">
        <v>119.8</v>
      </c>
      <c r="AD116" s="3">
        <v>108.3</v>
      </c>
      <c r="AE116" s="3">
        <v>148.5</v>
      </c>
      <c r="AF116" s="3">
        <v>127.3</v>
      </c>
      <c r="AG116" s="3">
        <v>124.1</v>
      </c>
      <c r="AH116" s="3">
        <v>135</v>
      </c>
      <c r="AI116" s="3">
        <v>144.4</v>
      </c>
      <c r="AJ116" s="3">
        <v>174</v>
      </c>
      <c r="AK116" s="3">
        <v>189.6</v>
      </c>
      <c r="AL116" s="3">
        <v>173.8</v>
      </c>
      <c r="AM116" s="3">
        <v>179.1</v>
      </c>
      <c r="AN116" s="3">
        <v>183.5</v>
      </c>
      <c r="AO116" s="3">
        <v>150.19999999999999</v>
      </c>
      <c r="AP116" s="3">
        <v>158.6</v>
      </c>
      <c r="AQ116" s="3">
        <v>173.7</v>
      </c>
      <c r="AR116" s="3">
        <v>149.4</v>
      </c>
      <c r="AS116" s="3">
        <v>193.8</v>
      </c>
      <c r="AT116" s="3">
        <v>176.5</v>
      </c>
      <c r="AU116" s="3">
        <v>211.1</v>
      </c>
      <c r="AV116" s="3">
        <v>160</v>
      </c>
      <c r="AW116" s="3">
        <v>103</v>
      </c>
      <c r="AX116" s="3">
        <v>144.4</v>
      </c>
      <c r="AY116" s="3">
        <v>247.3</v>
      </c>
      <c r="AZ116" s="3">
        <v>165.7</v>
      </c>
      <c r="BA116" s="3">
        <v>150.69999999999999</v>
      </c>
      <c r="BB116" s="3">
        <v>182.8</v>
      </c>
      <c r="BC116" s="3">
        <v>124.5</v>
      </c>
      <c r="BD116" s="3">
        <v>148.6</v>
      </c>
      <c r="BE116" s="3">
        <v>124.3</v>
      </c>
      <c r="BF116" s="3">
        <v>117</v>
      </c>
      <c r="BG116" s="3">
        <v>136.30000000000001</v>
      </c>
      <c r="BH116" s="3">
        <v>137</v>
      </c>
      <c r="BI116" s="3">
        <v>103.3</v>
      </c>
      <c r="BJ116" s="3">
        <v>139.5</v>
      </c>
      <c r="BK116" s="3">
        <v>158.19999999999999</v>
      </c>
      <c r="BL116" s="3">
        <v>140.9</v>
      </c>
      <c r="BM116" s="3">
        <v>152.6</v>
      </c>
      <c r="BN116" s="3">
        <v>107</v>
      </c>
      <c r="BO116" s="3">
        <v>175.1</v>
      </c>
      <c r="BP116" s="3">
        <v>157.80000000000001</v>
      </c>
      <c r="BQ116" s="3">
        <v>112.9</v>
      </c>
      <c r="BR116" s="3">
        <v>97.5</v>
      </c>
      <c r="BS116" s="3">
        <v>116.7</v>
      </c>
      <c r="BT116" s="3">
        <v>146.9</v>
      </c>
      <c r="BU116" s="3">
        <v>119.7</v>
      </c>
      <c r="BV116" s="3">
        <v>119.2</v>
      </c>
      <c r="BW116" s="3">
        <v>172.2</v>
      </c>
      <c r="BX116" s="3">
        <v>211.1</v>
      </c>
      <c r="BY116" s="3">
        <v>139</v>
      </c>
      <c r="BZ116" s="3">
        <v>177.3</v>
      </c>
      <c r="CA116" s="3">
        <v>159.4</v>
      </c>
      <c r="CB116" s="3">
        <v>186.4</v>
      </c>
      <c r="CC116" s="3">
        <v>183.1</v>
      </c>
      <c r="CD116" s="3">
        <v>177.6</v>
      </c>
      <c r="CE116" s="3">
        <v>145.30000000000001</v>
      </c>
      <c r="CF116" s="3">
        <v>69.2</v>
      </c>
      <c r="CG116" s="3">
        <v>117.4</v>
      </c>
      <c r="CH116" s="3">
        <v>121.2</v>
      </c>
      <c r="CI116" s="3">
        <v>176.1</v>
      </c>
      <c r="CJ116" s="3">
        <v>143.1</v>
      </c>
      <c r="CK116" s="3">
        <v>123</v>
      </c>
      <c r="CL116" s="3">
        <v>211.8</v>
      </c>
      <c r="CM116" s="3">
        <v>110.8</v>
      </c>
      <c r="CN116" s="3">
        <v>104.8</v>
      </c>
    </row>
    <row r="117" spans="1:92" x14ac:dyDescent="0.2">
      <c r="A117" s="4">
        <v>35278</v>
      </c>
      <c r="B117" s="3">
        <v>138.69999999999999</v>
      </c>
      <c r="C117" s="3">
        <v>141.80000000000001</v>
      </c>
      <c r="D117" s="3">
        <v>153</v>
      </c>
      <c r="E117" s="3">
        <v>136.9</v>
      </c>
      <c r="F117" s="3">
        <v>149.6</v>
      </c>
      <c r="G117" s="3">
        <v>151.69999999999999</v>
      </c>
      <c r="H117" s="3">
        <v>163</v>
      </c>
      <c r="I117" s="3">
        <v>160.80000000000001</v>
      </c>
      <c r="J117" s="3">
        <v>116.6</v>
      </c>
      <c r="K117" s="3">
        <v>133.80000000000001</v>
      </c>
      <c r="L117" s="3">
        <v>122.7</v>
      </c>
      <c r="M117" s="3">
        <v>124.9</v>
      </c>
      <c r="N117" s="3">
        <v>120.4</v>
      </c>
      <c r="O117" s="3">
        <v>166.7</v>
      </c>
      <c r="P117" s="3">
        <v>135.5</v>
      </c>
      <c r="Q117" s="3">
        <v>165.3</v>
      </c>
      <c r="R117" s="3">
        <v>150.6</v>
      </c>
      <c r="S117" s="3">
        <v>153.4</v>
      </c>
      <c r="T117" s="3">
        <v>149.19999999999999</v>
      </c>
      <c r="U117" s="3">
        <v>151.5</v>
      </c>
      <c r="V117" s="3">
        <v>119.8</v>
      </c>
      <c r="W117" s="3">
        <v>174.2</v>
      </c>
      <c r="X117" s="3">
        <v>157.9</v>
      </c>
      <c r="Y117" s="3">
        <v>144.9</v>
      </c>
      <c r="Z117" s="3">
        <v>175.2</v>
      </c>
      <c r="AA117" s="3">
        <v>207.3</v>
      </c>
      <c r="AB117" s="3">
        <v>157.4</v>
      </c>
      <c r="AC117" s="3">
        <v>113.2</v>
      </c>
      <c r="AD117" s="3">
        <v>99.3</v>
      </c>
      <c r="AE117" s="3">
        <v>149.30000000000001</v>
      </c>
      <c r="AF117" s="3">
        <v>129.5</v>
      </c>
      <c r="AG117" s="3">
        <v>126.5</v>
      </c>
      <c r="AH117" s="3">
        <v>135.4</v>
      </c>
      <c r="AI117" s="3">
        <v>144.5</v>
      </c>
      <c r="AJ117" s="3">
        <v>174.6</v>
      </c>
      <c r="AK117" s="3">
        <v>190.3</v>
      </c>
      <c r="AL117" s="3">
        <v>174.4</v>
      </c>
      <c r="AM117" s="3">
        <v>179.1</v>
      </c>
      <c r="AN117" s="3">
        <v>184.1</v>
      </c>
      <c r="AO117" s="3">
        <v>148.19999999999999</v>
      </c>
      <c r="AP117" s="3">
        <v>158.6</v>
      </c>
      <c r="AQ117" s="3">
        <v>174.2</v>
      </c>
      <c r="AR117" s="3">
        <v>149.19999999999999</v>
      </c>
      <c r="AS117" s="3">
        <v>194.1</v>
      </c>
      <c r="AT117" s="3">
        <v>176.5</v>
      </c>
      <c r="AU117" s="3">
        <v>211.4</v>
      </c>
      <c r="AV117" s="3">
        <v>158</v>
      </c>
      <c r="AW117" s="3">
        <v>104.2</v>
      </c>
      <c r="AX117" s="3">
        <v>144.4</v>
      </c>
      <c r="AY117" s="3">
        <v>247.3</v>
      </c>
      <c r="AZ117" s="3">
        <v>165.8</v>
      </c>
      <c r="BA117" s="3">
        <v>151</v>
      </c>
      <c r="BB117" s="3">
        <v>183.1</v>
      </c>
      <c r="BC117" s="3">
        <v>124.5</v>
      </c>
      <c r="BD117" s="3">
        <v>148</v>
      </c>
      <c r="BE117" s="3">
        <v>124.3</v>
      </c>
      <c r="BF117" s="3">
        <v>117.8</v>
      </c>
      <c r="BG117" s="3">
        <v>138.30000000000001</v>
      </c>
      <c r="BH117" s="3">
        <v>139.69999999999999</v>
      </c>
      <c r="BI117" s="3">
        <v>104.4</v>
      </c>
      <c r="BJ117" s="3">
        <v>141.1</v>
      </c>
      <c r="BK117" s="3">
        <v>158.5</v>
      </c>
      <c r="BL117" s="3">
        <v>141.6</v>
      </c>
      <c r="BM117" s="3">
        <v>152.6</v>
      </c>
      <c r="BN117" s="3">
        <v>107</v>
      </c>
      <c r="BO117" s="3">
        <v>175.5</v>
      </c>
      <c r="BP117" s="3">
        <v>158</v>
      </c>
      <c r="BQ117" s="3">
        <v>115.2</v>
      </c>
      <c r="BR117" s="3">
        <v>99.8</v>
      </c>
      <c r="BS117" s="3">
        <v>117.5</v>
      </c>
      <c r="BT117" s="3">
        <v>148.4</v>
      </c>
      <c r="BU117" s="3">
        <v>120</v>
      </c>
      <c r="BV117" s="3">
        <v>119.9</v>
      </c>
      <c r="BW117" s="3">
        <v>171</v>
      </c>
      <c r="BX117" s="3">
        <v>211.4</v>
      </c>
      <c r="BY117" s="3">
        <v>140</v>
      </c>
      <c r="BZ117" s="3">
        <v>178.6</v>
      </c>
      <c r="CA117" s="3">
        <v>162.6</v>
      </c>
      <c r="CB117" s="3">
        <v>186.4</v>
      </c>
      <c r="CC117" s="3">
        <v>183.1</v>
      </c>
      <c r="CD117" s="3">
        <v>178</v>
      </c>
      <c r="CE117" s="3">
        <v>146.4</v>
      </c>
      <c r="CF117" s="3">
        <v>68.5</v>
      </c>
      <c r="CG117" s="3">
        <v>119.2</v>
      </c>
      <c r="CH117" s="3">
        <v>121.5</v>
      </c>
      <c r="CI117" s="3">
        <v>176.4</v>
      </c>
      <c r="CJ117" s="3">
        <v>142.80000000000001</v>
      </c>
      <c r="CK117" s="3">
        <v>123</v>
      </c>
      <c r="CL117" s="3">
        <v>212.3</v>
      </c>
      <c r="CM117" s="3">
        <v>110.9</v>
      </c>
      <c r="CN117" s="3">
        <v>105.3</v>
      </c>
    </row>
    <row r="118" spans="1:92" x14ac:dyDescent="0.2">
      <c r="A118" s="4">
        <v>35309</v>
      </c>
      <c r="B118" s="3">
        <v>138.30000000000001</v>
      </c>
      <c r="C118" s="3">
        <v>141.19999999999999</v>
      </c>
      <c r="D118" s="3">
        <v>151.9</v>
      </c>
      <c r="E118" s="3">
        <v>134.5</v>
      </c>
      <c r="F118" s="3">
        <v>147.6</v>
      </c>
      <c r="G118" s="3">
        <v>149.30000000000001</v>
      </c>
      <c r="H118" s="3">
        <v>160.4</v>
      </c>
      <c r="I118" s="3">
        <v>161.30000000000001</v>
      </c>
      <c r="J118" s="3">
        <v>117.1</v>
      </c>
      <c r="K118" s="3">
        <v>133.69999999999999</v>
      </c>
      <c r="L118" s="3">
        <v>122.8</v>
      </c>
      <c r="M118" s="3">
        <v>124.5</v>
      </c>
      <c r="N118" s="3">
        <v>121.3</v>
      </c>
      <c r="O118" s="3">
        <v>166.2</v>
      </c>
      <c r="P118" s="3">
        <v>137</v>
      </c>
      <c r="Q118" s="3">
        <v>165.1</v>
      </c>
      <c r="R118" s="3">
        <v>150</v>
      </c>
      <c r="S118" s="3">
        <v>153.4</v>
      </c>
      <c r="T118" s="3">
        <v>149.19999999999999</v>
      </c>
      <c r="U118" s="3">
        <v>151.6</v>
      </c>
      <c r="V118" s="3">
        <v>119.5</v>
      </c>
      <c r="W118" s="3">
        <v>174.6</v>
      </c>
      <c r="X118" s="3">
        <v>157.4</v>
      </c>
      <c r="Y118" s="3">
        <v>144.80000000000001</v>
      </c>
      <c r="Z118" s="3">
        <v>156.30000000000001</v>
      </c>
      <c r="AA118" s="3">
        <v>160.9</v>
      </c>
      <c r="AB118" s="3">
        <v>152.6</v>
      </c>
      <c r="AC118" s="3">
        <v>110.3</v>
      </c>
      <c r="AD118" s="3">
        <v>95.6</v>
      </c>
      <c r="AE118" s="3">
        <v>149.4</v>
      </c>
      <c r="AF118" s="3">
        <v>125.6</v>
      </c>
      <c r="AG118" s="3">
        <v>122.1</v>
      </c>
      <c r="AH118" s="3">
        <v>135.80000000000001</v>
      </c>
      <c r="AI118" s="3">
        <v>145.4</v>
      </c>
      <c r="AJ118" s="3">
        <v>175.1</v>
      </c>
      <c r="AK118" s="3">
        <v>192.4</v>
      </c>
      <c r="AL118" s="3">
        <v>174.7</v>
      </c>
      <c r="AM118" s="3">
        <v>179.9</v>
      </c>
      <c r="AN118" s="3">
        <v>184.5</v>
      </c>
      <c r="AO118" s="3">
        <v>150.19999999999999</v>
      </c>
      <c r="AP118" s="3">
        <v>158.1</v>
      </c>
      <c r="AQ118" s="3">
        <v>174.4</v>
      </c>
      <c r="AR118" s="3">
        <v>148.4</v>
      </c>
      <c r="AS118" s="3">
        <v>194.5</v>
      </c>
      <c r="AT118" s="3">
        <v>176.9</v>
      </c>
      <c r="AU118" s="3">
        <v>211.5</v>
      </c>
      <c r="AV118" s="3">
        <v>155.80000000000001</v>
      </c>
      <c r="AW118" s="3">
        <v>105.3</v>
      </c>
      <c r="AX118" s="3">
        <v>144.4</v>
      </c>
      <c r="AY118" s="3">
        <v>247.3</v>
      </c>
      <c r="AZ118" s="3">
        <v>166.1</v>
      </c>
      <c r="BA118" s="3">
        <v>150.9</v>
      </c>
      <c r="BB118" s="3">
        <v>183.4</v>
      </c>
      <c r="BC118" s="3">
        <v>127.3</v>
      </c>
      <c r="BD118" s="3">
        <v>147.19999999999999</v>
      </c>
      <c r="BE118" s="3">
        <v>124.3</v>
      </c>
      <c r="BF118" s="3">
        <v>130.1</v>
      </c>
      <c r="BG118" s="3">
        <v>139.9</v>
      </c>
      <c r="BH118" s="3">
        <v>141.30000000000001</v>
      </c>
      <c r="BI118" s="3">
        <v>104.4</v>
      </c>
      <c r="BJ118" s="3">
        <v>142</v>
      </c>
      <c r="BK118" s="3">
        <v>158.30000000000001</v>
      </c>
      <c r="BL118" s="3">
        <v>140.80000000000001</v>
      </c>
      <c r="BM118" s="3">
        <v>152.6</v>
      </c>
      <c r="BN118" s="3">
        <v>107.2</v>
      </c>
      <c r="BO118" s="3">
        <v>176</v>
      </c>
      <c r="BP118" s="3">
        <v>160.1</v>
      </c>
      <c r="BQ118" s="3">
        <v>121.3</v>
      </c>
      <c r="BR118" s="3">
        <v>109.1</v>
      </c>
      <c r="BS118" s="3">
        <v>119.9</v>
      </c>
      <c r="BT118" s="3">
        <v>150.80000000000001</v>
      </c>
      <c r="BU118" s="3">
        <v>124</v>
      </c>
      <c r="BV118" s="3">
        <v>120.8</v>
      </c>
      <c r="BW118" s="3">
        <v>172.3</v>
      </c>
      <c r="BX118" s="3">
        <v>211.7</v>
      </c>
      <c r="BY118" s="3">
        <v>141.19999999999999</v>
      </c>
      <c r="BZ118" s="3">
        <v>179.5</v>
      </c>
      <c r="CA118" s="3">
        <v>168.3</v>
      </c>
      <c r="CB118" s="3">
        <v>186.4</v>
      </c>
      <c r="CC118" s="3">
        <v>183.1</v>
      </c>
      <c r="CD118" s="3">
        <v>178.3</v>
      </c>
      <c r="CE118" s="3">
        <v>146.9</v>
      </c>
      <c r="CF118" s="3">
        <v>68.400000000000006</v>
      </c>
      <c r="CG118" s="3">
        <v>118.5</v>
      </c>
      <c r="CH118" s="3">
        <v>121.2</v>
      </c>
      <c r="CI118" s="3">
        <v>176.8</v>
      </c>
      <c r="CJ118" s="3">
        <v>143.80000000000001</v>
      </c>
      <c r="CK118" s="3">
        <v>123</v>
      </c>
      <c r="CL118" s="3">
        <v>214.6</v>
      </c>
      <c r="CM118" s="3">
        <v>111.2</v>
      </c>
      <c r="CN118" s="3">
        <v>105.5</v>
      </c>
    </row>
    <row r="119" spans="1:92" x14ac:dyDescent="0.2">
      <c r="A119" s="4">
        <v>35339</v>
      </c>
      <c r="B119" s="3">
        <v>138.1</v>
      </c>
      <c r="C119" s="3">
        <v>140.9</v>
      </c>
      <c r="D119" s="3">
        <v>152.4</v>
      </c>
      <c r="E119" s="3">
        <v>132.6</v>
      </c>
      <c r="F119" s="3">
        <v>149.9</v>
      </c>
      <c r="G119" s="3">
        <v>152.6</v>
      </c>
      <c r="H119" s="3">
        <v>159.9</v>
      </c>
      <c r="I119" s="3">
        <v>161.69999999999999</v>
      </c>
      <c r="J119" s="3">
        <v>116.1</v>
      </c>
      <c r="K119" s="3">
        <v>133.6</v>
      </c>
      <c r="L119" s="3">
        <v>120.5</v>
      </c>
      <c r="M119" s="3">
        <v>120.2</v>
      </c>
      <c r="N119" s="3">
        <v>121.8</v>
      </c>
      <c r="O119" s="3">
        <v>167.8</v>
      </c>
      <c r="P119" s="3">
        <v>137.4</v>
      </c>
      <c r="Q119" s="3">
        <v>161.9</v>
      </c>
      <c r="R119" s="3">
        <v>150.6</v>
      </c>
      <c r="S119" s="3">
        <v>153.69999999999999</v>
      </c>
      <c r="T119" s="3">
        <v>149.19999999999999</v>
      </c>
      <c r="U119" s="3">
        <v>151.69999999999999</v>
      </c>
      <c r="V119" s="3">
        <v>118.8</v>
      </c>
      <c r="W119" s="3">
        <v>175</v>
      </c>
      <c r="X119" s="3">
        <v>157.80000000000001</v>
      </c>
      <c r="Y119" s="3">
        <v>145</v>
      </c>
      <c r="Z119" s="3">
        <v>139.30000000000001</v>
      </c>
      <c r="AA119" s="3">
        <v>117.1</v>
      </c>
      <c r="AB119" s="3">
        <v>149.1</v>
      </c>
      <c r="AC119" s="3">
        <v>106.9</v>
      </c>
      <c r="AD119" s="3">
        <v>91.3</v>
      </c>
      <c r="AE119" s="3">
        <v>148.80000000000001</v>
      </c>
      <c r="AF119" s="3">
        <v>128.5</v>
      </c>
      <c r="AG119" s="3">
        <v>125.6</v>
      </c>
      <c r="AH119" s="3">
        <v>133.80000000000001</v>
      </c>
      <c r="AI119" s="3">
        <v>144.4</v>
      </c>
      <c r="AJ119" s="3">
        <v>175.5</v>
      </c>
      <c r="AK119" s="3">
        <v>192.4</v>
      </c>
      <c r="AL119" s="3">
        <v>175.3</v>
      </c>
      <c r="AM119" s="3">
        <v>180.3</v>
      </c>
      <c r="AN119" s="3">
        <v>184.9</v>
      </c>
      <c r="AO119" s="3">
        <v>150.80000000000001</v>
      </c>
      <c r="AP119" s="3">
        <v>158.19999999999999</v>
      </c>
      <c r="AQ119" s="3">
        <v>174.8</v>
      </c>
      <c r="AR119" s="3">
        <v>148.4</v>
      </c>
      <c r="AS119" s="3">
        <v>194.7</v>
      </c>
      <c r="AT119" s="3">
        <v>177</v>
      </c>
      <c r="AU119" s="3">
        <v>211.7</v>
      </c>
      <c r="AV119" s="3">
        <v>156.19999999999999</v>
      </c>
      <c r="AW119" s="3">
        <v>105.8</v>
      </c>
      <c r="AX119" s="3">
        <v>144.4</v>
      </c>
      <c r="AY119" s="3">
        <v>247.3</v>
      </c>
      <c r="AZ119" s="3">
        <v>167.8</v>
      </c>
      <c r="BA119" s="3">
        <v>150.69999999999999</v>
      </c>
      <c r="BB119" s="3">
        <v>182.8</v>
      </c>
      <c r="BC119" s="3">
        <v>129.80000000000001</v>
      </c>
      <c r="BD119" s="3">
        <v>145.80000000000001</v>
      </c>
      <c r="BE119" s="3">
        <v>124.3</v>
      </c>
      <c r="BF119" s="3">
        <v>140.9</v>
      </c>
      <c r="BG119" s="3">
        <v>139.4</v>
      </c>
      <c r="BH119" s="3">
        <v>139.5</v>
      </c>
      <c r="BI119" s="3">
        <v>104.2</v>
      </c>
      <c r="BJ119" s="3">
        <v>140.6</v>
      </c>
      <c r="BK119" s="3">
        <v>158.69999999999999</v>
      </c>
      <c r="BL119" s="3">
        <v>141.30000000000001</v>
      </c>
      <c r="BM119" s="3">
        <v>152.6</v>
      </c>
      <c r="BN119" s="3">
        <v>104.7</v>
      </c>
      <c r="BO119" s="3">
        <v>176.5</v>
      </c>
      <c r="BP119" s="3">
        <v>160.6</v>
      </c>
      <c r="BQ119" s="3">
        <v>121.6</v>
      </c>
      <c r="BR119" s="3">
        <v>107.8</v>
      </c>
      <c r="BS119" s="3">
        <v>121.4</v>
      </c>
      <c r="BT119" s="3">
        <v>151.4</v>
      </c>
      <c r="BU119" s="3">
        <v>124.7</v>
      </c>
      <c r="BV119" s="3">
        <v>120.1</v>
      </c>
      <c r="BW119" s="3">
        <v>174.2</v>
      </c>
      <c r="BX119" s="3">
        <v>213.7</v>
      </c>
      <c r="BY119" s="3">
        <v>140.6</v>
      </c>
      <c r="BZ119" s="3">
        <v>180.1</v>
      </c>
      <c r="CA119" s="3">
        <v>171</v>
      </c>
      <c r="CB119" s="3">
        <v>189.7</v>
      </c>
      <c r="CC119" s="3">
        <v>183.6</v>
      </c>
      <c r="CD119" s="3">
        <v>178.9</v>
      </c>
      <c r="CE119" s="3">
        <v>146.19999999999999</v>
      </c>
      <c r="CF119" s="3">
        <v>68.2</v>
      </c>
      <c r="CG119" s="3">
        <v>119.6</v>
      </c>
      <c r="CH119" s="3">
        <v>121</v>
      </c>
      <c r="CI119" s="3">
        <v>175.2</v>
      </c>
      <c r="CJ119" s="3">
        <v>144.19999999999999</v>
      </c>
      <c r="CK119" s="3">
        <v>124.7</v>
      </c>
      <c r="CL119" s="3">
        <v>215.1</v>
      </c>
      <c r="CM119" s="3">
        <v>111.5</v>
      </c>
      <c r="CN119" s="3">
        <v>105.8</v>
      </c>
    </row>
    <row r="120" spans="1:92" x14ac:dyDescent="0.2">
      <c r="A120" s="4">
        <v>35370</v>
      </c>
      <c r="B120" s="3">
        <v>138.30000000000001</v>
      </c>
      <c r="C120" s="3">
        <v>139</v>
      </c>
      <c r="D120" s="3">
        <v>151.4</v>
      </c>
      <c r="E120" s="3">
        <v>132</v>
      </c>
      <c r="F120" s="3">
        <v>154</v>
      </c>
      <c r="G120" s="3">
        <v>157.30000000000001</v>
      </c>
      <c r="H120" s="3">
        <v>155.4</v>
      </c>
      <c r="I120" s="3">
        <v>160.6</v>
      </c>
      <c r="J120" s="3">
        <v>109.1</v>
      </c>
      <c r="K120" s="3">
        <v>133.69999999999999</v>
      </c>
      <c r="L120" s="3">
        <v>122.6</v>
      </c>
      <c r="M120" s="3">
        <v>124</v>
      </c>
      <c r="N120" s="3">
        <v>121.6</v>
      </c>
      <c r="O120" s="3">
        <v>167.7</v>
      </c>
      <c r="P120" s="3">
        <v>138.4</v>
      </c>
      <c r="Q120" s="3">
        <v>166.7</v>
      </c>
      <c r="R120" s="3">
        <v>152.19999999999999</v>
      </c>
      <c r="S120" s="3">
        <v>154.1</v>
      </c>
      <c r="T120" s="3">
        <v>147.9</v>
      </c>
      <c r="U120" s="3">
        <v>151.69999999999999</v>
      </c>
      <c r="V120" s="3">
        <v>119</v>
      </c>
      <c r="W120" s="3">
        <v>174.7</v>
      </c>
      <c r="X120" s="3">
        <v>157.5</v>
      </c>
      <c r="Y120" s="3">
        <v>144.30000000000001</v>
      </c>
      <c r="Z120" s="3">
        <v>135.4</v>
      </c>
      <c r="AA120" s="3">
        <v>107</v>
      </c>
      <c r="AB120" s="3">
        <v>148.30000000000001</v>
      </c>
      <c r="AC120" s="3">
        <v>104.7</v>
      </c>
      <c r="AD120" s="3">
        <v>88.9</v>
      </c>
      <c r="AE120" s="3">
        <v>147.30000000000001</v>
      </c>
      <c r="AF120" s="3">
        <v>129.5</v>
      </c>
      <c r="AG120" s="3">
        <v>126.5</v>
      </c>
      <c r="AH120" s="3">
        <v>134.5</v>
      </c>
      <c r="AI120" s="3">
        <v>145</v>
      </c>
      <c r="AJ120" s="3">
        <v>175.7</v>
      </c>
      <c r="AK120" s="3">
        <v>193.3</v>
      </c>
      <c r="AL120" s="3">
        <v>175.7</v>
      </c>
      <c r="AM120" s="3">
        <v>179.7</v>
      </c>
      <c r="AN120" s="3">
        <v>185.2</v>
      </c>
      <c r="AO120" s="3">
        <v>147.19999999999999</v>
      </c>
      <c r="AP120" s="3">
        <v>158.30000000000001</v>
      </c>
      <c r="AQ120" s="3">
        <v>175.3</v>
      </c>
      <c r="AR120" s="3">
        <v>148.4</v>
      </c>
      <c r="AS120" s="3">
        <v>194.5</v>
      </c>
      <c r="AT120" s="3">
        <v>176.6</v>
      </c>
      <c r="AU120" s="3">
        <v>211.8</v>
      </c>
      <c r="AV120" s="3">
        <v>156.9</v>
      </c>
      <c r="AW120" s="3">
        <v>106.3</v>
      </c>
      <c r="AX120" s="3">
        <v>144.4</v>
      </c>
      <c r="AY120" s="3">
        <v>247.3</v>
      </c>
      <c r="AZ120" s="3">
        <v>168.2</v>
      </c>
      <c r="BA120" s="3">
        <v>151.6</v>
      </c>
      <c r="BB120" s="3">
        <v>182.9</v>
      </c>
      <c r="BC120" s="3">
        <v>130.6</v>
      </c>
      <c r="BD120" s="3">
        <v>144.9</v>
      </c>
      <c r="BE120" s="3">
        <v>124.3</v>
      </c>
      <c r="BF120" s="3">
        <v>129.69999999999999</v>
      </c>
      <c r="BG120" s="3">
        <v>141.30000000000001</v>
      </c>
      <c r="BH120" s="3">
        <v>141.9</v>
      </c>
      <c r="BI120" s="3">
        <v>104.8</v>
      </c>
      <c r="BJ120" s="3">
        <v>142.69999999999999</v>
      </c>
      <c r="BK120" s="3">
        <v>158.9</v>
      </c>
      <c r="BL120" s="3">
        <v>141.80000000000001</v>
      </c>
      <c r="BM120" s="3">
        <v>152.6</v>
      </c>
      <c r="BN120" s="3">
        <v>104.7</v>
      </c>
      <c r="BO120" s="3">
        <v>176.7</v>
      </c>
      <c r="BP120" s="3">
        <v>160.6</v>
      </c>
      <c r="BQ120" s="3">
        <v>122.8</v>
      </c>
      <c r="BR120" s="3">
        <v>109.8</v>
      </c>
      <c r="BS120" s="3">
        <v>121.6</v>
      </c>
      <c r="BT120" s="3">
        <v>152.5</v>
      </c>
      <c r="BU120" s="3">
        <v>125.8</v>
      </c>
      <c r="BV120" s="3">
        <v>120.2</v>
      </c>
      <c r="BW120" s="3">
        <v>174.8</v>
      </c>
      <c r="BX120" s="3">
        <v>214</v>
      </c>
      <c r="BY120" s="3">
        <v>137.80000000000001</v>
      </c>
      <c r="BZ120" s="3">
        <v>180.8</v>
      </c>
      <c r="CA120" s="3">
        <v>172.6</v>
      </c>
      <c r="CB120" s="3">
        <v>189.7</v>
      </c>
      <c r="CC120" s="3">
        <v>183.6</v>
      </c>
      <c r="CD120" s="3">
        <v>178.8</v>
      </c>
      <c r="CE120" s="3">
        <v>145.80000000000001</v>
      </c>
      <c r="CF120" s="3">
        <v>68</v>
      </c>
      <c r="CG120" s="3">
        <v>118.9</v>
      </c>
      <c r="CH120" s="3">
        <v>121.1</v>
      </c>
      <c r="CI120" s="3">
        <v>179.2</v>
      </c>
      <c r="CJ120" s="3">
        <v>144.1</v>
      </c>
      <c r="CK120" s="3">
        <v>124.7</v>
      </c>
      <c r="CL120" s="3">
        <v>215.8</v>
      </c>
      <c r="CM120" s="3">
        <v>111.9</v>
      </c>
      <c r="CN120" s="3">
        <v>105.9</v>
      </c>
    </row>
    <row r="121" spans="1:92" x14ac:dyDescent="0.2">
      <c r="A121" s="4">
        <v>35400</v>
      </c>
      <c r="B121" s="3">
        <v>137.5</v>
      </c>
      <c r="C121" s="3">
        <v>138.69999999999999</v>
      </c>
      <c r="D121" s="3">
        <v>150.6</v>
      </c>
      <c r="E121" s="3">
        <v>134.4</v>
      </c>
      <c r="F121" s="3">
        <v>157.69999999999999</v>
      </c>
      <c r="G121" s="3">
        <v>160.6</v>
      </c>
      <c r="H121" s="3">
        <v>152.80000000000001</v>
      </c>
      <c r="I121" s="3">
        <v>160.80000000000001</v>
      </c>
      <c r="J121" s="3">
        <v>109.2</v>
      </c>
      <c r="K121" s="3">
        <v>133.1</v>
      </c>
      <c r="L121" s="3">
        <v>121.6</v>
      </c>
      <c r="M121" s="3">
        <v>123.1</v>
      </c>
      <c r="N121" s="3">
        <v>120.6</v>
      </c>
      <c r="O121" s="3">
        <v>166.3</v>
      </c>
      <c r="P121" s="3">
        <v>137.80000000000001</v>
      </c>
      <c r="Q121" s="3">
        <v>164.7</v>
      </c>
      <c r="R121" s="3">
        <v>152.6</v>
      </c>
      <c r="S121" s="3">
        <v>154.4</v>
      </c>
      <c r="T121" s="3">
        <v>147.4</v>
      </c>
      <c r="U121" s="3">
        <v>150.4</v>
      </c>
      <c r="V121" s="3">
        <v>117.6</v>
      </c>
      <c r="W121" s="3">
        <v>174.9</v>
      </c>
      <c r="X121" s="3">
        <v>157</v>
      </c>
      <c r="Y121" s="3">
        <v>144.19999999999999</v>
      </c>
      <c r="Z121" s="3">
        <v>133.80000000000001</v>
      </c>
      <c r="AA121" s="3">
        <v>103.4</v>
      </c>
      <c r="AB121" s="3">
        <v>147.69999999999999</v>
      </c>
      <c r="AC121" s="3">
        <v>110</v>
      </c>
      <c r="AD121" s="3">
        <v>96.1</v>
      </c>
      <c r="AE121" s="3">
        <v>146.69999999999999</v>
      </c>
      <c r="AF121" s="3">
        <v>129.19999999999999</v>
      </c>
      <c r="AG121" s="3">
        <v>126.4</v>
      </c>
      <c r="AH121" s="3">
        <v>133.4</v>
      </c>
      <c r="AI121" s="3">
        <v>144.80000000000001</v>
      </c>
      <c r="AJ121" s="3">
        <v>176.4</v>
      </c>
      <c r="AK121" s="3">
        <v>194.3</v>
      </c>
      <c r="AL121" s="3">
        <v>175.8</v>
      </c>
      <c r="AM121" s="3">
        <v>179.7</v>
      </c>
      <c r="AN121" s="3">
        <v>185.5</v>
      </c>
      <c r="AO121" s="3">
        <v>146.4</v>
      </c>
      <c r="AP121" s="3">
        <v>157</v>
      </c>
      <c r="AQ121" s="3">
        <v>175.7</v>
      </c>
      <c r="AR121" s="3">
        <v>146.30000000000001</v>
      </c>
      <c r="AS121" s="3">
        <v>198.5</v>
      </c>
      <c r="AT121" s="3">
        <v>178.3</v>
      </c>
      <c r="AU121" s="3">
        <v>211.8</v>
      </c>
      <c r="AV121" s="3">
        <v>157.80000000000001</v>
      </c>
      <c r="AW121" s="3">
        <v>106.1</v>
      </c>
      <c r="AX121" s="3">
        <v>144.4</v>
      </c>
      <c r="AY121" s="3">
        <v>247.3</v>
      </c>
      <c r="AZ121" s="3">
        <v>168.8</v>
      </c>
      <c r="BA121" s="3">
        <v>151.9</v>
      </c>
      <c r="BB121" s="3">
        <v>182.9</v>
      </c>
      <c r="BC121" s="3">
        <v>130.9</v>
      </c>
      <c r="BD121" s="3">
        <v>144.19999999999999</v>
      </c>
      <c r="BE121" s="3">
        <v>124.3</v>
      </c>
      <c r="BF121" s="3">
        <v>134.6</v>
      </c>
      <c r="BG121" s="3">
        <v>145.30000000000001</v>
      </c>
      <c r="BH121" s="3">
        <v>144.4</v>
      </c>
      <c r="BI121" s="3">
        <v>104.3</v>
      </c>
      <c r="BJ121" s="3">
        <v>142.80000000000001</v>
      </c>
      <c r="BK121" s="3">
        <v>158.6</v>
      </c>
      <c r="BL121" s="3">
        <v>141.4</v>
      </c>
      <c r="BM121" s="3">
        <v>152.6</v>
      </c>
      <c r="BN121" s="3">
        <v>104.7</v>
      </c>
      <c r="BO121" s="3">
        <v>177.4</v>
      </c>
      <c r="BP121" s="3">
        <v>160.69999999999999</v>
      </c>
      <c r="BQ121" s="3">
        <v>123</v>
      </c>
      <c r="BR121" s="3">
        <v>109.1</v>
      </c>
      <c r="BS121" s="3">
        <v>122.4</v>
      </c>
      <c r="BT121" s="3">
        <v>152.9</v>
      </c>
      <c r="BU121" s="3">
        <v>125.7</v>
      </c>
      <c r="BV121" s="3">
        <v>120.9</v>
      </c>
      <c r="BW121" s="3">
        <v>175.1</v>
      </c>
      <c r="BX121" s="3">
        <v>214.7</v>
      </c>
      <c r="BY121" s="3">
        <v>136.5</v>
      </c>
      <c r="BZ121" s="3">
        <v>181.9</v>
      </c>
      <c r="CA121" s="3">
        <v>178.5</v>
      </c>
      <c r="CB121" s="3">
        <v>191.8</v>
      </c>
      <c r="CC121" s="3">
        <v>183.6</v>
      </c>
      <c r="CD121" s="3">
        <v>178.9</v>
      </c>
      <c r="CE121" s="3">
        <v>145.69999999999999</v>
      </c>
      <c r="CF121" s="3">
        <v>67.7</v>
      </c>
      <c r="CG121" s="3">
        <v>119.5</v>
      </c>
      <c r="CH121" s="3">
        <v>120.6</v>
      </c>
      <c r="CI121" s="3">
        <v>179</v>
      </c>
      <c r="CJ121" s="3">
        <v>144.4</v>
      </c>
      <c r="CK121" s="3">
        <v>124.6</v>
      </c>
      <c r="CL121" s="3">
        <v>216</v>
      </c>
      <c r="CM121" s="3">
        <v>113.1</v>
      </c>
      <c r="CN121" s="3">
        <v>106.3</v>
      </c>
    </row>
    <row r="122" spans="1:92" x14ac:dyDescent="0.2">
      <c r="A122" s="4">
        <v>35431</v>
      </c>
      <c r="B122" s="3">
        <v>138.1</v>
      </c>
      <c r="C122" s="3">
        <v>139.80000000000001</v>
      </c>
      <c r="D122" s="3">
        <v>150.9</v>
      </c>
      <c r="E122" s="3">
        <v>132.69999999999999</v>
      </c>
      <c r="F122" s="3">
        <v>160.19999999999999</v>
      </c>
      <c r="G122" s="3">
        <v>165.7</v>
      </c>
      <c r="H122" s="3">
        <v>150</v>
      </c>
      <c r="I122" s="3">
        <v>159.5</v>
      </c>
      <c r="J122" s="3">
        <v>114.7</v>
      </c>
      <c r="K122" s="3">
        <v>133.30000000000001</v>
      </c>
      <c r="L122" s="3">
        <v>122.9</v>
      </c>
      <c r="M122" s="3">
        <v>123.9</v>
      </c>
      <c r="N122" s="3">
        <v>122.4</v>
      </c>
      <c r="O122" s="3">
        <v>167.7</v>
      </c>
      <c r="P122" s="3">
        <v>139.5</v>
      </c>
      <c r="Q122" s="3">
        <v>165.3</v>
      </c>
      <c r="R122" s="3">
        <v>152.4</v>
      </c>
      <c r="S122" s="3">
        <v>154.4</v>
      </c>
      <c r="T122" s="3">
        <v>143.80000000000001</v>
      </c>
      <c r="U122" s="3">
        <v>148</v>
      </c>
      <c r="V122" s="3">
        <v>118.8</v>
      </c>
      <c r="W122" s="3">
        <v>176.1</v>
      </c>
      <c r="X122" s="3">
        <v>157.69999999999999</v>
      </c>
      <c r="Y122" s="3">
        <v>144.5</v>
      </c>
      <c r="Z122" s="3">
        <v>132</v>
      </c>
      <c r="AA122" s="3">
        <v>99.2</v>
      </c>
      <c r="AB122" s="3">
        <v>147.1</v>
      </c>
      <c r="AC122" s="3">
        <v>122.1</v>
      </c>
      <c r="AD122" s="3">
        <v>111.5</v>
      </c>
      <c r="AE122" s="3">
        <v>148.19999999999999</v>
      </c>
      <c r="AF122" s="3">
        <v>126.1</v>
      </c>
      <c r="AG122" s="3">
        <v>122.7</v>
      </c>
      <c r="AH122" s="3">
        <v>135.30000000000001</v>
      </c>
      <c r="AI122" s="3">
        <v>145.69999999999999</v>
      </c>
      <c r="AJ122" s="3">
        <v>176.6</v>
      </c>
      <c r="AK122" s="3">
        <v>195.4</v>
      </c>
      <c r="AL122" s="3">
        <v>176.3</v>
      </c>
      <c r="AM122" s="3">
        <v>180.5</v>
      </c>
      <c r="AN122" s="3">
        <v>185.3</v>
      </c>
      <c r="AO122" s="3">
        <v>150.4</v>
      </c>
      <c r="AP122" s="3">
        <v>158.1</v>
      </c>
      <c r="AQ122" s="3">
        <v>175.8</v>
      </c>
      <c r="AR122" s="3">
        <v>147.80000000000001</v>
      </c>
      <c r="AS122" s="3">
        <v>202.5</v>
      </c>
      <c r="AT122" s="3">
        <v>180.6</v>
      </c>
      <c r="AU122" s="3">
        <v>212.6</v>
      </c>
      <c r="AV122" s="3">
        <v>163.80000000000001</v>
      </c>
      <c r="AW122" s="3">
        <v>106.1</v>
      </c>
      <c r="AX122" s="3">
        <v>144.4</v>
      </c>
      <c r="AY122" s="3">
        <v>247.3</v>
      </c>
      <c r="AZ122" s="3">
        <v>175.4</v>
      </c>
      <c r="BA122" s="3">
        <v>151.9</v>
      </c>
      <c r="BB122" s="3">
        <v>185</v>
      </c>
      <c r="BC122" s="3">
        <v>131</v>
      </c>
      <c r="BD122" s="3">
        <v>142.5</v>
      </c>
      <c r="BE122" s="3">
        <v>124.3</v>
      </c>
      <c r="BF122" s="3">
        <v>135.30000000000001</v>
      </c>
      <c r="BG122" s="3">
        <v>135.6</v>
      </c>
      <c r="BH122" s="3">
        <v>137.30000000000001</v>
      </c>
      <c r="BI122" s="3">
        <v>100.9</v>
      </c>
      <c r="BJ122" s="3">
        <v>140.5</v>
      </c>
      <c r="BK122" s="3">
        <v>155.9</v>
      </c>
      <c r="BL122" s="3">
        <v>143.5</v>
      </c>
      <c r="BM122" s="3">
        <v>152.6</v>
      </c>
      <c r="BN122" s="3">
        <v>104.4</v>
      </c>
      <c r="BO122" s="3">
        <v>178.9</v>
      </c>
      <c r="BP122" s="3">
        <v>162</v>
      </c>
      <c r="BQ122" s="3">
        <v>114.9</v>
      </c>
      <c r="BR122" s="3">
        <v>100.1</v>
      </c>
      <c r="BS122" s="3">
        <v>116.5</v>
      </c>
      <c r="BT122" s="3">
        <v>149.30000000000001</v>
      </c>
      <c r="BU122" s="3">
        <v>119.8</v>
      </c>
      <c r="BV122" s="3">
        <v>119</v>
      </c>
      <c r="BW122" s="3">
        <v>175.2</v>
      </c>
      <c r="BX122" s="3">
        <v>215.6</v>
      </c>
      <c r="BY122" s="3">
        <v>139.5</v>
      </c>
      <c r="BZ122" s="3">
        <v>183.4</v>
      </c>
      <c r="CA122" s="3">
        <v>177.3</v>
      </c>
      <c r="CB122" s="3">
        <v>193.3</v>
      </c>
      <c r="CC122" s="3">
        <v>185.5</v>
      </c>
      <c r="CD122" s="3">
        <v>180.8</v>
      </c>
      <c r="CE122" s="3">
        <v>146.30000000000001</v>
      </c>
      <c r="CF122" s="3">
        <v>66.099999999999994</v>
      </c>
      <c r="CG122" s="3">
        <v>117.2</v>
      </c>
      <c r="CH122" s="3">
        <v>120.6</v>
      </c>
      <c r="CI122" s="3">
        <v>179.7</v>
      </c>
      <c r="CJ122" s="3">
        <v>145.9</v>
      </c>
      <c r="CK122" s="3">
        <v>124.4</v>
      </c>
      <c r="CL122" s="3">
        <v>217</v>
      </c>
      <c r="CM122" s="3">
        <v>113.7</v>
      </c>
      <c r="CN122" s="3">
        <v>106.5</v>
      </c>
    </row>
    <row r="123" spans="1:92" x14ac:dyDescent="0.2">
      <c r="A123" s="4">
        <v>35462</v>
      </c>
      <c r="B123" s="3">
        <v>137</v>
      </c>
      <c r="C123" s="3">
        <v>140.4</v>
      </c>
      <c r="D123" s="3">
        <v>152.9</v>
      </c>
      <c r="E123" s="3">
        <v>135.5</v>
      </c>
      <c r="F123" s="3">
        <v>160</v>
      </c>
      <c r="G123" s="3">
        <v>165.7</v>
      </c>
      <c r="H123" s="3">
        <v>148.80000000000001</v>
      </c>
      <c r="I123" s="3">
        <v>159.30000000000001</v>
      </c>
      <c r="J123" s="3">
        <v>114.1</v>
      </c>
      <c r="K123" s="3">
        <v>133.19999999999999</v>
      </c>
      <c r="L123" s="3">
        <v>126.1</v>
      </c>
      <c r="M123" s="3">
        <v>129</v>
      </c>
      <c r="N123" s="3">
        <v>123.7</v>
      </c>
      <c r="O123" s="3">
        <v>166.9</v>
      </c>
      <c r="P123" s="3">
        <v>139.5</v>
      </c>
      <c r="Q123" s="3">
        <v>164</v>
      </c>
      <c r="R123" s="3">
        <v>152.30000000000001</v>
      </c>
      <c r="S123" s="3">
        <v>154.5</v>
      </c>
      <c r="T123" s="3">
        <v>143.4</v>
      </c>
      <c r="U123" s="3">
        <v>149.5</v>
      </c>
      <c r="V123" s="3">
        <v>116.7</v>
      </c>
      <c r="W123" s="3">
        <v>181.1</v>
      </c>
      <c r="X123" s="3">
        <v>156.9</v>
      </c>
      <c r="Y123" s="3">
        <v>144.9</v>
      </c>
      <c r="Z123" s="3">
        <v>128.1</v>
      </c>
      <c r="AA123" s="3">
        <v>92.3</v>
      </c>
      <c r="AB123" s="3">
        <v>144.19999999999999</v>
      </c>
      <c r="AC123" s="3">
        <v>116.7</v>
      </c>
      <c r="AD123" s="3">
        <v>104.3</v>
      </c>
      <c r="AE123" s="3">
        <v>148.69999999999999</v>
      </c>
      <c r="AF123" s="3">
        <v>124.4</v>
      </c>
      <c r="AG123" s="3">
        <v>120.8</v>
      </c>
      <c r="AH123" s="3">
        <v>135.1</v>
      </c>
      <c r="AI123" s="3">
        <v>145.69999999999999</v>
      </c>
      <c r="AJ123" s="3">
        <v>177.3</v>
      </c>
      <c r="AK123" s="3">
        <v>195.4</v>
      </c>
      <c r="AL123" s="3">
        <v>176.7</v>
      </c>
      <c r="AM123" s="3">
        <v>182.3</v>
      </c>
      <c r="AN123" s="3">
        <v>185.8</v>
      </c>
      <c r="AO123" s="3">
        <v>155.19999999999999</v>
      </c>
      <c r="AP123" s="3">
        <v>158.30000000000001</v>
      </c>
      <c r="AQ123" s="3">
        <v>176.3</v>
      </c>
      <c r="AR123" s="3">
        <v>147.9</v>
      </c>
      <c r="AS123" s="3">
        <v>203.4</v>
      </c>
      <c r="AT123" s="3">
        <v>180.9</v>
      </c>
      <c r="AU123" s="3">
        <v>212.6</v>
      </c>
      <c r="AV123" s="3">
        <v>165.3</v>
      </c>
      <c r="AW123" s="3">
        <v>107.2</v>
      </c>
      <c r="AX123" s="3">
        <v>144.4</v>
      </c>
      <c r="AY123" s="3">
        <v>247.3</v>
      </c>
      <c r="AZ123" s="3">
        <v>175.5</v>
      </c>
      <c r="BA123" s="3">
        <v>153</v>
      </c>
      <c r="BB123" s="3">
        <v>185.4</v>
      </c>
      <c r="BC123" s="3">
        <v>131</v>
      </c>
      <c r="BD123" s="3">
        <v>143.19999999999999</v>
      </c>
      <c r="BE123" s="3">
        <v>124.3</v>
      </c>
      <c r="BF123" s="3">
        <v>129.80000000000001</v>
      </c>
      <c r="BG123" s="3">
        <v>138</v>
      </c>
      <c r="BH123" s="3">
        <v>140.1</v>
      </c>
      <c r="BI123" s="3">
        <v>100.9</v>
      </c>
      <c r="BJ123" s="3">
        <v>140.5</v>
      </c>
      <c r="BK123" s="3">
        <v>155.4</v>
      </c>
      <c r="BL123" s="3">
        <v>144.1</v>
      </c>
      <c r="BM123" s="3">
        <v>152.6</v>
      </c>
      <c r="BN123" s="3">
        <v>104.4</v>
      </c>
      <c r="BO123" s="3">
        <v>179.2</v>
      </c>
      <c r="BP123" s="3">
        <v>162.5</v>
      </c>
      <c r="BQ123" s="3">
        <v>116.4</v>
      </c>
      <c r="BR123" s="3">
        <v>102.1</v>
      </c>
      <c r="BS123" s="3">
        <v>119</v>
      </c>
      <c r="BT123" s="3">
        <v>152.4</v>
      </c>
      <c r="BU123" s="3">
        <v>119.2</v>
      </c>
      <c r="BV123" s="3">
        <v>118.6</v>
      </c>
      <c r="BW123" s="3">
        <v>176</v>
      </c>
      <c r="BX123" s="3">
        <v>216.1</v>
      </c>
      <c r="BY123" s="3">
        <v>141.5</v>
      </c>
      <c r="BZ123" s="3">
        <v>184.6</v>
      </c>
      <c r="CA123" s="3">
        <v>176.6</v>
      </c>
      <c r="CB123" s="3">
        <v>193.3</v>
      </c>
      <c r="CC123" s="3">
        <v>187.5</v>
      </c>
      <c r="CD123" s="3">
        <v>180.8</v>
      </c>
      <c r="CE123" s="3">
        <v>146.80000000000001</v>
      </c>
      <c r="CF123" s="3">
        <v>66</v>
      </c>
      <c r="CG123" s="3">
        <v>118.5</v>
      </c>
      <c r="CH123" s="3">
        <v>121.4</v>
      </c>
      <c r="CI123" s="3">
        <v>180.1</v>
      </c>
      <c r="CJ123" s="3">
        <v>146.69999999999999</v>
      </c>
      <c r="CK123" s="3">
        <v>124.4</v>
      </c>
      <c r="CL123" s="3">
        <v>217.2</v>
      </c>
      <c r="CM123" s="3">
        <v>114.1</v>
      </c>
      <c r="CN123" s="3">
        <v>106.6</v>
      </c>
    </row>
    <row r="124" spans="1:92" x14ac:dyDescent="0.2">
      <c r="A124" s="4">
        <v>35490</v>
      </c>
      <c r="B124" s="3">
        <v>136.80000000000001</v>
      </c>
      <c r="C124" s="3">
        <v>140.69999999999999</v>
      </c>
      <c r="D124" s="3">
        <v>151.80000000000001</v>
      </c>
      <c r="E124" s="3">
        <v>134.6</v>
      </c>
      <c r="F124" s="3">
        <v>160.6</v>
      </c>
      <c r="G124" s="3">
        <v>166.5</v>
      </c>
      <c r="H124" s="3">
        <v>148.1</v>
      </c>
      <c r="I124" s="3">
        <v>156.5</v>
      </c>
      <c r="J124" s="3">
        <v>109.8</v>
      </c>
      <c r="K124" s="3">
        <v>132.4</v>
      </c>
      <c r="L124" s="3">
        <v>123.1</v>
      </c>
      <c r="M124" s="3">
        <v>123.3</v>
      </c>
      <c r="N124" s="3">
        <v>123.4</v>
      </c>
      <c r="O124" s="3">
        <v>167.2</v>
      </c>
      <c r="P124" s="3">
        <v>139.30000000000001</v>
      </c>
      <c r="Q124" s="3">
        <v>167.8</v>
      </c>
      <c r="R124" s="3">
        <v>151.9</v>
      </c>
      <c r="S124" s="3">
        <v>153.5</v>
      </c>
      <c r="T124" s="3">
        <v>145</v>
      </c>
      <c r="U124" s="3">
        <v>149.30000000000001</v>
      </c>
      <c r="V124" s="3">
        <v>117.9</v>
      </c>
      <c r="W124" s="3">
        <v>182</v>
      </c>
      <c r="X124" s="3">
        <v>156.80000000000001</v>
      </c>
      <c r="Y124" s="3">
        <v>145.4</v>
      </c>
      <c r="Z124" s="3">
        <v>127.8</v>
      </c>
      <c r="AA124" s="3">
        <v>94.3</v>
      </c>
      <c r="AB124" s="3">
        <v>143.1</v>
      </c>
      <c r="AC124" s="3">
        <v>109.9</v>
      </c>
      <c r="AD124" s="3">
        <v>96.3</v>
      </c>
      <c r="AE124" s="3">
        <v>145.6</v>
      </c>
      <c r="AF124" s="3">
        <v>126</v>
      </c>
      <c r="AG124" s="3">
        <v>122.6</v>
      </c>
      <c r="AH124" s="3">
        <v>135.19999999999999</v>
      </c>
      <c r="AI124" s="3">
        <v>145.80000000000001</v>
      </c>
      <c r="AJ124" s="3">
        <v>177.6</v>
      </c>
      <c r="AK124" s="3">
        <v>195.5</v>
      </c>
      <c r="AL124" s="3">
        <v>177</v>
      </c>
      <c r="AM124" s="3">
        <v>182.2</v>
      </c>
      <c r="AN124" s="3">
        <v>186.2</v>
      </c>
      <c r="AO124" s="3">
        <v>153.80000000000001</v>
      </c>
      <c r="AP124" s="3">
        <v>158.19999999999999</v>
      </c>
      <c r="AQ124" s="3">
        <v>176.9</v>
      </c>
      <c r="AR124" s="3">
        <v>147.4</v>
      </c>
      <c r="AS124" s="3">
        <v>204</v>
      </c>
      <c r="AT124" s="3">
        <v>180.9</v>
      </c>
      <c r="AU124" s="3">
        <v>212.8</v>
      </c>
      <c r="AV124" s="3">
        <v>165.9</v>
      </c>
      <c r="AW124" s="3">
        <v>106.5</v>
      </c>
      <c r="AX124" s="3">
        <v>144.4</v>
      </c>
      <c r="AY124" s="3">
        <v>247.3</v>
      </c>
      <c r="AZ124" s="3">
        <v>175.8</v>
      </c>
      <c r="BA124" s="3">
        <v>154.19999999999999</v>
      </c>
      <c r="BB124" s="3">
        <v>185.2</v>
      </c>
      <c r="BC124" s="3">
        <v>130.80000000000001</v>
      </c>
      <c r="BD124" s="3">
        <v>143.80000000000001</v>
      </c>
      <c r="BE124" s="3">
        <v>124.3</v>
      </c>
      <c r="BF124" s="3">
        <v>122.9</v>
      </c>
      <c r="BG124" s="3">
        <v>144.80000000000001</v>
      </c>
      <c r="BH124" s="3">
        <v>145.19999999999999</v>
      </c>
      <c r="BI124" s="3">
        <v>102.4</v>
      </c>
      <c r="BJ124" s="3">
        <v>142.69999999999999</v>
      </c>
      <c r="BK124" s="3">
        <v>155.80000000000001</v>
      </c>
      <c r="BL124" s="3">
        <v>144</v>
      </c>
      <c r="BM124" s="3">
        <v>152.6</v>
      </c>
      <c r="BN124" s="3">
        <v>103.7</v>
      </c>
      <c r="BO124" s="3">
        <v>179.7</v>
      </c>
      <c r="BP124" s="3">
        <v>162.6</v>
      </c>
      <c r="BQ124" s="3">
        <v>119.4</v>
      </c>
      <c r="BR124" s="3">
        <v>103.9</v>
      </c>
      <c r="BS124" s="3">
        <v>121.9</v>
      </c>
      <c r="BT124" s="3">
        <v>156.4</v>
      </c>
      <c r="BU124" s="3">
        <v>120.2</v>
      </c>
      <c r="BV124" s="3">
        <v>120.2</v>
      </c>
      <c r="BW124" s="3">
        <v>177</v>
      </c>
      <c r="BX124" s="3">
        <v>216.6</v>
      </c>
      <c r="BY124" s="3">
        <v>142.1</v>
      </c>
      <c r="BZ124" s="3">
        <v>184.9</v>
      </c>
      <c r="CA124" s="3">
        <v>175.1</v>
      </c>
      <c r="CB124" s="3">
        <v>193.3</v>
      </c>
      <c r="CC124" s="3">
        <v>187.5</v>
      </c>
      <c r="CD124" s="3">
        <v>180.9</v>
      </c>
      <c r="CE124" s="3">
        <v>147.19999999999999</v>
      </c>
      <c r="CF124" s="3">
        <v>65.900000000000006</v>
      </c>
      <c r="CG124" s="3">
        <v>118.2</v>
      </c>
      <c r="CH124" s="3">
        <v>121.6</v>
      </c>
      <c r="CI124" s="3">
        <v>180.3</v>
      </c>
      <c r="CJ124" s="3">
        <v>147.6</v>
      </c>
      <c r="CK124" s="3">
        <v>124.4</v>
      </c>
      <c r="CL124" s="3">
        <v>217.3</v>
      </c>
      <c r="CM124" s="3">
        <v>114.5</v>
      </c>
      <c r="CN124" s="3">
        <v>106.7</v>
      </c>
    </row>
    <row r="125" spans="1:92" x14ac:dyDescent="0.2">
      <c r="A125" s="4">
        <v>35521</v>
      </c>
      <c r="B125" s="3">
        <v>135.19999999999999</v>
      </c>
      <c r="C125" s="3">
        <v>142.1</v>
      </c>
      <c r="D125" s="3">
        <v>151.69999999999999</v>
      </c>
      <c r="E125" s="3">
        <v>133.30000000000001</v>
      </c>
      <c r="F125" s="3">
        <v>160.6</v>
      </c>
      <c r="G125" s="3">
        <v>168.2</v>
      </c>
      <c r="H125" s="3">
        <v>152.9</v>
      </c>
      <c r="I125" s="3">
        <v>159.9</v>
      </c>
      <c r="J125" s="3">
        <v>112.7</v>
      </c>
      <c r="K125" s="3">
        <v>133.1</v>
      </c>
      <c r="L125" s="3">
        <v>122.8</v>
      </c>
      <c r="M125" s="3">
        <v>122.1</v>
      </c>
      <c r="N125" s="3">
        <v>124</v>
      </c>
      <c r="O125" s="3">
        <v>163</v>
      </c>
      <c r="P125" s="3">
        <v>140.69999999999999</v>
      </c>
      <c r="Q125" s="3">
        <v>166.6</v>
      </c>
      <c r="R125" s="3">
        <v>152.30000000000001</v>
      </c>
      <c r="S125" s="3">
        <v>152.9</v>
      </c>
      <c r="T125" s="3">
        <v>142.80000000000001</v>
      </c>
      <c r="U125" s="3">
        <v>149.5</v>
      </c>
      <c r="V125" s="3">
        <v>125.9</v>
      </c>
      <c r="W125" s="3">
        <v>180.7</v>
      </c>
      <c r="X125" s="3">
        <v>156.80000000000001</v>
      </c>
      <c r="Y125" s="3">
        <v>146.4</v>
      </c>
      <c r="Z125" s="3">
        <v>126.9</v>
      </c>
      <c r="AA125" s="3">
        <v>93.7</v>
      </c>
      <c r="AB125" s="3">
        <v>142</v>
      </c>
      <c r="AC125" s="3">
        <v>110.5</v>
      </c>
      <c r="AD125" s="3">
        <v>96.1</v>
      </c>
      <c r="AE125" s="3">
        <v>148.9</v>
      </c>
      <c r="AF125" s="3">
        <v>128</v>
      </c>
      <c r="AG125" s="3">
        <v>124.8</v>
      </c>
      <c r="AH125" s="3">
        <v>135.5</v>
      </c>
      <c r="AI125" s="3">
        <v>146.5</v>
      </c>
      <c r="AJ125" s="3">
        <v>178.8</v>
      </c>
      <c r="AK125" s="3">
        <v>197.2</v>
      </c>
      <c r="AL125" s="3">
        <v>177.8</v>
      </c>
      <c r="AM125" s="3">
        <v>182.7</v>
      </c>
      <c r="AN125" s="3">
        <v>186.8</v>
      </c>
      <c r="AO125" s="3">
        <v>154</v>
      </c>
      <c r="AP125" s="3">
        <v>159</v>
      </c>
      <c r="AQ125" s="3">
        <v>177.8</v>
      </c>
      <c r="AR125" s="3">
        <v>148.19999999999999</v>
      </c>
      <c r="AS125" s="3">
        <v>206.5</v>
      </c>
      <c r="AT125" s="3">
        <v>182.6</v>
      </c>
      <c r="AU125" s="3">
        <v>216.6</v>
      </c>
      <c r="AV125" s="3">
        <v>166.3</v>
      </c>
      <c r="AW125" s="3">
        <v>106.3</v>
      </c>
      <c r="AX125" s="3">
        <v>154.5</v>
      </c>
      <c r="AY125" s="3">
        <v>257.8</v>
      </c>
      <c r="AZ125" s="3">
        <v>176.7</v>
      </c>
      <c r="BA125" s="3">
        <v>154.1</v>
      </c>
      <c r="BB125" s="3">
        <v>185.9</v>
      </c>
      <c r="BC125" s="3">
        <v>130.6</v>
      </c>
      <c r="BD125" s="3">
        <v>143.5</v>
      </c>
      <c r="BE125" s="3">
        <v>124.2</v>
      </c>
      <c r="BF125" s="3">
        <v>119.2</v>
      </c>
      <c r="BG125" s="3">
        <v>142</v>
      </c>
      <c r="BH125" s="3">
        <v>142.5</v>
      </c>
      <c r="BI125" s="3">
        <v>102.5</v>
      </c>
      <c r="BJ125" s="3">
        <v>142.69999999999999</v>
      </c>
      <c r="BK125" s="3">
        <v>156.4</v>
      </c>
      <c r="BL125" s="3">
        <v>144.69999999999999</v>
      </c>
      <c r="BM125" s="3">
        <v>153</v>
      </c>
      <c r="BN125" s="3">
        <v>103.7</v>
      </c>
      <c r="BO125" s="3">
        <v>180.7</v>
      </c>
      <c r="BP125" s="3">
        <v>163.6</v>
      </c>
      <c r="BQ125" s="3">
        <v>119</v>
      </c>
      <c r="BR125" s="3">
        <v>106.4</v>
      </c>
      <c r="BS125" s="3">
        <v>124.8</v>
      </c>
      <c r="BT125" s="3">
        <v>156.1</v>
      </c>
      <c r="BU125" s="3">
        <v>120.8</v>
      </c>
      <c r="BV125" s="3">
        <v>120.7</v>
      </c>
      <c r="BW125" s="3">
        <v>178.5</v>
      </c>
      <c r="BX125" s="3">
        <v>219.4</v>
      </c>
      <c r="BY125" s="3">
        <v>141.69999999999999</v>
      </c>
      <c r="BZ125" s="3">
        <v>185.6</v>
      </c>
      <c r="CA125" s="3">
        <v>173.9</v>
      </c>
      <c r="CB125" s="3">
        <v>194</v>
      </c>
      <c r="CC125" s="3">
        <v>187.7</v>
      </c>
      <c r="CD125" s="3">
        <v>182.5</v>
      </c>
      <c r="CE125" s="3">
        <v>148.19999999999999</v>
      </c>
      <c r="CF125" s="3">
        <v>65.400000000000006</v>
      </c>
      <c r="CG125" s="3">
        <v>119.6</v>
      </c>
      <c r="CH125" s="3">
        <v>121.1</v>
      </c>
      <c r="CI125" s="3">
        <v>181.5</v>
      </c>
      <c r="CJ125" s="3">
        <v>146.69999999999999</v>
      </c>
      <c r="CK125" s="3">
        <v>127.1</v>
      </c>
      <c r="CL125" s="3">
        <v>219</v>
      </c>
      <c r="CM125" s="3">
        <v>115.4</v>
      </c>
      <c r="CN125" s="3">
        <v>107.3</v>
      </c>
    </row>
    <row r="126" spans="1:92" x14ac:dyDescent="0.2">
      <c r="A126" s="4">
        <v>35551</v>
      </c>
      <c r="B126" s="3">
        <v>135.80000000000001</v>
      </c>
      <c r="C126" s="3">
        <v>142.69999999999999</v>
      </c>
      <c r="D126" s="3">
        <v>151.80000000000001</v>
      </c>
      <c r="E126" s="3">
        <v>134.6</v>
      </c>
      <c r="F126" s="3">
        <v>160.5</v>
      </c>
      <c r="G126" s="3">
        <v>166.8</v>
      </c>
      <c r="H126" s="3">
        <v>154.5</v>
      </c>
      <c r="I126" s="3">
        <v>165.3</v>
      </c>
      <c r="J126" s="3">
        <v>113.7</v>
      </c>
      <c r="K126" s="3">
        <v>133.5</v>
      </c>
      <c r="L126" s="3">
        <v>122</v>
      </c>
      <c r="M126" s="3">
        <v>121.2</v>
      </c>
      <c r="N126" s="3">
        <v>123.2</v>
      </c>
      <c r="O126" s="3">
        <v>165.9</v>
      </c>
      <c r="P126" s="3">
        <v>140.30000000000001</v>
      </c>
      <c r="Q126" s="3">
        <v>168.9</v>
      </c>
      <c r="R126" s="3">
        <v>146.69999999999999</v>
      </c>
      <c r="S126" s="3">
        <v>153</v>
      </c>
      <c r="T126" s="3">
        <v>144.6</v>
      </c>
      <c r="U126" s="3">
        <v>149</v>
      </c>
      <c r="V126" s="3">
        <v>127.8</v>
      </c>
      <c r="W126" s="3">
        <v>180.9</v>
      </c>
      <c r="X126" s="3">
        <v>156.6</v>
      </c>
      <c r="Y126" s="3">
        <v>147.6</v>
      </c>
      <c r="Z126" s="3">
        <v>126</v>
      </c>
      <c r="AA126" s="3">
        <v>89</v>
      </c>
      <c r="AB126" s="3">
        <v>142.5</v>
      </c>
      <c r="AC126" s="3">
        <v>114.7</v>
      </c>
      <c r="AD126" s="3">
        <v>101.3</v>
      </c>
      <c r="AE126" s="3">
        <v>149.9</v>
      </c>
      <c r="AF126" s="3">
        <v>132</v>
      </c>
      <c r="AG126" s="3">
        <v>129.4</v>
      </c>
      <c r="AH126" s="3">
        <v>135.69999999999999</v>
      </c>
      <c r="AI126" s="3">
        <v>146.9</v>
      </c>
      <c r="AJ126" s="3">
        <v>179.3</v>
      </c>
      <c r="AK126" s="3">
        <v>198.3</v>
      </c>
      <c r="AL126" s="3">
        <v>178.2</v>
      </c>
      <c r="AM126" s="3">
        <v>183.6</v>
      </c>
      <c r="AN126" s="3">
        <v>188</v>
      </c>
      <c r="AO126" s="3">
        <v>154.30000000000001</v>
      </c>
      <c r="AP126" s="3">
        <v>160.19999999999999</v>
      </c>
      <c r="AQ126" s="3">
        <v>178.4</v>
      </c>
      <c r="AR126" s="3">
        <v>149.69999999999999</v>
      </c>
      <c r="AS126" s="3">
        <v>207.3</v>
      </c>
      <c r="AT126" s="3">
        <v>183</v>
      </c>
      <c r="AU126" s="3">
        <v>217.1</v>
      </c>
      <c r="AV126" s="3">
        <v>167</v>
      </c>
      <c r="AW126" s="3">
        <v>107.5</v>
      </c>
      <c r="AX126" s="3">
        <v>154.5</v>
      </c>
      <c r="AY126" s="3">
        <v>257.8</v>
      </c>
      <c r="AZ126" s="3">
        <v>177.3</v>
      </c>
      <c r="BA126" s="3">
        <v>154.4</v>
      </c>
      <c r="BB126" s="3">
        <v>186.3</v>
      </c>
      <c r="BC126" s="3">
        <v>126.9</v>
      </c>
      <c r="BD126" s="3">
        <v>142.6</v>
      </c>
      <c r="BE126" s="3">
        <v>124.2</v>
      </c>
      <c r="BF126" s="3">
        <v>119.3</v>
      </c>
      <c r="BG126" s="3">
        <v>141.69999999999999</v>
      </c>
      <c r="BH126" s="3">
        <v>145.1</v>
      </c>
      <c r="BI126" s="3">
        <v>103</v>
      </c>
      <c r="BJ126" s="3">
        <v>142.9</v>
      </c>
      <c r="BK126" s="3">
        <v>157</v>
      </c>
      <c r="BL126" s="3">
        <v>144.4</v>
      </c>
      <c r="BM126" s="3">
        <v>153</v>
      </c>
      <c r="BN126" s="3">
        <v>103.7</v>
      </c>
      <c r="BO126" s="3">
        <v>181.1</v>
      </c>
      <c r="BP126" s="3">
        <v>164</v>
      </c>
      <c r="BQ126" s="3">
        <v>119.6</v>
      </c>
      <c r="BR126" s="3">
        <v>106.9</v>
      </c>
      <c r="BS126" s="3">
        <v>124.6</v>
      </c>
      <c r="BT126" s="3">
        <v>156.69999999999999</v>
      </c>
      <c r="BU126" s="3">
        <v>121.7</v>
      </c>
      <c r="BV126" s="3">
        <v>120.7</v>
      </c>
      <c r="BW126" s="3">
        <v>178.6</v>
      </c>
      <c r="BX126" s="3">
        <v>220.3</v>
      </c>
      <c r="BY126" s="3">
        <v>141.30000000000001</v>
      </c>
      <c r="BZ126" s="3">
        <v>186.1</v>
      </c>
      <c r="CA126" s="3">
        <v>174.5</v>
      </c>
      <c r="CB126" s="3">
        <v>194</v>
      </c>
      <c r="CC126" s="3">
        <v>187.7</v>
      </c>
      <c r="CD126" s="3">
        <v>182.7</v>
      </c>
      <c r="CE126" s="3">
        <v>149.6</v>
      </c>
      <c r="CF126" s="3">
        <v>65.5</v>
      </c>
      <c r="CG126" s="3">
        <v>119.5</v>
      </c>
      <c r="CH126" s="3">
        <v>121.1</v>
      </c>
      <c r="CI126" s="3">
        <v>182.3</v>
      </c>
      <c r="CJ126" s="3">
        <v>145.5</v>
      </c>
      <c r="CK126" s="3">
        <v>127.1</v>
      </c>
      <c r="CL126" s="3">
        <v>220.1</v>
      </c>
      <c r="CM126" s="3">
        <v>116</v>
      </c>
      <c r="CN126" s="3">
        <v>107.9</v>
      </c>
    </row>
    <row r="127" spans="1:92" x14ac:dyDescent="0.2">
      <c r="A127" s="4">
        <v>35582</v>
      </c>
      <c r="B127" s="3">
        <v>138.1</v>
      </c>
      <c r="C127" s="3">
        <v>141.69999999999999</v>
      </c>
      <c r="D127" s="3">
        <v>153.4</v>
      </c>
      <c r="E127" s="3">
        <v>130.69999999999999</v>
      </c>
      <c r="F127" s="3">
        <v>157.1</v>
      </c>
      <c r="G127" s="3">
        <v>162.80000000000001</v>
      </c>
      <c r="H127" s="3">
        <v>151</v>
      </c>
      <c r="I127" s="3">
        <v>168.4</v>
      </c>
      <c r="J127" s="3">
        <v>113.7</v>
      </c>
      <c r="K127" s="3">
        <v>133.69999999999999</v>
      </c>
      <c r="L127" s="3">
        <v>124.1</v>
      </c>
      <c r="M127" s="3">
        <v>125</v>
      </c>
      <c r="N127" s="3">
        <v>123.7</v>
      </c>
      <c r="O127" s="3">
        <v>167.1</v>
      </c>
      <c r="P127" s="3">
        <v>140</v>
      </c>
      <c r="Q127" s="3">
        <v>169</v>
      </c>
      <c r="R127" s="3">
        <v>143.69999999999999</v>
      </c>
      <c r="S127" s="3">
        <v>153.1</v>
      </c>
      <c r="T127" s="3">
        <v>146</v>
      </c>
      <c r="U127" s="3">
        <v>149.9</v>
      </c>
      <c r="V127" s="3">
        <v>128.6</v>
      </c>
      <c r="W127" s="3">
        <v>181.5</v>
      </c>
      <c r="X127" s="3">
        <v>155</v>
      </c>
      <c r="Y127" s="3">
        <v>148.1</v>
      </c>
      <c r="Z127" s="3">
        <v>124.9</v>
      </c>
      <c r="AA127" s="3">
        <v>84.7</v>
      </c>
      <c r="AB127" s="3">
        <v>142.6</v>
      </c>
      <c r="AC127" s="3">
        <v>123.5</v>
      </c>
      <c r="AD127" s="3">
        <v>112.8</v>
      </c>
      <c r="AE127" s="3">
        <v>149.69999999999999</v>
      </c>
      <c r="AF127" s="3">
        <v>136.80000000000001</v>
      </c>
      <c r="AG127" s="3">
        <v>134.69999999999999</v>
      </c>
      <c r="AH127" s="3">
        <v>135.69999999999999</v>
      </c>
      <c r="AI127" s="3">
        <v>147.4</v>
      </c>
      <c r="AJ127" s="3">
        <v>179.7</v>
      </c>
      <c r="AK127" s="3">
        <v>198.5</v>
      </c>
      <c r="AL127" s="3">
        <v>178.8</v>
      </c>
      <c r="AM127" s="3">
        <v>184.6</v>
      </c>
      <c r="AN127" s="3">
        <v>189.7</v>
      </c>
      <c r="AO127" s="3">
        <v>153</v>
      </c>
      <c r="AP127" s="3">
        <v>159.6</v>
      </c>
      <c r="AQ127" s="3">
        <v>179.1</v>
      </c>
      <c r="AR127" s="3">
        <v>148.5</v>
      </c>
      <c r="AS127" s="3">
        <v>207.7</v>
      </c>
      <c r="AT127" s="3">
        <v>183.1</v>
      </c>
      <c r="AU127" s="3">
        <v>217.3</v>
      </c>
      <c r="AV127" s="3">
        <v>176</v>
      </c>
      <c r="AW127" s="3">
        <v>107.7</v>
      </c>
      <c r="AX127" s="3">
        <v>154.5</v>
      </c>
      <c r="AY127" s="3">
        <v>257.8</v>
      </c>
      <c r="AZ127" s="3">
        <v>177.9</v>
      </c>
      <c r="BA127" s="3">
        <v>154.80000000000001</v>
      </c>
      <c r="BB127" s="3">
        <v>186.4</v>
      </c>
      <c r="BC127" s="3">
        <v>126.1</v>
      </c>
      <c r="BD127" s="3">
        <v>141.69999999999999</v>
      </c>
      <c r="BE127" s="3">
        <v>124.2</v>
      </c>
      <c r="BF127" s="3">
        <v>117.6</v>
      </c>
      <c r="BG127" s="3">
        <v>141.9</v>
      </c>
      <c r="BH127" s="3">
        <v>144.6</v>
      </c>
      <c r="BI127" s="3">
        <v>101.2</v>
      </c>
      <c r="BJ127" s="3">
        <v>142.69999999999999</v>
      </c>
      <c r="BK127" s="3">
        <v>157.4</v>
      </c>
      <c r="BL127" s="3">
        <v>145.4</v>
      </c>
      <c r="BM127" s="3">
        <v>153</v>
      </c>
      <c r="BN127" s="3">
        <v>103.1</v>
      </c>
      <c r="BO127" s="3">
        <v>181.8</v>
      </c>
      <c r="BP127" s="3">
        <v>164</v>
      </c>
      <c r="BQ127" s="3">
        <v>119.3</v>
      </c>
      <c r="BR127" s="3">
        <v>106.5</v>
      </c>
      <c r="BS127" s="3">
        <v>122.4</v>
      </c>
      <c r="BT127" s="3">
        <v>156.19999999999999</v>
      </c>
      <c r="BU127" s="3">
        <v>121.6</v>
      </c>
      <c r="BV127" s="3">
        <v>120</v>
      </c>
      <c r="BW127" s="3">
        <v>178.7</v>
      </c>
      <c r="BX127" s="3">
        <v>221.2</v>
      </c>
      <c r="BY127" s="3">
        <v>142.19999999999999</v>
      </c>
      <c r="BZ127" s="3">
        <v>186.8</v>
      </c>
      <c r="CA127" s="3">
        <v>175.8</v>
      </c>
      <c r="CB127" s="3">
        <v>194</v>
      </c>
      <c r="CC127" s="3">
        <v>187.7</v>
      </c>
      <c r="CD127" s="3">
        <v>183.2</v>
      </c>
      <c r="CE127" s="3">
        <v>150.4</v>
      </c>
      <c r="CF127" s="3">
        <v>65.2</v>
      </c>
      <c r="CG127" s="3">
        <v>119.6</v>
      </c>
      <c r="CH127" s="3">
        <v>121.5</v>
      </c>
      <c r="CI127" s="3">
        <v>182.4</v>
      </c>
      <c r="CJ127" s="3">
        <v>144.5</v>
      </c>
      <c r="CK127" s="3">
        <v>127.1</v>
      </c>
      <c r="CL127" s="3">
        <v>220.8</v>
      </c>
      <c r="CM127" s="3">
        <v>116.6</v>
      </c>
      <c r="CN127" s="3">
        <v>108.2</v>
      </c>
    </row>
    <row r="128" spans="1:92" x14ac:dyDescent="0.2">
      <c r="A128" s="4">
        <v>35612</v>
      </c>
      <c r="B128" s="3">
        <v>137.69999999999999</v>
      </c>
      <c r="C128" s="3">
        <v>141.80000000000001</v>
      </c>
      <c r="D128" s="3">
        <v>153.80000000000001</v>
      </c>
      <c r="E128" s="3">
        <v>131.30000000000001</v>
      </c>
      <c r="F128" s="3">
        <v>154.30000000000001</v>
      </c>
      <c r="G128" s="3">
        <v>154.9</v>
      </c>
      <c r="H128" s="3">
        <v>150.80000000000001</v>
      </c>
      <c r="I128" s="3">
        <v>163.9</v>
      </c>
      <c r="J128" s="3">
        <v>114.2</v>
      </c>
      <c r="K128" s="3">
        <v>133.6</v>
      </c>
      <c r="L128" s="3">
        <v>124.1</v>
      </c>
      <c r="M128" s="3">
        <v>124.9</v>
      </c>
      <c r="N128" s="3">
        <v>123.8</v>
      </c>
      <c r="O128" s="3">
        <v>165.6</v>
      </c>
      <c r="P128" s="3">
        <v>140</v>
      </c>
      <c r="Q128" s="3">
        <v>168.1</v>
      </c>
      <c r="R128" s="3">
        <v>143.5</v>
      </c>
      <c r="S128" s="3">
        <v>153.19999999999999</v>
      </c>
      <c r="T128" s="3">
        <v>144.4</v>
      </c>
      <c r="U128" s="3">
        <v>149.9</v>
      </c>
      <c r="V128" s="3">
        <v>132.6</v>
      </c>
      <c r="W128" s="3">
        <v>181.1</v>
      </c>
      <c r="X128" s="3">
        <v>155.9</v>
      </c>
      <c r="Y128" s="3">
        <v>148.30000000000001</v>
      </c>
      <c r="Z128" s="3">
        <v>125</v>
      </c>
      <c r="AA128" s="3">
        <v>83.1</v>
      </c>
      <c r="AB128" s="3">
        <v>143.30000000000001</v>
      </c>
      <c r="AC128" s="3">
        <v>120.4</v>
      </c>
      <c r="AD128" s="3">
        <v>108.8</v>
      </c>
      <c r="AE128" s="3">
        <v>150</v>
      </c>
      <c r="AF128" s="3">
        <v>132.19999999999999</v>
      </c>
      <c r="AG128" s="3">
        <v>129.5</v>
      </c>
      <c r="AH128" s="3">
        <v>136</v>
      </c>
      <c r="AI128" s="3">
        <v>147.5</v>
      </c>
      <c r="AJ128" s="3">
        <v>180.4</v>
      </c>
      <c r="AK128" s="3">
        <v>199.5</v>
      </c>
      <c r="AL128" s="3">
        <v>179.2</v>
      </c>
      <c r="AM128" s="3">
        <v>185.8</v>
      </c>
      <c r="AN128" s="3">
        <v>191.2</v>
      </c>
      <c r="AO128" s="3">
        <v>153.5</v>
      </c>
      <c r="AP128" s="3">
        <v>160</v>
      </c>
      <c r="AQ128" s="3">
        <v>179.8</v>
      </c>
      <c r="AR128" s="3">
        <v>148.69999999999999</v>
      </c>
      <c r="AS128" s="3">
        <v>207.9</v>
      </c>
      <c r="AT128" s="3">
        <v>183.1</v>
      </c>
      <c r="AU128" s="3">
        <v>217.2</v>
      </c>
      <c r="AV128" s="3">
        <v>183.3</v>
      </c>
      <c r="AW128" s="3">
        <v>109.2</v>
      </c>
      <c r="AX128" s="3">
        <v>154.5</v>
      </c>
      <c r="AY128" s="3">
        <v>257.8</v>
      </c>
      <c r="AZ128" s="3">
        <v>178.4</v>
      </c>
      <c r="BA128" s="3">
        <v>154.69999999999999</v>
      </c>
      <c r="BB128" s="3">
        <v>186.2</v>
      </c>
      <c r="BC128" s="3">
        <v>126.6</v>
      </c>
      <c r="BD128" s="3">
        <v>140.69999999999999</v>
      </c>
      <c r="BE128" s="3">
        <v>124.2</v>
      </c>
      <c r="BF128" s="3">
        <v>114.8</v>
      </c>
      <c r="BG128" s="3">
        <v>139.69999999999999</v>
      </c>
      <c r="BH128" s="3">
        <v>140.30000000000001</v>
      </c>
      <c r="BI128" s="3">
        <v>98.6</v>
      </c>
      <c r="BJ128" s="3">
        <v>139.4</v>
      </c>
      <c r="BK128" s="3">
        <v>157.5</v>
      </c>
      <c r="BL128" s="3">
        <v>145.5</v>
      </c>
      <c r="BM128" s="3">
        <v>153</v>
      </c>
      <c r="BN128" s="3">
        <v>103.5</v>
      </c>
      <c r="BO128" s="3">
        <v>182.2</v>
      </c>
      <c r="BP128" s="3">
        <v>164.1</v>
      </c>
      <c r="BQ128" s="3">
        <v>113.2</v>
      </c>
      <c r="BR128" s="3">
        <v>99.4</v>
      </c>
      <c r="BS128" s="3">
        <v>116.5</v>
      </c>
      <c r="BT128" s="3">
        <v>153.1</v>
      </c>
      <c r="BU128" s="3">
        <v>118.1</v>
      </c>
      <c r="BV128" s="3">
        <v>118.9</v>
      </c>
      <c r="BW128" s="3">
        <v>179.3</v>
      </c>
      <c r="BX128" s="3">
        <v>222.2</v>
      </c>
      <c r="BY128" s="3">
        <v>142</v>
      </c>
      <c r="BZ128" s="3">
        <v>187.4</v>
      </c>
      <c r="CA128" s="3">
        <v>183</v>
      </c>
      <c r="CB128" s="3">
        <v>191.2</v>
      </c>
      <c r="CC128" s="3">
        <v>187.7</v>
      </c>
      <c r="CD128" s="3">
        <v>184.2</v>
      </c>
      <c r="CE128" s="3">
        <v>151.1</v>
      </c>
      <c r="CF128" s="3">
        <v>65.099999999999994</v>
      </c>
      <c r="CG128" s="3">
        <v>119.9</v>
      </c>
      <c r="CH128" s="3">
        <v>120.8</v>
      </c>
      <c r="CI128" s="3">
        <v>182.3</v>
      </c>
      <c r="CJ128" s="3">
        <v>144.1</v>
      </c>
      <c r="CK128" s="3">
        <v>125.7</v>
      </c>
      <c r="CL128" s="3">
        <v>221.7</v>
      </c>
      <c r="CM128" s="3">
        <v>118</v>
      </c>
      <c r="CN128" s="3">
        <v>109.2</v>
      </c>
    </row>
    <row r="129" spans="1:92" x14ac:dyDescent="0.2">
      <c r="A129" s="4">
        <v>35643</v>
      </c>
      <c r="B129" s="3">
        <v>138.4</v>
      </c>
      <c r="C129" s="3">
        <v>141.69999999999999</v>
      </c>
      <c r="D129" s="3">
        <v>154</v>
      </c>
      <c r="E129" s="3">
        <v>129.4</v>
      </c>
      <c r="F129" s="3">
        <v>151.80000000000001</v>
      </c>
      <c r="G129" s="3">
        <v>148.19999999999999</v>
      </c>
      <c r="H129" s="3">
        <v>148.1</v>
      </c>
      <c r="I129" s="3">
        <v>163.4</v>
      </c>
      <c r="J129" s="3">
        <v>114.3</v>
      </c>
      <c r="K129" s="3">
        <v>133.5</v>
      </c>
      <c r="L129" s="3">
        <v>125.4</v>
      </c>
      <c r="M129" s="3">
        <v>129.80000000000001</v>
      </c>
      <c r="N129" s="3">
        <v>121.6</v>
      </c>
      <c r="O129" s="3">
        <v>166.1</v>
      </c>
      <c r="P129" s="3">
        <v>138.9</v>
      </c>
      <c r="Q129" s="3">
        <v>169.5</v>
      </c>
      <c r="R129" s="3">
        <v>144.30000000000001</v>
      </c>
      <c r="S129" s="3">
        <v>152.9</v>
      </c>
      <c r="T129" s="3">
        <v>144.30000000000001</v>
      </c>
      <c r="U129" s="3">
        <v>152.19999999999999</v>
      </c>
      <c r="V129" s="3">
        <v>134.19999999999999</v>
      </c>
      <c r="W129" s="3">
        <v>180</v>
      </c>
      <c r="X129" s="3">
        <v>156</v>
      </c>
      <c r="Y129" s="3">
        <v>148.5</v>
      </c>
      <c r="Z129" s="3">
        <v>141.6</v>
      </c>
      <c r="AA129" s="3">
        <v>145.19999999999999</v>
      </c>
      <c r="AB129" s="3">
        <v>143.4</v>
      </c>
      <c r="AC129" s="3">
        <v>112.1</v>
      </c>
      <c r="AD129" s="3">
        <v>97.4</v>
      </c>
      <c r="AE129" s="3">
        <v>151.30000000000001</v>
      </c>
      <c r="AF129" s="3">
        <v>134.9</v>
      </c>
      <c r="AG129" s="3">
        <v>132.6</v>
      </c>
      <c r="AH129" s="3">
        <v>135.4</v>
      </c>
      <c r="AI129" s="3">
        <v>147.69999999999999</v>
      </c>
      <c r="AJ129" s="3">
        <v>180.5</v>
      </c>
      <c r="AK129" s="3">
        <v>200.3</v>
      </c>
      <c r="AL129" s="3">
        <v>179.5</v>
      </c>
      <c r="AM129" s="3">
        <v>185.8</v>
      </c>
      <c r="AN129" s="3">
        <v>191.5</v>
      </c>
      <c r="AO129" s="3">
        <v>152.80000000000001</v>
      </c>
      <c r="AP129" s="3">
        <v>160.6</v>
      </c>
      <c r="AQ129" s="3">
        <v>180.3</v>
      </c>
      <c r="AR129" s="3">
        <v>149.4</v>
      </c>
      <c r="AS129" s="3">
        <v>210.5</v>
      </c>
      <c r="AT129" s="3">
        <v>185.4</v>
      </c>
      <c r="AU129" s="3">
        <v>217.7</v>
      </c>
      <c r="AV129" s="3">
        <v>189.2</v>
      </c>
      <c r="AW129" s="3">
        <v>110.2</v>
      </c>
      <c r="AX129" s="3">
        <v>154.4</v>
      </c>
      <c r="AY129" s="3">
        <v>257.8</v>
      </c>
      <c r="AZ129" s="3">
        <v>179</v>
      </c>
      <c r="BA129" s="3">
        <v>155.19999999999999</v>
      </c>
      <c r="BB129" s="3">
        <v>186.5</v>
      </c>
      <c r="BC129" s="3">
        <v>125.9</v>
      </c>
      <c r="BD129" s="3">
        <v>140.5</v>
      </c>
      <c r="BE129" s="3">
        <v>124.2</v>
      </c>
      <c r="BF129" s="3">
        <v>117.5</v>
      </c>
      <c r="BG129" s="3">
        <v>142.19999999999999</v>
      </c>
      <c r="BH129" s="3">
        <v>143.69999999999999</v>
      </c>
      <c r="BI129" s="3">
        <v>99.5</v>
      </c>
      <c r="BJ129" s="3">
        <v>140.9</v>
      </c>
      <c r="BK129" s="3">
        <v>157.30000000000001</v>
      </c>
      <c r="BL129" s="3">
        <v>145.6</v>
      </c>
      <c r="BM129" s="3">
        <v>153</v>
      </c>
      <c r="BN129" s="3">
        <v>103.9</v>
      </c>
      <c r="BO129" s="3">
        <v>182.8</v>
      </c>
      <c r="BP129" s="3">
        <v>164.3</v>
      </c>
      <c r="BQ129" s="3">
        <v>115.4</v>
      </c>
      <c r="BR129" s="3">
        <v>101.4</v>
      </c>
      <c r="BS129" s="3">
        <v>122.6</v>
      </c>
      <c r="BT129" s="3">
        <v>153.9</v>
      </c>
      <c r="BU129" s="3">
        <v>119.3</v>
      </c>
      <c r="BV129" s="3">
        <v>121</v>
      </c>
      <c r="BW129" s="3">
        <v>179.5</v>
      </c>
      <c r="BX129" s="3">
        <v>222.6</v>
      </c>
      <c r="BY129" s="3">
        <v>142.1</v>
      </c>
      <c r="BZ129" s="3">
        <v>188.3</v>
      </c>
      <c r="CA129" s="3">
        <v>186.8</v>
      </c>
      <c r="CB129" s="3">
        <v>191.2</v>
      </c>
      <c r="CC129" s="3">
        <v>187.7</v>
      </c>
      <c r="CD129" s="3">
        <v>184.4</v>
      </c>
      <c r="CE129" s="3">
        <v>151.30000000000001</v>
      </c>
      <c r="CF129" s="3">
        <v>64.900000000000006</v>
      </c>
      <c r="CG129" s="3">
        <v>119.7</v>
      </c>
      <c r="CH129" s="3">
        <v>120.4</v>
      </c>
      <c r="CI129" s="3">
        <v>183</v>
      </c>
      <c r="CJ129" s="3">
        <v>144.30000000000001</v>
      </c>
      <c r="CK129" s="3">
        <v>125.7</v>
      </c>
      <c r="CL129" s="3">
        <v>222.7</v>
      </c>
      <c r="CM129" s="3">
        <v>119.8</v>
      </c>
      <c r="CN129" s="3">
        <v>109.8</v>
      </c>
    </row>
    <row r="130" spans="1:92" x14ac:dyDescent="0.2">
      <c r="A130" s="4">
        <v>35674</v>
      </c>
      <c r="B130" s="3">
        <v>136.9</v>
      </c>
      <c r="C130" s="3">
        <v>141.69999999999999</v>
      </c>
      <c r="D130" s="3">
        <v>153.19999999999999</v>
      </c>
      <c r="E130" s="3">
        <v>131.80000000000001</v>
      </c>
      <c r="F130" s="3">
        <v>152</v>
      </c>
      <c r="G130" s="3">
        <v>152.80000000000001</v>
      </c>
      <c r="H130" s="3">
        <v>147.19999999999999</v>
      </c>
      <c r="I130" s="3">
        <v>161.9</v>
      </c>
      <c r="J130" s="3">
        <v>115</v>
      </c>
      <c r="K130" s="3">
        <v>134.5</v>
      </c>
      <c r="L130" s="3">
        <v>127.4</v>
      </c>
      <c r="M130" s="3">
        <v>132.30000000000001</v>
      </c>
      <c r="N130" s="3">
        <v>123.2</v>
      </c>
      <c r="O130" s="3">
        <v>166</v>
      </c>
      <c r="P130" s="3">
        <v>138.80000000000001</v>
      </c>
      <c r="Q130" s="3">
        <v>169.4</v>
      </c>
      <c r="R130" s="3">
        <v>143.80000000000001</v>
      </c>
      <c r="S130" s="3">
        <v>152.9</v>
      </c>
      <c r="T130" s="3">
        <v>143.80000000000001</v>
      </c>
      <c r="U130" s="3">
        <v>153.30000000000001</v>
      </c>
      <c r="V130" s="3">
        <v>133.9</v>
      </c>
      <c r="W130" s="3">
        <v>180.5</v>
      </c>
      <c r="X130" s="3">
        <v>155.69999999999999</v>
      </c>
      <c r="Y130" s="3">
        <v>149.19999999999999</v>
      </c>
      <c r="Z130" s="3">
        <v>135.80000000000001</v>
      </c>
      <c r="AA130" s="3">
        <v>128</v>
      </c>
      <c r="AB130" s="3">
        <v>141.69999999999999</v>
      </c>
      <c r="AC130" s="3">
        <v>110.8</v>
      </c>
      <c r="AD130" s="3">
        <v>95.8</v>
      </c>
      <c r="AE130" s="3">
        <v>151.30000000000001</v>
      </c>
      <c r="AF130" s="3">
        <v>133</v>
      </c>
      <c r="AG130" s="3">
        <v>130.6</v>
      </c>
      <c r="AH130" s="3">
        <v>135.19999999999999</v>
      </c>
      <c r="AI130" s="3">
        <v>148.4</v>
      </c>
      <c r="AJ130" s="3">
        <v>181</v>
      </c>
      <c r="AK130" s="3">
        <v>201.5</v>
      </c>
      <c r="AL130" s="3">
        <v>180.1</v>
      </c>
      <c r="AM130" s="3">
        <v>186.2</v>
      </c>
      <c r="AN130" s="3">
        <v>191.6</v>
      </c>
      <c r="AO130" s="3">
        <v>153.80000000000001</v>
      </c>
      <c r="AP130" s="3">
        <v>160.4</v>
      </c>
      <c r="AQ130" s="3">
        <v>180.4</v>
      </c>
      <c r="AR130" s="3">
        <v>149</v>
      </c>
      <c r="AS130" s="3">
        <v>211</v>
      </c>
      <c r="AT130" s="3">
        <v>185.8</v>
      </c>
      <c r="AU130" s="3">
        <v>217.9</v>
      </c>
      <c r="AV130" s="3">
        <v>195.3</v>
      </c>
      <c r="AW130" s="3">
        <v>111.7</v>
      </c>
      <c r="AX130" s="3">
        <v>154.4</v>
      </c>
      <c r="AY130" s="3">
        <v>257.8</v>
      </c>
      <c r="AZ130" s="3">
        <v>179.4</v>
      </c>
      <c r="BA130" s="3">
        <v>155.19999999999999</v>
      </c>
      <c r="BB130" s="3">
        <v>186.9</v>
      </c>
      <c r="BC130" s="3">
        <v>125.6</v>
      </c>
      <c r="BD130" s="3">
        <v>136.5</v>
      </c>
      <c r="BE130" s="3">
        <v>120.8</v>
      </c>
      <c r="BF130" s="3">
        <v>115.9</v>
      </c>
      <c r="BG130" s="3">
        <v>142.6</v>
      </c>
      <c r="BH130" s="3">
        <v>145.69999999999999</v>
      </c>
      <c r="BI130" s="3">
        <v>100.6</v>
      </c>
      <c r="BJ130" s="3">
        <v>143.9</v>
      </c>
      <c r="BK130" s="3">
        <v>156.69999999999999</v>
      </c>
      <c r="BL130" s="3">
        <v>145.19999999999999</v>
      </c>
      <c r="BM130" s="3">
        <v>153</v>
      </c>
      <c r="BN130" s="3">
        <v>104.5</v>
      </c>
      <c r="BO130" s="3">
        <v>183.6</v>
      </c>
      <c r="BP130" s="3">
        <v>167.7</v>
      </c>
      <c r="BQ130" s="3">
        <v>121.1</v>
      </c>
      <c r="BR130" s="3">
        <v>108.8</v>
      </c>
      <c r="BS130" s="3">
        <v>123.1</v>
      </c>
      <c r="BT130" s="3">
        <v>156.69999999999999</v>
      </c>
      <c r="BU130" s="3">
        <v>121.9</v>
      </c>
      <c r="BV130" s="3">
        <v>121.7</v>
      </c>
      <c r="BW130" s="3">
        <v>180.3</v>
      </c>
      <c r="BX130" s="3">
        <v>223</v>
      </c>
      <c r="BY130" s="3">
        <v>142</v>
      </c>
      <c r="BZ130" s="3">
        <v>188.2</v>
      </c>
      <c r="CA130" s="3">
        <v>189</v>
      </c>
      <c r="CB130" s="3">
        <v>191.2</v>
      </c>
      <c r="CC130" s="3">
        <v>187.7</v>
      </c>
      <c r="CD130" s="3">
        <v>184.4</v>
      </c>
      <c r="CE130" s="3">
        <v>151.19999999999999</v>
      </c>
      <c r="CF130" s="3">
        <v>64.099999999999994</v>
      </c>
      <c r="CG130" s="3">
        <v>118.8</v>
      </c>
      <c r="CH130" s="3">
        <v>120.5</v>
      </c>
      <c r="CI130" s="3">
        <v>183.7</v>
      </c>
      <c r="CJ130" s="3">
        <v>143.9</v>
      </c>
      <c r="CK130" s="3">
        <v>125.7</v>
      </c>
      <c r="CL130" s="3">
        <v>225.9</v>
      </c>
      <c r="CM130" s="3">
        <v>120.4</v>
      </c>
      <c r="CN130" s="3">
        <v>110.1</v>
      </c>
    </row>
    <row r="131" spans="1:92" x14ac:dyDescent="0.2">
      <c r="A131" s="4">
        <v>35704</v>
      </c>
      <c r="B131" s="3">
        <v>136.4</v>
      </c>
      <c r="C131" s="3">
        <v>141.19999999999999</v>
      </c>
      <c r="D131" s="3">
        <v>155.4</v>
      </c>
      <c r="E131" s="3">
        <v>131.69999999999999</v>
      </c>
      <c r="F131" s="3">
        <v>148.1</v>
      </c>
      <c r="G131" s="3">
        <v>146.30000000000001</v>
      </c>
      <c r="H131" s="3">
        <v>152.19999999999999</v>
      </c>
      <c r="I131" s="3">
        <v>159.4</v>
      </c>
      <c r="J131" s="3">
        <v>111.4</v>
      </c>
      <c r="K131" s="3">
        <v>134.69999999999999</v>
      </c>
      <c r="L131" s="3">
        <v>128.30000000000001</v>
      </c>
      <c r="M131" s="3">
        <v>131.9</v>
      </c>
      <c r="N131" s="3">
        <v>125.2</v>
      </c>
      <c r="O131" s="3">
        <v>167.5</v>
      </c>
      <c r="P131" s="3">
        <v>140.30000000000001</v>
      </c>
      <c r="Q131" s="3">
        <v>169</v>
      </c>
      <c r="R131" s="3">
        <v>144.5</v>
      </c>
      <c r="S131" s="3">
        <v>153.19999999999999</v>
      </c>
      <c r="T131" s="3">
        <v>144.9</v>
      </c>
      <c r="U131" s="3">
        <v>154.1</v>
      </c>
      <c r="V131" s="3">
        <v>134</v>
      </c>
      <c r="W131" s="3">
        <v>181.4</v>
      </c>
      <c r="X131" s="3">
        <v>155.30000000000001</v>
      </c>
      <c r="Y131" s="3">
        <v>149.4</v>
      </c>
      <c r="Z131" s="3">
        <v>133.5</v>
      </c>
      <c r="AA131" s="3">
        <v>118.2</v>
      </c>
      <c r="AB131" s="3">
        <v>142.19999999999999</v>
      </c>
      <c r="AC131" s="3">
        <v>112.4</v>
      </c>
      <c r="AD131" s="3">
        <v>98</v>
      </c>
      <c r="AE131" s="3">
        <v>150.9</v>
      </c>
      <c r="AF131" s="3">
        <v>134.9</v>
      </c>
      <c r="AG131" s="3">
        <v>132.80000000000001</v>
      </c>
      <c r="AH131" s="3">
        <v>134.80000000000001</v>
      </c>
      <c r="AI131" s="3">
        <v>148.69999999999999</v>
      </c>
      <c r="AJ131" s="3">
        <v>181.5</v>
      </c>
      <c r="AK131" s="3">
        <v>201.8</v>
      </c>
      <c r="AL131" s="3">
        <v>180.5</v>
      </c>
      <c r="AM131" s="3">
        <v>186.7</v>
      </c>
      <c r="AN131" s="3">
        <v>192.1</v>
      </c>
      <c r="AO131" s="3">
        <v>154.1</v>
      </c>
      <c r="AP131" s="3">
        <v>160.69999999999999</v>
      </c>
      <c r="AQ131" s="3">
        <v>180.8</v>
      </c>
      <c r="AR131" s="3">
        <v>149.19999999999999</v>
      </c>
      <c r="AS131" s="3">
        <v>211.3</v>
      </c>
      <c r="AT131" s="3">
        <v>185.8</v>
      </c>
      <c r="AU131" s="3">
        <v>218.3</v>
      </c>
      <c r="AV131" s="3">
        <v>196.8</v>
      </c>
      <c r="AW131" s="3">
        <v>112.5</v>
      </c>
      <c r="AX131" s="3">
        <v>154.4</v>
      </c>
      <c r="AY131" s="3">
        <v>257.8</v>
      </c>
      <c r="AZ131" s="3">
        <v>181.4</v>
      </c>
      <c r="BA131" s="3">
        <v>154.9</v>
      </c>
      <c r="BB131" s="3">
        <v>187.4</v>
      </c>
      <c r="BC131" s="3">
        <v>129.9</v>
      </c>
      <c r="BD131" s="3">
        <v>135.9</v>
      </c>
      <c r="BE131" s="3">
        <v>120.8</v>
      </c>
      <c r="BF131" s="3">
        <v>118.4</v>
      </c>
      <c r="BG131" s="3">
        <v>141.80000000000001</v>
      </c>
      <c r="BH131" s="3">
        <v>143.69999999999999</v>
      </c>
      <c r="BI131" s="3">
        <v>101.2</v>
      </c>
      <c r="BJ131" s="3">
        <v>143.1</v>
      </c>
      <c r="BK131" s="3">
        <v>157.4</v>
      </c>
      <c r="BL131" s="3">
        <v>146.1</v>
      </c>
      <c r="BM131" s="3">
        <v>153</v>
      </c>
      <c r="BN131" s="3">
        <v>104.5</v>
      </c>
      <c r="BO131" s="3">
        <v>184</v>
      </c>
      <c r="BP131" s="3">
        <v>168.1</v>
      </c>
      <c r="BQ131" s="3">
        <v>121.5</v>
      </c>
      <c r="BR131" s="3">
        <v>108</v>
      </c>
      <c r="BS131" s="3">
        <v>122.7</v>
      </c>
      <c r="BT131" s="3">
        <v>156.80000000000001</v>
      </c>
      <c r="BU131" s="3">
        <v>122</v>
      </c>
      <c r="BV131" s="3">
        <v>120</v>
      </c>
      <c r="BW131" s="3">
        <v>180.6</v>
      </c>
      <c r="BX131" s="3">
        <v>225.7</v>
      </c>
      <c r="BY131" s="3">
        <v>141.19999999999999</v>
      </c>
      <c r="BZ131" s="3">
        <v>188.7</v>
      </c>
      <c r="CA131" s="3">
        <v>187.5</v>
      </c>
      <c r="CB131" s="3">
        <v>197.1</v>
      </c>
      <c r="CC131" s="3">
        <v>187.7</v>
      </c>
      <c r="CD131" s="3">
        <v>186.7</v>
      </c>
      <c r="CE131" s="3">
        <v>150.6</v>
      </c>
      <c r="CF131" s="3">
        <v>63.9</v>
      </c>
      <c r="CG131" s="3">
        <v>118.8</v>
      </c>
      <c r="CH131" s="3">
        <v>119.9</v>
      </c>
      <c r="CI131" s="3">
        <v>184.1</v>
      </c>
      <c r="CJ131" s="3">
        <v>144</v>
      </c>
      <c r="CK131" s="3">
        <v>127.3</v>
      </c>
      <c r="CL131" s="3">
        <v>226.5</v>
      </c>
      <c r="CM131" s="3">
        <v>120.7</v>
      </c>
      <c r="CN131" s="3">
        <v>110.3</v>
      </c>
    </row>
    <row r="132" spans="1:92" x14ac:dyDescent="0.2">
      <c r="A132" s="4">
        <v>35735</v>
      </c>
      <c r="B132" s="3">
        <v>135</v>
      </c>
      <c r="C132" s="3">
        <v>142.6</v>
      </c>
      <c r="D132" s="3">
        <v>153.19999999999999</v>
      </c>
      <c r="E132" s="3">
        <v>130.9</v>
      </c>
      <c r="F132" s="3">
        <v>149.9</v>
      </c>
      <c r="G132" s="3">
        <v>144.9</v>
      </c>
      <c r="H132" s="3">
        <v>152.1</v>
      </c>
      <c r="I132" s="3">
        <v>160.30000000000001</v>
      </c>
      <c r="J132" s="3">
        <v>109.9</v>
      </c>
      <c r="K132" s="3">
        <v>134.30000000000001</v>
      </c>
      <c r="L132" s="3">
        <v>128.30000000000001</v>
      </c>
      <c r="M132" s="3">
        <v>131.30000000000001</v>
      </c>
      <c r="N132" s="3">
        <v>125.9</v>
      </c>
      <c r="O132" s="3">
        <v>166.4</v>
      </c>
      <c r="P132" s="3">
        <v>139.30000000000001</v>
      </c>
      <c r="Q132" s="3">
        <v>166.6</v>
      </c>
      <c r="R132" s="3">
        <v>142.5</v>
      </c>
      <c r="S132" s="3">
        <v>153.19999999999999</v>
      </c>
      <c r="T132" s="3">
        <v>144.19999999999999</v>
      </c>
      <c r="U132" s="3">
        <v>153.19999999999999</v>
      </c>
      <c r="V132" s="3">
        <v>133.4</v>
      </c>
      <c r="W132" s="3">
        <v>178.1</v>
      </c>
      <c r="X132" s="3">
        <v>154.5</v>
      </c>
      <c r="Y132" s="3">
        <v>149.30000000000001</v>
      </c>
      <c r="Z132" s="3">
        <v>131.69999999999999</v>
      </c>
      <c r="AA132" s="3">
        <v>113.2</v>
      </c>
      <c r="AB132" s="3">
        <v>141.5</v>
      </c>
      <c r="AC132" s="3">
        <v>114.5</v>
      </c>
      <c r="AD132" s="3">
        <v>101</v>
      </c>
      <c r="AE132" s="3">
        <v>149.80000000000001</v>
      </c>
      <c r="AF132" s="3">
        <v>134.80000000000001</v>
      </c>
      <c r="AG132" s="3">
        <v>132.80000000000001</v>
      </c>
      <c r="AH132" s="3">
        <v>133.6</v>
      </c>
      <c r="AI132" s="3">
        <v>146.80000000000001</v>
      </c>
      <c r="AJ132" s="3">
        <v>182.6</v>
      </c>
      <c r="AK132" s="3">
        <v>202.1</v>
      </c>
      <c r="AL132" s="3">
        <v>181</v>
      </c>
      <c r="AM132" s="3">
        <v>186.2</v>
      </c>
      <c r="AN132" s="3">
        <v>192.4</v>
      </c>
      <c r="AO132" s="3">
        <v>152</v>
      </c>
      <c r="AP132" s="3">
        <v>159.6</v>
      </c>
      <c r="AQ132" s="3">
        <v>181.2</v>
      </c>
      <c r="AR132" s="3">
        <v>147.5</v>
      </c>
      <c r="AS132" s="3">
        <v>211.4</v>
      </c>
      <c r="AT132" s="3">
        <v>185.8</v>
      </c>
      <c r="AU132" s="3">
        <v>218.5</v>
      </c>
      <c r="AV132" s="3">
        <v>197.5</v>
      </c>
      <c r="AW132" s="3">
        <v>113.3</v>
      </c>
      <c r="AX132" s="3">
        <v>154.4</v>
      </c>
      <c r="AY132" s="3">
        <v>257.8</v>
      </c>
      <c r="AZ132" s="3">
        <v>181.8</v>
      </c>
      <c r="BA132" s="3">
        <v>155.30000000000001</v>
      </c>
      <c r="BB132" s="3">
        <v>187.7</v>
      </c>
      <c r="BC132" s="3">
        <v>130</v>
      </c>
      <c r="BD132" s="3">
        <v>134.9</v>
      </c>
      <c r="BE132" s="3">
        <v>120.8</v>
      </c>
      <c r="BF132" s="3">
        <v>118.3</v>
      </c>
      <c r="BG132" s="3">
        <v>145.5</v>
      </c>
      <c r="BH132" s="3">
        <v>146.30000000000001</v>
      </c>
      <c r="BI132" s="3">
        <v>100.1</v>
      </c>
      <c r="BJ132" s="3">
        <v>144.5</v>
      </c>
      <c r="BK132" s="3">
        <v>157.30000000000001</v>
      </c>
      <c r="BL132" s="3">
        <v>146</v>
      </c>
      <c r="BM132" s="3">
        <v>153</v>
      </c>
      <c r="BN132" s="3">
        <v>104.3</v>
      </c>
      <c r="BO132" s="3">
        <v>184.6</v>
      </c>
      <c r="BP132" s="3">
        <v>168.3</v>
      </c>
      <c r="BQ132" s="3">
        <v>122.3</v>
      </c>
      <c r="BR132" s="3">
        <v>109.5</v>
      </c>
      <c r="BS132" s="3">
        <v>124.7</v>
      </c>
      <c r="BT132" s="3">
        <v>157.80000000000001</v>
      </c>
      <c r="BU132" s="3">
        <v>123</v>
      </c>
      <c r="BV132" s="3">
        <v>120.5</v>
      </c>
      <c r="BW132" s="3">
        <v>181.7</v>
      </c>
      <c r="BX132" s="3">
        <v>226.5</v>
      </c>
      <c r="BY132" s="3">
        <v>140.1</v>
      </c>
      <c r="BZ132" s="3">
        <v>189.1</v>
      </c>
      <c r="CA132" s="3">
        <v>187.1</v>
      </c>
      <c r="CB132" s="3">
        <v>197.1</v>
      </c>
      <c r="CC132" s="3">
        <v>187.7</v>
      </c>
      <c r="CD132" s="3">
        <v>184.8</v>
      </c>
      <c r="CE132" s="3">
        <v>150.69999999999999</v>
      </c>
      <c r="CF132" s="3">
        <v>63.1</v>
      </c>
      <c r="CG132" s="3">
        <v>118.9</v>
      </c>
      <c r="CH132" s="3">
        <v>119.7</v>
      </c>
      <c r="CI132" s="3">
        <v>184.1</v>
      </c>
      <c r="CJ132" s="3">
        <v>145.69999999999999</v>
      </c>
      <c r="CK132" s="3">
        <v>127.4</v>
      </c>
      <c r="CL132" s="3">
        <v>227.4</v>
      </c>
      <c r="CM132" s="3">
        <v>120.7</v>
      </c>
      <c r="CN132" s="3">
        <v>110.4</v>
      </c>
    </row>
    <row r="133" spans="1:92" x14ac:dyDescent="0.2">
      <c r="A133" s="4">
        <v>35765</v>
      </c>
      <c r="B133" s="3">
        <v>135.9</v>
      </c>
      <c r="C133" s="3">
        <v>142.1</v>
      </c>
      <c r="D133" s="3">
        <v>153.4</v>
      </c>
      <c r="E133" s="3">
        <v>128.69999999999999</v>
      </c>
      <c r="F133" s="3">
        <v>144.1</v>
      </c>
      <c r="G133" s="3">
        <v>141.80000000000001</v>
      </c>
      <c r="H133" s="3">
        <v>135.80000000000001</v>
      </c>
      <c r="I133" s="3">
        <v>158.5</v>
      </c>
      <c r="J133" s="3">
        <v>106.5</v>
      </c>
      <c r="K133" s="3">
        <v>134.69999999999999</v>
      </c>
      <c r="L133" s="3">
        <v>128.30000000000001</v>
      </c>
      <c r="M133" s="3">
        <v>131.4</v>
      </c>
      <c r="N133" s="3">
        <v>125.8</v>
      </c>
      <c r="O133" s="3">
        <v>166.9</v>
      </c>
      <c r="P133" s="3">
        <v>139.6</v>
      </c>
      <c r="Q133" s="3">
        <v>166.5</v>
      </c>
      <c r="R133" s="3">
        <v>146.69999999999999</v>
      </c>
      <c r="S133" s="3">
        <v>153.4</v>
      </c>
      <c r="T133" s="3">
        <v>145.1</v>
      </c>
      <c r="U133" s="3">
        <v>154.6</v>
      </c>
      <c r="V133" s="3">
        <v>132.9</v>
      </c>
      <c r="W133" s="3">
        <v>179.1</v>
      </c>
      <c r="X133" s="3">
        <v>150.1</v>
      </c>
      <c r="Y133" s="3">
        <v>149.5</v>
      </c>
      <c r="Z133" s="3">
        <v>132.4</v>
      </c>
      <c r="AA133" s="3">
        <v>115.7</v>
      </c>
      <c r="AB133" s="3">
        <v>141.6</v>
      </c>
      <c r="AC133" s="3">
        <v>115.8</v>
      </c>
      <c r="AD133" s="3">
        <v>102.6</v>
      </c>
      <c r="AE133" s="3">
        <v>150.5</v>
      </c>
      <c r="AF133" s="3">
        <v>138.5</v>
      </c>
      <c r="AG133" s="3">
        <v>137.1</v>
      </c>
      <c r="AH133" s="3">
        <v>133</v>
      </c>
      <c r="AI133" s="3">
        <v>147.80000000000001</v>
      </c>
      <c r="AJ133" s="3">
        <v>182.8</v>
      </c>
      <c r="AK133" s="3">
        <v>202.1</v>
      </c>
      <c r="AL133" s="3">
        <v>181.4</v>
      </c>
      <c r="AM133" s="3">
        <v>186</v>
      </c>
      <c r="AN133" s="3">
        <v>192.6</v>
      </c>
      <c r="AO133" s="3">
        <v>150.69999999999999</v>
      </c>
      <c r="AP133" s="3">
        <v>158.19999999999999</v>
      </c>
      <c r="AQ133" s="3">
        <v>181.6</v>
      </c>
      <c r="AR133" s="3">
        <v>145.19999999999999</v>
      </c>
      <c r="AS133" s="3">
        <v>216.2</v>
      </c>
      <c r="AT133" s="3">
        <v>187.5</v>
      </c>
      <c r="AU133" s="3">
        <v>218.8</v>
      </c>
      <c r="AV133" s="3">
        <v>202.5</v>
      </c>
      <c r="AW133" s="3">
        <v>113.9</v>
      </c>
      <c r="AX133" s="3">
        <v>154.4</v>
      </c>
      <c r="AY133" s="3">
        <v>257.8</v>
      </c>
      <c r="AZ133" s="3">
        <v>182.3</v>
      </c>
      <c r="BA133" s="3">
        <v>155</v>
      </c>
      <c r="BB133" s="3">
        <v>187.9</v>
      </c>
      <c r="BC133" s="3">
        <v>130.1</v>
      </c>
      <c r="BD133" s="3">
        <v>134</v>
      </c>
      <c r="BE133" s="3">
        <v>120.8</v>
      </c>
      <c r="BF133" s="3">
        <v>116.2</v>
      </c>
      <c r="BG133" s="3">
        <v>149.6</v>
      </c>
      <c r="BH133" s="3">
        <v>149.30000000000001</v>
      </c>
      <c r="BI133" s="3">
        <v>100.6</v>
      </c>
      <c r="BJ133" s="3">
        <v>143.69999999999999</v>
      </c>
      <c r="BK133" s="3">
        <v>157.69999999999999</v>
      </c>
      <c r="BL133" s="3">
        <v>145.80000000000001</v>
      </c>
      <c r="BM133" s="3">
        <v>153</v>
      </c>
      <c r="BN133" s="3">
        <v>104.3</v>
      </c>
      <c r="BO133" s="3">
        <v>185.1</v>
      </c>
      <c r="BP133" s="3">
        <v>168.3</v>
      </c>
      <c r="BQ133" s="3">
        <v>122.8</v>
      </c>
      <c r="BR133" s="3">
        <v>108.4</v>
      </c>
      <c r="BS133" s="3">
        <v>123.8</v>
      </c>
      <c r="BT133" s="3">
        <v>157.80000000000001</v>
      </c>
      <c r="BU133" s="3">
        <v>122.5</v>
      </c>
      <c r="BV133" s="3">
        <v>121.5</v>
      </c>
      <c r="BW133" s="3">
        <v>181.8</v>
      </c>
      <c r="BX133" s="3">
        <v>227.3</v>
      </c>
      <c r="BY133" s="3">
        <v>139.6</v>
      </c>
      <c r="BZ133" s="3">
        <v>189.5</v>
      </c>
      <c r="CA133" s="3">
        <v>186.1</v>
      </c>
      <c r="CB133" s="3">
        <v>199.4</v>
      </c>
      <c r="CC133" s="3">
        <v>187.7</v>
      </c>
      <c r="CD133" s="3">
        <v>184.9</v>
      </c>
      <c r="CE133" s="3">
        <v>150.4</v>
      </c>
      <c r="CF133" s="3">
        <v>63.2</v>
      </c>
      <c r="CG133" s="3">
        <v>119</v>
      </c>
      <c r="CH133" s="3">
        <v>119.9</v>
      </c>
      <c r="CI133" s="3">
        <v>184.2</v>
      </c>
      <c r="CJ133" s="3">
        <v>145.4</v>
      </c>
      <c r="CK133" s="3">
        <v>127.4</v>
      </c>
      <c r="CL133" s="3">
        <v>227.5</v>
      </c>
      <c r="CM133" s="3">
        <v>120.9</v>
      </c>
      <c r="CN133" s="3">
        <v>110.5</v>
      </c>
    </row>
    <row r="134" spans="1:92" x14ac:dyDescent="0.2">
      <c r="A134" s="4">
        <v>35796</v>
      </c>
      <c r="B134" s="3">
        <v>135.30000000000001</v>
      </c>
      <c r="C134" s="3">
        <v>141.1</v>
      </c>
      <c r="D134" s="3">
        <v>152.4</v>
      </c>
      <c r="E134" s="3">
        <v>130.19999999999999</v>
      </c>
      <c r="F134" s="3">
        <v>143.80000000000001</v>
      </c>
      <c r="G134" s="3">
        <v>141.80000000000001</v>
      </c>
      <c r="H134" s="3">
        <v>143</v>
      </c>
      <c r="I134" s="3">
        <v>156.80000000000001</v>
      </c>
      <c r="J134" s="3">
        <v>112.2</v>
      </c>
      <c r="K134" s="3">
        <v>133.6</v>
      </c>
      <c r="L134" s="3">
        <v>128.6</v>
      </c>
      <c r="M134" s="3">
        <v>131.6</v>
      </c>
      <c r="N134" s="3">
        <v>126.1</v>
      </c>
      <c r="O134" s="3">
        <v>167.5</v>
      </c>
      <c r="P134" s="3">
        <v>137.5</v>
      </c>
      <c r="Q134" s="3">
        <v>166.5</v>
      </c>
      <c r="R134" s="3">
        <v>147.69999999999999</v>
      </c>
      <c r="S134" s="3">
        <v>153.4</v>
      </c>
      <c r="T134" s="3">
        <v>144.4</v>
      </c>
      <c r="U134" s="3">
        <v>155.1</v>
      </c>
      <c r="V134" s="3">
        <v>133.19999999999999</v>
      </c>
      <c r="W134" s="3">
        <v>180.7</v>
      </c>
      <c r="X134" s="3">
        <v>150.1</v>
      </c>
      <c r="Y134" s="3">
        <v>148.80000000000001</v>
      </c>
      <c r="Z134" s="3">
        <v>132.1</v>
      </c>
      <c r="AA134" s="3">
        <v>113.7</v>
      </c>
      <c r="AB134" s="3">
        <v>141.9</v>
      </c>
      <c r="AC134" s="3">
        <v>120.7</v>
      </c>
      <c r="AD134" s="3">
        <v>108.7</v>
      </c>
      <c r="AE134" s="3">
        <v>151.1</v>
      </c>
      <c r="AF134" s="3">
        <v>130.5</v>
      </c>
      <c r="AG134" s="3">
        <v>127.8</v>
      </c>
      <c r="AH134" s="3">
        <v>134.1</v>
      </c>
      <c r="AI134" s="3">
        <v>147.69999999999999</v>
      </c>
      <c r="AJ134" s="3">
        <v>183.3</v>
      </c>
      <c r="AK134" s="3">
        <v>203.4</v>
      </c>
      <c r="AL134" s="3">
        <v>182</v>
      </c>
      <c r="AM134" s="3">
        <v>188</v>
      </c>
      <c r="AN134" s="3">
        <v>193.7</v>
      </c>
      <c r="AO134" s="3">
        <v>154.69999999999999</v>
      </c>
      <c r="AP134" s="3">
        <v>160.4</v>
      </c>
      <c r="AQ134" s="3">
        <v>182.5</v>
      </c>
      <c r="AR134" s="3">
        <v>148</v>
      </c>
      <c r="AS134" s="3">
        <v>222.4</v>
      </c>
      <c r="AT134" s="3">
        <v>189.6</v>
      </c>
      <c r="AU134" s="3">
        <v>219.2</v>
      </c>
      <c r="AV134" s="3">
        <v>203.5</v>
      </c>
      <c r="AW134" s="3">
        <v>113.7</v>
      </c>
      <c r="AX134" s="3">
        <v>154.4</v>
      </c>
      <c r="AY134" s="3">
        <v>257.8</v>
      </c>
      <c r="AZ134" s="3">
        <v>184.4</v>
      </c>
      <c r="BA134" s="3">
        <v>155.1</v>
      </c>
      <c r="BB134" s="3">
        <v>187.6</v>
      </c>
      <c r="BC134" s="3">
        <v>130.1</v>
      </c>
      <c r="BD134" s="3">
        <v>133.69999999999999</v>
      </c>
      <c r="BE134" s="3">
        <v>119.3</v>
      </c>
      <c r="BF134" s="3">
        <v>111</v>
      </c>
      <c r="BG134" s="3">
        <v>137.4</v>
      </c>
      <c r="BH134" s="3">
        <v>140.5</v>
      </c>
      <c r="BI134" s="3">
        <v>98.6</v>
      </c>
      <c r="BJ134" s="3">
        <v>139.9</v>
      </c>
      <c r="BK134" s="3">
        <v>157.4</v>
      </c>
      <c r="BL134" s="3">
        <v>146.80000000000001</v>
      </c>
      <c r="BM134" s="3">
        <v>153</v>
      </c>
      <c r="BN134" s="3">
        <v>103.8</v>
      </c>
      <c r="BO134" s="3">
        <v>187</v>
      </c>
      <c r="BP134" s="3">
        <v>168.5</v>
      </c>
      <c r="BQ134" s="3">
        <v>113.4</v>
      </c>
      <c r="BR134" s="3">
        <v>98.3</v>
      </c>
      <c r="BS134" s="3">
        <v>116.7</v>
      </c>
      <c r="BT134" s="3">
        <v>152.69999999999999</v>
      </c>
      <c r="BU134" s="3">
        <v>116.4</v>
      </c>
      <c r="BV134" s="3">
        <v>118.3</v>
      </c>
      <c r="BW134" s="3">
        <v>181.9</v>
      </c>
      <c r="BX134" s="3">
        <v>229.9</v>
      </c>
      <c r="BY134" s="3">
        <v>140.9</v>
      </c>
      <c r="BZ134" s="3">
        <v>191</v>
      </c>
      <c r="CA134" s="3">
        <v>184.9</v>
      </c>
      <c r="CB134" s="3">
        <v>206.4</v>
      </c>
      <c r="CC134" s="3">
        <v>194.2</v>
      </c>
      <c r="CD134" s="3">
        <v>186.2</v>
      </c>
      <c r="CE134" s="3">
        <v>150.1</v>
      </c>
      <c r="CF134" s="3">
        <v>61.5</v>
      </c>
      <c r="CG134" s="3">
        <v>118.9</v>
      </c>
      <c r="CH134" s="3">
        <v>119</v>
      </c>
      <c r="CI134" s="3">
        <v>185.5</v>
      </c>
      <c r="CJ134" s="3">
        <v>145.6</v>
      </c>
      <c r="CK134" s="3">
        <v>127.2</v>
      </c>
      <c r="CL134" s="3">
        <v>227.6</v>
      </c>
      <c r="CM134" s="3">
        <v>121.5</v>
      </c>
      <c r="CN134" s="3">
        <v>110.6</v>
      </c>
    </row>
    <row r="135" spans="1:92" x14ac:dyDescent="0.2">
      <c r="A135" s="4">
        <v>35827</v>
      </c>
      <c r="B135" s="3">
        <v>133.1</v>
      </c>
      <c r="C135" s="3">
        <v>141.80000000000001</v>
      </c>
      <c r="D135" s="3">
        <v>152</v>
      </c>
      <c r="E135" s="3">
        <v>130</v>
      </c>
      <c r="F135" s="3">
        <v>144.19999999999999</v>
      </c>
      <c r="G135" s="3">
        <v>136.5</v>
      </c>
      <c r="H135" s="3">
        <v>141</v>
      </c>
      <c r="I135" s="3">
        <v>153.5</v>
      </c>
      <c r="J135" s="3">
        <v>111.9</v>
      </c>
      <c r="K135" s="3">
        <v>133.4</v>
      </c>
      <c r="L135" s="3">
        <v>126.7</v>
      </c>
      <c r="M135" s="3">
        <v>128.9</v>
      </c>
      <c r="N135" s="3">
        <v>125</v>
      </c>
      <c r="O135" s="3">
        <v>169.3</v>
      </c>
      <c r="P135" s="3">
        <v>139.19999999999999</v>
      </c>
      <c r="Q135" s="3">
        <v>162.80000000000001</v>
      </c>
      <c r="R135" s="3">
        <v>142.9</v>
      </c>
      <c r="S135" s="3">
        <v>153.69999999999999</v>
      </c>
      <c r="T135" s="3">
        <v>143.69999999999999</v>
      </c>
      <c r="U135" s="3">
        <v>166.7</v>
      </c>
      <c r="V135" s="3">
        <v>132.30000000000001</v>
      </c>
      <c r="W135" s="3">
        <v>185.6</v>
      </c>
      <c r="X135" s="3">
        <v>149.30000000000001</v>
      </c>
      <c r="Y135" s="3">
        <v>148.19999999999999</v>
      </c>
      <c r="Z135" s="3">
        <v>127.9</v>
      </c>
      <c r="AA135" s="3">
        <v>101</v>
      </c>
      <c r="AB135" s="3">
        <v>142.9</v>
      </c>
      <c r="AC135" s="3">
        <v>121.5</v>
      </c>
      <c r="AD135" s="3">
        <v>111.4</v>
      </c>
      <c r="AE135" s="3">
        <v>146.80000000000001</v>
      </c>
      <c r="AF135" s="3">
        <v>131.30000000000001</v>
      </c>
      <c r="AG135" s="3">
        <v>128.19999999999999</v>
      </c>
      <c r="AH135" s="3">
        <v>138</v>
      </c>
      <c r="AI135" s="3">
        <v>149.5</v>
      </c>
      <c r="AJ135" s="3">
        <v>183.9</v>
      </c>
      <c r="AK135" s="3">
        <v>204.1</v>
      </c>
      <c r="AL135" s="3">
        <v>182.4</v>
      </c>
      <c r="AM135" s="3">
        <v>189.5</v>
      </c>
      <c r="AN135" s="3">
        <v>194.5</v>
      </c>
      <c r="AO135" s="3">
        <v>157.69999999999999</v>
      </c>
      <c r="AP135" s="3">
        <v>161.80000000000001</v>
      </c>
      <c r="AQ135" s="3">
        <v>183.3</v>
      </c>
      <c r="AR135" s="3">
        <v>149.69999999999999</v>
      </c>
      <c r="AS135" s="3">
        <v>222.7</v>
      </c>
      <c r="AT135" s="3">
        <v>189.8</v>
      </c>
      <c r="AU135" s="3">
        <v>219.1</v>
      </c>
      <c r="AV135" s="3">
        <v>205.3</v>
      </c>
      <c r="AW135" s="3">
        <v>114.5</v>
      </c>
      <c r="AX135" s="3">
        <v>154.4</v>
      </c>
      <c r="AY135" s="3">
        <v>257.8</v>
      </c>
      <c r="AZ135" s="3">
        <v>184.6</v>
      </c>
      <c r="BA135" s="3">
        <v>156.1</v>
      </c>
      <c r="BB135" s="3">
        <v>187.8</v>
      </c>
      <c r="BC135" s="3">
        <v>130.19999999999999</v>
      </c>
      <c r="BD135" s="3">
        <v>134.9</v>
      </c>
      <c r="BE135" s="3">
        <v>119.2</v>
      </c>
      <c r="BF135" s="3">
        <v>106.3</v>
      </c>
      <c r="BG135" s="3">
        <v>140.6</v>
      </c>
      <c r="BH135" s="3">
        <v>144.5</v>
      </c>
      <c r="BI135" s="3">
        <v>98.4</v>
      </c>
      <c r="BJ135" s="3">
        <v>144.5</v>
      </c>
      <c r="BK135" s="3">
        <v>157.80000000000001</v>
      </c>
      <c r="BL135" s="3">
        <v>148</v>
      </c>
      <c r="BM135" s="3">
        <v>153</v>
      </c>
      <c r="BN135" s="3">
        <v>103.6</v>
      </c>
      <c r="BO135" s="3">
        <v>187.4</v>
      </c>
      <c r="BP135" s="3">
        <v>169.1</v>
      </c>
      <c r="BQ135" s="3">
        <v>117.7</v>
      </c>
      <c r="BR135" s="3">
        <v>102.5</v>
      </c>
      <c r="BS135" s="3">
        <v>117.7</v>
      </c>
      <c r="BT135" s="3">
        <v>154</v>
      </c>
      <c r="BU135" s="3">
        <v>116.2</v>
      </c>
      <c r="BV135" s="3">
        <v>121</v>
      </c>
      <c r="BW135" s="3">
        <v>186.1</v>
      </c>
      <c r="BX135" s="3">
        <v>230.7</v>
      </c>
      <c r="BY135" s="3">
        <v>142.30000000000001</v>
      </c>
      <c r="BZ135" s="3">
        <v>191.8</v>
      </c>
      <c r="CA135" s="3">
        <v>183.4</v>
      </c>
      <c r="CB135" s="3">
        <v>206.4</v>
      </c>
      <c r="CC135" s="3">
        <v>194.2</v>
      </c>
      <c r="CD135" s="3">
        <v>186.4</v>
      </c>
      <c r="CE135" s="3">
        <v>150.30000000000001</v>
      </c>
      <c r="CF135" s="3">
        <v>60.8</v>
      </c>
      <c r="CG135" s="3">
        <v>119.3</v>
      </c>
      <c r="CH135" s="3">
        <v>119.3</v>
      </c>
      <c r="CI135" s="3">
        <v>185.9</v>
      </c>
      <c r="CJ135" s="3">
        <v>148.69999999999999</v>
      </c>
      <c r="CK135" s="3">
        <v>127.2</v>
      </c>
      <c r="CL135" s="3">
        <v>227.7</v>
      </c>
      <c r="CM135" s="3">
        <v>121.8</v>
      </c>
      <c r="CN135" s="3">
        <v>110.8</v>
      </c>
    </row>
    <row r="136" spans="1:92" x14ac:dyDescent="0.2">
      <c r="A136" s="4">
        <v>35855</v>
      </c>
      <c r="B136" s="3">
        <v>133.6</v>
      </c>
      <c r="C136" s="3">
        <v>141.80000000000001</v>
      </c>
      <c r="D136" s="3">
        <v>152</v>
      </c>
      <c r="E136" s="3">
        <v>128.9</v>
      </c>
      <c r="F136" s="3">
        <v>142.30000000000001</v>
      </c>
      <c r="G136" s="3">
        <v>135.9</v>
      </c>
      <c r="H136" s="3">
        <v>140.9</v>
      </c>
      <c r="I136" s="3">
        <v>153.9</v>
      </c>
      <c r="J136" s="3">
        <v>107.6</v>
      </c>
      <c r="K136" s="3">
        <v>133.5</v>
      </c>
      <c r="L136" s="3">
        <v>129</v>
      </c>
      <c r="M136" s="3">
        <v>131.5</v>
      </c>
      <c r="N136" s="3">
        <v>127</v>
      </c>
      <c r="O136" s="3">
        <v>169.9</v>
      </c>
      <c r="P136" s="3">
        <v>140.19999999999999</v>
      </c>
      <c r="Q136" s="3">
        <v>162.5</v>
      </c>
      <c r="R136" s="3">
        <v>146.69999999999999</v>
      </c>
      <c r="S136" s="3">
        <v>153.6</v>
      </c>
      <c r="T136" s="3">
        <v>145</v>
      </c>
      <c r="U136" s="3">
        <v>168.7</v>
      </c>
      <c r="V136" s="3">
        <v>131.30000000000001</v>
      </c>
      <c r="W136" s="3">
        <v>186.6</v>
      </c>
      <c r="X136" s="3">
        <v>147.6</v>
      </c>
      <c r="Y136" s="3">
        <v>147.69999999999999</v>
      </c>
      <c r="Z136" s="3">
        <v>131.5</v>
      </c>
      <c r="AA136" s="3">
        <v>106.4</v>
      </c>
      <c r="AB136" s="3">
        <v>145.5</v>
      </c>
      <c r="AC136" s="3">
        <v>119.4</v>
      </c>
      <c r="AD136" s="3">
        <v>108</v>
      </c>
      <c r="AE136" s="3">
        <v>148.19999999999999</v>
      </c>
      <c r="AF136" s="3">
        <v>130.69999999999999</v>
      </c>
      <c r="AG136" s="3">
        <v>127.5</v>
      </c>
      <c r="AH136" s="3">
        <v>138.1</v>
      </c>
      <c r="AI136" s="3">
        <v>148.4</v>
      </c>
      <c r="AJ136" s="3">
        <v>184.3</v>
      </c>
      <c r="AK136" s="3">
        <v>204.6</v>
      </c>
      <c r="AL136" s="3">
        <v>182.8</v>
      </c>
      <c r="AM136" s="3">
        <v>189.7</v>
      </c>
      <c r="AN136" s="3">
        <v>195.1</v>
      </c>
      <c r="AO136" s="3">
        <v>156.9</v>
      </c>
      <c r="AP136" s="3">
        <v>163.1</v>
      </c>
      <c r="AQ136" s="3">
        <v>183.9</v>
      </c>
      <c r="AR136" s="3">
        <v>151.19999999999999</v>
      </c>
      <c r="AS136" s="3">
        <v>222.7</v>
      </c>
      <c r="AT136" s="3">
        <v>189.9</v>
      </c>
      <c r="AU136" s="3">
        <v>219.5</v>
      </c>
      <c r="AV136" s="3">
        <v>206.1</v>
      </c>
      <c r="AW136" s="3">
        <v>114.3</v>
      </c>
      <c r="AX136" s="3">
        <v>154.4</v>
      </c>
      <c r="AY136" s="3">
        <v>257.8</v>
      </c>
      <c r="AZ136" s="3">
        <v>184.8</v>
      </c>
      <c r="BA136" s="3">
        <v>156.5</v>
      </c>
      <c r="BB136" s="3">
        <v>187.7</v>
      </c>
      <c r="BC136" s="3">
        <v>130.1</v>
      </c>
      <c r="BD136" s="3">
        <v>136</v>
      </c>
      <c r="BE136" s="3">
        <v>119.1</v>
      </c>
      <c r="BF136" s="3">
        <v>101.6</v>
      </c>
      <c r="BG136" s="3">
        <v>147.19999999999999</v>
      </c>
      <c r="BH136" s="3">
        <v>147.69999999999999</v>
      </c>
      <c r="BI136" s="3">
        <v>99.3</v>
      </c>
      <c r="BJ136" s="3">
        <v>145.5</v>
      </c>
      <c r="BK136" s="3">
        <v>158.6</v>
      </c>
      <c r="BL136" s="3">
        <v>147.69999999999999</v>
      </c>
      <c r="BM136" s="3">
        <v>153</v>
      </c>
      <c r="BN136" s="3">
        <v>103.7</v>
      </c>
      <c r="BO136" s="3">
        <v>187.7</v>
      </c>
      <c r="BP136" s="3">
        <v>169.3</v>
      </c>
      <c r="BQ136" s="3">
        <v>121.2</v>
      </c>
      <c r="BR136" s="3">
        <v>105</v>
      </c>
      <c r="BS136" s="3">
        <v>119.1</v>
      </c>
      <c r="BT136" s="3">
        <v>157.1</v>
      </c>
      <c r="BU136" s="3">
        <v>117.5</v>
      </c>
      <c r="BV136" s="3">
        <v>121.1</v>
      </c>
      <c r="BW136" s="3">
        <v>186.8</v>
      </c>
      <c r="BX136" s="3">
        <v>231.3</v>
      </c>
      <c r="BY136" s="3">
        <v>142.30000000000001</v>
      </c>
      <c r="BZ136" s="3">
        <v>192</v>
      </c>
      <c r="CA136" s="3">
        <v>182.3</v>
      </c>
      <c r="CB136" s="3">
        <v>206.4</v>
      </c>
      <c r="CC136" s="3">
        <v>194.2</v>
      </c>
      <c r="CD136" s="3">
        <v>186.5</v>
      </c>
      <c r="CE136" s="3">
        <v>150.19999999999999</v>
      </c>
      <c r="CF136" s="3">
        <v>59.8</v>
      </c>
      <c r="CG136" s="3">
        <v>120.6</v>
      </c>
      <c r="CH136" s="3">
        <v>119.3</v>
      </c>
      <c r="CI136" s="3">
        <v>187</v>
      </c>
      <c r="CJ136" s="3">
        <v>145.4</v>
      </c>
      <c r="CK136" s="3">
        <v>127.2</v>
      </c>
      <c r="CL136" s="3">
        <v>228</v>
      </c>
      <c r="CM136" s="3">
        <v>122</v>
      </c>
      <c r="CN136" s="3">
        <v>111</v>
      </c>
    </row>
    <row r="137" spans="1:92" x14ac:dyDescent="0.2">
      <c r="A137" s="4">
        <v>35886</v>
      </c>
      <c r="B137" s="3">
        <v>133.9</v>
      </c>
      <c r="C137" s="3">
        <v>141.9</v>
      </c>
      <c r="D137" s="3">
        <v>151.69999999999999</v>
      </c>
      <c r="E137" s="3">
        <v>128.6</v>
      </c>
      <c r="F137" s="3">
        <v>147.19999999999999</v>
      </c>
      <c r="G137" s="3">
        <v>146.30000000000001</v>
      </c>
      <c r="H137" s="3">
        <v>135.9</v>
      </c>
      <c r="I137" s="3">
        <v>150.19999999999999</v>
      </c>
      <c r="J137" s="3">
        <v>110.5</v>
      </c>
      <c r="K137" s="3">
        <v>133.6</v>
      </c>
      <c r="L137" s="3">
        <v>129.80000000000001</v>
      </c>
      <c r="M137" s="3">
        <v>131.30000000000001</v>
      </c>
      <c r="N137" s="3">
        <v>128.9</v>
      </c>
      <c r="O137" s="3">
        <v>170</v>
      </c>
      <c r="P137" s="3">
        <v>138.30000000000001</v>
      </c>
      <c r="Q137" s="3">
        <v>161</v>
      </c>
      <c r="R137" s="3">
        <v>143.19999999999999</v>
      </c>
      <c r="S137" s="3">
        <v>153.5</v>
      </c>
      <c r="T137" s="3">
        <v>143.69999999999999</v>
      </c>
      <c r="U137" s="3">
        <v>169.2</v>
      </c>
      <c r="V137" s="3">
        <v>131.80000000000001</v>
      </c>
      <c r="W137" s="3">
        <v>184.7</v>
      </c>
      <c r="X137" s="3">
        <v>149</v>
      </c>
      <c r="Y137" s="3">
        <v>148.5</v>
      </c>
      <c r="Z137" s="3">
        <v>133.80000000000001</v>
      </c>
      <c r="AA137" s="3">
        <v>105.4</v>
      </c>
      <c r="AB137" s="3">
        <v>149.69999999999999</v>
      </c>
      <c r="AC137" s="3">
        <v>118.3</v>
      </c>
      <c r="AD137" s="3">
        <v>106.4</v>
      </c>
      <c r="AE137" s="3">
        <v>148.4</v>
      </c>
      <c r="AF137" s="3">
        <v>133.19999999999999</v>
      </c>
      <c r="AG137" s="3">
        <v>130.19999999999999</v>
      </c>
      <c r="AH137" s="3">
        <v>138.6</v>
      </c>
      <c r="AI137" s="3">
        <v>150.4</v>
      </c>
      <c r="AJ137" s="3">
        <v>185</v>
      </c>
      <c r="AK137" s="3">
        <v>207</v>
      </c>
      <c r="AL137" s="3">
        <v>183.6</v>
      </c>
      <c r="AM137" s="3">
        <v>190.2</v>
      </c>
      <c r="AN137" s="3">
        <v>195.7</v>
      </c>
      <c r="AO137" s="3">
        <v>157.19999999999999</v>
      </c>
      <c r="AP137" s="3">
        <v>162.80000000000001</v>
      </c>
      <c r="AQ137" s="3">
        <v>184.4</v>
      </c>
      <c r="AR137" s="3">
        <v>150.5</v>
      </c>
      <c r="AS137" s="3">
        <v>226.2</v>
      </c>
      <c r="AT137" s="3">
        <v>193.6</v>
      </c>
      <c r="AU137" s="3">
        <v>222.7</v>
      </c>
      <c r="AV137" s="3">
        <v>217.6</v>
      </c>
      <c r="AW137" s="3">
        <v>115.5</v>
      </c>
      <c r="AX137" s="3">
        <v>167.4</v>
      </c>
      <c r="AY137" s="3">
        <v>273.3</v>
      </c>
      <c r="AZ137" s="3">
        <v>189.7</v>
      </c>
      <c r="BA137" s="3">
        <v>156.80000000000001</v>
      </c>
      <c r="BB137" s="3">
        <v>188.4</v>
      </c>
      <c r="BC137" s="3">
        <v>130.1</v>
      </c>
      <c r="BD137" s="3">
        <v>136</v>
      </c>
      <c r="BE137" s="3">
        <v>119</v>
      </c>
      <c r="BF137" s="3">
        <v>102</v>
      </c>
      <c r="BG137" s="3">
        <v>143.19999999999999</v>
      </c>
      <c r="BH137" s="3">
        <v>145.30000000000001</v>
      </c>
      <c r="BI137" s="3">
        <v>100</v>
      </c>
      <c r="BJ137" s="3">
        <v>143.1</v>
      </c>
      <c r="BK137" s="3">
        <v>158.69999999999999</v>
      </c>
      <c r="BL137" s="3">
        <v>148.30000000000001</v>
      </c>
      <c r="BM137" s="3">
        <v>153.9</v>
      </c>
      <c r="BN137" s="3">
        <v>103.4</v>
      </c>
      <c r="BO137" s="3">
        <v>188.4</v>
      </c>
      <c r="BP137" s="3">
        <v>170.6</v>
      </c>
      <c r="BQ137" s="3">
        <v>119</v>
      </c>
      <c r="BR137" s="3">
        <v>105.8</v>
      </c>
      <c r="BS137" s="3">
        <v>121.6</v>
      </c>
      <c r="BT137" s="3">
        <v>157.5</v>
      </c>
      <c r="BU137" s="3">
        <v>119.2</v>
      </c>
      <c r="BV137" s="3">
        <v>121.1</v>
      </c>
      <c r="BW137" s="3">
        <v>187.2</v>
      </c>
      <c r="BX137" s="3">
        <v>234.5</v>
      </c>
      <c r="BY137" s="3">
        <v>141.80000000000001</v>
      </c>
      <c r="BZ137" s="3">
        <v>192.6</v>
      </c>
      <c r="CA137" s="3">
        <v>192.8</v>
      </c>
      <c r="CB137" s="3">
        <v>213.3</v>
      </c>
      <c r="CC137" s="3">
        <v>194.4</v>
      </c>
      <c r="CD137" s="3">
        <v>187.9</v>
      </c>
      <c r="CE137" s="3">
        <v>150.4</v>
      </c>
      <c r="CF137" s="3">
        <v>58.7</v>
      </c>
      <c r="CG137" s="3">
        <v>120.8</v>
      </c>
      <c r="CH137" s="3">
        <v>119.2</v>
      </c>
      <c r="CI137" s="3">
        <v>187.7</v>
      </c>
      <c r="CJ137" s="3">
        <v>144.4</v>
      </c>
      <c r="CK137" s="3">
        <v>130.6</v>
      </c>
      <c r="CL137" s="3">
        <v>230.3</v>
      </c>
      <c r="CM137" s="3">
        <v>122.1</v>
      </c>
      <c r="CN137" s="3">
        <v>110.8</v>
      </c>
    </row>
    <row r="138" spans="1:92" x14ac:dyDescent="0.2">
      <c r="A138" s="4">
        <v>35916</v>
      </c>
      <c r="B138" s="3">
        <v>132.9</v>
      </c>
      <c r="C138" s="3">
        <v>140.4</v>
      </c>
      <c r="D138" s="3">
        <v>153.4</v>
      </c>
      <c r="E138" s="3">
        <v>129.1</v>
      </c>
      <c r="F138" s="3">
        <v>151.5</v>
      </c>
      <c r="G138" s="3">
        <v>156.69999999999999</v>
      </c>
      <c r="H138" s="3">
        <v>138.19999999999999</v>
      </c>
      <c r="I138" s="3">
        <v>147.9</v>
      </c>
      <c r="J138" s="3">
        <v>111.5</v>
      </c>
      <c r="K138" s="3">
        <v>133.6</v>
      </c>
      <c r="L138" s="3">
        <v>131.6</v>
      </c>
      <c r="M138" s="3">
        <v>132.19999999999999</v>
      </c>
      <c r="N138" s="3">
        <v>131.6</v>
      </c>
      <c r="O138" s="3">
        <v>170.2</v>
      </c>
      <c r="P138" s="3">
        <v>140.5</v>
      </c>
      <c r="Q138" s="3">
        <v>161.5</v>
      </c>
      <c r="R138" s="3">
        <v>139.69999999999999</v>
      </c>
      <c r="S138" s="3">
        <v>153.6</v>
      </c>
      <c r="T138" s="3">
        <v>141.19999999999999</v>
      </c>
      <c r="U138" s="3">
        <v>169</v>
      </c>
      <c r="V138" s="3">
        <v>132.1</v>
      </c>
      <c r="W138" s="3">
        <v>187.1</v>
      </c>
      <c r="X138" s="3">
        <v>149.5</v>
      </c>
      <c r="Y138" s="3">
        <v>149.9</v>
      </c>
      <c r="Z138" s="3">
        <v>135.80000000000001</v>
      </c>
      <c r="AA138" s="3">
        <v>111</v>
      </c>
      <c r="AB138" s="3">
        <v>149.5</v>
      </c>
      <c r="AC138" s="3">
        <v>132.6</v>
      </c>
      <c r="AD138" s="3">
        <v>124.8</v>
      </c>
      <c r="AE138" s="3">
        <v>150.9</v>
      </c>
      <c r="AF138" s="3">
        <v>139.19999999999999</v>
      </c>
      <c r="AG138" s="3">
        <v>136.9</v>
      </c>
      <c r="AH138" s="3">
        <v>139.80000000000001</v>
      </c>
      <c r="AI138" s="3">
        <v>150.9</v>
      </c>
      <c r="AJ138" s="3">
        <v>185.8</v>
      </c>
      <c r="AK138" s="3">
        <v>208.2</v>
      </c>
      <c r="AL138" s="3">
        <v>184.3</v>
      </c>
      <c r="AM138" s="3">
        <v>191.8</v>
      </c>
      <c r="AN138" s="3">
        <v>197.6</v>
      </c>
      <c r="AO138" s="3">
        <v>157.69999999999999</v>
      </c>
      <c r="AP138" s="3">
        <v>163.69999999999999</v>
      </c>
      <c r="AQ138" s="3">
        <v>185.5</v>
      </c>
      <c r="AR138" s="3">
        <v>151.4</v>
      </c>
      <c r="AS138" s="3">
        <v>227</v>
      </c>
      <c r="AT138" s="3">
        <v>193.7</v>
      </c>
      <c r="AU138" s="3">
        <v>223.1</v>
      </c>
      <c r="AV138" s="3">
        <v>218.6</v>
      </c>
      <c r="AW138" s="3">
        <v>117.5</v>
      </c>
      <c r="AX138" s="3">
        <v>167.4</v>
      </c>
      <c r="AY138" s="3">
        <v>273.3</v>
      </c>
      <c r="AZ138" s="3">
        <v>190.8</v>
      </c>
      <c r="BA138" s="3">
        <v>156.80000000000001</v>
      </c>
      <c r="BB138" s="3">
        <v>188.9</v>
      </c>
      <c r="BC138" s="3">
        <v>127.1</v>
      </c>
      <c r="BD138" s="3">
        <v>134.5</v>
      </c>
      <c r="BE138" s="3">
        <v>118.9</v>
      </c>
      <c r="BF138" s="3">
        <v>102.5</v>
      </c>
      <c r="BG138" s="3">
        <v>145.30000000000001</v>
      </c>
      <c r="BH138" s="3">
        <v>147.69999999999999</v>
      </c>
      <c r="BI138" s="3">
        <v>100.5</v>
      </c>
      <c r="BJ138" s="3">
        <v>145.4</v>
      </c>
      <c r="BK138" s="3">
        <v>159.4</v>
      </c>
      <c r="BL138" s="3">
        <v>148</v>
      </c>
      <c r="BM138" s="3">
        <v>153.9</v>
      </c>
      <c r="BN138" s="3">
        <v>103.3</v>
      </c>
      <c r="BO138" s="3">
        <v>189.1</v>
      </c>
      <c r="BP138" s="3">
        <v>170.8</v>
      </c>
      <c r="BQ138" s="3">
        <v>121.2</v>
      </c>
      <c r="BR138" s="3">
        <v>107.9</v>
      </c>
      <c r="BS138" s="3">
        <v>121.1</v>
      </c>
      <c r="BT138" s="3">
        <v>158.69999999999999</v>
      </c>
      <c r="BU138" s="3">
        <v>119.8</v>
      </c>
      <c r="BV138" s="3">
        <v>121.2</v>
      </c>
      <c r="BW138" s="3">
        <v>188.5</v>
      </c>
      <c r="BX138" s="3">
        <v>235.2</v>
      </c>
      <c r="BY138" s="3">
        <v>141.69999999999999</v>
      </c>
      <c r="BZ138" s="3">
        <v>193.7</v>
      </c>
      <c r="CA138" s="3">
        <v>193.6</v>
      </c>
      <c r="CB138" s="3">
        <v>213.3</v>
      </c>
      <c r="CC138" s="3">
        <v>194.5</v>
      </c>
      <c r="CD138" s="3">
        <v>190.4</v>
      </c>
      <c r="CE138" s="3">
        <v>151</v>
      </c>
      <c r="CF138" s="3">
        <v>58.3</v>
      </c>
      <c r="CG138" s="3">
        <v>120.8</v>
      </c>
      <c r="CH138" s="3">
        <v>119.3</v>
      </c>
      <c r="CI138" s="3">
        <v>187.8</v>
      </c>
      <c r="CJ138" s="3">
        <v>143.80000000000001</v>
      </c>
      <c r="CK138" s="3">
        <v>130.69999999999999</v>
      </c>
      <c r="CL138" s="3">
        <v>233</v>
      </c>
      <c r="CM138" s="3">
        <v>122.1</v>
      </c>
      <c r="CN138" s="3">
        <v>111.4</v>
      </c>
    </row>
    <row r="139" spans="1:92" x14ac:dyDescent="0.2">
      <c r="A139" s="4">
        <v>35947</v>
      </c>
      <c r="B139" s="3">
        <v>135.4</v>
      </c>
      <c r="C139" s="3">
        <v>139.80000000000001</v>
      </c>
      <c r="D139" s="3">
        <v>155.80000000000001</v>
      </c>
      <c r="E139" s="3">
        <v>128.5</v>
      </c>
      <c r="F139" s="3">
        <v>151.19999999999999</v>
      </c>
      <c r="G139" s="3">
        <v>160.9</v>
      </c>
      <c r="H139" s="3">
        <v>131.30000000000001</v>
      </c>
      <c r="I139" s="3">
        <v>147.30000000000001</v>
      </c>
      <c r="J139" s="3">
        <v>111.9</v>
      </c>
      <c r="K139" s="3">
        <v>133.30000000000001</v>
      </c>
      <c r="L139" s="3">
        <v>133.4</v>
      </c>
      <c r="M139" s="3">
        <v>133.69999999999999</v>
      </c>
      <c r="N139" s="3">
        <v>133.6</v>
      </c>
      <c r="O139" s="3">
        <v>169.7</v>
      </c>
      <c r="P139" s="3">
        <v>140.4</v>
      </c>
      <c r="Q139" s="3">
        <v>161.19999999999999</v>
      </c>
      <c r="R139" s="3">
        <v>143</v>
      </c>
      <c r="S139" s="3">
        <v>153.5</v>
      </c>
      <c r="T139" s="3">
        <v>142.1</v>
      </c>
      <c r="U139" s="3">
        <v>169.2</v>
      </c>
      <c r="V139" s="3">
        <v>132.5</v>
      </c>
      <c r="W139" s="3">
        <v>186.1</v>
      </c>
      <c r="X139" s="3">
        <v>149.80000000000001</v>
      </c>
      <c r="Y139" s="3">
        <v>151.5</v>
      </c>
      <c r="Z139" s="3">
        <v>141.5</v>
      </c>
      <c r="AA139" s="3">
        <v>124.8</v>
      </c>
      <c r="AB139" s="3">
        <v>150.1</v>
      </c>
      <c r="AC139" s="3">
        <v>118</v>
      </c>
      <c r="AD139" s="3">
        <v>106.1</v>
      </c>
      <c r="AE139" s="3">
        <v>148.30000000000001</v>
      </c>
      <c r="AF139" s="3">
        <v>140.69999999999999</v>
      </c>
      <c r="AG139" s="3">
        <v>138.6</v>
      </c>
      <c r="AH139" s="3">
        <v>139.80000000000001</v>
      </c>
      <c r="AI139" s="3">
        <v>150.4</v>
      </c>
      <c r="AJ139" s="3">
        <v>186.1</v>
      </c>
      <c r="AK139" s="3">
        <v>208.5</v>
      </c>
      <c r="AL139" s="3">
        <v>185</v>
      </c>
      <c r="AM139" s="3">
        <v>191.8</v>
      </c>
      <c r="AN139" s="3">
        <v>198</v>
      </c>
      <c r="AO139" s="3">
        <v>156.69999999999999</v>
      </c>
      <c r="AP139" s="3">
        <v>163.5</v>
      </c>
      <c r="AQ139" s="3">
        <v>186</v>
      </c>
      <c r="AR139" s="3">
        <v>150.9</v>
      </c>
      <c r="AS139" s="3">
        <v>227.3</v>
      </c>
      <c r="AT139" s="3">
        <v>193.7</v>
      </c>
      <c r="AU139" s="3">
        <v>223.4</v>
      </c>
      <c r="AV139" s="3">
        <v>219.6</v>
      </c>
      <c r="AW139" s="3">
        <v>117.8</v>
      </c>
      <c r="AX139" s="3">
        <v>167.4</v>
      </c>
      <c r="AY139" s="3">
        <v>273.3</v>
      </c>
      <c r="AZ139" s="3">
        <v>192.2</v>
      </c>
      <c r="BA139" s="3">
        <v>156.19999999999999</v>
      </c>
      <c r="BB139" s="3">
        <v>189</v>
      </c>
      <c r="BC139" s="3">
        <v>127.4</v>
      </c>
      <c r="BD139" s="3">
        <v>133.1</v>
      </c>
      <c r="BE139" s="3">
        <v>118.8</v>
      </c>
      <c r="BF139" s="3">
        <v>100.1</v>
      </c>
      <c r="BG139" s="3">
        <v>145.19999999999999</v>
      </c>
      <c r="BH139" s="3">
        <v>145.5</v>
      </c>
      <c r="BI139" s="3">
        <v>99.1</v>
      </c>
      <c r="BJ139" s="3">
        <v>145.30000000000001</v>
      </c>
      <c r="BK139" s="3">
        <v>159.69999999999999</v>
      </c>
      <c r="BL139" s="3">
        <v>148</v>
      </c>
      <c r="BM139" s="3">
        <v>153.9</v>
      </c>
      <c r="BN139" s="3">
        <v>103.1</v>
      </c>
      <c r="BO139" s="3">
        <v>189.8</v>
      </c>
      <c r="BP139" s="3">
        <v>170.8</v>
      </c>
      <c r="BQ139" s="3">
        <v>120.3</v>
      </c>
      <c r="BR139" s="3">
        <v>107.2</v>
      </c>
      <c r="BS139" s="3">
        <v>120.8</v>
      </c>
      <c r="BT139" s="3">
        <v>158.9</v>
      </c>
      <c r="BU139" s="3">
        <v>120.1</v>
      </c>
      <c r="BV139" s="3">
        <v>121.9</v>
      </c>
      <c r="BW139" s="3">
        <v>189.3</v>
      </c>
      <c r="BX139" s="3">
        <v>236.1</v>
      </c>
      <c r="BY139" s="3">
        <v>141.1</v>
      </c>
      <c r="BZ139" s="3">
        <v>194.4</v>
      </c>
      <c r="CA139" s="3">
        <v>192.7</v>
      </c>
      <c r="CB139" s="3">
        <v>213.3</v>
      </c>
      <c r="CC139" s="3">
        <v>195.5</v>
      </c>
      <c r="CD139" s="3">
        <v>190.4</v>
      </c>
      <c r="CE139" s="3">
        <v>151.4</v>
      </c>
      <c r="CF139" s="3">
        <v>57.3</v>
      </c>
      <c r="CG139" s="3">
        <v>120.3</v>
      </c>
      <c r="CH139" s="3">
        <v>119.1</v>
      </c>
      <c r="CI139" s="3">
        <v>187.7</v>
      </c>
      <c r="CJ139" s="3">
        <v>142.80000000000001</v>
      </c>
      <c r="CK139" s="3">
        <v>130.69999999999999</v>
      </c>
      <c r="CL139" s="3">
        <v>232.6</v>
      </c>
      <c r="CM139" s="3">
        <v>123</v>
      </c>
      <c r="CN139" s="3">
        <v>112.2</v>
      </c>
    </row>
    <row r="140" spans="1:92" x14ac:dyDescent="0.2">
      <c r="A140" s="4">
        <v>35977</v>
      </c>
      <c r="B140" s="3">
        <v>135.69999999999999</v>
      </c>
      <c r="C140" s="3">
        <v>141.6</v>
      </c>
      <c r="D140" s="3">
        <v>155.80000000000001</v>
      </c>
      <c r="E140" s="3">
        <v>131.5</v>
      </c>
      <c r="F140" s="3">
        <v>147.6</v>
      </c>
      <c r="G140" s="3">
        <v>154.30000000000001</v>
      </c>
      <c r="H140" s="3">
        <v>128.80000000000001</v>
      </c>
      <c r="I140" s="3">
        <v>148.19999999999999</v>
      </c>
      <c r="J140" s="3">
        <v>113.8</v>
      </c>
      <c r="K140" s="3">
        <v>133.4</v>
      </c>
      <c r="L140" s="3">
        <v>137</v>
      </c>
      <c r="M140" s="3">
        <v>136.4</v>
      </c>
      <c r="N140" s="3">
        <v>138</v>
      </c>
      <c r="O140" s="3">
        <v>170.4</v>
      </c>
      <c r="P140" s="3">
        <v>142.4</v>
      </c>
      <c r="Q140" s="3">
        <v>160.5</v>
      </c>
      <c r="R140" s="3">
        <v>145.69999999999999</v>
      </c>
      <c r="S140" s="3">
        <v>153.9</v>
      </c>
      <c r="T140" s="3">
        <v>143.4</v>
      </c>
      <c r="U140" s="3">
        <v>169.4</v>
      </c>
      <c r="V140" s="3">
        <v>128.6</v>
      </c>
      <c r="W140" s="3">
        <v>186</v>
      </c>
      <c r="X140" s="3">
        <v>149.6</v>
      </c>
      <c r="Y140" s="3">
        <v>153.19999999999999</v>
      </c>
      <c r="Z140" s="3">
        <v>138.80000000000001</v>
      </c>
      <c r="AA140" s="3">
        <v>121.2</v>
      </c>
      <c r="AB140" s="3">
        <v>148.1</v>
      </c>
      <c r="AC140" s="3">
        <v>112.1</v>
      </c>
      <c r="AD140" s="3">
        <v>97.4</v>
      </c>
      <c r="AE140" s="3">
        <v>150.30000000000001</v>
      </c>
      <c r="AF140" s="3">
        <v>136.19999999999999</v>
      </c>
      <c r="AG140" s="3">
        <v>133.4</v>
      </c>
      <c r="AH140" s="3">
        <v>139.9</v>
      </c>
      <c r="AI140" s="3">
        <v>150</v>
      </c>
      <c r="AJ140" s="3">
        <v>186.8</v>
      </c>
      <c r="AK140" s="3">
        <v>209.5</v>
      </c>
      <c r="AL140" s="3">
        <v>185.5</v>
      </c>
      <c r="AM140" s="3">
        <v>192.7</v>
      </c>
      <c r="AN140" s="3">
        <v>198.8</v>
      </c>
      <c r="AO140" s="3">
        <v>157.9</v>
      </c>
      <c r="AP140" s="3">
        <v>163.9</v>
      </c>
      <c r="AQ140" s="3">
        <v>186.5</v>
      </c>
      <c r="AR140" s="3">
        <v>151.19999999999999</v>
      </c>
      <c r="AS140" s="3">
        <v>227.6</v>
      </c>
      <c r="AT140" s="3">
        <v>193.7</v>
      </c>
      <c r="AU140" s="3">
        <v>223.8</v>
      </c>
      <c r="AV140" s="3">
        <v>225.7</v>
      </c>
      <c r="AW140" s="3">
        <v>119.9</v>
      </c>
      <c r="AX140" s="3">
        <v>167.4</v>
      </c>
      <c r="AY140" s="3">
        <v>273.3</v>
      </c>
      <c r="AZ140" s="3">
        <v>192.7</v>
      </c>
      <c r="BA140" s="3">
        <v>156</v>
      </c>
      <c r="BB140" s="3">
        <v>190.1</v>
      </c>
      <c r="BC140" s="3">
        <v>127.7</v>
      </c>
      <c r="BD140" s="3">
        <v>132.5</v>
      </c>
      <c r="BE140" s="3">
        <v>118.8</v>
      </c>
      <c r="BF140" s="3">
        <v>97.9</v>
      </c>
      <c r="BG140" s="3">
        <v>143.5</v>
      </c>
      <c r="BH140" s="3">
        <v>142</v>
      </c>
      <c r="BI140" s="3">
        <v>97.6</v>
      </c>
      <c r="BJ140" s="3">
        <v>144.19999999999999</v>
      </c>
      <c r="BK140" s="3">
        <v>159.19999999999999</v>
      </c>
      <c r="BL140" s="3">
        <v>148.1</v>
      </c>
      <c r="BM140" s="3">
        <v>153.9</v>
      </c>
      <c r="BN140" s="3">
        <v>102.8</v>
      </c>
      <c r="BO140" s="3">
        <v>190.2</v>
      </c>
      <c r="BP140" s="3">
        <v>171.1</v>
      </c>
      <c r="BQ140" s="3">
        <v>111.9</v>
      </c>
      <c r="BR140" s="3">
        <v>97</v>
      </c>
      <c r="BS140" s="3">
        <v>116.3</v>
      </c>
      <c r="BT140" s="3">
        <v>155.19999999999999</v>
      </c>
      <c r="BU140" s="3">
        <v>116.3</v>
      </c>
      <c r="BV140" s="3">
        <v>121.1</v>
      </c>
      <c r="BW140" s="3">
        <v>189.9</v>
      </c>
      <c r="BX140" s="3">
        <v>237.9</v>
      </c>
      <c r="BY140" s="3">
        <v>139.69999999999999</v>
      </c>
      <c r="BZ140" s="3">
        <v>194.8</v>
      </c>
      <c r="CA140" s="3">
        <v>193.8</v>
      </c>
      <c r="CB140" s="3">
        <v>213.3</v>
      </c>
      <c r="CC140" s="3">
        <v>196.2</v>
      </c>
      <c r="CD140" s="3">
        <v>190.9</v>
      </c>
      <c r="CE140" s="3">
        <v>151.4</v>
      </c>
      <c r="CF140" s="3">
        <v>56.3</v>
      </c>
      <c r="CG140" s="3">
        <v>120.7</v>
      </c>
      <c r="CH140" s="3">
        <v>119</v>
      </c>
      <c r="CI140" s="3">
        <v>187.6</v>
      </c>
      <c r="CJ140" s="3">
        <v>142.69999999999999</v>
      </c>
      <c r="CK140" s="3">
        <v>130.1</v>
      </c>
      <c r="CL140" s="3">
        <v>232.8</v>
      </c>
      <c r="CM140" s="3">
        <v>123.4</v>
      </c>
      <c r="CN140" s="3">
        <v>113.6</v>
      </c>
    </row>
    <row r="141" spans="1:92" x14ac:dyDescent="0.2">
      <c r="A141" s="4">
        <v>36008</v>
      </c>
      <c r="B141" s="3">
        <v>136.1</v>
      </c>
      <c r="C141" s="3">
        <v>142.69999999999999</v>
      </c>
      <c r="D141" s="3">
        <v>155.9</v>
      </c>
      <c r="E141" s="3">
        <v>130.4</v>
      </c>
      <c r="F141" s="3">
        <v>145.1</v>
      </c>
      <c r="G141" s="3">
        <v>155.19999999999999</v>
      </c>
      <c r="H141" s="3">
        <v>123.9</v>
      </c>
      <c r="I141" s="3">
        <v>149.19999999999999</v>
      </c>
      <c r="J141" s="3">
        <v>113.7</v>
      </c>
      <c r="K141" s="3">
        <v>133.5</v>
      </c>
      <c r="L141" s="3">
        <v>137.80000000000001</v>
      </c>
      <c r="M141" s="3">
        <v>136.80000000000001</v>
      </c>
      <c r="N141" s="3">
        <v>139.19999999999999</v>
      </c>
      <c r="O141" s="3">
        <v>170.7</v>
      </c>
      <c r="P141" s="3">
        <v>140.80000000000001</v>
      </c>
      <c r="Q141" s="3">
        <v>160.30000000000001</v>
      </c>
      <c r="R141" s="3">
        <v>142.9</v>
      </c>
      <c r="S141" s="3">
        <v>153.9</v>
      </c>
      <c r="T141" s="3">
        <v>144</v>
      </c>
      <c r="U141" s="3">
        <v>170</v>
      </c>
      <c r="V141" s="3">
        <v>128.5</v>
      </c>
      <c r="W141" s="3">
        <v>186.3</v>
      </c>
      <c r="X141" s="3">
        <v>148.9</v>
      </c>
      <c r="Y141" s="3">
        <v>153.4</v>
      </c>
      <c r="Z141" s="3">
        <v>162.19999999999999</v>
      </c>
      <c r="AA141" s="3">
        <v>177.8</v>
      </c>
      <c r="AB141" s="3">
        <v>150.4</v>
      </c>
      <c r="AC141" s="3">
        <v>116.3</v>
      </c>
      <c r="AD141" s="3">
        <v>102.4</v>
      </c>
      <c r="AE141" s="3">
        <v>152.30000000000001</v>
      </c>
      <c r="AF141" s="3">
        <v>136.69999999999999</v>
      </c>
      <c r="AG141" s="3">
        <v>134.1</v>
      </c>
      <c r="AH141" s="3">
        <v>139.30000000000001</v>
      </c>
      <c r="AI141" s="3">
        <v>150.1</v>
      </c>
      <c r="AJ141" s="3">
        <v>188</v>
      </c>
      <c r="AK141" s="3">
        <v>210.7</v>
      </c>
      <c r="AL141" s="3">
        <v>186</v>
      </c>
      <c r="AM141" s="3">
        <v>192.9</v>
      </c>
      <c r="AN141" s="3">
        <v>199.3</v>
      </c>
      <c r="AO141" s="3">
        <v>157.30000000000001</v>
      </c>
      <c r="AP141" s="3">
        <v>164.5</v>
      </c>
      <c r="AQ141" s="3">
        <v>187.1</v>
      </c>
      <c r="AR141" s="3">
        <v>151.80000000000001</v>
      </c>
      <c r="AS141" s="3">
        <v>227.8</v>
      </c>
      <c r="AT141" s="3">
        <v>193.9</v>
      </c>
      <c r="AU141" s="3">
        <v>224.3</v>
      </c>
      <c r="AV141" s="3">
        <v>227.5</v>
      </c>
      <c r="AW141" s="3">
        <v>121.3</v>
      </c>
      <c r="AX141" s="3">
        <v>167.4</v>
      </c>
      <c r="AY141" s="3">
        <v>273.3</v>
      </c>
      <c r="AZ141" s="3">
        <v>193.4</v>
      </c>
      <c r="BA141" s="3">
        <v>156.19999999999999</v>
      </c>
      <c r="BB141" s="3">
        <v>190.5</v>
      </c>
      <c r="BC141" s="3">
        <v>127.8</v>
      </c>
      <c r="BD141" s="3">
        <v>132.5</v>
      </c>
      <c r="BE141" s="3">
        <v>118.8</v>
      </c>
      <c r="BF141" s="3">
        <v>96.5</v>
      </c>
      <c r="BG141" s="3">
        <v>143.30000000000001</v>
      </c>
      <c r="BH141" s="3">
        <v>144.9</v>
      </c>
      <c r="BI141" s="3">
        <v>97.7</v>
      </c>
      <c r="BJ141" s="3">
        <v>144.9</v>
      </c>
      <c r="BK141" s="3">
        <v>159.6</v>
      </c>
      <c r="BL141" s="3">
        <v>149.1</v>
      </c>
      <c r="BM141" s="3">
        <v>153.9</v>
      </c>
      <c r="BN141" s="3">
        <v>101.7</v>
      </c>
      <c r="BO141" s="3">
        <v>190.9</v>
      </c>
      <c r="BP141" s="3">
        <v>171</v>
      </c>
      <c r="BQ141" s="3">
        <v>114.8</v>
      </c>
      <c r="BR141" s="3">
        <v>100.1</v>
      </c>
      <c r="BS141" s="3">
        <v>119.2</v>
      </c>
      <c r="BT141" s="3">
        <v>156.6</v>
      </c>
      <c r="BU141" s="3">
        <v>117.3</v>
      </c>
      <c r="BV141" s="3">
        <v>122.2</v>
      </c>
      <c r="BW141" s="3">
        <v>190.7</v>
      </c>
      <c r="BX141" s="3">
        <v>238.8</v>
      </c>
      <c r="BY141" s="3">
        <v>139.1</v>
      </c>
      <c r="BZ141" s="3">
        <v>196.4</v>
      </c>
      <c r="CA141" s="3">
        <v>193.7</v>
      </c>
      <c r="CB141" s="3">
        <v>213.3</v>
      </c>
      <c r="CC141" s="3">
        <v>196.2</v>
      </c>
      <c r="CD141" s="3">
        <v>191.2</v>
      </c>
      <c r="CE141" s="3">
        <v>151.69999999999999</v>
      </c>
      <c r="CF141" s="3">
        <v>55.2</v>
      </c>
      <c r="CG141" s="3">
        <v>121.4</v>
      </c>
      <c r="CH141" s="3">
        <v>118.8</v>
      </c>
      <c r="CI141" s="3">
        <v>188.1</v>
      </c>
      <c r="CJ141" s="3">
        <v>142.4</v>
      </c>
      <c r="CK141" s="3">
        <v>130.1</v>
      </c>
      <c r="CL141" s="3">
        <v>233.8</v>
      </c>
      <c r="CM141" s="3">
        <v>123.3</v>
      </c>
      <c r="CN141" s="3">
        <v>115.2</v>
      </c>
    </row>
    <row r="142" spans="1:92" x14ac:dyDescent="0.2">
      <c r="A142" s="4">
        <v>36039</v>
      </c>
      <c r="B142" s="3">
        <v>136.69999999999999</v>
      </c>
      <c r="C142" s="3">
        <v>143.9</v>
      </c>
      <c r="D142" s="3">
        <v>154.9</v>
      </c>
      <c r="E142" s="3">
        <v>129.80000000000001</v>
      </c>
      <c r="F142" s="3">
        <v>141.1</v>
      </c>
      <c r="G142" s="3">
        <v>144.6</v>
      </c>
      <c r="H142" s="3">
        <v>125.6</v>
      </c>
      <c r="I142" s="3">
        <v>148.69999999999999</v>
      </c>
      <c r="J142" s="3">
        <v>114.1</v>
      </c>
      <c r="K142" s="3">
        <v>133.9</v>
      </c>
      <c r="L142" s="3">
        <v>141.1</v>
      </c>
      <c r="M142" s="3">
        <v>140.19999999999999</v>
      </c>
      <c r="N142" s="3">
        <v>142.5</v>
      </c>
      <c r="O142" s="3">
        <v>169.6</v>
      </c>
      <c r="P142" s="3">
        <v>141.30000000000001</v>
      </c>
      <c r="Q142" s="3">
        <v>161.19999999999999</v>
      </c>
      <c r="R142" s="3">
        <v>145.9</v>
      </c>
      <c r="S142" s="3">
        <v>153.69999999999999</v>
      </c>
      <c r="T142" s="3">
        <v>145.5</v>
      </c>
      <c r="U142" s="3">
        <v>169.9</v>
      </c>
      <c r="V142" s="3">
        <v>125.4</v>
      </c>
      <c r="W142" s="3">
        <v>187.1</v>
      </c>
      <c r="X142" s="3">
        <v>149.6</v>
      </c>
      <c r="Y142" s="3">
        <v>153.9</v>
      </c>
      <c r="Z142" s="3">
        <v>160.1</v>
      </c>
      <c r="AA142" s="3">
        <v>171.2</v>
      </c>
      <c r="AB142" s="3">
        <v>151.1</v>
      </c>
      <c r="AC142" s="3">
        <v>112.3</v>
      </c>
      <c r="AD142" s="3">
        <v>97</v>
      </c>
      <c r="AE142" s="3">
        <v>152.30000000000001</v>
      </c>
      <c r="AF142" s="3">
        <v>130.6</v>
      </c>
      <c r="AG142" s="3">
        <v>127</v>
      </c>
      <c r="AH142" s="3">
        <v>140.4</v>
      </c>
      <c r="AI142" s="3">
        <v>151.1</v>
      </c>
      <c r="AJ142" s="3">
        <v>188.4</v>
      </c>
      <c r="AK142" s="3">
        <v>211.9</v>
      </c>
      <c r="AL142" s="3">
        <v>186.5</v>
      </c>
      <c r="AM142" s="3">
        <v>193.1</v>
      </c>
      <c r="AN142" s="3">
        <v>199.6</v>
      </c>
      <c r="AO142" s="3">
        <v>157.1</v>
      </c>
      <c r="AP142" s="3">
        <v>164.7</v>
      </c>
      <c r="AQ142" s="3">
        <v>187.1</v>
      </c>
      <c r="AR142" s="3">
        <v>152.1</v>
      </c>
      <c r="AS142" s="3">
        <v>227.8</v>
      </c>
      <c r="AT142" s="3">
        <v>193.9</v>
      </c>
      <c r="AU142" s="3">
        <v>225</v>
      </c>
      <c r="AV142" s="3">
        <v>229.6</v>
      </c>
      <c r="AW142" s="3">
        <v>122.2</v>
      </c>
      <c r="AX142" s="3">
        <v>167.4</v>
      </c>
      <c r="AY142" s="3">
        <v>273.3</v>
      </c>
      <c r="AZ142" s="3">
        <v>194.2</v>
      </c>
      <c r="BA142" s="3">
        <v>155.4</v>
      </c>
      <c r="BB142" s="3">
        <v>190.7</v>
      </c>
      <c r="BC142" s="3">
        <v>128.9</v>
      </c>
      <c r="BD142" s="3">
        <v>132.5</v>
      </c>
      <c r="BE142" s="3">
        <v>118.8</v>
      </c>
      <c r="BF142" s="3">
        <v>99</v>
      </c>
      <c r="BG142" s="3">
        <v>145.5</v>
      </c>
      <c r="BH142" s="3">
        <v>146.69999999999999</v>
      </c>
      <c r="BI142" s="3">
        <v>97.7</v>
      </c>
      <c r="BJ142" s="3">
        <v>145.80000000000001</v>
      </c>
      <c r="BK142" s="3">
        <v>159.80000000000001</v>
      </c>
      <c r="BL142" s="3">
        <v>149.1</v>
      </c>
      <c r="BM142" s="3">
        <v>153.9</v>
      </c>
      <c r="BN142" s="3">
        <v>101.5</v>
      </c>
      <c r="BO142" s="3">
        <v>191.7</v>
      </c>
      <c r="BP142" s="3">
        <v>174.8</v>
      </c>
      <c r="BQ142" s="3">
        <v>120.1</v>
      </c>
      <c r="BR142" s="3">
        <v>108.4</v>
      </c>
      <c r="BS142" s="3">
        <v>120.7</v>
      </c>
      <c r="BT142" s="3">
        <v>160</v>
      </c>
      <c r="BU142" s="3">
        <v>119.9</v>
      </c>
      <c r="BV142" s="3">
        <v>122.9</v>
      </c>
      <c r="BW142" s="3">
        <v>190.9</v>
      </c>
      <c r="BX142" s="3">
        <v>239.1</v>
      </c>
      <c r="BY142" s="3">
        <v>139.19999999999999</v>
      </c>
      <c r="BZ142" s="3">
        <v>196.8</v>
      </c>
      <c r="CA142" s="3">
        <v>192.7</v>
      </c>
      <c r="CB142" s="3">
        <v>213.3</v>
      </c>
      <c r="CC142" s="3">
        <v>195.5</v>
      </c>
      <c r="CD142" s="3">
        <v>191.2</v>
      </c>
      <c r="CE142" s="3">
        <v>151.80000000000001</v>
      </c>
      <c r="CF142" s="3">
        <v>54.2</v>
      </c>
      <c r="CG142" s="3">
        <v>121.3</v>
      </c>
      <c r="CH142" s="3">
        <v>119.1</v>
      </c>
      <c r="CI142" s="3">
        <v>188.8</v>
      </c>
      <c r="CJ142" s="3">
        <v>140.9</v>
      </c>
      <c r="CK142" s="3">
        <v>130.1</v>
      </c>
      <c r="CL142" s="3">
        <v>237.1</v>
      </c>
      <c r="CM142" s="3">
        <v>123.9</v>
      </c>
      <c r="CN142" s="3">
        <v>115.9</v>
      </c>
    </row>
    <row r="143" spans="1:92" x14ac:dyDescent="0.2">
      <c r="A143" s="4">
        <v>36069</v>
      </c>
      <c r="B143" s="3">
        <v>137.6</v>
      </c>
      <c r="C143" s="3">
        <v>140.6</v>
      </c>
      <c r="D143" s="3">
        <v>157</v>
      </c>
      <c r="E143" s="3">
        <v>129.6</v>
      </c>
      <c r="F143" s="3">
        <v>140.80000000000001</v>
      </c>
      <c r="G143" s="3">
        <v>143.4</v>
      </c>
      <c r="H143" s="3">
        <v>128.19999999999999</v>
      </c>
      <c r="I143" s="3">
        <v>149</v>
      </c>
      <c r="J143" s="3">
        <v>110.3</v>
      </c>
      <c r="K143" s="3">
        <v>133.80000000000001</v>
      </c>
      <c r="L143" s="3">
        <v>144</v>
      </c>
      <c r="M143" s="3">
        <v>144.80000000000001</v>
      </c>
      <c r="N143" s="3">
        <v>143.80000000000001</v>
      </c>
      <c r="O143" s="3">
        <v>170.3</v>
      </c>
      <c r="P143" s="3">
        <v>140.80000000000001</v>
      </c>
      <c r="Q143" s="3">
        <v>160.30000000000001</v>
      </c>
      <c r="R143" s="3">
        <v>149</v>
      </c>
      <c r="S143" s="3">
        <v>154.19999999999999</v>
      </c>
      <c r="T143" s="3">
        <v>143.9</v>
      </c>
      <c r="U143" s="3">
        <v>170.2</v>
      </c>
      <c r="V143" s="3">
        <v>126.5</v>
      </c>
      <c r="W143" s="3">
        <v>187.4</v>
      </c>
      <c r="X143" s="3">
        <v>149</v>
      </c>
      <c r="Y143" s="3">
        <v>154.4</v>
      </c>
      <c r="Z143" s="3">
        <v>158.80000000000001</v>
      </c>
      <c r="AA143" s="3">
        <v>167.6</v>
      </c>
      <c r="AB143" s="3">
        <v>151.30000000000001</v>
      </c>
      <c r="AC143" s="3">
        <v>117.1</v>
      </c>
      <c r="AD143" s="3">
        <v>103.6</v>
      </c>
      <c r="AE143" s="3">
        <v>151.9</v>
      </c>
      <c r="AF143" s="3">
        <v>129.80000000000001</v>
      </c>
      <c r="AG143" s="3">
        <v>125.9</v>
      </c>
      <c r="AH143" s="3">
        <v>141.1</v>
      </c>
      <c r="AI143" s="3">
        <v>150.6</v>
      </c>
      <c r="AJ143" s="3">
        <v>189.4</v>
      </c>
      <c r="AK143" s="3">
        <v>211.9</v>
      </c>
      <c r="AL143" s="3">
        <v>186.9</v>
      </c>
      <c r="AM143" s="3">
        <v>193.5</v>
      </c>
      <c r="AN143" s="3">
        <v>200</v>
      </c>
      <c r="AO143" s="3">
        <v>157.5</v>
      </c>
      <c r="AP143" s="3">
        <v>165</v>
      </c>
      <c r="AQ143" s="3">
        <v>187.5</v>
      </c>
      <c r="AR143" s="3">
        <v>152.30000000000001</v>
      </c>
      <c r="AS143" s="3">
        <v>228.1</v>
      </c>
      <c r="AT143" s="3">
        <v>194</v>
      </c>
      <c r="AU143" s="3">
        <v>225.5</v>
      </c>
      <c r="AV143" s="3">
        <v>230.5</v>
      </c>
      <c r="AW143" s="3">
        <v>123.1</v>
      </c>
      <c r="AX143" s="3">
        <v>167.4</v>
      </c>
      <c r="AY143" s="3">
        <v>273.3</v>
      </c>
      <c r="AZ143" s="3">
        <v>195.8</v>
      </c>
      <c r="BA143" s="3">
        <v>155.69999999999999</v>
      </c>
      <c r="BB143" s="3">
        <v>191.1</v>
      </c>
      <c r="BC143" s="3">
        <v>133.1</v>
      </c>
      <c r="BD143" s="3">
        <v>132.5</v>
      </c>
      <c r="BE143" s="3">
        <v>118.8</v>
      </c>
      <c r="BF143" s="3">
        <v>101.2</v>
      </c>
      <c r="BG143" s="3">
        <v>143.9</v>
      </c>
      <c r="BH143" s="3">
        <v>144</v>
      </c>
      <c r="BI143" s="3">
        <v>98.1</v>
      </c>
      <c r="BJ143" s="3">
        <v>143.9</v>
      </c>
      <c r="BK143" s="3">
        <v>160.9</v>
      </c>
      <c r="BL143" s="3">
        <v>149.4</v>
      </c>
      <c r="BM143" s="3">
        <v>153.9</v>
      </c>
      <c r="BN143" s="3">
        <v>101.5</v>
      </c>
      <c r="BO143" s="3">
        <v>192.3</v>
      </c>
      <c r="BP143" s="3">
        <v>178</v>
      </c>
      <c r="BQ143" s="3">
        <v>119.6</v>
      </c>
      <c r="BR143" s="3">
        <v>106.1</v>
      </c>
      <c r="BS143" s="3">
        <v>119.5</v>
      </c>
      <c r="BT143" s="3">
        <v>159.30000000000001</v>
      </c>
      <c r="BU143" s="3">
        <v>120.1</v>
      </c>
      <c r="BV143" s="3">
        <v>122.7</v>
      </c>
      <c r="BW143" s="3">
        <v>191.1</v>
      </c>
      <c r="BX143" s="3">
        <v>242.3</v>
      </c>
      <c r="BY143" s="3">
        <v>137.9</v>
      </c>
      <c r="BZ143" s="3">
        <v>197</v>
      </c>
      <c r="CA143" s="3">
        <v>192.2</v>
      </c>
      <c r="CB143" s="3">
        <v>211.3</v>
      </c>
      <c r="CC143" s="3">
        <v>195.7</v>
      </c>
      <c r="CD143" s="3">
        <v>190</v>
      </c>
      <c r="CE143" s="3">
        <v>151.30000000000001</v>
      </c>
      <c r="CF143" s="3">
        <v>53.1</v>
      </c>
      <c r="CG143" s="3">
        <v>120.7</v>
      </c>
      <c r="CH143" s="3">
        <v>118.6</v>
      </c>
      <c r="CI143" s="3">
        <v>191.1</v>
      </c>
      <c r="CJ143" s="3">
        <v>141.9</v>
      </c>
      <c r="CK143" s="3">
        <v>130.69999999999999</v>
      </c>
      <c r="CL143" s="3">
        <v>238.3</v>
      </c>
      <c r="CM143" s="3">
        <v>124.2</v>
      </c>
      <c r="CN143" s="3">
        <v>116.2</v>
      </c>
    </row>
    <row r="144" spans="1:92" x14ac:dyDescent="0.2">
      <c r="A144" s="4">
        <v>36100</v>
      </c>
      <c r="B144" s="3">
        <v>136.19999999999999</v>
      </c>
      <c r="C144" s="3">
        <v>141.6</v>
      </c>
      <c r="D144" s="3">
        <v>157</v>
      </c>
      <c r="E144" s="3">
        <v>128</v>
      </c>
      <c r="F144" s="3">
        <v>140.69999999999999</v>
      </c>
      <c r="G144" s="3">
        <v>138.80000000000001</v>
      </c>
      <c r="H144" s="3">
        <v>126.4</v>
      </c>
      <c r="I144" s="3">
        <v>146.6</v>
      </c>
      <c r="J144" s="3">
        <v>108.5</v>
      </c>
      <c r="K144" s="3">
        <v>133.1</v>
      </c>
      <c r="L144" s="3">
        <v>144.19999999999999</v>
      </c>
      <c r="M144" s="3">
        <v>145.30000000000001</v>
      </c>
      <c r="N144" s="3">
        <v>143.6</v>
      </c>
      <c r="O144" s="3">
        <v>165.2</v>
      </c>
      <c r="P144" s="3">
        <v>140.80000000000001</v>
      </c>
      <c r="Q144" s="3">
        <v>160.69999999999999</v>
      </c>
      <c r="R144" s="3">
        <v>148.69999999999999</v>
      </c>
      <c r="S144" s="3">
        <v>152.69999999999999</v>
      </c>
      <c r="T144" s="3">
        <v>142.6</v>
      </c>
      <c r="U144" s="3">
        <v>169.5</v>
      </c>
      <c r="V144" s="3">
        <v>126.9</v>
      </c>
      <c r="W144" s="3">
        <v>187.1</v>
      </c>
      <c r="X144" s="3">
        <v>148.6</v>
      </c>
      <c r="Y144" s="3">
        <v>154.19999999999999</v>
      </c>
      <c r="Z144" s="3">
        <v>163.9</v>
      </c>
      <c r="AA144" s="3">
        <v>176.8</v>
      </c>
      <c r="AB144" s="3">
        <v>153.69999999999999</v>
      </c>
      <c r="AC144" s="3">
        <v>112.3</v>
      </c>
      <c r="AD144" s="3">
        <v>98.8</v>
      </c>
      <c r="AE144" s="3">
        <v>147.19999999999999</v>
      </c>
      <c r="AF144" s="3">
        <v>134.4</v>
      </c>
      <c r="AG144" s="3">
        <v>131.30000000000001</v>
      </c>
      <c r="AH144" s="3">
        <v>140.9</v>
      </c>
      <c r="AI144" s="3">
        <v>150.9</v>
      </c>
      <c r="AJ144" s="3">
        <v>190.1</v>
      </c>
      <c r="AK144" s="3">
        <v>212.1</v>
      </c>
      <c r="AL144" s="3">
        <v>187.4</v>
      </c>
      <c r="AM144" s="3">
        <v>193.4</v>
      </c>
      <c r="AN144" s="3">
        <v>200.4</v>
      </c>
      <c r="AO144" s="3">
        <v>156.1</v>
      </c>
      <c r="AP144" s="3">
        <v>163.80000000000001</v>
      </c>
      <c r="AQ144" s="3">
        <v>188.1</v>
      </c>
      <c r="AR144" s="3">
        <v>150.30000000000001</v>
      </c>
      <c r="AS144" s="3">
        <v>228.1</v>
      </c>
      <c r="AT144" s="3">
        <v>194</v>
      </c>
      <c r="AU144" s="3">
        <v>225.8</v>
      </c>
      <c r="AV144" s="3">
        <v>224.7</v>
      </c>
      <c r="AW144" s="3">
        <v>124.2</v>
      </c>
      <c r="AX144" s="3">
        <v>167.6</v>
      </c>
      <c r="AY144" s="3">
        <v>273.3</v>
      </c>
      <c r="AZ144" s="3">
        <v>196.5</v>
      </c>
      <c r="BA144" s="3">
        <v>156</v>
      </c>
      <c r="BB144" s="3">
        <v>191.4</v>
      </c>
      <c r="BC144" s="3">
        <v>133.19999999999999</v>
      </c>
      <c r="BD144" s="3">
        <v>132.5</v>
      </c>
      <c r="BE144" s="3">
        <v>118.8</v>
      </c>
      <c r="BF144" s="3">
        <v>98.7</v>
      </c>
      <c r="BG144" s="3">
        <v>147.9</v>
      </c>
      <c r="BH144" s="3">
        <v>146.4</v>
      </c>
      <c r="BI144" s="3">
        <v>98.1</v>
      </c>
      <c r="BJ144" s="3">
        <v>146</v>
      </c>
      <c r="BK144" s="3">
        <v>160.80000000000001</v>
      </c>
      <c r="BL144" s="3">
        <v>149.69999999999999</v>
      </c>
      <c r="BM144" s="3">
        <v>153.9</v>
      </c>
      <c r="BN144" s="3">
        <v>101.5</v>
      </c>
      <c r="BO144" s="3">
        <v>192.8</v>
      </c>
      <c r="BP144" s="3">
        <v>178</v>
      </c>
      <c r="BQ144" s="3">
        <v>121.4</v>
      </c>
      <c r="BR144" s="3">
        <v>106.7</v>
      </c>
      <c r="BS144" s="3">
        <v>120.8</v>
      </c>
      <c r="BT144" s="3">
        <v>159.6</v>
      </c>
      <c r="BU144" s="3">
        <v>120.2</v>
      </c>
      <c r="BV144" s="3">
        <v>123.8</v>
      </c>
      <c r="BW144" s="3">
        <v>190.7</v>
      </c>
      <c r="BX144" s="3">
        <v>243.1</v>
      </c>
      <c r="BY144" s="3">
        <v>136.6</v>
      </c>
      <c r="BZ144" s="3">
        <v>197</v>
      </c>
      <c r="CA144" s="3">
        <v>190.7</v>
      </c>
      <c r="CB144" s="3">
        <v>211.3</v>
      </c>
      <c r="CC144" s="3">
        <v>195.7</v>
      </c>
      <c r="CD144" s="3">
        <v>190.5</v>
      </c>
      <c r="CE144" s="3">
        <v>151.6</v>
      </c>
      <c r="CF144" s="3">
        <v>52.8</v>
      </c>
      <c r="CG144" s="3">
        <v>121</v>
      </c>
      <c r="CH144" s="3">
        <v>118.8</v>
      </c>
      <c r="CI144" s="3">
        <v>191.6</v>
      </c>
      <c r="CJ144" s="3">
        <v>141.69999999999999</v>
      </c>
      <c r="CK144" s="3">
        <v>130.69999999999999</v>
      </c>
      <c r="CL144" s="3">
        <v>238.2</v>
      </c>
      <c r="CM144" s="3">
        <v>124.4</v>
      </c>
      <c r="CN144" s="3">
        <v>116.3</v>
      </c>
    </row>
    <row r="145" spans="1:92" x14ac:dyDescent="0.2">
      <c r="A145" s="4">
        <v>36130</v>
      </c>
      <c r="B145" s="3">
        <v>136.30000000000001</v>
      </c>
      <c r="C145" s="3">
        <v>143.69999999999999</v>
      </c>
      <c r="D145" s="3">
        <v>157.19999999999999</v>
      </c>
      <c r="E145" s="3">
        <v>129.5</v>
      </c>
      <c r="F145" s="3">
        <v>136.80000000000001</v>
      </c>
      <c r="G145" s="3">
        <v>134.80000000000001</v>
      </c>
      <c r="H145" s="3">
        <v>127.7</v>
      </c>
      <c r="I145" s="3">
        <v>147.9</v>
      </c>
      <c r="J145" s="3">
        <v>107.7</v>
      </c>
      <c r="K145" s="3">
        <v>134.1</v>
      </c>
      <c r="L145" s="3">
        <v>145.1</v>
      </c>
      <c r="M145" s="3">
        <v>146.19999999999999</v>
      </c>
      <c r="N145" s="3">
        <v>144.6</v>
      </c>
      <c r="O145" s="3">
        <v>165.9</v>
      </c>
      <c r="P145" s="3">
        <v>141.19999999999999</v>
      </c>
      <c r="Q145" s="3">
        <v>158.6</v>
      </c>
      <c r="R145" s="3">
        <v>153.1</v>
      </c>
      <c r="S145" s="3">
        <v>152.80000000000001</v>
      </c>
      <c r="T145" s="3">
        <v>139.19999999999999</v>
      </c>
      <c r="U145" s="3">
        <v>170</v>
      </c>
      <c r="V145" s="3">
        <v>123.1</v>
      </c>
      <c r="W145" s="3">
        <v>185.6</v>
      </c>
      <c r="X145" s="3">
        <v>143.69999999999999</v>
      </c>
      <c r="Y145" s="3">
        <v>154</v>
      </c>
      <c r="Z145" s="3">
        <v>171.7</v>
      </c>
      <c r="AA145" s="3">
        <v>197</v>
      </c>
      <c r="AB145" s="3">
        <v>153.80000000000001</v>
      </c>
      <c r="AC145" s="3">
        <v>122.3</v>
      </c>
      <c r="AD145" s="3">
        <v>111.8</v>
      </c>
      <c r="AE145" s="3">
        <v>148.69999999999999</v>
      </c>
      <c r="AF145" s="3">
        <v>135.9</v>
      </c>
      <c r="AG145" s="3">
        <v>132.9</v>
      </c>
      <c r="AH145" s="3">
        <v>141.30000000000001</v>
      </c>
      <c r="AI145" s="3">
        <v>150.80000000000001</v>
      </c>
      <c r="AJ145" s="3">
        <v>190.7</v>
      </c>
      <c r="AK145" s="3">
        <v>212.3</v>
      </c>
      <c r="AL145" s="3">
        <v>187.9</v>
      </c>
      <c r="AM145" s="3">
        <v>193.8</v>
      </c>
      <c r="AN145" s="3">
        <v>201</v>
      </c>
      <c r="AO145" s="3">
        <v>155.80000000000001</v>
      </c>
      <c r="AP145" s="3">
        <v>163.19999999999999</v>
      </c>
      <c r="AQ145" s="3">
        <v>188.5</v>
      </c>
      <c r="AR145" s="3">
        <v>149.4</v>
      </c>
      <c r="AS145" s="3">
        <v>235.3</v>
      </c>
      <c r="AT145" s="3">
        <v>196.3</v>
      </c>
      <c r="AU145" s="3">
        <v>226.2</v>
      </c>
      <c r="AV145" s="3">
        <v>213.1</v>
      </c>
      <c r="AW145" s="3">
        <v>124.3</v>
      </c>
      <c r="AX145" s="3">
        <v>167.6</v>
      </c>
      <c r="AY145" s="3">
        <v>273.3</v>
      </c>
      <c r="AZ145" s="3">
        <v>197.2</v>
      </c>
      <c r="BA145" s="3">
        <v>155.6</v>
      </c>
      <c r="BB145" s="3">
        <v>191.4</v>
      </c>
      <c r="BC145" s="3">
        <v>133.4</v>
      </c>
      <c r="BD145" s="3">
        <v>132.5</v>
      </c>
      <c r="BE145" s="3">
        <v>118.8</v>
      </c>
      <c r="BF145" s="3">
        <v>93.7</v>
      </c>
      <c r="BG145" s="3">
        <v>157.69999999999999</v>
      </c>
      <c r="BH145" s="3">
        <v>150.80000000000001</v>
      </c>
      <c r="BI145" s="3">
        <v>98</v>
      </c>
      <c r="BJ145" s="3">
        <v>145.69999999999999</v>
      </c>
      <c r="BK145" s="3">
        <v>161.30000000000001</v>
      </c>
      <c r="BL145" s="3">
        <v>149.80000000000001</v>
      </c>
      <c r="BM145" s="3">
        <v>153.9</v>
      </c>
      <c r="BN145" s="3">
        <v>101.5</v>
      </c>
      <c r="BO145" s="3">
        <v>193.5</v>
      </c>
      <c r="BP145" s="3">
        <v>177.9</v>
      </c>
      <c r="BQ145" s="3">
        <v>121.6</v>
      </c>
      <c r="BR145" s="3">
        <v>105.6</v>
      </c>
      <c r="BS145" s="3">
        <v>119.9</v>
      </c>
      <c r="BT145" s="3">
        <v>159.30000000000001</v>
      </c>
      <c r="BU145" s="3">
        <v>118.9</v>
      </c>
      <c r="BV145" s="3">
        <v>123.8</v>
      </c>
      <c r="BW145" s="3">
        <v>191.4</v>
      </c>
      <c r="BX145" s="3">
        <v>243.8</v>
      </c>
      <c r="BY145" s="3">
        <v>134.6</v>
      </c>
      <c r="BZ145" s="3">
        <v>197.4</v>
      </c>
      <c r="CA145" s="3">
        <v>188</v>
      </c>
      <c r="CB145" s="3">
        <v>211.3</v>
      </c>
      <c r="CC145" s="3">
        <v>195.7</v>
      </c>
      <c r="CD145" s="3">
        <v>190.7</v>
      </c>
      <c r="CE145" s="3">
        <v>151.9</v>
      </c>
      <c r="CF145" s="3">
        <v>52.4</v>
      </c>
      <c r="CG145" s="3">
        <v>120.5</v>
      </c>
      <c r="CH145" s="3">
        <v>118.7</v>
      </c>
      <c r="CI145" s="3">
        <v>191.1</v>
      </c>
      <c r="CJ145" s="3">
        <v>144.30000000000001</v>
      </c>
      <c r="CK145" s="3">
        <v>130.69999999999999</v>
      </c>
      <c r="CL145" s="3">
        <v>237.4</v>
      </c>
      <c r="CM145" s="3">
        <v>124.7</v>
      </c>
      <c r="CN145" s="3">
        <v>116.5</v>
      </c>
    </row>
    <row r="146" spans="1:92" x14ac:dyDescent="0.2">
      <c r="A146" s="4">
        <v>36161</v>
      </c>
      <c r="B146" s="3">
        <v>134.9</v>
      </c>
      <c r="C146" s="3">
        <v>141.30000000000001</v>
      </c>
      <c r="D146" s="3">
        <v>156.80000000000001</v>
      </c>
      <c r="E146" s="3">
        <v>132.6</v>
      </c>
      <c r="F146" s="3">
        <v>139.30000000000001</v>
      </c>
      <c r="G146" s="3">
        <v>137.4</v>
      </c>
      <c r="H146" s="3">
        <v>126.9</v>
      </c>
      <c r="I146" s="3">
        <v>147.6</v>
      </c>
      <c r="J146" s="3">
        <v>112.8</v>
      </c>
      <c r="K146" s="3">
        <v>133.30000000000001</v>
      </c>
      <c r="L146" s="3">
        <v>143.6</v>
      </c>
      <c r="M146" s="3">
        <v>142.9</v>
      </c>
      <c r="N146" s="3">
        <v>144.69999999999999</v>
      </c>
      <c r="O146" s="3">
        <v>170.3</v>
      </c>
      <c r="P146" s="3">
        <v>141</v>
      </c>
      <c r="Q146" s="3">
        <v>160.30000000000001</v>
      </c>
      <c r="R146" s="3">
        <v>151.69999999999999</v>
      </c>
      <c r="S146" s="3">
        <v>152.9</v>
      </c>
      <c r="T146" s="3">
        <v>140.9</v>
      </c>
      <c r="U146" s="3">
        <v>169.7</v>
      </c>
      <c r="V146" s="3">
        <v>127.5</v>
      </c>
      <c r="W146" s="3">
        <v>186.7</v>
      </c>
      <c r="X146" s="3">
        <v>144.1</v>
      </c>
      <c r="Y146" s="3">
        <v>153.9</v>
      </c>
      <c r="Z146" s="3">
        <v>170.3</v>
      </c>
      <c r="AA146" s="3">
        <v>176.9</v>
      </c>
      <c r="AB146" s="3">
        <v>164</v>
      </c>
      <c r="AC146" s="3">
        <v>126.4</v>
      </c>
      <c r="AD146" s="3">
        <v>115.9</v>
      </c>
      <c r="AE146" s="3">
        <v>152.80000000000001</v>
      </c>
      <c r="AF146" s="3">
        <v>133.1</v>
      </c>
      <c r="AG146" s="3">
        <v>129.69999999999999</v>
      </c>
      <c r="AH146" s="3">
        <v>141.5</v>
      </c>
      <c r="AI146" s="3">
        <v>151.69999999999999</v>
      </c>
      <c r="AJ146" s="3">
        <v>190.8</v>
      </c>
      <c r="AK146" s="3">
        <v>212.9</v>
      </c>
      <c r="AL146" s="3">
        <v>188.7</v>
      </c>
      <c r="AM146" s="3">
        <v>195.5</v>
      </c>
      <c r="AN146" s="3">
        <v>202.4</v>
      </c>
      <c r="AO146" s="3">
        <v>158.30000000000001</v>
      </c>
      <c r="AP146" s="3">
        <v>165.5</v>
      </c>
      <c r="AQ146" s="3">
        <v>189.4</v>
      </c>
      <c r="AR146" s="3">
        <v>152.19999999999999</v>
      </c>
      <c r="AS146" s="3">
        <v>240.7</v>
      </c>
      <c r="AT146" s="3">
        <v>198.6</v>
      </c>
      <c r="AU146" s="3">
        <v>226.1</v>
      </c>
      <c r="AV146" s="3">
        <v>201.4</v>
      </c>
      <c r="AW146" s="3">
        <v>124.3</v>
      </c>
      <c r="AX146" s="3">
        <v>167.6</v>
      </c>
      <c r="AY146" s="3">
        <v>273.3</v>
      </c>
      <c r="AZ146" s="3">
        <v>199.6</v>
      </c>
      <c r="BA146" s="3">
        <v>155.5</v>
      </c>
      <c r="BB146" s="3">
        <v>191.3</v>
      </c>
      <c r="BC146" s="3">
        <v>133.19999999999999</v>
      </c>
      <c r="BD146" s="3">
        <v>132.5</v>
      </c>
      <c r="BE146" s="3">
        <v>118.8</v>
      </c>
      <c r="BF146" s="3">
        <v>94.7</v>
      </c>
      <c r="BG146" s="3">
        <v>140.6</v>
      </c>
      <c r="BH146" s="3">
        <v>142</v>
      </c>
      <c r="BI146" s="3">
        <v>96.5</v>
      </c>
      <c r="BJ146" s="3">
        <v>140.4</v>
      </c>
      <c r="BK146" s="3">
        <v>161.4</v>
      </c>
      <c r="BL146" s="3">
        <v>150.1</v>
      </c>
      <c r="BM146" s="3">
        <v>153.9</v>
      </c>
      <c r="BN146" s="3">
        <v>101.6</v>
      </c>
      <c r="BO146" s="3">
        <v>195.1</v>
      </c>
      <c r="BP146" s="3">
        <v>177.7</v>
      </c>
      <c r="BQ146" s="3">
        <v>112.5</v>
      </c>
      <c r="BR146" s="3">
        <v>94.1</v>
      </c>
      <c r="BS146" s="3">
        <v>112.8</v>
      </c>
      <c r="BT146" s="3">
        <v>155.5</v>
      </c>
      <c r="BU146" s="3">
        <v>114.3</v>
      </c>
      <c r="BV146" s="3">
        <v>122.3</v>
      </c>
      <c r="BW146" s="3">
        <v>192</v>
      </c>
      <c r="BX146" s="3">
        <v>245.1</v>
      </c>
      <c r="BY146" s="3">
        <v>137.1</v>
      </c>
      <c r="BZ146" s="3">
        <v>198.4</v>
      </c>
      <c r="CA146" s="3">
        <v>186.3</v>
      </c>
      <c r="CB146" s="3">
        <v>217.5</v>
      </c>
      <c r="CC146" s="3">
        <v>200.9</v>
      </c>
      <c r="CD146" s="3">
        <v>192</v>
      </c>
      <c r="CE146" s="3">
        <v>152.30000000000001</v>
      </c>
      <c r="CF146" s="3">
        <v>50.7</v>
      </c>
      <c r="CG146" s="3">
        <v>119.6</v>
      </c>
      <c r="CH146" s="3">
        <v>117.3</v>
      </c>
      <c r="CI146" s="3">
        <v>192.5</v>
      </c>
      <c r="CJ146" s="3">
        <v>147.30000000000001</v>
      </c>
      <c r="CK146" s="3">
        <v>129.1</v>
      </c>
      <c r="CL146" s="3">
        <v>239.2</v>
      </c>
      <c r="CM146" s="3">
        <v>125</v>
      </c>
      <c r="CN146" s="3">
        <v>116.5</v>
      </c>
    </row>
    <row r="147" spans="1:92" x14ac:dyDescent="0.2">
      <c r="A147" s="4">
        <v>36192</v>
      </c>
      <c r="B147" s="3">
        <v>135.1</v>
      </c>
      <c r="C147" s="3">
        <v>143.30000000000001</v>
      </c>
      <c r="D147" s="3">
        <v>157.4</v>
      </c>
      <c r="E147" s="3">
        <v>132.1</v>
      </c>
      <c r="F147" s="3">
        <v>139.19999999999999</v>
      </c>
      <c r="G147" s="3">
        <v>140.30000000000001</v>
      </c>
      <c r="H147" s="3">
        <v>125.1</v>
      </c>
      <c r="I147" s="3">
        <v>145.1</v>
      </c>
      <c r="J147" s="3">
        <v>110.9</v>
      </c>
      <c r="K147" s="3">
        <v>133.6</v>
      </c>
      <c r="L147" s="3">
        <v>148</v>
      </c>
      <c r="M147" s="3">
        <v>149</v>
      </c>
      <c r="N147" s="3">
        <v>147.5</v>
      </c>
      <c r="O147" s="3">
        <v>169.7</v>
      </c>
      <c r="P147" s="3">
        <v>135.5</v>
      </c>
      <c r="Q147" s="3">
        <v>159.5</v>
      </c>
      <c r="R147" s="3">
        <v>151.9</v>
      </c>
      <c r="S147" s="3">
        <v>153.1</v>
      </c>
      <c r="T147" s="3">
        <v>139.6</v>
      </c>
      <c r="U147" s="3">
        <v>169.9</v>
      </c>
      <c r="V147" s="3">
        <v>127</v>
      </c>
      <c r="W147" s="3">
        <v>190.1</v>
      </c>
      <c r="X147" s="3">
        <v>144.1</v>
      </c>
      <c r="Y147" s="3">
        <v>154.30000000000001</v>
      </c>
      <c r="Z147" s="3">
        <v>169.4</v>
      </c>
      <c r="AA147" s="3">
        <v>170.9</v>
      </c>
      <c r="AB147" s="3">
        <v>165.9</v>
      </c>
      <c r="AC147" s="3">
        <v>125.8</v>
      </c>
      <c r="AD147" s="3">
        <v>114.6</v>
      </c>
      <c r="AE147" s="3">
        <v>155.19999999999999</v>
      </c>
      <c r="AF147" s="3">
        <v>135.6</v>
      </c>
      <c r="AG147" s="3">
        <v>132.4</v>
      </c>
      <c r="AH147" s="3">
        <v>141.69999999999999</v>
      </c>
      <c r="AI147" s="3">
        <v>152</v>
      </c>
      <c r="AJ147" s="3">
        <v>191.4</v>
      </c>
      <c r="AK147" s="3">
        <v>213.3</v>
      </c>
      <c r="AL147" s="3">
        <v>189.2</v>
      </c>
      <c r="AM147" s="3">
        <v>196.1</v>
      </c>
      <c r="AN147" s="3">
        <v>202.9</v>
      </c>
      <c r="AO147" s="3">
        <v>159.1</v>
      </c>
      <c r="AP147" s="3">
        <v>165.8</v>
      </c>
      <c r="AQ147" s="3">
        <v>189.7</v>
      </c>
      <c r="AR147" s="3">
        <v>152.5</v>
      </c>
      <c r="AS147" s="3">
        <v>240.8</v>
      </c>
      <c r="AT147" s="3">
        <v>198.6</v>
      </c>
      <c r="AU147" s="3">
        <v>225.9</v>
      </c>
      <c r="AV147" s="3">
        <v>196</v>
      </c>
      <c r="AW147" s="3">
        <v>124.9</v>
      </c>
      <c r="AX147" s="3">
        <v>167.6</v>
      </c>
      <c r="AY147" s="3">
        <v>273.3</v>
      </c>
      <c r="AZ147" s="3">
        <v>199.8</v>
      </c>
      <c r="BA147" s="3">
        <v>156.1</v>
      </c>
      <c r="BB147" s="3">
        <v>191.5</v>
      </c>
      <c r="BC147" s="3">
        <v>133.4</v>
      </c>
      <c r="BD147" s="3">
        <v>132.4</v>
      </c>
      <c r="BE147" s="3">
        <v>118.8</v>
      </c>
      <c r="BF147" s="3">
        <v>94.1</v>
      </c>
      <c r="BG147" s="3">
        <v>143.80000000000001</v>
      </c>
      <c r="BH147" s="3">
        <v>145.1</v>
      </c>
      <c r="BI147" s="3">
        <v>96</v>
      </c>
      <c r="BJ147" s="3">
        <v>143.9</v>
      </c>
      <c r="BK147" s="3">
        <v>161.9</v>
      </c>
      <c r="BL147" s="3">
        <v>150.30000000000001</v>
      </c>
      <c r="BM147" s="3">
        <v>153.9</v>
      </c>
      <c r="BN147" s="3">
        <v>101.6</v>
      </c>
      <c r="BO147" s="3">
        <v>195.4</v>
      </c>
      <c r="BP147" s="3">
        <v>178</v>
      </c>
      <c r="BQ147" s="3">
        <v>115</v>
      </c>
      <c r="BR147" s="3">
        <v>98.7</v>
      </c>
      <c r="BS147" s="3">
        <v>113.2</v>
      </c>
      <c r="BT147" s="3">
        <v>157.30000000000001</v>
      </c>
      <c r="BU147" s="3">
        <v>114.9</v>
      </c>
      <c r="BV147" s="3">
        <v>123.2</v>
      </c>
      <c r="BW147" s="3">
        <v>193.2</v>
      </c>
      <c r="BX147" s="3">
        <v>245.4</v>
      </c>
      <c r="BY147" s="3">
        <v>137</v>
      </c>
      <c r="BZ147" s="3">
        <v>198.7</v>
      </c>
      <c r="CA147" s="3">
        <v>185.5</v>
      </c>
      <c r="CB147" s="3">
        <v>217.5</v>
      </c>
      <c r="CC147" s="3">
        <v>201.7</v>
      </c>
      <c r="CD147" s="3">
        <v>192.4</v>
      </c>
      <c r="CE147" s="3">
        <v>152.4</v>
      </c>
      <c r="CF147" s="3">
        <v>49.7</v>
      </c>
      <c r="CG147" s="3">
        <v>119.8</v>
      </c>
      <c r="CH147" s="3">
        <v>117.4</v>
      </c>
      <c r="CI147" s="3">
        <v>193.3</v>
      </c>
      <c r="CJ147" s="3">
        <v>145.30000000000001</v>
      </c>
      <c r="CK147" s="3">
        <v>129.19999999999999</v>
      </c>
      <c r="CL147" s="3">
        <v>239.6</v>
      </c>
      <c r="CM147" s="3">
        <v>125.2</v>
      </c>
      <c r="CN147" s="3">
        <v>116.4</v>
      </c>
    </row>
    <row r="148" spans="1:92" x14ac:dyDescent="0.2">
      <c r="A148" s="4">
        <v>36220</v>
      </c>
      <c r="B148" s="3">
        <v>133.5</v>
      </c>
      <c r="C148" s="3">
        <v>141.80000000000001</v>
      </c>
      <c r="D148" s="3">
        <v>157.4</v>
      </c>
      <c r="E148" s="3">
        <v>132.9</v>
      </c>
      <c r="F148" s="3">
        <v>140.6</v>
      </c>
      <c r="G148" s="3">
        <v>142.19999999999999</v>
      </c>
      <c r="H148" s="3">
        <v>123.1</v>
      </c>
      <c r="I148" s="3">
        <v>149.6</v>
      </c>
      <c r="J148" s="3">
        <v>108.4</v>
      </c>
      <c r="K148" s="3">
        <v>134</v>
      </c>
      <c r="L148" s="3">
        <v>148.19999999999999</v>
      </c>
      <c r="M148" s="3">
        <v>150.1</v>
      </c>
      <c r="N148" s="3">
        <v>146.69999999999999</v>
      </c>
      <c r="O148" s="3">
        <v>168.7</v>
      </c>
      <c r="P148" s="3">
        <v>138.5</v>
      </c>
      <c r="Q148" s="3">
        <v>160.9</v>
      </c>
      <c r="R148" s="3">
        <v>149.80000000000001</v>
      </c>
      <c r="S148" s="3">
        <v>153.19999999999999</v>
      </c>
      <c r="T148" s="3">
        <v>140.1</v>
      </c>
      <c r="U148" s="3">
        <v>169.4</v>
      </c>
      <c r="V148" s="3">
        <v>125.1</v>
      </c>
      <c r="W148" s="3">
        <v>190.3</v>
      </c>
      <c r="X148" s="3">
        <v>143.19999999999999</v>
      </c>
      <c r="Y148" s="3">
        <v>155.1</v>
      </c>
      <c r="Z148" s="3">
        <v>168.7</v>
      </c>
      <c r="AA148" s="3">
        <v>170.6</v>
      </c>
      <c r="AB148" s="3">
        <v>165.1</v>
      </c>
      <c r="AC148" s="3">
        <v>118.1</v>
      </c>
      <c r="AD148" s="3">
        <v>106.2</v>
      </c>
      <c r="AE148" s="3">
        <v>151.80000000000001</v>
      </c>
      <c r="AF148" s="3">
        <v>134.19999999999999</v>
      </c>
      <c r="AG148" s="3">
        <v>130.69999999999999</v>
      </c>
      <c r="AH148" s="3">
        <v>142.80000000000001</v>
      </c>
      <c r="AI148" s="3">
        <v>151.1</v>
      </c>
      <c r="AJ148" s="3">
        <v>191.8</v>
      </c>
      <c r="AK148" s="3">
        <v>213.6</v>
      </c>
      <c r="AL148" s="3">
        <v>189.7</v>
      </c>
      <c r="AM148" s="3">
        <v>196.2</v>
      </c>
      <c r="AN148" s="3">
        <v>203</v>
      </c>
      <c r="AO148" s="3">
        <v>158.9</v>
      </c>
      <c r="AP148" s="3">
        <v>165.6</v>
      </c>
      <c r="AQ148" s="3">
        <v>190</v>
      </c>
      <c r="AR148" s="3">
        <v>152.1</v>
      </c>
      <c r="AS148" s="3">
        <v>249.8</v>
      </c>
      <c r="AT148" s="3">
        <v>200.5</v>
      </c>
      <c r="AU148" s="3">
        <v>226.1</v>
      </c>
      <c r="AV148" s="3">
        <v>184.2</v>
      </c>
      <c r="AW148" s="3">
        <v>124.8</v>
      </c>
      <c r="AX148" s="3">
        <v>167.6</v>
      </c>
      <c r="AY148" s="3">
        <v>273.3</v>
      </c>
      <c r="AZ148" s="3">
        <v>200.5</v>
      </c>
      <c r="BA148" s="3">
        <v>154.5</v>
      </c>
      <c r="BB148" s="3">
        <v>191.5</v>
      </c>
      <c r="BC148" s="3">
        <v>133.30000000000001</v>
      </c>
      <c r="BD148" s="3">
        <v>132.4</v>
      </c>
      <c r="BE148" s="3">
        <v>119.2</v>
      </c>
      <c r="BF148" s="3">
        <v>97.5</v>
      </c>
      <c r="BG148" s="3">
        <v>150.69999999999999</v>
      </c>
      <c r="BH148" s="3">
        <v>148.1</v>
      </c>
      <c r="BI148" s="3">
        <v>96.7</v>
      </c>
      <c r="BJ148" s="3">
        <v>145.4</v>
      </c>
      <c r="BK148" s="3">
        <v>162.19999999999999</v>
      </c>
      <c r="BL148" s="3">
        <v>150.19999999999999</v>
      </c>
      <c r="BM148" s="3">
        <v>153.9</v>
      </c>
      <c r="BN148" s="3">
        <v>101.6</v>
      </c>
      <c r="BO148" s="3">
        <v>195.9</v>
      </c>
      <c r="BP148" s="3">
        <v>178.6</v>
      </c>
      <c r="BQ148" s="3">
        <v>118.1</v>
      </c>
      <c r="BR148" s="3">
        <v>100</v>
      </c>
      <c r="BS148" s="3">
        <v>115</v>
      </c>
      <c r="BT148" s="3">
        <v>159.9</v>
      </c>
      <c r="BU148" s="3">
        <v>116.7</v>
      </c>
      <c r="BV148" s="3">
        <v>123.1</v>
      </c>
      <c r="BW148" s="3">
        <v>192</v>
      </c>
      <c r="BX148" s="3">
        <v>246</v>
      </c>
      <c r="BY148" s="3">
        <v>136.80000000000001</v>
      </c>
      <c r="BZ148" s="3">
        <v>199.6</v>
      </c>
      <c r="CA148" s="3">
        <v>196.1</v>
      </c>
      <c r="CB148" s="3">
        <v>220</v>
      </c>
      <c r="CC148" s="3">
        <v>201.3</v>
      </c>
      <c r="CD148" s="3">
        <v>192.4</v>
      </c>
      <c r="CE148" s="3">
        <v>152.6</v>
      </c>
      <c r="CF148" s="3">
        <v>49.4</v>
      </c>
      <c r="CG148" s="3">
        <v>117.5</v>
      </c>
      <c r="CH148" s="3">
        <v>117.5</v>
      </c>
      <c r="CI148" s="3">
        <v>193.5</v>
      </c>
      <c r="CJ148" s="3">
        <v>145.1</v>
      </c>
      <c r="CK148" s="3">
        <v>129.19999999999999</v>
      </c>
      <c r="CL148" s="3">
        <v>240.7</v>
      </c>
      <c r="CM148" s="3">
        <v>125.2</v>
      </c>
      <c r="CN148" s="3">
        <v>116.4</v>
      </c>
    </row>
    <row r="149" spans="1:92" x14ac:dyDescent="0.2">
      <c r="A149" s="4">
        <v>36251</v>
      </c>
      <c r="B149" s="3">
        <v>135.69999999999999</v>
      </c>
      <c r="C149" s="3">
        <v>140.80000000000001</v>
      </c>
      <c r="D149" s="3">
        <v>156.4</v>
      </c>
      <c r="E149" s="3">
        <v>132.30000000000001</v>
      </c>
      <c r="F149" s="3">
        <v>146.6</v>
      </c>
      <c r="G149" s="3">
        <v>154.5</v>
      </c>
      <c r="H149" s="3">
        <v>124.1</v>
      </c>
      <c r="I149" s="3">
        <v>150.30000000000001</v>
      </c>
      <c r="J149" s="3">
        <v>110.1</v>
      </c>
      <c r="K149" s="3">
        <v>132.4</v>
      </c>
      <c r="L149" s="3">
        <v>148.30000000000001</v>
      </c>
      <c r="M149" s="3">
        <v>151.1</v>
      </c>
      <c r="N149" s="3">
        <v>146</v>
      </c>
      <c r="O149" s="3">
        <v>165</v>
      </c>
      <c r="P149" s="3">
        <v>139.80000000000001</v>
      </c>
      <c r="Q149" s="3">
        <v>161.19999999999999</v>
      </c>
      <c r="R149" s="3">
        <v>150.19999999999999</v>
      </c>
      <c r="S149" s="3">
        <v>153.30000000000001</v>
      </c>
      <c r="T149" s="3">
        <v>138.6</v>
      </c>
      <c r="U149" s="3">
        <v>165.7</v>
      </c>
      <c r="V149" s="3">
        <v>124.9</v>
      </c>
      <c r="W149" s="3">
        <v>188.2</v>
      </c>
      <c r="X149" s="3">
        <v>144.30000000000001</v>
      </c>
      <c r="Y149" s="3">
        <v>153.80000000000001</v>
      </c>
      <c r="Z149" s="3">
        <v>169.3</v>
      </c>
      <c r="AA149" s="3">
        <v>170.7</v>
      </c>
      <c r="AB149" s="3">
        <v>166</v>
      </c>
      <c r="AC149" s="3">
        <v>106.6</v>
      </c>
      <c r="AD149" s="3">
        <v>91.8</v>
      </c>
      <c r="AE149" s="3">
        <v>155.80000000000001</v>
      </c>
      <c r="AF149" s="3">
        <v>135.69999999999999</v>
      </c>
      <c r="AG149" s="3">
        <v>132.5</v>
      </c>
      <c r="AH149" s="3">
        <v>142.4</v>
      </c>
      <c r="AI149" s="3">
        <v>152.4</v>
      </c>
      <c r="AJ149" s="3">
        <v>192.8</v>
      </c>
      <c r="AK149" s="3">
        <v>217.1</v>
      </c>
      <c r="AL149" s="3">
        <v>190.6</v>
      </c>
      <c r="AM149" s="3">
        <v>196.9</v>
      </c>
      <c r="AN149" s="3">
        <v>203.9</v>
      </c>
      <c r="AO149" s="3">
        <v>159.30000000000001</v>
      </c>
      <c r="AP149" s="3">
        <v>165.4</v>
      </c>
      <c r="AQ149" s="3">
        <v>190.8</v>
      </c>
      <c r="AR149" s="3">
        <v>151.4</v>
      </c>
      <c r="AS149" s="3">
        <v>253.4</v>
      </c>
      <c r="AT149" s="3">
        <v>202.7</v>
      </c>
      <c r="AU149" s="3">
        <v>230.2</v>
      </c>
      <c r="AV149" s="3">
        <v>184.9</v>
      </c>
      <c r="AW149" s="3">
        <v>125.9</v>
      </c>
      <c r="AX149" s="3">
        <v>178.4</v>
      </c>
      <c r="AY149" s="3">
        <v>284.7</v>
      </c>
      <c r="AZ149" s="3">
        <v>201.9</v>
      </c>
      <c r="BA149" s="3">
        <v>154</v>
      </c>
      <c r="BB149" s="3">
        <v>191.4</v>
      </c>
      <c r="BC149" s="3">
        <v>133.69999999999999</v>
      </c>
      <c r="BD149" s="3">
        <v>132.30000000000001</v>
      </c>
      <c r="BE149" s="3">
        <v>117.9</v>
      </c>
      <c r="BF149" s="3">
        <v>105</v>
      </c>
      <c r="BG149" s="3">
        <v>145.30000000000001</v>
      </c>
      <c r="BH149" s="3">
        <v>146.80000000000001</v>
      </c>
      <c r="BI149" s="3">
        <v>95.4</v>
      </c>
      <c r="BJ149" s="3">
        <v>143.80000000000001</v>
      </c>
      <c r="BK149" s="3">
        <v>162.5</v>
      </c>
      <c r="BL149" s="3">
        <v>151.30000000000001</v>
      </c>
      <c r="BM149" s="3">
        <v>153.9</v>
      </c>
      <c r="BN149" s="3">
        <v>101.3</v>
      </c>
      <c r="BO149" s="3">
        <v>196.8</v>
      </c>
      <c r="BP149" s="3">
        <v>179.4</v>
      </c>
      <c r="BQ149" s="3">
        <v>116.2</v>
      </c>
      <c r="BR149" s="3">
        <v>101.3</v>
      </c>
      <c r="BS149" s="3">
        <v>115.6</v>
      </c>
      <c r="BT149" s="3">
        <v>159.6</v>
      </c>
      <c r="BU149" s="3">
        <v>116.9</v>
      </c>
      <c r="BV149" s="3">
        <v>123.3</v>
      </c>
      <c r="BW149" s="3">
        <v>193.2</v>
      </c>
      <c r="BX149" s="3">
        <v>249.6</v>
      </c>
      <c r="BY149" s="3">
        <v>137.1</v>
      </c>
      <c r="BZ149" s="3">
        <v>200.7</v>
      </c>
      <c r="CA149" s="3">
        <v>206.4</v>
      </c>
      <c r="CB149" s="3">
        <v>224.9</v>
      </c>
      <c r="CC149" s="3">
        <v>202.4</v>
      </c>
      <c r="CD149" s="3">
        <v>193.7</v>
      </c>
      <c r="CE149" s="3">
        <v>153.6</v>
      </c>
      <c r="CF149" s="3">
        <v>49.1</v>
      </c>
      <c r="CG149" s="3">
        <v>115.8</v>
      </c>
      <c r="CH149" s="3">
        <v>117.3</v>
      </c>
      <c r="CI149" s="3">
        <v>194.5</v>
      </c>
      <c r="CJ149" s="3">
        <v>142.9</v>
      </c>
      <c r="CK149" s="3">
        <v>132.69999999999999</v>
      </c>
      <c r="CL149" s="3">
        <v>243.9</v>
      </c>
      <c r="CM149" s="3">
        <v>125.4</v>
      </c>
      <c r="CN149" s="3">
        <v>116.7</v>
      </c>
    </row>
    <row r="150" spans="1:92" x14ac:dyDescent="0.2">
      <c r="A150" s="4">
        <v>36281</v>
      </c>
      <c r="B150" s="3">
        <v>135.19999999999999</v>
      </c>
      <c r="C150" s="3">
        <v>140.30000000000001</v>
      </c>
      <c r="D150" s="3">
        <v>156.1</v>
      </c>
      <c r="E150" s="3">
        <v>132.69999999999999</v>
      </c>
      <c r="F150" s="3">
        <v>157</v>
      </c>
      <c r="G150" s="3">
        <v>174.5</v>
      </c>
      <c r="H150" s="3">
        <v>129.4</v>
      </c>
      <c r="I150" s="3">
        <v>149.4</v>
      </c>
      <c r="J150" s="3">
        <v>110.2</v>
      </c>
      <c r="K150" s="3">
        <v>132.4</v>
      </c>
      <c r="L150" s="3">
        <v>147.30000000000001</v>
      </c>
      <c r="M150" s="3">
        <v>149.4</v>
      </c>
      <c r="N150" s="3">
        <v>145.6</v>
      </c>
      <c r="O150" s="3">
        <v>164.6</v>
      </c>
      <c r="P150" s="3">
        <v>139.4</v>
      </c>
      <c r="Q150" s="3">
        <v>160.19999999999999</v>
      </c>
      <c r="R150" s="3">
        <v>149.69999999999999</v>
      </c>
      <c r="S150" s="3">
        <v>153.4</v>
      </c>
      <c r="T150" s="3">
        <v>140.1</v>
      </c>
      <c r="U150" s="3">
        <v>167.1</v>
      </c>
      <c r="V150" s="3">
        <v>122.4</v>
      </c>
      <c r="W150" s="3">
        <v>186.9</v>
      </c>
      <c r="X150" s="3">
        <v>143.5</v>
      </c>
      <c r="Y150" s="3">
        <v>153.1</v>
      </c>
      <c r="Z150" s="3">
        <v>165.4</v>
      </c>
      <c r="AA150" s="3">
        <v>158.80000000000001</v>
      </c>
      <c r="AB150" s="3">
        <v>166.5</v>
      </c>
      <c r="AC150" s="3">
        <v>117.7</v>
      </c>
      <c r="AD150" s="3">
        <v>104.8</v>
      </c>
      <c r="AE150" s="3">
        <v>156.1</v>
      </c>
      <c r="AF150" s="3">
        <v>136.4</v>
      </c>
      <c r="AG150" s="3">
        <v>133.4</v>
      </c>
      <c r="AH150" s="3">
        <v>141.9</v>
      </c>
      <c r="AI150" s="3">
        <v>151.5</v>
      </c>
      <c r="AJ150" s="3">
        <v>193.5</v>
      </c>
      <c r="AK150" s="3">
        <v>218.4</v>
      </c>
      <c r="AL150" s="3">
        <v>191.1</v>
      </c>
      <c r="AM150" s="3">
        <v>197.8</v>
      </c>
      <c r="AN150" s="3">
        <v>205.1</v>
      </c>
      <c r="AO150" s="3">
        <v>159.19999999999999</v>
      </c>
      <c r="AP150" s="3">
        <v>166.3</v>
      </c>
      <c r="AQ150" s="3">
        <v>191.7</v>
      </c>
      <c r="AR150" s="3">
        <v>152.19999999999999</v>
      </c>
      <c r="AS150" s="3">
        <v>253.5</v>
      </c>
      <c r="AT150" s="3">
        <v>202.7</v>
      </c>
      <c r="AU150" s="3">
        <v>230.3</v>
      </c>
      <c r="AV150" s="3">
        <v>183.6</v>
      </c>
      <c r="AW150" s="3">
        <v>127.1</v>
      </c>
      <c r="AX150" s="3">
        <v>178.4</v>
      </c>
      <c r="AY150" s="3">
        <v>284.7</v>
      </c>
      <c r="AZ150" s="3">
        <v>203</v>
      </c>
      <c r="BA150" s="3">
        <v>153.80000000000001</v>
      </c>
      <c r="BB150" s="3">
        <v>191.9</v>
      </c>
      <c r="BC150" s="3">
        <v>130.19999999999999</v>
      </c>
      <c r="BD150" s="3">
        <v>132.1</v>
      </c>
      <c r="BE150" s="3">
        <v>117.9</v>
      </c>
      <c r="BF150" s="3">
        <v>104.2</v>
      </c>
      <c r="BG150" s="3">
        <v>147.4</v>
      </c>
      <c r="BH150" s="3">
        <v>149</v>
      </c>
      <c r="BI150" s="3">
        <v>97.4</v>
      </c>
      <c r="BJ150" s="3">
        <v>145</v>
      </c>
      <c r="BK150" s="3">
        <v>162.80000000000001</v>
      </c>
      <c r="BL150" s="3">
        <v>151.6</v>
      </c>
      <c r="BM150" s="3">
        <v>152.9</v>
      </c>
      <c r="BN150" s="3">
        <v>100.5</v>
      </c>
      <c r="BO150" s="3">
        <v>197.6</v>
      </c>
      <c r="BP150" s="3">
        <v>179.9</v>
      </c>
      <c r="BQ150" s="3">
        <v>118.6</v>
      </c>
      <c r="BR150" s="3">
        <v>101.6</v>
      </c>
      <c r="BS150" s="3">
        <v>115.1</v>
      </c>
      <c r="BT150" s="3">
        <v>159.1</v>
      </c>
      <c r="BU150" s="3">
        <v>117.6</v>
      </c>
      <c r="BV150" s="3">
        <v>123.5</v>
      </c>
      <c r="BW150" s="3">
        <v>192.9</v>
      </c>
      <c r="BX150" s="3">
        <v>250.6</v>
      </c>
      <c r="BY150" s="3">
        <v>136.5</v>
      </c>
      <c r="BZ150" s="3">
        <v>201.5</v>
      </c>
      <c r="CA150" s="3">
        <v>206.3</v>
      </c>
      <c r="CB150" s="3">
        <v>224.9</v>
      </c>
      <c r="CC150" s="3">
        <v>202.4</v>
      </c>
      <c r="CD150" s="3">
        <v>194.7</v>
      </c>
      <c r="CE150" s="3">
        <v>155.30000000000001</v>
      </c>
      <c r="CF150" s="3">
        <v>48.8</v>
      </c>
      <c r="CG150" s="3">
        <v>115.6</v>
      </c>
      <c r="CH150" s="3">
        <v>117</v>
      </c>
      <c r="CI150" s="3">
        <v>194.8</v>
      </c>
      <c r="CJ150" s="3">
        <v>142.6</v>
      </c>
      <c r="CK150" s="3">
        <v>132.80000000000001</v>
      </c>
      <c r="CL150" s="3">
        <v>244.7</v>
      </c>
      <c r="CM150" s="3">
        <v>126.3</v>
      </c>
      <c r="CN150" s="3">
        <v>117</v>
      </c>
    </row>
    <row r="151" spans="1:92" x14ac:dyDescent="0.2">
      <c r="A151" s="4">
        <v>36312</v>
      </c>
      <c r="B151" s="3">
        <v>135.1</v>
      </c>
      <c r="C151" s="3">
        <v>141.6</v>
      </c>
      <c r="D151" s="3">
        <v>156.80000000000001</v>
      </c>
      <c r="E151" s="3">
        <v>131.80000000000001</v>
      </c>
      <c r="F151" s="3">
        <v>155.1</v>
      </c>
      <c r="G151" s="3">
        <v>171.3</v>
      </c>
      <c r="H151" s="3">
        <v>129.30000000000001</v>
      </c>
      <c r="I151" s="3">
        <v>150.4</v>
      </c>
      <c r="J151" s="3">
        <v>112.6</v>
      </c>
      <c r="K151" s="3">
        <v>132.30000000000001</v>
      </c>
      <c r="L151" s="3">
        <v>146.9</v>
      </c>
      <c r="M151" s="3">
        <v>147.6</v>
      </c>
      <c r="N151" s="3">
        <v>146.6</v>
      </c>
      <c r="O151" s="3">
        <v>164.1</v>
      </c>
      <c r="P151" s="3">
        <v>138.9</v>
      </c>
      <c r="Q151" s="3">
        <v>160</v>
      </c>
      <c r="R151" s="3">
        <v>151.6</v>
      </c>
      <c r="S151" s="3">
        <v>153.4</v>
      </c>
      <c r="T151" s="3">
        <v>140.5</v>
      </c>
      <c r="U151" s="3">
        <v>165.9</v>
      </c>
      <c r="V151" s="3">
        <v>124.4</v>
      </c>
      <c r="W151" s="3">
        <v>187.4</v>
      </c>
      <c r="X151" s="3">
        <v>143.19999999999999</v>
      </c>
      <c r="Y151" s="3">
        <v>155</v>
      </c>
      <c r="Z151" s="3">
        <v>158.80000000000001</v>
      </c>
      <c r="AA151" s="3">
        <v>142.19999999999999</v>
      </c>
      <c r="AB151" s="3">
        <v>165.6</v>
      </c>
      <c r="AC151" s="3">
        <v>112.5</v>
      </c>
      <c r="AD151" s="3">
        <v>98.7</v>
      </c>
      <c r="AE151" s="3">
        <v>156.1</v>
      </c>
      <c r="AF151" s="3">
        <v>133.80000000000001</v>
      </c>
      <c r="AG151" s="3">
        <v>130.30000000000001</v>
      </c>
      <c r="AH151" s="3">
        <v>142.4</v>
      </c>
      <c r="AI151" s="3">
        <v>150.1</v>
      </c>
      <c r="AJ151" s="3">
        <v>193.8</v>
      </c>
      <c r="AK151" s="3">
        <v>218.5</v>
      </c>
      <c r="AL151" s="3">
        <v>191.6</v>
      </c>
      <c r="AM151" s="3">
        <v>199</v>
      </c>
      <c r="AN151" s="3">
        <v>206</v>
      </c>
      <c r="AO151" s="3">
        <v>161.19999999999999</v>
      </c>
      <c r="AP151" s="3">
        <v>166.7</v>
      </c>
      <c r="AQ151" s="3">
        <v>192.1</v>
      </c>
      <c r="AR151" s="3">
        <v>152.69999999999999</v>
      </c>
      <c r="AS151" s="3">
        <v>254.2</v>
      </c>
      <c r="AT151" s="3">
        <v>202.6</v>
      </c>
      <c r="AU151" s="3">
        <v>230.3</v>
      </c>
      <c r="AV151" s="3">
        <v>184.6</v>
      </c>
      <c r="AW151" s="3">
        <v>128.5</v>
      </c>
      <c r="AX151" s="3">
        <v>178.4</v>
      </c>
      <c r="AY151" s="3">
        <v>284.7</v>
      </c>
      <c r="AZ151" s="3">
        <v>203.6</v>
      </c>
      <c r="BA151" s="3">
        <v>154.80000000000001</v>
      </c>
      <c r="BB151" s="3">
        <v>192.4</v>
      </c>
      <c r="BC151" s="3">
        <v>129.9</v>
      </c>
      <c r="BD151" s="3">
        <v>132</v>
      </c>
      <c r="BE151" s="3">
        <v>117.9</v>
      </c>
      <c r="BF151" s="3">
        <v>104.2</v>
      </c>
      <c r="BG151" s="3">
        <v>145.69999999999999</v>
      </c>
      <c r="BH151" s="3">
        <v>146.80000000000001</v>
      </c>
      <c r="BI151" s="3">
        <v>96.4</v>
      </c>
      <c r="BJ151" s="3">
        <v>144.80000000000001</v>
      </c>
      <c r="BK151" s="3">
        <v>162.80000000000001</v>
      </c>
      <c r="BL151" s="3">
        <v>151.6</v>
      </c>
      <c r="BM151" s="3">
        <v>152.9</v>
      </c>
      <c r="BN151" s="3">
        <v>100.2</v>
      </c>
      <c r="BO151" s="3">
        <v>198.4</v>
      </c>
      <c r="BP151" s="3">
        <v>180.2</v>
      </c>
      <c r="BQ151" s="3">
        <v>118.4</v>
      </c>
      <c r="BR151" s="3">
        <v>100.5</v>
      </c>
      <c r="BS151" s="3">
        <v>115.6</v>
      </c>
      <c r="BT151" s="3">
        <v>160.6</v>
      </c>
      <c r="BU151" s="3">
        <v>118</v>
      </c>
      <c r="BV151" s="3">
        <v>123.3</v>
      </c>
      <c r="BW151" s="3">
        <v>194.1</v>
      </c>
      <c r="BX151" s="3">
        <v>251.4</v>
      </c>
      <c r="BY151" s="3">
        <v>136</v>
      </c>
      <c r="BZ151" s="3">
        <v>202.1</v>
      </c>
      <c r="CA151" s="3">
        <v>205.6</v>
      </c>
      <c r="CB151" s="3">
        <v>222.5</v>
      </c>
      <c r="CC151" s="3">
        <v>202.6</v>
      </c>
      <c r="CD151" s="3">
        <v>197.9</v>
      </c>
      <c r="CE151" s="3">
        <v>155.69999999999999</v>
      </c>
      <c r="CF151" s="3">
        <v>47.7</v>
      </c>
      <c r="CG151" s="3">
        <v>115.4</v>
      </c>
      <c r="CH151" s="3">
        <v>116.6</v>
      </c>
      <c r="CI151" s="3">
        <v>194.8</v>
      </c>
      <c r="CJ151" s="3">
        <v>142.6</v>
      </c>
      <c r="CK151" s="3">
        <v>132.80000000000001</v>
      </c>
      <c r="CL151" s="3">
        <v>245.4</v>
      </c>
      <c r="CM151" s="3">
        <v>127.2</v>
      </c>
      <c r="CN151" s="3">
        <v>117.8</v>
      </c>
    </row>
    <row r="152" spans="1:92" x14ac:dyDescent="0.2">
      <c r="A152" s="4">
        <v>36342</v>
      </c>
      <c r="B152" s="3">
        <v>135</v>
      </c>
      <c r="C152" s="3">
        <v>141.1</v>
      </c>
      <c r="D152" s="3">
        <v>158.5</v>
      </c>
      <c r="E152" s="3">
        <v>133.6</v>
      </c>
      <c r="F152" s="3">
        <v>150.69999999999999</v>
      </c>
      <c r="G152" s="3">
        <v>158.19999999999999</v>
      </c>
      <c r="H152" s="3">
        <v>127.2</v>
      </c>
      <c r="I152" s="3">
        <v>153.1</v>
      </c>
      <c r="J152" s="3">
        <v>113.6</v>
      </c>
      <c r="K152" s="3">
        <v>132.5</v>
      </c>
      <c r="L152" s="3">
        <v>148.6</v>
      </c>
      <c r="M152" s="3">
        <v>152.1</v>
      </c>
      <c r="N152" s="3">
        <v>145.5</v>
      </c>
      <c r="O152" s="3">
        <v>164.8</v>
      </c>
      <c r="P152" s="3">
        <v>139.1</v>
      </c>
      <c r="Q152" s="3">
        <v>158.19999999999999</v>
      </c>
      <c r="R152" s="3">
        <v>152</v>
      </c>
      <c r="S152" s="3">
        <v>153.4</v>
      </c>
      <c r="T152" s="3">
        <v>141</v>
      </c>
      <c r="U152" s="3">
        <v>166.8</v>
      </c>
      <c r="V152" s="3">
        <v>123.2</v>
      </c>
      <c r="W152" s="3">
        <v>186.9</v>
      </c>
      <c r="X152" s="3">
        <v>141.69999999999999</v>
      </c>
      <c r="Y152" s="3">
        <v>155.19999999999999</v>
      </c>
      <c r="Z152" s="3">
        <v>156.4</v>
      </c>
      <c r="AA152" s="3">
        <v>133.6</v>
      </c>
      <c r="AB152" s="3">
        <v>166.7</v>
      </c>
      <c r="AC152" s="3">
        <v>106.2</v>
      </c>
      <c r="AD152" s="3">
        <v>92</v>
      </c>
      <c r="AE152" s="3">
        <v>152.69999999999999</v>
      </c>
      <c r="AF152" s="3">
        <v>125.1</v>
      </c>
      <c r="AG152" s="3">
        <v>120.5</v>
      </c>
      <c r="AH152" s="3">
        <v>142.19999999999999</v>
      </c>
      <c r="AI152" s="3">
        <v>151.1</v>
      </c>
      <c r="AJ152" s="3">
        <v>194.6</v>
      </c>
      <c r="AK152" s="3">
        <v>219.1</v>
      </c>
      <c r="AL152" s="3">
        <v>192.1</v>
      </c>
      <c r="AM152" s="3">
        <v>198.6</v>
      </c>
      <c r="AN152" s="3">
        <v>206</v>
      </c>
      <c r="AO152" s="3">
        <v>159.30000000000001</v>
      </c>
      <c r="AP152" s="3">
        <v>166.4</v>
      </c>
      <c r="AQ152" s="3">
        <v>192.4</v>
      </c>
      <c r="AR152" s="3">
        <v>152.1</v>
      </c>
      <c r="AS152" s="3">
        <v>258.5</v>
      </c>
      <c r="AT152" s="3">
        <v>205.5</v>
      </c>
      <c r="AU152" s="3">
        <v>230.6</v>
      </c>
      <c r="AV152" s="3">
        <v>184.4</v>
      </c>
      <c r="AW152" s="3">
        <v>129</v>
      </c>
      <c r="AX152" s="3">
        <v>178.4</v>
      </c>
      <c r="AY152" s="3">
        <v>284.7</v>
      </c>
      <c r="AZ152" s="3">
        <v>205</v>
      </c>
      <c r="BA152" s="3">
        <v>154.6</v>
      </c>
      <c r="BB152" s="3">
        <v>193.8</v>
      </c>
      <c r="BC152" s="3">
        <v>130.1</v>
      </c>
      <c r="BD152" s="3">
        <v>131.69999999999999</v>
      </c>
      <c r="BE152" s="3">
        <v>117.9</v>
      </c>
      <c r="BF152" s="3">
        <v>114.7</v>
      </c>
      <c r="BG152" s="3">
        <v>144.69999999999999</v>
      </c>
      <c r="BH152" s="3">
        <v>144</v>
      </c>
      <c r="BI152" s="3">
        <v>94.6</v>
      </c>
      <c r="BJ152" s="3">
        <v>136.1</v>
      </c>
      <c r="BK152" s="3">
        <v>161.69999999999999</v>
      </c>
      <c r="BL152" s="3">
        <v>151</v>
      </c>
      <c r="BM152" s="3">
        <v>152.9</v>
      </c>
      <c r="BN152" s="3">
        <v>99.8</v>
      </c>
      <c r="BO152" s="3">
        <v>199.2</v>
      </c>
      <c r="BP152" s="3">
        <v>180.9</v>
      </c>
      <c r="BQ152" s="3">
        <v>110</v>
      </c>
      <c r="BR152" s="3">
        <v>94.5</v>
      </c>
      <c r="BS152" s="3">
        <v>110.7</v>
      </c>
      <c r="BT152" s="3">
        <v>157.1</v>
      </c>
      <c r="BU152" s="3">
        <v>114.9</v>
      </c>
      <c r="BV152" s="3">
        <v>122.5</v>
      </c>
      <c r="BW152" s="3">
        <v>194.3</v>
      </c>
      <c r="BX152" s="3">
        <v>253.7</v>
      </c>
      <c r="BY152" s="3">
        <v>134.5</v>
      </c>
      <c r="BZ152" s="3">
        <v>202.6</v>
      </c>
      <c r="CA152" s="3">
        <v>208.4</v>
      </c>
      <c r="CB152" s="3">
        <v>231.5</v>
      </c>
      <c r="CC152" s="3">
        <v>202.7</v>
      </c>
      <c r="CD152" s="3">
        <v>197.9</v>
      </c>
      <c r="CE152" s="3">
        <v>156.30000000000001</v>
      </c>
      <c r="CF152" s="3">
        <v>46.5</v>
      </c>
      <c r="CG152" s="3">
        <v>114.8</v>
      </c>
      <c r="CH152" s="3">
        <v>115.7</v>
      </c>
      <c r="CI152" s="3">
        <v>194.5</v>
      </c>
      <c r="CJ152" s="3">
        <v>139.9</v>
      </c>
      <c r="CK152" s="3">
        <v>133</v>
      </c>
      <c r="CL152" s="3">
        <v>245.1</v>
      </c>
      <c r="CM152" s="3">
        <v>128.30000000000001</v>
      </c>
      <c r="CN152" s="3">
        <v>117.4</v>
      </c>
    </row>
    <row r="153" spans="1:92" x14ac:dyDescent="0.2">
      <c r="A153" s="4">
        <v>36373</v>
      </c>
      <c r="B153" s="3">
        <v>134.4</v>
      </c>
      <c r="C153" s="3">
        <v>140.69999999999999</v>
      </c>
      <c r="D153" s="3">
        <v>158.5</v>
      </c>
      <c r="E153" s="3">
        <v>132.9</v>
      </c>
      <c r="F153" s="3">
        <v>144.9</v>
      </c>
      <c r="G153" s="3">
        <v>149.1</v>
      </c>
      <c r="H153" s="3">
        <v>128.80000000000001</v>
      </c>
      <c r="I153" s="3">
        <v>154.9</v>
      </c>
      <c r="J153" s="3">
        <v>112.3</v>
      </c>
      <c r="K153" s="3">
        <v>133.80000000000001</v>
      </c>
      <c r="L153" s="3">
        <v>147.6</v>
      </c>
      <c r="M153" s="3">
        <v>151.19999999999999</v>
      </c>
      <c r="N153" s="3">
        <v>144.4</v>
      </c>
      <c r="O153" s="3">
        <v>167.5</v>
      </c>
      <c r="P153" s="3">
        <v>138.80000000000001</v>
      </c>
      <c r="Q153" s="3">
        <v>157.9</v>
      </c>
      <c r="R153" s="3">
        <v>152</v>
      </c>
      <c r="S153" s="3">
        <v>151.19999999999999</v>
      </c>
      <c r="T153" s="3">
        <v>140.1</v>
      </c>
      <c r="U153" s="3">
        <v>165.3</v>
      </c>
      <c r="V153" s="3">
        <v>123.2</v>
      </c>
      <c r="W153" s="3">
        <v>186.5</v>
      </c>
      <c r="X153" s="3">
        <v>138.6</v>
      </c>
      <c r="Y153" s="3">
        <v>155</v>
      </c>
      <c r="Z153" s="3">
        <v>155.4</v>
      </c>
      <c r="AA153" s="3">
        <v>138.4</v>
      </c>
      <c r="AB153" s="3">
        <v>162.5</v>
      </c>
      <c r="AC153" s="3">
        <v>104.4</v>
      </c>
      <c r="AD153" s="3">
        <v>89.4</v>
      </c>
      <c r="AE153" s="3">
        <v>155.1</v>
      </c>
      <c r="AF153" s="3">
        <v>123.8</v>
      </c>
      <c r="AG153" s="3">
        <v>119.1</v>
      </c>
      <c r="AH153" s="3">
        <v>141.5</v>
      </c>
      <c r="AI153" s="3">
        <v>150.69999999999999</v>
      </c>
      <c r="AJ153" s="3">
        <v>194.9</v>
      </c>
      <c r="AK153" s="3">
        <v>219.9</v>
      </c>
      <c r="AL153" s="3">
        <v>192.9</v>
      </c>
      <c r="AM153" s="3">
        <v>198.6</v>
      </c>
      <c r="AN153" s="3">
        <v>205.8</v>
      </c>
      <c r="AO153" s="3">
        <v>160.1</v>
      </c>
      <c r="AP153" s="3">
        <v>166.9</v>
      </c>
      <c r="AQ153" s="3">
        <v>192.8</v>
      </c>
      <c r="AR153" s="3">
        <v>152.5</v>
      </c>
      <c r="AS153" s="3">
        <v>259.10000000000002</v>
      </c>
      <c r="AT153" s="3">
        <v>205.7</v>
      </c>
      <c r="AU153" s="3">
        <v>231.2</v>
      </c>
      <c r="AV153" s="3">
        <v>185.3</v>
      </c>
      <c r="AW153" s="3">
        <v>130.6</v>
      </c>
      <c r="AX153" s="3">
        <v>178.4</v>
      </c>
      <c r="AY153" s="3">
        <v>284.7</v>
      </c>
      <c r="AZ153" s="3">
        <v>206.3</v>
      </c>
      <c r="BA153" s="3">
        <v>154.9</v>
      </c>
      <c r="BB153" s="3">
        <v>194.3</v>
      </c>
      <c r="BC153" s="3">
        <v>130</v>
      </c>
      <c r="BD153" s="3">
        <v>131.6</v>
      </c>
      <c r="BE153" s="3">
        <v>117.9</v>
      </c>
      <c r="BF153" s="3">
        <v>116.5</v>
      </c>
      <c r="BG153" s="3">
        <v>144.1</v>
      </c>
      <c r="BH153" s="3">
        <v>146.4</v>
      </c>
      <c r="BI153" s="3">
        <v>94.5</v>
      </c>
      <c r="BJ153" s="3">
        <v>142.80000000000001</v>
      </c>
      <c r="BK153" s="3">
        <v>161.9</v>
      </c>
      <c r="BL153" s="3">
        <v>151.1</v>
      </c>
      <c r="BM153" s="3">
        <v>152.9</v>
      </c>
      <c r="BN153" s="3">
        <v>100.2</v>
      </c>
      <c r="BO153" s="3">
        <v>199.8</v>
      </c>
      <c r="BP153" s="3">
        <v>181.1</v>
      </c>
      <c r="BQ153" s="3">
        <v>112.2</v>
      </c>
      <c r="BR153" s="3">
        <v>95.9</v>
      </c>
      <c r="BS153" s="3">
        <v>114</v>
      </c>
      <c r="BT153" s="3">
        <v>157.6</v>
      </c>
      <c r="BU153" s="3">
        <v>116.1</v>
      </c>
      <c r="BV153" s="3">
        <v>123.4</v>
      </c>
      <c r="BW153" s="3">
        <v>194.9</v>
      </c>
      <c r="BX153" s="3">
        <v>254.1</v>
      </c>
      <c r="BY153" s="3">
        <v>133</v>
      </c>
      <c r="BZ153" s="3">
        <v>203</v>
      </c>
      <c r="CA153" s="3">
        <v>214.1</v>
      </c>
      <c r="CB153" s="3">
        <v>231.5</v>
      </c>
      <c r="CC153" s="3">
        <v>202.7</v>
      </c>
      <c r="CD153" s="3">
        <v>198.3</v>
      </c>
      <c r="CE153" s="3">
        <v>156.69999999999999</v>
      </c>
      <c r="CF153" s="3">
        <v>45.2</v>
      </c>
      <c r="CG153" s="3">
        <v>115.2</v>
      </c>
      <c r="CH153" s="3">
        <v>115.3</v>
      </c>
      <c r="CI153" s="3">
        <v>194.5</v>
      </c>
      <c r="CJ153" s="3">
        <v>139.9</v>
      </c>
      <c r="CK153" s="3">
        <v>133</v>
      </c>
      <c r="CL153" s="3">
        <v>244.8</v>
      </c>
      <c r="CM153" s="3">
        <v>129.5</v>
      </c>
      <c r="CN153" s="3">
        <v>117.8</v>
      </c>
    </row>
    <row r="154" spans="1:92" x14ac:dyDescent="0.2">
      <c r="A154" s="4">
        <v>36404</v>
      </c>
      <c r="B154" s="3">
        <v>135.30000000000001</v>
      </c>
      <c r="C154" s="3">
        <v>139.1</v>
      </c>
      <c r="D154" s="3">
        <v>157.80000000000001</v>
      </c>
      <c r="E154" s="3">
        <v>134.1</v>
      </c>
      <c r="F154" s="3">
        <v>144.19999999999999</v>
      </c>
      <c r="G154" s="3">
        <v>144.30000000000001</v>
      </c>
      <c r="H154" s="3">
        <v>127.3</v>
      </c>
      <c r="I154" s="3">
        <v>155.1</v>
      </c>
      <c r="J154" s="3">
        <v>110.1</v>
      </c>
      <c r="K154" s="3">
        <v>132.5</v>
      </c>
      <c r="L154" s="3">
        <v>150.19999999999999</v>
      </c>
      <c r="M154" s="3">
        <v>155.19999999999999</v>
      </c>
      <c r="N154" s="3">
        <v>145.6</v>
      </c>
      <c r="O154" s="3">
        <v>168.3</v>
      </c>
      <c r="P154" s="3">
        <v>138.69999999999999</v>
      </c>
      <c r="Q154" s="3">
        <v>157.30000000000001</v>
      </c>
      <c r="R154" s="3">
        <v>152.4</v>
      </c>
      <c r="S154" s="3">
        <v>150.69999999999999</v>
      </c>
      <c r="T154" s="3">
        <v>140</v>
      </c>
      <c r="U154" s="3">
        <v>166.7</v>
      </c>
      <c r="V154" s="3">
        <v>121.3</v>
      </c>
      <c r="W154" s="3">
        <v>187.8</v>
      </c>
      <c r="X154" s="3">
        <v>134.6</v>
      </c>
      <c r="Y154" s="3">
        <v>155.4</v>
      </c>
      <c r="Z154" s="3">
        <v>146.1</v>
      </c>
      <c r="AA154" s="3">
        <v>120.1</v>
      </c>
      <c r="AB154" s="3">
        <v>158.19999999999999</v>
      </c>
      <c r="AC154" s="3">
        <v>108.6</v>
      </c>
      <c r="AD154" s="3">
        <v>94.8</v>
      </c>
      <c r="AE154" s="3">
        <v>153.1</v>
      </c>
      <c r="AF154" s="3">
        <v>125.8</v>
      </c>
      <c r="AG154" s="3">
        <v>121.2</v>
      </c>
      <c r="AH154" s="3">
        <v>142.69999999999999</v>
      </c>
      <c r="AI154" s="3">
        <v>150.30000000000001</v>
      </c>
      <c r="AJ154" s="3">
        <v>195.2</v>
      </c>
      <c r="AK154" s="3">
        <v>221.6</v>
      </c>
      <c r="AL154" s="3">
        <v>192.8</v>
      </c>
      <c r="AM154" s="3">
        <v>198.4</v>
      </c>
      <c r="AN154" s="3">
        <v>206.1</v>
      </c>
      <c r="AO154" s="3">
        <v>158.4</v>
      </c>
      <c r="AP154" s="3">
        <v>167.1</v>
      </c>
      <c r="AQ154" s="3">
        <v>193.1</v>
      </c>
      <c r="AR154" s="3">
        <v>152.69999999999999</v>
      </c>
      <c r="AS154" s="3">
        <v>259.10000000000002</v>
      </c>
      <c r="AT154" s="3">
        <v>206.8</v>
      </c>
      <c r="AU154" s="3">
        <v>231.7</v>
      </c>
      <c r="AV154" s="3">
        <v>186.1</v>
      </c>
      <c r="AW154" s="3">
        <v>132.80000000000001</v>
      </c>
      <c r="AX154" s="3">
        <v>178.4</v>
      </c>
      <c r="AY154" s="3">
        <v>284.7</v>
      </c>
      <c r="AZ154" s="3">
        <v>207.3</v>
      </c>
      <c r="BA154" s="3">
        <v>154.19999999999999</v>
      </c>
      <c r="BB154" s="3">
        <v>195.2</v>
      </c>
      <c r="BC154" s="3">
        <v>131.19999999999999</v>
      </c>
      <c r="BD154" s="3">
        <v>131.6</v>
      </c>
      <c r="BE154" s="3">
        <v>117.9</v>
      </c>
      <c r="BF154" s="3">
        <v>123</v>
      </c>
      <c r="BG154" s="3">
        <v>146.30000000000001</v>
      </c>
      <c r="BH154" s="3">
        <v>147.5</v>
      </c>
      <c r="BI154" s="3">
        <v>95.7</v>
      </c>
      <c r="BJ154" s="3">
        <v>144.1</v>
      </c>
      <c r="BK154" s="3">
        <v>161.5</v>
      </c>
      <c r="BL154" s="3">
        <v>150.6</v>
      </c>
      <c r="BM154" s="3">
        <v>152.9</v>
      </c>
      <c r="BN154" s="3">
        <v>99.6</v>
      </c>
      <c r="BO154" s="3">
        <v>200.6</v>
      </c>
      <c r="BP154" s="3">
        <v>184.9</v>
      </c>
      <c r="BQ154" s="3">
        <v>117.6</v>
      </c>
      <c r="BR154" s="3">
        <v>102.3</v>
      </c>
      <c r="BS154" s="3">
        <v>116.4</v>
      </c>
      <c r="BT154" s="3">
        <v>159</v>
      </c>
      <c r="BU154" s="3">
        <v>118.3</v>
      </c>
      <c r="BV154" s="3">
        <v>124.3</v>
      </c>
      <c r="BW154" s="3">
        <v>194.5</v>
      </c>
      <c r="BX154" s="3">
        <v>254.9</v>
      </c>
      <c r="BY154" s="3">
        <v>132</v>
      </c>
      <c r="BZ154" s="3">
        <v>203.7</v>
      </c>
      <c r="CA154" s="3">
        <v>213.9</v>
      </c>
      <c r="CB154" s="3">
        <v>231.5</v>
      </c>
      <c r="CC154" s="3">
        <v>202.7</v>
      </c>
      <c r="CD154" s="3">
        <v>198.4</v>
      </c>
      <c r="CE154" s="3">
        <v>156.80000000000001</v>
      </c>
      <c r="CF154" s="3">
        <v>44.7</v>
      </c>
      <c r="CG154" s="3">
        <v>114.9</v>
      </c>
      <c r="CH154" s="3">
        <v>114.9</v>
      </c>
      <c r="CI154" s="3">
        <v>194.5</v>
      </c>
      <c r="CJ154" s="3">
        <v>138.69999999999999</v>
      </c>
      <c r="CK154" s="3">
        <v>133.1</v>
      </c>
      <c r="CL154" s="3">
        <v>248.6</v>
      </c>
      <c r="CM154" s="3">
        <v>130.4</v>
      </c>
      <c r="CN154" s="3">
        <v>118.1</v>
      </c>
    </row>
    <row r="155" spans="1:92" x14ac:dyDescent="0.2">
      <c r="A155" s="4">
        <v>36434</v>
      </c>
      <c r="B155" s="3">
        <v>134.9</v>
      </c>
      <c r="C155" s="3">
        <v>139.19999999999999</v>
      </c>
      <c r="D155" s="3">
        <v>157.1</v>
      </c>
      <c r="E155" s="3">
        <v>132.6</v>
      </c>
      <c r="F155" s="3">
        <v>140.5</v>
      </c>
      <c r="G155" s="3">
        <v>137.6</v>
      </c>
      <c r="H155" s="3">
        <v>125</v>
      </c>
      <c r="I155" s="3">
        <v>152.9</v>
      </c>
      <c r="J155" s="3">
        <v>108.4</v>
      </c>
      <c r="K155" s="3">
        <v>132.69999999999999</v>
      </c>
      <c r="L155" s="3">
        <v>148.69999999999999</v>
      </c>
      <c r="M155" s="3">
        <v>155</v>
      </c>
      <c r="N155" s="3">
        <v>142.80000000000001</v>
      </c>
      <c r="O155" s="3">
        <v>167.6</v>
      </c>
      <c r="P155" s="3">
        <v>133.6</v>
      </c>
      <c r="Q155" s="3">
        <v>157.1</v>
      </c>
      <c r="R155" s="3">
        <v>148</v>
      </c>
      <c r="S155" s="3">
        <v>150.6</v>
      </c>
      <c r="T155" s="3">
        <v>139.6</v>
      </c>
      <c r="U155" s="3">
        <v>163.80000000000001</v>
      </c>
      <c r="V155" s="3">
        <v>118.3</v>
      </c>
      <c r="W155" s="3">
        <v>186.3</v>
      </c>
      <c r="X155" s="3">
        <v>135.6</v>
      </c>
      <c r="Y155" s="3">
        <v>156</v>
      </c>
      <c r="Z155" s="3">
        <v>145.9</v>
      </c>
      <c r="AA155" s="3">
        <v>118.9</v>
      </c>
      <c r="AB155" s="3">
        <v>158.69999999999999</v>
      </c>
      <c r="AC155" s="3">
        <v>108.5</v>
      </c>
      <c r="AD155" s="3">
        <v>95.3</v>
      </c>
      <c r="AE155" s="3">
        <v>150.1</v>
      </c>
      <c r="AF155" s="3">
        <v>134.9</v>
      </c>
      <c r="AG155" s="3">
        <v>131.5</v>
      </c>
      <c r="AH155" s="3">
        <v>142.30000000000001</v>
      </c>
      <c r="AI155" s="3">
        <v>148.9</v>
      </c>
      <c r="AJ155" s="3">
        <v>195.6</v>
      </c>
      <c r="AK155" s="3">
        <v>222.5</v>
      </c>
      <c r="AL155" s="3">
        <v>193.6</v>
      </c>
      <c r="AM155" s="3">
        <v>199.1</v>
      </c>
      <c r="AN155" s="3">
        <v>206.3</v>
      </c>
      <c r="AO155" s="3">
        <v>160.6</v>
      </c>
      <c r="AP155" s="3">
        <v>166.8</v>
      </c>
      <c r="AQ155" s="3">
        <v>193.3</v>
      </c>
      <c r="AR155" s="3">
        <v>152.1</v>
      </c>
      <c r="AS155" s="3">
        <v>259.10000000000002</v>
      </c>
      <c r="AT155" s="3">
        <v>205.8</v>
      </c>
      <c r="AU155" s="3">
        <v>232</v>
      </c>
      <c r="AV155" s="3">
        <v>190</v>
      </c>
      <c r="AW155" s="3">
        <v>135</v>
      </c>
      <c r="AX155" s="3">
        <v>178.4</v>
      </c>
      <c r="AY155" s="3">
        <v>284.7</v>
      </c>
      <c r="AZ155" s="3">
        <v>207.4</v>
      </c>
      <c r="BA155" s="3">
        <v>154.30000000000001</v>
      </c>
      <c r="BB155" s="3">
        <v>198.3</v>
      </c>
      <c r="BC155" s="3">
        <v>134.6</v>
      </c>
      <c r="BD155" s="3">
        <v>131.6</v>
      </c>
      <c r="BE155" s="3">
        <v>117.9</v>
      </c>
      <c r="BF155" s="3">
        <v>124.7</v>
      </c>
      <c r="BG155" s="3">
        <v>144.5</v>
      </c>
      <c r="BH155" s="3">
        <v>145.80000000000001</v>
      </c>
      <c r="BI155" s="3">
        <v>95.1</v>
      </c>
      <c r="BJ155" s="3">
        <v>143</v>
      </c>
      <c r="BK155" s="3">
        <v>161.19999999999999</v>
      </c>
      <c r="BL155" s="3">
        <v>150.19999999999999</v>
      </c>
      <c r="BM155" s="3">
        <v>152.9</v>
      </c>
      <c r="BN155" s="3">
        <v>97.7</v>
      </c>
      <c r="BO155" s="3">
        <v>202.1</v>
      </c>
      <c r="BP155" s="3">
        <v>189.8</v>
      </c>
      <c r="BQ155" s="3">
        <v>116.7</v>
      </c>
      <c r="BR155" s="3">
        <v>100.6</v>
      </c>
      <c r="BS155" s="3">
        <v>116</v>
      </c>
      <c r="BT155" s="3">
        <v>157.9</v>
      </c>
      <c r="BU155" s="3">
        <v>118.1</v>
      </c>
      <c r="BV155" s="3">
        <v>124.8</v>
      </c>
      <c r="BW155" s="3">
        <v>193.2</v>
      </c>
      <c r="BX155" s="3">
        <v>256.3</v>
      </c>
      <c r="BY155" s="3">
        <v>130.4</v>
      </c>
      <c r="BZ155" s="3">
        <v>204.6</v>
      </c>
      <c r="CA155" s="3">
        <v>215.7</v>
      </c>
      <c r="CB155" s="3">
        <v>239.4</v>
      </c>
      <c r="CC155" s="3">
        <v>202.7</v>
      </c>
      <c r="CD155" s="3">
        <v>199</v>
      </c>
      <c r="CE155" s="3">
        <v>157</v>
      </c>
      <c r="CF155" s="3">
        <v>44.4</v>
      </c>
      <c r="CG155" s="3">
        <v>112.3</v>
      </c>
      <c r="CH155" s="3">
        <v>113.7</v>
      </c>
      <c r="CI155" s="3">
        <v>196.4</v>
      </c>
      <c r="CJ155" s="3">
        <v>140.80000000000001</v>
      </c>
      <c r="CK155" s="3">
        <v>133.1</v>
      </c>
      <c r="CL155" s="3">
        <v>251</v>
      </c>
      <c r="CM155" s="3">
        <v>131.6</v>
      </c>
      <c r="CN155" s="3">
        <v>118.2</v>
      </c>
    </row>
    <row r="156" spans="1:92" x14ac:dyDescent="0.2">
      <c r="A156" s="4">
        <v>36465</v>
      </c>
      <c r="B156" s="3">
        <v>136.30000000000001</v>
      </c>
      <c r="C156" s="3">
        <v>138</v>
      </c>
      <c r="D156" s="3">
        <v>156.5</v>
      </c>
      <c r="E156" s="3">
        <v>133.80000000000001</v>
      </c>
      <c r="F156" s="3">
        <v>142</v>
      </c>
      <c r="G156" s="3">
        <v>142.6</v>
      </c>
      <c r="H156" s="3">
        <v>131.1</v>
      </c>
      <c r="I156" s="3">
        <v>155</v>
      </c>
      <c r="J156" s="3">
        <v>107</v>
      </c>
      <c r="K156" s="3">
        <v>133.5</v>
      </c>
      <c r="L156" s="3">
        <v>148.30000000000001</v>
      </c>
      <c r="M156" s="3">
        <v>155.1</v>
      </c>
      <c r="N156" s="3">
        <v>141.9</v>
      </c>
      <c r="O156" s="3">
        <v>167.2</v>
      </c>
      <c r="P156" s="3">
        <v>135.1</v>
      </c>
      <c r="Q156" s="3">
        <v>156.4</v>
      </c>
      <c r="R156" s="3">
        <v>150.6</v>
      </c>
      <c r="S156" s="3">
        <v>150.4</v>
      </c>
      <c r="T156" s="3">
        <v>140</v>
      </c>
      <c r="U156" s="3">
        <v>164.9</v>
      </c>
      <c r="V156" s="3">
        <v>116.6</v>
      </c>
      <c r="W156" s="3">
        <v>186</v>
      </c>
      <c r="X156" s="3">
        <v>137</v>
      </c>
      <c r="Y156" s="3">
        <v>156.30000000000001</v>
      </c>
      <c r="Z156" s="3">
        <v>144</v>
      </c>
      <c r="AA156" s="3">
        <v>115.9</v>
      </c>
      <c r="AB156" s="3">
        <v>157.4</v>
      </c>
      <c r="AC156" s="3">
        <v>111.7</v>
      </c>
      <c r="AD156" s="3">
        <v>99.2</v>
      </c>
      <c r="AE156" s="3">
        <v>149.6</v>
      </c>
      <c r="AF156" s="3">
        <v>137.19999999999999</v>
      </c>
      <c r="AG156" s="3">
        <v>134</v>
      </c>
      <c r="AH156" s="3">
        <v>143.5</v>
      </c>
      <c r="AI156" s="3">
        <v>150.1</v>
      </c>
      <c r="AJ156" s="3">
        <v>195.9</v>
      </c>
      <c r="AK156" s="3">
        <v>222.6</v>
      </c>
      <c r="AL156" s="3">
        <v>193.7</v>
      </c>
      <c r="AM156" s="3">
        <v>198.6</v>
      </c>
      <c r="AN156" s="3">
        <v>206.3</v>
      </c>
      <c r="AO156" s="3">
        <v>158.6</v>
      </c>
      <c r="AP156" s="3">
        <v>166.1</v>
      </c>
      <c r="AQ156" s="3">
        <v>193.4</v>
      </c>
      <c r="AR156" s="3">
        <v>151.1</v>
      </c>
      <c r="AS156" s="3">
        <v>259.2</v>
      </c>
      <c r="AT156" s="3">
        <v>205.8</v>
      </c>
      <c r="AU156" s="3">
        <v>232.1</v>
      </c>
      <c r="AV156" s="3">
        <v>191.5</v>
      </c>
      <c r="AW156" s="3">
        <v>136.1</v>
      </c>
      <c r="AX156" s="3">
        <v>178.4</v>
      </c>
      <c r="AY156" s="3">
        <v>284.7</v>
      </c>
      <c r="AZ156" s="3">
        <v>208.2</v>
      </c>
      <c r="BA156" s="3">
        <v>155.80000000000001</v>
      </c>
      <c r="BB156" s="3">
        <v>198.7</v>
      </c>
      <c r="BC156" s="3">
        <v>134.9</v>
      </c>
      <c r="BD156" s="3">
        <v>131.6</v>
      </c>
      <c r="BE156" s="3">
        <v>117.9</v>
      </c>
      <c r="BF156" s="3">
        <v>130.30000000000001</v>
      </c>
      <c r="BG156" s="3">
        <v>148.80000000000001</v>
      </c>
      <c r="BH156" s="3">
        <v>147.4</v>
      </c>
      <c r="BI156" s="3">
        <v>94.8</v>
      </c>
      <c r="BJ156" s="3">
        <v>144.5</v>
      </c>
      <c r="BK156" s="3">
        <v>161</v>
      </c>
      <c r="BL156" s="3">
        <v>150.1</v>
      </c>
      <c r="BM156" s="3">
        <v>153.1</v>
      </c>
      <c r="BN156" s="3">
        <v>97.9</v>
      </c>
      <c r="BO156" s="3">
        <v>203.1</v>
      </c>
      <c r="BP156" s="3">
        <v>189.4</v>
      </c>
      <c r="BQ156" s="3">
        <v>117</v>
      </c>
      <c r="BR156" s="3">
        <v>101.3</v>
      </c>
      <c r="BS156" s="3">
        <v>115.1</v>
      </c>
      <c r="BT156" s="3">
        <v>157.9</v>
      </c>
      <c r="BU156" s="3">
        <v>118.4</v>
      </c>
      <c r="BV156" s="3">
        <v>125.1</v>
      </c>
      <c r="BW156" s="3">
        <v>192.9</v>
      </c>
      <c r="BX156" s="3">
        <v>257.3</v>
      </c>
      <c r="BY156" s="3">
        <v>128.5</v>
      </c>
      <c r="BZ156" s="3">
        <v>205.5</v>
      </c>
      <c r="CA156" s="3">
        <v>214.7</v>
      </c>
      <c r="CB156" s="3">
        <v>239.4</v>
      </c>
      <c r="CC156" s="3">
        <v>202.7</v>
      </c>
      <c r="CD156" s="3">
        <v>199.4</v>
      </c>
      <c r="CE156" s="3">
        <v>157.1</v>
      </c>
      <c r="CF156" s="3">
        <v>44.4</v>
      </c>
      <c r="CG156" s="3">
        <v>109.8</v>
      </c>
      <c r="CH156" s="3">
        <v>113.1</v>
      </c>
      <c r="CI156" s="3">
        <v>196.7</v>
      </c>
      <c r="CJ156" s="3">
        <v>141.69999999999999</v>
      </c>
      <c r="CK156" s="3">
        <v>133.1</v>
      </c>
      <c r="CL156" s="3">
        <v>252.3</v>
      </c>
      <c r="CM156" s="3">
        <v>131.9</v>
      </c>
      <c r="CN156" s="3">
        <v>118.2</v>
      </c>
    </row>
    <row r="157" spans="1:92" x14ac:dyDescent="0.2">
      <c r="A157" s="4">
        <v>36495</v>
      </c>
      <c r="B157" s="3">
        <v>136.69999999999999</v>
      </c>
      <c r="C157" s="3">
        <v>139</v>
      </c>
      <c r="D157" s="3">
        <v>158.4</v>
      </c>
      <c r="E157" s="3">
        <v>134.19999999999999</v>
      </c>
      <c r="F157" s="3">
        <v>141.30000000000001</v>
      </c>
      <c r="G157" s="3">
        <v>143.80000000000001</v>
      </c>
      <c r="H157" s="3">
        <v>135</v>
      </c>
      <c r="I157" s="3">
        <v>156.6</v>
      </c>
      <c r="J157" s="3">
        <v>106.2</v>
      </c>
      <c r="K157" s="3">
        <v>133.69999999999999</v>
      </c>
      <c r="L157" s="3">
        <v>148.1</v>
      </c>
      <c r="M157" s="3">
        <v>155.30000000000001</v>
      </c>
      <c r="N157" s="3">
        <v>141.30000000000001</v>
      </c>
      <c r="O157" s="3">
        <v>166.3</v>
      </c>
      <c r="P157" s="3">
        <v>136.1</v>
      </c>
      <c r="Q157" s="3">
        <v>157.30000000000001</v>
      </c>
      <c r="R157" s="3">
        <v>151.1</v>
      </c>
      <c r="S157" s="3">
        <v>150.6</v>
      </c>
      <c r="T157" s="3">
        <v>141</v>
      </c>
      <c r="U157" s="3">
        <v>164.6</v>
      </c>
      <c r="V157" s="3">
        <v>115.5</v>
      </c>
      <c r="W157" s="3">
        <v>184.9</v>
      </c>
      <c r="X157" s="3">
        <v>136</v>
      </c>
      <c r="Y157" s="3">
        <v>156.6</v>
      </c>
      <c r="Z157" s="3">
        <v>142.6</v>
      </c>
      <c r="AA157" s="3">
        <v>113.4</v>
      </c>
      <c r="AB157" s="3">
        <v>156.69999999999999</v>
      </c>
      <c r="AC157" s="3">
        <v>112.8</v>
      </c>
      <c r="AD157" s="3">
        <v>100.5</v>
      </c>
      <c r="AE157" s="3">
        <v>149.4</v>
      </c>
      <c r="AF157" s="3">
        <v>137.19999999999999</v>
      </c>
      <c r="AG157" s="3">
        <v>133.80000000000001</v>
      </c>
      <c r="AH157" s="3">
        <v>144.69999999999999</v>
      </c>
      <c r="AI157" s="3">
        <v>149.4</v>
      </c>
      <c r="AJ157" s="3">
        <v>196.2</v>
      </c>
      <c r="AK157" s="3">
        <v>222.5</v>
      </c>
      <c r="AL157" s="3">
        <v>194.5</v>
      </c>
      <c r="AM157" s="3">
        <v>198.7</v>
      </c>
      <c r="AN157" s="3">
        <v>206.5</v>
      </c>
      <c r="AO157" s="3">
        <v>158.1</v>
      </c>
      <c r="AP157" s="3">
        <v>165.1</v>
      </c>
      <c r="AQ157" s="3">
        <v>193.7</v>
      </c>
      <c r="AR157" s="3">
        <v>149.30000000000001</v>
      </c>
      <c r="AS157" s="3">
        <v>259.2</v>
      </c>
      <c r="AT157" s="3">
        <v>205.9</v>
      </c>
      <c r="AU157" s="3">
        <v>232.6</v>
      </c>
      <c r="AV157" s="3">
        <v>199.3</v>
      </c>
      <c r="AW157" s="3">
        <v>136</v>
      </c>
      <c r="AX157" s="3">
        <v>178.4</v>
      </c>
      <c r="AY157" s="3">
        <v>284.7</v>
      </c>
      <c r="AZ157" s="3">
        <v>209.3</v>
      </c>
      <c r="BA157" s="3">
        <v>155.80000000000001</v>
      </c>
      <c r="BB157" s="3">
        <v>198.6</v>
      </c>
      <c r="BC157" s="3">
        <v>135.19999999999999</v>
      </c>
      <c r="BD157" s="3">
        <v>131.6</v>
      </c>
      <c r="BE157" s="3">
        <v>117.9</v>
      </c>
      <c r="BF157" s="3">
        <v>145.80000000000001</v>
      </c>
      <c r="BG157" s="3">
        <v>156.4</v>
      </c>
      <c r="BH157" s="3">
        <v>151.30000000000001</v>
      </c>
      <c r="BI157" s="3">
        <v>95</v>
      </c>
      <c r="BJ157" s="3">
        <v>144.6</v>
      </c>
      <c r="BK157" s="3">
        <v>161</v>
      </c>
      <c r="BL157" s="3">
        <v>150.5</v>
      </c>
      <c r="BM157" s="3">
        <v>153.1</v>
      </c>
      <c r="BN157" s="3">
        <v>98.6</v>
      </c>
      <c r="BO157" s="3">
        <v>204</v>
      </c>
      <c r="BP157" s="3">
        <v>189.7</v>
      </c>
      <c r="BQ157" s="3">
        <v>116.6</v>
      </c>
      <c r="BR157" s="3">
        <v>99.7</v>
      </c>
      <c r="BS157" s="3">
        <v>115.5</v>
      </c>
      <c r="BT157" s="3">
        <v>157.30000000000001</v>
      </c>
      <c r="BU157" s="3">
        <v>117.1</v>
      </c>
      <c r="BV157" s="3">
        <v>124.7</v>
      </c>
      <c r="BW157" s="3">
        <v>192.4</v>
      </c>
      <c r="BX157" s="3">
        <v>258.10000000000002</v>
      </c>
      <c r="BY157" s="3">
        <v>126.8</v>
      </c>
      <c r="BZ157" s="3">
        <v>206</v>
      </c>
      <c r="CA157" s="3">
        <v>220.3</v>
      </c>
      <c r="CB157" s="3">
        <v>239.4</v>
      </c>
      <c r="CC157" s="3">
        <v>203.1</v>
      </c>
      <c r="CD157" s="3">
        <v>199.4</v>
      </c>
      <c r="CE157" s="3">
        <v>156.80000000000001</v>
      </c>
      <c r="CF157" s="3">
        <v>44.5</v>
      </c>
      <c r="CG157" s="3">
        <v>109.2</v>
      </c>
      <c r="CH157" s="3">
        <v>113.3</v>
      </c>
      <c r="CI157" s="3">
        <v>196.6</v>
      </c>
      <c r="CJ157" s="3">
        <v>142.5</v>
      </c>
      <c r="CK157" s="3">
        <v>133.1</v>
      </c>
      <c r="CL157" s="3">
        <v>251</v>
      </c>
      <c r="CM157" s="3">
        <v>132</v>
      </c>
      <c r="CN157" s="3">
        <v>118.1</v>
      </c>
    </row>
    <row r="158" spans="1:92" x14ac:dyDescent="0.2">
      <c r="A158" s="4">
        <v>36526</v>
      </c>
      <c r="B158" s="3">
        <v>136.6</v>
      </c>
      <c r="C158" s="3">
        <v>139.19999999999999</v>
      </c>
      <c r="D158" s="3">
        <v>158.1</v>
      </c>
      <c r="E158" s="3">
        <v>134.30000000000001</v>
      </c>
      <c r="F158" s="3">
        <v>147.4</v>
      </c>
      <c r="G158" s="3">
        <v>153.30000000000001</v>
      </c>
      <c r="H158" s="3">
        <v>133.4</v>
      </c>
      <c r="I158" s="3">
        <v>157.19999999999999</v>
      </c>
      <c r="J158" s="3">
        <v>108.3</v>
      </c>
      <c r="K158" s="3">
        <v>133</v>
      </c>
      <c r="L158" s="3">
        <v>148.1</v>
      </c>
      <c r="M158" s="3">
        <v>154.9</v>
      </c>
      <c r="N158" s="3">
        <v>141.69999999999999</v>
      </c>
      <c r="O158" s="3">
        <v>166.7</v>
      </c>
      <c r="P158" s="3">
        <v>135.6</v>
      </c>
      <c r="Q158" s="3">
        <v>156.19999999999999</v>
      </c>
      <c r="R158" s="3">
        <v>151.9</v>
      </c>
      <c r="S158" s="3">
        <v>150.6</v>
      </c>
      <c r="T158" s="3">
        <v>140.6</v>
      </c>
      <c r="U158" s="3">
        <v>163.80000000000001</v>
      </c>
      <c r="V158" s="3">
        <v>116.8</v>
      </c>
      <c r="W158" s="3">
        <v>185.7</v>
      </c>
      <c r="X158" s="3">
        <v>136.80000000000001</v>
      </c>
      <c r="Y158" s="3">
        <v>156.1</v>
      </c>
      <c r="Z158" s="3">
        <v>140.30000000000001</v>
      </c>
      <c r="AA158" s="3">
        <v>108.8</v>
      </c>
      <c r="AB158" s="3">
        <v>155.69999999999999</v>
      </c>
      <c r="AC158" s="3">
        <v>118.1</v>
      </c>
      <c r="AD158" s="3">
        <v>106.8</v>
      </c>
      <c r="AE158" s="3">
        <v>149.30000000000001</v>
      </c>
      <c r="AF158" s="3">
        <v>130.1</v>
      </c>
      <c r="AG158" s="3">
        <v>125.7</v>
      </c>
      <c r="AH158" s="3">
        <v>144.9</v>
      </c>
      <c r="AI158" s="3">
        <v>149.30000000000001</v>
      </c>
      <c r="AJ158" s="3">
        <v>196.2</v>
      </c>
      <c r="AK158" s="3">
        <v>227.5</v>
      </c>
      <c r="AL158" s="3">
        <v>194.9</v>
      </c>
      <c r="AM158" s="3">
        <v>199.1</v>
      </c>
      <c r="AN158" s="3">
        <v>206.4</v>
      </c>
      <c r="AO158" s="3">
        <v>160.4</v>
      </c>
      <c r="AP158" s="3">
        <v>167.3</v>
      </c>
      <c r="AQ158" s="3">
        <v>194</v>
      </c>
      <c r="AR158" s="3">
        <v>152.5</v>
      </c>
      <c r="AS158" s="3">
        <v>259.39999999999998</v>
      </c>
      <c r="AT158" s="3">
        <v>206.2</v>
      </c>
      <c r="AU158" s="3">
        <v>233.1</v>
      </c>
      <c r="AV158" s="3">
        <v>200.5</v>
      </c>
      <c r="AW158" s="3">
        <v>139</v>
      </c>
      <c r="AX158" s="3">
        <v>178.4</v>
      </c>
      <c r="AY158" s="3">
        <v>284.7</v>
      </c>
      <c r="AZ158" s="3">
        <v>211.6</v>
      </c>
      <c r="BA158" s="3">
        <v>156.6</v>
      </c>
      <c r="BB158" s="3">
        <v>203.1</v>
      </c>
      <c r="BC158" s="3">
        <v>135.4</v>
      </c>
      <c r="BD158" s="3">
        <v>131.6</v>
      </c>
      <c r="BE158" s="3">
        <v>117.8</v>
      </c>
      <c r="BF158" s="3">
        <v>143.19999999999999</v>
      </c>
      <c r="BG158" s="3">
        <v>140.1</v>
      </c>
      <c r="BH158" s="3">
        <v>141.69999999999999</v>
      </c>
      <c r="BI158" s="3">
        <v>92.9</v>
      </c>
      <c r="BJ158" s="3">
        <v>138.80000000000001</v>
      </c>
      <c r="BK158" s="3">
        <v>161.69999999999999</v>
      </c>
      <c r="BL158" s="3">
        <v>151</v>
      </c>
      <c r="BM158" s="3">
        <v>153.1</v>
      </c>
      <c r="BN158" s="3">
        <v>98.6</v>
      </c>
      <c r="BO158" s="3">
        <v>206.3</v>
      </c>
      <c r="BP158" s="3">
        <v>191.4</v>
      </c>
      <c r="BQ158" s="3">
        <v>106.7</v>
      </c>
      <c r="BR158" s="3">
        <v>89.7</v>
      </c>
      <c r="BS158" s="3">
        <v>111.4</v>
      </c>
      <c r="BT158" s="3">
        <v>153.19999999999999</v>
      </c>
      <c r="BU158" s="3">
        <v>111.3</v>
      </c>
      <c r="BV158" s="3">
        <v>122.5</v>
      </c>
      <c r="BW158" s="3">
        <v>191.4</v>
      </c>
      <c r="BX158" s="3">
        <v>260.10000000000002</v>
      </c>
      <c r="BY158" s="3">
        <v>128.30000000000001</v>
      </c>
      <c r="BZ158" s="3">
        <v>206.9</v>
      </c>
      <c r="CA158" s="3">
        <v>219.8</v>
      </c>
      <c r="CB158" s="3">
        <v>246.2</v>
      </c>
      <c r="CC158" s="3">
        <v>205.5</v>
      </c>
      <c r="CD158" s="3">
        <v>200</v>
      </c>
      <c r="CE158" s="3">
        <v>157.4</v>
      </c>
      <c r="CF158" s="3">
        <v>43.5</v>
      </c>
      <c r="CG158" s="3">
        <v>109.7</v>
      </c>
      <c r="CH158" s="3">
        <v>111.5</v>
      </c>
      <c r="CI158" s="3">
        <v>198.1</v>
      </c>
      <c r="CJ158" s="3">
        <v>146.69999999999999</v>
      </c>
      <c r="CK158" s="3">
        <v>132.80000000000001</v>
      </c>
      <c r="CL158" s="3">
        <v>251.1</v>
      </c>
      <c r="CM158" s="3">
        <v>132.4</v>
      </c>
      <c r="CN158" s="3">
        <v>118.7</v>
      </c>
    </row>
    <row r="159" spans="1:92" x14ac:dyDescent="0.2">
      <c r="A159" s="4">
        <v>36557</v>
      </c>
      <c r="B159" s="3">
        <v>136.6</v>
      </c>
      <c r="C159" s="3">
        <v>138.30000000000001</v>
      </c>
      <c r="D159" s="3">
        <v>157.69999999999999</v>
      </c>
      <c r="E159" s="3">
        <v>135.6</v>
      </c>
      <c r="F159" s="3">
        <v>151.1</v>
      </c>
      <c r="G159" s="3">
        <v>159</v>
      </c>
      <c r="H159" s="3">
        <v>133.9</v>
      </c>
      <c r="I159" s="3">
        <v>154.80000000000001</v>
      </c>
      <c r="J159" s="3">
        <v>109.9</v>
      </c>
      <c r="K159" s="3">
        <v>132.6</v>
      </c>
      <c r="L159" s="3">
        <v>150.1</v>
      </c>
      <c r="M159" s="3">
        <v>158.6</v>
      </c>
      <c r="N159" s="3">
        <v>142.1</v>
      </c>
      <c r="O159" s="3">
        <v>167.4</v>
      </c>
      <c r="P159" s="3">
        <v>134.69999999999999</v>
      </c>
      <c r="Q159" s="3">
        <v>156.19999999999999</v>
      </c>
      <c r="R159" s="3">
        <v>151.6</v>
      </c>
      <c r="S159" s="3">
        <v>150.30000000000001</v>
      </c>
      <c r="T159" s="3">
        <v>142.1</v>
      </c>
      <c r="U159" s="3">
        <v>162.19999999999999</v>
      </c>
      <c r="V159" s="3">
        <v>119.3</v>
      </c>
      <c r="W159" s="3">
        <v>186.1</v>
      </c>
      <c r="X159" s="3">
        <v>135.19999999999999</v>
      </c>
      <c r="Y159" s="3">
        <v>155.30000000000001</v>
      </c>
      <c r="Z159" s="3">
        <v>138.30000000000001</v>
      </c>
      <c r="AA159" s="3">
        <v>104.7</v>
      </c>
      <c r="AB159" s="3">
        <v>155.19999999999999</v>
      </c>
      <c r="AC159" s="3">
        <v>116</v>
      </c>
      <c r="AD159" s="3">
        <v>104.2</v>
      </c>
      <c r="AE159" s="3">
        <v>149.6</v>
      </c>
      <c r="AF159" s="3">
        <v>129.30000000000001</v>
      </c>
      <c r="AG159" s="3">
        <v>124.8</v>
      </c>
      <c r="AH159" s="3">
        <v>144.80000000000001</v>
      </c>
      <c r="AI159" s="3">
        <v>150.30000000000001</v>
      </c>
      <c r="AJ159" s="3">
        <v>197.4</v>
      </c>
      <c r="AK159" s="3">
        <v>228.2</v>
      </c>
      <c r="AL159" s="3">
        <v>195.2</v>
      </c>
      <c r="AM159" s="3">
        <v>199.3</v>
      </c>
      <c r="AN159" s="3">
        <v>206.7</v>
      </c>
      <c r="AO159" s="3">
        <v>160.1</v>
      </c>
      <c r="AP159" s="3">
        <v>167.4</v>
      </c>
      <c r="AQ159" s="3">
        <v>194.3</v>
      </c>
      <c r="AR159" s="3">
        <v>152.6</v>
      </c>
      <c r="AS159" s="3">
        <v>261.89999999999998</v>
      </c>
      <c r="AT159" s="3">
        <v>209.2</v>
      </c>
      <c r="AU159" s="3">
        <v>233.1</v>
      </c>
      <c r="AV159" s="3">
        <v>208.5</v>
      </c>
      <c r="AW159" s="3">
        <v>139.1</v>
      </c>
      <c r="AX159" s="3">
        <v>178.4</v>
      </c>
      <c r="AY159" s="3">
        <v>284.7</v>
      </c>
      <c r="AZ159" s="3">
        <v>213.3</v>
      </c>
      <c r="BA159" s="3">
        <v>156.4</v>
      </c>
      <c r="BB159" s="3">
        <v>202.8</v>
      </c>
      <c r="BC159" s="3">
        <v>135.30000000000001</v>
      </c>
      <c r="BD159" s="3">
        <v>131.6</v>
      </c>
      <c r="BE159" s="3">
        <v>117.8</v>
      </c>
      <c r="BF159" s="3">
        <v>143.80000000000001</v>
      </c>
      <c r="BG159" s="3">
        <v>141.80000000000001</v>
      </c>
      <c r="BH159" s="3">
        <v>144.5</v>
      </c>
      <c r="BI159" s="3">
        <v>92.8</v>
      </c>
      <c r="BJ159" s="3">
        <v>141.9</v>
      </c>
      <c r="BK159" s="3">
        <v>161</v>
      </c>
      <c r="BL159" s="3">
        <v>151.1</v>
      </c>
      <c r="BM159" s="3">
        <v>153.1</v>
      </c>
      <c r="BN159" s="3">
        <v>98</v>
      </c>
      <c r="BO159" s="3">
        <v>206.8</v>
      </c>
      <c r="BP159" s="3">
        <v>191.9</v>
      </c>
      <c r="BQ159" s="3">
        <v>111.8</v>
      </c>
      <c r="BR159" s="3">
        <v>93.3</v>
      </c>
      <c r="BS159" s="3">
        <v>113.7</v>
      </c>
      <c r="BT159" s="3">
        <v>156.1</v>
      </c>
      <c r="BU159" s="3">
        <v>114.4</v>
      </c>
      <c r="BV159" s="3">
        <v>124.9</v>
      </c>
      <c r="BW159" s="3">
        <v>189.1</v>
      </c>
      <c r="BX159" s="3">
        <v>260.5</v>
      </c>
      <c r="BY159" s="3">
        <v>128.6</v>
      </c>
      <c r="BZ159" s="3">
        <v>207.1</v>
      </c>
      <c r="CA159" s="3">
        <v>219.7</v>
      </c>
      <c r="CB159" s="3">
        <v>244.8</v>
      </c>
      <c r="CC159" s="3">
        <v>205.5</v>
      </c>
      <c r="CD159" s="3">
        <v>200.1</v>
      </c>
      <c r="CE159" s="3">
        <v>157.80000000000001</v>
      </c>
      <c r="CF159" s="3">
        <v>43.1</v>
      </c>
      <c r="CG159" s="3">
        <v>111.1</v>
      </c>
      <c r="CH159" s="3">
        <v>111.4</v>
      </c>
      <c r="CI159" s="3">
        <v>198.7</v>
      </c>
      <c r="CJ159" s="3">
        <v>146.9</v>
      </c>
      <c r="CK159" s="3">
        <v>132.80000000000001</v>
      </c>
      <c r="CL159" s="3">
        <v>253.4</v>
      </c>
      <c r="CM159" s="3">
        <v>132.69999999999999</v>
      </c>
      <c r="CN159" s="3">
        <v>118.9</v>
      </c>
    </row>
    <row r="160" spans="1:92" x14ac:dyDescent="0.2">
      <c r="A160" s="4">
        <v>36586</v>
      </c>
      <c r="B160" s="3">
        <v>135.80000000000001</v>
      </c>
      <c r="C160" s="3">
        <v>138.1</v>
      </c>
      <c r="D160" s="3">
        <v>157.80000000000001</v>
      </c>
      <c r="E160" s="3">
        <v>132.4</v>
      </c>
      <c r="F160" s="3">
        <v>151.69999999999999</v>
      </c>
      <c r="G160" s="3">
        <v>161.80000000000001</v>
      </c>
      <c r="H160" s="3">
        <v>132.9</v>
      </c>
      <c r="I160" s="3">
        <v>156.30000000000001</v>
      </c>
      <c r="J160" s="3">
        <v>109.2</v>
      </c>
      <c r="K160" s="3">
        <v>132.1</v>
      </c>
      <c r="L160" s="3">
        <v>151.1</v>
      </c>
      <c r="M160" s="3">
        <v>160.4</v>
      </c>
      <c r="N160" s="3">
        <v>142.4</v>
      </c>
      <c r="O160" s="3">
        <v>167.3</v>
      </c>
      <c r="P160" s="3">
        <v>136.69999999999999</v>
      </c>
      <c r="Q160" s="3">
        <v>158</v>
      </c>
      <c r="R160" s="3">
        <v>153.19999999999999</v>
      </c>
      <c r="S160" s="3">
        <v>150.4</v>
      </c>
      <c r="T160" s="3">
        <v>140.69999999999999</v>
      </c>
      <c r="U160" s="3">
        <v>160.69999999999999</v>
      </c>
      <c r="V160" s="3">
        <v>118.8</v>
      </c>
      <c r="W160" s="3">
        <v>187.4</v>
      </c>
      <c r="X160" s="3">
        <v>135.1</v>
      </c>
      <c r="Y160" s="3">
        <v>155.6</v>
      </c>
      <c r="Z160" s="3">
        <v>138.5</v>
      </c>
      <c r="AA160" s="3">
        <v>105.3</v>
      </c>
      <c r="AB160" s="3">
        <v>155.1</v>
      </c>
      <c r="AC160" s="3">
        <v>107.9</v>
      </c>
      <c r="AD160" s="3">
        <v>94.6</v>
      </c>
      <c r="AE160" s="3">
        <v>148.9</v>
      </c>
      <c r="AF160" s="3">
        <v>128.4</v>
      </c>
      <c r="AG160" s="3">
        <v>123.8</v>
      </c>
      <c r="AH160" s="3">
        <v>145.1</v>
      </c>
      <c r="AI160" s="3">
        <v>149.30000000000001</v>
      </c>
      <c r="AJ160" s="3">
        <v>197.7</v>
      </c>
      <c r="AK160" s="3">
        <v>229.7</v>
      </c>
      <c r="AL160" s="3">
        <v>195.3</v>
      </c>
      <c r="AM160" s="3">
        <v>199.9</v>
      </c>
      <c r="AN160" s="3">
        <v>207.3</v>
      </c>
      <c r="AO160" s="3">
        <v>160.69999999999999</v>
      </c>
      <c r="AP160" s="3">
        <v>167.5</v>
      </c>
      <c r="AQ160" s="3">
        <v>194.8</v>
      </c>
      <c r="AR160" s="3">
        <v>152.30000000000001</v>
      </c>
      <c r="AS160" s="3">
        <v>262</v>
      </c>
      <c r="AT160" s="3">
        <v>209.5</v>
      </c>
      <c r="AU160" s="3">
        <v>233.1</v>
      </c>
      <c r="AV160" s="3">
        <v>217</v>
      </c>
      <c r="AW160" s="3">
        <v>139.6</v>
      </c>
      <c r="AX160" s="3">
        <v>178.4</v>
      </c>
      <c r="AY160" s="3">
        <v>284.7</v>
      </c>
      <c r="AZ160" s="3">
        <v>213.1</v>
      </c>
      <c r="BA160" s="3">
        <v>154.9</v>
      </c>
      <c r="BB160" s="3">
        <v>204</v>
      </c>
      <c r="BC160" s="3">
        <v>135.69999999999999</v>
      </c>
      <c r="BD160" s="3">
        <v>131.6</v>
      </c>
      <c r="BE160" s="3">
        <v>117.8</v>
      </c>
      <c r="BF160" s="3">
        <v>146.80000000000001</v>
      </c>
      <c r="BG160" s="3">
        <v>145.80000000000001</v>
      </c>
      <c r="BH160" s="3">
        <v>148.30000000000001</v>
      </c>
      <c r="BI160" s="3">
        <v>92.4</v>
      </c>
      <c r="BJ160" s="3">
        <v>143.1</v>
      </c>
      <c r="BK160" s="3">
        <v>160.30000000000001</v>
      </c>
      <c r="BL160" s="3">
        <v>151.1</v>
      </c>
      <c r="BM160" s="3">
        <v>153.1</v>
      </c>
      <c r="BN160" s="3">
        <v>97.9</v>
      </c>
      <c r="BO160" s="3">
        <v>207.5</v>
      </c>
      <c r="BP160" s="3">
        <v>192.3</v>
      </c>
      <c r="BQ160" s="3">
        <v>114.4</v>
      </c>
      <c r="BR160" s="3">
        <v>94.5</v>
      </c>
      <c r="BS160" s="3">
        <v>113.8</v>
      </c>
      <c r="BT160" s="3">
        <v>158.5</v>
      </c>
      <c r="BU160" s="3">
        <v>116.4</v>
      </c>
      <c r="BV160" s="3">
        <v>125.7</v>
      </c>
      <c r="BW160" s="3">
        <v>189.2</v>
      </c>
      <c r="BX160" s="3">
        <v>261.60000000000002</v>
      </c>
      <c r="BY160" s="3">
        <v>129.19999999999999</v>
      </c>
      <c r="BZ160" s="3">
        <v>207.8</v>
      </c>
      <c r="CA160" s="3">
        <v>227.7</v>
      </c>
      <c r="CB160" s="3">
        <v>248.1</v>
      </c>
      <c r="CC160" s="3">
        <v>205.5</v>
      </c>
      <c r="CD160" s="3">
        <v>200.1</v>
      </c>
      <c r="CE160" s="3">
        <v>158</v>
      </c>
      <c r="CF160" s="3">
        <v>42.5</v>
      </c>
      <c r="CG160" s="3">
        <v>109.4</v>
      </c>
      <c r="CH160" s="3">
        <v>111</v>
      </c>
      <c r="CI160" s="3">
        <v>199.3</v>
      </c>
      <c r="CJ160" s="3">
        <v>146.30000000000001</v>
      </c>
      <c r="CK160" s="3">
        <v>132.80000000000001</v>
      </c>
      <c r="CL160" s="3">
        <v>254.3</v>
      </c>
      <c r="CM160" s="3">
        <v>133.4</v>
      </c>
      <c r="CN160" s="3">
        <v>119.2</v>
      </c>
    </row>
    <row r="161" spans="1:92" x14ac:dyDescent="0.2">
      <c r="A161" s="4">
        <v>36617</v>
      </c>
      <c r="B161" s="3">
        <v>135.1</v>
      </c>
      <c r="C161" s="3">
        <v>137.80000000000001</v>
      </c>
      <c r="D161" s="3">
        <v>158.30000000000001</v>
      </c>
      <c r="E161" s="3">
        <v>133.30000000000001</v>
      </c>
      <c r="F161" s="3">
        <v>155.5</v>
      </c>
      <c r="G161" s="3">
        <v>167</v>
      </c>
      <c r="H161" s="3">
        <v>131.69999999999999</v>
      </c>
      <c r="I161" s="3">
        <v>155.19999999999999</v>
      </c>
      <c r="J161" s="3">
        <v>103.6</v>
      </c>
      <c r="K161" s="3">
        <v>132.4</v>
      </c>
      <c r="L161" s="3">
        <v>150.5</v>
      </c>
      <c r="M161" s="3">
        <v>160.19999999999999</v>
      </c>
      <c r="N161" s="3">
        <v>141.4</v>
      </c>
      <c r="O161" s="3">
        <v>166.5</v>
      </c>
      <c r="P161" s="3">
        <v>137.1</v>
      </c>
      <c r="Q161" s="3">
        <v>157</v>
      </c>
      <c r="R161" s="3">
        <v>151.5</v>
      </c>
      <c r="S161" s="3">
        <v>150.4</v>
      </c>
      <c r="T161" s="3">
        <v>140.9</v>
      </c>
      <c r="U161" s="3">
        <v>155.4</v>
      </c>
      <c r="V161" s="3">
        <v>117.3</v>
      </c>
      <c r="W161" s="3">
        <v>186.9</v>
      </c>
      <c r="X161" s="3">
        <v>134.6</v>
      </c>
      <c r="Y161" s="3">
        <v>155.9</v>
      </c>
      <c r="Z161" s="3">
        <v>134.6</v>
      </c>
      <c r="AA161" s="3">
        <v>98.3</v>
      </c>
      <c r="AB161" s="3">
        <v>153.80000000000001</v>
      </c>
      <c r="AC161" s="3">
        <v>107.9</v>
      </c>
      <c r="AD161" s="3">
        <v>94.5</v>
      </c>
      <c r="AE161" s="3">
        <v>149.5</v>
      </c>
      <c r="AF161" s="3">
        <v>130.19999999999999</v>
      </c>
      <c r="AG161" s="3">
        <v>125.8</v>
      </c>
      <c r="AH161" s="3">
        <v>144.80000000000001</v>
      </c>
      <c r="AI161" s="3">
        <v>152</v>
      </c>
      <c r="AJ161" s="3">
        <v>198.2</v>
      </c>
      <c r="AK161" s="3">
        <v>230.8</v>
      </c>
      <c r="AL161" s="3">
        <v>195.9</v>
      </c>
      <c r="AM161" s="3">
        <v>201.1</v>
      </c>
      <c r="AN161" s="3">
        <v>208.7</v>
      </c>
      <c r="AO161" s="3">
        <v>161.30000000000001</v>
      </c>
      <c r="AP161" s="3">
        <v>167</v>
      </c>
      <c r="AQ161" s="3">
        <v>195.7</v>
      </c>
      <c r="AR161" s="3">
        <v>151.19999999999999</v>
      </c>
      <c r="AS161" s="3">
        <v>278.8</v>
      </c>
      <c r="AT161" s="3">
        <v>218.2</v>
      </c>
      <c r="AU161" s="3">
        <v>237.2</v>
      </c>
      <c r="AV161" s="3">
        <v>237.9</v>
      </c>
      <c r="AW161" s="3">
        <v>140.6</v>
      </c>
      <c r="AX161" s="3">
        <v>189.4</v>
      </c>
      <c r="AY161" s="3">
        <v>257.8</v>
      </c>
      <c r="AZ161" s="3">
        <v>215</v>
      </c>
      <c r="BA161" s="3">
        <v>155.4</v>
      </c>
      <c r="BB161" s="3">
        <v>205.1</v>
      </c>
      <c r="BC161" s="3">
        <v>135.30000000000001</v>
      </c>
      <c r="BD161" s="3">
        <v>131.1</v>
      </c>
      <c r="BE161" s="3">
        <v>114.6</v>
      </c>
      <c r="BF161" s="3">
        <v>144.30000000000001</v>
      </c>
      <c r="BG161" s="3">
        <v>146.6</v>
      </c>
      <c r="BH161" s="3">
        <v>146.30000000000001</v>
      </c>
      <c r="BI161" s="3">
        <v>92.5</v>
      </c>
      <c r="BJ161" s="3">
        <v>143</v>
      </c>
      <c r="BK161" s="3">
        <v>161.1</v>
      </c>
      <c r="BL161" s="3">
        <v>151.30000000000001</v>
      </c>
      <c r="BM161" s="3">
        <v>153.1</v>
      </c>
      <c r="BN161" s="3">
        <v>97.1</v>
      </c>
      <c r="BO161" s="3">
        <v>208</v>
      </c>
      <c r="BP161" s="3">
        <v>192.4</v>
      </c>
      <c r="BQ161" s="3">
        <v>113.7</v>
      </c>
      <c r="BR161" s="3">
        <v>97.3</v>
      </c>
      <c r="BS161" s="3">
        <v>114.9</v>
      </c>
      <c r="BT161" s="3">
        <v>158</v>
      </c>
      <c r="BU161" s="3">
        <v>116.7</v>
      </c>
      <c r="BV161" s="3">
        <v>124</v>
      </c>
      <c r="BW161" s="3">
        <v>189.1</v>
      </c>
      <c r="BX161" s="3">
        <v>264.3</v>
      </c>
      <c r="BY161" s="3">
        <v>129.6</v>
      </c>
      <c r="BZ161" s="3">
        <v>208.5</v>
      </c>
      <c r="CA161" s="3">
        <v>232.5</v>
      </c>
      <c r="CB161" s="3">
        <v>250.9</v>
      </c>
      <c r="CC161" s="3">
        <v>205.7</v>
      </c>
      <c r="CD161" s="3">
        <v>201.4</v>
      </c>
      <c r="CE161" s="3">
        <v>160.5</v>
      </c>
      <c r="CF161" s="3">
        <v>42.2</v>
      </c>
      <c r="CG161" s="3">
        <v>109.6</v>
      </c>
      <c r="CH161" s="3">
        <v>111.1</v>
      </c>
      <c r="CI161" s="3">
        <v>199.5</v>
      </c>
      <c r="CJ161" s="3">
        <v>147</v>
      </c>
      <c r="CK161" s="3">
        <v>134.5</v>
      </c>
      <c r="CL161" s="3">
        <v>256.3</v>
      </c>
      <c r="CM161" s="3">
        <v>133.4</v>
      </c>
      <c r="CN161" s="3">
        <v>119.8</v>
      </c>
    </row>
    <row r="162" spans="1:92" x14ac:dyDescent="0.2">
      <c r="A162" s="4">
        <v>36647</v>
      </c>
      <c r="B162" s="3">
        <v>135.69999999999999</v>
      </c>
      <c r="C162" s="3">
        <v>138.1</v>
      </c>
      <c r="D162" s="3">
        <v>157</v>
      </c>
      <c r="E162" s="3">
        <v>133.1</v>
      </c>
      <c r="F162" s="3">
        <v>156.69999999999999</v>
      </c>
      <c r="G162" s="3">
        <v>170.2</v>
      </c>
      <c r="H162" s="3">
        <v>134.19999999999999</v>
      </c>
      <c r="I162" s="3">
        <v>154.6</v>
      </c>
      <c r="J162" s="3">
        <v>108.8</v>
      </c>
      <c r="K162" s="3">
        <v>132.5</v>
      </c>
      <c r="L162" s="3">
        <v>150.30000000000001</v>
      </c>
      <c r="M162" s="3">
        <v>159.30000000000001</v>
      </c>
      <c r="N162" s="3">
        <v>141.9</v>
      </c>
      <c r="O162" s="3">
        <v>166</v>
      </c>
      <c r="P162" s="3">
        <v>136.1</v>
      </c>
      <c r="Q162" s="3">
        <v>157.69999999999999</v>
      </c>
      <c r="R162" s="3">
        <v>151.1</v>
      </c>
      <c r="S162" s="3">
        <v>150.4</v>
      </c>
      <c r="T162" s="3">
        <v>139.9</v>
      </c>
      <c r="U162" s="3">
        <v>155</v>
      </c>
      <c r="V162" s="3">
        <v>115.3</v>
      </c>
      <c r="W162" s="3">
        <v>188.9</v>
      </c>
      <c r="X162" s="3">
        <v>133.80000000000001</v>
      </c>
      <c r="Y162" s="3">
        <v>157.5</v>
      </c>
      <c r="Z162" s="3">
        <v>139.4</v>
      </c>
      <c r="AA162" s="3">
        <v>108.6</v>
      </c>
      <c r="AB162" s="3">
        <v>154.4</v>
      </c>
      <c r="AC162" s="3">
        <v>110.8</v>
      </c>
      <c r="AD162" s="3">
        <v>98</v>
      </c>
      <c r="AE162" s="3">
        <v>149.19999999999999</v>
      </c>
      <c r="AF162" s="3">
        <v>134.69999999999999</v>
      </c>
      <c r="AG162" s="3">
        <v>130.80000000000001</v>
      </c>
      <c r="AH162" s="3">
        <v>145.6</v>
      </c>
      <c r="AI162" s="3">
        <v>151.9</v>
      </c>
      <c r="AJ162" s="3">
        <v>199.3</v>
      </c>
      <c r="AK162" s="3">
        <v>232.9</v>
      </c>
      <c r="AL162" s="3">
        <v>196.9</v>
      </c>
      <c r="AM162" s="3">
        <v>202.2</v>
      </c>
      <c r="AN162" s="3">
        <v>210.2</v>
      </c>
      <c r="AO162" s="3">
        <v>161.1</v>
      </c>
      <c r="AP162" s="3">
        <v>167.6</v>
      </c>
      <c r="AQ162" s="3">
        <v>196.7</v>
      </c>
      <c r="AR162" s="3">
        <v>151.5</v>
      </c>
      <c r="AS162" s="3">
        <v>278.89999999999998</v>
      </c>
      <c r="AT162" s="3">
        <v>218.3</v>
      </c>
      <c r="AU162" s="3">
        <v>237.4</v>
      </c>
      <c r="AV162" s="3">
        <v>239.2</v>
      </c>
      <c r="AW162" s="3">
        <v>142.9</v>
      </c>
      <c r="AX162" s="3">
        <v>189.4</v>
      </c>
      <c r="AY162" s="3">
        <v>257.8</v>
      </c>
      <c r="AZ162" s="3">
        <v>216.8</v>
      </c>
      <c r="BA162" s="3">
        <v>154.5</v>
      </c>
      <c r="BB162" s="3">
        <v>205.9</v>
      </c>
      <c r="BC162" s="3">
        <v>132</v>
      </c>
      <c r="BD162" s="3">
        <v>129.80000000000001</v>
      </c>
      <c r="BE162" s="3">
        <v>114.5</v>
      </c>
      <c r="BF162" s="3">
        <v>142.1</v>
      </c>
      <c r="BG162" s="3">
        <v>146.4</v>
      </c>
      <c r="BH162" s="3">
        <v>149</v>
      </c>
      <c r="BI162" s="3">
        <v>92.3</v>
      </c>
      <c r="BJ162" s="3">
        <v>143</v>
      </c>
      <c r="BK162" s="3">
        <v>160.9</v>
      </c>
      <c r="BL162" s="3">
        <v>151.1</v>
      </c>
      <c r="BM162" s="3">
        <v>157.6</v>
      </c>
      <c r="BN162" s="3">
        <v>96.3</v>
      </c>
      <c r="BO162" s="3">
        <v>208.9</v>
      </c>
      <c r="BP162" s="3">
        <v>192.4</v>
      </c>
      <c r="BQ162" s="3">
        <v>114.1</v>
      </c>
      <c r="BR162" s="3">
        <v>97</v>
      </c>
      <c r="BS162" s="3">
        <v>113.4</v>
      </c>
      <c r="BT162" s="3">
        <v>158.6</v>
      </c>
      <c r="BU162" s="3">
        <v>117</v>
      </c>
      <c r="BV162" s="3">
        <v>124.5</v>
      </c>
      <c r="BW162" s="3">
        <v>190.3</v>
      </c>
      <c r="BX162" s="3">
        <v>265.10000000000002</v>
      </c>
      <c r="BY162" s="3">
        <v>129.69999999999999</v>
      </c>
      <c r="BZ162" s="3">
        <v>210.3</v>
      </c>
      <c r="CA162" s="3">
        <v>231.4</v>
      </c>
      <c r="CB162" s="3">
        <v>251.3</v>
      </c>
      <c r="CC162" s="3">
        <v>205.8</v>
      </c>
      <c r="CD162" s="3">
        <v>202.7</v>
      </c>
      <c r="CE162" s="3">
        <v>161</v>
      </c>
      <c r="CF162" s="3">
        <v>42</v>
      </c>
      <c r="CG162" s="3">
        <v>110.1</v>
      </c>
      <c r="CH162" s="3">
        <v>111.2</v>
      </c>
      <c r="CI162" s="3">
        <v>199.9</v>
      </c>
      <c r="CJ162" s="3">
        <v>148.4</v>
      </c>
      <c r="CK162" s="3">
        <v>134.5</v>
      </c>
      <c r="CL162" s="3">
        <v>258</v>
      </c>
      <c r="CM162" s="3">
        <v>134</v>
      </c>
      <c r="CN162" s="3">
        <v>121</v>
      </c>
    </row>
    <row r="163" spans="1:92" x14ac:dyDescent="0.2">
      <c r="A163" s="4">
        <v>36678</v>
      </c>
      <c r="B163" s="3">
        <v>135.69999999999999</v>
      </c>
      <c r="C163" s="3">
        <v>137.69999999999999</v>
      </c>
      <c r="D163" s="3">
        <v>157.19999999999999</v>
      </c>
      <c r="E163" s="3">
        <v>132.1</v>
      </c>
      <c r="F163" s="3">
        <v>155.69999999999999</v>
      </c>
      <c r="G163" s="3">
        <v>167.4</v>
      </c>
      <c r="H163" s="3">
        <v>132.1</v>
      </c>
      <c r="I163" s="3">
        <v>154.6</v>
      </c>
      <c r="J163" s="3">
        <v>109.6</v>
      </c>
      <c r="K163" s="3">
        <v>132.6</v>
      </c>
      <c r="L163" s="3">
        <v>150.69999999999999</v>
      </c>
      <c r="M163" s="3">
        <v>159.80000000000001</v>
      </c>
      <c r="N163" s="3">
        <v>142.19999999999999</v>
      </c>
      <c r="O163" s="3">
        <v>166.4</v>
      </c>
      <c r="P163" s="3">
        <v>135.69999999999999</v>
      </c>
      <c r="Q163" s="3">
        <v>157.4</v>
      </c>
      <c r="R163" s="3">
        <v>151.19999999999999</v>
      </c>
      <c r="S163" s="3">
        <v>150.4</v>
      </c>
      <c r="T163" s="3">
        <v>140.1</v>
      </c>
      <c r="U163" s="3">
        <v>150.69999999999999</v>
      </c>
      <c r="V163" s="3">
        <v>116.5</v>
      </c>
      <c r="W163" s="3">
        <v>188.4</v>
      </c>
      <c r="X163" s="3">
        <v>132.1</v>
      </c>
      <c r="Y163" s="3">
        <v>158</v>
      </c>
      <c r="Z163" s="3">
        <v>144.6</v>
      </c>
      <c r="AA163" s="3">
        <v>121.3</v>
      </c>
      <c r="AB163" s="3">
        <v>153.9</v>
      </c>
      <c r="AC163" s="3">
        <v>110.9</v>
      </c>
      <c r="AD163" s="3">
        <v>98.4</v>
      </c>
      <c r="AE163" s="3">
        <v>148</v>
      </c>
      <c r="AF163" s="3">
        <v>136.30000000000001</v>
      </c>
      <c r="AG163" s="3">
        <v>132.6</v>
      </c>
      <c r="AH163" s="3">
        <v>145.9</v>
      </c>
      <c r="AI163" s="3">
        <v>151.4</v>
      </c>
      <c r="AJ163" s="3">
        <v>199.7</v>
      </c>
      <c r="AK163" s="3">
        <v>234.5</v>
      </c>
      <c r="AL163" s="3">
        <v>196.9</v>
      </c>
      <c r="AM163" s="3">
        <v>202.5</v>
      </c>
      <c r="AN163" s="3">
        <v>210.7</v>
      </c>
      <c r="AO163" s="3">
        <v>160.9</v>
      </c>
      <c r="AP163" s="3">
        <v>168</v>
      </c>
      <c r="AQ163" s="3">
        <v>197.3</v>
      </c>
      <c r="AR163" s="3">
        <v>151.80000000000001</v>
      </c>
      <c r="AS163" s="3">
        <v>279.5</v>
      </c>
      <c r="AT163" s="3">
        <v>218.1</v>
      </c>
      <c r="AU163" s="3">
        <v>237.8</v>
      </c>
      <c r="AV163" s="3">
        <v>240.6</v>
      </c>
      <c r="AW163" s="3">
        <v>145.9</v>
      </c>
      <c r="AX163" s="3">
        <v>189.4</v>
      </c>
      <c r="AY163" s="3">
        <v>257.8</v>
      </c>
      <c r="AZ163" s="3">
        <v>217.1</v>
      </c>
      <c r="BA163" s="3">
        <v>153.9</v>
      </c>
      <c r="BB163" s="3">
        <v>207.4</v>
      </c>
      <c r="BC163" s="3">
        <v>131.1</v>
      </c>
      <c r="BD163" s="3">
        <v>128.6</v>
      </c>
      <c r="BE163" s="3">
        <v>114.4</v>
      </c>
      <c r="BF163" s="3">
        <v>144.69999999999999</v>
      </c>
      <c r="BG163" s="3">
        <v>146</v>
      </c>
      <c r="BH163" s="3">
        <v>146.6</v>
      </c>
      <c r="BI163" s="3">
        <v>92.2</v>
      </c>
      <c r="BJ163" s="3">
        <v>142.69999999999999</v>
      </c>
      <c r="BK163" s="3">
        <v>161.4</v>
      </c>
      <c r="BL163" s="3">
        <v>151.30000000000001</v>
      </c>
      <c r="BM163" s="3">
        <v>157.6</v>
      </c>
      <c r="BN163" s="3">
        <v>96</v>
      </c>
      <c r="BO163" s="3">
        <v>209.6</v>
      </c>
      <c r="BP163" s="3">
        <v>193.2</v>
      </c>
      <c r="BQ163" s="3">
        <v>112</v>
      </c>
      <c r="BR163" s="3">
        <v>96.6</v>
      </c>
      <c r="BS163" s="3">
        <v>112.9</v>
      </c>
      <c r="BT163" s="3">
        <v>157.6</v>
      </c>
      <c r="BU163" s="3">
        <v>117.1</v>
      </c>
      <c r="BV163" s="3">
        <v>124.3</v>
      </c>
      <c r="BW163" s="3">
        <v>188.9</v>
      </c>
      <c r="BX163" s="3">
        <v>265.5</v>
      </c>
      <c r="BY163" s="3">
        <v>128.6</v>
      </c>
      <c r="BZ163" s="3">
        <v>210.5</v>
      </c>
      <c r="CA163" s="3">
        <v>242.6</v>
      </c>
      <c r="CB163" s="3">
        <v>250.7</v>
      </c>
      <c r="CC163" s="3">
        <v>205.6</v>
      </c>
      <c r="CD163" s="3">
        <v>205.2</v>
      </c>
      <c r="CE163" s="3">
        <v>161.4</v>
      </c>
      <c r="CF163" s="3">
        <v>40.6</v>
      </c>
      <c r="CG163" s="3">
        <v>109.9</v>
      </c>
      <c r="CH163" s="3">
        <v>110.8</v>
      </c>
      <c r="CI163" s="3">
        <v>199.8</v>
      </c>
      <c r="CJ163" s="3">
        <v>148.69999999999999</v>
      </c>
      <c r="CK163" s="3">
        <v>134.5</v>
      </c>
      <c r="CL163" s="3">
        <v>258.5</v>
      </c>
      <c r="CM163" s="3">
        <v>135.4</v>
      </c>
      <c r="CN163" s="3">
        <v>121.6</v>
      </c>
    </row>
    <row r="164" spans="1:92" x14ac:dyDescent="0.2">
      <c r="A164" s="4">
        <v>36708</v>
      </c>
      <c r="B164" s="3">
        <v>137.1</v>
      </c>
      <c r="C164" s="3">
        <v>137.80000000000001</v>
      </c>
      <c r="D164" s="3">
        <v>157.69999999999999</v>
      </c>
      <c r="E164" s="3">
        <v>134.1</v>
      </c>
      <c r="F164" s="3">
        <v>153.30000000000001</v>
      </c>
      <c r="G164" s="3">
        <v>160.80000000000001</v>
      </c>
      <c r="H164" s="3">
        <v>133.4</v>
      </c>
      <c r="I164" s="3">
        <v>157</v>
      </c>
      <c r="J164" s="3">
        <v>110</v>
      </c>
      <c r="K164" s="3">
        <v>132.4</v>
      </c>
      <c r="L164" s="3">
        <v>152</v>
      </c>
      <c r="M164" s="3">
        <v>163.1</v>
      </c>
      <c r="N164" s="3">
        <v>141.6</v>
      </c>
      <c r="O164" s="3">
        <v>165.8</v>
      </c>
      <c r="P164" s="3">
        <v>135.80000000000001</v>
      </c>
      <c r="Q164" s="3">
        <v>155.1</v>
      </c>
      <c r="R164" s="3">
        <v>152.5</v>
      </c>
      <c r="S164" s="3">
        <v>150.5</v>
      </c>
      <c r="T164" s="3">
        <v>139.1</v>
      </c>
      <c r="U164" s="3">
        <v>153</v>
      </c>
      <c r="V164" s="3">
        <v>116.1</v>
      </c>
      <c r="W164" s="3">
        <v>188.3</v>
      </c>
      <c r="X164" s="3">
        <v>132.6</v>
      </c>
      <c r="Y164" s="3">
        <v>158.30000000000001</v>
      </c>
      <c r="Z164" s="3">
        <v>171.7</v>
      </c>
      <c r="AA164" s="3">
        <v>185.1</v>
      </c>
      <c r="AB164" s="3">
        <v>153.30000000000001</v>
      </c>
      <c r="AC164" s="3">
        <v>108.9</v>
      </c>
      <c r="AD164" s="3">
        <v>95.9</v>
      </c>
      <c r="AE164" s="3">
        <v>148.1</v>
      </c>
      <c r="AF164" s="3">
        <v>133.6</v>
      </c>
      <c r="AG164" s="3">
        <v>129.4</v>
      </c>
      <c r="AH164" s="3">
        <v>146.5</v>
      </c>
      <c r="AI164" s="3">
        <v>151.5</v>
      </c>
      <c r="AJ164" s="3">
        <v>200.3</v>
      </c>
      <c r="AK164" s="3">
        <v>234.8</v>
      </c>
      <c r="AL164" s="3">
        <v>197.8</v>
      </c>
      <c r="AM164" s="3">
        <v>202.5</v>
      </c>
      <c r="AN164" s="3">
        <v>210.8</v>
      </c>
      <c r="AO164" s="3">
        <v>160.80000000000001</v>
      </c>
      <c r="AP164" s="3">
        <v>167.6</v>
      </c>
      <c r="AQ164" s="3">
        <v>197.4</v>
      </c>
      <c r="AR164" s="3">
        <v>151.1</v>
      </c>
      <c r="AS164" s="3">
        <v>279.60000000000002</v>
      </c>
      <c r="AT164" s="3">
        <v>218.6</v>
      </c>
      <c r="AU164" s="3">
        <v>238.6</v>
      </c>
      <c r="AV164" s="3">
        <v>242.1</v>
      </c>
      <c r="AW164" s="3">
        <v>146.4</v>
      </c>
      <c r="AX164" s="3">
        <v>189.4</v>
      </c>
      <c r="AY164" s="3">
        <v>257.8</v>
      </c>
      <c r="AZ164" s="3">
        <v>219.9</v>
      </c>
      <c r="BA164" s="3">
        <v>153.5</v>
      </c>
      <c r="BB164" s="3">
        <v>207.7</v>
      </c>
      <c r="BC164" s="3">
        <v>130.80000000000001</v>
      </c>
      <c r="BD164" s="3">
        <v>127.8</v>
      </c>
      <c r="BE164" s="3">
        <v>114.4</v>
      </c>
      <c r="BF164" s="3">
        <v>154</v>
      </c>
      <c r="BG164" s="3">
        <v>144.19999999999999</v>
      </c>
      <c r="BH164" s="3">
        <v>142.19999999999999</v>
      </c>
      <c r="BI164" s="3">
        <v>88.1</v>
      </c>
      <c r="BJ164" s="3">
        <v>138.69999999999999</v>
      </c>
      <c r="BK164" s="3">
        <v>162.19999999999999</v>
      </c>
      <c r="BL164" s="3">
        <v>151.5</v>
      </c>
      <c r="BM164" s="3">
        <v>157.6</v>
      </c>
      <c r="BN164" s="3">
        <v>97.1</v>
      </c>
      <c r="BO164" s="3">
        <v>210.6</v>
      </c>
      <c r="BP164" s="3">
        <v>193.4</v>
      </c>
      <c r="BQ164" s="3">
        <v>104.5</v>
      </c>
      <c r="BR164" s="3">
        <v>86</v>
      </c>
      <c r="BS164" s="3">
        <v>106.5</v>
      </c>
      <c r="BT164" s="3">
        <v>153</v>
      </c>
      <c r="BU164" s="3">
        <v>112.4</v>
      </c>
      <c r="BV164" s="3">
        <v>122.5</v>
      </c>
      <c r="BW164" s="3">
        <v>190.5</v>
      </c>
      <c r="BX164" s="3">
        <v>267.5</v>
      </c>
      <c r="BY164" s="3">
        <v>127</v>
      </c>
      <c r="BZ164" s="3">
        <v>210.9</v>
      </c>
      <c r="CA164" s="3">
        <v>244.5</v>
      </c>
      <c r="CB164" s="3">
        <v>251.5</v>
      </c>
      <c r="CC164" s="3">
        <v>206.3</v>
      </c>
      <c r="CD164" s="3">
        <v>206.3</v>
      </c>
      <c r="CE164" s="3">
        <v>161.1</v>
      </c>
      <c r="CF164" s="3">
        <v>39.6</v>
      </c>
      <c r="CG164" s="3">
        <v>108.5</v>
      </c>
      <c r="CH164" s="3">
        <v>110</v>
      </c>
      <c r="CI164" s="3">
        <v>200.3</v>
      </c>
      <c r="CJ164" s="3">
        <v>147.69999999999999</v>
      </c>
      <c r="CK164" s="3">
        <v>134.6</v>
      </c>
      <c r="CL164" s="3">
        <v>258.3</v>
      </c>
      <c r="CM164" s="3">
        <v>136.19999999999999</v>
      </c>
      <c r="CN164" s="3">
        <v>123.5</v>
      </c>
    </row>
    <row r="165" spans="1:92" x14ac:dyDescent="0.2">
      <c r="A165" s="4">
        <v>36739</v>
      </c>
      <c r="B165" s="3">
        <v>135.69999999999999</v>
      </c>
      <c r="C165" s="3">
        <v>137.6</v>
      </c>
      <c r="D165" s="3">
        <v>158</v>
      </c>
      <c r="E165" s="3">
        <v>132.30000000000001</v>
      </c>
      <c r="F165" s="3">
        <v>149.9</v>
      </c>
      <c r="G165" s="3">
        <v>154.6</v>
      </c>
      <c r="H165" s="3">
        <v>136.9</v>
      </c>
      <c r="I165" s="3">
        <v>158.69999999999999</v>
      </c>
      <c r="J165" s="3">
        <v>109.9</v>
      </c>
      <c r="K165" s="3">
        <v>133.4</v>
      </c>
      <c r="L165" s="3">
        <v>151</v>
      </c>
      <c r="M165" s="3">
        <v>161.4</v>
      </c>
      <c r="N165" s="3">
        <v>141.4</v>
      </c>
      <c r="O165" s="3">
        <v>166.2</v>
      </c>
      <c r="P165" s="3">
        <v>134.6</v>
      </c>
      <c r="Q165" s="3">
        <v>157.30000000000001</v>
      </c>
      <c r="R165" s="3">
        <v>153</v>
      </c>
      <c r="S165" s="3">
        <v>150.4</v>
      </c>
      <c r="T165" s="3">
        <v>140.80000000000001</v>
      </c>
      <c r="U165" s="3">
        <v>157.6</v>
      </c>
      <c r="V165" s="3">
        <v>116.7</v>
      </c>
      <c r="W165" s="3">
        <v>186.9</v>
      </c>
      <c r="X165" s="3">
        <v>130.69999999999999</v>
      </c>
      <c r="Y165" s="3">
        <v>158.5</v>
      </c>
      <c r="Z165" s="3">
        <v>160.69999999999999</v>
      </c>
      <c r="AA165" s="3">
        <v>159.4</v>
      </c>
      <c r="AB165" s="3">
        <v>153.30000000000001</v>
      </c>
      <c r="AC165" s="3">
        <v>103.4</v>
      </c>
      <c r="AD165" s="3">
        <v>89.5</v>
      </c>
      <c r="AE165" s="3">
        <v>147.6</v>
      </c>
      <c r="AF165" s="3">
        <v>131.69999999999999</v>
      </c>
      <c r="AG165" s="3">
        <v>127.2</v>
      </c>
      <c r="AH165" s="3">
        <v>147</v>
      </c>
      <c r="AI165" s="3">
        <v>150.4</v>
      </c>
      <c r="AJ165" s="3">
        <v>200.9</v>
      </c>
      <c r="AK165" s="3">
        <v>235.9</v>
      </c>
      <c r="AL165" s="3">
        <v>198.1</v>
      </c>
      <c r="AM165" s="3">
        <v>203</v>
      </c>
      <c r="AN165" s="3">
        <v>211.3</v>
      </c>
      <c r="AO165" s="3">
        <v>160.9</v>
      </c>
      <c r="AP165" s="3">
        <v>167.5</v>
      </c>
      <c r="AQ165" s="3">
        <v>198.1</v>
      </c>
      <c r="AR165" s="3">
        <v>150.6</v>
      </c>
      <c r="AS165" s="3">
        <v>281.2</v>
      </c>
      <c r="AT165" s="3">
        <v>220.2</v>
      </c>
      <c r="AU165" s="3">
        <v>238.9</v>
      </c>
      <c r="AV165" s="3">
        <v>243.3</v>
      </c>
      <c r="AW165" s="3">
        <v>147.80000000000001</v>
      </c>
      <c r="AX165" s="3">
        <v>189.4</v>
      </c>
      <c r="AY165" s="3">
        <v>257.8</v>
      </c>
      <c r="AZ165" s="3">
        <v>221</v>
      </c>
      <c r="BA165" s="3">
        <v>154.4</v>
      </c>
      <c r="BB165" s="3">
        <v>208.1</v>
      </c>
      <c r="BC165" s="3">
        <v>131.1</v>
      </c>
      <c r="BD165" s="3">
        <v>127.7</v>
      </c>
      <c r="BE165" s="3">
        <v>114.4</v>
      </c>
      <c r="BF165" s="3">
        <v>154.9</v>
      </c>
      <c r="BG165" s="3">
        <v>143.69999999999999</v>
      </c>
      <c r="BH165" s="3">
        <v>143.69999999999999</v>
      </c>
      <c r="BI165" s="3">
        <v>90.4</v>
      </c>
      <c r="BJ165" s="3">
        <v>140.80000000000001</v>
      </c>
      <c r="BK165" s="3">
        <v>162.1</v>
      </c>
      <c r="BL165" s="3">
        <v>151.69999999999999</v>
      </c>
      <c r="BM165" s="3">
        <v>157.6</v>
      </c>
      <c r="BN165" s="3">
        <v>95</v>
      </c>
      <c r="BO165" s="3">
        <v>211.7</v>
      </c>
      <c r="BP165" s="3">
        <v>193.8</v>
      </c>
      <c r="BQ165" s="3">
        <v>106.5</v>
      </c>
      <c r="BR165" s="3">
        <v>88.1</v>
      </c>
      <c r="BS165" s="3">
        <v>108.3</v>
      </c>
      <c r="BT165" s="3">
        <v>155.30000000000001</v>
      </c>
      <c r="BU165" s="3">
        <v>113</v>
      </c>
      <c r="BV165" s="3">
        <v>123.8</v>
      </c>
      <c r="BW165" s="3">
        <v>191.1</v>
      </c>
      <c r="BX165" s="3">
        <v>267.39999999999998</v>
      </c>
      <c r="BY165" s="3">
        <v>125.5</v>
      </c>
      <c r="BZ165" s="3">
        <v>211.8</v>
      </c>
      <c r="CA165" s="3">
        <v>234.3</v>
      </c>
      <c r="CB165" s="3">
        <v>253.3</v>
      </c>
      <c r="CC165" s="3">
        <v>206.1</v>
      </c>
      <c r="CD165" s="3">
        <v>206.6</v>
      </c>
      <c r="CE165" s="3">
        <v>163</v>
      </c>
      <c r="CF165" s="3">
        <v>39.5</v>
      </c>
      <c r="CG165" s="3">
        <v>111.5</v>
      </c>
      <c r="CH165" s="3">
        <v>110.1</v>
      </c>
      <c r="CI165" s="3">
        <v>200.2</v>
      </c>
      <c r="CJ165" s="3">
        <v>149.1</v>
      </c>
      <c r="CK165" s="3">
        <v>134.69999999999999</v>
      </c>
      <c r="CL165" s="3">
        <v>257.89999999999998</v>
      </c>
      <c r="CM165" s="3">
        <v>137.19999999999999</v>
      </c>
      <c r="CN165" s="3">
        <v>125.2</v>
      </c>
    </row>
    <row r="166" spans="1:92" x14ac:dyDescent="0.2">
      <c r="A166" s="4">
        <v>36770</v>
      </c>
      <c r="B166" s="3">
        <v>137.30000000000001</v>
      </c>
      <c r="C166" s="3">
        <v>138</v>
      </c>
      <c r="D166" s="3">
        <v>157.4</v>
      </c>
      <c r="E166" s="3">
        <v>133.30000000000001</v>
      </c>
      <c r="F166" s="3">
        <v>148.4</v>
      </c>
      <c r="G166" s="3">
        <v>154.1</v>
      </c>
      <c r="H166" s="3">
        <v>137.69999999999999</v>
      </c>
      <c r="I166" s="3">
        <v>158.5</v>
      </c>
      <c r="J166" s="3">
        <v>108.3</v>
      </c>
      <c r="K166" s="3">
        <v>133.30000000000001</v>
      </c>
      <c r="L166" s="3">
        <v>151.1</v>
      </c>
      <c r="M166" s="3">
        <v>161.6</v>
      </c>
      <c r="N166" s="3">
        <v>141.30000000000001</v>
      </c>
      <c r="O166" s="3">
        <v>166.6</v>
      </c>
      <c r="P166" s="3">
        <v>135.19999999999999</v>
      </c>
      <c r="Q166" s="3">
        <v>157.5</v>
      </c>
      <c r="R166" s="3">
        <v>152.6</v>
      </c>
      <c r="S166" s="3">
        <v>150.4</v>
      </c>
      <c r="T166" s="3">
        <v>140.80000000000001</v>
      </c>
      <c r="U166" s="3">
        <v>152.30000000000001</v>
      </c>
      <c r="V166" s="3">
        <v>116.6</v>
      </c>
      <c r="W166" s="3">
        <v>187.4</v>
      </c>
      <c r="X166" s="3">
        <v>131.6</v>
      </c>
      <c r="Y166" s="3">
        <v>158.69999999999999</v>
      </c>
      <c r="Z166" s="3">
        <v>157.9</v>
      </c>
      <c r="AA166" s="3">
        <v>152.1</v>
      </c>
      <c r="AB166" s="3">
        <v>154</v>
      </c>
      <c r="AC166" s="3">
        <v>107.7</v>
      </c>
      <c r="AD166" s="3">
        <v>94.9</v>
      </c>
      <c r="AE166" s="3">
        <v>146.5</v>
      </c>
      <c r="AF166" s="3">
        <v>131.69999999999999</v>
      </c>
      <c r="AG166" s="3">
        <v>127.1</v>
      </c>
      <c r="AH166" s="3">
        <v>147.80000000000001</v>
      </c>
      <c r="AI166" s="3">
        <v>150.19999999999999</v>
      </c>
      <c r="AJ166" s="3">
        <v>201.3</v>
      </c>
      <c r="AK166" s="3">
        <v>237.3</v>
      </c>
      <c r="AL166" s="3">
        <v>198.9</v>
      </c>
      <c r="AM166" s="3">
        <v>202.8</v>
      </c>
      <c r="AN166" s="3">
        <v>211.3</v>
      </c>
      <c r="AO166" s="3">
        <v>160.19999999999999</v>
      </c>
      <c r="AP166" s="3">
        <v>168.5</v>
      </c>
      <c r="AQ166" s="3">
        <v>198.5</v>
      </c>
      <c r="AR166" s="3">
        <v>152</v>
      </c>
      <c r="AS166" s="3">
        <v>283</v>
      </c>
      <c r="AT166" s="3">
        <v>221.8</v>
      </c>
      <c r="AU166" s="3">
        <v>239.3</v>
      </c>
      <c r="AV166" s="3">
        <v>243.8</v>
      </c>
      <c r="AW166" s="3">
        <v>149.9</v>
      </c>
      <c r="AX166" s="3">
        <v>189.4</v>
      </c>
      <c r="AY166" s="3">
        <v>257.8</v>
      </c>
      <c r="AZ166" s="3">
        <v>222.2</v>
      </c>
      <c r="BA166" s="3">
        <v>154.6</v>
      </c>
      <c r="BB166" s="3">
        <v>208.8</v>
      </c>
      <c r="BC166" s="3">
        <v>133.6</v>
      </c>
      <c r="BD166" s="3">
        <v>127.7</v>
      </c>
      <c r="BE166" s="3">
        <v>114.4</v>
      </c>
      <c r="BF166" s="3">
        <v>181.8</v>
      </c>
      <c r="BG166" s="3">
        <v>148.6</v>
      </c>
      <c r="BH166" s="3">
        <v>147.5</v>
      </c>
      <c r="BI166" s="3">
        <v>89.2</v>
      </c>
      <c r="BJ166" s="3">
        <v>142.6</v>
      </c>
      <c r="BK166" s="3">
        <v>162.69999999999999</v>
      </c>
      <c r="BL166" s="3">
        <v>152.1</v>
      </c>
      <c r="BM166" s="3">
        <v>157.6</v>
      </c>
      <c r="BN166" s="3">
        <v>94.1</v>
      </c>
      <c r="BO166" s="3">
        <v>212.7</v>
      </c>
      <c r="BP166" s="3">
        <v>199.4</v>
      </c>
      <c r="BQ166" s="3">
        <v>110.8</v>
      </c>
      <c r="BR166" s="3">
        <v>92.6</v>
      </c>
      <c r="BS166" s="3">
        <v>110.3</v>
      </c>
      <c r="BT166" s="3">
        <v>157.5</v>
      </c>
      <c r="BU166" s="3">
        <v>116.6</v>
      </c>
      <c r="BV166" s="3">
        <v>124.6</v>
      </c>
      <c r="BW166" s="3">
        <v>190.7</v>
      </c>
      <c r="BX166" s="3">
        <v>267.89999999999998</v>
      </c>
      <c r="BY166" s="3">
        <v>124.8</v>
      </c>
      <c r="BZ166" s="3">
        <v>212.1</v>
      </c>
      <c r="CA166" s="3">
        <v>239</v>
      </c>
      <c r="CB166" s="3">
        <v>254.4</v>
      </c>
      <c r="CC166" s="3">
        <v>206.2</v>
      </c>
      <c r="CD166" s="3">
        <v>206.6</v>
      </c>
      <c r="CE166" s="3">
        <v>162.6</v>
      </c>
      <c r="CF166" s="3">
        <v>39.6</v>
      </c>
      <c r="CG166" s="3">
        <v>107.4</v>
      </c>
      <c r="CH166" s="3">
        <v>110.2</v>
      </c>
      <c r="CI166" s="3">
        <v>200.6</v>
      </c>
      <c r="CJ166" s="3">
        <v>149.6</v>
      </c>
      <c r="CK166" s="3">
        <v>134.69999999999999</v>
      </c>
      <c r="CL166" s="3">
        <v>263.3</v>
      </c>
      <c r="CM166" s="3">
        <v>139.1</v>
      </c>
      <c r="CN166" s="3">
        <v>125.9</v>
      </c>
    </row>
    <row r="167" spans="1:92" x14ac:dyDescent="0.2">
      <c r="A167" s="4">
        <v>36800</v>
      </c>
      <c r="B167" s="3">
        <v>137.30000000000001</v>
      </c>
      <c r="C167" s="3">
        <v>137.6</v>
      </c>
      <c r="D167" s="3">
        <v>158.19999999999999</v>
      </c>
      <c r="E167" s="3">
        <v>135.4</v>
      </c>
      <c r="F167" s="3">
        <v>146.1</v>
      </c>
      <c r="G167" s="3">
        <v>151.69999999999999</v>
      </c>
      <c r="H167" s="3">
        <v>139</v>
      </c>
      <c r="I167" s="3">
        <v>159.80000000000001</v>
      </c>
      <c r="J167" s="3">
        <v>106.3</v>
      </c>
      <c r="K167" s="3">
        <v>133.30000000000001</v>
      </c>
      <c r="L167" s="3">
        <v>152.1</v>
      </c>
      <c r="M167" s="3">
        <v>163.69999999999999</v>
      </c>
      <c r="N167" s="3">
        <v>141.4</v>
      </c>
      <c r="O167" s="3">
        <v>166.8</v>
      </c>
      <c r="P167" s="3">
        <v>135.4</v>
      </c>
      <c r="Q167" s="3">
        <v>156.80000000000001</v>
      </c>
      <c r="R167" s="3">
        <v>153.4</v>
      </c>
      <c r="S167" s="3">
        <v>152.1</v>
      </c>
      <c r="T167" s="3">
        <v>142.19999999999999</v>
      </c>
      <c r="U167" s="3">
        <v>155.80000000000001</v>
      </c>
      <c r="V167" s="3">
        <v>117</v>
      </c>
      <c r="W167" s="3">
        <v>186.8</v>
      </c>
      <c r="X167" s="3">
        <v>132.4</v>
      </c>
      <c r="Y167" s="3">
        <v>158.80000000000001</v>
      </c>
      <c r="Z167" s="3">
        <v>154.30000000000001</v>
      </c>
      <c r="AA167" s="3">
        <v>143.6</v>
      </c>
      <c r="AB167" s="3">
        <v>154.1</v>
      </c>
      <c r="AC167" s="3">
        <v>108.5</v>
      </c>
      <c r="AD167" s="3">
        <v>95.8</v>
      </c>
      <c r="AE167" s="3">
        <v>146.69999999999999</v>
      </c>
      <c r="AF167" s="3">
        <v>133.6</v>
      </c>
      <c r="AG167" s="3">
        <v>129.19999999999999</v>
      </c>
      <c r="AH167" s="3">
        <v>147.69999999999999</v>
      </c>
      <c r="AI167" s="3">
        <v>151</v>
      </c>
      <c r="AJ167" s="3">
        <v>201.6</v>
      </c>
      <c r="AK167" s="3">
        <v>237.9</v>
      </c>
      <c r="AL167" s="3">
        <v>199.2</v>
      </c>
      <c r="AM167" s="3">
        <v>203.5</v>
      </c>
      <c r="AN167" s="3">
        <v>211.7</v>
      </c>
      <c r="AO167" s="3">
        <v>161.80000000000001</v>
      </c>
      <c r="AP167" s="3">
        <v>168</v>
      </c>
      <c r="AQ167" s="3">
        <v>199.1</v>
      </c>
      <c r="AR167" s="3">
        <v>150.80000000000001</v>
      </c>
      <c r="AS167" s="3">
        <v>283.2</v>
      </c>
      <c r="AT167" s="3">
        <v>222</v>
      </c>
      <c r="AU167" s="3">
        <v>240.1</v>
      </c>
      <c r="AV167" s="3">
        <v>245.2</v>
      </c>
      <c r="AW167" s="3">
        <v>150.4</v>
      </c>
      <c r="AX167" s="3">
        <v>189.4</v>
      </c>
      <c r="AY167" s="3">
        <v>257.8</v>
      </c>
      <c r="AZ167" s="3">
        <v>223.1</v>
      </c>
      <c r="BA167" s="3">
        <v>155.1</v>
      </c>
      <c r="BB167" s="3">
        <v>206.4</v>
      </c>
      <c r="BC167" s="3">
        <v>137.69999999999999</v>
      </c>
      <c r="BD167" s="3">
        <v>127.7</v>
      </c>
      <c r="BE167" s="3">
        <v>114.4</v>
      </c>
      <c r="BF167" s="3">
        <v>189.8</v>
      </c>
      <c r="BG167" s="3">
        <v>145.4</v>
      </c>
      <c r="BH167" s="3">
        <v>145.4</v>
      </c>
      <c r="BI167" s="3">
        <v>89.1</v>
      </c>
      <c r="BJ167" s="3">
        <v>140.9</v>
      </c>
      <c r="BK167" s="3">
        <v>163.6</v>
      </c>
      <c r="BL167" s="3">
        <v>151.5</v>
      </c>
      <c r="BM167" s="3">
        <v>157.6</v>
      </c>
      <c r="BN167" s="3">
        <v>93.7</v>
      </c>
      <c r="BO167" s="3">
        <v>213.7</v>
      </c>
      <c r="BP167" s="3">
        <v>199.6</v>
      </c>
      <c r="BQ167" s="3">
        <v>111.3</v>
      </c>
      <c r="BR167" s="3">
        <v>92.5</v>
      </c>
      <c r="BS167" s="3">
        <v>110.5</v>
      </c>
      <c r="BT167" s="3">
        <v>157.30000000000001</v>
      </c>
      <c r="BU167" s="3">
        <v>116.4</v>
      </c>
      <c r="BV167" s="3">
        <v>124.8</v>
      </c>
      <c r="BW167" s="3">
        <v>190.6</v>
      </c>
      <c r="BX167" s="3">
        <v>270.2</v>
      </c>
      <c r="BY167" s="3">
        <v>123.7</v>
      </c>
      <c r="BZ167" s="3">
        <v>212.8</v>
      </c>
      <c r="CA167" s="3">
        <v>233</v>
      </c>
      <c r="CB167" s="3">
        <v>256.8</v>
      </c>
      <c r="CC167" s="3">
        <v>205.4</v>
      </c>
      <c r="CD167" s="3">
        <v>206.9</v>
      </c>
      <c r="CE167" s="3">
        <v>162.5</v>
      </c>
      <c r="CF167" s="3">
        <v>39.200000000000003</v>
      </c>
      <c r="CG167" s="3">
        <v>107</v>
      </c>
      <c r="CH167" s="3">
        <v>111.2</v>
      </c>
      <c r="CI167" s="3">
        <v>201.1</v>
      </c>
      <c r="CJ167" s="3">
        <v>146.5</v>
      </c>
      <c r="CK167" s="3">
        <v>134.19999999999999</v>
      </c>
      <c r="CL167" s="3">
        <v>262.2</v>
      </c>
      <c r="CM167" s="3">
        <v>141</v>
      </c>
      <c r="CN167" s="3">
        <v>126.5</v>
      </c>
    </row>
    <row r="168" spans="1:92" x14ac:dyDescent="0.2">
      <c r="A168" s="4">
        <v>36831</v>
      </c>
      <c r="B168" s="3">
        <v>138.1</v>
      </c>
      <c r="C168" s="3">
        <v>137.30000000000001</v>
      </c>
      <c r="D168" s="3">
        <v>158.19999999999999</v>
      </c>
      <c r="E168" s="3">
        <v>132.30000000000001</v>
      </c>
      <c r="F168" s="3">
        <v>148.9</v>
      </c>
      <c r="G168" s="3">
        <v>153.19999999999999</v>
      </c>
      <c r="H168" s="3">
        <v>138.80000000000001</v>
      </c>
      <c r="I168" s="3">
        <v>159.19999999999999</v>
      </c>
      <c r="J168" s="3">
        <v>102.6</v>
      </c>
      <c r="K168" s="3">
        <v>134.6</v>
      </c>
      <c r="L168" s="3">
        <v>152.80000000000001</v>
      </c>
      <c r="M168" s="3">
        <v>165.4</v>
      </c>
      <c r="N168" s="3">
        <v>141.19999999999999</v>
      </c>
      <c r="O168" s="3">
        <v>167.3</v>
      </c>
      <c r="P168" s="3">
        <v>135.1</v>
      </c>
      <c r="Q168" s="3">
        <v>156.69999999999999</v>
      </c>
      <c r="R168" s="3">
        <v>155.69999999999999</v>
      </c>
      <c r="S168" s="3">
        <v>153</v>
      </c>
      <c r="T168" s="3">
        <v>140.6</v>
      </c>
      <c r="U168" s="3">
        <v>151.1</v>
      </c>
      <c r="V168" s="3">
        <v>116</v>
      </c>
      <c r="W168" s="3">
        <v>186.9</v>
      </c>
      <c r="X168" s="3">
        <v>131.30000000000001</v>
      </c>
      <c r="Y168" s="3">
        <v>158.69999999999999</v>
      </c>
      <c r="Z168" s="3">
        <v>156.19999999999999</v>
      </c>
      <c r="AA168" s="3">
        <v>146.9</v>
      </c>
      <c r="AB168" s="3">
        <v>154.9</v>
      </c>
      <c r="AC168" s="3">
        <v>114.7</v>
      </c>
      <c r="AD168" s="3">
        <v>102.9</v>
      </c>
      <c r="AE168" s="3">
        <v>148.4</v>
      </c>
      <c r="AF168" s="3">
        <v>137.9</v>
      </c>
      <c r="AG168" s="3">
        <v>134.1</v>
      </c>
      <c r="AH168" s="3">
        <v>147.80000000000001</v>
      </c>
      <c r="AI168" s="3">
        <v>150.9</v>
      </c>
      <c r="AJ168" s="3">
        <v>202</v>
      </c>
      <c r="AK168" s="3">
        <v>238.3</v>
      </c>
      <c r="AL168" s="3">
        <v>199.7</v>
      </c>
      <c r="AM168" s="3">
        <v>203.4</v>
      </c>
      <c r="AN168" s="3">
        <v>211.9</v>
      </c>
      <c r="AO168" s="3">
        <v>160.6</v>
      </c>
      <c r="AP168" s="3">
        <v>168</v>
      </c>
      <c r="AQ168" s="3">
        <v>199.5</v>
      </c>
      <c r="AR168" s="3">
        <v>150.69999999999999</v>
      </c>
      <c r="AS168" s="3">
        <v>283.3</v>
      </c>
      <c r="AT168" s="3">
        <v>221.7</v>
      </c>
      <c r="AU168" s="3">
        <v>240.4</v>
      </c>
      <c r="AV168" s="3">
        <v>246.6</v>
      </c>
      <c r="AW168" s="3">
        <v>150.19999999999999</v>
      </c>
      <c r="AX168" s="3">
        <v>189.4</v>
      </c>
      <c r="AY168" s="3">
        <v>257.8</v>
      </c>
      <c r="AZ168" s="3">
        <v>224</v>
      </c>
      <c r="BA168" s="3">
        <v>155.1</v>
      </c>
      <c r="BB168" s="3">
        <v>205.6</v>
      </c>
      <c r="BC168" s="3">
        <v>139.1</v>
      </c>
      <c r="BD168" s="3">
        <v>127.7</v>
      </c>
      <c r="BE168" s="3">
        <v>114.4</v>
      </c>
      <c r="BF168" s="3">
        <v>180.4</v>
      </c>
      <c r="BG168" s="3">
        <v>147.6</v>
      </c>
      <c r="BH168" s="3">
        <v>148.5</v>
      </c>
      <c r="BI168" s="3">
        <v>90.1</v>
      </c>
      <c r="BJ168" s="3">
        <v>143</v>
      </c>
      <c r="BK168" s="3">
        <v>163.19999999999999</v>
      </c>
      <c r="BL168" s="3">
        <v>151.9</v>
      </c>
      <c r="BM168" s="3">
        <v>157.6</v>
      </c>
      <c r="BN168" s="3">
        <v>93.9</v>
      </c>
      <c r="BO168" s="3">
        <v>214.3</v>
      </c>
      <c r="BP168" s="3">
        <v>199.6</v>
      </c>
      <c r="BQ168" s="3">
        <v>112.2</v>
      </c>
      <c r="BR168" s="3">
        <v>92.2</v>
      </c>
      <c r="BS168" s="3">
        <v>112</v>
      </c>
      <c r="BT168" s="3">
        <v>158.5</v>
      </c>
      <c r="BU168" s="3">
        <v>118.1</v>
      </c>
      <c r="BV168" s="3">
        <v>126</v>
      </c>
      <c r="BW168" s="3">
        <v>190.5</v>
      </c>
      <c r="BX168" s="3">
        <v>270.7</v>
      </c>
      <c r="BY168" s="3">
        <v>122.5</v>
      </c>
      <c r="BZ168" s="3">
        <v>213.8</v>
      </c>
      <c r="CA168" s="3">
        <v>238.9</v>
      </c>
      <c r="CB168" s="3">
        <v>260.10000000000002</v>
      </c>
      <c r="CC168" s="3">
        <v>205.6</v>
      </c>
      <c r="CD168" s="3">
        <v>207.3</v>
      </c>
      <c r="CE168" s="3">
        <v>162.69999999999999</v>
      </c>
      <c r="CF168" s="3">
        <v>38.9</v>
      </c>
      <c r="CG168" s="3">
        <v>106.5</v>
      </c>
      <c r="CH168" s="3">
        <v>110.7</v>
      </c>
      <c r="CI168" s="3">
        <v>201.7</v>
      </c>
      <c r="CJ168" s="3">
        <v>149.9</v>
      </c>
      <c r="CK168" s="3">
        <v>130</v>
      </c>
      <c r="CL168" s="3">
        <v>262.2</v>
      </c>
      <c r="CM168" s="3">
        <v>141.69999999999999</v>
      </c>
      <c r="CN168" s="3">
        <v>126.8</v>
      </c>
    </row>
    <row r="169" spans="1:92" x14ac:dyDescent="0.2">
      <c r="A169" s="4">
        <v>36861</v>
      </c>
      <c r="B169" s="3">
        <v>137.30000000000001</v>
      </c>
      <c r="C169" s="3">
        <v>137.80000000000001</v>
      </c>
      <c r="D169" s="3">
        <v>158.6</v>
      </c>
      <c r="E169" s="3">
        <v>130.30000000000001</v>
      </c>
      <c r="F169" s="3">
        <v>146.1</v>
      </c>
      <c r="G169" s="3">
        <v>152</v>
      </c>
      <c r="H169" s="3">
        <v>138.69999999999999</v>
      </c>
      <c r="I169" s="3">
        <v>160.4</v>
      </c>
      <c r="J169" s="3">
        <v>102.2</v>
      </c>
      <c r="K169" s="3">
        <v>134.19999999999999</v>
      </c>
      <c r="L169" s="3">
        <v>152.5</v>
      </c>
      <c r="M169" s="3">
        <v>164.9</v>
      </c>
      <c r="N169" s="3">
        <v>140.9</v>
      </c>
      <c r="O169" s="3">
        <v>166.5</v>
      </c>
      <c r="P169" s="3">
        <v>135.30000000000001</v>
      </c>
      <c r="Q169" s="3">
        <v>156.6</v>
      </c>
      <c r="R169" s="3">
        <v>155.19999999999999</v>
      </c>
      <c r="S169" s="3">
        <v>153.1</v>
      </c>
      <c r="T169" s="3">
        <v>139.9</v>
      </c>
      <c r="U169" s="3">
        <v>152.6</v>
      </c>
      <c r="V169" s="3">
        <v>115.9</v>
      </c>
      <c r="W169" s="3">
        <v>185.9</v>
      </c>
      <c r="X169" s="3">
        <v>131.30000000000001</v>
      </c>
      <c r="Y169" s="3">
        <v>159</v>
      </c>
      <c r="Z169" s="3">
        <v>158.1</v>
      </c>
      <c r="AA169" s="3">
        <v>153</v>
      </c>
      <c r="AB169" s="3">
        <v>153.6</v>
      </c>
      <c r="AC169" s="3">
        <v>114.4</v>
      </c>
      <c r="AD169" s="3">
        <v>102.4</v>
      </c>
      <c r="AE169" s="3">
        <v>148.69999999999999</v>
      </c>
      <c r="AF169" s="3">
        <v>143.30000000000001</v>
      </c>
      <c r="AG169" s="3">
        <v>140.19999999999999</v>
      </c>
      <c r="AH169" s="3">
        <v>147.80000000000001</v>
      </c>
      <c r="AI169" s="3">
        <v>151</v>
      </c>
      <c r="AJ169" s="3">
        <v>202.5</v>
      </c>
      <c r="AK169" s="3">
        <v>238.2</v>
      </c>
      <c r="AL169" s="3">
        <v>200.5</v>
      </c>
      <c r="AM169" s="3">
        <v>203.4</v>
      </c>
      <c r="AN169" s="3">
        <v>212.1</v>
      </c>
      <c r="AO169" s="3">
        <v>160.19999999999999</v>
      </c>
      <c r="AP169" s="3">
        <v>166.5</v>
      </c>
      <c r="AQ169" s="3">
        <v>199.6</v>
      </c>
      <c r="AR169" s="3">
        <v>148.30000000000001</v>
      </c>
      <c r="AS169" s="3">
        <v>283.3</v>
      </c>
      <c r="AT169" s="3">
        <v>221.4</v>
      </c>
      <c r="AU169" s="3">
        <v>240.6</v>
      </c>
      <c r="AV169" s="3">
        <v>247.3</v>
      </c>
      <c r="AW169" s="3">
        <v>151.69999999999999</v>
      </c>
      <c r="AX169" s="3">
        <v>189.4</v>
      </c>
      <c r="AY169" s="3">
        <v>257.8</v>
      </c>
      <c r="AZ169" s="3">
        <v>224.7</v>
      </c>
      <c r="BA169" s="3">
        <v>155.80000000000001</v>
      </c>
      <c r="BB169" s="3">
        <v>206.1</v>
      </c>
      <c r="BC169" s="3">
        <v>139.5</v>
      </c>
      <c r="BD169" s="3">
        <v>127.7</v>
      </c>
      <c r="BE169" s="3">
        <v>114.5</v>
      </c>
      <c r="BF169" s="3">
        <v>174.1</v>
      </c>
      <c r="BG169" s="3">
        <v>154.69999999999999</v>
      </c>
      <c r="BH169" s="3">
        <v>150.6</v>
      </c>
      <c r="BI169" s="3">
        <v>90.2</v>
      </c>
      <c r="BJ169" s="3">
        <v>143.5</v>
      </c>
      <c r="BK169" s="3">
        <v>163.4</v>
      </c>
      <c r="BL169" s="3">
        <v>151.9</v>
      </c>
      <c r="BM169" s="3">
        <v>157.6</v>
      </c>
      <c r="BN169" s="3">
        <v>92.5</v>
      </c>
      <c r="BO169" s="3">
        <v>215</v>
      </c>
      <c r="BP169" s="3">
        <v>199.3</v>
      </c>
      <c r="BQ169" s="3">
        <v>111.9</v>
      </c>
      <c r="BR169" s="3">
        <v>91.2</v>
      </c>
      <c r="BS169" s="3">
        <v>111.2</v>
      </c>
      <c r="BT169" s="3">
        <v>158.1</v>
      </c>
      <c r="BU169" s="3">
        <v>116.6</v>
      </c>
      <c r="BV169" s="3">
        <v>125.8</v>
      </c>
      <c r="BW169" s="3">
        <v>190.2</v>
      </c>
      <c r="BX169" s="3">
        <v>271.60000000000002</v>
      </c>
      <c r="BY169" s="3">
        <v>121.7</v>
      </c>
      <c r="BZ169" s="3">
        <v>214.6</v>
      </c>
      <c r="CA169" s="3">
        <v>235</v>
      </c>
      <c r="CB169" s="3">
        <v>264.10000000000002</v>
      </c>
      <c r="CC169" s="3">
        <v>205.9</v>
      </c>
      <c r="CD169" s="3">
        <v>207.4</v>
      </c>
      <c r="CE169" s="3">
        <v>162.5</v>
      </c>
      <c r="CF169" s="3">
        <v>37.9</v>
      </c>
      <c r="CG169" s="3">
        <v>106.1</v>
      </c>
      <c r="CH169" s="3">
        <v>110.6</v>
      </c>
      <c r="CI169" s="3">
        <v>202.3</v>
      </c>
      <c r="CJ169" s="3">
        <v>151.4</v>
      </c>
      <c r="CK169" s="3">
        <v>130</v>
      </c>
      <c r="CL169" s="3">
        <v>262.5</v>
      </c>
      <c r="CM169" s="3">
        <v>142</v>
      </c>
      <c r="CN169" s="3">
        <v>126.9</v>
      </c>
    </row>
    <row r="170" spans="1:92" x14ac:dyDescent="0.2">
      <c r="A170" s="4">
        <v>36892</v>
      </c>
      <c r="B170" s="3">
        <v>137.80000000000001</v>
      </c>
      <c r="C170" s="3">
        <v>137.9</v>
      </c>
      <c r="D170" s="3">
        <v>158.80000000000001</v>
      </c>
      <c r="E170" s="3">
        <v>132</v>
      </c>
      <c r="F170" s="3">
        <v>151.4</v>
      </c>
      <c r="G170" s="3">
        <v>157.4</v>
      </c>
      <c r="H170" s="3">
        <v>138.19999999999999</v>
      </c>
      <c r="I170" s="3">
        <v>162.30000000000001</v>
      </c>
      <c r="J170" s="3">
        <v>107.7</v>
      </c>
      <c r="K170" s="3">
        <v>134.30000000000001</v>
      </c>
      <c r="L170" s="3">
        <v>149.80000000000001</v>
      </c>
      <c r="M170" s="3">
        <v>160</v>
      </c>
      <c r="N170" s="3">
        <v>140.30000000000001</v>
      </c>
      <c r="O170" s="3">
        <v>166.3</v>
      </c>
      <c r="P170" s="3">
        <v>135.4</v>
      </c>
      <c r="Q170" s="3">
        <v>158.19999999999999</v>
      </c>
      <c r="R170" s="3">
        <v>153.19999999999999</v>
      </c>
      <c r="S170" s="3">
        <v>153.1</v>
      </c>
      <c r="T170" s="3">
        <v>139.30000000000001</v>
      </c>
      <c r="U170" s="3">
        <v>154.80000000000001</v>
      </c>
      <c r="V170" s="3">
        <v>115</v>
      </c>
      <c r="W170" s="3">
        <v>187.2</v>
      </c>
      <c r="X170" s="3">
        <v>131.4</v>
      </c>
      <c r="Y170" s="3">
        <v>159.6</v>
      </c>
      <c r="Z170" s="3">
        <v>155.19999999999999</v>
      </c>
      <c r="AA170" s="3">
        <v>144.69999999999999</v>
      </c>
      <c r="AB170" s="3">
        <v>154.69999999999999</v>
      </c>
      <c r="AC170" s="3">
        <v>118.5</v>
      </c>
      <c r="AD170" s="3">
        <v>107.4</v>
      </c>
      <c r="AE170" s="3">
        <v>148.80000000000001</v>
      </c>
      <c r="AF170" s="3">
        <v>135.69999999999999</v>
      </c>
      <c r="AG170" s="3">
        <v>131.5</v>
      </c>
      <c r="AH170" s="3">
        <v>148.1</v>
      </c>
      <c r="AI170" s="3">
        <v>152</v>
      </c>
      <c r="AJ170" s="3">
        <v>202.9</v>
      </c>
      <c r="AK170" s="3">
        <v>238.7</v>
      </c>
      <c r="AL170" s="3">
        <v>201.2</v>
      </c>
      <c r="AM170" s="3">
        <v>203.8</v>
      </c>
      <c r="AN170" s="3">
        <v>212.1</v>
      </c>
      <c r="AO170" s="3">
        <v>161.80000000000001</v>
      </c>
      <c r="AP170" s="3">
        <v>168.8</v>
      </c>
      <c r="AQ170" s="3">
        <v>200</v>
      </c>
      <c r="AR170" s="3">
        <v>151.6</v>
      </c>
      <c r="AS170" s="3">
        <v>283.3</v>
      </c>
      <c r="AT170" s="3">
        <v>221.3</v>
      </c>
      <c r="AU170" s="3">
        <v>241</v>
      </c>
      <c r="AV170" s="3">
        <v>248.7</v>
      </c>
      <c r="AW170" s="3">
        <v>152.30000000000001</v>
      </c>
      <c r="AX170" s="3">
        <v>189.4</v>
      </c>
      <c r="AY170" s="3">
        <v>257.8</v>
      </c>
      <c r="AZ170" s="3">
        <v>227.1</v>
      </c>
      <c r="BA170" s="3">
        <v>155.5</v>
      </c>
      <c r="BB170" s="3">
        <v>206.3</v>
      </c>
      <c r="BC170" s="3">
        <v>139.6</v>
      </c>
      <c r="BD170" s="3">
        <v>127.7</v>
      </c>
      <c r="BE170" s="3">
        <v>114.5</v>
      </c>
      <c r="BF170" s="3">
        <v>159.5</v>
      </c>
      <c r="BG170" s="3">
        <v>142.5</v>
      </c>
      <c r="BH170" s="3">
        <v>143.30000000000001</v>
      </c>
      <c r="BI170" s="3">
        <v>87.1</v>
      </c>
      <c r="BJ170" s="3">
        <v>138.1</v>
      </c>
      <c r="BK170" s="3">
        <v>163.1</v>
      </c>
      <c r="BL170" s="3">
        <v>152.4</v>
      </c>
      <c r="BM170" s="3">
        <v>157.6</v>
      </c>
      <c r="BN170" s="3">
        <v>89.6</v>
      </c>
      <c r="BO170" s="3">
        <v>218.6</v>
      </c>
      <c r="BP170" s="3">
        <v>200.3</v>
      </c>
      <c r="BQ170" s="3">
        <v>105.3</v>
      </c>
      <c r="BR170" s="3">
        <v>82.4</v>
      </c>
      <c r="BS170" s="3">
        <v>106.3</v>
      </c>
      <c r="BT170" s="3">
        <v>153.80000000000001</v>
      </c>
      <c r="BU170" s="3">
        <v>111.2</v>
      </c>
      <c r="BV170" s="3">
        <v>124</v>
      </c>
      <c r="BW170" s="3">
        <v>190.9</v>
      </c>
      <c r="BX170" s="3">
        <v>275.89999999999998</v>
      </c>
      <c r="BY170" s="3">
        <v>123.5</v>
      </c>
      <c r="BZ170" s="3">
        <v>216</v>
      </c>
      <c r="CA170" s="3">
        <v>225.3</v>
      </c>
      <c r="CB170" s="3">
        <v>264.39999999999998</v>
      </c>
      <c r="CC170" s="3">
        <v>212</v>
      </c>
      <c r="CD170" s="3">
        <v>209.4</v>
      </c>
      <c r="CE170" s="3">
        <v>162.6</v>
      </c>
      <c r="CF170" s="3">
        <v>37.1</v>
      </c>
      <c r="CG170" s="3">
        <v>103.6</v>
      </c>
      <c r="CH170" s="3">
        <v>109.9</v>
      </c>
      <c r="CI170" s="3">
        <v>202.9</v>
      </c>
      <c r="CJ170" s="3">
        <v>150.6</v>
      </c>
      <c r="CK170" s="3">
        <v>127.8</v>
      </c>
      <c r="CL170" s="3">
        <v>264.60000000000002</v>
      </c>
      <c r="CM170" s="3">
        <v>143.19999999999999</v>
      </c>
      <c r="CN170" s="3">
        <v>127</v>
      </c>
    </row>
    <row r="171" spans="1:92" x14ac:dyDescent="0.2">
      <c r="A171" s="4">
        <v>36923</v>
      </c>
      <c r="B171" s="3">
        <v>137.5</v>
      </c>
      <c r="C171" s="3">
        <v>139.9</v>
      </c>
      <c r="D171" s="3">
        <v>158.6</v>
      </c>
      <c r="E171" s="3">
        <v>133.1</v>
      </c>
      <c r="F171" s="3">
        <v>151.80000000000001</v>
      </c>
      <c r="G171" s="3">
        <v>166.1</v>
      </c>
      <c r="H171" s="3">
        <v>138.30000000000001</v>
      </c>
      <c r="I171" s="3">
        <v>162.9</v>
      </c>
      <c r="J171" s="3">
        <v>106.9</v>
      </c>
      <c r="K171" s="3">
        <v>134.30000000000001</v>
      </c>
      <c r="L171" s="3">
        <v>152.69999999999999</v>
      </c>
      <c r="M171" s="3">
        <v>163.69999999999999</v>
      </c>
      <c r="N171" s="3">
        <v>142.5</v>
      </c>
      <c r="O171" s="3">
        <v>165.7</v>
      </c>
      <c r="P171" s="3">
        <v>134.30000000000001</v>
      </c>
      <c r="Q171" s="3">
        <v>159.69999999999999</v>
      </c>
      <c r="R171" s="3">
        <v>153.80000000000001</v>
      </c>
      <c r="S171" s="3">
        <v>156.1</v>
      </c>
      <c r="T171" s="3">
        <v>139.80000000000001</v>
      </c>
      <c r="U171" s="3">
        <v>159.69999999999999</v>
      </c>
      <c r="V171" s="3">
        <v>113.9</v>
      </c>
      <c r="W171" s="3">
        <v>187.9</v>
      </c>
      <c r="X171" s="3">
        <v>134.5</v>
      </c>
      <c r="Y171" s="3">
        <v>158.80000000000001</v>
      </c>
      <c r="Z171" s="3">
        <v>155.19999999999999</v>
      </c>
      <c r="AA171" s="3">
        <v>147.6</v>
      </c>
      <c r="AB171" s="3">
        <v>153.19999999999999</v>
      </c>
      <c r="AC171" s="3">
        <v>116.1</v>
      </c>
      <c r="AD171" s="3">
        <v>104.5</v>
      </c>
      <c r="AE171" s="3">
        <v>148.80000000000001</v>
      </c>
      <c r="AF171" s="3">
        <v>135.5</v>
      </c>
      <c r="AG171" s="3">
        <v>131.4</v>
      </c>
      <c r="AH171" s="3">
        <v>148</v>
      </c>
      <c r="AI171" s="3">
        <v>151.1</v>
      </c>
      <c r="AJ171" s="3">
        <v>203.8</v>
      </c>
      <c r="AK171" s="3">
        <v>240.8</v>
      </c>
      <c r="AL171" s="3">
        <v>201.4</v>
      </c>
      <c r="AM171" s="3">
        <v>203.8</v>
      </c>
      <c r="AN171" s="3">
        <v>212</v>
      </c>
      <c r="AO171" s="3">
        <v>161.80000000000001</v>
      </c>
      <c r="AP171" s="3">
        <v>169.4</v>
      </c>
      <c r="AQ171" s="3">
        <v>200.2</v>
      </c>
      <c r="AR171" s="3">
        <v>152.4</v>
      </c>
      <c r="AS171" s="3">
        <v>286.10000000000002</v>
      </c>
      <c r="AT171" s="3">
        <v>223.9</v>
      </c>
      <c r="AU171" s="3">
        <v>241</v>
      </c>
      <c r="AV171" s="3">
        <v>249.6</v>
      </c>
      <c r="AW171" s="3">
        <v>154.19999999999999</v>
      </c>
      <c r="AX171" s="3">
        <v>189.4</v>
      </c>
      <c r="AY171" s="3">
        <v>257.8</v>
      </c>
      <c r="AZ171" s="3">
        <v>227.4</v>
      </c>
      <c r="BA171" s="3">
        <v>156</v>
      </c>
      <c r="BB171" s="3">
        <v>206.9</v>
      </c>
      <c r="BC171" s="3">
        <v>139.4</v>
      </c>
      <c r="BD171" s="3">
        <v>127.7</v>
      </c>
      <c r="BE171" s="3">
        <v>114.7</v>
      </c>
      <c r="BF171" s="3">
        <v>161.19999999999999</v>
      </c>
      <c r="BG171" s="3">
        <v>144.30000000000001</v>
      </c>
      <c r="BH171" s="3">
        <v>146.4</v>
      </c>
      <c r="BI171" s="3">
        <v>89.4</v>
      </c>
      <c r="BJ171" s="3">
        <v>139.9</v>
      </c>
      <c r="BK171" s="3">
        <v>162</v>
      </c>
      <c r="BL171" s="3">
        <v>152.30000000000001</v>
      </c>
      <c r="BM171" s="3">
        <v>157.6</v>
      </c>
      <c r="BN171" s="3">
        <v>88.4</v>
      </c>
      <c r="BO171" s="3">
        <v>219.1</v>
      </c>
      <c r="BP171" s="3">
        <v>201.6</v>
      </c>
      <c r="BQ171" s="3">
        <v>107</v>
      </c>
      <c r="BR171" s="3">
        <v>87</v>
      </c>
      <c r="BS171" s="3">
        <v>108.4</v>
      </c>
      <c r="BT171" s="3">
        <v>155.69999999999999</v>
      </c>
      <c r="BU171" s="3">
        <v>114.4</v>
      </c>
      <c r="BV171" s="3">
        <v>126</v>
      </c>
      <c r="BW171" s="3">
        <v>191.3</v>
      </c>
      <c r="BX171" s="3">
        <v>276.89999999999998</v>
      </c>
      <c r="BY171" s="3">
        <v>124</v>
      </c>
      <c r="BZ171" s="3">
        <v>216.5</v>
      </c>
      <c r="CA171" s="3">
        <v>226.1</v>
      </c>
      <c r="CB171" s="3">
        <v>265</v>
      </c>
      <c r="CC171" s="3">
        <v>212</v>
      </c>
      <c r="CD171" s="3">
        <v>209.6</v>
      </c>
      <c r="CE171" s="3">
        <v>163</v>
      </c>
      <c r="CF171" s="3">
        <v>36.700000000000003</v>
      </c>
      <c r="CG171" s="3">
        <v>108.2</v>
      </c>
      <c r="CH171" s="3">
        <v>110.6</v>
      </c>
      <c r="CI171" s="3">
        <v>204.3</v>
      </c>
      <c r="CJ171" s="3">
        <v>150</v>
      </c>
      <c r="CK171" s="3">
        <v>127.8</v>
      </c>
      <c r="CL171" s="3">
        <v>267.5</v>
      </c>
      <c r="CM171" s="3">
        <v>143.80000000000001</v>
      </c>
      <c r="CN171" s="3">
        <v>127.1</v>
      </c>
    </row>
    <row r="172" spans="1:92" x14ac:dyDescent="0.2">
      <c r="A172" s="4">
        <v>36951</v>
      </c>
      <c r="B172" s="3">
        <v>137.6</v>
      </c>
      <c r="C172" s="3">
        <v>139.80000000000001</v>
      </c>
      <c r="D172" s="3">
        <v>157.69999999999999</v>
      </c>
      <c r="E172" s="3">
        <v>137.5</v>
      </c>
      <c r="F172" s="3">
        <v>159.9</v>
      </c>
      <c r="G172" s="3">
        <v>175.6</v>
      </c>
      <c r="H172" s="3">
        <v>152.1</v>
      </c>
      <c r="I172" s="3">
        <v>178.6</v>
      </c>
      <c r="J172" s="3">
        <v>111.5</v>
      </c>
      <c r="K172" s="3">
        <v>138.19999999999999</v>
      </c>
      <c r="L172" s="3">
        <v>152.4</v>
      </c>
      <c r="M172" s="3">
        <v>165</v>
      </c>
      <c r="N172" s="3">
        <v>140.80000000000001</v>
      </c>
      <c r="O172" s="3">
        <v>164.8</v>
      </c>
      <c r="P172" s="3">
        <v>132.69999999999999</v>
      </c>
      <c r="Q172" s="3">
        <v>160.30000000000001</v>
      </c>
      <c r="R172" s="3">
        <v>153.6</v>
      </c>
      <c r="S172" s="3">
        <v>155.9</v>
      </c>
      <c r="T172" s="3">
        <v>138.5</v>
      </c>
      <c r="U172" s="3">
        <v>161</v>
      </c>
      <c r="V172" s="3">
        <v>114.9</v>
      </c>
      <c r="W172" s="3">
        <v>187.6</v>
      </c>
      <c r="X172" s="3">
        <v>133.9</v>
      </c>
      <c r="Y172" s="3">
        <v>158.6</v>
      </c>
      <c r="Z172" s="3">
        <v>156.19999999999999</v>
      </c>
      <c r="AA172" s="3">
        <v>149.1</v>
      </c>
      <c r="AB172" s="3">
        <v>153.9</v>
      </c>
      <c r="AC172" s="3">
        <v>118.3</v>
      </c>
      <c r="AD172" s="3">
        <v>107.1</v>
      </c>
      <c r="AE172" s="3">
        <v>149.19999999999999</v>
      </c>
      <c r="AF172" s="3">
        <v>136.69999999999999</v>
      </c>
      <c r="AG172" s="3">
        <v>132.80000000000001</v>
      </c>
      <c r="AH172" s="3">
        <v>147.30000000000001</v>
      </c>
      <c r="AI172" s="3">
        <v>152.19999999999999</v>
      </c>
      <c r="AJ172" s="3">
        <v>204.4</v>
      </c>
      <c r="AK172" s="3">
        <v>242</v>
      </c>
      <c r="AL172" s="3">
        <v>202.3</v>
      </c>
      <c r="AM172" s="3">
        <v>204.4</v>
      </c>
      <c r="AN172" s="3">
        <v>212.9</v>
      </c>
      <c r="AO172" s="3">
        <v>161.30000000000001</v>
      </c>
      <c r="AP172" s="3">
        <v>169.7</v>
      </c>
      <c r="AQ172" s="3">
        <v>200.9</v>
      </c>
      <c r="AR172" s="3">
        <v>152.6</v>
      </c>
      <c r="AS172" s="3">
        <v>290</v>
      </c>
      <c r="AT172" s="3">
        <v>226.2</v>
      </c>
      <c r="AU172" s="3">
        <v>241.1</v>
      </c>
      <c r="AV172" s="3">
        <v>237.7</v>
      </c>
      <c r="AW172" s="3">
        <v>154.6</v>
      </c>
      <c r="AX172" s="3">
        <v>189.4</v>
      </c>
      <c r="AY172" s="3">
        <v>257.8</v>
      </c>
      <c r="AZ172" s="3">
        <v>227.8</v>
      </c>
      <c r="BA172" s="3">
        <v>155.6</v>
      </c>
      <c r="BB172" s="3">
        <v>209.8</v>
      </c>
      <c r="BC172" s="3">
        <v>139.4</v>
      </c>
      <c r="BD172" s="3">
        <v>127.7</v>
      </c>
      <c r="BE172" s="3">
        <v>114.9</v>
      </c>
      <c r="BF172" s="3">
        <v>157.5</v>
      </c>
      <c r="BG172" s="3">
        <v>149.5</v>
      </c>
      <c r="BH172" s="3">
        <v>149.6</v>
      </c>
      <c r="BI172" s="3">
        <v>90.9</v>
      </c>
      <c r="BJ172" s="3">
        <v>140.1</v>
      </c>
      <c r="BK172" s="3">
        <v>161.69999999999999</v>
      </c>
      <c r="BL172" s="3">
        <v>152</v>
      </c>
      <c r="BM172" s="3">
        <v>157.6</v>
      </c>
      <c r="BN172" s="3">
        <v>86.9</v>
      </c>
      <c r="BO172" s="3">
        <v>219.7</v>
      </c>
      <c r="BP172" s="3">
        <v>202.2</v>
      </c>
      <c r="BQ172" s="3">
        <v>110.2</v>
      </c>
      <c r="BR172" s="3">
        <v>88.1</v>
      </c>
      <c r="BS172" s="3">
        <v>110.5</v>
      </c>
      <c r="BT172" s="3">
        <v>157.5</v>
      </c>
      <c r="BU172" s="3">
        <v>116</v>
      </c>
      <c r="BV172" s="3">
        <v>128.5</v>
      </c>
      <c r="BW172" s="3">
        <v>191</v>
      </c>
      <c r="BX172" s="3">
        <v>277</v>
      </c>
      <c r="BY172" s="3">
        <v>124.6</v>
      </c>
      <c r="BZ172" s="3">
        <v>217.1</v>
      </c>
      <c r="CA172" s="3">
        <v>219.4</v>
      </c>
      <c r="CB172" s="3">
        <v>264.8</v>
      </c>
      <c r="CC172" s="3">
        <v>212</v>
      </c>
      <c r="CD172" s="3">
        <v>209.6</v>
      </c>
      <c r="CE172" s="3">
        <v>163.30000000000001</v>
      </c>
      <c r="CF172" s="3">
        <v>36.4</v>
      </c>
      <c r="CG172" s="3">
        <v>109.9</v>
      </c>
      <c r="CH172" s="3">
        <v>110.6</v>
      </c>
      <c r="CI172" s="3">
        <v>204.1</v>
      </c>
      <c r="CJ172" s="3">
        <v>148.5</v>
      </c>
      <c r="CK172" s="3">
        <v>127.9</v>
      </c>
      <c r="CL172" s="3">
        <v>267.60000000000002</v>
      </c>
      <c r="CM172" s="3">
        <v>144.4</v>
      </c>
      <c r="CN172" s="3">
        <v>127.6</v>
      </c>
    </row>
    <row r="173" spans="1:92" x14ac:dyDescent="0.2">
      <c r="A173" s="4">
        <v>36982</v>
      </c>
      <c r="B173" s="3">
        <v>137.1</v>
      </c>
      <c r="C173" s="3">
        <v>139.4</v>
      </c>
      <c r="D173" s="3">
        <v>159.5</v>
      </c>
      <c r="E173" s="3">
        <v>133.69999999999999</v>
      </c>
      <c r="F173" s="3">
        <v>160.4</v>
      </c>
      <c r="G173" s="3">
        <v>172.5</v>
      </c>
      <c r="H173" s="3">
        <v>147.1</v>
      </c>
      <c r="I173" s="3">
        <v>182.3</v>
      </c>
      <c r="J173" s="3">
        <v>108</v>
      </c>
      <c r="K173" s="3">
        <v>139.6</v>
      </c>
      <c r="L173" s="3">
        <v>150.80000000000001</v>
      </c>
      <c r="M173" s="3">
        <v>162.4</v>
      </c>
      <c r="N173" s="3">
        <v>140.19999999999999</v>
      </c>
      <c r="O173" s="3">
        <v>165.2</v>
      </c>
      <c r="P173" s="3">
        <v>132.4</v>
      </c>
      <c r="Q173" s="3">
        <v>159.5</v>
      </c>
      <c r="R173" s="3">
        <v>153.19999999999999</v>
      </c>
      <c r="S173" s="3">
        <v>159.30000000000001</v>
      </c>
      <c r="T173" s="3">
        <v>139.30000000000001</v>
      </c>
      <c r="U173" s="3">
        <v>156.4</v>
      </c>
      <c r="V173" s="3">
        <v>115.9</v>
      </c>
      <c r="W173" s="3">
        <v>188.5</v>
      </c>
      <c r="X173" s="3">
        <v>134.5</v>
      </c>
      <c r="Y173" s="3">
        <v>159</v>
      </c>
      <c r="Z173" s="3">
        <v>157.19999999999999</v>
      </c>
      <c r="AA173" s="3">
        <v>153.80000000000001</v>
      </c>
      <c r="AB173" s="3">
        <v>153</v>
      </c>
      <c r="AC173" s="3">
        <v>119.1</v>
      </c>
      <c r="AD173" s="3">
        <v>108.2</v>
      </c>
      <c r="AE173" s="3">
        <v>148.5</v>
      </c>
      <c r="AF173" s="3">
        <v>142.80000000000001</v>
      </c>
      <c r="AG173" s="3">
        <v>139.6</v>
      </c>
      <c r="AH173" s="3">
        <v>147.9</v>
      </c>
      <c r="AI173" s="3">
        <v>151.30000000000001</v>
      </c>
      <c r="AJ173" s="3">
        <v>205.6</v>
      </c>
      <c r="AK173" s="3">
        <v>243.6</v>
      </c>
      <c r="AL173" s="3">
        <v>203.3</v>
      </c>
      <c r="AM173" s="3">
        <v>206.1</v>
      </c>
      <c r="AN173" s="3">
        <v>214.9</v>
      </c>
      <c r="AO173" s="3">
        <v>161.9</v>
      </c>
      <c r="AP173" s="3">
        <v>170.3</v>
      </c>
      <c r="AQ173" s="3">
        <v>202.1</v>
      </c>
      <c r="AR173" s="3">
        <v>152.6</v>
      </c>
      <c r="AS173" s="3">
        <v>291.10000000000002</v>
      </c>
      <c r="AT173" s="3">
        <v>227.5</v>
      </c>
      <c r="AU173" s="3">
        <v>246.2</v>
      </c>
      <c r="AV173" s="3">
        <v>232.3</v>
      </c>
      <c r="AW173" s="3">
        <v>154.5</v>
      </c>
      <c r="AX173" s="3">
        <v>201.2</v>
      </c>
      <c r="AY173" s="3">
        <v>268.89999999999998</v>
      </c>
      <c r="AZ173" s="3">
        <v>231</v>
      </c>
      <c r="BA173" s="3">
        <v>156.6</v>
      </c>
      <c r="BB173" s="3">
        <v>209.6</v>
      </c>
      <c r="BC173" s="3">
        <v>139.5</v>
      </c>
      <c r="BD173" s="3">
        <v>127.7</v>
      </c>
      <c r="BE173" s="3">
        <v>119.4</v>
      </c>
      <c r="BF173" s="3">
        <v>153.9</v>
      </c>
      <c r="BG173" s="3">
        <v>147</v>
      </c>
      <c r="BH173" s="3">
        <v>149.1</v>
      </c>
      <c r="BI173" s="3">
        <v>90.7</v>
      </c>
      <c r="BJ173" s="3">
        <v>139.9</v>
      </c>
      <c r="BK173" s="3">
        <v>162.1</v>
      </c>
      <c r="BL173" s="3">
        <v>152.5</v>
      </c>
      <c r="BM173" s="3">
        <v>157.6</v>
      </c>
      <c r="BN173" s="3">
        <v>86.7</v>
      </c>
      <c r="BO173" s="3">
        <v>220.3</v>
      </c>
      <c r="BP173" s="3">
        <v>203.4</v>
      </c>
      <c r="BQ173" s="3">
        <v>109.7</v>
      </c>
      <c r="BR173" s="3">
        <v>87.1</v>
      </c>
      <c r="BS173" s="3">
        <v>107.2</v>
      </c>
      <c r="BT173" s="3">
        <v>156.69999999999999</v>
      </c>
      <c r="BU173" s="3">
        <v>116.2</v>
      </c>
      <c r="BV173" s="3">
        <v>128.80000000000001</v>
      </c>
      <c r="BW173" s="3">
        <v>190.7</v>
      </c>
      <c r="BX173" s="3">
        <v>280.8</v>
      </c>
      <c r="BY173" s="3">
        <v>125</v>
      </c>
      <c r="BZ173" s="3">
        <v>218.6</v>
      </c>
      <c r="CA173" s="3">
        <v>221.4</v>
      </c>
      <c r="CB173" s="3">
        <v>266</v>
      </c>
      <c r="CC173" s="3">
        <v>213.6</v>
      </c>
      <c r="CD173" s="3">
        <v>213.6</v>
      </c>
      <c r="CE173" s="3">
        <v>163.4</v>
      </c>
      <c r="CF173" s="3">
        <v>35.700000000000003</v>
      </c>
      <c r="CG173" s="3">
        <v>109.9</v>
      </c>
      <c r="CH173" s="3">
        <v>110.2</v>
      </c>
      <c r="CI173" s="3">
        <v>205.6</v>
      </c>
      <c r="CJ173" s="3">
        <v>150.69999999999999</v>
      </c>
      <c r="CK173" s="3">
        <v>134.30000000000001</v>
      </c>
      <c r="CL173" s="3">
        <v>269.3</v>
      </c>
      <c r="CM173" s="3">
        <v>144.9</v>
      </c>
      <c r="CN173" s="3">
        <v>129</v>
      </c>
    </row>
    <row r="174" spans="1:92" x14ac:dyDescent="0.2">
      <c r="A174" s="4">
        <v>37012</v>
      </c>
      <c r="B174" s="3">
        <v>138.30000000000001</v>
      </c>
      <c r="C174" s="3">
        <v>139.5</v>
      </c>
      <c r="D174" s="3">
        <v>160.9</v>
      </c>
      <c r="E174" s="3">
        <v>134.6</v>
      </c>
      <c r="F174" s="3">
        <v>164.5</v>
      </c>
      <c r="G174" s="3">
        <v>175.6</v>
      </c>
      <c r="H174" s="3">
        <v>143.30000000000001</v>
      </c>
      <c r="I174" s="3">
        <v>179.1</v>
      </c>
      <c r="J174" s="3">
        <v>111</v>
      </c>
      <c r="K174" s="3">
        <v>139.6</v>
      </c>
      <c r="L174" s="3">
        <v>153</v>
      </c>
      <c r="M174" s="3">
        <v>162.1</v>
      </c>
      <c r="N174" s="3">
        <v>144.5</v>
      </c>
      <c r="O174" s="3">
        <v>164.7</v>
      </c>
      <c r="P174" s="3">
        <v>131.9</v>
      </c>
      <c r="Q174" s="3">
        <v>160.9</v>
      </c>
      <c r="R174" s="3">
        <v>151.69999999999999</v>
      </c>
      <c r="S174" s="3">
        <v>161.5</v>
      </c>
      <c r="T174" s="3">
        <v>138.80000000000001</v>
      </c>
      <c r="U174" s="3">
        <v>155.9</v>
      </c>
      <c r="V174" s="3">
        <v>116.4</v>
      </c>
      <c r="W174" s="3">
        <v>187.2</v>
      </c>
      <c r="X174" s="3">
        <v>133.80000000000001</v>
      </c>
      <c r="Y174" s="3">
        <v>160.1</v>
      </c>
      <c r="Z174" s="3">
        <v>169.2</v>
      </c>
      <c r="AA174" s="3">
        <v>186</v>
      </c>
      <c r="AB174" s="3">
        <v>153.6</v>
      </c>
      <c r="AC174" s="3">
        <v>144.4</v>
      </c>
      <c r="AD174" s="3">
        <v>138.6</v>
      </c>
      <c r="AE174" s="3">
        <v>149.4</v>
      </c>
      <c r="AF174" s="3">
        <v>147.6</v>
      </c>
      <c r="AG174" s="3">
        <v>144.69999999999999</v>
      </c>
      <c r="AH174" s="3">
        <v>150.30000000000001</v>
      </c>
      <c r="AI174" s="3">
        <v>152.30000000000001</v>
      </c>
      <c r="AJ174" s="3">
        <v>206.4</v>
      </c>
      <c r="AK174" s="3">
        <v>242.6</v>
      </c>
      <c r="AL174" s="3">
        <v>205.3</v>
      </c>
      <c r="AM174" s="3">
        <v>206.5</v>
      </c>
      <c r="AN174" s="3">
        <v>215.6</v>
      </c>
      <c r="AO174" s="3">
        <v>160.9</v>
      </c>
      <c r="AP174" s="3">
        <v>170.6</v>
      </c>
      <c r="AQ174" s="3">
        <v>203.1</v>
      </c>
      <c r="AR174" s="3">
        <v>152.6</v>
      </c>
      <c r="AS174" s="3">
        <v>291.2</v>
      </c>
      <c r="AT174" s="3">
        <v>228.1</v>
      </c>
      <c r="AU174" s="3">
        <v>246.6</v>
      </c>
      <c r="AV174" s="3">
        <v>225.7</v>
      </c>
      <c r="AW174" s="3">
        <v>156.30000000000001</v>
      </c>
      <c r="AX174" s="3">
        <v>201.2</v>
      </c>
      <c r="AY174" s="3">
        <v>268.89999999999998</v>
      </c>
      <c r="AZ174" s="3">
        <v>231.7</v>
      </c>
      <c r="BA174" s="3">
        <v>157.1</v>
      </c>
      <c r="BB174" s="3">
        <v>210.8</v>
      </c>
      <c r="BC174" s="3">
        <v>137.6</v>
      </c>
      <c r="BD174" s="3">
        <v>127.9</v>
      </c>
      <c r="BE174" s="3">
        <v>119.7</v>
      </c>
      <c r="BF174" s="3">
        <v>158.9</v>
      </c>
      <c r="BG174" s="3">
        <v>148.5</v>
      </c>
      <c r="BH174" s="3">
        <v>151.9</v>
      </c>
      <c r="BI174" s="3">
        <v>91.4</v>
      </c>
      <c r="BJ174" s="3">
        <v>140.6</v>
      </c>
      <c r="BK174" s="3">
        <v>162</v>
      </c>
      <c r="BL174" s="3">
        <v>152</v>
      </c>
      <c r="BM174" s="3">
        <v>157.6</v>
      </c>
      <c r="BN174" s="3">
        <v>87</v>
      </c>
      <c r="BO174" s="3">
        <v>221.1</v>
      </c>
      <c r="BP174" s="3">
        <v>203.9</v>
      </c>
      <c r="BQ174" s="3">
        <v>109.9</v>
      </c>
      <c r="BR174" s="3">
        <v>87.1</v>
      </c>
      <c r="BS174" s="3">
        <v>108.2</v>
      </c>
      <c r="BT174" s="3">
        <v>157.1</v>
      </c>
      <c r="BU174" s="3">
        <v>115.9</v>
      </c>
      <c r="BV174" s="3">
        <v>129.1</v>
      </c>
      <c r="BW174" s="3">
        <v>192.3</v>
      </c>
      <c r="BX174" s="3">
        <v>281.8</v>
      </c>
      <c r="BY174" s="3">
        <v>125.8</v>
      </c>
      <c r="BZ174" s="3">
        <v>219.4</v>
      </c>
      <c r="CA174" s="3">
        <v>227.7</v>
      </c>
      <c r="CB174" s="3">
        <v>268.3</v>
      </c>
      <c r="CC174" s="3">
        <v>213.7</v>
      </c>
      <c r="CD174" s="3">
        <v>215</v>
      </c>
      <c r="CE174" s="3">
        <v>165.5</v>
      </c>
      <c r="CF174" s="3">
        <v>36.299999999999997</v>
      </c>
      <c r="CG174" s="3">
        <v>110.7</v>
      </c>
      <c r="CH174" s="3">
        <v>109.8</v>
      </c>
      <c r="CI174" s="3">
        <v>205.5</v>
      </c>
      <c r="CJ174" s="3">
        <v>151.69999999999999</v>
      </c>
      <c r="CK174" s="3">
        <v>134.30000000000001</v>
      </c>
      <c r="CL174" s="3">
        <v>269.89999999999998</v>
      </c>
      <c r="CM174" s="3">
        <v>146.19999999999999</v>
      </c>
      <c r="CN174" s="3">
        <v>129.1</v>
      </c>
    </row>
    <row r="175" spans="1:92" x14ac:dyDescent="0.2">
      <c r="A175" s="4">
        <v>37043</v>
      </c>
      <c r="B175" s="3">
        <v>138</v>
      </c>
      <c r="C175" s="3">
        <v>139.5</v>
      </c>
      <c r="D175" s="3">
        <v>160.80000000000001</v>
      </c>
      <c r="E175" s="3">
        <v>135</v>
      </c>
      <c r="F175" s="3">
        <v>165</v>
      </c>
      <c r="G175" s="3">
        <v>174.6</v>
      </c>
      <c r="H175" s="3">
        <v>145.9</v>
      </c>
      <c r="I175" s="3">
        <v>177.6</v>
      </c>
      <c r="J175" s="3">
        <v>113.2</v>
      </c>
      <c r="K175" s="3">
        <v>139.6</v>
      </c>
      <c r="L175" s="3">
        <v>153.6</v>
      </c>
      <c r="M175" s="3">
        <v>162.4</v>
      </c>
      <c r="N175" s="3">
        <v>145.30000000000001</v>
      </c>
      <c r="O175" s="3">
        <v>164.8</v>
      </c>
      <c r="P175" s="3">
        <v>131.9</v>
      </c>
      <c r="Q175" s="3">
        <v>162.6</v>
      </c>
      <c r="R175" s="3">
        <v>150.6</v>
      </c>
      <c r="S175" s="3">
        <v>161.5</v>
      </c>
      <c r="T175" s="3">
        <v>140.1</v>
      </c>
      <c r="U175" s="3">
        <v>158</v>
      </c>
      <c r="V175" s="3">
        <v>116.3</v>
      </c>
      <c r="W175" s="3">
        <v>188.5</v>
      </c>
      <c r="X175" s="3">
        <v>134.19999999999999</v>
      </c>
      <c r="Y175" s="3">
        <v>160.6</v>
      </c>
      <c r="Z175" s="3">
        <v>179.8</v>
      </c>
      <c r="AA175" s="3">
        <v>215</v>
      </c>
      <c r="AB175" s="3">
        <v>154</v>
      </c>
      <c r="AC175" s="3">
        <v>138.5</v>
      </c>
      <c r="AD175" s="3">
        <v>131.4</v>
      </c>
      <c r="AE175" s="3">
        <v>149.30000000000001</v>
      </c>
      <c r="AF175" s="3">
        <v>153.6</v>
      </c>
      <c r="AG175" s="3">
        <v>151.5</v>
      </c>
      <c r="AH175" s="3">
        <v>150.5</v>
      </c>
      <c r="AI175" s="3">
        <v>152.4</v>
      </c>
      <c r="AJ175" s="3">
        <v>207.2</v>
      </c>
      <c r="AK175" s="3">
        <v>244.5</v>
      </c>
      <c r="AL175" s="3">
        <v>206</v>
      </c>
      <c r="AM175" s="3">
        <v>207.1</v>
      </c>
      <c r="AN175" s="3">
        <v>216.1</v>
      </c>
      <c r="AO175" s="3">
        <v>161.9</v>
      </c>
      <c r="AP175" s="3">
        <v>171.1</v>
      </c>
      <c r="AQ175" s="3">
        <v>203.5</v>
      </c>
      <c r="AR175" s="3">
        <v>153.19999999999999</v>
      </c>
      <c r="AS175" s="3">
        <v>291.2</v>
      </c>
      <c r="AT175" s="3">
        <v>228.1</v>
      </c>
      <c r="AU175" s="3">
        <v>246.8</v>
      </c>
      <c r="AV175" s="3">
        <v>217.4</v>
      </c>
      <c r="AW175" s="3">
        <v>157.30000000000001</v>
      </c>
      <c r="AX175" s="3">
        <v>201.2</v>
      </c>
      <c r="AY175" s="3">
        <v>268.89999999999998</v>
      </c>
      <c r="AZ175" s="3">
        <v>232.9</v>
      </c>
      <c r="BA175" s="3">
        <v>157.69999999999999</v>
      </c>
      <c r="BB175" s="3">
        <v>210.5</v>
      </c>
      <c r="BC175" s="3">
        <v>137.1</v>
      </c>
      <c r="BD175" s="3">
        <v>128</v>
      </c>
      <c r="BE175" s="3">
        <v>119.7</v>
      </c>
      <c r="BF175" s="3">
        <v>159.1</v>
      </c>
      <c r="BG175" s="3">
        <v>149.80000000000001</v>
      </c>
      <c r="BH175" s="3">
        <v>149.9</v>
      </c>
      <c r="BI175" s="3">
        <v>90.9</v>
      </c>
      <c r="BJ175" s="3">
        <v>140.5</v>
      </c>
      <c r="BK175" s="3">
        <v>162</v>
      </c>
      <c r="BL175" s="3">
        <v>152.80000000000001</v>
      </c>
      <c r="BM175" s="3">
        <v>157.6</v>
      </c>
      <c r="BN175" s="3">
        <v>86.8</v>
      </c>
      <c r="BO175" s="3">
        <v>221.8</v>
      </c>
      <c r="BP175" s="3">
        <v>204.4</v>
      </c>
      <c r="BQ175" s="3">
        <v>109.5</v>
      </c>
      <c r="BR175" s="3">
        <v>87.3</v>
      </c>
      <c r="BS175" s="3">
        <v>108.4</v>
      </c>
      <c r="BT175" s="3">
        <v>156</v>
      </c>
      <c r="BU175" s="3">
        <v>116</v>
      </c>
      <c r="BV175" s="3">
        <v>129.30000000000001</v>
      </c>
      <c r="BW175" s="3">
        <v>192.3</v>
      </c>
      <c r="BX175" s="3">
        <v>282.8</v>
      </c>
      <c r="BY175" s="3">
        <v>126</v>
      </c>
      <c r="BZ175" s="3">
        <v>222.1</v>
      </c>
      <c r="CA175" s="3">
        <v>229.7</v>
      </c>
      <c r="CB175" s="3">
        <v>270</v>
      </c>
      <c r="CC175" s="3">
        <v>213.7</v>
      </c>
      <c r="CD175" s="3">
        <v>214.1</v>
      </c>
      <c r="CE175" s="3">
        <v>165.7</v>
      </c>
      <c r="CF175" s="3">
        <v>35.700000000000003</v>
      </c>
      <c r="CG175" s="3">
        <v>111.8</v>
      </c>
      <c r="CH175" s="3">
        <v>109.8</v>
      </c>
      <c r="CI175" s="3">
        <v>207.1</v>
      </c>
      <c r="CJ175" s="3">
        <v>150.69999999999999</v>
      </c>
      <c r="CK175" s="3">
        <v>134.4</v>
      </c>
      <c r="CL175" s="3">
        <v>269.5</v>
      </c>
      <c r="CM175" s="3">
        <v>146.9</v>
      </c>
      <c r="CN175" s="3">
        <v>129.4</v>
      </c>
    </row>
    <row r="176" spans="1:92" x14ac:dyDescent="0.2">
      <c r="A176" s="4">
        <v>37073</v>
      </c>
      <c r="B176" s="3">
        <v>138</v>
      </c>
      <c r="C176" s="3">
        <v>139</v>
      </c>
      <c r="D176" s="3">
        <v>161.9</v>
      </c>
      <c r="E176" s="3">
        <v>133.80000000000001</v>
      </c>
      <c r="F176" s="3">
        <v>160.4</v>
      </c>
      <c r="G176" s="3">
        <v>165.5</v>
      </c>
      <c r="H176" s="3">
        <v>141.30000000000001</v>
      </c>
      <c r="I176" s="3">
        <v>173.2</v>
      </c>
      <c r="J176" s="3">
        <v>112.7</v>
      </c>
      <c r="K176" s="3">
        <v>141.6</v>
      </c>
      <c r="L176" s="3">
        <v>153.5</v>
      </c>
      <c r="M176" s="3">
        <v>163.30000000000001</v>
      </c>
      <c r="N176" s="3">
        <v>144.4</v>
      </c>
      <c r="O176" s="3">
        <v>164.1</v>
      </c>
      <c r="P176" s="3">
        <v>132.5</v>
      </c>
      <c r="Q176" s="3">
        <v>165.4</v>
      </c>
      <c r="R176" s="3">
        <v>153.1</v>
      </c>
      <c r="S176" s="3">
        <v>161.69999999999999</v>
      </c>
      <c r="T176" s="3">
        <v>140.9</v>
      </c>
      <c r="U176" s="3">
        <v>156.4</v>
      </c>
      <c r="V176" s="3">
        <v>115.8</v>
      </c>
      <c r="W176" s="3">
        <v>186.6</v>
      </c>
      <c r="X176" s="3">
        <v>133.9</v>
      </c>
      <c r="Y176" s="3">
        <v>160.9</v>
      </c>
      <c r="Z176" s="3">
        <v>173.8</v>
      </c>
      <c r="AA176" s="3">
        <v>199</v>
      </c>
      <c r="AB176" s="3">
        <v>153.5</v>
      </c>
      <c r="AC176" s="3">
        <v>118.4</v>
      </c>
      <c r="AD176" s="3">
        <v>107.1</v>
      </c>
      <c r="AE176" s="3">
        <v>149.4</v>
      </c>
      <c r="AF176" s="3">
        <v>144.19999999999999</v>
      </c>
      <c r="AG176" s="3">
        <v>140.9</v>
      </c>
      <c r="AH176" s="3">
        <v>150</v>
      </c>
      <c r="AI176" s="3">
        <v>152.6</v>
      </c>
      <c r="AJ176" s="3">
        <v>208</v>
      </c>
      <c r="AK176" s="3">
        <v>246.5</v>
      </c>
      <c r="AL176" s="3">
        <v>206.9</v>
      </c>
      <c r="AM176" s="3">
        <v>207.1</v>
      </c>
      <c r="AN176" s="3">
        <v>216.2</v>
      </c>
      <c r="AO176" s="3">
        <v>161.5</v>
      </c>
      <c r="AP176" s="3">
        <v>171.2</v>
      </c>
      <c r="AQ176" s="3">
        <v>203.9</v>
      </c>
      <c r="AR176" s="3">
        <v>153</v>
      </c>
      <c r="AS176" s="3">
        <v>291.3</v>
      </c>
      <c r="AT176" s="3">
        <v>228.2</v>
      </c>
      <c r="AU176" s="3">
        <v>247</v>
      </c>
      <c r="AV176" s="3">
        <v>218.4</v>
      </c>
      <c r="AW176" s="3">
        <v>160.1</v>
      </c>
      <c r="AX176" s="3">
        <v>201.2</v>
      </c>
      <c r="AY176" s="3">
        <v>268.89999999999998</v>
      </c>
      <c r="AZ176" s="3">
        <v>234.9</v>
      </c>
      <c r="BA176" s="3">
        <v>155.6</v>
      </c>
      <c r="BB176" s="3">
        <v>212.1</v>
      </c>
      <c r="BC176" s="3">
        <v>136.5</v>
      </c>
      <c r="BD176" s="3">
        <v>128.1</v>
      </c>
      <c r="BE176" s="3">
        <v>119.7</v>
      </c>
      <c r="BF176" s="3">
        <v>154.19999999999999</v>
      </c>
      <c r="BG176" s="3">
        <v>145.6</v>
      </c>
      <c r="BH176" s="3">
        <v>145.6</v>
      </c>
      <c r="BI176" s="3">
        <v>88.8</v>
      </c>
      <c r="BJ176" s="3">
        <v>137.5</v>
      </c>
      <c r="BK176" s="3">
        <v>161.9</v>
      </c>
      <c r="BL176" s="3">
        <v>153.19999999999999</v>
      </c>
      <c r="BM176" s="3">
        <v>158.69999999999999</v>
      </c>
      <c r="BN176" s="3">
        <v>87.9</v>
      </c>
      <c r="BO176" s="3">
        <v>223.1</v>
      </c>
      <c r="BP176" s="3">
        <v>203.9</v>
      </c>
      <c r="BQ176" s="3">
        <v>101.7</v>
      </c>
      <c r="BR176" s="3">
        <v>79.400000000000006</v>
      </c>
      <c r="BS176" s="3">
        <v>102.9</v>
      </c>
      <c r="BT176" s="3">
        <v>150.80000000000001</v>
      </c>
      <c r="BU176" s="3">
        <v>111.4</v>
      </c>
      <c r="BV176" s="3">
        <v>128.19999999999999</v>
      </c>
      <c r="BW176" s="3">
        <v>191.1</v>
      </c>
      <c r="BX176" s="3">
        <v>284.89999999999998</v>
      </c>
      <c r="BY176" s="3">
        <v>126.6</v>
      </c>
      <c r="BZ176" s="3">
        <v>223</v>
      </c>
      <c r="CA176" s="3">
        <v>226.5</v>
      </c>
      <c r="CB176" s="3">
        <v>261.89999999999998</v>
      </c>
      <c r="CC176" s="3">
        <v>213.5</v>
      </c>
      <c r="CD176" s="3">
        <v>211.8</v>
      </c>
      <c r="CE176" s="3">
        <v>165.5</v>
      </c>
      <c r="CF176" s="3">
        <v>35.700000000000003</v>
      </c>
      <c r="CG176" s="3">
        <v>110.6</v>
      </c>
      <c r="CH176" s="3">
        <v>108.9</v>
      </c>
      <c r="CI176" s="3">
        <v>208</v>
      </c>
      <c r="CJ176" s="3">
        <v>148.6</v>
      </c>
      <c r="CK176" s="3">
        <v>135.80000000000001</v>
      </c>
      <c r="CL176" s="3">
        <v>270.3</v>
      </c>
      <c r="CM176" s="3">
        <v>149.30000000000001</v>
      </c>
      <c r="CN176" s="3">
        <v>130.30000000000001</v>
      </c>
    </row>
    <row r="177" spans="1:92" x14ac:dyDescent="0.2">
      <c r="A177" s="4">
        <v>37104</v>
      </c>
      <c r="B177" s="3">
        <v>138.6</v>
      </c>
      <c r="C177" s="3">
        <v>139.19999999999999</v>
      </c>
      <c r="D177" s="3">
        <v>161.30000000000001</v>
      </c>
      <c r="E177" s="3">
        <v>135.30000000000001</v>
      </c>
      <c r="F177" s="3">
        <v>154</v>
      </c>
      <c r="G177" s="3">
        <v>156.69999999999999</v>
      </c>
      <c r="H177" s="3">
        <v>142.1</v>
      </c>
      <c r="I177" s="3">
        <v>173.6</v>
      </c>
      <c r="J177" s="3">
        <v>113.1</v>
      </c>
      <c r="K177" s="3">
        <v>140.9</v>
      </c>
      <c r="L177" s="3">
        <v>154</v>
      </c>
      <c r="M177" s="3">
        <v>164.4</v>
      </c>
      <c r="N177" s="3">
        <v>144.4</v>
      </c>
      <c r="O177" s="3">
        <v>165.8</v>
      </c>
      <c r="P177" s="3">
        <v>131.30000000000001</v>
      </c>
      <c r="Q177" s="3">
        <v>166.8</v>
      </c>
      <c r="R177" s="3">
        <v>151.80000000000001</v>
      </c>
      <c r="S177" s="3">
        <v>161.80000000000001</v>
      </c>
      <c r="T177" s="3">
        <v>139.80000000000001</v>
      </c>
      <c r="U177" s="3">
        <v>160.19999999999999</v>
      </c>
      <c r="V177" s="3">
        <v>116.3</v>
      </c>
      <c r="W177" s="3">
        <v>188</v>
      </c>
      <c r="X177" s="3">
        <v>134.1</v>
      </c>
      <c r="Y177" s="3">
        <v>161.30000000000001</v>
      </c>
      <c r="Z177" s="3">
        <v>163.69999999999999</v>
      </c>
      <c r="AA177" s="3">
        <v>171.6</v>
      </c>
      <c r="AB177" s="3">
        <v>153</v>
      </c>
      <c r="AC177" s="3">
        <v>118.8</v>
      </c>
      <c r="AD177" s="3">
        <v>107.5</v>
      </c>
      <c r="AE177" s="3">
        <v>149.80000000000001</v>
      </c>
      <c r="AF177" s="3">
        <v>143.69999999999999</v>
      </c>
      <c r="AG177" s="3">
        <v>140.30000000000001</v>
      </c>
      <c r="AH177" s="3">
        <v>150.6</v>
      </c>
      <c r="AI177" s="3">
        <v>153.1</v>
      </c>
      <c r="AJ177" s="3">
        <v>208.5</v>
      </c>
      <c r="AK177" s="3">
        <v>246.7</v>
      </c>
      <c r="AL177" s="3">
        <v>207.6</v>
      </c>
      <c r="AM177" s="3">
        <v>207.7</v>
      </c>
      <c r="AN177" s="3">
        <v>216.5</v>
      </c>
      <c r="AO177" s="3">
        <v>163.30000000000001</v>
      </c>
      <c r="AP177" s="3">
        <v>171.4</v>
      </c>
      <c r="AQ177" s="3">
        <v>204.2</v>
      </c>
      <c r="AR177" s="3">
        <v>153</v>
      </c>
      <c r="AS177" s="3">
        <v>291.39999999999998</v>
      </c>
      <c r="AT177" s="3">
        <v>228.2</v>
      </c>
      <c r="AU177" s="3">
        <v>247</v>
      </c>
      <c r="AV177" s="3">
        <v>219.5</v>
      </c>
      <c r="AW177" s="3">
        <v>163.1</v>
      </c>
      <c r="AX177" s="3">
        <v>201.2</v>
      </c>
      <c r="AY177" s="3">
        <v>268.89999999999998</v>
      </c>
      <c r="AZ177" s="3">
        <v>235.6</v>
      </c>
      <c r="BA177" s="3">
        <v>157.1</v>
      </c>
      <c r="BB177" s="3">
        <v>213.5</v>
      </c>
      <c r="BC177" s="3">
        <v>136.69999999999999</v>
      </c>
      <c r="BD177" s="3">
        <v>128.19999999999999</v>
      </c>
      <c r="BE177" s="3">
        <v>119.7</v>
      </c>
      <c r="BF177" s="3">
        <v>151</v>
      </c>
      <c r="BG177" s="3">
        <v>145.80000000000001</v>
      </c>
      <c r="BH177" s="3">
        <v>148.80000000000001</v>
      </c>
      <c r="BI177" s="3">
        <v>89.6</v>
      </c>
      <c r="BJ177" s="3">
        <v>140.19999999999999</v>
      </c>
      <c r="BK177" s="3">
        <v>161.80000000000001</v>
      </c>
      <c r="BL177" s="3">
        <v>153.5</v>
      </c>
      <c r="BM177" s="3">
        <v>158.69999999999999</v>
      </c>
      <c r="BN177" s="3">
        <v>89.6</v>
      </c>
      <c r="BO177" s="3">
        <v>224</v>
      </c>
      <c r="BP177" s="3">
        <v>204.5</v>
      </c>
      <c r="BQ177" s="3">
        <v>104.7</v>
      </c>
      <c r="BR177" s="3">
        <v>82.1</v>
      </c>
      <c r="BS177" s="3">
        <v>106</v>
      </c>
      <c r="BT177" s="3">
        <v>152.19999999999999</v>
      </c>
      <c r="BU177" s="3">
        <v>113.8</v>
      </c>
      <c r="BV177" s="3">
        <v>128.69999999999999</v>
      </c>
      <c r="BW177" s="3">
        <v>191</v>
      </c>
      <c r="BX177" s="3">
        <v>285.60000000000002</v>
      </c>
      <c r="BY177" s="3">
        <v>126.5</v>
      </c>
      <c r="BZ177" s="3">
        <v>223.1</v>
      </c>
      <c r="CA177" s="3">
        <v>224.1</v>
      </c>
      <c r="CB177" s="3">
        <v>263</v>
      </c>
      <c r="CC177" s="3">
        <v>214.8</v>
      </c>
      <c r="CD177" s="3">
        <v>212.9</v>
      </c>
      <c r="CE177" s="3">
        <v>166.6</v>
      </c>
      <c r="CF177" s="3">
        <v>35.299999999999997</v>
      </c>
      <c r="CG177" s="3">
        <v>109.8</v>
      </c>
      <c r="CH177" s="3">
        <v>109.4</v>
      </c>
      <c r="CI177" s="3">
        <v>208.9</v>
      </c>
      <c r="CJ177" s="3">
        <v>147.80000000000001</v>
      </c>
      <c r="CK177" s="3">
        <v>135.80000000000001</v>
      </c>
      <c r="CL177" s="3">
        <v>272</v>
      </c>
      <c r="CM177" s="3">
        <v>150.1</v>
      </c>
      <c r="CN177" s="3">
        <v>131</v>
      </c>
    </row>
    <row r="178" spans="1:92" x14ac:dyDescent="0.2">
      <c r="A178" s="4">
        <v>37135</v>
      </c>
      <c r="B178" s="3">
        <v>140.80000000000001</v>
      </c>
      <c r="C178" s="3">
        <v>139.6</v>
      </c>
      <c r="D178" s="3">
        <v>161.5</v>
      </c>
      <c r="E178" s="3">
        <v>131.69999999999999</v>
      </c>
      <c r="F178" s="3">
        <v>155.69999999999999</v>
      </c>
      <c r="G178" s="3">
        <v>158.69999999999999</v>
      </c>
      <c r="H178" s="3">
        <v>140.30000000000001</v>
      </c>
      <c r="I178" s="3">
        <v>174.1</v>
      </c>
      <c r="J178" s="3">
        <v>113.3</v>
      </c>
      <c r="K178" s="3">
        <v>140.4</v>
      </c>
      <c r="L178" s="3">
        <v>154.69999999999999</v>
      </c>
      <c r="M178" s="3">
        <v>163.80000000000001</v>
      </c>
      <c r="N178" s="3">
        <v>146.19999999999999</v>
      </c>
      <c r="O178" s="3">
        <v>165.3</v>
      </c>
      <c r="P178" s="3">
        <v>130.30000000000001</v>
      </c>
      <c r="Q178" s="3">
        <v>164.9</v>
      </c>
      <c r="R178" s="3">
        <v>153.6</v>
      </c>
      <c r="S178" s="3">
        <v>162.30000000000001</v>
      </c>
      <c r="T178" s="3">
        <v>139.30000000000001</v>
      </c>
      <c r="U178" s="3">
        <v>158.69999999999999</v>
      </c>
      <c r="V178" s="3">
        <v>115.9</v>
      </c>
      <c r="W178" s="3">
        <v>186.2</v>
      </c>
      <c r="X178" s="3">
        <v>135.5</v>
      </c>
      <c r="Y178" s="3">
        <v>161.5</v>
      </c>
      <c r="Z178" s="3">
        <v>158.6</v>
      </c>
      <c r="AA178" s="3">
        <v>159.80000000000001</v>
      </c>
      <c r="AB178" s="3">
        <v>151.69999999999999</v>
      </c>
      <c r="AC178" s="3">
        <v>120.8</v>
      </c>
      <c r="AD178" s="3">
        <v>110.1</v>
      </c>
      <c r="AE178" s="3">
        <v>149.30000000000001</v>
      </c>
      <c r="AF178" s="3">
        <v>144.1</v>
      </c>
      <c r="AG178" s="3">
        <v>140.80000000000001</v>
      </c>
      <c r="AH178" s="3">
        <v>149.5</v>
      </c>
      <c r="AI178" s="3">
        <v>152.4</v>
      </c>
      <c r="AJ178" s="3">
        <v>208.7</v>
      </c>
      <c r="AK178" s="3">
        <v>249.6</v>
      </c>
      <c r="AL178" s="3">
        <v>208.1</v>
      </c>
      <c r="AM178" s="3">
        <v>207.8</v>
      </c>
      <c r="AN178" s="3">
        <v>216.7</v>
      </c>
      <c r="AO178" s="3">
        <v>163.1</v>
      </c>
      <c r="AP178" s="3">
        <v>170.9</v>
      </c>
      <c r="AQ178" s="3">
        <v>204.6</v>
      </c>
      <c r="AR178" s="3">
        <v>152</v>
      </c>
      <c r="AS178" s="3">
        <v>294.5</v>
      </c>
      <c r="AT178" s="3">
        <v>231.8</v>
      </c>
      <c r="AU178" s="3">
        <v>247.3</v>
      </c>
      <c r="AV178" s="3">
        <v>215.8</v>
      </c>
      <c r="AW178" s="3">
        <v>165.9</v>
      </c>
      <c r="AX178" s="3">
        <v>201.2</v>
      </c>
      <c r="AY178" s="3">
        <v>268.89999999999998</v>
      </c>
      <c r="AZ178" s="3">
        <v>236.1</v>
      </c>
      <c r="BA178" s="3">
        <v>157.19999999999999</v>
      </c>
      <c r="BB178" s="3">
        <v>214.4</v>
      </c>
      <c r="BC178" s="3">
        <v>143.69999999999999</v>
      </c>
      <c r="BD178" s="3">
        <v>128.30000000000001</v>
      </c>
      <c r="BE178" s="3">
        <v>119.7</v>
      </c>
      <c r="BF178" s="3">
        <v>171.1</v>
      </c>
      <c r="BG178" s="3">
        <v>150.19999999999999</v>
      </c>
      <c r="BH178" s="3">
        <v>152.1</v>
      </c>
      <c r="BI178" s="3">
        <v>89.8</v>
      </c>
      <c r="BJ178" s="3">
        <v>141.6</v>
      </c>
      <c r="BK178" s="3">
        <v>162.6</v>
      </c>
      <c r="BL178" s="3">
        <v>154.19999999999999</v>
      </c>
      <c r="BM178" s="3">
        <v>158.69999999999999</v>
      </c>
      <c r="BN178" s="3">
        <v>89.6</v>
      </c>
      <c r="BO178" s="3">
        <v>225</v>
      </c>
      <c r="BP178" s="3">
        <v>207.3</v>
      </c>
      <c r="BQ178" s="3">
        <v>108.5</v>
      </c>
      <c r="BR178" s="3">
        <v>85.4</v>
      </c>
      <c r="BS178" s="3">
        <v>107.9</v>
      </c>
      <c r="BT178" s="3">
        <v>154.19999999999999</v>
      </c>
      <c r="BU178" s="3">
        <v>116</v>
      </c>
      <c r="BV178" s="3">
        <v>129.9</v>
      </c>
      <c r="BW178" s="3">
        <v>191.6</v>
      </c>
      <c r="BX178" s="3">
        <v>286.10000000000002</v>
      </c>
      <c r="BY178" s="3">
        <v>126.1</v>
      </c>
      <c r="BZ178" s="3">
        <v>222.5</v>
      </c>
      <c r="CA178" s="3">
        <v>223</v>
      </c>
      <c r="CB178" s="3">
        <v>265.2</v>
      </c>
      <c r="CC178" s="3">
        <v>214.8</v>
      </c>
      <c r="CD178" s="3">
        <v>212.9</v>
      </c>
      <c r="CE178" s="3">
        <v>165.9</v>
      </c>
      <c r="CF178" s="3">
        <v>34.799999999999997</v>
      </c>
      <c r="CG178" s="3">
        <v>109.1</v>
      </c>
      <c r="CH178" s="3">
        <v>109.4</v>
      </c>
      <c r="CI178" s="3">
        <v>209.7</v>
      </c>
      <c r="CJ178" s="3">
        <v>147.69999999999999</v>
      </c>
      <c r="CK178" s="3">
        <v>135.80000000000001</v>
      </c>
      <c r="CL178" s="3">
        <v>274.39999999999998</v>
      </c>
      <c r="CM178" s="3">
        <v>150.80000000000001</v>
      </c>
      <c r="CN178" s="3">
        <v>131.1</v>
      </c>
    </row>
    <row r="179" spans="1:92" x14ac:dyDescent="0.2">
      <c r="A179" s="4">
        <v>37165</v>
      </c>
      <c r="B179" s="3">
        <v>142.19999999999999</v>
      </c>
      <c r="C179" s="3">
        <v>138.80000000000001</v>
      </c>
      <c r="D179" s="3">
        <v>162.69999999999999</v>
      </c>
      <c r="E179" s="3">
        <v>132.80000000000001</v>
      </c>
      <c r="F179" s="3">
        <v>157.80000000000001</v>
      </c>
      <c r="G179" s="3">
        <v>156</v>
      </c>
      <c r="H179" s="3">
        <v>144.30000000000001</v>
      </c>
      <c r="I179" s="3">
        <v>173</v>
      </c>
      <c r="J179" s="3">
        <v>108.9</v>
      </c>
      <c r="K179" s="3">
        <v>141.80000000000001</v>
      </c>
      <c r="L179" s="3">
        <v>154.69999999999999</v>
      </c>
      <c r="M179" s="3">
        <v>164.2</v>
      </c>
      <c r="N179" s="3">
        <v>145.69999999999999</v>
      </c>
      <c r="O179" s="3">
        <v>164.2</v>
      </c>
      <c r="P179" s="3">
        <v>128.69999999999999</v>
      </c>
      <c r="Q179" s="3">
        <v>165.7</v>
      </c>
      <c r="R179" s="3">
        <v>152.80000000000001</v>
      </c>
      <c r="S179" s="3">
        <v>162.1</v>
      </c>
      <c r="T179" s="3">
        <v>140.30000000000001</v>
      </c>
      <c r="U179" s="3">
        <v>162.4</v>
      </c>
      <c r="V179" s="3">
        <v>115.7</v>
      </c>
      <c r="W179" s="3">
        <v>186.6</v>
      </c>
      <c r="X179" s="3">
        <v>134.69999999999999</v>
      </c>
      <c r="Y179" s="3">
        <v>160.80000000000001</v>
      </c>
      <c r="Z179" s="3">
        <v>156.69999999999999</v>
      </c>
      <c r="AA179" s="3">
        <v>152.30000000000001</v>
      </c>
      <c r="AB179" s="3">
        <v>153</v>
      </c>
      <c r="AC179" s="3">
        <v>122.3</v>
      </c>
      <c r="AD179" s="3">
        <v>112</v>
      </c>
      <c r="AE179" s="3">
        <v>148.80000000000001</v>
      </c>
      <c r="AF179" s="3">
        <v>146.69999999999999</v>
      </c>
      <c r="AG179" s="3">
        <v>143.69999999999999</v>
      </c>
      <c r="AH179" s="3">
        <v>150.30000000000001</v>
      </c>
      <c r="AI179" s="3">
        <v>153.30000000000001</v>
      </c>
      <c r="AJ179" s="3">
        <v>209.4</v>
      </c>
      <c r="AK179" s="3">
        <v>251.3</v>
      </c>
      <c r="AL179" s="3">
        <v>208.6</v>
      </c>
      <c r="AM179" s="3">
        <v>208.3</v>
      </c>
      <c r="AN179" s="3">
        <v>217.6</v>
      </c>
      <c r="AO179" s="3">
        <v>162</v>
      </c>
      <c r="AP179" s="3">
        <v>172</v>
      </c>
      <c r="AQ179" s="3">
        <v>205.3</v>
      </c>
      <c r="AR179" s="3">
        <v>153.4</v>
      </c>
      <c r="AS179" s="3">
        <v>294.7</v>
      </c>
      <c r="AT179" s="3">
        <v>232</v>
      </c>
      <c r="AU179" s="3">
        <v>247.8</v>
      </c>
      <c r="AV179" s="3">
        <v>209.7</v>
      </c>
      <c r="AW179" s="3">
        <v>165.4</v>
      </c>
      <c r="AX179" s="3">
        <v>201.2</v>
      </c>
      <c r="AY179" s="3">
        <v>268.89999999999998</v>
      </c>
      <c r="AZ179" s="3">
        <v>238.3</v>
      </c>
      <c r="BA179" s="3">
        <v>156.80000000000001</v>
      </c>
      <c r="BB179" s="3">
        <v>214.3</v>
      </c>
      <c r="BC179" s="3">
        <v>147.19999999999999</v>
      </c>
      <c r="BD179" s="3">
        <v>128.4</v>
      </c>
      <c r="BE179" s="3">
        <v>119.7</v>
      </c>
      <c r="BF179" s="3">
        <v>149.19999999999999</v>
      </c>
      <c r="BG179" s="3">
        <v>147.9</v>
      </c>
      <c r="BH179" s="3">
        <v>147.1</v>
      </c>
      <c r="BI179" s="3">
        <v>89.8</v>
      </c>
      <c r="BJ179" s="3">
        <v>140.9</v>
      </c>
      <c r="BK179" s="3">
        <v>162.80000000000001</v>
      </c>
      <c r="BL179" s="3">
        <v>154.69999999999999</v>
      </c>
      <c r="BM179" s="3">
        <v>158.69999999999999</v>
      </c>
      <c r="BN179" s="3">
        <v>90.2</v>
      </c>
      <c r="BO179" s="3">
        <v>226.6</v>
      </c>
      <c r="BP179" s="3">
        <v>209</v>
      </c>
      <c r="BQ179" s="3">
        <v>108.1</v>
      </c>
      <c r="BR179" s="3">
        <v>84.6</v>
      </c>
      <c r="BS179" s="3">
        <v>106.4</v>
      </c>
      <c r="BT179" s="3">
        <v>153.30000000000001</v>
      </c>
      <c r="BU179" s="3">
        <v>116.5</v>
      </c>
      <c r="BV179" s="3">
        <v>129.4</v>
      </c>
      <c r="BW179" s="3">
        <v>191.9</v>
      </c>
      <c r="BX179" s="3">
        <v>286.60000000000002</v>
      </c>
      <c r="BY179" s="3">
        <v>124.7</v>
      </c>
      <c r="BZ179" s="3">
        <v>223.2</v>
      </c>
      <c r="CA179" s="3">
        <v>219.4</v>
      </c>
      <c r="CB179" s="3">
        <v>266.3</v>
      </c>
      <c r="CC179" s="3">
        <v>214.8</v>
      </c>
      <c r="CD179" s="3">
        <v>214.4</v>
      </c>
      <c r="CE179" s="3">
        <v>165.3</v>
      </c>
      <c r="CF179" s="3">
        <v>34.299999999999997</v>
      </c>
      <c r="CG179" s="3">
        <v>109.6</v>
      </c>
      <c r="CH179" s="3">
        <v>108.7</v>
      </c>
      <c r="CI179" s="3">
        <v>210.5</v>
      </c>
      <c r="CJ179" s="3">
        <v>144.69999999999999</v>
      </c>
      <c r="CK179" s="3">
        <v>138.69999999999999</v>
      </c>
      <c r="CL179" s="3">
        <v>274</v>
      </c>
      <c r="CM179" s="3">
        <v>152</v>
      </c>
      <c r="CN179" s="3">
        <v>131.4</v>
      </c>
    </row>
    <row r="180" spans="1:92" x14ac:dyDescent="0.2">
      <c r="A180" s="4">
        <v>37196</v>
      </c>
      <c r="B180" s="3">
        <v>144</v>
      </c>
      <c r="C180" s="3">
        <v>138.80000000000001</v>
      </c>
      <c r="D180" s="3">
        <v>163.1</v>
      </c>
      <c r="E180" s="3">
        <v>132.80000000000001</v>
      </c>
      <c r="F180" s="3">
        <v>156.9</v>
      </c>
      <c r="G180" s="3">
        <v>154.5</v>
      </c>
      <c r="H180" s="3">
        <v>140.4</v>
      </c>
      <c r="I180" s="3">
        <v>173.6</v>
      </c>
      <c r="J180" s="3">
        <v>111.2</v>
      </c>
      <c r="K180" s="3">
        <v>139.9</v>
      </c>
      <c r="L180" s="3">
        <v>156.19999999999999</v>
      </c>
      <c r="M180" s="3">
        <v>167</v>
      </c>
      <c r="N180" s="3">
        <v>146.19999999999999</v>
      </c>
      <c r="O180" s="3">
        <v>165.2</v>
      </c>
      <c r="P180" s="3">
        <v>132.5</v>
      </c>
      <c r="Q180" s="3">
        <v>166.3</v>
      </c>
      <c r="R180" s="3">
        <v>151.80000000000001</v>
      </c>
      <c r="S180" s="3">
        <v>162.5</v>
      </c>
      <c r="T180" s="3">
        <v>138.6</v>
      </c>
      <c r="U180" s="3">
        <v>162.1</v>
      </c>
      <c r="V180" s="3">
        <v>115.5</v>
      </c>
      <c r="W180" s="3">
        <v>183.7</v>
      </c>
      <c r="X180" s="3">
        <v>135</v>
      </c>
      <c r="Y180" s="3">
        <v>161</v>
      </c>
      <c r="Z180" s="3">
        <v>154.6</v>
      </c>
      <c r="AA180" s="3">
        <v>149.19999999999999</v>
      </c>
      <c r="AB180" s="3">
        <v>151.4</v>
      </c>
      <c r="AC180" s="3">
        <v>118.4</v>
      </c>
      <c r="AD180" s="3">
        <v>107.4</v>
      </c>
      <c r="AE180" s="3">
        <v>148.4</v>
      </c>
      <c r="AF180" s="3">
        <v>151.1</v>
      </c>
      <c r="AG180" s="3">
        <v>148.6</v>
      </c>
      <c r="AH180" s="3">
        <v>150.1</v>
      </c>
      <c r="AI180" s="3">
        <v>153.1</v>
      </c>
      <c r="AJ180" s="3">
        <v>210.2</v>
      </c>
      <c r="AK180" s="3">
        <v>252.4</v>
      </c>
      <c r="AL180" s="3">
        <v>208.3</v>
      </c>
      <c r="AM180" s="3">
        <v>208.7</v>
      </c>
      <c r="AN180" s="3">
        <v>218.1</v>
      </c>
      <c r="AO180" s="3">
        <v>161.9</v>
      </c>
      <c r="AP180" s="3">
        <v>171.1</v>
      </c>
      <c r="AQ180" s="3">
        <v>205.8</v>
      </c>
      <c r="AR180" s="3">
        <v>151.5</v>
      </c>
      <c r="AS180" s="3">
        <v>294.8</v>
      </c>
      <c r="AT180" s="3">
        <v>232.1</v>
      </c>
      <c r="AU180" s="3">
        <v>247.9</v>
      </c>
      <c r="AV180" s="3">
        <v>202.7</v>
      </c>
      <c r="AW180" s="3">
        <v>163.80000000000001</v>
      </c>
      <c r="AX180" s="3">
        <v>201.2</v>
      </c>
      <c r="AY180" s="3">
        <v>268.89999999999998</v>
      </c>
      <c r="AZ180" s="3">
        <v>238.7</v>
      </c>
      <c r="BA180" s="3">
        <v>156.69999999999999</v>
      </c>
      <c r="BB180" s="3">
        <v>215.8</v>
      </c>
      <c r="BC180" s="3">
        <v>147.9</v>
      </c>
      <c r="BD180" s="3">
        <v>128.4</v>
      </c>
      <c r="BE180" s="3">
        <v>119.7</v>
      </c>
      <c r="BF180" s="3">
        <v>139.5</v>
      </c>
      <c r="BG180" s="3">
        <v>150.4</v>
      </c>
      <c r="BH180" s="3">
        <v>150.9</v>
      </c>
      <c r="BI180" s="3">
        <v>90.3</v>
      </c>
      <c r="BJ180" s="3">
        <v>141.80000000000001</v>
      </c>
      <c r="BK180" s="3">
        <v>161.9</v>
      </c>
      <c r="BL180" s="3">
        <v>154.69999999999999</v>
      </c>
      <c r="BM180" s="3">
        <v>158.69999999999999</v>
      </c>
      <c r="BN180" s="3">
        <v>90</v>
      </c>
      <c r="BO180" s="3">
        <v>227.2</v>
      </c>
      <c r="BP180" s="3">
        <v>210</v>
      </c>
      <c r="BQ180" s="3">
        <v>108.4</v>
      </c>
      <c r="BR180" s="3">
        <v>84.5</v>
      </c>
      <c r="BS180" s="3">
        <v>108.1</v>
      </c>
      <c r="BT180" s="3">
        <v>153.30000000000001</v>
      </c>
      <c r="BU180" s="3">
        <v>116.2</v>
      </c>
      <c r="BV180" s="3">
        <v>130</v>
      </c>
      <c r="BW180" s="3">
        <v>192</v>
      </c>
      <c r="BX180" s="3">
        <v>286.89999999999998</v>
      </c>
      <c r="BY180" s="3">
        <v>122.6</v>
      </c>
      <c r="BZ180" s="3">
        <v>224</v>
      </c>
      <c r="CA180" s="3">
        <v>208.2</v>
      </c>
      <c r="CB180" s="3">
        <v>267.39999999999998</v>
      </c>
      <c r="CC180" s="3">
        <v>214.8</v>
      </c>
      <c r="CD180" s="3">
        <v>214.9</v>
      </c>
      <c r="CE180" s="3">
        <v>165.9</v>
      </c>
      <c r="CF180" s="3">
        <v>33.799999999999997</v>
      </c>
      <c r="CG180" s="3">
        <v>108.3</v>
      </c>
      <c r="CH180" s="3">
        <v>109.1</v>
      </c>
      <c r="CI180" s="3">
        <v>211.6</v>
      </c>
      <c r="CJ180" s="3">
        <v>146.30000000000001</v>
      </c>
      <c r="CK180" s="3">
        <v>138.69999999999999</v>
      </c>
      <c r="CL180" s="3">
        <v>274.39999999999998</v>
      </c>
      <c r="CM180" s="3">
        <v>152.19999999999999</v>
      </c>
      <c r="CN180" s="3">
        <v>131.4</v>
      </c>
    </row>
    <row r="181" spans="1:92" x14ac:dyDescent="0.2">
      <c r="A181" s="4">
        <v>37226</v>
      </c>
      <c r="B181" s="3">
        <v>144.19999999999999</v>
      </c>
      <c r="C181" s="3">
        <v>138.9</v>
      </c>
      <c r="D181" s="3">
        <v>162.80000000000001</v>
      </c>
      <c r="E181" s="3">
        <v>131.6</v>
      </c>
      <c r="F181" s="3">
        <v>160.30000000000001</v>
      </c>
      <c r="G181" s="3">
        <v>158.5</v>
      </c>
      <c r="H181" s="3">
        <v>144.5</v>
      </c>
      <c r="I181" s="3">
        <v>172.4</v>
      </c>
      <c r="J181" s="3">
        <v>107.7</v>
      </c>
      <c r="K181" s="3">
        <v>141.69999999999999</v>
      </c>
      <c r="L181" s="3">
        <v>155</v>
      </c>
      <c r="M181" s="3">
        <v>164.5</v>
      </c>
      <c r="N181" s="3">
        <v>146</v>
      </c>
      <c r="O181" s="3">
        <v>162.4</v>
      </c>
      <c r="P181" s="3">
        <v>133.30000000000001</v>
      </c>
      <c r="Q181" s="3">
        <v>167.5</v>
      </c>
      <c r="R181" s="3">
        <v>151.19999999999999</v>
      </c>
      <c r="S181" s="3">
        <v>162.9</v>
      </c>
      <c r="T181" s="3">
        <v>139.69999999999999</v>
      </c>
      <c r="U181" s="3">
        <v>161.6</v>
      </c>
      <c r="V181" s="3">
        <v>115.2</v>
      </c>
      <c r="W181" s="3">
        <v>185.5</v>
      </c>
      <c r="X181" s="3">
        <v>133.9</v>
      </c>
      <c r="Y181" s="3">
        <v>161.6</v>
      </c>
      <c r="Z181" s="3">
        <v>154.6</v>
      </c>
      <c r="AA181" s="3">
        <v>149.5</v>
      </c>
      <c r="AB181" s="3">
        <v>151.30000000000001</v>
      </c>
      <c r="AC181" s="3">
        <v>123.5</v>
      </c>
      <c r="AD181" s="3">
        <v>113.9</v>
      </c>
      <c r="AE181" s="3">
        <v>147.1</v>
      </c>
      <c r="AF181" s="3">
        <v>154.4</v>
      </c>
      <c r="AG181" s="3">
        <v>152.4</v>
      </c>
      <c r="AH181" s="3">
        <v>150</v>
      </c>
      <c r="AI181" s="3">
        <v>153.19999999999999</v>
      </c>
      <c r="AJ181" s="3">
        <v>210.7</v>
      </c>
      <c r="AK181" s="3">
        <v>252.6</v>
      </c>
      <c r="AL181" s="3">
        <v>208.7</v>
      </c>
      <c r="AM181" s="3">
        <v>208</v>
      </c>
      <c r="AN181" s="3">
        <v>218.3</v>
      </c>
      <c r="AO181" s="3">
        <v>157.5</v>
      </c>
      <c r="AP181" s="3">
        <v>170.2</v>
      </c>
      <c r="AQ181" s="3">
        <v>206.1</v>
      </c>
      <c r="AR181" s="3">
        <v>149.69999999999999</v>
      </c>
      <c r="AS181" s="3">
        <v>295.39999999999998</v>
      </c>
      <c r="AT181" s="3">
        <v>232.1</v>
      </c>
      <c r="AU181" s="3">
        <v>248.3</v>
      </c>
      <c r="AV181" s="3">
        <v>188.2</v>
      </c>
      <c r="AW181" s="3">
        <v>163.4</v>
      </c>
      <c r="AX181" s="3">
        <v>201.2</v>
      </c>
      <c r="AY181" s="3">
        <v>268.89999999999998</v>
      </c>
      <c r="AZ181" s="3">
        <v>239.2</v>
      </c>
      <c r="BA181" s="3">
        <v>157.30000000000001</v>
      </c>
      <c r="BB181" s="3">
        <v>216.6</v>
      </c>
      <c r="BC181" s="3">
        <v>148.5</v>
      </c>
      <c r="BD181" s="3">
        <v>128.4</v>
      </c>
      <c r="BE181" s="3">
        <v>119.7</v>
      </c>
      <c r="BF181" s="3">
        <v>133.69999999999999</v>
      </c>
      <c r="BG181" s="3">
        <v>158.19999999999999</v>
      </c>
      <c r="BH181" s="3">
        <v>153.30000000000001</v>
      </c>
      <c r="BI181" s="3">
        <v>90.5</v>
      </c>
      <c r="BJ181" s="3">
        <v>141.9</v>
      </c>
      <c r="BK181" s="3">
        <v>162.80000000000001</v>
      </c>
      <c r="BL181" s="3">
        <v>154.30000000000001</v>
      </c>
      <c r="BM181" s="3">
        <v>158.69999999999999</v>
      </c>
      <c r="BN181" s="3">
        <v>89.9</v>
      </c>
      <c r="BO181" s="3">
        <v>228.3</v>
      </c>
      <c r="BP181" s="3">
        <v>210.4</v>
      </c>
      <c r="BQ181" s="3">
        <v>108.2</v>
      </c>
      <c r="BR181" s="3">
        <v>84.4</v>
      </c>
      <c r="BS181" s="3">
        <v>106.7</v>
      </c>
      <c r="BT181" s="3">
        <v>153.30000000000001</v>
      </c>
      <c r="BU181" s="3">
        <v>115.3</v>
      </c>
      <c r="BV181" s="3">
        <v>130.30000000000001</v>
      </c>
      <c r="BW181" s="3">
        <v>191.6</v>
      </c>
      <c r="BX181" s="3">
        <v>287.60000000000002</v>
      </c>
      <c r="BY181" s="3">
        <v>121.9</v>
      </c>
      <c r="BZ181" s="3">
        <v>225</v>
      </c>
      <c r="CA181" s="3">
        <v>204.7</v>
      </c>
      <c r="CB181" s="3">
        <v>268.10000000000002</v>
      </c>
      <c r="CC181" s="3">
        <v>214.8</v>
      </c>
      <c r="CD181" s="3">
        <v>214.9</v>
      </c>
      <c r="CE181" s="3">
        <v>166.2</v>
      </c>
      <c r="CF181" s="3">
        <v>33.700000000000003</v>
      </c>
      <c r="CG181" s="3">
        <v>109.3</v>
      </c>
      <c r="CH181" s="3">
        <v>108.4</v>
      </c>
      <c r="CI181" s="3">
        <v>212.1</v>
      </c>
      <c r="CJ181" s="3">
        <v>148.80000000000001</v>
      </c>
      <c r="CK181" s="3">
        <v>138.69999999999999</v>
      </c>
      <c r="CL181" s="3">
        <v>275.89999999999998</v>
      </c>
      <c r="CM181" s="3">
        <v>152.5</v>
      </c>
      <c r="CN181" s="3">
        <v>131.6</v>
      </c>
    </row>
    <row r="182" spans="1:92" x14ac:dyDescent="0.2">
      <c r="A182" s="4">
        <v>37257</v>
      </c>
      <c r="B182" s="3">
        <v>142</v>
      </c>
      <c r="C182" s="3">
        <v>138.6</v>
      </c>
      <c r="D182" s="3">
        <v>163.19999999999999</v>
      </c>
      <c r="E182" s="3">
        <v>133.69999999999999</v>
      </c>
      <c r="F182" s="3">
        <v>163.80000000000001</v>
      </c>
      <c r="G182" s="3">
        <v>164.8</v>
      </c>
      <c r="H182" s="3">
        <v>139.80000000000001</v>
      </c>
      <c r="I182" s="3">
        <v>173.8</v>
      </c>
      <c r="J182" s="3">
        <v>108.3</v>
      </c>
      <c r="K182" s="3">
        <v>141.19999999999999</v>
      </c>
      <c r="L182" s="3">
        <v>157.30000000000001</v>
      </c>
      <c r="M182" s="3">
        <v>164.2</v>
      </c>
      <c r="N182" s="3">
        <v>150.69999999999999</v>
      </c>
      <c r="O182" s="3">
        <v>166</v>
      </c>
      <c r="P182" s="3">
        <v>132.1</v>
      </c>
      <c r="Q182" s="3">
        <v>166.4</v>
      </c>
      <c r="R182" s="3">
        <v>150.9</v>
      </c>
      <c r="S182" s="3">
        <v>163</v>
      </c>
      <c r="T182" s="3">
        <v>139.1</v>
      </c>
      <c r="U182" s="3">
        <v>162</v>
      </c>
      <c r="V182" s="3">
        <v>116.1</v>
      </c>
      <c r="W182" s="3">
        <v>185.5</v>
      </c>
      <c r="X182" s="3">
        <v>135.9</v>
      </c>
      <c r="Y182" s="3">
        <v>162</v>
      </c>
      <c r="Z182" s="3">
        <v>156.80000000000001</v>
      </c>
      <c r="AA182" s="3">
        <v>153.80000000000001</v>
      </c>
      <c r="AB182" s="3">
        <v>152.30000000000001</v>
      </c>
      <c r="AC182" s="3">
        <v>141.30000000000001</v>
      </c>
      <c r="AD182" s="3">
        <v>135.1</v>
      </c>
      <c r="AE182" s="3">
        <v>148.4</v>
      </c>
      <c r="AF182" s="3">
        <v>145.19999999999999</v>
      </c>
      <c r="AG182" s="3">
        <v>142.19999999999999</v>
      </c>
      <c r="AH182" s="3">
        <v>148.9</v>
      </c>
      <c r="AI182" s="3">
        <v>153.6</v>
      </c>
      <c r="AJ182" s="3">
        <v>211.3</v>
      </c>
      <c r="AK182" s="3">
        <v>255.2</v>
      </c>
      <c r="AL182" s="3">
        <v>209.1</v>
      </c>
      <c r="AM182" s="3">
        <v>208.4</v>
      </c>
      <c r="AN182" s="3">
        <v>218.1</v>
      </c>
      <c r="AO182" s="3">
        <v>160.5</v>
      </c>
      <c r="AP182" s="3">
        <v>172.1</v>
      </c>
      <c r="AQ182" s="3">
        <v>206.2</v>
      </c>
      <c r="AR182" s="3">
        <v>152.9</v>
      </c>
      <c r="AS182" s="3">
        <v>295.5</v>
      </c>
      <c r="AT182" s="3">
        <v>232</v>
      </c>
      <c r="AU182" s="3">
        <v>248.7</v>
      </c>
      <c r="AV182" s="3">
        <v>189.1</v>
      </c>
      <c r="AW182" s="3">
        <v>165</v>
      </c>
      <c r="AX182" s="3">
        <v>201.2</v>
      </c>
      <c r="AY182" s="3">
        <v>268.89999999999998</v>
      </c>
      <c r="AZ182" s="3">
        <v>244.8</v>
      </c>
      <c r="BA182" s="3">
        <v>157.69999999999999</v>
      </c>
      <c r="BB182" s="3">
        <v>219</v>
      </c>
      <c r="BC182" s="3">
        <v>148.30000000000001</v>
      </c>
      <c r="BD182" s="3">
        <v>128.4</v>
      </c>
      <c r="BE182" s="3">
        <v>125.1</v>
      </c>
      <c r="BF182" s="3">
        <v>137.9</v>
      </c>
      <c r="BG182" s="3">
        <v>146.30000000000001</v>
      </c>
      <c r="BH182" s="3">
        <v>144.19999999999999</v>
      </c>
      <c r="BI182" s="3">
        <v>88.7</v>
      </c>
      <c r="BJ182" s="3">
        <v>138.69999999999999</v>
      </c>
      <c r="BK182" s="3">
        <v>163.19999999999999</v>
      </c>
      <c r="BL182" s="3">
        <v>154.9</v>
      </c>
      <c r="BM182" s="3">
        <v>158.69999999999999</v>
      </c>
      <c r="BN182" s="3">
        <v>90</v>
      </c>
      <c r="BO182" s="3">
        <v>230.5</v>
      </c>
      <c r="BP182" s="3">
        <v>211.7</v>
      </c>
      <c r="BQ182" s="3">
        <v>102.5</v>
      </c>
      <c r="BR182" s="3">
        <v>77.400000000000006</v>
      </c>
      <c r="BS182" s="3">
        <v>101.3</v>
      </c>
      <c r="BT182" s="3">
        <v>150.9</v>
      </c>
      <c r="BU182" s="3">
        <v>111.2</v>
      </c>
      <c r="BV182" s="3">
        <v>127.9</v>
      </c>
      <c r="BW182" s="3">
        <v>192.3</v>
      </c>
      <c r="BX182" s="3">
        <v>291.5</v>
      </c>
      <c r="BY182" s="3">
        <v>123.6</v>
      </c>
      <c r="BZ182" s="3">
        <v>228.4</v>
      </c>
      <c r="CA182" s="3">
        <v>206.2</v>
      </c>
      <c r="CB182" s="3">
        <v>269.39999999999998</v>
      </c>
      <c r="CC182" s="3">
        <v>217.5</v>
      </c>
      <c r="CD182" s="3">
        <v>215.5</v>
      </c>
      <c r="CE182" s="3">
        <v>164.6</v>
      </c>
      <c r="CF182" s="3">
        <v>33.200000000000003</v>
      </c>
      <c r="CG182" s="3">
        <v>107.3</v>
      </c>
      <c r="CH182" s="3">
        <v>107.2</v>
      </c>
      <c r="CI182" s="3">
        <v>213</v>
      </c>
      <c r="CJ182" s="3">
        <v>148.80000000000001</v>
      </c>
      <c r="CK182" s="3">
        <v>147.9</v>
      </c>
      <c r="CL182" s="3">
        <v>274</v>
      </c>
      <c r="CM182" s="3">
        <v>152.69999999999999</v>
      </c>
      <c r="CN182" s="3">
        <v>131.80000000000001</v>
      </c>
    </row>
    <row r="183" spans="1:92" x14ac:dyDescent="0.2">
      <c r="A183" s="4">
        <v>37288</v>
      </c>
      <c r="B183" s="3">
        <v>143</v>
      </c>
      <c r="C183" s="3">
        <v>138.69999999999999</v>
      </c>
      <c r="D183" s="3">
        <v>164</v>
      </c>
      <c r="E183" s="3">
        <v>133.30000000000001</v>
      </c>
      <c r="F183" s="3">
        <v>165.1</v>
      </c>
      <c r="G183" s="3">
        <v>167.1</v>
      </c>
      <c r="H183" s="3">
        <v>147.69999999999999</v>
      </c>
      <c r="I183" s="3">
        <v>175.1</v>
      </c>
      <c r="J183" s="3">
        <v>109.6</v>
      </c>
      <c r="K183" s="3">
        <v>141.80000000000001</v>
      </c>
      <c r="L183" s="3">
        <v>157.5</v>
      </c>
      <c r="M183" s="3">
        <v>164.1</v>
      </c>
      <c r="N183" s="3">
        <v>151.19999999999999</v>
      </c>
      <c r="O183" s="3">
        <v>166.6</v>
      </c>
      <c r="P183" s="3">
        <v>137.5</v>
      </c>
      <c r="Q183" s="3">
        <v>166.1</v>
      </c>
      <c r="R183" s="3">
        <v>151.30000000000001</v>
      </c>
      <c r="S183" s="3">
        <v>163.19999999999999</v>
      </c>
      <c r="T183" s="3">
        <v>138.9</v>
      </c>
      <c r="U183" s="3">
        <v>164.7</v>
      </c>
      <c r="V183" s="3">
        <v>115.9</v>
      </c>
      <c r="W183" s="3">
        <v>187.2</v>
      </c>
      <c r="X183" s="3">
        <v>137.6</v>
      </c>
      <c r="Y183" s="3">
        <v>162.1</v>
      </c>
      <c r="Z183" s="3">
        <v>157</v>
      </c>
      <c r="AA183" s="3">
        <v>154.1</v>
      </c>
      <c r="AB183" s="3">
        <v>152.4</v>
      </c>
      <c r="AC183" s="3">
        <v>135.4</v>
      </c>
      <c r="AD183" s="3">
        <v>127.4</v>
      </c>
      <c r="AE183" s="3">
        <v>151</v>
      </c>
      <c r="AF183" s="3">
        <v>144.4</v>
      </c>
      <c r="AG183" s="3">
        <v>141.19999999999999</v>
      </c>
      <c r="AH183" s="3">
        <v>149.6</v>
      </c>
      <c r="AI183" s="3">
        <v>154.19999999999999</v>
      </c>
      <c r="AJ183" s="3">
        <v>211.6</v>
      </c>
      <c r="AK183" s="3">
        <v>255.2</v>
      </c>
      <c r="AL183" s="3">
        <v>209.4</v>
      </c>
      <c r="AM183" s="3">
        <v>208.9</v>
      </c>
      <c r="AN183" s="3">
        <v>218.3</v>
      </c>
      <c r="AO183" s="3">
        <v>162</v>
      </c>
      <c r="AP183" s="3">
        <v>172.5</v>
      </c>
      <c r="AQ183" s="3">
        <v>206.8</v>
      </c>
      <c r="AR183" s="3">
        <v>153.1</v>
      </c>
      <c r="AS183" s="3">
        <v>295.60000000000002</v>
      </c>
      <c r="AT183" s="3">
        <v>232</v>
      </c>
      <c r="AU183" s="3">
        <v>248.8</v>
      </c>
      <c r="AV183" s="3">
        <v>189.9</v>
      </c>
      <c r="AW183" s="3">
        <v>164.3</v>
      </c>
      <c r="AX183" s="3">
        <v>201.2</v>
      </c>
      <c r="AY183" s="3">
        <v>268.89999999999998</v>
      </c>
      <c r="AZ183" s="3">
        <v>245</v>
      </c>
      <c r="BA183" s="3">
        <v>158.1</v>
      </c>
      <c r="BB183" s="3">
        <v>220.6</v>
      </c>
      <c r="BC183" s="3">
        <v>148.5</v>
      </c>
      <c r="BD183" s="3">
        <v>128.4</v>
      </c>
      <c r="BE183" s="3">
        <v>125.3</v>
      </c>
      <c r="BF183" s="3">
        <v>134.4</v>
      </c>
      <c r="BG183" s="3">
        <v>147.5</v>
      </c>
      <c r="BH183" s="3">
        <v>147.19999999999999</v>
      </c>
      <c r="BI183" s="3">
        <v>89.3</v>
      </c>
      <c r="BJ183" s="3">
        <v>141.69999999999999</v>
      </c>
      <c r="BK183" s="3">
        <v>163.1</v>
      </c>
      <c r="BL183" s="3">
        <v>155.30000000000001</v>
      </c>
      <c r="BM183" s="3">
        <v>158.69999999999999</v>
      </c>
      <c r="BN183" s="3">
        <v>90.3</v>
      </c>
      <c r="BO183" s="3">
        <v>230.8</v>
      </c>
      <c r="BP183" s="3">
        <v>212.1</v>
      </c>
      <c r="BQ183" s="3">
        <v>103.2</v>
      </c>
      <c r="BR183" s="3">
        <v>78.3</v>
      </c>
      <c r="BS183" s="3">
        <v>101.2</v>
      </c>
      <c r="BT183" s="3">
        <v>151.19999999999999</v>
      </c>
      <c r="BU183" s="3">
        <v>113</v>
      </c>
      <c r="BV183" s="3">
        <v>129.4</v>
      </c>
      <c r="BW183" s="3">
        <v>191.1</v>
      </c>
      <c r="BX183" s="3">
        <v>292.10000000000002</v>
      </c>
      <c r="BY183" s="3">
        <v>124.2</v>
      </c>
      <c r="BZ183" s="3">
        <v>228.4</v>
      </c>
      <c r="CA183" s="3">
        <v>206.6</v>
      </c>
      <c r="CB183" s="3">
        <v>270</v>
      </c>
      <c r="CC183" s="3">
        <v>217.6</v>
      </c>
      <c r="CD183" s="3">
        <v>215.9</v>
      </c>
      <c r="CE183" s="3">
        <v>166.7</v>
      </c>
      <c r="CF183" s="3">
        <v>32.799999999999997</v>
      </c>
      <c r="CG183" s="3">
        <v>109.5</v>
      </c>
      <c r="CH183" s="3">
        <v>107.1</v>
      </c>
      <c r="CI183" s="3">
        <v>214</v>
      </c>
      <c r="CJ183" s="3">
        <v>148.30000000000001</v>
      </c>
      <c r="CK183" s="3">
        <v>147.9</v>
      </c>
      <c r="CL183" s="3">
        <v>274.3</v>
      </c>
      <c r="CM183" s="3">
        <v>153.6</v>
      </c>
      <c r="CN183" s="3">
        <v>132</v>
      </c>
    </row>
    <row r="184" spans="1:92" x14ac:dyDescent="0.2">
      <c r="A184" s="4">
        <v>37316</v>
      </c>
      <c r="B184" s="3">
        <v>143.5</v>
      </c>
      <c r="C184" s="3">
        <v>137.80000000000001</v>
      </c>
      <c r="D184" s="3">
        <v>164.1</v>
      </c>
      <c r="E184" s="3">
        <v>133.1</v>
      </c>
      <c r="F184" s="3">
        <v>163.4</v>
      </c>
      <c r="G184" s="3">
        <v>169.4</v>
      </c>
      <c r="H184" s="3">
        <v>143.80000000000001</v>
      </c>
      <c r="I184" s="3">
        <v>173.2</v>
      </c>
      <c r="J184" s="3">
        <v>109.4</v>
      </c>
      <c r="K184" s="3">
        <v>141.6</v>
      </c>
      <c r="L184" s="3">
        <v>154.5</v>
      </c>
      <c r="M184" s="3">
        <v>161.6</v>
      </c>
      <c r="N184" s="3">
        <v>147.30000000000001</v>
      </c>
      <c r="O184" s="3">
        <v>165.8</v>
      </c>
      <c r="P184" s="3">
        <v>136.19999999999999</v>
      </c>
      <c r="Q184" s="3">
        <v>165.5</v>
      </c>
      <c r="R184" s="3">
        <v>150.9</v>
      </c>
      <c r="S184" s="3">
        <v>163.4</v>
      </c>
      <c r="T184" s="3">
        <v>139.6</v>
      </c>
      <c r="U184" s="3">
        <v>163.69999999999999</v>
      </c>
      <c r="V184" s="3">
        <v>116.2</v>
      </c>
      <c r="W184" s="3">
        <v>187.3</v>
      </c>
      <c r="X184" s="3">
        <v>138.30000000000001</v>
      </c>
      <c r="Y184" s="3">
        <v>162.4</v>
      </c>
      <c r="Z184" s="3">
        <v>154.9</v>
      </c>
      <c r="AA184" s="3">
        <v>152.30000000000001</v>
      </c>
      <c r="AB184" s="3">
        <v>150.30000000000001</v>
      </c>
      <c r="AC184" s="3">
        <v>141.4</v>
      </c>
      <c r="AD184" s="3">
        <v>134.19999999999999</v>
      </c>
      <c r="AE184" s="3">
        <v>152.30000000000001</v>
      </c>
      <c r="AF184" s="3">
        <v>145.4</v>
      </c>
      <c r="AG184" s="3">
        <v>142.4</v>
      </c>
      <c r="AH184" s="3">
        <v>149.1</v>
      </c>
      <c r="AI184" s="3">
        <v>153.69999999999999</v>
      </c>
      <c r="AJ184" s="3">
        <v>212.3</v>
      </c>
      <c r="AK184" s="3">
        <v>256.2</v>
      </c>
      <c r="AL184" s="3">
        <v>209.7</v>
      </c>
      <c r="AM184" s="3">
        <v>210.2</v>
      </c>
      <c r="AN184" s="3">
        <v>219.9</v>
      </c>
      <c r="AO184" s="3">
        <v>162.30000000000001</v>
      </c>
      <c r="AP184" s="3">
        <v>172.8</v>
      </c>
      <c r="AQ184" s="3">
        <v>207.7</v>
      </c>
      <c r="AR184" s="3">
        <v>152.9</v>
      </c>
      <c r="AS184" s="3">
        <v>295.5</v>
      </c>
      <c r="AT184" s="3">
        <v>232</v>
      </c>
      <c r="AU184" s="3">
        <v>248.5</v>
      </c>
      <c r="AV184" s="3">
        <v>191.1</v>
      </c>
      <c r="AW184" s="3">
        <v>164.8</v>
      </c>
      <c r="AX184" s="3">
        <v>201.2</v>
      </c>
      <c r="AY184" s="3">
        <v>268.89999999999998</v>
      </c>
      <c r="AZ184" s="3">
        <v>245.4</v>
      </c>
      <c r="BA184" s="3">
        <v>158.1</v>
      </c>
      <c r="BB184" s="3">
        <v>221.5</v>
      </c>
      <c r="BC184" s="3">
        <v>148.6</v>
      </c>
      <c r="BD184" s="3">
        <v>128.4</v>
      </c>
      <c r="BE184" s="3">
        <v>125.3</v>
      </c>
      <c r="BF184" s="3">
        <v>141.1</v>
      </c>
      <c r="BG184" s="3">
        <v>154.9</v>
      </c>
      <c r="BH184" s="3">
        <v>150.1</v>
      </c>
      <c r="BI184" s="3">
        <v>89.4</v>
      </c>
      <c r="BJ184" s="3">
        <v>142.1</v>
      </c>
      <c r="BK184" s="3">
        <v>163.19999999999999</v>
      </c>
      <c r="BL184" s="3">
        <v>155.6</v>
      </c>
      <c r="BM184" s="3">
        <v>158.69999999999999</v>
      </c>
      <c r="BN184" s="3">
        <v>89.7</v>
      </c>
      <c r="BO184" s="3">
        <v>231.4</v>
      </c>
      <c r="BP184" s="3">
        <v>212.6</v>
      </c>
      <c r="BQ184" s="3">
        <v>106.1</v>
      </c>
      <c r="BR184" s="3">
        <v>79.8</v>
      </c>
      <c r="BS184" s="3">
        <v>99.6</v>
      </c>
      <c r="BT184" s="3">
        <v>152.80000000000001</v>
      </c>
      <c r="BU184" s="3">
        <v>114.2</v>
      </c>
      <c r="BV184" s="3">
        <v>130.1</v>
      </c>
      <c r="BW184" s="3">
        <v>190.8</v>
      </c>
      <c r="BX184" s="3">
        <v>292.60000000000002</v>
      </c>
      <c r="BY184" s="3">
        <v>123.8</v>
      </c>
      <c r="BZ184" s="3">
        <v>228.8</v>
      </c>
      <c r="CA184" s="3">
        <v>208.8</v>
      </c>
      <c r="CB184" s="3">
        <v>270.5</v>
      </c>
      <c r="CC184" s="3">
        <v>217.5</v>
      </c>
      <c r="CD184" s="3">
        <v>216</v>
      </c>
      <c r="CE184" s="3">
        <v>167.4</v>
      </c>
      <c r="CF184" s="3">
        <v>32.9</v>
      </c>
      <c r="CG184" s="3">
        <v>111.3</v>
      </c>
      <c r="CH184" s="3">
        <v>106.7</v>
      </c>
      <c r="CI184" s="3">
        <v>213.9</v>
      </c>
      <c r="CJ184" s="3">
        <v>150.30000000000001</v>
      </c>
      <c r="CK184" s="3">
        <v>147.9</v>
      </c>
      <c r="CL184" s="3">
        <v>276.60000000000002</v>
      </c>
      <c r="CM184" s="3">
        <v>154.4</v>
      </c>
      <c r="CN184" s="3">
        <v>132.4</v>
      </c>
    </row>
    <row r="185" spans="1:92" x14ac:dyDescent="0.2">
      <c r="A185" s="4">
        <v>37347</v>
      </c>
      <c r="B185" s="3">
        <v>141.9</v>
      </c>
      <c r="C185" s="3">
        <v>138.19999999999999</v>
      </c>
      <c r="D185" s="3">
        <v>164.7</v>
      </c>
      <c r="E185" s="3">
        <v>132</v>
      </c>
      <c r="F185" s="3">
        <v>165.9</v>
      </c>
      <c r="G185" s="3">
        <v>168.9</v>
      </c>
      <c r="H185" s="3">
        <v>142</v>
      </c>
      <c r="I185" s="3">
        <v>174.6</v>
      </c>
      <c r="J185" s="3">
        <v>108.7</v>
      </c>
      <c r="K185" s="3">
        <v>141.9</v>
      </c>
      <c r="L185" s="3">
        <v>158.19999999999999</v>
      </c>
      <c r="M185" s="3">
        <v>166.8</v>
      </c>
      <c r="N185" s="3">
        <v>148.30000000000001</v>
      </c>
      <c r="O185" s="3">
        <v>164.1</v>
      </c>
      <c r="P185" s="3">
        <v>136.4</v>
      </c>
      <c r="Q185" s="3">
        <v>165.4</v>
      </c>
      <c r="R185" s="3">
        <v>150.4</v>
      </c>
      <c r="S185" s="3">
        <v>163.30000000000001</v>
      </c>
      <c r="T185" s="3">
        <v>139.9</v>
      </c>
      <c r="U185" s="3">
        <v>165.7</v>
      </c>
      <c r="V185" s="3">
        <v>115.8</v>
      </c>
      <c r="W185" s="3">
        <v>186.7</v>
      </c>
      <c r="X185" s="3">
        <v>138.1</v>
      </c>
      <c r="Y185" s="3">
        <v>163.19999999999999</v>
      </c>
      <c r="Z185" s="3">
        <v>158.9</v>
      </c>
      <c r="AA185" s="3">
        <v>157.19999999999999</v>
      </c>
      <c r="AB185" s="3">
        <v>153.69999999999999</v>
      </c>
      <c r="AC185" s="3">
        <v>130</v>
      </c>
      <c r="AD185" s="3">
        <v>120.8</v>
      </c>
      <c r="AE185" s="3">
        <v>151.6</v>
      </c>
      <c r="AF185" s="3">
        <v>148</v>
      </c>
      <c r="AG185" s="3">
        <v>145.4</v>
      </c>
      <c r="AH185" s="3">
        <v>148.80000000000001</v>
      </c>
      <c r="AI185" s="3">
        <v>154.5</v>
      </c>
      <c r="AJ185" s="3">
        <v>213.4</v>
      </c>
      <c r="AK185" s="3">
        <v>258.2</v>
      </c>
      <c r="AL185" s="3">
        <v>210.3</v>
      </c>
      <c r="AM185" s="3">
        <v>211.1</v>
      </c>
      <c r="AN185" s="3">
        <v>220.9</v>
      </c>
      <c r="AO185" s="3">
        <v>162.5</v>
      </c>
      <c r="AP185" s="3">
        <v>173.6</v>
      </c>
      <c r="AQ185" s="3">
        <v>208.9</v>
      </c>
      <c r="AR185" s="3">
        <v>153.30000000000001</v>
      </c>
      <c r="AS185" s="3">
        <v>295.7</v>
      </c>
      <c r="AT185" s="3">
        <v>232.2</v>
      </c>
      <c r="AU185" s="3">
        <v>252.8</v>
      </c>
      <c r="AV185" s="3">
        <v>192</v>
      </c>
      <c r="AW185" s="3">
        <v>166.6</v>
      </c>
      <c r="AX185" s="3">
        <v>217.1</v>
      </c>
      <c r="AY185" s="3">
        <v>273.60000000000002</v>
      </c>
      <c r="AZ185" s="3">
        <v>247.6</v>
      </c>
      <c r="BA185" s="3">
        <v>156.9</v>
      </c>
      <c r="BB185" s="3">
        <v>224.2</v>
      </c>
      <c r="BC185" s="3">
        <v>148.6</v>
      </c>
      <c r="BD185" s="3">
        <v>128.5</v>
      </c>
      <c r="BE185" s="3">
        <v>125.8</v>
      </c>
      <c r="BF185" s="3">
        <v>145.9</v>
      </c>
      <c r="BG185" s="3">
        <v>150.9</v>
      </c>
      <c r="BH185" s="3">
        <v>148.1</v>
      </c>
      <c r="BI185" s="3">
        <v>88.8</v>
      </c>
      <c r="BJ185" s="3">
        <v>140.80000000000001</v>
      </c>
      <c r="BK185" s="3">
        <v>162.6</v>
      </c>
      <c r="BL185" s="3">
        <v>155.80000000000001</v>
      </c>
      <c r="BM185" s="3">
        <v>158.69999999999999</v>
      </c>
      <c r="BN185" s="3">
        <v>89.8</v>
      </c>
      <c r="BO185" s="3">
        <v>232.6</v>
      </c>
      <c r="BP185" s="3">
        <v>213.7</v>
      </c>
      <c r="BQ185" s="3">
        <v>105.6</v>
      </c>
      <c r="BR185" s="3">
        <v>79.5</v>
      </c>
      <c r="BS185" s="3">
        <v>100.2</v>
      </c>
      <c r="BT185" s="3">
        <v>152.30000000000001</v>
      </c>
      <c r="BU185" s="3">
        <v>114.1</v>
      </c>
      <c r="BV185" s="3">
        <v>130.1</v>
      </c>
      <c r="BW185" s="3">
        <v>190.8</v>
      </c>
      <c r="BX185" s="3">
        <v>295.60000000000002</v>
      </c>
      <c r="BY185" s="3">
        <v>124.1</v>
      </c>
      <c r="BZ185" s="3">
        <v>229.7</v>
      </c>
      <c r="CA185" s="3">
        <v>219.3</v>
      </c>
      <c r="CB185" s="3">
        <v>271.10000000000002</v>
      </c>
      <c r="CC185" s="3">
        <v>218.3</v>
      </c>
      <c r="CD185" s="3">
        <v>218.6</v>
      </c>
      <c r="CE185" s="3">
        <v>169.1</v>
      </c>
      <c r="CF185" s="3">
        <v>32.5</v>
      </c>
      <c r="CG185" s="3">
        <v>108.1</v>
      </c>
      <c r="CH185" s="3">
        <v>106.5</v>
      </c>
      <c r="CI185" s="3">
        <v>213.4</v>
      </c>
      <c r="CJ185" s="3">
        <v>148.30000000000001</v>
      </c>
      <c r="CK185" s="3">
        <v>157.9</v>
      </c>
      <c r="CL185" s="3">
        <v>279.10000000000002</v>
      </c>
      <c r="CM185" s="3">
        <v>156.5</v>
      </c>
      <c r="CN185" s="3">
        <v>135.1</v>
      </c>
    </row>
    <row r="186" spans="1:92" x14ac:dyDescent="0.2">
      <c r="A186" s="4">
        <v>37377</v>
      </c>
      <c r="B186" s="3">
        <v>142.9</v>
      </c>
      <c r="C186" s="3">
        <v>138.5</v>
      </c>
      <c r="D186" s="3">
        <v>164.3</v>
      </c>
      <c r="E186" s="3">
        <v>136.5</v>
      </c>
      <c r="F186" s="3">
        <v>168.5</v>
      </c>
      <c r="G186" s="3">
        <v>174.7</v>
      </c>
      <c r="H186" s="3">
        <v>144.6</v>
      </c>
      <c r="I186" s="3">
        <v>171.8</v>
      </c>
      <c r="J186" s="3">
        <v>107.7</v>
      </c>
      <c r="K186" s="3">
        <v>141.69999999999999</v>
      </c>
      <c r="L186" s="3">
        <v>157.19999999999999</v>
      </c>
      <c r="M186" s="3">
        <v>164.5</v>
      </c>
      <c r="N186" s="3">
        <v>149.69999999999999</v>
      </c>
      <c r="O186" s="3">
        <v>164.9</v>
      </c>
      <c r="P186" s="3">
        <v>136.19999999999999</v>
      </c>
      <c r="Q186" s="3">
        <v>165</v>
      </c>
      <c r="R186" s="3">
        <v>147.4</v>
      </c>
      <c r="S186" s="3">
        <v>163.30000000000001</v>
      </c>
      <c r="T186" s="3">
        <v>140</v>
      </c>
      <c r="U186" s="3">
        <v>164.7</v>
      </c>
      <c r="V186" s="3">
        <v>114.4</v>
      </c>
      <c r="W186" s="3">
        <v>187.1</v>
      </c>
      <c r="X186" s="3">
        <v>138</v>
      </c>
      <c r="Y186" s="3">
        <v>163.6</v>
      </c>
      <c r="Z186" s="3">
        <v>161.30000000000001</v>
      </c>
      <c r="AA186" s="3">
        <v>162</v>
      </c>
      <c r="AB186" s="3">
        <v>154.69999999999999</v>
      </c>
      <c r="AC186" s="3">
        <v>123.2</v>
      </c>
      <c r="AD186" s="3">
        <v>112.7</v>
      </c>
      <c r="AE186" s="3">
        <v>151.69999999999999</v>
      </c>
      <c r="AF186" s="3">
        <v>149.30000000000001</v>
      </c>
      <c r="AG186" s="3">
        <v>146.80000000000001</v>
      </c>
      <c r="AH186" s="3">
        <v>148.9</v>
      </c>
      <c r="AI186" s="3">
        <v>153.30000000000001</v>
      </c>
      <c r="AJ186" s="3">
        <v>214.4</v>
      </c>
      <c r="AK186" s="3">
        <v>258.7</v>
      </c>
      <c r="AL186" s="3">
        <v>210.9</v>
      </c>
      <c r="AM186" s="3">
        <v>211.4</v>
      </c>
      <c r="AN186" s="3">
        <v>221.5</v>
      </c>
      <c r="AO186" s="3">
        <v>161.80000000000001</v>
      </c>
      <c r="AP186" s="3">
        <v>174.4</v>
      </c>
      <c r="AQ186" s="3">
        <v>209.9</v>
      </c>
      <c r="AR186" s="3">
        <v>153.80000000000001</v>
      </c>
      <c r="AS186" s="3">
        <v>299.89999999999998</v>
      </c>
      <c r="AT186" s="3">
        <v>234.3</v>
      </c>
      <c r="AU186" s="3">
        <v>253</v>
      </c>
      <c r="AV186" s="3">
        <v>193.2</v>
      </c>
      <c r="AW186" s="3">
        <v>169.8</v>
      </c>
      <c r="AX186" s="3">
        <v>217.1</v>
      </c>
      <c r="AY186" s="3">
        <v>273.60000000000002</v>
      </c>
      <c r="AZ186" s="3">
        <v>248.6</v>
      </c>
      <c r="BA186" s="3">
        <v>157.69999999999999</v>
      </c>
      <c r="BB186" s="3">
        <v>225.1</v>
      </c>
      <c r="BC186" s="3">
        <v>146.4</v>
      </c>
      <c r="BD186" s="3">
        <v>128.6</v>
      </c>
      <c r="BE186" s="3">
        <v>125.8</v>
      </c>
      <c r="BF186" s="3">
        <v>146.19999999999999</v>
      </c>
      <c r="BG186" s="3">
        <v>152</v>
      </c>
      <c r="BH186" s="3">
        <v>151.1</v>
      </c>
      <c r="BI186" s="3">
        <v>89.1</v>
      </c>
      <c r="BJ186" s="3">
        <v>142</v>
      </c>
      <c r="BK186" s="3">
        <v>162.4</v>
      </c>
      <c r="BL186" s="3">
        <v>156.5</v>
      </c>
      <c r="BM186" s="3">
        <v>158.69999999999999</v>
      </c>
      <c r="BN186" s="3">
        <v>89.6</v>
      </c>
      <c r="BO186" s="3">
        <v>233.9</v>
      </c>
      <c r="BP186" s="3">
        <v>215.1</v>
      </c>
      <c r="BQ186" s="3">
        <v>106.4</v>
      </c>
      <c r="BR186" s="3">
        <v>79.400000000000006</v>
      </c>
      <c r="BS186" s="3">
        <v>100.2</v>
      </c>
      <c r="BT186" s="3">
        <v>152.9</v>
      </c>
      <c r="BU186" s="3">
        <v>114.3</v>
      </c>
      <c r="BV186" s="3">
        <v>130.80000000000001</v>
      </c>
      <c r="BW186" s="3">
        <v>190.2</v>
      </c>
      <c r="BX186" s="3">
        <v>296.89999999999998</v>
      </c>
      <c r="BY186" s="3">
        <v>124.3</v>
      </c>
      <c r="BZ186" s="3">
        <v>230.7</v>
      </c>
      <c r="CA186" s="3">
        <v>218.4</v>
      </c>
      <c r="CB186" s="3">
        <v>271.60000000000002</v>
      </c>
      <c r="CC186" s="3">
        <v>218.6</v>
      </c>
      <c r="CD186" s="3">
        <v>218.8</v>
      </c>
      <c r="CE186" s="3">
        <v>169.3</v>
      </c>
      <c r="CF186" s="3">
        <v>32.299999999999997</v>
      </c>
      <c r="CG186" s="3">
        <v>108.3</v>
      </c>
      <c r="CH186" s="3">
        <v>106.4</v>
      </c>
      <c r="CI186" s="3">
        <v>206.6</v>
      </c>
      <c r="CJ186" s="3">
        <v>146</v>
      </c>
      <c r="CK186" s="3">
        <v>157.9</v>
      </c>
      <c r="CL186" s="3">
        <v>279.89999999999998</v>
      </c>
      <c r="CM186" s="3">
        <v>158.4</v>
      </c>
      <c r="CN186" s="3">
        <v>135.6</v>
      </c>
    </row>
    <row r="187" spans="1:92" x14ac:dyDescent="0.2">
      <c r="A187" s="4">
        <v>37408</v>
      </c>
      <c r="B187" s="3">
        <v>143.80000000000001</v>
      </c>
      <c r="C187" s="3">
        <v>138.5</v>
      </c>
      <c r="D187" s="3">
        <v>164.5</v>
      </c>
      <c r="E187" s="3">
        <v>133.5</v>
      </c>
      <c r="F187" s="3">
        <v>176.1</v>
      </c>
      <c r="G187" s="3">
        <v>187.4</v>
      </c>
      <c r="H187" s="3">
        <v>146.30000000000001</v>
      </c>
      <c r="I187" s="3">
        <v>171.9</v>
      </c>
      <c r="J187" s="3">
        <v>107.5</v>
      </c>
      <c r="K187" s="3">
        <v>142.1</v>
      </c>
      <c r="L187" s="3">
        <v>158</v>
      </c>
      <c r="M187" s="3">
        <v>164.3</v>
      </c>
      <c r="N187" s="3">
        <v>152.4</v>
      </c>
      <c r="O187" s="3">
        <v>164.5</v>
      </c>
      <c r="P187" s="3">
        <v>137.80000000000001</v>
      </c>
      <c r="Q187" s="3">
        <v>166.1</v>
      </c>
      <c r="R187" s="3">
        <v>149.4</v>
      </c>
      <c r="S187" s="3">
        <v>163.5</v>
      </c>
      <c r="T187" s="3">
        <v>139.5</v>
      </c>
      <c r="U187" s="3">
        <v>165.2</v>
      </c>
      <c r="V187" s="3">
        <v>115.5</v>
      </c>
      <c r="W187" s="3">
        <v>186.3</v>
      </c>
      <c r="X187" s="3">
        <v>137.9</v>
      </c>
      <c r="Y187" s="3">
        <v>164.6</v>
      </c>
      <c r="Z187" s="3">
        <v>154.30000000000001</v>
      </c>
      <c r="AA187" s="3">
        <v>141.5</v>
      </c>
      <c r="AB187" s="3">
        <v>154.69999999999999</v>
      </c>
      <c r="AC187" s="3">
        <v>115.2</v>
      </c>
      <c r="AD187" s="3">
        <v>103.3</v>
      </c>
      <c r="AE187" s="3">
        <v>150.9</v>
      </c>
      <c r="AF187" s="3">
        <v>145.69999999999999</v>
      </c>
      <c r="AG187" s="3">
        <v>142.80000000000001</v>
      </c>
      <c r="AH187" s="3">
        <v>148.9</v>
      </c>
      <c r="AI187" s="3">
        <v>153.9</v>
      </c>
      <c r="AJ187" s="3">
        <v>215.2</v>
      </c>
      <c r="AK187" s="3">
        <v>259.60000000000002</v>
      </c>
      <c r="AL187" s="3">
        <v>211.2</v>
      </c>
      <c r="AM187" s="3">
        <v>211.8</v>
      </c>
      <c r="AN187" s="3">
        <v>222.1</v>
      </c>
      <c r="AO187" s="3">
        <v>161.69999999999999</v>
      </c>
      <c r="AP187" s="3">
        <v>174.7</v>
      </c>
      <c r="AQ187" s="3">
        <v>211.2</v>
      </c>
      <c r="AR187" s="3">
        <v>153.19999999999999</v>
      </c>
      <c r="AS187" s="3">
        <v>299.89999999999998</v>
      </c>
      <c r="AT187" s="3">
        <v>234.5</v>
      </c>
      <c r="AU187" s="3">
        <v>253.1</v>
      </c>
      <c r="AV187" s="3">
        <v>194.9</v>
      </c>
      <c r="AW187" s="3">
        <v>173.9</v>
      </c>
      <c r="AX187" s="3">
        <v>217.1</v>
      </c>
      <c r="AY187" s="3">
        <v>273.60000000000002</v>
      </c>
      <c r="AZ187" s="3">
        <v>249.6</v>
      </c>
      <c r="BA187" s="3">
        <v>157.6</v>
      </c>
      <c r="BB187" s="3">
        <v>226.5</v>
      </c>
      <c r="BC187" s="3">
        <v>145.9</v>
      </c>
      <c r="BD187" s="3">
        <v>128.69999999999999</v>
      </c>
      <c r="BE187" s="3">
        <v>126.2</v>
      </c>
      <c r="BF187" s="3">
        <v>143</v>
      </c>
      <c r="BG187" s="3">
        <v>152.1</v>
      </c>
      <c r="BH187" s="3">
        <v>147.19999999999999</v>
      </c>
      <c r="BI187" s="3">
        <v>88.5</v>
      </c>
      <c r="BJ187" s="3">
        <v>142.19999999999999</v>
      </c>
      <c r="BK187" s="3">
        <v>162.30000000000001</v>
      </c>
      <c r="BL187" s="3">
        <v>156.30000000000001</v>
      </c>
      <c r="BM187" s="3">
        <v>158.69999999999999</v>
      </c>
      <c r="BN187" s="3">
        <v>89.7</v>
      </c>
      <c r="BO187" s="3">
        <v>234.9</v>
      </c>
      <c r="BP187" s="3">
        <v>215.8</v>
      </c>
      <c r="BQ187" s="3">
        <v>105.8</v>
      </c>
      <c r="BR187" s="3">
        <v>78.400000000000006</v>
      </c>
      <c r="BS187" s="3">
        <v>98.7</v>
      </c>
      <c r="BT187" s="3">
        <v>151.6</v>
      </c>
      <c r="BU187" s="3">
        <v>113.7</v>
      </c>
      <c r="BV187" s="3">
        <v>130.30000000000001</v>
      </c>
      <c r="BW187" s="3">
        <v>189.4</v>
      </c>
      <c r="BX187" s="3">
        <v>297.7</v>
      </c>
      <c r="BY187" s="3">
        <v>123.7</v>
      </c>
      <c r="BZ187" s="3">
        <v>231.6</v>
      </c>
      <c r="CA187" s="3">
        <v>216.1</v>
      </c>
      <c r="CB187" s="3">
        <v>267.5</v>
      </c>
      <c r="CC187" s="3">
        <v>219.3</v>
      </c>
      <c r="CD187" s="3">
        <v>219.1</v>
      </c>
      <c r="CE187" s="3">
        <v>170</v>
      </c>
      <c r="CF187" s="3">
        <v>32</v>
      </c>
      <c r="CG187" s="3">
        <v>108.4</v>
      </c>
      <c r="CH187" s="3">
        <v>105.2</v>
      </c>
      <c r="CI187" s="3">
        <v>209.1</v>
      </c>
      <c r="CJ187" s="3">
        <v>148.9</v>
      </c>
      <c r="CK187" s="3">
        <v>158</v>
      </c>
      <c r="CL187" s="3">
        <v>281</v>
      </c>
      <c r="CM187" s="3">
        <v>161</v>
      </c>
      <c r="CN187" s="3">
        <v>136.30000000000001</v>
      </c>
    </row>
    <row r="188" spans="1:92" x14ac:dyDescent="0.2">
      <c r="A188" s="4">
        <v>37438</v>
      </c>
      <c r="B188" s="3">
        <v>143.5</v>
      </c>
      <c r="C188" s="3">
        <v>138.30000000000001</v>
      </c>
      <c r="D188" s="3">
        <v>164.6</v>
      </c>
      <c r="E188" s="3">
        <v>132</v>
      </c>
      <c r="F188" s="3">
        <v>172.9</v>
      </c>
      <c r="G188" s="3">
        <v>181.9</v>
      </c>
      <c r="H188" s="3">
        <v>146.19999999999999</v>
      </c>
      <c r="I188" s="3">
        <v>171.6</v>
      </c>
      <c r="J188" s="3">
        <v>109.6</v>
      </c>
      <c r="K188" s="3">
        <v>141.69999999999999</v>
      </c>
      <c r="L188" s="3">
        <v>159.30000000000001</v>
      </c>
      <c r="M188" s="3">
        <v>167.3</v>
      </c>
      <c r="N188" s="3">
        <v>150.69999999999999</v>
      </c>
      <c r="O188" s="3">
        <v>165.1</v>
      </c>
      <c r="P188" s="3">
        <v>137.9</v>
      </c>
      <c r="Q188" s="3">
        <v>165.3</v>
      </c>
      <c r="R188" s="3">
        <v>148.4</v>
      </c>
      <c r="S188" s="3">
        <v>163.6</v>
      </c>
      <c r="T188" s="3">
        <v>141.1</v>
      </c>
      <c r="U188" s="3">
        <v>164.1</v>
      </c>
      <c r="V188" s="3">
        <v>114.7</v>
      </c>
      <c r="W188" s="3">
        <v>185.2</v>
      </c>
      <c r="X188" s="3">
        <v>138.19999999999999</v>
      </c>
      <c r="Y188" s="3">
        <v>165.5</v>
      </c>
      <c r="Z188" s="3">
        <v>152.30000000000001</v>
      </c>
      <c r="AA188" s="3">
        <v>136.1</v>
      </c>
      <c r="AB188" s="3">
        <v>154.5</v>
      </c>
      <c r="AC188" s="3">
        <v>114.3</v>
      </c>
      <c r="AD188" s="3">
        <v>102</v>
      </c>
      <c r="AE188" s="3">
        <v>151.9</v>
      </c>
      <c r="AF188" s="3">
        <v>145.5</v>
      </c>
      <c r="AG188" s="3">
        <v>142.5</v>
      </c>
      <c r="AH188" s="3">
        <v>149</v>
      </c>
      <c r="AI188" s="3">
        <v>153.1</v>
      </c>
      <c r="AJ188" s="3">
        <v>215.6</v>
      </c>
      <c r="AK188" s="3">
        <v>260.5</v>
      </c>
      <c r="AL188" s="3">
        <v>211.8</v>
      </c>
      <c r="AM188" s="3">
        <v>212.5</v>
      </c>
      <c r="AN188" s="3">
        <v>222.6</v>
      </c>
      <c r="AO188" s="3">
        <v>163.19999999999999</v>
      </c>
      <c r="AP188" s="3">
        <v>175.4</v>
      </c>
      <c r="AQ188" s="3">
        <v>211.8</v>
      </c>
      <c r="AR188" s="3">
        <v>154.1</v>
      </c>
      <c r="AS188" s="3">
        <v>301.8</v>
      </c>
      <c r="AT188" s="3">
        <v>236.6</v>
      </c>
      <c r="AU188" s="3">
        <v>253</v>
      </c>
      <c r="AV188" s="3">
        <v>196.2</v>
      </c>
      <c r="AW188" s="3">
        <v>179</v>
      </c>
      <c r="AX188" s="3">
        <v>217.1</v>
      </c>
      <c r="AY188" s="3">
        <v>273.60000000000002</v>
      </c>
      <c r="AZ188" s="3">
        <v>251</v>
      </c>
      <c r="BA188" s="3">
        <v>157</v>
      </c>
      <c r="BB188" s="3">
        <v>229.9</v>
      </c>
      <c r="BC188" s="3">
        <v>145.69999999999999</v>
      </c>
      <c r="BD188" s="3">
        <v>128.80000000000001</v>
      </c>
      <c r="BE188" s="3">
        <v>126.2</v>
      </c>
      <c r="BF188" s="3">
        <v>141.19999999999999</v>
      </c>
      <c r="BG188" s="3">
        <v>151.5</v>
      </c>
      <c r="BH188" s="3">
        <v>144.4</v>
      </c>
      <c r="BI188" s="3">
        <v>87.1</v>
      </c>
      <c r="BJ188" s="3">
        <v>139.80000000000001</v>
      </c>
      <c r="BK188" s="3">
        <v>162.5</v>
      </c>
      <c r="BL188" s="3">
        <v>156.6</v>
      </c>
      <c r="BM188" s="3">
        <v>158.9</v>
      </c>
      <c r="BN188" s="3">
        <v>89.7</v>
      </c>
      <c r="BO188" s="3">
        <v>235.8</v>
      </c>
      <c r="BP188" s="3">
        <v>217.3</v>
      </c>
      <c r="BQ188" s="3">
        <v>99.5</v>
      </c>
      <c r="BR188" s="3">
        <v>72.2</v>
      </c>
      <c r="BS188" s="3">
        <v>95.3</v>
      </c>
      <c r="BT188" s="3">
        <v>146.69999999999999</v>
      </c>
      <c r="BU188" s="3">
        <v>110.9</v>
      </c>
      <c r="BV188" s="3">
        <v>128</v>
      </c>
      <c r="BW188" s="3">
        <v>189.1</v>
      </c>
      <c r="BX188" s="3">
        <v>298.89999999999998</v>
      </c>
      <c r="BY188" s="3">
        <v>123.3</v>
      </c>
      <c r="BZ188" s="3">
        <v>232.1</v>
      </c>
      <c r="CA188" s="3">
        <v>214.9</v>
      </c>
      <c r="CB188" s="3">
        <v>268</v>
      </c>
      <c r="CC188" s="3">
        <v>219.3</v>
      </c>
      <c r="CD188" s="3">
        <v>219.8</v>
      </c>
      <c r="CE188" s="3">
        <v>171.5</v>
      </c>
      <c r="CF188" s="3">
        <v>31.1</v>
      </c>
      <c r="CG188" s="3">
        <v>109.3</v>
      </c>
      <c r="CH188" s="3">
        <v>105.1</v>
      </c>
      <c r="CI188" s="3">
        <v>209.4</v>
      </c>
      <c r="CJ188" s="3">
        <v>149.30000000000001</v>
      </c>
      <c r="CK188" s="3">
        <v>157.1</v>
      </c>
      <c r="CL188" s="3">
        <v>279.89999999999998</v>
      </c>
      <c r="CM188" s="3">
        <v>162.6</v>
      </c>
      <c r="CN188" s="3">
        <v>136.5</v>
      </c>
    </row>
    <row r="189" spans="1:92" x14ac:dyDescent="0.2">
      <c r="A189" s="4">
        <v>37469</v>
      </c>
      <c r="B189" s="3">
        <v>142.30000000000001</v>
      </c>
      <c r="C189" s="3">
        <v>138.80000000000001</v>
      </c>
      <c r="D189" s="3">
        <v>164.3</v>
      </c>
      <c r="E189" s="3">
        <v>133.30000000000001</v>
      </c>
      <c r="F189" s="3">
        <v>170.7</v>
      </c>
      <c r="G189" s="3">
        <v>177.3</v>
      </c>
      <c r="H189" s="3">
        <v>149</v>
      </c>
      <c r="I189" s="3">
        <v>171.4</v>
      </c>
      <c r="J189" s="3">
        <v>109.1</v>
      </c>
      <c r="K189" s="3">
        <v>142.30000000000001</v>
      </c>
      <c r="L189" s="3">
        <v>157</v>
      </c>
      <c r="M189" s="3">
        <v>165</v>
      </c>
      <c r="N189" s="3">
        <v>148.19999999999999</v>
      </c>
      <c r="O189" s="3">
        <v>166</v>
      </c>
      <c r="P189" s="3">
        <v>136.6</v>
      </c>
      <c r="Q189" s="3">
        <v>164.2</v>
      </c>
      <c r="R189" s="3">
        <v>145.4</v>
      </c>
      <c r="S189" s="3">
        <v>163.4</v>
      </c>
      <c r="T189" s="3">
        <v>138.6</v>
      </c>
      <c r="U189" s="3">
        <v>163.69999999999999</v>
      </c>
      <c r="V189" s="3">
        <v>115.4</v>
      </c>
      <c r="W189" s="3">
        <v>185.3</v>
      </c>
      <c r="X189" s="3">
        <v>138.4</v>
      </c>
      <c r="Y189" s="3">
        <v>166</v>
      </c>
      <c r="Z189" s="3">
        <v>151.6</v>
      </c>
      <c r="AA189" s="3">
        <v>136.80000000000001</v>
      </c>
      <c r="AB189" s="3">
        <v>153.1</v>
      </c>
      <c r="AC189" s="3">
        <v>115.6</v>
      </c>
      <c r="AD189" s="3">
        <v>103.3</v>
      </c>
      <c r="AE189" s="3">
        <v>153.19999999999999</v>
      </c>
      <c r="AF189" s="3">
        <v>145.30000000000001</v>
      </c>
      <c r="AG189" s="3">
        <v>142.5</v>
      </c>
      <c r="AH189" s="3">
        <v>148.19999999999999</v>
      </c>
      <c r="AI189" s="3">
        <v>153.9</v>
      </c>
      <c r="AJ189" s="3">
        <v>216.2</v>
      </c>
      <c r="AK189" s="3">
        <v>261.60000000000002</v>
      </c>
      <c r="AL189" s="3">
        <v>212.3</v>
      </c>
      <c r="AM189" s="3">
        <v>212.2</v>
      </c>
      <c r="AN189" s="3">
        <v>222.9</v>
      </c>
      <c r="AO189" s="3">
        <v>160.19999999999999</v>
      </c>
      <c r="AP189" s="3">
        <v>175.5</v>
      </c>
      <c r="AQ189" s="3">
        <v>212.2</v>
      </c>
      <c r="AR189" s="3">
        <v>153.9</v>
      </c>
      <c r="AS189" s="3">
        <v>301.60000000000002</v>
      </c>
      <c r="AT189" s="3">
        <v>236.2</v>
      </c>
      <c r="AU189" s="3">
        <v>253.1</v>
      </c>
      <c r="AV189" s="3">
        <v>197.5</v>
      </c>
      <c r="AW189" s="3">
        <v>183.8</v>
      </c>
      <c r="AX189" s="3">
        <v>217.1</v>
      </c>
      <c r="AY189" s="3">
        <v>273.60000000000002</v>
      </c>
      <c r="AZ189" s="3">
        <v>251.5</v>
      </c>
      <c r="BA189" s="3">
        <v>157.6</v>
      </c>
      <c r="BB189" s="3">
        <v>231.1</v>
      </c>
      <c r="BC189" s="3">
        <v>145.4</v>
      </c>
      <c r="BD189" s="3">
        <v>128.80000000000001</v>
      </c>
      <c r="BE189" s="3">
        <v>126.2</v>
      </c>
      <c r="BF189" s="3">
        <v>139.69999999999999</v>
      </c>
      <c r="BG189" s="3">
        <v>149.30000000000001</v>
      </c>
      <c r="BH189" s="3">
        <v>147.1</v>
      </c>
      <c r="BI189" s="3">
        <v>88.2</v>
      </c>
      <c r="BJ189" s="3">
        <v>140.80000000000001</v>
      </c>
      <c r="BK189" s="3">
        <v>161.19999999999999</v>
      </c>
      <c r="BL189" s="3">
        <v>156.5</v>
      </c>
      <c r="BM189" s="3">
        <v>159.30000000000001</v>
      </c>
      <c r="BN189" s="3">
        <v>89.9</v>
      </c>
      <c r="BO189" s="3">
        <v>236.9</v>
      </c>
      <c r="BP189" s="3">
        <v>217.2</v>
      </c>
      <c r="BQ189" s="3">
        <v>101</v>
      </c>
      <c r="BR189" s="3">
        <v>74</v>
      </c>
      <c r="BS189" s="3">
        <v>96.1</v>
      </c>
      <c r="BT189" s="3">
        <v>149.1</v>
      </c>
      <c r="BU189" s="3">
        <v>110.5</v>
      </c>
      <c r="BV189" s="3">
        <v>128.9</v>
      </c>
      <c r="BW189" s="3">
        <v>188.5</v>
      </c>
      <c r="BX189" s="3">
        <v>301.8</v>
      </c>
      <c r="BY189" s="3">
        <v>121.9</v>
      </c>
      <c r="BZ189" s="3">
        <v>233.1</v>
      </c>
      <c r="CA189" s="3">
        <v>214.9</v>
      </c>
      <c r="CB189" s="3">
        <v>269.2</v>
      </c>
      <c r="CC189" s="3">
        <v>219.5</v>
      </c>
      <c r="CD189" s="3">
        <v>220.3</v>
      </c>
      <c r="CE189" s="3">
        <v>173.8</v>
      </c>
      <c r="CF189" s="3">
        <v>31</v>
      </c>
      <c r="CG189" s="3">
        <v>109.3</v>
      </c>
      <c r="CH189" s="3">
        <v>106.3</v>
      </c>
      <c r="CI189" s="3">
        <v>208.5</v>
      </c>
      <c r="CJ189" s="3">
        <v>149.69999999999999</v>
      </c>
      <c r="CK189" s="3">
        <v>157.19999999999999</v>
      </c>
      <c r="CL189" s="3">
        <v>284.2</v>
      </c>
      <c r="CM189" s="3">
        <v>164.6</v>
      </c>
      <c r="CN189" s="3">
        <v>137.30000000000001</v>
      </c>
    </row>
    <row r="190" spans="1:92" x14ac:dyDescent="0.2">
      <c r="A190" s="4">
        <v>37500</v>
      </c>
      <c r="B190" s="3">
        <v>143</v>
      </c>
      <c r="C190" s="3">
        <v>138</v>
      </c>
      <c r="D190" s="3">
        <v>163.9</v>
      </c>
      <c r="E190" s="3">
        <v>133.69999999999999</v>
      </c>
      <c r="F190" s="3">
        <v>173.4</v>
      </c>
      <c r="G190" s="3">
        <v>182</v>
      </c>
      <c r="H190" s="3">
        <v>149.9</v>
      </c>
      <c r="I190" s="3">
        <v>168.9</v>
      </c>
      <c r="J190" s="3">
        <v>109.5</v>
      </c>
      <c r="K190" s="3">
        <v>141.19999999999999</v>
      </c>
      <c r="L190" s="3">
        <v>158.4</v>
      </c>
      <c r="M190" s="3">
        <v>166.6</v>
      </c>
      <c r="N190" s="3">
        <v>149.30000000000001</v>
      </c>
      <c r="O190" s="3">
        <v>165.2</v>
      </c>
      <c r="P190" s="3">
        <v>136.5</v>
      </c>
      <c r="Q190" s="3">
        <v>164.8</v>
      </c>
      <c r="R190" s="3">
        <v>145.5</v>
      </c>
      <c r="S190" s="3">
        <v>165.7</v>
      </c>
      <c r="T190" s="3">
        <v>137.9</v>
      </c>
      <c r="U190" s="3">
        <v>164.3</v>
      </c>
      <c r="V190" s="3">
        <v>115.3</v>
      </c>
      <c r="W190" s="3">
        <v>185.2</v>
      </c>
      <c r="X190" s="3">
        <v>137.80000000000001</v>
      </c>
      <c r="Y190" s="3">
        <v>166.2</v>
      </c>
      <c r="Z190" s="3">
        <v>152.1</v>
      </c>
      <c r="AA190" s="3">
        <v>139.4</v>
      </c>
      <c r="AB190" s="3">
        <v>152.5</v>
      </c>
      <c r="AC190" s="3">
        <v>118.8</v>
      </c>
      <c r="AD190" s="3">
        <v>107.1</v>
      </c>
      <c r="AE190" s="3">
        <v>153.5</v>
      </c>
      <c r="AF190" s="3">
        <v>141.69999999999999</v>
      </c>
      <c r="AG190" s="3">
        <v>138.19999999999999</v>
      </c>
      <c r="AH190" s="3">
        <v>148.9</v>
      </c>
      <c r="AI190" s="3">
        <v>153.6</v>
      </c>
      <c r="AJ190" s="3">
        <v>216.9</v>
      </c>
      <c r="AK190" s="3">
        <v>264.10000000000002</v>
      </c>
      <c r="AL190" s="3">
        <v>212.8</v>
      </c>
      <c r="AM190" s="3">
        <v>212.4</v>
      </c>
      <c r="AN190" s="3">
        <v>222.9</v>
      </c>
      <c r="AO190" s="3">
        <v>161.5</v>
      </c>
      <c r="AP190" s="3">
        <v>175.9</v>
      </c>
      <c r="AQ190" s="3">
        <v>212.2</v>
      </c>
      <c r="AR190" s="3">
        <v>154.80000000000001</v>
      </c>
      <c r="AS190" s="3">
        <v>302.89999999999998</v>
      </c>
      <c r="AT190" s="3">
        <v>236.8</v>
      </c>
      <c r="AU190" s="3">
        <v>253.2</v>
      </c>
      <c r="AV190" s="3">
        <v>198.9</v>
      </c>
      <c r="AW190" s="3">
        <v>188.2</v>
      </c>
      <c r="AX190" s="3">
        <v>217.1</v>
      </c>
      <c r="AY190" s="3">
        <v>273.60000000000002</v>
      </c>
      <c r="AZ190" s="3">
        <v>253.1</v>
      </c>
      <c r="BA190" s="3">
        <v>155.9</v>
      </c>
      <c r="BB190" s="3">
        <v>232.9</v>
      </c>
      <c r="BC190" s="3">
        <v>148.30000000000001</v>
      </c>
      <c r="BD190" s="3">
        <v>128.80000000000001</v>
      </c>
      <c r="BE190" s="3">
        <v>126.3</v>
      </c>
      <c r="BF190" s="3">
        <v>155.19999999999999</v>
      </c>
      <c r="BG190" s="3">
        <v>153.30000000000001</v>
      </c>
      <c r="BH190" s="3">
        <v>149.5</v>
      </c>
      <c r="BI190" s="3">
        <v>87.7</v>
      </c>
      <c r="BJ190" s="3">
        <v>142.4</v>
      </c>
      <c r="BK190" s="3">
        <v>161.69999999999999</v>
      </c>
      <c r="BL190" s="3">
        <v>156.5</v>
      </c>
      <c r="BM190" s="3">
        <v>159.30000000000001</v>
      </c>
      <c r="BN190" s="3">
        <v>90.1</v>
      </c>
      <c r="BO190" s="3">
        <v>238</v>
      </c>
      <c r="BP190" s="3">
        <v>222.2</v>
      </c>
      <c r="BQ190" s="3">
        <v>105.1</v>
      </c>
      <c r="BR190" s="3">
        <v>79.599999999999994</v>
      </c>
      <c r="BS190" s="3">
        <v>98.8</v>
      </c>
      <c r="BT190" s="3">
        <v>151</v>
      </c>
      <c r="BU190" s="3">
        <v>114.1</v>
      </c>
      <c r="BV190" s="3">
        <v>130</v>
      </c>
      <c r="BW190" s="3">
        <v>188.9</v>
      </c>
      <c r="BX190" s="3">
        <v>302.39999999999998</v>
      </c>
      <c r="BY190" s="3">
        <v>121</v>
      </c>
      <c r="BZ190" s="3">
        <v>235</v>
      </c>
      <c r="CA190" s="3">
        <v>217.2</v>
      </c>
      <c r="CB190" s="3">
        <v>269.8</v>
      </c>
      <c r="CC190" s="3">
        <v>218.8</v>
      </c>
      <c r="CD190" s="3">
        <v>220.3</v>
      </c>
      <c r="CE190" s="3">
        <v>172.1</v>
      </c>
      <c r="CF190" s="3">
        <v>30.4</v>
      </c>
      <c r="CG190" s="3">
        <v>109.3</v>
      </c>
      <c r="CH190" s="3">
        <v>106.3</v>
      </c>
      <c r="CI190" s="3">
        <v>210.8</v>
      </c>
      <c r="CJ190" s="3">
        <v>148.6</v>
      </c>
      <c r="CK190" s="3">
        <v>157.19999999999999</v>
      </c>
      <c r="CL190" s="3">
        <v>286.8</v>
      </c>
      <c r="CM190" s="3">
        <v>166.3</v>
      </c>
      <c r="CN190" s="3">
        <v>137.6</v>
      </c>
    </row>
    <row r="191" spans="1:92" x14ac:dyDescent="0.2">
      <c r="A191" s="4">
        <v>37530</v>
      </c>
      <c r="B191" s="3">
        <v>143.1</v>
      </c>
      <c r="C191" s="3">
        <v>138.1</v>
      </c>
      <c r="D191" s="3">
        <v>164.9</v>
      </c>
      <c r="E191" s="3">
        <v>132.1</v>
      </c>
      <c r="F191" s="3">
        <v>171.6</v>
      </c>
      <c r="G191" s="3">
        <v>178.2</v>
      </c>
      <c r="H191" s="3">
        <v>152.6</v>
      </c>
      <c r="I191" s="3">
        <v>169.9</v>
      </c>
      <c r="J191" s="3">
        <v>105.4</v>
      </c>
      <c r="K191" s="3">
        <v>141.4</v>
      </c>
      <c r="L191" s="3">
        <v>159.1</v>
      </c>
      <c r="M191" s="3">
        <v>167.7</v>
      </c>
      <c r="N191" s="3">
        <v>149.4</v>
      </c>
      <c r="O191" s="3">
        <v>166.3</v>
      </c>
      <c r="P191" s="3">
        <v>136.69999999999999</v>
      </c>
      <c r="Q191" s="3">
        <v>164.3</v>
      </c>
      <c r="R191" s="3">
        <v>145</v>
      </c>
      <c r="S191" s="3">
        <v>167.6</v>
      </c>
      <c r="T191" s="3">
        <v>137.80000000000001</v>
      </c>
      <c r="U191" s="3">
        <v>162.6</v>
      </c>
      <c r="V191" s="3">
        <v>114.8</v>
      </c>
      <c r="W191" s="3">
        <v>185.3</v>
      </c>
      <c r="X191" s="3">
        <v>138</v>
      </c>
      <c r="Y191" s="3">
        <v>165.9</v>
      </c>
      <c r="Z191" s="3">
        <v>149.80000000000001</v>
      </c>
      <c r="AA191" s="3">
        <v>134.5</v>
      </c>
      <c r="AB191" s="3">
        <v>151.69999999999999</v>
      </c>
      <c r="AC191" s="3">
        <v>120.9</v>
      </c>
      <c r="AD191" s="3">
        <v>109.2</v>
      </c>
      <c r="AE191" s="3">
        <v>154.6</v>
      </c>
      <c r="AF191" s="3">
        <v>147</v>
      </c>
      <c r="AG191" s="3">
        <v>144.30000000000001</v>
      </c>
      <c r="AH191" s="3">
        <v>148.30000000000001</v>
      </c>
      <c r="AI191" s="3">
        <v>153.9</v>
      </c>
      <c r="AJ191" s="3">
        <v>217.5</v>
      </c>
      <c r="AK191" s="3">
        <v>265</v>
      </c>
      <c r="AL191" s="3">
        <v>212.7</v>
      </c>
      <c r="AM191" s="3">
        <v>212.3</v>
      </c>
      <c r="AN191" s="3">
        <v>223.3</v>
      </c>
      <c r="AO191" s="3">
        <v>159.6</v>
      </c>
      <c r="AP191" s="3">
        <v>176.3</v>
      </c>
      <c r="AQ191" s="3">
        <v>213</v>
      </c>
      <c r="AR191" s="3">
        <v>154.6</v>
      </c>
      <c r="AS191" s="3">
        <v>303.10000000000002</v>
      </c>
      <c r="AT191" s="3">
        <v>237.3</v>
      </c>
      <c r="AU191" s="3">
        <v>253.5</v>
      </c>
      <c r="AV191" s="3">
        <v>200.5</v>
      </c>
      <c r="AW191" s="3">
        <v>191.8</v>
      </c>
      <c r="AX191" s="3">
        <v>217.1</v>
      </c>
      <c r="AY191" s="3">
        <v>273.60000000000002</v>
      </c>
      <c r="AZ191" s="3">
        <v>254.9</v>
      </c>
      <c r="BA191" s="3">
        <v>156.1</v>
      </c>
      <c r="BB191" s="3">
        <v>234.2</v>
      </c>
      <c r="BC191" s="3">
        <v>151.1</v>
      </c>
      <c r="BD191" s="3">
        <v>128.80000000000001</v>
      </c>
      <c r="BE191" s="3">
        <v>126.3</v>
      </c>
      <c r="BF191" s="3">
        <v>157.6</v>
      </c>
      <c r="BG191" s="3">
        <v>150.1</v>
      </c>
      <c r="BH191" s="3">
        <v>147.9</v>
      </c>
      <c r="BI191" s="3">
        <v>87.7</v>
      </c>
      <c r="BJ191" s="3">
        <v>141.1</v>
      </c>
      <c r="BK191" s="3">
        <v>161.80000000000001</v>
      </c>
      <c r="BL191" s="3">
        <v>156.9</v>
      </c>
      <c r="BM191" s="3">
        <v>159.30000000000001</v>
      </c>
      <c r="BN191" s="3">
        <v>90.4</v>
      </c>
      <c r="BO191" s="3">
        <v>239.2</v>
      </c>
      <c r="BP191" s="3">
        <v>227.6</v>
      </c>
      <c r="BQ191" s="3">
        <v>104.4</v>
      </c>
      <c r="BR191" s="3">
        <v>79.2</v>
      </c>
      <c r="BS191" s="3">
        <v>97.1</v>
      </c>
      <c r="BT191" s="3">
        <v>150.30000000000001</v>
      </c>
      <c r="BU191" s="3">
        <v>114.2</v>
      </c>
      <c r="BV191" s="3">
        <v>129.5</v>
      </c>
      <c r="BW191" s="3">
        <v>189.6</v>
      </c>
      <c r="BX191" s="3">
        <v>303.5</v>
      </c>
      <c r="BY191" s="3">
        <v>120.1</v>
      </c>
      <c r="BZ191" s="3">
        <v>236</v>
      </c>
      <c r="CA191" s="3">
        <v>217.3</v>
      </c>
      <c r="CB191" s="3">
        <v>270.2</v>
      </c>
      <c r="CC191" s="3">
        <v>218.8</v>
      </c>
      <c r="CD191" s="3">
        <v>222.4</v>
      </c>
      <c r="CE191" s="3">
        <v>171</v>
      </c>
      <c r="CF191" s="3">
        <v>30.2</v>
      </c>
      <c r="CG191" s="3">
        <v>109.9</v>
      </c>
      <c r="CH191" s="3">
        <v>105.7</v>
      </c>
      <c r="CI191" s="3">
        <v>212.7</v>
      </c>
      <c r="CJ191" s="3">
        <v>147.5</v>
      </c>
      <c r="CK191" s="3">
        <v>155.9</v>
      </c>
      <c r="CL191" s="3">
        <v>286.10000000000002</v>
      </c>
      <c r="CM191" s="3">
        <v>168.6</v>
      </c>
      <c r="CN191" s="3">
        <v>138.1</v>
      </c>
    </row>
    <row r="192" spans="1:92" x14ac:dyDescent="0.2">
      <c r="A192" s="4">
        <v>37561</v>
      </c>
      <c r="B192" s="3">
        <v>142.80000000000001</v>
      </c>
      <c r="C192" s="3">
        <v>137.1</v>
      </c>
      <c r="D192" s="3">
        <v>163.5</v>
      </c>
      <c r="E192" s="3">
        <v>133.30000000000001</v>
      </c>
      <c r="F192" s="3">
        <v>174.1</v>
      </c>
      <c r="G192" s="3">
        <v>184.3</v>
      </c>
      <c r="H192" s="3">
        <v>148.80000000000001</v>
      </c>
      <c r="I192" s="3">
        <v>173</v>
      </c>
      <c r="J192" s="3">
        <v>106.6</v>
      </c>
      <c r="K192" s="3">
        <v>141.4</v>
      </c>
      <c r="L192" s="3">
        <v>159.5</v>
      </c>
      <c r="M192" s="3">
        <v>168.9</v>
      </c>
      <c r="N192" s="3">
        <v>148.30000000000001</v>
      </c>
      <c r="O192" s="3">
        <v>164</v>
      </c>
      <c r="P192" s="3">
        <v>134.69999999999999</v>
      </c>
      <c r="Q192" s="3">
        <v>163.30000000000001</v>
      </c>
      <c r="R192" s="3">
        <v>148.1</v>
      </c>
      <c r="S192" s="3">
        <v>167.7</v>
      </c>
      <c r="T192" s="3">
        <v>138.9</v>
      </c>
      <c r="U192" s="3">
        <v>162.6</v>
      </c>
      <c r="V192" s="3">
        <v>114.3</v>
      </c>
      <c r="W192" s="3">
        <v>184.8</v>
      </c>
      <c r="X192" s="3">
        <v>137.1</v>
      </c>
      <c r="Y192" s="3">
        <v>165.7</v>
      </c>
      <c r="Z192" s="3">
        <v>150.5</v>
      </c>
      <c r="AA192" s="3">
        <v>135.69999999999999</v>
      </c>
      <c r="AB192" s="3">
        <v>152.1</v>
      </c>
      <c r="AC192" s="3">
        <v>120</v>
      </c>
      <c r="AD192" s="3">
        <v>107.8</v>
      </c>
      <c r="AE192" s="3">
        <v>156.4</v>
      </c>
      <c r="AF192" s="3">
        <v>148.1</v>
      </c>
      <c r="AG192" s="3">
        <v>145.69999999999999</v>
      </c>
      <c r="AH192" s="3">
        <v>147.30000000000001</v>
      </c>
      <c r="AI192" s="3">
        <v>153.30000000000001</v>
      </c>
      <c r="AJ192" s="3">
        <v>218.1</v>
      </c>
      <c r="AK192" s="3">
        <v>264.3</v>
      </c>
      <c r="AL192" s="3">
        <v>213.3</v>
      </c>
      <c r="AM192" s="3">
        <v>212.3</v>
      </c>
      <c r="AN192" s="3">
        <v>223.7</v>
      </c>
      <c r="AO192" s="3">
        <v>157.9</v>
      </c>
      <c r="AP192" s="3">
        <v>175.4</v>
      </c>
      <c r="AQ192" s="3">
        <v>213.5</v>
      </c>
      <c r="AR192" s="3">
        <v>152.19999999999999</v>
      </c>
      <c r="AS192" s="3">
        <v>304.2</v>
      </c>
      <c r="AT192" s="3">
        <v>237.5</v>
      </c>
      <c r="AU192" s="3">
        <v>253.8</v>
      </c>
      <c r="AV192" s="3">
        <v>201.1</v>
      </c>
      <c r="AW192" s="3">
        <v>195.4</v>
      </c>
      <c r="AX192" s="3">
        <v>217.1</v>
      </c>
      <c r="AY192" s="3">
        <v>273.60000000000002</v>
      </c>
      <c r="AZ192" s="3">
        <v>255.7</v>
      </c>
      <c r="BA192" s="3">
        <v>156.19999999999999</v>
      </c>
      <c r="BB192" s="3">
        <v>235.2</v>
      </c>
      <c r="BC192" s="3">
        <v>152.30000000000001</v>
      </c>
      <c r="BD192" s="3">
        <v>128.80000000000001</v>
      </c>
      <c r="BE192" s="3">
        <v>126.3</v>
      </c>
      <c r="BF192" s="3">
        <v>144.9</v>
      </c>
      <c r="BG192" s="3">
        <v>152.19999999999999</v>
      </c>
      <c r="BH192" s="3">
        <v>149.9</v>
      </c>
      <c r="BI192" s="3">
        <v>87.7</v>
      </c>
      <c r="BJ192" s="3">
        <v>141.80000000000001</v>
      </c>
      <c r="BK192" s="3">
        <v>161.5</v>
      </c>
      <c r="BL192" s="3">
        <v>156.69999999999999</v>
      </c>
      <c r="BM192" s="3">
        <v>159.30000000000001</v>
      </c>
      <c r="BN192" s="3">
        <v>90.6</v>
      </c>
      <c r="BO192" s="3">
        <v>240.1</v>
      </c>
      <c r="BP192" s="3">
        <v>227.2</v>
      </c>
      <c r="BQ192" s="3">
        <v>105.9</v>
      </c>
      <c r="BR192" s="3">
        <v>80.599999999999994</v>
      </c>
      <c r="BS192" s="3">
        <v>99</v>
      </c>
      <c r="BT192" s="3">
        <v>151.80000000000001</v>
      </c>
      <c r="BU192" s="3">
        <v>114.2</v>
      </c>
      <c r="BV192" s="3">
        <v>130.1</v>
      </c>
      <c r="BW192" s="3">
        <v>188.7</v>
      </c>
      <c r="BX192" s="3">
        <v>304.10000000000002</v>
      </c>
      <c r="BY192" s="3">
        <v>119.5</v>
      </c>
      <c r="BZ192" s="3">
        <v>236.7</v>
      </c>
      <c r="CA192" s="3">
        <v>216.7</v>
      </c>
      <c r="CB192" s="3">
        <v>271</v>
      </c>
      <c r="CC192" s="3">
        <v>218.8</v>
      </c>
      <c r="CD192" s="3">
        <v>222.7</v>
      </c>
      <c r="CE192" s="3">
        <v>171</v>
      </c>
      <c r="CF192" s="3">
        <v>29.8</v>
      </c>
      <c r="CG192" s="3">
        <v>110</v>
      </c>
      <c r="CH192" s="3">
        <v>105.1</v>
      </c>
      <c r="CI192" s="3">
        <v>215.7</v>
      </c>
      <c r="CJ192" s="3">
        <v>148.69999999999999</v>
      </c>
      <c r="CK192" s="3">
        <v>156</v>
      </c>
      <c r="CL192" s="3">
        <v>288.39999999999998</v>
      </c>
      <c r="CM192" s="3">
        <v>169</v>
      </c>
      <c r="CN192" s="3">
        <v>138.69999999999999</v>
      </c>
    </row>
    <row r="193" spans="1:92" x14ac:dyDescent="0.2">
      <c r="A193" s="4">
        <v>37591</v>
      </c>
      <c r="B193" s="3">
        <v>142.1</v>
      </c>
      <c r="C193" s="3">
        <v>137.4</v>
      </c>
      <c r="D193" s="3">
        <v>163.9</v>
      </c>
      <c r="E193" s="3">
        <v>132.5</v>
      </c>
      <c r="F193" s="3">
        <v>173.1</v>
      </c>
      <c r="G193" s="3">
        <v>181.2</v>
      </c>
      <c r="H193" s="3">
        <v>151.4</v>
      </c>
      <c r="I193" s="3">
        <v>168.6</v>
      </c>
      <c r="J193" s="3">
        <v>106.1</v>
      </c>
      <c r="K193" s="3">
        <v>142</v>
      </c>
      <c r="L193" s="3">
        <v>158.5</v>
      </c>
      <c r="M193" s="3">
        <v>167.9</v>
      </c>
      <c r="N193" s="3">
        <v>147.30000000000001</v>
      </c>
      <c r="O193" s="3">
        <v>162.69999999999999</v>
      </c>
      <c r="P193" s="3">
        <v>135.9</v>
      </c>
      <c r="Q193" s="3">
        <v>164.2</v>
      </c>
      <c r="R193" s="3">
        <v>149.30000000000001</v>
      </c>
      <c r="S193" s="3">
        <v>167.8</v>
      </c>
      <c r="T193" s="3">
        <v>137.5</v>
      </c>
      <c r="U193" s="3">
        <v>161</v>
      </c>
      <c r="V193" s="3">
        <v>114.6</v>
      </c>
      <c r="W193" s="3">
        <v>184.5</v>
      </c>
      <c r="X193" s="3">
        <v>137.80000000000001</v>
      </c>
      <c r="Y193" s="3">
        <v>166.2</v>
      </c>
      <c r="Z193" s="3">
        <v>146.69999999999999</v>
      </c>
      <c r="AA193" s="3">
        <v>126.3</v>
      </c>
      <c r="AB193" s="3">
        <v>151.19999999999999</v>
      </c>
      <c r="AC193" s="3">
        <v>121.2</v>
      </c>
      <c r="AD193" s="3">
        <v>109.5</v>
      </c>
      <c r="AE193" s="3">
        <v>155.30000000000001</v>
      </c>
      <c r="AF193" s="3">
        <v>148.6</v>
      </c>
      <c r="AG193" s="3">
        <v>146.19999999999999</v>
      </c>
      <c r="AH193" s="3">
        <v>148.19999999999999</v>
      </c>
      <c r="AI193" s="3">
        <v>153.19999999999999</v>
      </c>
      <c r="AJ193" s="3">
        <v>218.7</v>
      </c>
      <c r="AK193" s="3">
        <v>264.7</v>
      </c>
      <c r="AL193" s="3">
        <v>213.8</v>
      </c>
      <c r="AM193" s="3">
        <v>211.9</v>
      </c>
      <c r="AN193" s="3">
        <v>223.9</v>
      </c>
      <c r="AO193" s="3">
        <v>155.5</v>
      </c>
      <c r="AP193" s="3">
        <v>174.8</v>
      </c>
      <c r="AQ193" s="3">
        <v>214.2</v>
      </c>
      <c r="AR193" s="3">
        <v>150.19999999999999</v>
      </c>
      <c r="AS193" s="3">
        <v>304.39999999999998</v>
      </c>
      <c r="AT193" s="3">
        <v>237.4</v>
      </c>
      <c r="AU193" s="3">
        <v>253.7</v>
      </c>
      <c r="AV193" s="3">
        <v>203</v>
      </c>
      <c r="AW193" s="3">
        <v>198.3</v>
      </c>
      <c r="AX193" s="3">
        <v>217.1</v>
      </c>
      <c r="AY193" s="3">
        <v>273.60000000000002</v>
      </c>
      <c r="AZ193" s="3">
        <v>256.60000000000002</v>
      </c>
      <c r="BA193" s="3">
        <v>156.19999999999999</v>
      </c>
      <c r="BB193" s="3">
        <v>235.9</v>
      </c>
      <c r="BC193" s="3">
        <v>152.1</v>
      </c>
      <c r="BD193" s="3">
        <v>128.80000000000001</v>
      </c>
      <c r="BE193" s="3">
        <v>126.4</v>
      </c>
      <c r="BF193" s="3">
        <v>158.30000000000001</v>
      </c>
      <c r="BG193" s="3">
        <v>160.1</v>
      </c>
      <c r="BH193" s="3">
        <v>155</v>
      </c>
      <c r="BI193" s="3">
        <v>87.2</v>
      </c>
      <c r="BJ193" s="3">
        <v>142.1</v>
      </c>
      <c r="BK193" s="3">
        <v>161.4</v>
      </c>
      <c r="BL193" s="3">
        <v>156.6</v>
      </c>
      <c r="BM193" s="3">
        <v>159.4</v>
      </c>
      <c r="BN193" s="3">
        <v>90.5</v>
      </c>
      <c r="BO193" s="3">
        <v>241.3</v>
      </c>
      <c r="BP193" s="3">
        <v>227.5</v>
      </c>
      <c r="BQ193" s="3">
        <v>105.2</v>
      </c>
      <c r="BR193" s="3">
        <v>78</v>
      </c>
      <c r="BS193" s="3">
        <v>96.7</v>
      </c>
      <c r="BT193" s="3">
        <v>151.69999999999999</v>
      </c>
      <c r="BU193" s="3">
        <v>112.5</v>
      </c>
      <c r="BV193" s="3">
        <v>130.80000000000001</v>
      </c>
      <c r="BW193" s="3">
        <v>189.1</v>
      </c>
      <c r="BX193" s="3">
        <v>305</v>
      </c>
      <c r="BY193" s="3">
        <v>118.6</v>
      </c>
      <c r="BZ193" s="3">
        <v>237.3</v>
      </c>
      <c r="CA193" s="3">
        <v>215.3</v>
      </c>
      <c r="CB193" s="3">
        <v>271.8</v>
      </c>
      <c r="CC193" s="3">
        <v>218.8</v>
      </c>
      <c r="CD193" s="3">
        <v>222.7</v>
      </c>
      <c r="CE193" s="3">
        <v>171.7</v>
      </c>
      <c r="CF193" s="3">
        <v>29.6</v>
      </c>
      <c r="CG193" s="3">
        <v>108.8</v>
      </c>
      <c r="CH193" s="3">
        <v>104</v>
      </c>
      <c r="CI193" s="3">
        <v>215.7</v>
      </c>
      <c r="CJ193" s="3">
        <v>149.4</v>
      </c>
      <c r="CK193" s="3">
        <v>155.9</v>
      </c>
      <c r="CL193" s="3">
        <v>289.8</v>
      </c>
      <c r="CM193" s="3">
        <v>169.4</v>
      </c>
      <c r="CN193" s="3">
        <v>139.19999999999999</v>
      </c>
    </row>
    <row r="194" spans="1:92" x14ac:dyDescent="0.2">
      <c r="A194" s="4">
        <v>37622</v>
      </c>
      <c r="B194" s="3">
        <v>142.30000000000001</v>
      </c>
      <c r="C194" s="3">
        <v>137.4</v>
      </c>
      <c r="D194" s="3">
        <v>161.80000000000001</v>
      </c>
      <c r="E194" s="3">
        <v>131.6</v>
      </c>
      <c r="F194" s="3">
        <v>172.3</v>
      </c>
      <c r="G194" s="3">
        <v>176.2</v>
      </c>
      <c r="H194" s="3">
        <v>150.5</v>
      </c>
      <c r="I194" s="3">
        <v>169.6</v>
      </c>
      <c r="J194" s="3">
        <v>107</v>
      </c>
      <c r="K194" s="3">
        <v>141.30000000000001</v>
      </c>
      <c r="L194" s="3">
        <v>157.5</v>
      </c>
      <c r="M194" s="3">
        <v>164.9</v>
      </c>
      <c r="N194" s="3">
        <v>149.80000000000001</v>
      </c>
      <c r="O194" s="3">
        <v>164.5</v>
      </c>
      <c r="P194" s="3">
        <v>134.5</v>
      </c>
      <c r="Q194" s="3">
        <v>164.8</v>
      </c>
      <c r="R194" s="3">
        <v>147.69999999999999</v>
      </c>
      <c r="S194" s="3">
        <v>167.9</v>
      </c>
      <c r="T194" s="3">
        <v>140.6</v>
      </c>
      <c r="U194" s="3">
        <v>160.69999999999999</v>
      </c>
      <c r="V194" s="3">
        <v>114.3</v>
      </c>
      <c r="W194" s="3">
        <v>184.7</v>
      </c>
      <c r="X194" s="3">
        <v>141.4</v>
      </c>
      <c r="Y194" s="3">
        <v>167.1</v>
      </c>
      <c r="Z194" s="3">
        <v>147.5</v>
      </c>
      <c r="AA194" s="3">
        <v>133.69999999999999</v>
      </c>
      <c r="AB194" s="3">
        <v>148.69999999999999</v>
      </c>
      <c r="AC194" s="3">
        <v>126.3</v>
      </c>
      <c r="AD194" s="3">
        <v>115.2</v>
      </c>
      <c r="AE194" s="3">
        <v>157</v>
      </c>
      <c r="AF194" s="3">
        <v>141.69999999999999</v>
      </c>
      <c r="AG194" s="3">
        <v>138.4</v>
      </c>
      <c r="AH194" s="3">
        <v>147.9</v>
      </c>
      <c r="AI194" s="3">
        <v>152.5</v>
      </c>
      <c r="AJ194" s="3">
        <v>219.1</v>
      </c>
      <c r="AK194" s="3">
        <v>265.7</v>
      </c>
      <c r="AL194" s="3">
        <v>214.7</v>
      </c>
      <c r="AM194" s="3">
        <v>212.8</v>
      </c>
      <c r="AN194" s="3">
        <v>224.3</v>
      </c>
      <c r="AO194" s="3">
        <v>158.1</v>
      </c>
      <c r="AP194" s="3">
        <v>176.1</v>
      </c>
      <c r="AQ194" s="3">
        <v>214.1</v>
      </c>
      <c r="AR194" s="3">
        <v>153</v>
      </c>
      <c r="AS194" s="3">
        <v>304.60000000000002</v>
      </c>
      <c r="AT194" s="3">
        <v>237.7</v>
      </c>
      <c r="AU194" s="3">
        <v>253.6</v>
      </c>
      <c r="AV194" s="3">
        <v>204.4</v>
      </c>
      <c r="AW194" s="3">
        <v>202.1</v>
      </c>
      <c r="AX194" s="3">
        <v>217.1</v>
      </c>
      <c r="AY194" s="3">
        <v>273.60000000000002</v>
      </c>
      <c r="AZ194" s="3">
        <v>259.60000000000002</v>
      </c>
      <c r="BA194" s="3">
        <v>154.9</v>
      </c>
      <c r="BB194" s="3">
        <v>240.2</v>
      </c>
      <c r="BC194" s="3">
        <v>151.80000000000001</v>
      </c>
      <c r="BD194" s="3">
        <v>128.9</v>
      </c>
      <c r="BE194" s="3">
        <v>126.4</v>
      </c>
      <c r="BF194" s="3">
        <v>165</v>
      </c>
      <c r="BG194" s="3">
        <v>148.4</v>
      </c>
      <c r="BH194" s="3">
        <v>145.5</v>
      </c>
      <c r="BI194" s="3">
        <v>86.7</v>
      </c>
      <c r="BJ194" s="3">
        <v>138.80000000000001</v>
      </c>
      <c r="BK194" s="3">
        <v>161</v>
      </c>
      <c r="BL194" s="3">
        <v>157.30000000000001</v>
      </c>
      <c r="BM194" s="3">
        <v>159.4</v>
      </c>
      <c r="BN194" s="3">
        <v>90.5</v>
      </c>
      <c r="BO194" s="3">
        <v>244.2</v>
      </c>
      <c r="BP194" s="3">
        <v>230.3</v>
      </c>
      <c r="BQ194" s="3">
        <v>99.8</v>
      </c>
      <c r="BR194" s="3">
        <v>73.400000000000006</v>
      </c>
      <c r="BS194" s="3">
        <v>95.2</v>
      </c>
      <c r="BT194" s="3">
        <v>150.30000000000001</v>
      </c>
      <c r="BU194" s="3">
        <v>109.9</v>
      </c>
      <c r="BV194" s="3">
        <v>128.9</v>
      </c>
      <c r="BW194" s="3">
        <v>188.2</v>
      </c>
      <c r="BX194" s="3">
        <v>307.39999999999998</v>
      </c>
      <c r="BY194" s="3">
        <v>119.9</v>
      </c>
      <c r="BZ194" s="3">
        <v>242.2</v>
      </c>
      <c r="CA194" s="3">
        <v>219.7</v>
      </c>
      <c r="CB194" s="3">
        <v>275.2</v>
      </c>
      <c r="CC194" s="3">
        <v>221</v>
      </c>
      <c r="CD194" s="3">
        <v>223.6</v>
      </c>
      <c r="CE194" s="3">
        <v>171.9</v>
      </c>
      <c r="CF194" s="3">
        <v>28.8</v>
      </c>
      <c r="CG194" s="3">
        <v>108.6</v>
      </c>
      <c r="CH194" s="3">
        <v>102.6</v>
      </c>
      <c r="CI194" s="3">
        <v>217.3</v>
      </c>
      <c r="CJ194" s="3">
        <v>147.4</v>
      </c>
      <c r="CK194" s="3">
        <v>157.30000000000001</v>
      </c>
      <c r="CL194" s="3">
        <v>291.2</v>
      </c>
      <c r="CM194" s="3">
        <v>169.9</v>
      </c>
      <c r="CN194" s="3">
        <v>139.30000000000001</v>
      </c>
    </row>
    <row r="195" spans="1:92" x14ac:dyDescent="0.2">
      <c r="A195" s="4">
        <v>37653</v>
      </c>
      <c r="B195" s="3">
        <v>143.1</v>
      </c>
      <c r="C195" s="3">
        <v>137</v>
      </c>
      <c r="D195" s="3">
        <v>163.30000000000001</v>
      </c>
      <c r="E195" s="3">
        <v>130.6</v>
      </c>
      <c r="F195" s="3">
        <v>172.5</v>
      </c>
      <c r="G195" s="3">
        <v>175.7</v>
      </c>
      <c r="H195" s="3">
        <v>147.1</v>
      </c>
      <c r="I195" s="3">
        <v>167.8</v>
      </c>
      <c r="J195" s="3">
        <v>110.9</v>
      </c>
      <c r="K195" s="3">
        <v>141.30000000000001</v>
      </c>
      <c r="L195" s="3">
        <v>157.9</v>
      </c>
      <c r="M195" s="3">
        <v>166.5</v>
      </c>
      <c r="N195" s="3">
        <v>148.1</v>
      </c>
      <c r="O195" s="3">
        <v>164.1</v>
      </c>
      <c r="P195" s="3">
        <v>135.80000000000001</v>
      </c>
      <c r="Q195" s="3">
        <v>165.5</v>
      </c>
      <c r="R195" s="3">
        <v>148.69999999999999</v>
      </c>
      <c r="S195" s="3">
        <v>168.2</v>
      </c>
      <c r="T195" s="3">
        <v>140.19999999999999</v>
      </c>
      <c r="U195" s="3">
        <v>161.9</v>
      </c>
      <c r="V195" s="3">
        <v>114.5</v>
      </c>
      <c r="W195" s="3">
        <v>185.4</v>
      </c>
      <c r="X195" s="3">
        <v>141.6</v>
      </c>
      <c r="Y195" s="3">
        <v>168.6</v>
      </c>
      <c r="Z195" s="3">
        <v>148</v>
      </c>
      <c r="AA195" s="3">
        <v>133.69999999999999</v>
      </c>
      <c r="AB195" s="3">
        <v>149.6</v>
      </c>
      <c r="AC195" s="3">
        <v>130.30000000000001</v>
      </c>
      <c r="AD195" s="3">
        <v>119.6</v>
      </c>
      <c r="AE195" s="3">
        <v>159.6</v>
      </c>
      <c r="AF195" s="3">
        <v>143.1</v>
      </c>
      <c r="AG195" s="3">
        <v>140</v>
      </c>
      <c r="AH195" s="3">
        <v>148</v>
      </c>
      <c r="AI195" s="3">
        <v>153.69999999999999</v>
      </c>
      <c r="AJ195" s="3">
        <v>219.4</v>
      </c>
      <c r="AK195" s="3">
        <v>266.60000000000002</v>
      </c>
      <c r="AL195" s="3">
        <v>215</v>
      </c>
      <c r="AM195" s="3">
        <v>212.9</v>
      </c>
      <c r="AN195" s="3">
        <v>224.6</v>
      </c>
      <c r="AO195" s="3">
        <v>157.4</v>
      </c>
      <c r="AP195" s="3">
        <v>176.6</v>
      </c>
      <c r="AQ195" s="3">
        <v>214.7</v>
      </c>
      <c r="AR195" s="3">
        <v>153.5</v>
      </c>
      <c r="AS195" s="3">
        <v>304.7</v>
      </c>
      <c r="AT195" s="3">
        <v>237.7</v>
      </c>
      <c r="AU195" s="3">
        <v>253.4</v>
      </c>
      <c r="AV195" s="3">
        <v>205.9</v>
      </c>
      <c r="AW195" s="3">
        <v>201.7</v>
      </c>
      <c r="AX195" s="3">
        <v>217.1</v>
      </c>
      <c r="AY195" s="3">
        <v>273.60000000000002</v>
      </c>
      <c r="AZ195" s="3">
        <v>260.2</v>
      </c>
      <c r="BA195" s="3">
        <v>155.30000000000001</v>
      </c>
      <c r="BB195" s="3">
        <v>240.5</v>
      </c>
      <c r="BC195" s="3">
        <v>151.9</v>
      </c>
      <c r="BD195" s="3">
        <v>128.9</v>
      </c>
      <c r="BE195" s="3">
        <v>126.4</v>
      </c>
      <c r="BF195" s="3">
        <v>186.5</v>
      </c>
      <c r="BG195" s="3">
        <v>150.30000000000001</v>
      </c>
      <c r="BH195" s="3">
        <v>147.5</v>
      </c>
      <c r="BI195" s="3">
        <v>86.8</v>
      </c>
      <c r="BJ195" s="3">
        <v>140.4</v>
      </c>
      <c r="BK195" s="3">
        <v>161.4</v>
      </c>
      <c r="BL195" s="3">
        <v>157.5</v>
      </c>
      <c r="BM195" s="3">
        <v>159.4</v>
      </c>
      <c r="BN195" s="3">
        <v>90.5</v>
      </c>
      <c r="BO195" s="3">
        <v>244.9</v>
      </c>
      <c r="BP195" s="3">
        <v>231</v>
      </c>
      <c r="BQ195" s="3">
        <v>102.2</v>
      </c>
      <c r="BR195" s="3">
        <v>75.8</v>
      </c>
      <c r="BS195" s="3">
        <v>96.9</v>
      </c>
      <c r="BT195" s="3">
        <v>152</v>
      </c>
      <c r="BU195" s="3">
        <v>112.1</v>
      </c>
      <c r="BV195" s="3">
        <v>130.80000000000001</v>
      </c>
      <c r="BW195" s="3">
        <v>190.1</v>
      </c>
      <c r="BX195" s="3">
        <v>307.89999999999998</v>
      </c>
      <c r="BY195" s="3">
        <v>119.9</v>
      </c>
      <c r="BZ195" s="3">
        <v>242.3</v>
      </c>
      <c r="CA195" s="3">
        <v>222.4</v>
      </c>
      <c r="CB195" s="3">
        <v>275.60000000000002</v>
      </c>
      <c r="CC195" s="3">
        <v>221.1</v>
      </c>
      <c r="CD195" s="3">
        <v>223.7</v>
      </c>
      <c r="CE195" s="3">
        <v>175.1</v>
      </c>
      <c r="CF195" s="3">
        <v>28.6</v>
      </c>
      <c r="CG195" s="3">
        <v>110.9</v>
      </c>
      <c r="CH195" s="3">
        <v>103.3</v>
      </c>
      <c r="CI195" s="3">
        <v>218.1</v>
      </c>
      <c r="CJ195" s="3">
        <v>148</v>
      </c>
      <c r="CK195" s="3">
        <v>157.30000000000001</v>
      </c>
      <c r="CL195" s="3">
        <v>292.2</v>
      </c>
      <c r="CM195" s="3">
        <v>169.9</v>
      </c>
      <c r="CN195" s="3">
        <v>139.4</v>
      </c>
    </row>
    <row r="196" spans="1:92" x14ac:dyDescent="0.2">
      <c r="A196" s="4">
        <v>37681</v>
      </c>
      <c r="B196" s="3">
        <v>144.69999999999999</v>
      </c>
      <c r="C196" s="3">
        <v>139.80000000000001</v>
      </c>
      <c r="D196" s="3">
        <v>164.4</v>
      </c>
      <c r="E196" s="3">
        <v>131.69999999999999</v>
      </c>
      <c r="F196" s="3">
        <v>173.9</v>
      </c>
      <c r="G196" s="3">
        <v>181.2</v>
      </c>
      <c r="H196" s="3">
        <v>146.1</v>
      </c>
      <c r="I196" s="3">
        <v>169.3</v>
      </c>
      <c r="J196" s="3">
        <v>109.4</v>
      </c>
      <c r="K196" s="3">
        <v>141.6</v>
      </c>
      <c r="L196" s="3">
        <v>156.4</v>
      </c>
      <c r="M196" s="3">
        <v>163.5</v>
      </c>
      <c r="N196" s="3">
        <v>149.19999999999999</v>
      </c>
      <c r="O196" s="3">
        <v>163.9</v>
      </c>
      <c r="P196" s="3">
        <v>136</v>
      </c>
      <c r="Q196" s="3">
        <v>166.3</v>
      </c>
      <c r="R196" s="3">
        <v>149.5</v>
      </c>
      <c r="S196" s="3">
        <v>168.2</v>
      </c>
      <c r="T196" s="3">
        <v>139.9</v>
      </c>
      <c r="U196" s="3">
        <v>160.4</v>
      </c>
      <c r="V196" s="3">
        <v>113.8</v>
      </c>
      <c r="W196" s="3">
        <v>187.4</v>
      </c>
      <c r="X196" s="3">
        <v>141</v>
      </c>
      <c r="Y196" s="3">
        <v>170.5</v>
      </c>
      <c r="Z196" s="3">
        <v>147.30000000000001</v>
      </c>
      <c r="AA196" s="3">
        <v>132.19999999999999</v>
      </c>
      <c r="AB196" s="3">
        <v>149.4</v>
      </c>
      <c r="AC196" s="3">
        <v>132</v>
      </c>
      <c r="AD196" s="3">
        <v>121.5</v>
      </c>
      <c r="AE196" s="3">
        <v>160.4</v>
      </c>
      <c r="AF196" s="3">
        <v>143.5</v>
      </c>
      <c r="AG196" s="3">
        <v>140.30000000000001</v>
      </c>
      <c r="AH196" s="3">
        <v>148.6</v>
      </c>
      <c r="AI196" s="3">
        <v>153</v>
      </c>
      <c r="AJ196" s="3">
        <v>219.8</v>
      </c>
      <c r="AK196" s="3">
        <v>266.3</v>
      </c>
      <c r="AL196" s="3">
        <v>215.6</v>
      </c>
      <c r="AM196" s="3">
        <v>214.3</v>
      </c>
      <c r="AN196" s="3">
        <v>226.6</v>
      </c>
      <c r="AO196" s="3">
        <v>156.69999999999999</v>
      </c>
      <c r="AP196" s="3">
        <v>177</v>
      </c>
      <c r="AQ196" s="3">
        <v>215.5</v>
      </c>
      <c r="AR196" s="3">
        <v>153.5</v>
      </c>
      <c r="AS196" s="3">
        <v>304.7</v>
      </c>
      <c r="AT196" s="3">
        <v>237.6</v>
      </c>
      <c r="AU196" s="3">
        <v>253.2</v>
      </c>
      <c r="AV196" s="3">
        <v>202.7</v>
      </c>
      <c r="AW196" s="3">
        <v>200.8</v>
      </c>
      <c r="AX196" s="3">
        <v>217.1</v>
      </c>
      <c r="AY196" s="3">
        <v>273.60000000000002</v>
      </c>
      <c r="AZ196" s="3">
        <v>260.8</v>
      </c>
      <c r="BA196" s="3">
        <v>155.5</v>
      </c>
      <c r="BB196" s="3">
        <v>240.3</v>
      </c>
      <c r="BC196" s="3">
        <v>152</v>
      </c>
      <c r="BD196" s="3">
        <v>128.9</v>
      </c>
      <c r="BE196" s="3">
        <v>126.4</v>
      </c>
      <c r="BF196" s="3">
        <v>190.8</v>
      </c>
      <c r="BG196" s="3">
        <v>158.6</v>
      </c>
      <c r="BH196" s="3">
        <v>150.5</v>
      </c>
      <c r="BI196" s="3">
        <v>86.9</v>
      </c>
      <c r="BJ196" s="3">
        <v>141.9</v>
      </c>
      <c r="BK196" s="3">
        <v>160.5</v>
      </c>
      <c r="BL196" s="3">
        <v>157.80000000000001</v>
      </c>
      <c r="BM196" s="3">
        <v>159.4</v>
      </c>
      <c r="BN196" s="3">
        <v>90.6</v>
      </c>
      <c r="BO196" s="3">
        <v>245.6</v>
      </c>
      <c r="BP196" s="3">
        <v>231.1</v>
      </c>
      <c r="BQ196" s="3">
        <v>104.7</v>
      </c>
      <c r="BR196" s="3">
        <v>76.599999999999994</v>
      </c>
      <c r="BS196" s="3">
        <v>96.8</v>
      </c>
      <c r="BT196" s="3">
        <v>152.69999999999999</v>
      </c>
      <c r="BU196" s="3">
        <v>113.5</v>
      </c>
      <c r="BV196" s="3">
        <v>131.19999999999999</v>
      </c>
      <c r="BW196" s="3">
        <v>190.1</v>
      </c>
      <c r="BX196" s="3">
        <v>308.39999999999998</v>
      </c>
      <c r="BY196" s="3">
        <v>119.4</v>
      </c>
      <c r="BZ196" s="3">
        <v>242.3</v>
      </c>
      <c r="CA196" s="3">
        <v>230.3</v>
      </c>
      <c r="CB196" s="3">
        <v>276.39999999999998</v>
      </c>
      <c r="CC196" s="3">
        <v>219.9</v>
      </c>
      <c r="CD196" s="3">
        <v>223.7</v>
      </c>
      <c r="CE196" s="3">
        <v>179.4</v>
      </c>
      <c r="CF196" s="3">
        <v>28.3</v>
      </c>
      <c r="CG196" s="3">
        <v>110</v>
      </c>
      <c r="CH196" s="3">
        <v>102.5</v>
      </c>
      <c r="CI196" s="3">
        <v>220.3</v>
      </c>
      <c r="CJ196" s="3">
        <v>147.80000000000001</v>
      </c>
      <c r="CK196" s="3">
        <v>157.30000000000001</v>
      </c>
      <c r="CL196" s="3">
        <v>292.5</v>
      </c>
      <c r="CM196" s="3">
        <v>169.9</v>
      </c>
      <c r="CN196" s="3">
        <v>140</v>
      </c>
    </row>
    <row r="197" spans="1:92" x14ac:dyDescent="0.2">
      <c r="A197" s="4">
        <v>37712</v>
      </c>
      <c r="B197" s="3">
        <v>145.6</v>
      </c>
      <c r="C197" s="3">
        <v>140</v>
      </c>
      <c r="D197" s="3">
        <v>165.3</v>
      </c>
      <c r="E197" s="3">
        <v>130.80000000000001</v>
      </c>
      <c r="F197" s="3">
        <v>180.3</v>
      </c>
      <c r="G197" s="3">
        <v>190.8</v>
      </c>
      <c r="H197" s="3">
        <v>153</v>
      </c>
      <c r="I197" s="3">
        <v>171.3</v>
      </c>
      <c r="J197" s="3">
        <v>106.5</v>
      </c>
      <c r="K197" s="3">
        <v>141.1</v>
      </c>
      <c r="L197" s="3">
        <v>155.1</v>
      </c>
      <c r="M197" s="3">
        <v>163.19999999999999</v>
      </c>
      <c r="N197" s="3">
        <v>146.1</v>
      </c>
      <c r="O197" s="3">
        <v>163.9</v>
      </c>
      <c r="P197" s="3">
        <v>135</v>
      </c>
      <c r="Q197" s="3">
        <v>166.5</v>
      </c>
      <c r="R197" s="3">
        <v>148.69999999999999</v>
      </c>
      <c r="S197" s="3">
        <v>168</v>
      </c>
      <c r="T197" s="3">
        <v>141.30000000000001</v>
      </c>
      <c r="U197" s="3">
        <v>156.19999999999999</v>
      </c>
      <c r="V197" s="3">
        <v>113.9</v>
      </c>
      <c r="W197" s="3">
        <v>187.8</v>
      </c>
      <c r="X197" s="3">
        <v>141</v>
      </c>
      <c r="Y197" s="3">
        <v>171</v>
      </c>
      <c r="Z197" s="3">
        <v>149.4</v>
      </c>
      <c r="AA197" s="3">
        <v>136.30000000000001</v>
      </c>
      <c r="AB197" s="3">
        <v>149.9</v>
      </c>
      <c r="AC197" s="3">
        <v>134.69999999999999</v>
      </c>
      <c r="AD197" s="3">
        <v>124.7</v>
      </c>
      <c r="AE197" s="3">
        <v>161</v>
      </c>
      <c r="AF197" s="3">
        <v>143.9</v>
      </c>
      <c r="AG197" s="3">
        <v>140.80000000000001</v>
      </c>
      <c r="AH197" s="3">
        <v>148.6</v>
      </c>
      <c r="AI197" s="3">
        <v>153.19999999999999</v>
      </c>
      <c r="AJ197" s="3">
        <v>220.6</v>
      </c>
      <c r="AK197" s="3">
        <v>267.10000000000002</v>
      </c>
      <c r="AL197" s="3">
        <v>216.1</v>
      </c>
      <c r="AM197" s="3">
        <v>215.3</v>
      </c>
      <c r="AN197" s="3">
        <v>227.6</v>
      </c>
      <c r="AO197" s="3">
        <v>157.30000000000001</v>
      </c>
      <c r="AP197" s="3">
        <v>178.1</v>
      </c>
      <c r="AQ197" s="3">
        <v>216.4</v>
      </c>
      <c r="AR197" s="3">
        <v>155</v>
      </c>
      <c r="AS197" s="3">
        <v>309.10000000000002</v>
      </c>
      <c r="AT197" s="3">
        <v>239.9</v>
      </c>
      <c r="AU197" s="3">
        <v>255.8</v>
      </c>
      <c r="AV197" s="3">
        <v>203.8</v>
      </c>
      <c r="AW197" s="3">
        <v>202.1</v>
      </c>
      <c r="AX197" s="3">
        <v>242.9</v>
      </c>
      <c r="AY197" s="3">
        <v>285.8</v>
      </c>
      <c r="AZ197" s="3">
        <v>262.8</v>
      </c>
      <c r="BA197" s="3">
        <v>155.19999999999999</v>
      </c>
      <c r="BB197" s="3">
        <v>243.1</v>
      </c>
      <c r="BC197" s="3">
        <v>151.1</v>
      </c>
      <c r="BD197" s="3">
        <v>129</v>
      </c>
      <c r="BE197" s="3">
        <v>126.7</v>
      </c>
      <c r="BF197" s="3">
        <v>154.5</v>
      </c>
      <c r="BG197" s="3">
        <v>152.69999999999999</v>
      </c>
      <c r="BH197" s="3">
        <v>148.19999999999999</v>
      </c>
      <c r="BI197" s="3">
        <v>86.5</v>
      </c>
      <c r="BJ197" s="3">
        <v>141.1</v>
      </c>
      <c r="BK197" s="3">
        <v>161.19999999999999</v>
      </c>
      <c r="BL197" s="3">
        <v>158.80000000000001</v>
      </c>
      <c r="BM197" s="3">
        <v>159.4</v>
      </c>
      <c r="BN197" s="3">
        <v>90.6</v>
      </c>
      <c r="BO197" s="3">
        <v>246.6</v>
      </c>
      <c r="BP197" s="3">
        <v>230.9</v>
      </c>
      <c r="BQ197" s="3">
        <v>102.7</v>
      </c>
      <c r="BR197" s="3">
        <v>77.5</v>
      </c>
      <c r="BS197" s="3">
        <v>98.2</v>
      </c>
      <c r="BT197" s="3">
        <v>151.4</v>
      </c>
      <c r="BU197" s="3">
        <v>113.2</v>
      </c>
      <c r="BV197" s="3">
        <v>131.5</v>
      </c>
      <c r="BW197" s="3">
        <v>189.8</v>
      </c>
      <c r="BX197" s="3">
        <v>310.5</v>
      </c>
      <c r="BY197" s="3">
        <v>120</v>
      </c>
      <c r="BZ197" s="3">
        <v>242.9</v>
      </c>
      <c r="CA197" s="3">
        <v>228.7</v>
      </c>
      <c r="CB197" s="3">
        <v>280.3</v>
      </c>
      <c r="CC197" s="3">
        <v>221.1</v>
      </c>
      <c r="CD197" s="3">
        <v>228.6</v>
      </c>
      <c r="CE197" s="3">
        <v>194</v>
      </c>
      <c r="CF197" s="3">
        <v>28.1</v>
      </c>
      <c r="CG197" s="3">
        <v>109</v>
      </c>
      <c r="CH197" s="3">
        <v>102</v>
      </c>
      <c r="CI197" s="3">
        <v>221.9</v>
      </c>
      <c r="CJ197" s="3">
        <v>148.9</v>
      </c>
      <c r="CK197" s="3">
        <v>157.80000000000001</v>
      </c>
      <c r="CL197" s="3">
        <v>295.10000000000002</v>
      </c>
      <c r="CM197" s="3">
        <v>169.3</v>
      </c>
      <c r="CN197" s="3">
        <v>139.4</v>
      </c>
    </row>
    <row r="198" spans="1:92" x14ac:dyDescent="0.2">
      <c r="A198" s="4">
        <v>37742</v>
      </c>
      <c r="B198" s="3">
        <v>145.5</v>
      </c>
      <c r="C198" s="3">
        <v>140.69999999999999</v>
      </c>
      <c r="D198" s="3">
        <v>166.2</v>
      </c>
      <c r="E198" s="3">
        <v>132.30000000000001</v>
      </c>
      <c r="F198" s="3">
        <v>188</v>
      </c>
      <c r="G198" s="3">
        <v>204.3</v>
      </c>
      <c r="H198" s="3">
        <v>151.69999999999999</v>
      </c>
      <c r="I198" s="3">
        <v>171</v>
      </c>
      <c r="J198" s="3">
        <v>108.4</v>
      </c>
      <c r="K198" s="3">
        <v>141.19999999999999</v>
      </c>
      <c r="L198" s="3">
        <v>157.80000000000001</v>
      </c>
      <c r="M198" s="3">
        <v>166.5</v>
      </c>
      <c r="N198" s="3">
        <v>148</v>
      </c>
      <c r="O198" s="3">
        <v>164</v>
      </c>
      <c r="P198" s="3">
        <v>136.6</v>
      </c>
      <c r="Q198" s="3">
        <v>164.9</v>
      </c>
      <c r="R198" s="3">
        <v>149.4</v>
      </c>
      <c r="S198" s="3">
        <v>168.2</v>
      </c>
      <c r="T198" s="3">
        <v>140.4</v>
      </c>
      <c r="U198" s="3">
        <v>158.30000000000001</v>
      </c>
      <c r="V198" s="3">
        <v>113.7</v>
      </c>
      <c r="W198" s="3">
        <v>188</v>
      </c>
      <c r="X198" s="3">
        <v>141.9</v>
      </c>
      <c r="Y198" s="3">
        <v>171.9</v>
      </c>
      <c r="Z198" s="3">
        <v>154</v>
      </c>
      <c r="AA198" s="3">
        <v>147.69999999999999</v>
      </c>
      <c r="AB198" s="3">
        <v>149.19999999999999</v>
      </c>
      <c r="AC198" s="3">
        <v>130.80000000000001</v>
      </c>
      <c r="AD198" s="3">
        <v>119.6</v>
      </c>
      <c r="AE198" s="3">
        <v>161.5</v>
      </c>
      <c r="AF198" s="3">
        <v>152.80000000000001</v>
      </c>
      <c r="AG198" s="3">
        <v>151</v>
      </c>
      <c r="AH198" s="3">
        <v>147.6</v>
      </c>
      <c r="AI198" s="3">
        <v>154.1</v>
      </c>
      <c r="AJ198" s="3">
        <v>221.2</v>
      </c>
      <c r="AK198" s="3">
        <v>269</v>
      </c>
      <c r="AL198" s="3">
        <v>216.7</v>
      </c>
      <c r="AM198" s="3">
        <v>216.8</v>
      </c>
      <c r="AN198" s="3">
        <v>228.9</v>
      </c>
      <c r="AO198" s="3">
        <v>159.6</v>
      </c>
      <c r="AP198" s="3">
        <v>178.5</v>
      </c>
      <c r="AQ198" s="3">
        <v>217.2</v>
      </c>
      <c r="AR198" s="3">
        <v>154.9</v>
      </c>
      <c r="AS198" s="3">
        <v>309.60000000000002</v>
      </c>
      <c r="AT198" s="3">
        <v>240.8</v>
      </c>
      <c r="AU198" s="3">
        <v>255.7</v>
      </c>
      <c r="AV198" s="3">
        <v>205.3</v>
      </c>
      <c r="AW198" s="3">
        <v>203.5</v>
      </c>
      <c r="AX198" s="3">
        <v>242.9</v>
      </c>
      <c r="AY198" s="3">
        <v>285.8</v>
      </c>
      <c r="AZ198" s="3">
        <v>263.39999999999998</v>
      </c>
      <c r="BA198" s="3">
        <v>155.30000000000001</v>
      </c>
      <c r="BB198" s="3">
        <v>243.4</v>
      </c>
      <c r="BC198" s="3">
        <v>149.5</v>
      </c>
      <c r="BD198" s="3">
        <v>129.4</v>
      </c>
      <c r="BE198" s="3">
        <v>127.5</v>
      </c>
      <c r="BF198" s="3">
        <v>148</v>
      </c>
      <c r="BG198" s="3">
        <v>155.19999999999999</v>
      </c>
      <c r="BH198" s="3">
        <v>153.80000000000001</v>
      </c>
      <c r="BI198" s="3">
        <v>86.4</v>
      </c>
      <c r="BJ198" s="3">
        <v>141.69999999999999</v>
      </c>
      <c r="BK198" s="3">
        <v>160.4</v>
      </c>
      <c r="BL198" s="3">
        <v>159.5</v>
      </c>
      <c r="BM198" s="3">
        <v>165.6</v>
      </c>
      <c r="BN198" s="3">
        <v>90.5</v>
      </c>
      <c r="BO198" s="3">
        <v>247.5</v>
      </c>
      <c r="BP198" s="3">
        <v>231.5</v>
      </c>
      <c r="BQ198" s="3">
        <v>103</v>
      </c>
      <c r="BR198" s="3">
        <v>76.8</v>
      </c>
      <c r="BS198" s="3">
        <v>98.5</v>
      </c>
      <c r="BT198" s="3">
        <v>152</v>
      </c>
      <c r="BU198" s="3">
        <v>113.8</v>
      </c>
      <c r="BV198" s="3">
        <v>131.6</v>
      </c>
      <c r="BW198" s="3">
        <v>188.5</v>
      </c>
      <c r="BX198" s="3">
        <v>311.5</v>
      </c>
      <c r="BY198" s="3">
        <v>120.4</v>
      </c>
      <c r="BZ198" s="3">
        <v>244.5</v>
      </c>
      <c r="CA198" s="3">
        <v>220.2</v>
      </c>
      <c r="CB198" s="3">
        <v>283.8</v>
      </c>
      <c r="CC198" s="3">
        <v>225.2</v>
      </c>
      <c r="CD198" s="3">
        <v>229</v>
      </c>
      <c r="CE198" s="3">
        <v>189.3</v>
      </c>
      <c r="CF198" s="3">
        <v>27.8</v>
      </c>
      <c r="CG198" s="3">
        <v>106.9</v>
      </c>
      <c r="CH198" s="3">
        <v>101.9</v>
      </c>
      <c r="CI198" s="3">
        <v>222.1</v>
      </c>
      <c r="CJ198" s="3">
        <v>145.30000000000001</v>
      </c>
      <c r="CK198" s="3">
        <v>157.80000000000001</v>
      </c>
      <c r="CL198" s="3">
        <v>293.39999999999998</v>
      </c>
      <c r="CM198" s="3">
        <v>169.4</v>
      </c>
      <c r="CN198" s="3">
        <v>139.80000000000001</v>
      </c>
    </row>
    <row r="199" spans="1:92" x14ac:dyDescent="0.2">
      <c r="A199" s="4">
        <v>37773</v>
      </c>
      <c r="B199" s="3">
        <v>144.5</v>
      </c>
      <c r="C199" s="3">
        <v>140.6</v>
      </c>
      <c r="D199" s="3">
        <v>165</v>
      </c>
      <c r="E199" s="3">
        <v>131.19999999999999</v>
      </c>
      <c r="F199" s="3">
        <v>186.2</v>
      </c>
      <c r="G199" s="3">
        <v>203.5</v>
      </c>
      <c r="H199" s="3">
        <v>151.4</v>
      </c>
      <c r="I199" s="3">
        <v>170.5</v>
      </c>
      <c r="J199" s="3">
        <v>109.5</v>
      </c>
      <c r="K199" s="3">
        <v>140.30000000000001</v>
      </c>
      <c r="L199" s="3">
        <v>154.80000000000001</v>
      </c>
      <c r="M199" s="3">
        <v>161.69999999999999</v>
      </c>
      <c r="N199" s="3">
        <v>148</v>
      </c>
      <c r="O199" s="3">
        <v>163.6</v>
      </c>
      <c r="P199" s="3">
        <v>136.80000000000001</v>
      </c>
      <c r="Q199" s="3">
        <v>165.3</v>
      </c>
      <c r="R199" s="3">
        <v>150.69999999999999</v>
      </c>
      <c r="S199" s="3">
        <v>168</v>
      </c>
      <c r="T199" s="3">
        <v>141.69999999999999</v>
      </c>
      <c r="U199" s="3">
        <v>158</v>
      </c>
      <c r="V199" s="3">
        <v>114.7</v>
      </c>
      <c r="W199" s="3">
        <v>187.2</v>
      </c>
      <c r="X199" s="3">
        <v>142</v>
      </c>
      <c r="Y199" s="3">
        <v>172.5</v>
      </c>
      <c r="Z199" s="3">
        <v>148.6</v>
      </c>
      <c r="AA199" s="3">
        <v>134.1</v>
      </c>
      <c r="AB199" s="3">
        <v>150.30000000000001</v>
      </c>
      <c r="AC199" s="3">
        <v>128.9</v>
      </c>
      <c r="AD199" s="3">
        <v>117.1</v>
      </c>
      <c r="AE199" s="3">
        <v>161.6</v>
      </c>
      <c r="AF199" s="3">
        <v>152.6</v>
      </c>
      <c r="AG199" s="3">
        <v>150.30000000000001</v>
      </c>
      <c r="AH199" s="3">
        <v>150.80000000000001</v>
      </c>
      <c r="AI199" s="3">
        <v>153.6</v>
      </c>
      <c r="AJ199" s="3">
        <v>221.6</v>
      </c>
      <c r="AK199" s="3">
        <v>271.10000000000002</v>
      </c>
      <c r="AL199" s="3">
        <v>217.1</v>
      </c>
      <c r="AM199" s="3">
        <v>217.5</v>
      </c>
      <c r="AN199" s="3">
        <v>229.4</v>
      </c>
      <c r="AO199" s="3">
        <v>161.30000000000001</v>
      </c>
      <c r="AP199" s="3">
        <v>178.5</v>
      </c>
      <c r="AQ199" s="3">
        <v>217.9</v>
      </c>
      <c r="AR199" s="3">
        <v>154.19999999999999</v>
      </c>
      <c r="AS199" s="3">
        <v>310.3</v>
      </c>
      <c r="AT199" s="3">
        <v>240.9</v>
      </c>
      <c r="AU199" s="3">
        <v>255.9</v>
      </c>
      <c r="AV199" s="3">
        <v>206.7</v>
      </c>
      <c r="AW199" s="3">
        <v>205.5</v>
      </c>
      <c r="AX199" s="3">
        <v>242.9</v>
      </c>
      <c r="AY199" s="3">
        <v>285.8</v>
      </c>
      <c r="AZ199" s="3">
        <v>264.5</v>
      </c>
      <c r="BA199" s="3">
        <v>155.4</v>
      </c>
      <c r="BB199" s="3">
        <v>244</v>
      </c>
      <c r="BC199" s="3">
        <v>149.19999999999999</v>
      </c>
      <c r="BD199" s="3">
        <v>129.69999999999999</v>
      </c>
      <c r="BE199" s="3">
        <v>128.30000000000001</v>
      </c>
      <c r="BF199" s="3">
        <v>146.1</v>
      </c>
      <c r="BG199" s="3">
        <v>155.30000000000001</v>
      </c>
      <c r="BH199" s="3">
        <v>149.9</v>
      </c>
      <c r="BI199" s="3">
        <v>86.1</v>
      </c>
      <c r="BJ199" s="3">
        <v>142.30000000000001</v>
      </c>
      <c r="BK199" s="3">
        <v>160.5</v>
      </c>
      <c r="BL199" s="3">
        <v>159.30000000000001</v>
      </c>
      <c r="BM199" s="3">
        <v>165.6</v>
      </c>
      <c r="BN199" s="3">
        <v>89.8</v>
      </c>
      <c r="BO199" s="3">
        <v>248.4</v>
      </c>
      <c r="BP199" s="3">
        <v>232.1</v>
      </c>
      <c r="BQ199" s="3">
        <v>103</v>
      </c>
      <c r="BR199" s="3">
        <v>75.8</v>
      </c>
      <c r="BS199" s="3">
        <v>96.1</v>
      </c>
      <c r="BT199" s="3">
        <v>151.69999999999999</v>
      </c>
      <c r="BU199" s="3">
        <v>113.3</v>
      </c>
      <c r="BV199" s="3">
        <v>131.6</v>
      </c>
      <c r="BW199" s="3">
        <v>187.1</v>
      </c>
      <c r="BX199" s="3">
        <v>312.3</v>
      </c>
      <c r="BY199" s="3">
        <v>120.3</v>
      </c>
      <c r="BZ199" s="3">
        <v>245.5</v>
      </c>
      <c r="CA199" s="3">
        <v>217.7</v>
      </c>
      <c r="CB199" s="3">
        <v>284.89999999999998</v>
      </c>
      <c r="CC199" s="3">
        <v>223.8</v>
      </c>
      <c r="CD199" s="3">
        <v>229</v>
      </c>
      <c r="CE199" s="3">
        <v>189.7</v>
      </c>
      <c r="CF199" s="3">
        <v>27.5</v>
      </c>
      <c r="CG199" s="3">
        <v>106.2</v>
      </c>
      <c r="CH199" s="3">
        <v>100.2</v>
      </c>
      <c r="CI199" s="3">
        <v>223.3</v>
      </c>
      <c r="CJ199" s="3">
        <v>149.19999999999999</v>
      </c>
      <c r="CK199" s="3">
        <v>157.80000000000001</v>
      </c>
      <c r="CL199" s="3">
        <v>296.3</v>
      </c>
      <c r="CM199" s="3">
        <v>168.1</v>
      </c>
      <c r="CN199" s="3">
        <v>139.69999999999999</v>
      </c>
    </row>
    <row r="200" spans="1:92" x14ac:dyDescent="0.2">
      <c r="A200" s="4">
        <v>37803</v>
      </c>
      <c r="B200" s="3">
        <v>144.5</v>
      </c>
      <c r="C200" s="3">
        <v>141.5</v>
      </c>
      <c r="D200" s="3">
        <v>165.3</v>
      </c>
      <c r="E200" s="3">
        <v>132.69999999999999</v>
      </c>
      <c r="F200" s="3">
        <v>187.3</v>
      </c>
      <c r="G200" s="3">
        <v>199.9</v>
      </c>
      <c r="H200" s="3">
        <v>155.30000000000001</v>
      </c>
      <c r="I200" s="3">
        <v>170.5</v>
      </c>
      <c r="J200" s="3">
        <v>109.7</v>
      </c>
      <c r="K200" s="3">
        <v>141</v>
      </c>
      <c r="L200" s="3">
        <v>156.6</v>
      </c>
      <c r="M200" s="3">
        <v>165.2</v>
      </c>
      <c r="N200" s="3">
        <v>146.6</v>
      </c>
      <c r="O200" s="3">
        <v>163.5</v>
      </c>
      <c r="P200" s="3">
        <v>135.9</v>
      </c>
      <c r="Q200" s="3">
        <v>165.9</v>
      </c>
      <c r="R200" s="3">
        <v>150.69999999999999</v>
      </c>
      <c r="S200" s="3">
        <v>171.6</v>
      </c>
      <c r="T200" s="3">
        <v>140.69999999999999</v>
      </c>
      <c r="U200" s="3">
        <v>157.69999999999999</v>
      </c>
      <c r="V200" s="3">
        <v>114.8</v>
      </c>
      <c r="W200" s="3">
        <v>187.6</v>
      </c>
      <c r="X200" s="3">
        <v>144.5</v>
      </c>
      <c r="Y200" s="3">
        <v>172.9</v>
      </c>
      <c r="Z200" s="3">
        <v>145.30000000000001</v>
      </c>
      <c r="AA200" s="3">
        <v>125.8</v>
      </c>
      <c r="AB200" s="3">
        <v>150.9</v>
      </c>
      <c r="AC200" s="3">
        <v>126.7</v>
      </c>
      <c r="AD200" s="3">
        <v>114.6</v>
      </c>
      <c r="AE200" s="3">
        <v>160.69999999999999</v>
      </c>
      <c r="AF200" s="3">
        <v>149.4</v>
      </c>
      <c r="AG200" s="3">
        <v>146.69999999999999</v>
      </c>
      <c r="AH200" s="3">
        <v>150.6</v>
      </c>
      <c r="AI200" s="3">
        <v>154.30000000000001</v>
      </c>
      <c r="AJ200" s="3">
        <v>222.3</v>
      </c>
      <c r="AK200" s="3">
        <v>272.3</v>
      </c>
      <c r="AL200" s="3">
        <v>217.6</v>
      </c>
      <c r="AM200" s="3">
        <v>216.7</v>
      </c>
      <c r="AN200" s="3">
        <v>229.2</v>
      </c>
      <c r="AO200" s="3">
        <v>158.1</v>
      </c>
      <c r="AP200" s="3">
        <v>177.8</v>
      </c>
      <c r="AQ200" s="3">
        <v>218.3</v>
      </c>
      <c r="AR200" s="3">
        <v>152.4</v>
      </c>
      <c r="AS200" s="3">
        <v>314.10000000000002</v>
      </c>
      <c r="AT200" s="3">
        <v>245.6</v>
      </c>
      <c r="AU200" s="3">
        <v>256.7</v>
      </c>
      <c r="AV200" s="3">
        <v>208.2</v>
      </c>
      <c r="AW200" s="3">
        <v>208.8</v>
      </c>
      <c r="AX200" s="3">
        <v>242.9</v>
      </c>
      <c r="AY200" s="3">
        <v>285.8</v>
      </c>
      <c r="AZ200" s="3">
        <v>265.5</v>
      </c>
      <c r="BA200" s="3">
        <v>155</v>
      </c>
      <c r="BB200" s="3">
        <v>247.2</v>
      </c>
      <c r="BC200" s="3">
        <v>149.1</v>
      </c>
      <c r="BD200" s="3">
        <v>130</v>
      </c>
      <c r="BE200" s="3">
        <v>128.9</v>
      </c>
      <c r="BF200" s="3">
        <v>149.19999999999999</v>
      </c>
      <c r="BG200" s="3">
        <v>153.5</v>
      </c>
      <c r="BH200" s="3">
        <v>147.9</v>
      </c>
      <c r="BI200" s="3">
        <v>85.5</v>
      </c>
      <c r="BJ200" s="3">
        <v>139.4</v>
      </c>
      <c r="BK200" s="3">
        <v>160.4</v>
      </c>
      <c r="BL200" s="3">
        <v>160.19999999999999</v>
      </c>
      <c r="BM200" s="3">
        <v>165.6</v>
      </c>
      <c r="BN200" s="3">
        <v>90.7</v>
      </c>
      <c r="BO200" s="3">
        <v>249.2</v>
      </c>
      <c r="BP200" s="3">
        <v>232.9</v>
      </c>
      <c r="BQ200" s="3">
        <v>98.6</v>
      </c>
      <c r="BR200" s="3">
        <v>72.5</v>
      </c>
      <c r="BS200" s="3">
        <v>94.2</v>
      </c>
      <c r="BT200" s="3">
        <v>148.5</v>
      </c>
      <c r="BU200" s="3">
        <v>110.6</v>
      </c>
      <c r="BV200" s="3">
        <v>130.69999999999999</v>
      </c>
      <c r="BW200" s="3">
        <v>186.6</v>
      </c>
      <c r="BX200" s="3">
        <v>316.7</v>
      </c>
      <c r="BY200" s="3">
        <v>119</v>
      </c>
      <c r="BZ200" s="3">
        <v>246.5</v>
      </c>
      <c r="CA200" s="3">
        <v>218.2</v>
      </c>
      <c r="CB200" s="3">
        <v>285.5</v>
      </c>
      <c r="CC200" s="3">
        <v>224.9</v>
      </c>
      <c r="CD200" s="3">
        <v>229</v>
      </c>
      <c r="CE200" s="3">
        <v>201.3</v>
      </c>
      <c r="CF200" s="3">
        <v>26.7</v>
      </c>
      <c r="CG200" s="3">
        <v>106.5</v>
      </c>
      <c r="CH200" s="3">
        <v>99</v>
      </c>
      <c r="CI200" s="3">
        <v>222.8</v>
      </c>
      <c r="CJ200" s="3">
        <v>150.1</v>
      </c>
      <c r="CK200" s="3">
        <v>155.9</v>
      </c>
      <c r="CL200" s="3">
        <v>297.10000000000002</v>
      </c>
      <c r="CM200" s="3">
        <v>168.2</v>
      </c>
      <c r="CN200" s="3">
        <v>140.30000000000001</v>
      </c>
    </row>
    <row r="201" spans="1:92" x14ac:dyDescent="0.2">
      <c r="A201" s="4">
        <v>37834</v>
      </c>
      <c r="B201" s="3">
        <v>144.6</v>
      </c>
      <c r="C201" s="3">
        <v>141.19999999999999</v>
      </c>
      <c r="D201" s="3">
        <v>166.6</v>
      </c>
      <c r="E201" s="3">
        <v>130.9</v>
      </c>
      <c r="F201" s="3">
        <v>183.2</v>
      </c>
      <c r="G201" s="3">
        <v>196.3</v>
      </c>
      <c r="H201" s="3">
        <v>149.19999999999999</v>
      </c>
      <c r="I201" s="3">
        <v>172.7</v>
      </c>
      <c r="J201" s="3">
        <v>111.3</v>
      </c>
      <c r="K201" s="3">
        <v>141.1</v>
      </c>
      <c r="L201" s="3">
        <v>153.80000000000001</v>
      </c>
      <c r="M201" s="3">
        <v>160</v>
      </c>
      <c r="N201" s="3">
        <v>148.1</v>
      </c>
      <c r="O201" s="3">
        <v>163.19999999999999</v>
      </c>
      <c r="P201" s="3">
        <v>136.6</v>
      </c>
      <c r="Q201" s="3">
        <v>166.4</v>
      </c>
      <c r="R201" s="3">
        <v>150.5</v>
      </c>
      <c r="S201" s="3">
        <v>171.5</v>
      </c>
      <c r="T201" s="3">
        <v>138.6</v>
      </c>
      <c r="U201" s="3">
        <v>157.19999999999999</v>
      </c>
      <c r="V201" s="3">
        <v>114.1</v>
      </c>
      <c r="W201" s="3">
        <v>186.4</v>
      </c>
      <c r="X201" s="3">
        <v>147.30000000000001</v>
      </c>
      <c r="Y201" s="3">
        <v>173.1</v>
      </c>
      <c r="Z201" s="3">
        <v>144</v>
      </c>
      <c r="AA201" s="3">
        <v>123</v>
      </c>
      <c r="AB201" s="3">
        <v>150.80000000000001</v>
      </c>
      <c r="AC201" s="3">
        <v>130.6</v>
      </c>
      <c r="AD201" s="3">
        <v>118.8</v>
      </c>
      <c r="AE201" s="3">
        <v>163.19999999999999</v>
      </c>
      <c r="AF201" s="3">
        <v>149.80000000000001</v>
      </c>
      <c r="AG201" s="3">
        <v>147.30000000000001</v>
      </c>
      <c r="AH201" s="3">
        <v>149.80000000000001</v>
      </c>
      <c r="AI201" s="3">
        <v>154.5</v>
      </c>
      <c r="AJ201" s="3">
        <v>222.8</v>
      </c>
      <c r="AK201" s="3">
        <v>272.7</v>
      </c>
      <c r="AL201" s="3">
        <v>218</v>
      </c>
      <c r="AM201" s="3">
        <v>216.8</v>
      </c>
      <c r="AN201" s="3">
        <v>229.3</v>
      </c>
      <c r="AO201" s="3">
        <v>158.5</v>
      </c>
      <c r="AP201" s="3">
        <v>178.9</v>
      </c>
      <c r="AQ201" s="3">
        <v>218.4</v>
      </c>
      <c r="AR201" s="3">
        <v>154.69999999999999</v>
      </c>
      <c r="AS201" s="3">
        <v>314.39999999999998</v>
      </c>
      <c r="AT201" s="3">
        <v>245.9</v>
      </c>
      <c r="AU201" s="3">
        <v>256.7</v>
      </c>
      <c r="AV201" s="3">
        <v>202.8</v>
      </c>
      <c r="AW201" s="3">
        <v>212.7</v>
      </c>
      <c r="AX201" s="3">
        <v>242.9</v>
      </c>
      <c r="AY201" s="3">
        <v>285.8</v>
      </c>
      <c r="AZ201" s="3">
        <v>266.39999999999998</v>
      </c>
      <c r="BA201" s="3">
        <v>155</v>
      </c>
      <c r="BB201" s="3">
        <v>248.8</v>
      </c>
      <c r="BC201" s="3">
        <v>149</v>
      </c>
      <c r="BD201" s="3">
        <v>130.4</v>
      </c>
      <c r="BE201" s="3">
        <v>129.1</v>
      </c>
      <c r="BF201" s="3">
        <v>153.6</v>
      </c>
      <c r="BG201" s="3">
        <v>152.30000000000001</v>
      </c>
      <c r="BH201" s="3">
        <v>150.80000000000001</v>
      </c>
      <c r="BI201" s="3">
        <v>85.4</v>
      </c>
      <c r="BJ201" s="3">
        <v>139.1</v>
      </c>
      <c r="BK201" s="3">
        <v>160.1</v>
      </c>
      <c r="BL201" s="3">
        <v>159.9</v>
      </c>
      <c r="BM201" s="3">
        <v>165.6</v>
      </c>
      <c r="BN201" s="3">
        <v>90.8</v>
      </c>
      <c r="BO201" s="3">
        <v>250.3</v>
      </c>
      <c r="BP201" s="3">
        <v>233.8</v>
      </c>
      <c r="BQ201" s="3">
        <v>100.3</v>
      </c>
      <c r="BR201" s="3">
        <v>74.599999999999994</v>
      </c>
      <c r="BS201" s="3">
        <v>96.1</v>
      </c>
      <c r="BT201" s="3">
        <v>150.9</v>
      </c>
      <c r="BU201" s="3">
        <v>112.2</v>
      </c>
      <c r="BV201" s="3">
        <v>131.69999999999999</v>
      </c>
      <c r="BW201" s="3">
        <v>188</v>
      </c>
      <c r="BX201" s="3">
        <v>317.39999999999998</v>
      </c>
      <c r="BY201" s="3">
        <v>118.2</v>
      </c>
      <c r="BZ201" s="3">
        <v>247.1</v>
      </c>
      <c r="CA201" s="3">
        <v>220.6</v>
      </c>
      <c r="CB201" s="3">
        <v>284.89999999999998</v>
      </c>
      <c r="CC201" s="3">
        <v>224.1</v>
      </c>
      <c r="CD201" s="3">
        <v>229.9</v>
      </c>
      <c r="CE201" s="3">
        <v>204.7</v>
      </c>
      <c r="CF201" s="3">
        <v>26.1</v>
      </c>
      <c r="CG201" s="3">
        <v>106.7</v>
      </c>
      <c r="CH201" s="3">
        <v>101.5</v>
      </c>
      <c r="CI201" s="3">
        <v>223.1</v>
      </c>
      <c r="CJ201" s="3">
        <v>149.6</v>
      </c>
      <c r="CK201" s="3">
        <v>155.9</v>
      </c>
      <c r="CL201" s="3">
        <v>297</v>
      </c>
      <c r="CM201" s="3">
        <v>167.6</v>
      </c>
      <c r="CN201" s="3">
        <v>141.1</v>
      </c>
    </row>
    <row r="202" spans="1:92" x14ac:dyDescent="0.2">
      <c r="A202" s="4">
        <v>37865</v>
      </c>
      <c r="B202" s="3">
        <v>146.9</v>
      </c>
      <c r="C202" s="3">
        <v>141.6</v>
      </c>
      <c r="D202" s="3">
        <v>164.9</v>
      </c>
      <c r="E202" s="3">
        <v>132</v>
      </c>
      <c r="F202" s="3">
        <v>184.9</v>
      </c>
      <c r="G202" s="3">
        <v>192.9</v>
      </c>
      <c r="H202" s="3">
        <v>150.30000000000001</v>
      </c>
      <c r="I202" s="3">
        <v>172.7</v>
      </c>
      <c r="J202" s="3">
        <v>111.9</v>
      </c>
      <c r="K202" s="3">
        <v>142.4</v>
      </c>
      <c r="L202" s="3">
        <v>158.80000000000001</v>
      </c>
      <c r="M202" s="3">
        <v>168</v>
      </c>
      <c r="N202" s="3">
        <v>148.1</v>
      </c>
      <c r="O202" s="3">
        <v>164.4</v>
      </c>
      <c r="P202" s="3">
        <v>134.1</v>
      </c>
      <c r="Q202" s="3">
        <v>168</v>
      </c>
      <c r="R202" s="3">
        <v>150.19999999999999</v>
      </c>
      <c r="S202" s="3">
        <v>171.6</v>
      </c>
      <c r="T202" s="3">
        <v>139.1</v>
      </c>
      <c r="U202" s="3">
        <v>154.30000000000001</v>
      </c>
      <c r="V202" s="3">
        <v>114.1</v>
      </c>
      <c r="W202" s="3">
        <v>184.2</v>
      </c>
      <c r="X202" s="3">
        <v>147.5</v>
      </c>
      <c r="Y202" s="3">
        <v>173.6</v>
      </c>
      <c r="Z202" s="3">
        <v>145.80000000000001</v>
      </c>
      <c r="AA202" s="3">
        <v>128.5</v>
      </c>
      <c r="AB202" s="3">
        <v>149.80000000000001</v>
      </c>
      <c r="AC202" s="3">
        <v>140.6</v>
      </c>
      <c r="AD202" s="3">
        <v>131.1</v>
      </c>
      <c r="AE202" s="3">
        <v>164.8</v>
      </c>
      <c r="AF202" s="3">
        <v>147.5</v>
      </c>
      <c r="AG202" s="3">
        <v>144.5</v>
      </c>
      <c r="AH202" s="3">
        <v>151</v>
      </c>
      <c r="AI202" s="3">
        <v>155.1</v>
      </c>
      <c r="AJ202" s="3">
        <v>223.1</v>
      </c>
      <c r="AK202" s="3">
        <v>275.3</v>
      </c>
      <c r="AL202" s="3">
        <v>218.2</v>
      </c>
      <c r="AM202" s="3">
        <v>216.8</v>
      </c>
      <c r="AN202" s="3">
        <v>229.7</v>
      </c>
      <c r="AO202" s="3">
        <v>157.19999999999999</v>
      </c>
      <c r="AP202" s="3">
        <v>179.2</v>
      </c>
      <c r="AQ202" s="3">
        <v>218.8</v>
      </c>
      <c r="AR202" s="3">
        <v>154.9</v>
      </c>
      <c r="AS202" s="3">
        <v>314.39999999999998</v>
      </c>
      <c r="AT202" s="3">
        <v>245.8</v>
      </c>
      <c r="AU202" s="3">
        <v>257</v>
      </c>
      <c r="AV202" s="3">
        <v>204</v>
      </c>
      <c r="AW202" s="3">
        <v>217.5</v>
      </c>
      <c r="AX202" s="3">
        <v>242.9</v>
      </c>
      <c r="AY202" s="3">
        <v>285.8</v>
      </c>
      <c r="AZ202" s="3">
        <v>267.3</v>
      </c>
      <c r="BA202" s="3">
        <v>155.6</v>
      </c>
      <c r="BB202" s="3">
        <v>250.1</v>
      </c>
      <c r="BC202" s="3">
        <v>151.69999999999999</v>
      </c>
      <c r="BD202" s="3">
        <v>130.80000000000001</v>
      </c>
      <c r="BE202" s="3">
        <v>129.4</v>
      </c>
      <c r="BF202" s="3">
        <v>152.19999999999999</v>
      </c>
      <c r="BG202" s="3">
        <v>155.6</v>
      </c>
      <c r="BH202" s="3">
        <v>153.4</v>
      </c>
      <c r="BI202" s="3">
        <v>85.2</v>
      </c>
      <c r="BJ202" s="3">
        <v>142.30000000000001</v>
      </c>
      <c r="BK202" s="3">
        <v>160.69999999999999</v>
      </c>
      <c r="BL202" s="3">
        <v>160</v>
      </c>
      <c r="BM202" s="3">
        <v>165.6</v>
      </c>
      <c r="BN202" s="3">
        <v>91.5</v>
      </c>
      <c r="BO202" s="3">
        <v>251.3</v>
      </c>
      <c r="BP202" s="3">
        <v>236.9</v>
      </c>
      <c r="BQ202" s="3">
        <v>104</v>
      </c>
      <c r="BR202" s="3">
        <v>77.099999999999994</v>
      </c>
      <c r="BS202" s="3">
        <v>97.5</v>
      </c>
      <c r="BT202" s="3">
        <v>151.69999999999999</v>
      </c>
      <c r="BU202" s="3">
        <v>115.7</v>
      </c>
      <c r="BV202" s="3">
        <v>131.80000000000001</v>
      </c>
      <c r="BW202" s="3">
        <v>188.3</v>
      </c>
      <c r="BX202" s="3">
        <v>317.89999999999998</v>
      </c>
      <c r="BY202" s="3">
        <v>117.7</v>
      </c>
      <c r="BZ202" s="3">
        <v>248.5</v>
      </c>
      <c r="CA202" s="3">
        <v>222.2</v>
      </c>
      <c r="CB202" s="3">
        <v>284.89999999999998</v>
      </c>
      <c r="CC202" s="3">
        <v>222.6</v>
      </c>
      <c r="CD202" s="3">
        <v>229.9</v>
      </c>
      <c r="CE202" s="3">
        <v>192</v>
      </c>
      <c r="CF202" s="3">
        <v>25.8</v>
      </c>
      <c r="CG202" s="3">
        <v>108</v>
      </c>
      <c r="CH202" s="3">
        <v>100.6</v>
      </c>
      <c r="CI202" s="3">
        <v>225.6</v>
      </c>
      <c r="CJ202" s="3">
        <v>149</v>
      </c>
      <c r="CK202" s="3">
        <v>155.9</v>
      </c>
      <c r="CL202" s="3">
        <v>302.3</v>
      </c>
      <c r="CM202" s="3">
        <v>166.8</v>
      </c>
      <c r="CN202" s="3">
        <v>141.6</v>
      </c>
    </row>
    <row r="203" spans="1:92" x14ac:dyDescent="0.2">
      <c r="A203" s="4">
        <v>37895</v>
      </c>
      <c r="B203" s="3">
        <v>149.69999999999999</v>
      </c>
      <c r="C203" s="3">
        <v>140.80000000000001</v>
      </c>
      <c r="D203" s="3">
        <v>166.4</v>
      </c>
      <c r="E203" s="3">
        <v>133.6</v>
      </c>
      <c r="F203" s="3">
        <v>183.2</v>
      </c>
      <c r="G203" s="3">
        <v>189.9</v>
      </c>
      <c r="H203" s="3">
        <v>150.69999999999999</v>
      </c>
      <c r="I203" s="3">
        <v>173.1</v>
      </c>
      <c r="J203" s="3">
        <v>111</v>
      </c>
      <c r="K203" s="3">
        <v>141.69999999999999</v>
      </c>
      <c r="L203" s="3">
        <v>153.9</v>
      </c>
      <c r="M203" s="3">
        <v>161</v>
      </c>
      <c r="N203" s="3">
        <v>146.80000000000001</v>
      </c>
      <c r="O203" s="3">
        <v>167.5</v>
      </c>
      <c r="P203" s="3">
        <v>136.6</v>
      </c>
      <c r="Q203" s="3">
        <v>168.6</v>
      </c>
      <c r="R203" s="3">
        <v>151.19999999999999</v>
      </c>
      <c r="S203" s="3">
        <v>173.3</v>
      </c>
      <c r="T203" s="3">
        <v>138</v>
      </c>
      <c r="U203" s="3">
        <v>154.19999999999999</v>
      </c>
      <c r="V203" s="3">
        <v>112.6</v>
      </c>
      <c r="W203" s="3">
        <v>185.9</v>
      </c>
      <c r="X203" s="3">
        <v>147.19999999999999</v>
      </c>
      <c r="Y203" s="3">
        <v>173.6</v>
      </c>
      <c r="Z203" s="3">
        <v>148.6</v>
      </c>
      <c r="AA203" s="3">
        <v>135.5</v>
      </c>
      <c r="AB203" s="3">
        <v>149.30000000000001</v>
      </c>
      <c r="AC203" s="3">
        <v>136.30000000000001</v>
      </c>
      <c r="AD203" s="3">
        <v>125.7</v>
      </c>
      <c r="AE203" s="3">
        <v>164.7</v>
      </c>
      <c r="AF203" s="3">
        <v>150.80000000000001</v>
      </c>
      <c r="AG203" s="3">
        <v>147.9</v>
      </c>
      <c r="AH203" s="3">
        <v>153.1</v>
      </c>
      <c r="AI203" s="3">
        <v>154.69999999999999</v>
      </c>
      <c r="AJ203" s="3">
        <v>222.9</v>
      </c>
      <c r="AK203" s="3">
        <v>275.89999999999998</v>
      </c>
      <c r="AL203" s="3">
        <v>218.9</v>
      </c>
      <c r="AM203" s="3">
        <v>217.4</v>
      </c>
      <c r="AN203" s="3">
        <v>229.9</v>
      </c>
      <c r="AO203" s="3">
        <v>159</v>
      </c>
      <c r="AP203" s="3">
        <v>179.4</v>
      </c>
      <c r="AQ203" s="3">
        <v>219.1</v>
      </c>
      <c r="AR203" s="3">
        <v>154.80000000000001</v>
      </c>
      <c r="AS203" s="3">
        <v>314.39999999999998</v>
      </c>
      <c r="AT203" s="3">
        <v>245.8</v>
      </c>
      <c r="AU203" s="3">
        <v>257.5</v>
      </c>
      <c r="AV203" s="3">
        <v>205.6</v>
      </c>
      <c r="AW203" s="3">
        <v>218.4</v>
      </c>
      <c r="AX203" s="3">
        <v>242.9</v>
      </c>
      <c r="AY203" s="3">
        <v>285.8</v>
      </c>
      <c r="AZ203" s="3">
        <v>271.39999999999998</v>
      </c>
      <c r="BA203" s="3">
        <v>155.69999999999999</v>
      </c>
      <c r="BB203" s="3">
        <v>250.7</v>
      </c>
      <c r="BC203" s="3">
        <v>154.19999999999999</v>
      </c>
      <c r="BD203" s="3">
        <v>130.9</v>
      </c>
      <c r="BE203" s="3">
        <v>129.6</v>
      </c>
      <c r="BF203" s="3">
        <v>161.30000000000001</v>
      </c>
      <c r="BG203" s="3">
        <v>153.80000000000001</v>
      </c>
      <c r="BH203" s="3">
        <v>151.30000000000001</v>
      </c>
      <c r="BI203" s="3">
        <v>84.6</v>
      </c>
      <c r="BJ203" s="3">
        <v>140.5</v>
      </c>
      <c r="BK203" s="3">
        <v>160.19999999999999</v>
      </c>
      <c r="BL203" s="3">
        <v>160.30000000000001</v>
      </c>
      <c r="BM203" s="3">
        <v>165.6</v>
      </c>
      <c r="BN203" s="3">
        <v>91.1</v>
      </c>
      <c r="BO203" s="3">
        <v>252.4</v>
      </c>
      <c r="BP203" s="3">
        <v>240</v>
      </c>
      <c r="BQ203" s="3">
        <v>103.4</v>
      </c>
      <c r="BR203" s="3">
        <v>76.599999999999994</v>
      </c>
      <c r="BS203" s="3">
        <v>96.4</v>
      </c>
      <c r="BT203" s="3">
        <v>151.19999999999999</v>
      </c>
      <c r="BU203" s="3">
        <v>115.7</v>
      </c>
      <c r="BV203" s="3">
        <v>131.4</v>
      </c>
      <c r="BW203" s="3">
        <v>188.6</v>
      </c>
      <c r="BX203" s="3">
        <v>319.7</v>
      </c>
      <c r="BY203" s="3">
        <v>117.6</v>
      </c>
      <c r="BZ203" s="3">
        <v>250</v>
      </c>
      <c r="CA203" s="3">
        <v>221.1</v>
      </c>
      <c r="CB203" s="3">
        <v>285.2</v>
      </c>
      <c r="CC203" s="3">
        <v>222.4</v>
      </c>
      <c r="CD203" s="3">
        <v>231.7</v>
      </c>
      <c r="CE203" s="3">
        <v>189.1</v>
      </c>
      <c r="CF203" s="3">
        <v>25.7</v>
      </c>
      <c r="CG203" s="3">
        <v>107</v>
      </c>
      <c r="CH203" s="3">
        <v>101.4</v>
      </c>
      <c r="CI203" s="3">
        <v>225.5</v>
      </c>
      <c r="CJ203" s="3">
        <v>148.9</v>
      </c>
      <c r="CK203" s="3">
        <v>155.1</v>
      </c>
      <c r="CL203" s="3">
        <v>304</v>
      </c>
      <c r="CM203" s="3">
        <v>165.9</v>
      </c>
      <c r="CN203" s="3">
        <v>142.1</v>
      </c>
    </row>
    <row r="204" spans="1:92" x14ac:dyDescent="0.2">
      <c r="A204" s="4">
        <v>37926</v>
      </c>
      <c r="B204" s="3">
        <v>152</v>
      </c>
      <c r="C204" s="3">
        <v>140.9</v>
      </c>
      <c r="D204" s="3">
        <v>165</v>
      </c>
      <c r="E204" s="3">
        <v>132.30000000000001</v>
      </c>
      <c r="F204" s="3">
        <v>179.4</v>
      </c>
      <c r="G204" s="3">
        <v>184.4</v>
      </c>
      <c r="H204" s="3">
        <v>159.30000000000001</v>
      </c>
      <c r="I204" s="3">
        <v>174</v>
      </c>
      <c r="J204" s="3">
        <v>111.2</v>
      </c>
      <c r="K204" s="3">
        <v>141.69999999999999</v>
      </c>
      <c r="L204" s="3">
        <v>155.30000000000001</v>
      </c>
      <c r="M204" s="3">
        <v>163.9</v>
      </c>
      <c r="N204" s="3">
        <v>145.30000000000001</v>
      </c>
      <c r="O204" s="3">
        <v>170.1</v>
      </c>
      <c r="P204" s="3">
        <v>134.4</v>
      </c>
      <c r="Q204" s="3">
        <v>170.3</v>
      </c>
      <c r="R204" s="3">
        <v>156.19999999999999</v>
      </c>
      <c r="S204" s="3">
        <v>173.6</v>
      </c>
      <c r="T204" s="3">
        <v>139.1</v>
      </c>
      <c r="U204" s="3">
        <v>154.5</v>
      </c>
      <c r="V204" s="3">
        <v>112.8</v>
      </c>
      <c r="W204" s="3">
        <v>185.7</v>
      </c>
      <c r="X204" s="3">
        <v>146.1</v>
      </c>
      <c r="Y204" s="3">
        <v>172.9</v>
      </c>
      <c r="Z204" s="3">
        <v>154</v>
      </c>
      <c r="AA204" s="3">
        <v>145.80000000000001</v>
      </c>
      <c r="AB204" s="3">
        <v>150.69999999999999</v>
      </c>
      <c r="AC204" s="3">
        <v>133.5</v>
      </c>
      <c r="AD204" s="3">
        <v>122.2</v>
      </c>
      <c r="AE204" s="3">
        <v>164.1</v>
      </c>
      <c r="AF204" s="3">
        <v>152.80000000000001</v>
      </c>
      <c r="AG204" s="3">
        <v>150.19999999999999</v>
      </c>
      <c r="AH204" s="3">
        <v>153.30000000000001</v>
      </c>
      <c r="AI204" s="3">
        <v>153.30000000000001</v>
      </c>
      <c r="AJ204" s="3">
        <v>223.7</v>
      </c>
      <c r="AK204" s="3">
        <v>276</v>
      </c>
      <c r="AL204" s="3">
        <v>219.4</v>
      </c>
      <c r="AM204" s="3">
        <v>216.8</v>
      </c>
      <c r="AN204" s="3">
        <v>230.2</v>
      </c>
      <c r="AO204" s="3">
        <v>155</v>
      </c>
      <c r="AP204" s="3">
        <v>178.5</v>
      </c>
      <c r="AQ204" s="3">
        <v>219.7</v>
      </c>
      <c r="AR204" s="3">
        <v>152.5</v>
      </c>
      <c r="AS204" s="3">
        <v>314.3</v>
      </c>
      <c r="AT204" s="3">
        <v>245.3</v>
      </c>
      <c r="AU204" s="3">
        <v>257.5</v>
      </c>
      <c r="AV204" s="3">
        <v>207.4</v>
      </c>
      <c r="AW204" s="3">
        <v>220.9</v>
      </c>
      <c r="AX204" s="3">
        <v>242.9</v>
      </c>
      <c r="AY204" s="3">
        <v>285.8</v>
      </c>
      <c r="AZ204" s="3">
        <v>272.10000000000002</v>
      </c>
      <c r="BA204" s="3">
        <v>155.5</v>
      </c>
      <c r="BB204" s="3">
        <v>250</v>
      </c>
      <c r="BC204" s="3">
        <v>154.5</v>
      </c>
      <c r="BD204" s="3">
        <v>131.1</v>
      </c>
      <c r="BE204" s="3">
        <v>129.9</v>
      </c>
      <c r="BF204" s="3">
        <v>160.69999999999999</v>
      </c>
      <c r="BG204" s="3">
        <v>155.69999999999999</v>
      </c>
      <c r="BH204" s="3">
        <v>152.69999999999999</v>
      </c>
      <c r="BI204" s="3">
        <v>85.4</v>
      </c>
      <c r="BJ204" s="3">
        <v>140.30000000000001</v>
      </c>
      <c r="BK204" s="3">
        <v>160.5</v>
      </c>
      <c r="BL204" s="3">
        <v>160.4</v>
      </c>
      <c r="BM204" s="3">
        <v>165.6</v>
      </c>
      <c r="BN204" s="3">
        <v>90.6</v>
      </c>
      <c r="BO204" s="3">
        <v>253.6</v>
      </c>
      <c r="BP204" s="3">
        <v>240.7</v>
      </c>
      <c r="BQ204" s="3">
        <v>104.4</v>
      </c>
      <c r="BR204" s="3">
        <v>76.599999999999994</v>
      </c>
      <c r="BS204" s="3">
        <v>96.9</v>
      </c>
      <c r="BT204" s="3">
        <v>151.5</v>
      </c>
      <c r="BU204" s="3">
        <v>115.3</v>
      </c>
      <c r="BV204" s="3">
        <v>131.5</v>
      </c>
      <c r="BW204" s="3">
        <v>188.2</v>
      </c>
      <c r="BX204" s="3">
        <v>320.3</v>
      </c>
      <c r="BY204" s="3">
        <v>117.4</v>
      </c>
      <c r="BZ204" s="3">
        <v>251.1</v>
      </c>
      <c r="CA204" s="3">
        <v>221.5</v>
      </c>
      <c r="CB204" s="3">
        <v>281.60000000000002</v>
      </c>
      <c r="CC204" s="3">
        <v>221.4</v>
      </c>
      <c r="CD204" s="3">
        <v>231.9</v>
      </c>
      <c r="CE204" s="3">
        <v>181.1</v>
      </c>
      <c r="CF204" s="3">
        <v>25.4</v>
      </c>
      <c r="CG204" s="3">
        <v>107.2</v>
      </c>
      <c r="CH204" s="3">
        <v>100.3</v>
      </c>
      <c r="CI204" s="3">
        <v>225.7</v>
      </c>
      <c r="CJ204" s="3">
        <v>150.19999999999999</v>
      </c>
      <c r="CK204" s="3">
        <v>155.1</v>
      </c>
      <c r="CL204" s="3">
        <v>303.7</v>
      </c>
      <c r="CM204" s="3">
        <v>165.5</v>
      </c>
      <c r="CN204" s="3">
        <v>142.6</v>
      </c>
    </row>
    <row r="205" spans="1:92" x14ac:dyDescent="0.2">
      <c r="A205" s="4">
        <v>37956</v>
      </c>
      <c r="B205" s="3">
        <v>152</v>
      </c>
      <c r="C205" s="3">
        <v>140.69999999999999</v>
      </c>
      <c r="D205" s="3">
        <v>166</v>
      </c>
      <c r="E205" s="3">
        <v>132.69999999999999</v>
      </c>
      <c r="F205" s="3">
        <v>177.9</v>
      </c>
      <c r="G205" s="3">
        <v>186</v>
      </c>
      <c r="H205" s="3">
        <v>158.30000000000001</v>
      </c>
      <c r="I205" s="3">
        <v>175.9</v>
      </c>
      <c r="J205" s="3">
        <v>112.1</v>
      </c>
      <c r="K205" s="3">
        <v>143</v>
      </c>
      <c r="L205" s="3">
        <v>157.19999999999999</v>
      </c>
      <c r="M205" s="3">
        <v>167.1</v>
      </c>
      <c r="N205" s="3">
        <v>145.1</v>
      </c>
      <c r="O205" s="3">
        <v>168.8</v>
      </c>
      <c r="P205" s="3">
        <v>136.5</v>
      </c>
      <c r="Q205" s="3">
        <v>170.6</v>
      </c>
      <c r="R205" s="3">
        <v>157</v>
      </c>
      <c r="S205" s="3">
        <v>173.8</v>
      </c>
      <c r="T205" s="3">
        <v>142.4</v>
      </c>
      <c r="U205" s="3">
        <v>155.1</v>
      </c>
      <c r="V205" s="3">
        <v>114.1</v>
      </c>
      <c r="W205" s="3">
        <v>185.6</v>
      </c>
      <c r="X205" s="3">
        <v>147.9</v>
      </c>
      <c r="Y205" s="3">
        <v>173.8</v>
      </c>
      <c r="Z205" s="3">
        <v>154.19999999999999</v>
      </c>
      <c r="AA205" s="3">
        <v>148.4</v>
      </c>
      <c r="AB205" s="3">
        <v>149.1</v>
      </c>
      <c r="AC205" s="3">
        <v>132.4</v>
      </c>
      <c r="AD205" s="3">
        <v>120.9</v>
      </c>
      <c r="AE205" s="3">
        <v>164.2</v>
      </c>
      <c r="AF205" s="3">
        <v>153.19999999999999</v>
      </c>
      <c r="AG205" s="3">
        <v>150.69999999999999</v>
      </c>
      <c r="AH205" s="3">
        <v>152.69999999999999</v>
      </c>
      <c r="AI205" s="3">
        <v>153.1</v>
      </c>
      <c r="AJ205" s="3">
        <v>224.5</v>
      </c>
      <c r="AK205" s="3">
        <v>276.60000000000002</v>
      </c>
      <c r="AL205" s="3">
        <v>219.7</v>
      </c>
      <c r="AM205" s="3">
        <v>217</v>
      </c>
      <c r="AN205" s="3">
        <v>230.5</v>
      </c>
      <c r="AO205" s="3">
        <v>154.80000000000001</v>
      </c>
      <c r="AP205" s="3">
        <v>177.9</v>
      </c>
      <c r="AQ205" s="3">
        <v>220.1</v>
      </c>
      <c r="AR205" s="3">
        <v>150.69999999999999</v>
      </c>
      <c r="AS205" s="3">
        <v>314</v>
      </c>
      <c r="AT205" s="3">
        <v>245.1</v>
      </c>
      <c r="AU205" s="3">
        <v>257.60000000000002</v>
      </c>
      <c r="AV205" s="3">
        <v>218.8</v>
      </c>
      <c r="AW205" s="3">
        <v>221.2</v>
      </c>
      <c r="AX205" s="3">
        <v>242.9</v>
      </c>
      <c r="AY205" s="3">
        <v>285.8</v>
      </c>
      <c r="AZ205" s="3">
        <v>272.7</v>
      </c>
      <c r="BA205" s="3">
        <v>155.80000000000001</v>
      </c>
      <c r="BB205" s="3">
        <v>257</v>
      </c>
      <c r="BC205" s="3">
        <v>154.6</v>
      </c>
      <c r="BD205" s="3">
        <v>131.5</v>
      </c>
      <c r="BE205" s="3">
        <v>130.30000000000001</v>
      </c>
      <c r="BF205" s="3">
        <v>166.3</v>
      </c>
      <c r="BG205" s="3">
        <v>160.6</v>
      </c>
      <c r="BH205" s="3">
        <v>157.5</v>
      </c>
      <c r="BI205" s="3">
        <v>84.1</v>
      </c>
      <c r="BJ205" s="3">
        <v>142.9</v>
      </c>
      <c r="BK205" s="3">
        <v>160.30000000000001</v>
      </c>
      <c r="BL205" s="3">
        <v>160.4</v>
      </c>
      <c r="BM205" s="3">
        <v>165.6</v>
      </c>
      <c r="BN205" s="3">
        <v>90.6</v>
      </c>
      <c r="BO205" s="3">
        <v>254.2</v>
      </c>
      <c r="BP205" s="3">
        <v>241</v>
      </c>
      <c r="BQ205" s="3">
        <v>103.5</v>
      </c>
      <c r="BR205" s="3">
        <v>74.900000000000006</v>
      </c>
      <c r="BS205" s="3">
        <v>96.8</v>
      </c>
      <c r="BT205" s="3">
        <v>152.1</v>
      </c>
      <c r="BU205" s="3">
        <v>113.9</v>
      </c>
      <c r="BV205" s="3">
        <v>131.1</v>
      </c>
      <c r="BW205" s="3">
        <v>187.6</v>
      </c>
      <c r="BX205" s="3">
        <v>319.5</v>
      </c>
      <c r="BY205" s="3">
        <v>116.9</v>
      </c>
      <c r="BZ205" s="3">
        <v>251.6</v>
      </c>
      <c r="CA205" s="3">
        <v>221.7</v>
      </c>
      <c r="CB205" s="3">
        <v>282.60000000000002</v>
      </c>
      <c r="CC205" s="3">
        <v>220.5</v>
      </c>
      <c r="CD205" s="3">
        <v>232.1</v>
      </c>
      <c r="CE205" s="3">
        <v>199.1</v>
      </c>
      <c r="CF205" s="3">
        <v>25.2</v>
      </c>
      <c r="CG205" s="3">
        <v>106.4</v>
      </c>
      <c r="CH205" s="3">
        <v>100.3</v>
      </c>
      <c r="CI205" s="3">
        <v>227.7</v>
      </c>
      <c r="CJ205" s="3">
        <v>150.5</v>
      </c>
      <c r="CK205" s="3">
        <v>155.1</v>
      </c>
      <c r="CL205" s="3">
        <v>303.60000000000002</v>
      </c>
      <c r="CM205" s="3">
        <v>165.3</v>
      </c>
      <c r="CN205" s="3">
        <v>143</v>
      </c>
    </row>
    <row r="206" spans="1:92" x14ac:dyDescent="0.2">
      <c r="A206" s="4">
        <v>37987</v>
      </c>
      <c r="B206" s="3">
        <v>151.69999999999999</v>
      </c>
      <c r="C206" s="3">
        <v>141</v>
      </c>
      <c r="D206" s="3">
        <v>166.3</v>
      </c>
      <c r="E206" s="3">
        <v>133.69999999999999</v>
      </c>
      <c r="F206" s="3">
        <v>185.3</v>
      </c>
      <c r="G206" s="3">
        <v>191.3</v>
      </c>
      <c r="H206" s="3">
        <v>153.80000000000001</v>
      </c>
      <c r="I206" s="3">
        <v>175.8</v>
      </c>
      <c r="J206" s="3">
        <v>117</v>
      </c>
      <c r="K206" s="3">
        <v>142.69999999999999</v>
      </c>
      <c r="L206" s="3">
        <v>153.69999999999999</v>
      </c>
      <c r="M206" s="3">
        <v>161.1</v>
      </c>
      <c r="N206" s="3">
        <v>146</v>
      </c>
      <c r="O206" s="3">
        <v>170.3</v>
      </c>
      <c r="P206" s="3">
        <v>133.80000000000001</v>
      </c>
      <c r="Q206" s="3">
        <v>171.1</v>
      </c>
      <c r="R206" s="3">
        <v>155.9</v>
      </c>
      <c r="S206" s="3">
        <v>173.8</v>
      </c>
      <c r="T206" s="3">
        <v>140.9</v>
      </c>
      <c r="U206" s="3">
        <v>154</v>
      </c>
      <c r="V206" s="3">
        <v>113.7</v>
      </c>
      <c r="W206" s="3">
        <v>185.6</v>
      </c>
      <c r="X206" s="3">
        <v>151</v>
      </c>
      <c r="Y206" s="3">
        <v>173.1</v>
      </c>
      <c r="Z206" s="3">
        <v>156.19999999999999</v>
      </c>
      <c r="AA206" s="3">
        <v>148.4</v>
      </c>
      <c r="AB206" s="3">
        <v>152.4</v>
      </c>
      <c r="AC206" s="3">
        <v>132.6</v>
      </c>
      <c r="AD206" s="3">
        <v>121.2</v>
      </c>
      <c r="AE206" s="3">
        <v>164</v>
      </c>
      <c r="AF206" s="3">
        <v>145.1</v>
      </c>
      <c r="AG206" s="3">
        <v>141.6</v>
      </c>
      <c r="AH206" s="3">
        <v>152</v>
      </c>
      <c r="AI206" s="3">
        <v>153.1</v>
      </c>
      <c r="AJ206" s="3">
        <v>225.2</v>
      </c>
      <c r="AK206" s="3">
        <v>276.5</v>
      </c>
      <c r="AL206" s="3">
        <v>220.4</v>
      </c>
      <c r="AM206" s="3">
        <v>216.9</v>
      </c>
      <c r="AN206" s="3">
        <v>230.4</v>
      </c>
      <c r="AO206" s="3">
        <v>155.1</v>
      </c>
      <c r="AP206" s="3">
        <v>179.6</v>
      </c>
      <c r="AQ206" s="3">
        <v>220.2</v>
      </c>
      <c r="AR206" s="3">
        <v>154.1</v>
      </c>
      <c r="AS206" s="3">
        <v>314.10000000000002</v>
      </c>
      <c r="AT206" s="3">
        <v>245.5</v>
      </c>
      <c r="AU206" s="3">
        <v>257.89999999999998</v>
      </c>
      <c r="AV206" s="3">
        <v>220.4</v>
      </c>
      <c r="AW206" s="3">
        <v>222.6</v>
      </c>
      <c r="AX206" s="3">
        <v>242.9</v>
      </c>
      <c r="AY206" s="3">
        <v>285.8</v>
      </c>
      <c r="AZ206" s="3">
        <v>276.3</v>
      </c>
      <c r="BA206" s="3">
        <v>155.69999999999999</v>
      </c>
      <c r="BB206" s="3">
        <v>259.2</v>
      </c>
      <c r="BC206" s="3">
        <v>155.19999999999999</v>
      </c>
      <c r="BD206" s="3">
        <v>132.1</v>
      </c>
      <c r="BE206" s="3">
        <v>131.1</v>
      </c>
      <c r="BF206" s="3">
        <v>164.4</v>
      </c>
      <c r="BG206" s="3">
        <v>151.30000000000001</v>
      </c>
      <c r="BH206" s="3">
        <v>149.69999999999999</v>
      </c>
      <c r="BI206" s="3">
        <v>83.9</v>
      </c>
      <c r="BJ206" s="3">
        <v>140.9</v>
      </c>
      <c r="BK206" s="3">
        <v>159.4</v>
      </c>
      <c r="BL206" s="3">
        <v>159.80000000000001</v>
      </c>
      <c r="BM206" s="3">
        <v>165.6</v>
      </c>
      <c r="BN206" s="3">
        <v>90.6</v>
      </c>
      <c r="BO206" s="3">
        <v>257.5</v>
      </c>
      <c r="BP206" s="3">
        <v>243</v>
      </c>
      <c r="BQ206" s="3">
        <v>98.6</v>
      </c>
      <c r="BR206" s="3">
        <v>72.7</v>
      </c>
      <c r="BS206" s="3">
        <v>94.2</v>
      </c>
      <c r="BT206" s="3">
        <v>150</v>
      </c>
      <c r="BU206" s="3">
        <v>112.1</v>
      </c>
      <c r="BV206" s="3">
        <v>129</v>
      </c>
      <c r="BW206" s="3">
        <v>186.4</v>
      </c>
      <c r="BX206" s="3">
        <v>319.5</v>
      </c>
      <c r="BY206" s="3">
        <v>119.3</v>
      </c>
      <c r="BZ206" s="3">
        <v>255.3</v>
      </c>
      <c r="CA206" s="3">
        <v>222.9</v>
      </c>
      <c r="CB206" s="3">
        <v>286.60000000000002</v>
      </c>
      <c r="CC206" s="3">
        <v>225.5</v>
      </c>
      <c r="CD206" s="3">
        <v>236.2</v>
      </c>
      <c r="CE206" s="3">
        <v>179.4</v>
      </c>
      <c r="CF206" s="3">
        <v>24.9</v>
      </c>
      <c r="CG206" s="3">
        <v>103.4</v>
      </c>
      <c r="CH206" s="3">
        <v>98.8</v>
      </c>
      <c r="CI206" s="3">
        <v>228.1</v>
      </c>
      <c r="CJ206" s="3">
        <v>150.69999999999999</v>
      </c>
      <c r="CK206" s="3">
        <v>152.9</v>
      </c>
      <c r="CL206" s="3">
        <v>304.39999999999998</v>
      </c>
      <c r="CM206" s="3">
        <v>165.3</v>
      </c>
      <c r="CN206" s="3">
        <v>143.19999999999999</v>
      </c>
    </row>
    <row r="207" spans="1:92" x14ac:dyDescent="0.2">
      <c r="A207" s="4">
        <v>38018</v>
      </c>
      <c r="B207" s="3">
        <v>154.1</v>
      </c>
      <c r="C207" s="3">
        <v>141.69999999999999</v>
      </c>
      <c r="D207" s="3">
        <v>165.8</v>
      </c>
      <c r="E207" s="3">
        <v>134.6</v>
      </c>
      <c r="F207" s="3">
        <v>186.5</v>
      </c>
      <c r="G207" s="3">
        <v>192.2</v>
      </c>
      <c r="H207" s="3">
        <v>161</v>
      </c>
      <c r="I207" s="3">
        <v>175.3</v>
      </c>
      <c r="J207" s="3">
        <v>117.7</v>
      </c>
      <c r="K207" s="3">
        <v>142.5</v>
      </c>
      <c r="L207" s="3">
        <v>153</v>
      </c>
      <c r="M207" s="3">
        <v>160.4</v>
      </c>
      <c r="N207" s="3">
        <v>145.30000000000001</v>
      </c>
      <c r="O207" s="3">
        <v>172.2</v>
      </c>
      <c r="P207" s="3">
        <v>137.6</v>
      </c>
      <c r="Q207" s="3">
        <v>172.2</v>
      </c>
      <c r="R207" s="3">
        <v>155.30000000000001</v>
      </c>
      <c r="S207" s="3">
        <v>173.7</v>
      </c>
      <c r="T207" s="3">
        <v>143.9</v>
      </c>
      <c r="U207" s="3">
        <v>154.5</v>
      </c>
      <c r="V207" s="3">
        <v>115</v>
      </c>
      <c r="W207" s="3">
        <v>186.3</v>
      </c>
      <c r="X207" s="3">
        <v>151.9</v>
      </c>
      <c r="Y207" s="3">
        <v>173</v>
      </c>
      <c r="Z207" s="3">
        <v>155.5</v>
      </c>
      <c r="AA207" s="3">
        <v>148.4</v>
      </c>
      <c r="AB207" s="3">
        <v>151.30000000000001</v>
      </c>
      <c r="AC207" s="3">
        <v>131.5</v>
      </c>
      <c r="AD207" s="3">
        <v>119.7</v>
      </c>
      <c r="AE207" s="3">
        <v>164.8</v>
      </c>
      <c r="AF207" s="3">
        <v>146.19999999999999</v>
      </c>
      <c r="AG207" s="3">
        <v>142.80000000000001</v>
      </c>
      <c r="AH207" s="3">
        <v>152.4</v>
      </c>
      <c r="AI207" s="3">
        <v>152.9</v>
      </c>
      <c r="AJ207" s="3">
        <v>225.4</v>
      </c>
      <c r="AK207" s="3">
        <v>276.7</v>
      </c>
      <c r="AL207" s="3">
        <v>220.8</v>
      </c>
      <c r="AM207" s="3">
        <v>217</v>
      </c>
      <c r="AN207" s="3">
        <v>230.6</v>
      </c>
      <c r="AO207" s="3">
        <v>154.6</v>
      </c>
      <c r="AP207" s="3">
        <v>179.8</v>
      </c>
      <c r="AQ207" s="3">
        <v>220.5</v>
      </c>
      <c r="AR207" s="3">
        <v>154.30000000000001</v>
      </c>
      <c r="AS207" s="3">
        <v>314.2</v>
      </c>
      <c r="AT207" s="3">
        <v>245.4</v>
      </c>
      <c r="AU207" s="3">
        <v>258</v>
      </c>
      <c r="AV207" s="3">
        <v>222</v>
      </c>
      <c r="AW207" s="3">
        <v>223.6</v>
      </c>
      <c r="AX207" s="3">
        <v>242.9</v>
      </c>
      <c r="AY207" s="3">
        <v>285.8</v>
      </c>
      <c r="AZ207" s="3">
        <v>276.5</v>
      </c>
      <c r="BA207" s="3">
        <v>155.4</v>
      </c>
      <c r="BB207" s="3">
        <v>259.5</v>
      </c>
      <c r="BC207" s="3">
        <v>155.80000000000001</v>
      </c>
      <c r="BD207" s="3">
        <v>133.1</v>
      </c>
      <c r="BE207" s="3">
        <v>132.5</v>
      </c>
      <c r="BF207" s="3">
        <v>161.5</v>
      </c>
      <c r="BG207" s="3">
        <v>155.6</v>
      </c>
      <c r="BH207" s="3">
        <v>153.6</v>
      </c>
      <c r="BI207" s="3">
        <v>84.5</v>
      </c>
      <c r="BJ207" s="3">
        <v>143.19999999999999</v>
      </c>
      <c r="BK207" s="3">
        <v>159.30000000000001</v>
      </c>
      <c r="BL207" s="3">
        <v>159.19999999999999</v>
      </c>
      <c r="BM207" s="3">
        <v>165.6</v>
      </c>
      <c r="BN207" s="3">
        <v>91.3</v>
      </c>
      <c r="BO207" s="3">
        <v>258.10000000000002</v>
      </c>
      <c r="BP207" s="3">
        <v>243.3</v>
      </c>
      <c r="BQ207" s="3">
        <v>99.6</v>
      </c>
      <c r="BR207" s="3">
        <v>72.7</v>
      </c>
      <c r="BS207" s="3">
        <v>94.5</v>
      </c>
      <c r="BT207" s="3">
        <v>150.4</v>
      </c>
      <c r="BU207" s="3">
        <v>112.9</v>
      </c>
      <c r="BV207" s="3">
        <v>130.6</v>
      </c>
      <c r="BW207" s="3">
        <v>188</v>
      </c>
      <c r="BX207" s="3">
        <v>319.89999999999998</v>
      </c>
      <c r="BY207" s="3">
        <v>119.9</v>
      </c>
      <c r="BZ207" s="3">
        <v>256.2</v>
      </c>
      <c r="CA207" s="3">
        <v>223.2</v>
      </c>
      <c r="CB207" s="3">
        <v>286.89999999999998</v>
      </c>
      <c r="CC207" s="3">
        <v>228.1</v>
      </c>
      <c r="CD207" s="3">
        <v>236.3</v>
      </c>
      <c r="CE207" s="3">
        <v>183.4</v>
      </c>
      <c r="CF207" s="3">
        <v>24.6</v>
      </c>
      <c r="CG207" s="3">
        <v>103.8</v>
      </c>
      <c r="CH207" s="3">
        <v>98.5</v>
      </c>
      <c r="CI207" s="3">
        <v>229</v>
      </c>
      <c r="CJ207" s="3">
        <v>148.9</v>
      </c>
      <c r="CK207" s="3">
        <v>152.9</v>
      </c>
      <c r="CL207" s="3">
        <v>306.10000000000002</v>
      </c>
      <c r="CM207" s="3">
        <v>165.4</v>
      </c>
      <c r="CN207" s="3">
        <v>143.5</v>
      </c>
    </row>
    <row r="208" spans="1:92" x14ac:dyDescent="0.2">
      <c r="A208" s="4">
        <v>38047</v>
      </c>
      <c r="B208" s="3">
        <v>154.69999999999999</v>
      </c>
      <c r="C208" s="3">
        <v>141.80000000000001</v>
      </c>
      <c r="D208" s="3">
        <v>166</v>
      </c>
      <c r="E208" s="3">
        <v>135.30000000000001</v>
      </c>
      <c r="F208" s="3">
        <v>184.8</v>
      </c>
      <c r="G208" s="3">
        <v>195</v>
      </c>
      <c r="H208" s="3">
        <v>158.69999999999999</v>
      </c>
      <c r="I208" s="3">
        <v>173.8</v>
      </c>
      <c r="J208" s="3">
        <v>122.5</v>
      </c>
      <c r="K208" s="3">
        <v>142.6</v>
      </c>
      <c r="L208" s="3">
        <v>153.80000000000001</v>
      </c>
      <c r="M208" s="3">
        <v>161.30000000000001</v>
      </c>
      <c r="N208" s="3">
        <v>145.80000000000001</v>
      </c>
      <c r="O208" s="3">
        <v>173.1</v>
      </c>
      <c r="P208" s="3">
        <v>136.19999999999999</v>
      </c>
      <c r="Q208" s="3">
        <v>172.9</v>
      </c>
      <c r="R208" s="3">
        <v>155.9</v>
      </c>
      <c r="S208" s="3">
        <v>173.2</v>
      </c>
      <c r="T208" s="3">
        <v>143.4</v>
      </c>
      <c r="U208" s="3">
        <v>153.30000000000001</v>
      </c>
      <c r="V208" s="3">
        <v>112.1</v>
      </c>
      <c r="W208" s="3">
        <v>187</v>
      </c>
      <c r="X208" s="3">
        <v>151.6</v>
      </c>
      <c r="Y208" s="3">
        <v>173.2</v>
      </c>
      <c r="Z208" s="3">
        <v>156.1</v>
      </c>
      <c r="AA208" s="3">
        <v>152</v>
      </c>
      <c r="AB208" s="3">
        <v>149.80000000000001</v>
      </c>
      <c r="AC208" s="3">
        <v>131.69999999999999</v>
      </c>
      <c r="AD208" s="3">
        <v>120.1</v>
      </c>
      <c r="AE208" s="3">
        <v>164.2</v>
      </c>
      <c r="AF208" s="3">
        <v>143.6</v>
      </c>
      <c r="AG208" s="3">
        <v>139.9</v>
      </c>
      <c r="AH208" s="3">
        <v>151.9</v>
      </c>
      <c r="AI208" s="3">
        <v>152.30000000000001</v>
      </c>
      <c r="AJ208" s="3">
        <v>225.8</v>
      </c>
      <c r="AK208" s="3">
        <v>277.5</v>
      </c>
      <c r="AL208" s="3">
        <v>221.4</v>
      </c>
      <c r="AM208" s="3">
        <v>219.1</v>
      </c>
      <c r="AN208" s="3">
        <v>233.1</v>
      </c>
      <c r="AO208" s="3">
        <v>154.9</v>
      </c>
      <c r="AP208" s="3">
        <v>180.7</v>
      </c>
      <c r="AQ208" s="3">
        <v>221.8</v>
      </c>
      <c r="AR208" s="3">
        <v>155</v>
      </c>
      <c r="AS208" s="3">
        <v>314.3</v>
      </c>
      <c r="AT208" s="3">
        <v>245.6</v>
      </c>
      <c r="AU208" s="3">
        <v>258</v>
      </c>
      <c r="AV208" s="3">
        <v>232.9</v>
      </c>
      <c r="AW208" s="3">
        <v>225.5</v>
      </c>
      <c r="AX208" s="3">
        <v>242.9</v>
      </c>
      <c r="AY208" s="3">
        <v>285.8</v>
      </c>
      <c r="AZ208" s="3">
        <v>277</v>
      </c>
      <c r="BA208" s="3">
        <v>155.9</v>
      </c>
      <c r="BB208" s="3">
        <v>260.10000000000002</v>
      </c>
      <c r="BC208" s="3">
        <v>155.6</v>
      </c>
      <c r="BD208" s="3">
        <v>134.4</v>
      </c>
      <c r="BE208" s="3">
        <v>134.4</v>
      </c>
      <c r="BF208" s="3">
        <v>162.9</v>
      </c>
      <c r="BG208" s="3">
        <v>158.4</v>
      </c>
      <c r="BH208" s="3">
        <v>153.4</v>
      </c>
      <c r="BI208" s="3">
        <v>83.8</v>
      </c>
      <c r="BJ208" s="3">
        <v>143.30000000000001</v>
      </c>
      <c r="BK208" s="3">
        <v>160.1</v>
      </c>
      <c r="BL208" s="3">
        <v>160.30000000000001</v>
      </c>
      <c r="BM208" s="3">
        <v>165.6</v>
      </c>
      <c r="BN208" s="3">
        <v>91.8</v>
      </c>
      <c r="BO208" s="3">
        <v>258.60000000000002</v>
      </c>
      <c r="BP208" s="3">
        <v>244.4</v>
      </c>
      <c r="BQ208" s="3">
        <v>100.7</v>
      </c>
      <c r="BR208" s="3">
        <v>72.900000000000006</v>
      </c>
      <c r="BS208" s="3">
        <v>94.2</v>
      </c>
      <c r="BT208" s="3">
        <v>150.6</v>
      </c>
      <c r="BU208" s="3">
        <v>114.1</v>
      </c>
      <c r="BV208" s="3">
        <v>131.4</v>
      </c>
      <c r="BW208" s="3">
        <v>187.7</v>
      </c>
      <c r="BX208" s="3">
        <v>320.60000000000002</v>
      </c>
      <c r="BY208" s="3">
        <v>119.1</v>
      </c>
      <c r="BZ208" s="3">
        <v>256.8</v>
      </c>
      <c r="CA208" s="3">
        <v>225.5</v>
      </c>
      <c r="CB208" s="3">
        <v>286.89999999999998</v>
      </c>
      <c r="CC208" s="3">
        <v>226.8</v>
      </c>
      <c r="CD208" s="3">
        <v>238.5</v>
      </c>
      <c r="CE208" s="3">
        <v>180.2</v>
      </c>
      <c r="CF208" s="3">
        <v>24.3</v>
      </c>
      <c r="CG208" s="3">
        <v>103.4</v>
      </c>
      <c r="CH208" s="3">
        <v>99</v>
      </c>
      <c r="CI208" s="3">
        <v>229.5</v>
      </c>
      <c r="CJ208" s="3">
        <v>149.30000000000001</v>
      </c>
      <c r="CK208" s="3">
        <v>152.9</v>
      </c>
      <c r="CL208" s="3">
        <v>306.39999999999998</v>
      </c>
      <c r="CM208" s="3">
        <v>165.1</v>
      </c>
      <c r="CN208" s="3">
        <v>144</v>
      </c>
    </row>
    <row r="209" spans="1:92" x14ac:dyDescent="0.2">
      <c r="A209" s="4">
        <v>38078</v>
      </c>
      <c r="B209" s="3">
        <v>157.19999999999999</v>
      </c>
      <c r="C209" s="3">
        <v>141.6</v>
      </c>
      <c r="D209" s="3">
        <v>165.8</v>
      </c>
      <c r="E209" s="3">
        <v>134.30000000000001</v>
      </c>
      <c r="F209" s="3">
        <v>187.2</v>
      </c>
      <c r="G209" s="3">
        <v>194.6</v>
      </c>
      <c r="H209" s="3">
        <v>159</v>
      </c>
      <c r="I209" s="3">
        <v>173.8</v>
      </c>
      <c r="J209" s="3">
        <v>122.6</v>
      </c>
      <c r="K209" s="3">
        <v>140.5</v>
      </c>
      <c r="L209" s="3">
        <v>155.6</v>
      </c>
      <c r="M209" s="3">
        <v>163.6</v>
      </c>
      <c r="N209" s="3">
        <v>146.80000000000001</v>
      </c>
      <c r="O209" s="3">
        <v>173.3</v>
      </c>
      <c r="P209" s="3">
        <v>133.19999999999999</v>
      </c>
      <c r="Q209" s="3">
        <v>172.7</v>
      </c>
      <c r="R209" s="3">
        <v>159.9</v>
      </c>
      <c r="S209" s="3">
        <v>172.8</v>
      </c>
      <c r="T209" s="3">
        <v>141.80000000000001</v>
      </c>
      <c r="U209" s="3">
        <v>153.5</v>
      </c>
      <c r="V209" s="3">
        <v>112.5</v>
      </c>
      <c r="W209" s="3">
        <v>186.5</v>
      </c>
      <c r="X209" s="3">
        <v>151.30000000000001</v>
      </c>
      <c r="Y209" s="3">
        <v>176.2</v>
      </c>
      <c r="Z209" s="3">
        <v>156.4</v>
      </c>
      <c r="AA209" s="3">
        <v>152.9</v>
      </c>
      <c r="AB209" s="3">
        <v>149.6</v>
      </c>
      <c r="AC209" s="3">
        <v>127.5</v>
      </c>
      <c r="AD209" s="3">
        <v>115.1</v>
      </c>
      <c r="AE209" s="3">
        <v>164.5</v>
      </c>
      <c r="AF209" s="3">
        <v>143.19999999999999</v>
      </c>
      <c r="AG209" s="3">
        <v>139.5</v>
      </c>
      <c r="AH209" s="3">
        <v>151.9</v>
      </c>
      <c r="AI209" s="3">
        <v>152.9</v>
      </c>
      <c r="AJ209" s="3">
        <v>226.7</v>
      </c>
      <c r="AK209" s="3">
        <v>277.3</v>
      </c>
      <c r="AL209" s="3">
        <v>221.3</v>
      </c>
      <c r="AM209" s="3">
        <v>220.4</v>
      </c>
      <c r="AN209" s="3">
        <v>234.7</v>
      </c>
      <c r="AO209" s="3">
        <v>155</v>
      </c>
      <c r="AP209" s="3">
        <v>181.5</v>
      </c>
      <c r="AQ209" s="3">
        <v>222.7</v>
      </c>
      <c r="AR209" s="3">
        <v>155.69999999999999</v>
      </c>
      <c r="AS209" s="3">
        <v>320.39999999999998</v>
      </c>
      <c r="AT209" s="3">
        <v>250</v>
      </c>
      <c r="AU209" s="3">
        <v>261</v>
      </c>
      <c r="AV209" s="3">
        <v>234.8</v>
      </c>
      <c r="AW209" s="3">
        <v>228.3</v>
      </c>
      <c r="AX209" s="3">
        <v>257.7</v>
      </c>
      <c r="AY209" s="3">
        <v>301.60000000000002</v>
      </c>
      <c r="AZ209" s="3">
        <v>278.89999999999998</v>
      </c>
      <c r="BA209" s="3">
        <v>155.6</v>
      </c>
      <c r="BB209" s="3">
        <v>262.39999999999998</v>
      </c>
      <c r="BC209" s="3">
        <v>155.6</v>
      </c>
      <c r="BD209" s="3">
        <v>135.9</v>
      </c>
      <c r="BE209" s="3">
        <v>135.9</v>
      </c>
      <c r="BF209" s="3">
        <v>172.5</v>
      </c>
      <c r="BG209" s="3">
        <v>157.4</v>
      </c>
      <c r="BH209" s="3">
        <v>155</v>
      </c>
      <c r="BI209" s="3">
        <v>83.6</v>
      </c>
      <c r="BJ209" s="3">
        <v>142.6</v>
      </c>
      <c r="BK209" s="3">
        <v>158</v>
      </c>
      <c r="BL209" s="3">
        <v>159.80000000000001</v>
      </c>
      <c r="BM209" s="3">
        <v>169.6</v>
      </c>
      <c r="BN209" s="3">
        <v>92.1</v>
      </c>
      <c r="BO209" s="3">
        <v>259.5</v>
      </c>
      <c r="BP209" s="3">
        <v>245.3</v>
      </c>
      <c r="BQ209" s="3">
        <v>101.2</v>
      </c>
      <c r="BR209" s="3">
        <v>72.599999999999994</v>
      </c>
      <c r="BS209" s="3">
        <v>93.9</v>
      </c>
      <c r="BT209" s="3">
        <v>150.5</v>
      </c>
      <c r="BU209" s="3">
        <v>114.4</v>
      </c>
      <c r="BV209" s="3">
        <v>131.4</v>
      </c>
      <c r="BW209" s="3">
        <v>187.8</v>
      </c>
      <c r="BX209" s="3">
        <v>322.2</v>
      </c>
      <c r="BY209" s="3">
        <v>118.6</v>
      </c>
      <c r="BZ209" s="3">
        <v>257.89999999999998</v>
      </c>
      <c r="CA209" s="3">
        <v>227.5</v>
      </c>
      <c r="CB209" s="3">
        <v>282.8</v>
      </c>
      <c r="CC209" s="3">
        <v>231.4</v>
      </c>
      <c r="CD209" s="3">
        <v>239.6</v>
      </c>
      <c r="CE209" s="3">
        <v>184.9</v>
      </c>
      <c r="CF209" s="3">
        <v>23.9</v>
      </c>
      <c r="CG209" s="3">
        <v>103</v>
      </c>
      <c r="CH209" s="3">
        <v>98.8</v>
      </c>
      <c r="CI209" s="3">
        <v>230.3</v>
      </c>
      <c r="CJ209" s="3">
        <v>148.69999999999999</v>
      </c>
      <c r="CK209" s="3">
        <v>157.4</v>
      </c>
      <c r="CL209" s="3">
        <v>309.7</v>
      </c>
      <c r="CM209" s="3">
        <v>165.6</v>
      </c>
      <c r="CN209" s="3">
        <v>144.80000000000001</v>
      </c>
    </row>
    <row r="210" spans="1:92" x14ac:dyDescent="0.2">
      <c r="A210" s="4">
        <v>38108</v>
      </c>
      <c r="B210" s="3">
        <v>156.6</v>
      </c>
      <c r="C210" s="3">
        <v>141.30000000000001</v>
      </c>
      <c r="D210" s="3">
        <v>164.2</v>
      </c>
      <c r="E210" s="3">
        <v>135.5</v>
      </c>
      <c r="F210" s="3">
        <v>187.3</v>
      </c>
      <c r="G210" s="3">
        <v>197.9</v>
      </c>
      <c r="H210" s="3">
        <v>160.30000000000001</v>
      </c>
      <c r="I210" s="3">
        <v>174.1</v>
      </c>
      <c r="J210" s="3">
        <v>119.3</v>
      </c>
      <c r="K210" s="3">
        <v>141.4</v>
      </c>
      <c r="L210" s="3">
        <v>152.30000000000001</v>
      </c>
      <c r="M210" s="3">
        <v>159.6</v>
      </c>
      <c r="N210" s="3">
        <v>144.69999999999999</v>
      </c>
      <c r="O210" s="3">
        <v>172.9</v>
      </c>
      <c r="P210" s="3">
        <v>131.30000000000001</v>
      </c>
      <c r="Q210" s="3">
        <v>171.8</v>
      </c>
      <c r="R210" s="3">
        <v>160.19999999999999</v>
      </c>
      <c r="S210" s="3">
        <v>173.2</v>
      </c>
      <c r="T210" s="3">
        <v>141.5</v>
      </c>
      <c r="U210" s="3">
        <v>151.30000000000001</v>
      </c>
      <c r="V210" s="3">
        <v>111.8</v>
      </c>
      <c r="W210" s="3">
        <v>187</v>
      </c>
      <c r="X210" s="3">
        <v>151.69999999999999</v>
      </c>
      <c r="Y210" s="3">
        <v>177.5</v>
      </c>
      <c r="Z210" s="3">
        <v>160.9</v>
      </c>
      <c r="AA210" s="3">
        <v>164.2</v>
      </c>
      <c r="AB210" s="3">
        <v>149.30000000000001</v>
      </c>
      <c r="AC210" s="3">
        <v>125.7</v>
      </c>
      <c r="AD210" s="3">
        <v>113.6</v>
      </c>
      <c r="AE210" s="3">
        <v>161.6</v>
      </c>
      <c r="AF210" s="3">
        <v>151.19999999999999</v>
      </c>
      <c r="AG210" s="3">
        <v>148.5</v>
      </c>
      <c r="AH210" s="3">
        <v>152.1</v>
      </c>
      <c r="AI210" s="3">
        <v>152.1</v>
      </c>
      <c r="AJ210" s="3">
        <v>227.1</v>
      </c>
      <c r="AK210" s="3">
        <v>280</v>
      </c>
      <c r="AL210" s="3">
        <v>222.2</v>
      </c>
      <c r="AM210" s="3">
        <v>221.1</v>
      </c>
      <c r="AN210" s="3">
        <v>235.2</v>
      </c>
      <c r="AO210" s="3">
        <v>156.30000000000001</v>
      </c>
      <c r="AP210" s="3">
        <v>181.8</v>
      </c>
      <c r="AQ210" s="3">
        <v>222.9</v>
      </c>
      <c r="AR210" s="3">
        <v>156</v>
      </c>
      <c r="AS210" s="3">
        <v>320.5</v>
      </c>
      <c r="AT210" s="3">
        <v>250</v>
      </c>
      <c r="AU210" s="3">
        <v>261.10000000000002</v>
      </c>
      <c r="AV210" s="3">
        <v>237.3</v>
      </c>
      <c r="AW210" s="3">
        <v>232.1</v>
      </c>
      <c r="AX210" s="3">
        <v>257.7</v>
      </c>
      <c r="AY210" s="3">
        <v>301.60000000000002</v>
      </c>
      <c r="AZ210" s="3">
        <v>280.39999999999998</v>
      </c>
      <c r="BA210" s="3">
        <v>155.80000000000001</v>
      </c>
      <c r="BB210" s="3">
        <v>263.5</v>
      </c>
      <c r="BC210" s="3">
        <v>154.1</v>
      </c>
      <c r="BD210" s="3">
        <v>136.69999999999999</v>
      </c>
      <c r="BE210" s="3">
        <v>136.30000000000001</v>
      </c>
      <c r="BF210" s="3">
        <v>182.4</v>
      </c>
      <c r="BG210" s="3">
        <v>159.6</v>
      </c>
      <c r="BH210" s="3">
        <v>157.9</v>
      </c>
      <c r="BI210" s="3">
        <v>83.5</v>
      </c>
      <c r="BJ210" s="3">
        <v>143</v>
      </c>
      <c r="BK210" s="3">
        <v>158.4</v>
      </c>
      <c r="BL210" s="3">
        <v>159.30000000000001</v>
      </c>
      <c r="BM210" s="3">
        <v>169.6</v>
      </c>
      <c r="BN210" s="3">
        <v>92.1</v>
      </c>
      <c r="BO210" s="3">
        <v>261.10000000000002</v>
      </c>
      <c r="BP210" s="3">
        <v>246.1</v>
      </c>
      <c r="BQ210" s="3">
        <v>101.6</v>
      </c>
      <c r="BR210" s="3">
        <v>72.900000000000006</v>
      </c>
      <c r="BS210" s="3">
        <v>93.8</v>
      </c>
      <c r="BT210" s="3">
        <v>149.9</v>
      </c>
      <c r="BU210" s="3">
        <v>114.4</v>
      </c>
      <c r="BV210" s="3">
        <v>131.5</v>
      </c>
      <c r="BW210" s="3">
        <v>187.6</v>
      </c>
      <c r="BX210" s="3">
        <v>323</v>
      </c>
      <c r="BY210" s="3">
        <v>117.3</v>
      </c>
      <c r="BZ210" s="3">
        <v>259.2</v>
      </c>
      <c r="CA210" s="3">
        <v>238.2</v>
      </c>
      <c r="CB210" s="3">
        <v>279.2</v>
      </c>
      <c r="CC210" s="3">
        <v>230.8</v>
      </c>
      <c r="CD210" s="3">
        <v>240.2</v>
      </c>
      <c r="CE210" s="3">
        <v>190.2</v>
      </c>
      <c r="CF210" s="3">
        <v>23.7</v>
      </c>
      <c r="CG210" s="3">
        <v>101.9</v>
      </c>
      <c r="CH210" s="3">
        <v>97.9</v>
      </c>
      <c r="CI210" s="3">
        <v>229.4</v>
      </c>
      <c r="CJ210" s="3">
        <v>148</v>
      </c>
      <c r="CK210" s="3">
        <v>157.4</v>
      </c>
      <c r="CL210" s="3">
        <v>311.3</v>
      </c>
      <c r="CM210" s="3">
        <v>165.7</v>
      </c>
      <c r="CN210" s="3">
        <v>145.6</v>
      </c>
    </row>
    <row r="211" spans="1:92" x14ac:dyDescent="0.2">
      <c r="A211" s="4">
        <v>38139</v>
      </c>
      <c r="B211" s="3">
        <v>156.1</v>
      </c>
      <c r="C211" s="3">
        <v>139.9</v>
      </c>
      <c r="D211" s="3">
        <v>164.8</v>
      </c>
      <c r="E211" s="3">
        <v>134.4</v>
      </c>
      <c r="F211" s="3">
        <v>187.9</v>
      </c>
      <c r="G211" s="3">
        <v>194.9</v>
      </c>
      <c r="H211" s="3">
        <v>155.80000000000001</v>
      </c>
      <c r="I211" s="3">
        <v>173.4</v>
      </c>
      <c r="J211" s="3">
        <v>115.3</v>
      </c>
      <c r="K211" s="3">
        <v>140.19999999999999</v>
      </c>
      <c r="L211" s="3">
        <v>154</v>
      </c>
      <c r="M211" s="3">
        <v>162.30000000000001</v>
      </c>
      <c r="N211" s="3">
        <v>144.5</v>
      </c>
      <c r="O211" s="3">
        <v>172.7</v>
      </c>
      <c r="P211" s="3">
        <v>136.69999999999999</v>
      </c>
      <c r="Q211" s="3">
        <v>170.6</v>
      </c>
      <c r="R211" s="3">
        <v>160.6</v>
      </c>
      <c r="S211" s="3">
        <v>173.3</v>
      </c>
      <c r="T211" s="3">
        <v>142.80000000000001</v>
      </c>
      <c r="U211" s="3">
        <v>148.30000000000001</v>
      </c>
      <c r="V211" s="3">
        <v>113.3</v>
      </c>
      <c r="W211" s="3">
        <v>185.1</v>
      </c>
      <c r="X211" s="3">
        <v>151.6</v>
      </c>
      <c r="Y211" s="3">
        <v>178.2</v>
      </c>
      <c r="Z211" s="3">
        <v>160.6</v>
      </c>
      <c r="AA211" s="3">
        <v>163.1</v>
      </c>
      <c r="AB211" s="3">
        <v>149.5</v>
      </c>
      <c r="AC211" s="3">
        <v>121.6</v>
      </c>
      <c r="AD211" s="3">
        <v>108.9</v>
      </c>
      <c r="AE211" s="3">
        <v>160.80000000000001</v>
      </c>
      <c r="AF211" s="3">
        <v>144.69999999999999</v>
      </c>
      <c r="AG211" s="3">
        <v>141.19999999999999</v>
      </c>
      <c r="AH211" s="3">
        <v>152.1</v>
      </c>
      <c r="AI211" s="3">
        <v>152.4</v>
      </c>
      <c r="AJ211" s="3">
        <v>227.2</v>
      </c>
      <c r="AK211" s="3">
        <v>279.89999999999998</v>
      </c>
      <c r="AL211" s="3">
        <v>222.9</v>
      </c>
      <c r="AM211" s="3">
        <v>221.1</v>
      </c>
      <c r="AN211" s="3">
        <v>235.8</v>
      </c>
      <c r="AO211" s="3">
        <v>153.80000000000001</v>
      </c>
      <c r="AP211" s="3">
        <v>181.7</v>
      </c>
      <c r="AQ211" s="3">
        <v>223.5</v>
      </c>
      <c r="AR211" s="3">
        <v>155.4</v>
      </c>
      <c r="AS211" s="3">
        <v>322.5</v>
      </c>
      <c r="AT211" s="3">
        <v>251</v>
      </c>
      <c r="AU211" s="3">
        <v>261.5</v>
      </c>
      <c r="AV211" s="3">
        <v>249.6</v>
      </c>
      <c r="AW211" s="3">
        <v>235.4</v>
      </c>
      <c r="AX211" s="3">
        <v>257.7</v>
      </c>
      <c r="AY211" s="3">
        <v>301.60000000000002</v>
      </c>
      <c r="AZ211" s="3">
        <v>281.10000000000002</v>
      </c>
      <c r="BA211" s="3">
        <v>156</v>
      </c>
      <c r="BB211" s="3">
        <v>264.39999999999998</v>
      </c>
      <c r="BC211" s="3">
        <v>154</v>
      </c>
      <c r="BD211" s="3">
        <v>137.5</v>
      </c>
      <c r="BE211" s="3">
        <v>136.69999999999999</v>
      </c>
      <c r="BF211" s="3">
        <v>174.4</v>
      </c>
      <c r="BG211" s="3">
        <v>160.5</v>
      </c>
      <c r="BH211" s="3">
        <v>157.19999999999999</v>
      </c>
      <c r="BI211" s="3">
        <v>83.8</v>
      </c>
      <c r="BJ211" s="3">
        <v>142.4</v>
      </c>
      <c r="BK211" s="3">
        <v>157.5</v>
      </c>
      <c r="BL211" s="3">
        <v>160</v>
      </c>
      <c r="BM211" s="3">
        <v>169.6</v>
      </c>
      <c r="BN211" s="3">
        <v>91.7</v>
      </c>
      <c r="BO211" s="3">
        <v>262</v>
      </c>
      <c r="BP211" s="3">
        <v>246.4</v>
      </c>
      <c r="BQ211" s="3">
        <v>100.7</v>
      </c>
      <c r="BR211" s="3">
        <v>72</v>
      </c>
      <c r="BS211" s="3">
        <v>92.7</v>
      </c>
      <c r="BT211" s="3">
        <v>149.69999999999999</v>
      </c>
      <c r="BU211" s="3">
        <v>114.3</v>
      </c>
      <c r="BV211" s="3">
        <v>131.69999999999999</v>
      </c>
      <c r="BW211" s="3">
        <v>185.8</v>
      </c>
      <c r="BX211" s="3">
        <v>323.8</v>
      </c>
      <c r="BY211" s="3">
        <v>116.1</v>
      </c>
      <c r="BZ211" s="3">
        <v>260.3</v>
      </c>
      <c r="CA211" s="3">
        <v>237.5</v>
      </c>
      <c r="CB211" s="3">
        <v>279.39999999999998</v>
      </c>
      <c r="CC211" s="3">
        <v>233.1</v>
      </c>
      <c r="CD211" s="3">
        <v>240.2</v>
      </c>
      <c r="CE211" s="3">
        <v>191</v>
      </c>
      <c r="CF211" s="3">
        <v>23.7</v>
      </c>
      <c r="CG211" s="3">
        <v>103.6</v>
      </c>
      <c r="CH211" s="3">
        <v>98.3</v>
      </c>
      <c r="CI211" s="3">
        <v>230.7</v>
      </c>
      <c r="CJ211" s="3">
        <v>149.69999999999999</v>
      </c>
      <c r="CK211" s="3">
        <v>157.4</v>
      </c>
      <c r="CL211" s="3">
        <v>312.2</v>
      </c>
      <c r="CM211" s="3">
        <v>166.7</v>
      </c>
      <c r="CN211" s="3">
        <v>146.4</v>
      </c>
    </row>
    <row r="212" spans="1:92" x14ac:dyDescent="0.2">
      <c r="A212" s="4">
        <v>38169</v>
      </c>
      <c r="B212" s="3">
        <v>155.6</v>
      </c>
      <c r="C212" s="3">
        <v>140</v>
      </c>
      <c r="D212" s="3">
        <v>164.5</v>
      </c>
      <c r="E212" s="3">
        <v>134.9</v>
      </c>
      <c r="F212" s="3">
        <v>188.5</v>
      </c>
      <c r="G212" s="3">
        <v>194</v>
      </c>
      <c r="H212" s="3">
        <v>156.4</v>
      </c>
      <c r="I212" s="3">
        <v>172.9</v>
      </c>
      <c r="J212" s="3">
        <v>119.7</v>
      </c>
      <c r="K212" s="3">
        <v>140.5</v>
      </c>
      <c r="L212" s="3">
        <v>153.69999999999999</v>
      </c>
      <c r="M212" s="3">
        <v>162.1</v>
      </c>
      <c r="N212" s="3">
        <v>144.19999999999999</v>
      </c>
      <c r="O212" s="3">
        <v>172.7</v>
      </c>
      <c r="P212" s="3">
        <v>138.6</v>
      </c>
      <c r="Q212" s="3">
        <v>170.8</v>
      </c>
      <c r="R212" s="3">
        <v>159.4</v>
      </c>
      <c r="S212" s="3">
        <v>173.6</v>
      </c>
      <c r="T212" s="3">
        <v>141.5</v>
      </c>
      <c r="U212" s="3">
        <v>149.80000000000001</v>
      </c>
      <c r="V212" s="3">
        <v>112.9</v>
      </c>
      <c r="W212" s="3">
        <v>184.8</v>
      </c>
      <c r="X212" s="3">
        <v>151.5</v>
      </c>
      <c r="Y212" s="3">
        <v>178.4</v>
      </c>
      <c r="Z212" s="3">
        <v>155.1</v>
      </c>
      <c r="AA212" s="3">
        <v>150.9</v>
      </c>
      <c r="AB212" s="3">
        <v>148.9</v>
      </c>
      <c r="AC212" s="3">
        <v>119.5</v>
      </c>
      <c r="AD212" s="3">
        <v>106.5</v>
      </c>
      <c r="AE212" s="3">
        <v>160.4</v>
      </c>
      <c r="AF212" s="3">
        <v>137.80000000000001</v>
      </c>
      <c r="AG212" s="3">
        <v>133.30000000000001</v>
      </c>
      <c r="AH212" s="3">
        <v>151.80000000000001</v>
      </c>
      <c r="AI212" s="3">
        <v>151.6</v>
      </c>
      <c r="AJ212" s="3">
        <v>227.5</v>
      </c>
      <c r="AK212" s="3">
        <v>280.39999999999998</v>
      </c>
      <c r="AL212" s="3">
        <v>223.3</v>
      </c>
      <c r="AM212" s="3">
        <v>220.8</v>
      </c>
      <c r="AN212" s="3">
        <v>235.9</v>
      </c>
      <c r="AO212" s="3">
        <v>152.19999999999999</v>
      </c>
      <c r="AP212" s="3">
        <v>181.5</v>
      </c>
      <c r="AQ212" s="3">
        <v>223.6</v>
      </c>
      <c r="AR212" s="3">
        <v>154.9</v>
      </c>
      <c r="AS212" s="3">
        <v>325.60000000000002</v>
      </c>
      <c r="AT212" s="3">
        <v>253.4</v>
      </c>
      <c r="AU212" s="3">
        <v>262.3</v>
      </c>
      <c r="AV212" s="3">
        <v>261.7</v>
      </c>
      <c r="AW212" s="3">
        <v>240</v>
      </c>
      <c r="AX212" s="3">
        <v>257.7</v>
      </c>
      <c r="AY212" s="3">
        <v>301.60000000000002</v>
      </c>
      <c r="AZ212" s="3">
        <v>282.2</v>
      </c>
      <c r="BA212" s="3">
        <v>155.19999999999999</v>
      </c>
      <c r="BB212" s="3">
        <v>265.5</v>
      </c>
      <c r="BC212" s="3">
        <v>154.9</v>
      </c>
      <c r="BD212" s="3">
        <v>137.9</v>
      </c>
      <c r="BE212" s="3">
        <v>136.9</v>
      </c>
      <c r="BF212" s="3">
        <v>177.7</v>
      </c>
      <c r="BG212" s="3">
        <v>153.30000000000001</v>
      </c>
      <c r="BH212" s="3">
        <v>153.6</v>
      </c>
      <c r="BI212" s="3">
        <v>83</v>
      </c>
      <c r="BJ212" s="3">
        <v>140.4</v>
      </c>
      <c r="BK212" s="3">
        <v>157.19999999999999</v>
      </c>
      <c r="BL212" s="3">
        <v>160.19999999999999</v>
      </c>
      <c r="BM212" s="3">
        <v>169.6</v>
      </c>
      <c r="BN212" s="3">
        <v>90.6</v>
      </c>
      <c r="BO212" s="3">
        <v>262.89999999999998</v>
      </c>
      <c r="BP212" s="3">
        <v>246.7</v>
      </c>
      <c r="BQ212" s="3">
        <v>96.1</v>
      </c>
      <c r="BR212" s="3">
        <v>68.8</v>
      </c>
      <c r="BS212" s="3">
        <v>90.6</v>
      </c>
      <c r="BT212" s="3">
        <v>147.4</v>
      </c>
      <c r="BU212" s="3">
        <v>110.9</v>
      </c>
      <c r="BV212" s="3">
        <v>130</v>
      </c>
      <c r="BW212" s="3">
        <v>185.4</v>
      </c>
      <c r="BX212" s="3">
        <v>325.39999999999998</v>
      </c>
      <c r="BY212" s="3">
        <v>114.8</v>
      </c>
      <c r="BZ212" s="3">
        <v>261.7</v>
      </c>
      <c r="CA212" s="3">
        <v>234.8</v>
      </c>
      <c r="CB212" s="3">
        <v>282.10000000000002</v>
      </c>
      <c r="CC212" s="3">
        <v>233.4</v>
      </c>
      <c r="CD212" s="3">
        <v>240.2</v>
      </c>
      <c r="CE212" s="3">
        <v>208.9</v>
      </c>
      <c r="CF212" s="3">
        <v>23.3</v>
      </c>
      <c r="CG212" s="3">
        <v>102.9</v>
      </c>
      <c r="CH212" s="3">
        <v>97.2</v>
      </c>
      <c r="CI212" s="3">
        <v>230.9</v>
      </c>
      <c r="CJ212" s="3">
        <v>148.1</v>
      </c>
      <c r="CK212" s="3">
        <v>161</v>
      </c>
      <c r="CL212" s="3">
        <v>312.3</v>
      </c>
      <c r="CM212" s="3">
        <v>167.5</v>
      </c>
      <c r="CN212" s="3">
        <v>147.19999999999999</v>
      </c>
    </row>
    <row r="213" spans="1:92" x14ac:dyDescent="0.2">
      <c r="A213" s="4">
        <v>38200</v>
      </c>
      <c r="B213" s="3">
        <v>155.30000000000001</v>
      </c>
      <c r="C213" s="3">
        <v>139.1</v>
      </c>
      <c r="D213" s="3">
        <v>163.5</v>
      </c>
      <c r="E213" s="3">
        <v>135.6</v>
      </c>
      <c r="F213" s="3">
        <v>188.5</v>
      </c>
      <c r="G213" s="3">
        <v>191.9</v>
      </c>
      <c r="H213" s="3">
        <v>155.69999999999999</v>
      </c>
      <c r="I213" s="3">
        <v>173.7</v>
      </c>
      <c r="J213" s="3">
        <v>118.8</v>
      </c>
      <c r="K213" s="3">
        <v>140.30000000000001</v>
      </c>
      <c r="L213" s="3">
        <v>151.5</v>
      </c>
      <c r="M213" s="3">
        <v>158.80000000000001</v>
      </c>
      <c r="N213" s="3">
        <v>143.69999999999999</v>
      </c>
      <c r="O213" s="3">
        <v>172.6</v>
      </c>
      <c r="P213" s="3">
        <v>140.19999999999999</v>
      </c>
      <c r="Q213" s="3">
        <v>168.7</v>
      </c>
      <c r="R213" s="3">
        <v>159.19999999999999</v>
      </c>
      <c r="S213" s="3">
        <v>173.8</v>
      </c>
      <c r="T213" s="3">
        <v>141.4</v>
      </c>
      <c r="U213" s="3">
        <v>149.1</v>
      </c>
      <c r="V213" s="3">
        <v>111.5</v>
      </c>
      <c r="W213" s="3">
        <v>185.4</v>
      </c>
      <c r="X213" s="3">
        <v>151</v>
      </c>
      <c r="Y213" s="3">
        <v>179.3</v>
      </c>
      <c r="Z213" s="3">
        <v>153.5</v>
      </c>
      <c r="AA213" s="3">
        <v>146.6</v>
      </c>
      <c r="AB213" s="3">
        <v>149.30000000000001</v>
      </c>
      <c r="AC213" s="3">
        <v>119.1</v>
      </c>
      <c r="AD213" s="3">
        <v>106.1</v>
      </c>
      <c r="AE213" s="3">
        <v>160.5</v>
      </c>
      <c r="AF213" s="3">
        <v>138.6</v>
      </c>
      <c r="AG213" s="3">
        <v>134.4</v>
      </c>
      <c r="AH213" s="3">
        <v>150.69999999999999</v>
      </c>
      <c r="AI213" s="3">
        <v>151.1</v>
      </c>
      <c r="AJ213" s="3">
        <v>228</v>
      </c>
      <c r="AK213" s="3">
        <v>280.8</v>
      </c>
      <c r="AL213" s="3">
        <v>223.6</v>
      </c>
      <c r="AM213" s="3">
        <v>221.2</v>
      </c>
      <c r="AN213" s="3">
        <v>236.3</v>
      </c>
      <c r="AO213" s="3">
        <v>152.69999999999999</v>
      </c>
      <c r="AP213" s="3">
        <v>182.2</v>
      </c>
      <c r="AQ213" s="3">
        <v>224</v>
      </c>
      <c r="AR213" s="3">
        <v>156</v>
      </c>
      <c r="AS213" s="3">
        <v>325.8</v>
      </c>
      <c r="AT213" s="3">
        <v>254.5</v>
      </c>
      <c r="AU213" s="3">
        <v>262.60000000000002</v>
      </c>
      <c r="AV213" s="3">
        <v>264.10000000000002</v>
      </c>
      <c r="AW213" s="3">
        <v>243.7</v>
      </c>
      <c r="AX213" s="3">
        <v>257.7</v>
      </c>
      <c r="AY213" s="3">
        <v>301.60000000000002</v>
      </c>
      <c r="AZ213" s="3">
        <v>283.10000000000002</v>
      </c>
      <c r="BA213" s="3">
        <v>155.4</v>
      </c>
      <c r="BB213" s="3">
        <v>266.7</v>
      </c>
      <c r="BC213" s="3">
        <v>157.5</v>
      </c>
      <c r="BD213" s="3">
        <v>138.19999999999999</v>
      </c>
      <c r="BE213" s="3">
        <v>137.19999999999999</v>
      </c>
      <c r="BF213" s="3">
        <v>190.4</v>
      </c>
      <c r="BG213" s="3">
        <v>153.6</v>
      </c>
      <c r="BH213" s="3">
        <v>156.1</v>
      </c>
      <c r="BI213" s="3">
        <v>84.1</v>
      </c>
      <c r="BJ213" s="3">
        <v>141.19999999999999</v>
      </c>
      <c r="BK213" s="3">
        <v>156.30000000000001</v>
      </c>
      <c r="BL213" s="3">
        <v>160.30000000000001</v>
      </c>
      <c r="BM213" s="3">
        <v>169.6</v>
      </c>
      <c r="BN213" s="3">
        <v>90.6</v>
      </c>
      <c r="BO213" s="3">
        <v>263.89999999999998</v>
      </c>
      <c r="BP213" s="3">
        <v>247</v>
      </c>
      <c r="BQ213" s="3">
        <v>97.2</v>
      </c>
      <c r="BR213" s="3">
        <v>70.8</v>
      </c>
      <c r="BS213" s="3">
        <v>91.4</v>
      </c>
      <c r="BT213" s="3">
        <v>147.1</v>
      </c>
      <c r="BU213" s="3">
        <v>111.6</v>
      </c>
      <c r="BV213" s="3">
        <v>131.1</v>
      </c>
      <c r="BW213" s="3">
        <v>185.2</v>
      </c>
      <c r="BX213" s="3">
        <v>325.8</v>
      </c>
      <c r="BY213" s="3">
        <v>113.6</v>
      </c>
      <c r="BZ213" s="3">
        <v>262.7</v>
      </c>
      <c r="CA213" s="3">
        <v>236.7</v>
      </c>
      <c r="CB213" s="3">
        <v>283.39999999999998</v>
      </c>
      <c r="CC213" s="3">
        <v>232.4</v>
      </c>
      <c r="CD213" s="3">
        <v>240.9</v>
      </c>
      <c r="CE213" s="3">
        <v>213.8</v>
      </c>
      <c r="CF213" s="3">
        <v>23.1</v>
      </c>
      <c r="CG213" s="3">
        <v>103.7</v>
      </c>
      <c r="CH213" s="3">
        <v>97</v>
      </c>
      <c r="CI213" s="3">
        <v>230.6</v>
      </c>
      <c r="CJ213" s="3">
        <v>147.30000000000001</v>
      </c>
      <c r="CK213" s="3">
        <v>161</v>
      </c>
      <c r="CL213" s="3">
        <v>314.8</v>
      </c>
      <c r="CM213" s="3">
        <v>168</v>
      </c>
      <c r="CN213" s="3">
        <v>148.1</v>
      </c>
    </row>
    <row r="214" spans="1:92" x14ac:dyDescent="0.2">
      <c r="A214" s="4">
        <v>38231</v>
      </c>
      <c r="B214" s="3">
        <v>154.5</v>
      </c>
      <c r="C214" s="3">
        <v>139.19999999999999</v>
      </c>
      <c r="D214" s="3">
        <v>164.2</v>
      </c>
      <c r="E214" s="3">
        <v>134.9</v>
      </c>
      <c r="F214" s="3">
        <v>189.3</v>
      </c>
      <c r="G214" s="3">
        <v>191.4</v>
      </c>
      <c r="H214" s="3">
        <v>158.6</v>
      </c>
      <c r="I214" s="3">
        <v>172.5</v>
      </c>
      <c r="J214" s="3">
        <v>115.4</v>
      </c>
      <c r="K214" s="3">
        <v>140.5</v>
      </c>
      <c r="L214" s="3">
        <v>153.4</v>
      </c>
      <c r="M214" s="3">
        <v>161.4</v>
      </c>
      <c r="N214" s="3">
        <v>144.5</v>
      </c>
      <c r="O214" s="3">
        <v>173.2</v>
      </c>
      <c r="P214" s="3">
        <v>140.4</v>
      </c>
      <c r="Q214" s="3">
        <v>169.3</v>
      </c>
      <c r="R214" s="3">
        <v>158.1</v>
      </c>
      <c r="S214" s="3">
        <v>173.9</v>
      </c>
      <c r="T214" s="3">
        <v>142.69999999999999</v>
      </c>
      <c r="U214" s="3">
        <v>147.1</v>
      </c>
      <c r="V214" s="3">
        <v>112.1</v>
      </c>
      <c r="W214" s="3">
        <v>185</v>
      </c>
      <c r="X214" s="3">
        <v>151.19999999999999</v>
      </c>
      <c r="Y214" s="3">
        <v>179.5</v>
      </c>
      <c r="Z214" s="3">
        <v>150.69999999999999</v>
      </c>
      <c r="AA214" s="3">
        <v>139</v>
      </c>
      <c r="AB214" s="3">
        <v>149.9</v>
      </c>
      <c r="AC214" s="3">
        <v>121.9</v>
      </c>
      <c r="AD214" s="3">
        <v>109.3</v>
      </c>
      <c r="AE214" s="3">
        <v>160.6</v>
      </c>
      <c r="AF214" s="3">
        <v>138.80000000000001</v>
      </c>
      <c r="AG214" s="3">
        <v>134.5</v>
      </c>
      <c r="AH214" s="3">
        <v>151.19999999999999</v>
      </c>
      <c r="AI214" s="3">
        <v>151.5</v>
      </c>
      <c r="AJ214" s="3">
        <v>227.9</v>
      </c>
      <c r="AK214" s="3">
        <v>283.5</v>
      </c>
      <c r="AL214" s="3">
        <v>224</v>
      </c>
      <c r="AM214" s="3">
        <v>221.3</v>
      </c>
      <c r="AN214" s="3">
        <v>236.1</v>
      </c>
      <c r="AO214" s="3">
        <v>154.1</v>
      </c>
      <c r="AP214" s="3">
        <v>182.3</v>
      </c>
      <c r="AQ214" s="3">
        <v>223.8</v>
      </c>
      <c r="AR214" s="3">
        <v>156.30000000000001</v>
      </c>
      <c r="AS214" s="3">
        <v>326</v>
      </c>
      <c r="AT214" s="3">
        <v>254.9</v>
      </c>
      <c r="AU214" s="3">
        <v>262.7</v>
      </c>
      <c r="AV214" s="3">
        <v>273.7</v>
      </c>
      <c r="AW214" s="3">
        <v>248.2</v>
      </c>
      <c r="AX214" s="3">
        <v>257.7</v>
      </c>
      <c r="AY214" s="3">
        <v>301.60000000000002</v>
      </c>
      <c r="AZ214" s="3">
        <v>283.89999999999998</v>
      </c>
      <c r="BA214" s="3">
        <v>155.69999999999999</v>
      </c>
      <c r="BB214" s="3">
        <v>267.89999999999998</v>
      </c>
      <c r="BC214" s="3">
        <v>161.6</v>
      </c>
      <c r="BD214" s="3">
        <v>138.69999999999999</v>
      </c>
      <c r="BE214" s="3">
        <v>137.5</v>
      </c>
      <c r="BF214" s="3">
        <v>197.4</v>
      </c>
      <c r="BG214" s="3">
        <v>158.30000000000001</v>
      </c>
      <c r="BH214" s="3">
        <v>156.30000000000001</v>
      </c>
      <c r="BI214" s="3">
        <v>82.8</v>
      </c>
      <c r="BJ214" s="3">
        <v>142</v>
      </c>
      <c r="BK214" s="3">
        <v>154.9</v>
      </c>
      <c r="BL214" s="3">
        <v>160.6</v>
      </c>
      <c r="BM214" s="3">
        <v>169.6</v>
      </c>
      <c r="BN214" s="3">
        <v>89.8</v>
      </c>
      <c r="BO214" s="3">
        <v>265</v>
      </c>
      <c r="BP214" s="3">
        <v>249.6</v>
      </c>
      <c r="BQ214" s="3">
        <v>99.8</v>
      </c>
      <c r="BR214" s="3">
        <v>73.2</v>
      </c>
      <c r="BS214" s="3">
        <v>92.2</v>
      </c>
      <c r="BT214" s="3">
        <v>149.4</v>
      </c>
      <c r="BU214" s="3">
        <v>113.6</v>
      </c>
      <c r="BV214" s="3">
        <v>131.4</v>
      </c>
      <c r="BW214" s="3">
        <v>186.1</v>
      </c>
      <c r="BX214" s="3">
        <v>326.60000000000002</v>
      </c>
      <c r="BY214" s="3">
        <v>112.3</v>
      </c>
      <c r="BZ214" s="3">
        <v>264.3</v>
      </c>
      <c r="CA214" s="3">
        <v>237.4</v>
      </c>
      <c r="CB214" s="3">
        <v>282.89999999999998</v>
      </c>
      <c r="CC214" s="3">
        <v>232.3</v>
      </c>
      <c r="CD214" s="3">
        <v>240.9</v>
      </c>
      <c r="CE214" s="3">
        <v>193.1</v>
      </c>
      <c r="CF214" s="3">
        <v>22.9</v>
      </c>
      <c r="CG214" s="3">
        <v>102.8</v>
      </c>
      <c r="CH214" s="3">
        <v>96.4</v>
      </c>
      <c r="CI214" s="3">
        <v>232.9</v>
      </c>
      <c r="CJ214" s="3">
        <v>146.30000000000001</v>
      </c>
      <c r="CK214" s="3">
        <v>161</v>
      </c>
      <c r="CL214" s="3">
        <v>317.7</v>
      </c>
      <c r="CM214" s="3">
        <v>168.7</v>
      </c>
      <c r="CN214" s="3">
        <v>149.1</v>
      </c>
    </row>
    <row r="215" spans="1:92" x14ac:dyDescent="0.2">
      <c r="A215" s="4">
        <v>38261</v>
      </c>
      <c r="B215" s="3">
        <v>154.4</v>
      </c>
      <c r="C215" s="3">
        <v>140</v>
      </c>
      <c r="D215" s="3">
        <v>164.4</v>
      </c>
      <c r="E215" s="3">
        <v>133.5</v>
      </c>
      <c r="F215" s="3">
        <v>187.2</v>
      </c>
      <c r="G215" s="3">
        <v>187.4</v>
      </c>
      <c r="H215" s="3">
        <v>157.6</v>
      </c>
      <c r="I215" s="3">
        <v>171.9</v>
      </c>
      <c r="J215" s="3">
        <v>115.2</v>
      </c>
      <c r="K215" s="3">
        <v>140.5</v>
      </c>
      <c r="L215" s="3">
        <v>154.1</v>
      </c>
      <c r="M215" s="3">
        <v>161.30000000000001</v>
      </c>
      <c r="N215" s="3">
        <v>146.80000000000001</v>
      </c>
      <c r="O215" s="3">
        <v>172.8</v>
      </c>
      <c r="P215" s="3">
        <v>139.4</v>
      </c>
      <c r="Q215" s="3">
        <v>169</v>
      </c>
      <c r="R215" s="3">
        <v>158.6</v>
      </c>
      <c r="S215" s="3">
        <v>174.1</v>
      </c>
      <c r="T215" s="3">
        <v>143</v>
      </c>
      <c r="U215" s="3">
        <v>148</v>
      </c>
      <c r="V215" s="3">
        <v>112.5</v>
      </c>
      <c r="W215" s="3">
        <v>184.9</v>
      </c>
      <c r="X215" s="3">
        <v>149.80000000000001</v>
      </c>
      <c r="Y215" s="3">
        <v>179.5</v>
      </c>
      <c r="Z215" s="3">
        <v>151.19999999999999</v>
      </c>
      <c r="AA215" s="3">
        <v>140.69999999999999</v>
      </c>
      <c r="AB215" s="3">
        <v>149.5</v>
      </c>
      <c r="AC215" s="3">
        <v>125.4</v>
      </c>
      <c r="AD215" s="3">
        <v>113.5</v>
      </c>
      <c r="AE215" s="3">
        <v>160.30000000000001</v>
      </c>
      <c r="AF215" s="3">
        <v>141</v>
      </c>
      <c r="AG215" s="3">
        <v>137.19999999999999</v>
      </c>
      <c r="AH215" s="3">
        <v>150.80000000000001</v>
      </c>
      <c r="AI215" s="3">
        <v>152</v>
      </c>
      <c r="AJ215" s="3">
        <v>229</v>
      </c>
      <c r="AK215" s="3">
        <v>284.39999999999998</v>
      </c>
      <c r="AL215" s="3">
        <v>224.4</v>
      </c>
      <c r="AM215" s="3">
        <v>221.4</v>
      </c>
      <c r="AN215" s="3">
        <v>236.5</v>
      </c>
      <c r="AO215" s="3">
        <v>152.69999999999999</v>
      </c>
      <c r="AP215" s="3">
        <v>182.5</v>
      </c>
      <c r="AQ215" s="3">
        <v>224.1</v>
      </c>
      <c r="AR215" s="3">
        <v>156.4</v>
      </c>
      <c r="AS215" s="3">
        <v>326.2</v>
      </c>
      <c r="AT215" s="3">
        <v>254.9</v>
      </c>
      <c r="AU215" s="3">
        <v>264.3</v>
      </c>
      <c r="AV215" s="3">
        <v>276</v>
      </c>
      <c r="AW215" s="3">
        <v>251.3</v>
      </c>
      <c r="AX215" s="3">
        <v>257.7</v>
      </c>
      <c r="AY215" s="3">
        <v>301.60000000000002</v>
      </c>
      <c r="AZ215" s="3">
        <v>286.5</v>
      </c>
      <c r="BA215" s="3">
        <v>156.5</v>
      </c>
      <c r="BB215" s="3">
        <v>268.8</v>
      </c>
      <c r="BC215" s="3">
        <v>167.8</v>
      </c>
      <c r="BD215" s="3">
        <v>140.1</v>
      </c>
      <c r="BE215" s="3">
        <v>139.4</v>
      </c>
      <c r="BF215" s="3">
        <v>217.6</v>
      </c>
      <c r="BG215" s="3">
        <v>155.9</v>
      </c>
      <c r="BH215" s="3">
        <v>155.5</v>
      </c>
      <c r="BI215" s="3">
        <v>83</v>
      </c>
      <c r="BJ215" s="3">
        <v>141</v>
      </c>
      <c r="BK215" s="3">
        <v>155.80000000000001</v>
      </c>
      <c r="BL215" s="3">
        <v>160.4</v>
      </c>
      <c r="BM215" s="3">
        <v>169.9</v>
      </c>
      <c r="BN215" s="3">
        <v>89.8</v>
      </c>
      <c r="BO215" s="3">
        <v>265.89999999999998</v>
      </c>
      <c r="BP215" s="3">
        <v>253.7</v>
      </c>
      <c r="BQ215" s="3">
        <v>100.3</v>
      </c>
      <c r="BR215" s="3">
        <v>72.8</v>
      </c>
      <c r="BS215" s="3">
        <v>92.5</v>
      </c>
      <c r="BT215" s="3">
        <v>150.4</v>
      </c>
      <c r="BU215" s="3">
        <v>114.3</v>
      </c>
      <c r="BV215" s="3">
        <v>131.4</v>
      </c>
      <c r="BW215" s="3">
        <v>186.8</v>
      </c>
      <c r="BX215" s="3">
        <v>327.5</v>
      </c>
      <c r="BY215" s="3">
        <v>111</v>
      </c>
      <c r="BZ215" s="3">
        <v>264.89999999999998</v>
      </c>
      <c r="CA215" s="3">
        <v>242.8</v>
      </c>
      <c r="CB215" s="3">
        <v>281.89999999999998</v>
      </c>
      <c r="CC215" s="3">
        <v>230.5</v>
      </c>
      <c r="CD215" s="3">
        <v>241.2</v>
      </c>
      <c r="CE215" s="3">
        <v>188.2</v>
      </c>
      <c r="CF215" s="3">
        <v>22.6</v>
      </c>
      <c r="CG215" s="3">
        <v>102.2</v>
      </c>
      <c r="CH215" s="3">
        <v>97.1</v>
      </c>
      <c r="CI215" s="3">
        <v>232.8</v>
      </c>
      <c r="CJ215" s="3">
        <v>147.6</v>
      </c>
      <c r="CK215" s="3">
        <v>158.1</v>
      </c>
      <c r="CL215" s="3">
        <v>319.8</v>
      </c>
      <c r="CM215" s="3">
        <v>169.6</v>
      </c>
      <c r="CN215" s="3">
        <v>149.69999999999999</v>
      </c>
    </row>
    <row r="216" spans="1:92" x14ac:dyDescent="0.2">
      <c r="A216" s="4">
        <v>38292</v>
      </c>
      <c r="B216" s="3">
        <v>153.9</v>
      </c>
      <c r="C216" s="3">
        <v>139.4</v>
      </c>
      <c r="D216" s="3">
        <v>163.5</v>
      </c>
      <c r="E216" s="3">
        <v>132.5</v>
      </c>
      <c r="F216" s="3">
        <v>186.7</v>
      </c>
      <c r="G216" s="3">
        <v>185.3</v>
      </c>
      <c r="H216" s="3">
        <v>157</v>
      </c>
      <c r="I216" s="3">
        <v>171.9</v>
      </c>
      <c r="J216" s="3">
        <v>117.4</v>
      </c>
      <c r="K216" s="3">
        <v>142.19999999999999</v>
      </c>
      <c r="L216" s="3">
        <v>153.6</v>
      </c>
      <c r="M216" s="3">
        <v>160.30000000000001</v>
      </c>
      <c r="N216" s="3">
        <v>147.1</v>
      </c>
      <c r="O216" s="3">
        <v>173.1</v>
      </c>
      <c r="P216" s="3">
        <v>138.9</v>
      </c>
      <c r="Q216" s="3">
        <v>170.2</v>
      </c>
      <c r="R216" s="3">
        <v>159.69999999999999</v>
      </c>
      <c r="S216" s="3">
        <v>174.5</v>
      </c>
      <c r="T216" s="3">
        <v>143.4</v>
      </c>
      <c r="U216" s="3">
        <v>146.9</v>
      </c>
      <c r="V216" s="3">
        <v>112.3</v>
      </c>
      <c r="W216" s="3">
        <v>183.8</v>
      </c>
      <c r="X216" s="3">
        <v>151</v>
      </c>
      <c r="Y216" s="3">
        <v>179.5</v>
      </c>
      <c r="Z216" s="3">
        <v>150.69999999999999</v>
      </c>
      <c r="AA216" s="3">
        <v>139</v>
      </c>
      <c r="AB216" s="3">
        <v>149.9</v>
      </c>
      <c r="AC216" s="3">
        <v>124.7</v>
      </c>
      <c r="AD216" s="3">
        <v>112.7</v>
      </c>
      <c r="AE216" s="3">
        <v>159.9</v>
      </c>
      <c r="AF216" s="3">
        <v>148.1</v>
      </c>
      <c r="AG216" s="3">
        <v>145.30000000000001</v>
      </c>
      <c r="AH216" s="3">
        <v>150.1</v>
      </c>
      <c r="AI216" s="3">
        <v>152</v>
      </c>
      <c r="AJ216" s="3">
        <v>229.9</v>
      </c>
      <c r="AK216" s="3">
        <v>285.89999999999998</v>
      </c>
      <c r="AL216" s="3">
        <v>225</v>
      </c>
      <c r="AM216" s="3">
        <v>221.3</v>
      </c>
      <c r="AN216" s="3">
        <v>236.9</v>
      </c>
      <c r="AO216" s="3">
        <v>150.80000000000001</v>
      </c>
      <c r="AP216" s="3">
        <v>181.4</v>
      </c>
      <c r="AQ216" s="3">
        <v>224.3</v>
      </c>
      <c r="AR216" s="3">
        <v>154</v>
      </c>
      <c r="AS216" s="3">
        <v>326.2</v>
      </c>
      <c r="AT216" s="3">
        <v>254.8</v>
      </c>
      <c r="AU216" s="3">
        <v>264.60000000000002</v>
      </c>
      <c r="AV216" s="3">
        <v>278.7</v>
      </c>
      <c r="AW216" s="3">
        <v>252.1</v>
      </c>
      <c r="AX216" s="3">
        <v>257.7</v>
      </c>
      <c r="AY216" s="3">
        <v>301.60000000000002</v>
      </c>
      <c r="AZ216" s="3">
        <v>287.2</v>
      </c>
      <c r="BA216" s="3">
        <v>156.5</v>
      </c>
      <c r="BB216" s="3">
        <v>270.10000000000002</v>
      </c>
      <c r="BC216" s="3">
        <v>169.9</v>
      </c>
      <c r="BD216" s="3">
        <v>142.69999999999999</v>
      </c>
      <c r="BE216" s="3">
        <v>144.19999999999999</v>
      </c>
      <c r="BF216" s="3">
        <v>205.8</v>
      </c>
      <c r="BG216" s="3">
        <v>157.6</v>
      </c>
      <c r="BH216" s="3">
        <v>157</v>
      </c>
      <c r="BI216" s="3">
        <v>82.9</v>
      </c>
      <c r="BJ216" s="3">
        <v>142.6</v>
      </c>
      <c r="BK216" s="3">
        <v>155.1</v>
      </c>
      <c r="BL216" s="3">
        <v>160.9</v>
      </c>
      <c r="BM216" s="3">
        <v>169.9</v>
      </c>
      <c r="BN216" s="3">
        <v>89.5</v>
      </c>
      <c r="BO216" s="3">
        <v>267.10000000000002</v>
      </c>
      <c r="BP216" s="3">
        <v>253.6</v>
      </c>
      <c r="BQ216" s="3">
        <v>100.6</v>
      </c>
      <c r="BR216" s="3">
        <v>73.099999999999994</v>
      </c>
      <c r="BS216" s="3">
        <v>92.7</v>
      </c>
      <c r="BT216" s="3">
        <v>151.4</v>
      </c>
      <c r="BU216" s="3">
        <v>114.5</v>
      </c>
      <c r="BV216" s="3">
        <v>132</v>
      </c>
      <c r="BW216" s="3">
        <v>186.7</v>
      </c>
      <c r="BX216" s="3">
        <v>328.5</v>
      </c>
      <c r="BY216" s="3">
        <v>110.3</v>
      </c>
      <c r="BZ216" s="3">
        <v>266.2</v>
      </c>
      <c r="CA216" s="3">
        <v>246</v>
      </c>
      <c r="CB216" s="3">
        <v>281.8</v>
      </c>
      <c r="CC216" s="3">
        <v>232.9</v>
      </c>
      <c r="CD216" s="3">
        <v>243.9</v>
      </c>
      <c r="CE216" s="3">
        <v>183</v>
      </c>
      <c r="CF216" s="3">
        <v>22.3</v>
      </c>
      <c r="CG216" s="3">
        <v>103</v>
      </c>
      <c r="CH216" s="3">
        <v>96</v>
      </c>
      <c r="CI216" s="3">
        <v>232.9</v>
      </c>
      <c r="CJ216" s="3">
        <v>146.19999999999999</v>
      </c>
      <c r="CK216" s="3">
        <v>158.1</v>
      </c>
      <c r="CL216" s="3">
        <v>319.7</v>
      </c>
      <c r="CM216" s="3">
        <v>170</v>
      </c>
      <c r="CN216" s="3">
        <v>150.1</v>
      </c>
    </row>
    <row r="217" spans="1:92" x14ac:dyDescent="0.2">
      <c r="A217" s="4">
        <v>38322</v>
      </c>
      <c r="B217" s="3">
        <v>153.80000000000001</v>
      </c>
      <c r="C217" s="3">
        <v>140.69999999999999</v>
      </c>
      <c r="D217" s="3">
        <v>164.5</v>
      </c>
      <c r="E217" s="3">
        <v>132</v>
      </c>
      <c r="F217" s="3">
        <v>188</v>
      </c>
      <c r="G217" s="3">
        <v>183.8</v>
      </c>
      <c r="H217" s="3">
        <v>158.6</v>
      </c>
      <c r="I217" s="3">
        <v>173.1</v>
      </c>
      <c r="J217" s="3">
        <v>117.8</v>
      </c>
      <c r="K217" s="3">
        <v>143.4</v>
      </c>
      <c r="L217" s="3">
        <v>154.69999999999999</v>
      </c>
      <c r="M217" s="3">
        <v>162.4</v>
      </c>
      <c r="N217" s="3">
        <v>146.4</v>
      </c>
      <c r="O217" s="3">
        <v>172.5</v>
      </c>
      <c r="P217" s="3">
        <v>140.4</v>
      </c>
      <c r="Q217" s="3">
        <v>170.5</v>
      </c>
      <c r="R217" s="3">
        <v>159.69999999999999</v>
      </c>
      <c r="S217" s="3">
        <v>174.4</v>
      </c>
      <c r="T217" s="3">
        <v>143</v>
      </c>
      <c r="U217" s="3">
        <v>146.5</v>
      </c>
      <c r="V217" s="3">
        <v>112.8</v>
      </c>
      <c r="W217" s="3">
        <v>183.9</v>
      </c>
      <c r="X217" s="3">
        <v>151</v>
      </c>
      <c r="Y217" s="3">
        <v>179.4</v>
      </c>
      <c r="Z217" s="3">
        <v>151.1</v>
      </c>
      <c r="AA217" s="3">
        <v>142.5</v>
      </c>
      <c r="AB217" s="3">
        <v>148.19999999999999</v>
      </c>
      <c r="AC217" s="3">
        <v>131</v>
      </c>
      <c r="AD217" s="3">
        <v>119.6</v>
      </c>
      <c r="AE217" s="3">
        <v>162.4</v>
      </c>
      <c r="AF217" s="3">
        <v>145.80000000000001</v>
      </c>
      <c r="AG217" s="3">
        <v>142.69999999999999</v>
      </c>
      <c r="AH217" s="3">
        <v>149.69999999999999</v>
      </c>
      <c r="AI217" s="3">
        <v>153.19999999999999</v>
      </c>
      <c r="AJ217" s="3">
        <v>230.3</v>
      </c>
      <c r="AK217" s="3">
        <v>285.8</v>
      </c>
      <c r="AL217" s="3">
        <v>225.8</v>
      </c>
      <c r="AM217" s="3">
        <v>221.4</v>
      </c>
      <c r="AN217" s="3">
        <v>237.3</v>
      </c>
      <c r="AO217" s="3">
        <v>149.30000000000001</v>
      </c>
      <c r="AP217" s="3">
        <v>180.8</v>
      </c>
      <c r="AQ217" s="3">
        <v>225</v>
      </c>
      <c r="AR217" s="3">
        <v>152.1</v>
      </c>
      <c r="AS217" s="3">
        <v>326.3</v>
      </c>
      <c r="AT217" s="3">
        <v>254.8</v>
      </c>
      <c r="AU217" s="3">
        <v>264.8</v>
      </c>
      <c r="AV217" s="3">
        <v>280.89999999999998</v>
      </c>
      <c r="AW217" s="3">
        <v>253.8</v>
      </c>
      <c r="AX217" s="3">
        <v>257.7</v>
      </c>
      <c r="AY217" s="3">
        <v>301.60000000000002</v>
      </c>
      <c r="AZ217" s="3">
        <v>288.2</v>
      </c>
      <c r="BA217" s="3">
        <v>156.4</v>
      </c>
      <c r="BB217" s="3">
        <v>270.60000000000002</v>
      </c>
      <c r="BC217" s="3">
        <v>171.3</v>
      </c>
      <c r="BD217" s="3">
        <v>145.4</v>
      </c>
      <c r="BE217" s="3">
        <v>149.1</v>
      </c>
      <c r="BF217" s="3">
        <v>194.4</v>
      </c>
      <c r="BG217" s="3">
        <v>170.7</v>
      </c>
      <c r="BH217" s="3">
        <v>163.1</v>
      </c>
      <c r="BI217" s="3">
        <v>81.7</v>
      </c>
      <c r="BJ217" s="3">
        <v>142.5</v>
      </c>
      <c r="BK217" s="3">
        <v>155.80000000000001</v>
      </c>
      <c r="BL217" s="3">
        <v>161.1</v>
      </c>
      <c r="BM217" s="3">
        <v>169.9</v>
      </c>
      <c r="BN217" s="3">
        <v>89.3</v>
      </c>
      <c r="BO217" s="3">
        <v>268.2</v>
      </c>
      <c r="BP217" s="3">
        <v>253.5</v>
      </c>
      <c r="BQ217" s="3">
        <v>100.2</v>
      </c>
      <c r="BR217" s="3">
        <v>71.8</v>
      </c>
      <c r="BS217" s="3">
        <v>90.7</v>
      </c>
      <c r="BT217" s="3">
        <v>150.5</v>
      </c>
      <c r="BU217" s="3">
        <v>112.9</v>
      </c>
      <c r="BV217" s="3">
        <v>132.80000000000001</v>
      </c>
      <c r="BW217" s="3">
        <v>186.9</v>
      </c>
      <c r="BX217" s="3">
        <v>328.9</v>
      </c>
      <c r="BY217" s="3">
        <v>109.7</v>
      </c>
      <c r="BZ217" s="3">
        <v>267.39999999999998</v>
      </c>
      <c r="CA217" s="3">
        <v>240.8</v>
      </c>
      <c r="CB217" s="3">
        <v>282.3</v>
      </c>
      <c r="CC217" s="3">
        <v>233</v>
      </c>
      <c r="CD217" s="3">
        <v>244.4</v>
      </c>
      <c r="CE217" s="3">
        <v>211.5</v>
      </c>
      <c r="CF217" s="3">
        <v>22.1</v>
      </c>
      <c r="CG217" s="3">
        <v>102.9</v>
      </c>
      <c r="CH217" s="3">
        <v>96.8</v>
      </c>
      <c r="CI217" s="3">
        <v>233.9</v>
      </c>
      <c r="CJ217" s="3">
        <v>147</v>
      </c>
      <c r="CK217" s="3">
        <v>158.1</v>
      </c>
      <c r="CL217" s="3">
        <v>320.89999999999998</v>
      </c>
      <c r="CM217" s="3">
        <v>170.1</v>
      </c>
      <c r="CN217" s="3">
        <v>150.69999999999999</v>
      </c>
    </row>
    <row r="218" spans="1:92" x14ac:dyDescent="0.2">
      <c r="A218" s="4">
        <v>38353</v>
      </c>
      <c r="B218" s="3">
        <v>152.4</v>
      </c>
      <c r="C218" s="3">
        <v>141.4</v>
      </c>
      <c r="D218" s="3">
        <v>165.1</v>
      </c>
      <c r="E218" s="3">
        <v>132.9</v>
      </c>
      <c r="F218" s="3">
        <v>190</v>
      </c>
      <c r="G218" s="3">
        <v>188.2</v>
      </c>
      <c r="H218" s="3">
        <v>157.9</v>
      </c>
      <c r="I218" s="3">
        <v>173.3</v>
      </c>
      <c r="J218" s="3">
        <v>112.6</v>
      </c>
      <c r="K218" s="3">
        <v>143.80000000000001</v>
      </c>
      <c r="L218" s="3">
        <v>154</v>
      </c>
      <c r="M218" s="3">
        <v>160.80000000000001</v>
      </c>
      <c r="N218" s="3">
        <v>147.4</v>
      </c>
      <c r="O218" s="3">
        <v>172.7</v>
      </c>
      <c r="P218" s="3">
        <v>140.19999999999999</v>
      </c>
      <c r="Q218" s="3">
        <v>171.1</v>
      </c>
      <c r="R218" s="3">
        <v>159.4</v>
      </c>
      <c r="S218" s="3">
        <v>174.4</v>
      </c>
      <c r="T218" s="3">
        <v>142.1</v>
      </c>
      <c r="U218" s="3">
        <v>145.5</v>
      </c>
      <c r="V218" s="3">
        <v>112.9</v>
      </c>
      <c r="W218" s="3">
        <v>184.9</v>
      </c>
      <c r="X218" s="3">
        <v>151.30000000000001</v>
      </c>
      <c r="Y218" s="3">
        <v>179.9</v>
      </c>
      <c r="Z218" s="3">
        <v>152.6</v>
      </c>
      <c r="AA218" s="3">
        <v>142.6</v>
      </c>
      <c r="AB218" s="3">
        <v>150.6</v>
      </c>
      <c r="AC218" s="3">
        <v>137.80000000000001</v>
      </c>
      <c r="AD218" s="3">
        <v>127.3</v>
      </c>
      <c r="AE218" s="3">
        <v>163.4</v>
      </c>
      <c r="AF218" s="3">
        <v>141.80000000000001</v>
      </c>
      <c r="AG218" s="3">
        <v>137.9</v>
      </c>
      <c r="AH218" s="3">
        <v>151.6</v>
      </c>
      <c r="AI218" s="3">
        <v>153.1</v>
      </c>
      <c r="AJ218" s="3">
        <v>230.9</v>
      </c>
      <c r="AK218" s="3">
        <v>286.89999999999998</v>
      </c>
      <c r="AL218" s="3">
        <v>226.3</v>
      </c>
      <c r="AM218" s="3">
        <v>221.6</v>
      </c>
      <c r="AN218" s="3">
        <v>237.5</v>
      </c>
      <c r="AO218" s="3">
        <v>149.6</v>
      </c>
      <c r="AP218" s="3">
        <v>182.1</v>
      </c>
      <c r="AQ218" s="3">
        <v>224.7</v>
      </c>
      <c r="AR218" s="3">
        <v>155</v>
      </c>
      <c r="AS218" s="3">
        <v>329</v>
      </c>
      <c r="AT218" s="3">
        <v>256.5</v>
      </c>
      <c r="AU218" s="3">
        <v>265.7</v>
      </c>
      <c r="AV218" s="3">
        <v>283</v>
      </c>
      <c r="AW218" s="3">
        <v>253.9</v>
      </c>
      <c r="AX218" s="3">
        <v>257.7</v>
      </c>
      <c r="AY218" s="3">
        <v>301.60000000000002</v>
      </c>
      <c r="AZ218" s="3">
        <v>291.3</v>
      </c>
      <c r="BA218" s="3">
        <v>156.30000000000001</v>
      </c>
      <c r="BB218" s="3">
        <v>267.89999999999998</v>
      </c>
      <c r="BC218" s="3">
        <v>172</v>
      </c>
      <c r="BD218" s="3">
        <v>147.5</v>
      </c>
      <c r="BE218" s="3">
        <v>152.1</v>
      </c>
      <c r="BF218" s="3">
        <v>196.4</v>
      </c>
      <c r="BG218" s="3">
        <v>154</v>
      </c>
      <c r="BH218" s="3">
        <v>153.1</v>
      </c>
      <c r="BI218" s="3">
        <v>79.5</v>
      </c>
      <c r="BJ218" s="3">
        <v>139.69999999999999</v>
      </c>
      <c r="BK218" s="3">
        <v>156.69999999999999</v>
      </c>
      <c r="BL218" s="3">
        <v>161.80000000000001</v>
      </c>
      <c r="BM218" s="3">
        <v>169.9</v>
      </c>
      <c r="BN218" s="3">
        <v>89.1</v>
      </c>
      <c r="BO218" s="3">
        <v>271.60000000000002</v>
      </c>
      <c r="BP218" s="3">
        <v>255</v>
      </c>
      <c r="BQ218" s="3">
        <v>94.4</v>
      </c>
      <c r="BR218" s="3">
        <v>69.3</v>
      </c>
      <c r="BS218" s="3">
        <v>89.2</v>
      </c>
      <c r="BT218" s="3">
        <v>148.80000000000001</v>
      </c>
      <c r="BU218" s="3">
        <v>110.5</v>
      </c>
      <c r="BV218" s="3">
        <v>129.5</v>
      </c>
      <c r="BW218" s="3">
        <v>187.3</v>
      </c>
      <c r="BX218" s="3">
        <v>332.4</v>
      </c>
      <c r="BY218" s="3">
        <v>111.1</v>
      </c>
      <c r="BZ218" s="3">
        <v>271.5</v>
      </c>
      <c r="CA218" s="3">
        <v>232.5</v>
      </c>
      <c r="CB218" s="3">
        <v>283.89999999999998</v>
      </c>
      <c r="CC218" s="3">
        <v>242</v>
      </c>
      <c r="CD218" s="3">
        <v>250.5</v>
      </c>
      <c r="CE218" s="3">
        <v>182.1</v>
      </c>
      <c r="CF218" s="3">
        <v>21.6</v>
      </c>
      <c r="CG218" s="3">
        <v>100.8</v>
      </c>
      <c r="CH218" s="3">
        <v>95.8</v>
      </c>
      <c r="CI218" s="3">
        <v>231</v>
      </c>
      <c r="CJ218" s="3">
        <v>145.30000000000001</v>
      </c>
      <c r="CK218" s="3">
        <v>157</v>
      </c>
      <c r="CL218" s="3">
        <v>322.10000000000002</v>
      </c>
      <c r="CM218" s="3">
        <v>170.6</v>
      </c>
      <c r="CN218" s="3">
        <v>151</v>
      </c>
    </row>
    <row r="219" spans="1:92" x14ac:dyDescent="0.2">
      <c r="A219" s="4">
        <v>38384</v>
      </c>
      <c r="B219" s="3">
        <v>153.5</v>
      </c>
      <c r="C219" s="3">
        <v>144.9</v>
      </c>
      <c r="D219" s="3">
        <v>165.5</v>
      </c>
      <c r="E219" s="3">
        <v>132.80000000000001</v>
      </c>
      <c r="F219" s="3">
        <v>188.1</v>
      </c>
      <c r="G219" s="3">
        <v>184.9</v>
      </c>
      <c r="H219" s="3">
        <v>157.9</v>
      </c>
      <c r="I219" s="3">
        <v>171.3</v>
      </c>
      <c r="J219" s="3">
        <v>114</v>
      </c>
      <c r="K219" s="3">
        <v>145</v>
      </c>
      <c r="L219" s="3">
        <v>153.80000000000001</v>
      </c>
      <c r="M219" s="3">
        <v>160.80000000000001</v>
      </c>
      <c r="N219" s="3">
        <v>147</v>
      </c>
      <c r="O219" s="3">
        <v>173.7</v>
      </c>
      <c r="P219" s="3">
        <v>139.19999999999999</v>
      </c>
      <c r="Q219" s="3">
        <v>170</v>
      </c>
      <c r="R219" s="3">
        <v>159.4</v>
      </c>
      <c r="S219" s="3">
        <v>174.7</v>
      </c>
      <c r="T219" s="3">
        <v>142.5</v>
      </c>
      <c r="U219" s="3">
        <v>144.80000000000001</v>
      </c>
      <c r="V219" s="3">
        <v>112.1</v>
      </c>
      <c r="W219" s="3">
        <v>186.6</v>
      </c>
      <c r="X219" s="3">
        <v>153.69999999999999</v>
      </c>
      <c r="Y219" s="3">
        <v>179.5</v>
      </c>
      <c r="Z219" s="3">
        <v>154</v>
      </c>
      <c r="AA219" s="3">
        <v>143.9</v>
      </c>
      <c r="AB219" s="3">
        <v>152</v>
      </c>
      <c r="AC219" s="3">
        <v>144</v>
      </c>
      <c r="AD219" s="3">
        <v>133.80000000000001</v>
      </c>
      <c r="AE219" s="3">
        <v>167.7</v>
      </c>
      <c r="AF219" s="3">
        <v>141.30000000000001</v>
      </c>
      <c r="AG219" s="3">
        <v>137.19999999999999</v>
      </c>
      <c r="AH219" s="3">
        <v>152.4</v>
      </c>
      <c r="AI219" s="3">
        <v>153</v>
      </c>
      <c r="AJ219" s="3">
        <v>231.3</v>
      </c>
      <c r="AK219" s="3">
        <v>287.39999999999998</v>
      </c>
      <c r="AL219" s="3">
        <v>226.7</v>
      </c>
      <c r="AM219" s="3">
        <v>222.2</v>
      </c>
      <c r="AN219" s="3">
        <v>238.3</v>
      </c>
      <c r="AO219" s="3">
        <v>149.6</v>
      </c>
      <c r="AP219" s="3">
        <v>182.9</v>
      </c>
      <c r="AQ219" s="3">
        <v>225.4</v>
      </c>
      <c r="AR219" s="3">
        <v>156</v>
      </c>
      <c r="AS219" s="3">
        <v>330.4</v>
      </c>
      <c r="AT219" s="3">
        <v>258.5</v>
      </c>
      <c r="AU219" s="3">
        <v>265.89999999999998</v>
      </c>
      <c r="AV219" s="3">
        <v>285.10000000000002</v>
      </c>
      <c r="AW219" s="3">
        <v>253.9</v>
      </c>
      <c r="AX219" s="3">
        <v>257.7</v>
      </c>
      <c r="AY219" s="3">
        <v>301.60000000000002</v>
      </c>
      <c r="AZ219" s="3">
        <v>292</v>
      </c>
      <c r="BA219" s="3">
        <v>156.30000000000001</v>
      </c>
      <c r="BB219" s="3">
        <v>268</v>
      </c>
      <c r="BC219" s="3">
        <v>173.1</v>
      </c>
      <c r="BD219" s="3">
        <v>148.6</v>
      </c>
      <c r="BE219" s="3">
        <v>152.69999999999999</v>
      </c>
      <c r="BF219" s="3">
        <v>197</v>
      </c>
      <c r="BG219" s="3">
        <v>155</v>
      </c>
      <c r="BH219" s="3">
        <v>154.69999999999999</v>
      </c>
      <c r="BI219" s="3">
        <v>82.6</v>
      </c>
      <c r="BJ219" s="3">
        <v>139.6</v>
      </c>
      <c r="BK219" s="3">
        <v>155.1</v>
      </c>
      <c r="BL219" s="3">
        <v>162.1</v>
      </c>
      <c r="BM219" s="3">
        <v>169.9</v>
      </c>
      <c r="BN219" s="3">
        <v>89.3</v>
      </c>
      <c r="BO219" s="3">
        <v>271.7</v>
      </c>
      <c r="BP219" s="3">
        <v>254.8</v>
      </c>
      <c r="BQ219" s="3">
        <v>95.6</v>
      </c>
      <c r="BR219" s="3">
        <v>69.7</v>
      </c>
      <c r="BS219" s="3">
        <v>90</v>
      </c>
      <c r="BT219" s="3">
        <v>149.4</v>
      </c>
      <c r="BU219" s="3">
        <v>111.8</v>
      </c>
      <c r="BV219" s="3">
        <v>131.4</v>
      </c>
      <c r="BW219" s="3">
        <v>186.6</v>
      </c>
      <c r="BX219" s="3">
        <v>333.1</v>
      </c>
      <c r="BY219" s="3">
        <v>111.9</v>
      </c>
      <c r="BZ219" s="3">
        <v>272.10000000000002</v>
      </c>
      <c r="CA219" s="3">
        <v>235.7</v>
      </c>
      <c r="CB219" s="3">
        <v>278.5</v>
      </c>
      <c r="CC219" s="3">
        <v>242</v>
      </c>
      <c r="CD219" s="3">
        <v>250.4</v>
      </c>
      <c r="CE219" s="3">
        <v>188.1</v>
      </c>
      <c r="CF219" s="3">
        <v>21.4</v>
      </c>
      <c r="CG219" s="3">
        <v>99.7</v>
      </c>
      <c r="CH219" s="3">
        <v>94.7</v>
      </c>
      <c r="CI219" s="3">
        <v>233.5</v>
      </c>
      <c r="CJ219" s="3">
        <v>146.9</v>
      </c>
      <c r="CK219" s="3">
        <v>157</v>
      </c>
      <c r="CL219" s="3">
        <v>324.2</v>
      </c>
      <c r="CM219" s="3">
        <v>170.6</v>
      </c>
      <c r="CN219" s="3">
        <v>151.5</v>
      </c>
    </row>
    <row r="220" spans="1:92" x14ac:dyDescent="0.2">
      <c r="A220" s="4">
        <v>38412</v>
      </c>
      <c r="B220" s="3">
        <v>152.9</v>
      </c>
      <c r="C220" s="3">
        <v>144.5</v>
      </c>
      <c r="D220" s="3">
        <v>165.2</v>
      </c>
      <c r="E220" s="3">
        <v>132.69999999999999</v>
      </c>
      <c r="F220" s="3">
        <v>189.2</v>
      </c>
      <c r="G220" s="3">
        <v>185.1</v>
      </c>
      <c r="H220" s="3">
        <v>159.5</v>
      </c>
      <c r="I220" s="3">
        <v>174.5</v>
      </c>
      <c r="J220" s="3">
        <v>114.9</v>
      </c>
      <c r="K220" s="3">
        <v>144.4</v>
      </c>
      <c r="L220" s="3">
        <v>154.9</v>
      </c>
      <c r="M220" s="3">
        <v>162.30000000000001</v>
      </c>
      <c r="N220" s="3">
        <v>147.80000000000001</v>
      </c>
      <c r="O220" s="3">
        <v>173.1</v>
      </c>
      <c r="P220" s="3">
        <v>136.30000000000001</v>
      </c>
      <c r="Q220" s="3">
        <v>171.5</v>
      </c>
      <c r="R220" s="3">
        <v>159.4</v>
      </c>
      <c r="S220" s="3">
        <v>183.6</v>
      </c>
      <c r="T220" s="3">
        <v>143</v>
      </c>
      <c r="U220" s="3">
        <v>144.4</v>
      </c>
      <c r="V220" s="3">
        <v>112.2</v>
      </c>
      <c r="W220" s="3">
        <v>186.4</v>
      </c>
      <c r="X220" s="3">
        <v>154.1</v>
      </c>
      <c r="Y220" s="3">
        <v>180.1</v>
      </c>
      <c r="Z220" s="3">
        <v>154.19999999999999</v>
      </c>
      <c r="AA220" s="3">
        <v>143.4</v>
      </c>
      <c r="AB220" s="3">
        <v>152.69999999999999</v>
      </c>
      <c r="AC220" s="3">
        <v>151.4</v>
      </c>
      <c r="AD220" s="3">
        <v>142.19999999999999</v>
      </c>
      <c r="AE220" s="3">
        <v>169.1</v>
      </c>
      <c r="AF220" s="3">
        <v>141.80000000000001</v>
      </c>
      <c r="AG220" s="3">
        <v>137.80000000000001</v>
      </c>
      <c r="AH220" s="3">
        <v>152.30000000000001</v>
      </c>
      <c r="AI220" s="3">
        <v>152.80000000000001</v>
      </c>
      <c r="AJ220" s="3">
        <v>231.9</v>
      </c>
      <c r="AK220" s="3">
        <v>287.5</v>
      </c>
      <c r="AL220" s="3">
        <v>227.3</v>
      </c>
      <c r="AM220" s="3">
        <v>223</v>
      </c>
      <c r="AN220" s="3">
        <v>239.4</v>
      </c>
      <c r="AO220" s="3">
        <v>149.30000000000001</v>
      </c>
      <c r="AP220" s="3">
        <v>181.9</v>
      </c>
      <c r="AQ220" s="3">
        <v>226.1</v>
      </c>
      <c r="AR220" s="3">
        <v>153.5</v>
      </c>
      <c r="AS220" s="3">
        <v>330.4</v>
      </c>
      <c r="AT220" s="3">
        <v>258.39999999999998</v>
      </c>
      <c r="AU220" s="3">
        <v>265.89999999999998</v>
      </c>
      <c r="AV220" s="3">
        <v>287.2</v>
      </c>
      <c r="AW220" s="3">
        <v>253.4</v>
      </c>
      <c r="AX220" s="3">
        <v>257.7</v>
      </c>
      <c r="AY220" s="3">
        <v>301.60000000000002</v>
      </c>
      <c r="AZ220" s="3">
        <v>293.5</v>
      </c>
      <c r="BA220" s="3">
        <v>156.69999999999999</v>
      </c>
      <c r="BB220" s="3">
        <v>268.2</v>
      </c>
      <c r="BC220" s="3">
        <v>173.5</v>
      </c>
      <c r="BD220" s="3">
        <v>149.4</v>
      </c>
      <c r="BE220" s="3">
        <v>153.1</v>
      </c>
      <c r="BF220" s="3">
        <v>218.7</v>
      </c>
      <c r="BG220" s="3">
        <v>167.2</v>
      </c>
      <c r="BH220" s="3">
        <v>156.1</v>
      </c>
      <c r="BI220" s="3">
        <v>79.8</v>
      </c>
      <c r="BJ220" s="3">
        <v>140.69999999999999</v>
      </c>
      <c r="BK220" s="3">
        <v>155.30000000000001</v>
      </c>
      <c r="BL220" s="3">
        <v>162.4</v>
      </c>
      <c r="BM220" s="3">
        <v>169.9</v>
      </c>
      <c r="BN220" s="3">
        <v>89.4</v>
      </c>
      <c r="BO220" s="3">
        <v>272.3</v>
      </c>
      <c r="BP220" s="3">
        <v>255</v>
      </c>
      <c r="BQ220" s="3">
        <v>97.5</v>
      </c>
      <c r="BR220" s="3">
        <v>70.8</v>
      </c>
      <c r="BS220" s="3">
        <v>91</v>
      </c>
      <c r="BT220" s="3">
        <v>150.80000000000001</v>
      </c>
      <c r="BU220" s="3">
        <v>112.2</v>
      </c>
      <c r="BV220" s="3">
        <v>132.1</v>
      </c>
      <c r="BW220" s="3">
        <v>188</v>
      </c>
      <c r="BX220" s="3">
        <v>334</v>
      </c>
      <c r="BY220" s="3">
        <v>111.8</v>
      </c>
      <c r="BZ220" s="3">
        <v>271.89999999999998</v>
      </c>
      <c r="CA220" s="3">
        <v>240.7</v>
      </c>
      <c r="CB220" s="3">
        <v>277.2</v>
      </c>
      <c r="CC220" s="3">
        <v>237.2</v>
      </c>
      <c r="CD220" s="3">
        <v>253.6</v>
      </c>
      <c r="CE220" s="3">
        <v>191.6</v>
      </c>
      <c r="CF220" s="3">
        <v>21</v>
      </c>
      <c r="CG220" s="3">
        <v>99.7</v>
      </c>
      <c r="CH220" s="3">
        <v>95.2</v>
      </c>
      <c r="CI220" s="3">
        <v>232.5</v>
      </c>
      <c r="CJ220" s="3">
        <v>146.1</v>
      </c>
      <c r="CK220" s="3">
        <v>157</v>
      </c>
      <c r="CL220" s="3">
        <v>326.3</v>
      </c>
      <c r="CM220" s="3">
        <v>170.9</v>
      </c>
      <c r="CN220" s="3">
        <v>151.9</v>
      </c>
    </row>
    <row r="221" spans="1:92" x14ac:dyDescent="0.2">
      <c r="A221" s="4">
        <v>38443</v>
      </c>
      <c r="B221" s="3">
        <v>152</v>
      </c>
      <c r="C221" s="3">
        <v>144.80000000000001</v>
      </c>
      <c r="D221" s="3">
        <v>164.5</v>
      </c>
      <c r="E221" s="3">
        <v>131.4</v>
      </c>
      <c r="F221" s="3">
        <v>189.4</v>
      </c>
      <c r="G221" s="3">
        <v>186.5</v>
      </c>
      <c r="H221" s="3">
        <v>157.69999999999999</v>
      </c>
      <c r="I221" s="3">
        <v>173.3</v>
      </c>
      <c r="J221" s="3">
        <v>111.7</v>
      </c>
      <c r="K221" s="3">
        <v>144.30000000000001</v>
      </c>
      <c r="L221" s="3">
        <v>154.4</v>
      </c>
      <c r="M221" s="3">
        <v>161.1</v>
      </c>
      <c r="N221" s="3">
        <v>147.9</v>
      </c>
      <c r="O221" s="3">
        <v>173.2</v>
      </c>
      <c r="P221" s="3">
        <v>135.9</v>
      </c>
      <c r="Q221" s="3">
        <v>170.9</v>
      </c>
      <c r="R221" s="3">
        <v>160.19999999999999</v>
      </c>
      <c r="S221" s="3">
        <v>184.1</v>
      </c>
      <c r="T221" s="3">
        <v>141.6</v>
      </c>
      <c r="U221" s="3">
        <v>144.80000000000001</v>
      </c>
      <c r="V221" s="3">
        <v>112.3</v>
      </c>
      <c r="W221" s="3">
        <v>186.1</v>
      </c>
      <c r="X221" s="3">
        <v>152.6</v>
      </c>
      <c r="Y221" s="3">
        <v>182</v>
      </c>
      <c r="Z221" s="3">
        <v>154.19999999999999</v>
      </c>
      <c r="AA221" s="3">
        <v>144.80000000000001</v>
      </c>
      <c r="AB221" s="3">
        <v>151.69999999999999</v>
      </c>
      <c r="AC221" s="3">
        <v>140.9</v>
      </c>
      <c r="AD221" s="3">
        <v>129.69999999999999</v>
      </c>
      <c r="AE221" s="3">
        <v>169.2</v>
      </c>
      <c r="AF221" s="3">
        <v>141.6</v>
      </c>
      <c r="AG221" s="3">
        <v>137.6</v>
      </c>
      <c r="AH221" s="3">
        <v>151.80000000000001</v>
      </c>
      <c r="AI221" s="3">
        <v>152</v>
      </c>
      <c r="AJ221" s="3">
        <v>233.5</v>
      </c>
      <c r="AK221" s="3">
        <v>288.8</v>
      </c>
      <c r="AL221" s="3">
        <v>227.8</v>
      </c>
      <c r="AM221" s="3">
        <v>225</v>
      </c>
      <c r="AN221" s="3">
        <v>242.1</v>
      </c>
      <c r="AO221" s="3">
        <v>148.9</v>
      </c>
      <c r="AP221" s="3">
        <v>183.3</v>
      </c>
      <c r="AQ221" s="3">
        <v>227.8</v>
      </c>
      <c r="AR221" s="3">
        <v>154.69999999999999</v>
      </c>
      <c r="AS221" s="3">
        <v>336.2</v>
      </c>
      <c r="AT221" s="3">
        <v>261.8</v>
      </c>
      <c r="AU221" s="3">
        <v>270.39999999999998</v>
      </c>
      <c r="AV221" s="3">
        <v>289.39999999999998</v>
      </c>
      <c r="AW221" s="3">
        <v>255.1</v>
      </c>
      <c r="AX221" s="3">
        <v>268.10000000000002</v>
      </c>
      <c r="AY221" s="3">
        <v>335.7</v>
      </c>
      <c r="AZ221" s="3">
        <v>294.60000000000002</v>
      </c>
      <c r="BA221" s="3">
        <v>156.5</v>
      </c>
      <c r="BB221" s="3">
        <v>268.7</v>
      </c>
      <c r="BC221" s="3">
        <v>173.5</v>
      </c>
      <c r="BD221" s="3">
        <v>150.1</v>
      </c>
      <c r="BE221" s="3">
        <v>153.69999999999999</v>
      </c>
      <c r="BF221" s="3">
        <v>225.2</v>
      </c>
      <c r="BG221" s="3">
        <v>158.4</v>
      </c>
      <c r="BH221" s="3">
        <v>156.5</v>
      </c>
      <c r="BI221" s="3">
        <v>79.599999999999994</v>
      </c>
      <c r="BJ221" s="3">
        <v>139.5</v>
      </c>
      <c r="BK221" s="3">
        <v>155.4</v>
      </c>
      <c r="BL221" s="3">
        <v>164.4</v>
      </c>
      <c r="BM221" s="3">
        <v>176.8</v>
      </c>
      <c r="BN221" s="3">
        <v>89.4</v>
      </c>
      <c r="BO221" s="3">
        <v>273.2</v>
      </c>
      <c r="BP221" s="3">
        <v>257.10000000000002</v>
      </c>
      <c r="BQ221" s="3">
        <v>97.6</v>
      </c>
      <c r="BR221" s="3">
        <v>70.900000000000006</v>
      </c>
      <c r="BS221" s="3">
        <v>90.9</v>
      </c>
      <c r="BT221" s="3">
        <v>150.30000000000001</v>
      </c>
      <c r="BU221" s="3">
        <v>111.7</v>
      </c>
      <c r="BV221" s="3">
        <v>132</v>
      </c>
      <c r="BW221" s="3">
        <v>187.6</v>
      </c>
      <c r="BX221" s="3">
        <v>336</v>
      </c>
      <c r="BY221" s="3">
        <v>111.4</v>
      </c>
      <c r="BZ221" s="3">
        <v>273.3</v>
      </c>
      <c r="CA221" s="3">
        <v>251</v>
      </c>
      <c r="CB221" s="3">
        <v>278.39999999999998</v>
      </c>
      <c r="CC221" s="3">
        <v>239.8</v>
      </c>
      <c r="CD221" s="3">
        <v>254.9</v>
      </c>
      <c r="CE221" s="3">
        <v>187.4</v>
      </c>
      <c r="CF221" s="3">
        <v>20.5</v>
      </c>
      <c r="CG221" s="3">
        <v>102.3</v>
      </c>
      <c r="CH221" s="3">
        <v>95.6</v>
      </c>
      <c r="CI221" s="3">
        <v>232.8</v>
      </c>
      <c r="CJ221" s="3">
        <v>144</v>
      </c>
      <c r="CK221" s="3">
        <v>158.9</v>
      </c>
      <c r="CL221" s="3">
        <v>329.6</v>
      </c>
      <c r="CM221" s="3">
        <v>171.5</v>
      </c>
      <c r="CN221" s="3">
        <v>154.4</v>
      </c>
    </row>
    <row r="222" spans="1:92" x14ac:dyDescent="0.2">
      <c r="A222" s="4">
        <v>38473</v>
      </c>
      <c r="B222" s="3">
        <v>152.6</v>
      </c>
      <c r="C222" s="3">
        <v>144.69999999999999</v>
      </c>
      <c r="D222" s="3">
        <v>164.7</v>
      </c>
      <c r="E222" s="3">
        <v>133.9</v>
      </c>
      <c r="F222" s="3">
        <v>190.4</v>
      </c>
      <c r="G222" s="3">
        <v>190.3</v>
      </c>
      <c r="H222" s="3">
        <v>160.6</v>
      </c>
      <c r="I222" s="3">
        <v>173.7</v>
      </c>
      <c r="J222" s="3">
        <v>116.8</v>
      </c>
      <c r="K222" s="3">
        <v>144.1</v>
      </c>
      <c r="L222" s="3">
        <v>155</v>
      </c>
      <c r="M222" s="3">
        <v>162.5</v>
      </c>
      <c r="N222" s="3">
        <v>147.80000000000001</v>
      </c>
      <c r="O222" s="3">
        <v>173.1</v>
      </c>
      <c r="P222" s="3">
        <v>133.19999999999999</v>
      </c>
      <c r="Q222" s="3">
        <v>170.8</v>
      </c>
      <c r="R222" s="3">
        <v>159.5</v>
      </c>
      <c r="S222" s="3">
        <v>184.4</v>
      </c>
      <c r="T222" s="3">
        <v>141.4</v>
      </c>
      <c r="U222" s="3">
        <v>147.1</v>
      </c>
      <c r="V222" s="3">
        <v>115.4</v>
      </c>
      <c r="W222" s="3">
        <v>185.6</v>
      </c>
      <c r="X222" s="3">
        <v>152.30000000000001</v>
      </c>
      <c r="Y222" s="3">
        <v>184.1</v>
      </c>
      <c r="Z222" s="3">
        <v>153.9</v>
      </c>
      <c r="AA222" s="3">
        <v>146.4</v>
      </c>
      <c r="AB222" s="3">
        <v>150</v>
      </c>
      <c r="AC222" s="3">
        <v>137.4</v>
      </c>
      <c r="AD222" s="3">
        <v>125.6</v>
      </c>
      <c r="AE222" s="3">
        <v>169.6</v>
      </c>
      <c r="AF222" s="3">
        <v>152.80000000000001</v>
      </c>
      <c r="AG222" s="3">
        <v>150.30000000000001</v>
      </c>
      <c r="AH222" s="3">
        <v>152.30000000000001</v>
      </c>
      <c r="AI222" s="3">
        <v>152.4</v>
      </c>
      <c r="AJ222" s="3">
        <v>234.4</v>
      </c>
      <c r="AK222" s="3">
        <v>290.39999999999998</v>
      </c>
      <c r="AL222" s="3">
        <v>228.4</v>
      </c>
      <c r="AM222" s="3">
        <v>225.6</v>
      </c>
      <c r="AN222" s="3">
        <v>243.1</v>
      </c>
      <c r="AO222" s="3">
        <v>148</v>
      </c>
      <c r="AP222" s="3">
        <v>184.7</v>
      </c>
      <c r="AQ222" s="3">
        <v>228.3</v>
      </c>
      <c r="AR222" s="3">
        <v>156.80000000000001</v>
      </c>
      <c r="AS222" s="3">
        <v>336.3</v>
      </c>
      <c r="AT222" s="3">
        <v>261.60000000000002</v>
      </c>
      <c r="AU222" s="3">
        <v>270.60000000000002</v>
      </c>
      <c r="AV222" s="3">
        <v>291.39999999999998</v>
      </c>
      <c r="AW222" s="3">
        <v>255.1</v>
      </c>
      <c r="AX222" s="3">
        <v>268.10000000000002</v>
      </c>
      <c r="AY222" s="3">
        <v>335.7</v>
      </c>
      <c r="AZ222" s="3">
        <v>296.2</v>
      </c>
      <c r="BA222" s="3">
        <v>157.4</v>
      </c>
      <c r="BB222" s="3">
        <v>268.60000000000002</v>
      </c>
      <c r="BC222" s="3">
        <v>172</v>
      </c>
      <c r="BD222" s="3">
        <v>150.5</v>
      </c>
      <c r="BE222" s="3">
        <v>154.30000000000001</v>
      </c>
      <c r="BF222" s="3">
        <v>214.9</v>
      </c>
      <c r="BG222" s="3">
        <v>161.19999999999999</v>
      </c>
      <c r="BH222" s="3">
        <v>159.30000000000001</v>
      </c>
      <c r="BI222" s="3">
        <v>78.900000000000006</v>
      </c>
      <c r="BJ222" s="3">
        <v>139.80000000000001</v>
      </c>
      <c r="BK222" s="3">
        <v>157.5</v>
      </c>
      <c r="BL222" s="3">
        <v>164.2</v>
      </c>
      <c r="BM222" s="3">
        <v>176.8</v>
      </c>
      <c r="BN222" s="3">
        <v>89.2</v>
      </c>
      <c r="BO222" s="3">
        <v>274.10000000000002</v>
      </c>
      <c r="BP222" s="3">
        <v>256.8</v>
      </c>
      <c r="BQ222" s="3">
        <v>97.8</v>
      </c>
      <c r="BR222" s="3">
        <v>71.3</v>
      </c>
      <c r="BS222" s="3">
        <v>89.7</v>
      </c>
      <c r="BT222" s="3">
        <v>149.4</v>
      </c>
      <c r="BU222" s="3">
        <v>110.9</v>
      </c>
      <c r="BV222" s="3">
        <v>131.4</v>
      </c>
      <c r="BW222" s="3">
        <v>188.6</v>
      </c>
      <c r="BX222" s="3">
        <v>337.8</v>
      </c>
      <c r="BY222" s="3">
        <v>110.3</v>
      </c>
      <c r="BZ222" s="3">
        <v>274.39999999999998</v>
      </c>
      <c r="CA222" s="3">
        <v>249.7</v>
      </c>
      <c r="CB222" s="3">
        <v>278.89999999999998</v>
      </c>
      <c r="CC222" s="3">
        <v>237.9</v>
      </c>
      <c r="CD222" s="3">
        <v>255.1</v>
      </c>
      <c r="CE222" s="3">
        <v>199.7</v>
      </c>
      <c r="CF222" s="3">
        <v>20.2</v>
      </c>
      <c r="CG222" s="3">
        <v>102.7</v>
      </c>
      <c r="CH222" s="3">
        <v>94.7</v>
      </c>
      <c r="CI222" s="3">
        <v>232.8</v>
      </c>
      <c r="CJ222" s="3">
        <v>143.69999999999999</v>
      </c>
      <c r="CK222" s="3">
        <v>158.9</v>
      </c>
      <c r="CL222" s="3">
        <v>331.3</v>
      </c>
      <c r="CM222" s="3">
        <v>170.9</v>
      </c>
      <c r="CN222" s="3">
        <v>154.80000000000001</v>
      </c>
    </row>
    <row r="223" spans="1:92" x14ac:dyDescent="0.2">
      <c r="A223" s="4">
        <v>38504</v>
      </c>
      <c r="B223" s="3">
        <v>153.80000000000001</v>
      </c>
      <c r="C223" s="3">
        <v>145</v>
      </c>
      <c r="D223" s="3">
        <v>165.1</v>
      </c>
      <c r="E223" s="3">
        <v>135.69999999999999</v>
      </c>
      <c r="F223" s="3">
        <v>192.9</v>
      </c>
      <c r="G223" s="3">
        <v>195.1</v>
      </c>
      <c r="H223" s="3">
        <v>159</v>
      </c>
      <c r="I223" s="3">
        <v>173.6</v>
      </c>
      <c r="J223" s="3">
        <v>111.5</v>
      </c>
      <c r="K223" s="3">
        <v>144.30000000000001</v>
      </c>
      <c r="L223" s="3">
        <v>153.5</v>
      </c>
      <c r="M223" s="3">
        <v>162</v>
      </c>
      <c r="N223" s="3">
        <v>145.30000000000001</v>
      </c>
      <c r="O223" s="3">
        <v>173.2</v>
      </c>
      <c r="P223" s="3">
        <v>130.1</v>
      </c>
      <c r="Q223" s="3">
        <v>172.1</v>
      </c>
      <c r="R223" s="3">
        <v>160.4</v>
      </c>
      <c r="S223" s="3">
        <v>184.6</v>
      </c>
      <c r="T223" s="3">
        <v>142.30000000000001</v>
      </c>
      <c r="U223" s="3">
        <v>139.69999999999999</v>
      </c>
      <c r="V223" s="3">
        <v>117.3</v>
      </c>
      <c r="W223" s="3">
        <v>185.6</v>
      </c>
      <c r="X223" s="3">
        <v>154.9</v>
      </c>
      <c r="Y223" s="3">
        <v>183.7</v>
      </c>
      <c r="Z223" s="3">
        <v>152.6</v>
      </c>
      <c r="AA223" s="3">
        <v>145</v>
      </c>
      <c r="AB223" s="3">
        <v>148.9</v>
      </c>
      <c r="AC223" s="3">
        <v>134.5</v>
      </c>
      <c r="AD223" s="3">
        <v>122.1</v>
      </c>
      <c r="AE223" s="3">
        <v>169.8</v>
      </c>
      <c r="AF223" s="3">
        <v>157.4</v>
      </c>
      <c r="AG223" s="3">
        <v>155.5</v>
      </c>
      <c r="AH223" s="3">
        <v>152.5</v>
      </c>
      <c r="AI223" s="3">
        <v>152.4</v>
      </c>
      <c r="AJ223" s="3">
        <v>234.3</v>
      </c>
      <c r="AK223" s="3">
        <v>290.3</v>
      </c>
      <c r="AL223" s="3">
        <v>228.6</v>
      </c>
      <c r="AM223" s="3">
        <v>226.2</v>
      </c>
      <c r="AN223" s="3">
        <v>243.7</v>
      </c>
      <c r="AO223" s="3">
        <v>148.6</v>
      </c>
      <c r="AP223" s="3">
        <v>184.7</v>
      </c>
      <c r="AQ223" s="3">
        <v>228.7</v>
      </c>
      <c r="AR223" s="3">
        <v>156.6</v>
      </c>
      <c r="AS223" s="3">
        <v>336.4</v>
      </c>
      <c r="AT223" s="3">
        <v>261.60000000000002</v>
      </c>
      <c r="AU223" s="3">
        <v>270.60000000000002</v>
      </c>
      <c r="AV223" s="3">
        <v>293.5</v>
      </c>
      <c r="AW223" s="3">
        <v>256</v>
      </c>
      <c r="AX223" s="3">
        <v>268.10000000000002</v>
      </c>
      <c r="AY223" s="3">
        <v>335.7</v>
      </c>
      <c r="AZ223" s="3">
        <v>297.3</v>
      </c>
      <c r="BA223" s="3">
        <v>157.19999999999999</v>
      </c>
      <c r="BB223" s="3">
        <v>270</v>
      </c>
      <c r="BC223" s="3">
        <v>171.3</v>
      </c>
      <c r="BD223" s="3">
        <v>150.69999999999999</v>
      </c>
      <c r="BE223" s="3">
        <v>154.9</v>
      </c>
      <c r="BF223" s="3">
        <v>232</v>
      </c>
      <c r="BG223" s="3">
        <v>164.2</v>
      </c>
      <c r="BH223" s="3">
        <v>158.19999999999999</v>
      </c>
      <c r="BI223" s="3">
        <v>78.5</v>
      </c>
      <c r="BJ223" s="3">
        <v>139.4</v>
      </c>
      <c r="BK223" s="3">
        <v>157.80000000000001</v>
      </c>
      <c r="BL223" s="3">
        <v>164.6</v>
      </c>
      <c r="BM223" s="3">
        <v>176.8</v>
      </c>
      <c r="BN223" s="3">
        <v>89.4</v>
      </c>
      <c r="BO223" s="3">
        <v>275.3</v>
      </c>
      <c r="BP223" s="3">
        <v>257.8</v>
      </c>
      <c r="BQ223" s="3">
        <v>97.6</v>
      </c>
      <c r="BR223" s="3">
        <v>71</v>
      </c>
      <c r="BS223" s="3">
        <v>89.1</v>
      </c>
      <c r="BT223" s="3">
        <v>149.80000000000001</v>
      </c>
      <c r="BU223" s="3">
        <v>110.9</v>
      </c>
      <c r="BV223" s="3">
        <v>132</v>
      </c>
      <c r="BW223" s="3">
        <v>188</v>
      </c>
      <c r="BX223" s="3">
        <v>338.5</v>
      </c>
      <c r="BY223" s="3">
        <v>109.6</v>
      </c>
      <c r="BZ223" s="3">
        <v>276.5</v>
      </c>
      <c r="CA223" s="3">
        <v>249.7</v>
      </c>
      <c r="CB223" s="3">
        <v>278.10000000000002</v>
      </c>
      <c r="CC223" s="3">
        <v>240.9</v>
      </c>
      <c r="CD223" s="3">
        <v>256.39999999999998</v>
      </c>
      <c r="CE223" s="3">
        <v>199.4</v>
      </c>
      <c r="CF223" s="3">
        <v>19.8</v>
      </c>
      <c r="CG223" s="3">
        <v>101.3</v>
      </c>
      <c r="CH223" s="3">
        <v>95</v>
      </c>
      <c r="CI223" s="3">
        <v>234.7</v>
      </c>
      <c r="CJ223" s="3">
        <v>144.9</v>
      </c>
      <c r="CK223" s="3">
        <v>159</v>
      </c>
      <c r="CL223" s="3">
        <v>331.5</v>
      </c>
      <c r="CM223" s="3">
        <v>170.3</v>
      </c>
      <c r="CN223" s="3">
        <v>155.30000000000001</v>
      </c>
    </row>
    <row r="224" spans="1:92" x14ac:dyDescent="0.2">
      <c r="A224" s="4">
        <v>38534</v>
      </c>
      <c r="B224" s="3">
        <v>154.1</v>
      </c>
      <c r="C224" s="3">
        <v>144.69999999999999</v>
      </c>
      <c r="D224" s="3">
        <v>164.4</v>
      </c>
      <c r="E224" s="3">
        <v>135</v>
      </c>
      <c r="F224" s="3">
        <v>191.3</v>
      </c>
      <c r="G224" s="3">
        <v>192.7</v>
      </c>
      <c r="H224" s="3">
        <v>159.69999999999999</v>
      </c>
      <c r="I224" s="3">
        <v>170.3</v>
      </c>
      <c r="J224" s="3">
        <v>113.4</v>
      </c>
      <c r="K224" s="3">
        <v>144</v>
      </c>
      <c r="L224" s="3">
        <v>152.30000000000001</v>
      </c>
      <c r="M224" s="3">
        <v>164.1</v>
      </c>
      <c r="N224" s="3">
        <v>141.19999999999999</v>
      </c>
      <c r="O224" s="3">
        <v>172.8</v>
      </c>
      <c r="P224" s="3">
        <v>133.1</v>
      </c>
      <c r="Q224" s="3">
        <v>171.9</v>
      </c>
      <c r="R224" s="3">
        <v>159.6</v>
      </c>
      <c r="S224" s="3">
        <v>184.7</v>
      </c>
      <c r="T224" s="3">
        <v>141.6</v>
      </c>
      <c r="U224" s="3">
        <v>146.9</v>
      </c>
      <c r="V224" s="3">
        <v>118</v>
      </c>
      <c r="W224" s="3">
        <v>186.9</v>
      </c>
      <c r="X224" s="3">
        <v>154.69999999999999</v>
      </c>
      <c r="Y224" s="3">
        <v>184.4</v>
      </c>
      <c r="Z224" s="3">
        <v>147.5</v>
      </c>
      <c r="AA224" s="3">
        <v>132.4</v>
      </c>
      <c r="AB224" s="3">
        <v>149.4</v>
      </c>
      <c r="AC224" s="3">
        <v>131.19999999999999</v>
      </c>
      <c r="AD224" s="3">
        <v>118.2</v>
      </c>
      <c r="AE224" s="3">
        <v>169.7</v>
      </c>
      <c r="AF224" s="3">
        <v>140.80000000000001</v>
      </c>
      <c r="AG224" s="3">
        <v>136.6</v>
      </c>
      <c r="AH224" s="3">
        <v>152.6</v>
      </c>
      <c r="AI224" s="3">
        <v>151.19999999999999</v>
      </c>
      <c r="AJ224" s="3">
        <v>234.8</v>
      </c>
      <c r="AK224" s="3">
        <v>290.39999999999998</v>
      </c>
      <c r="AL224" s="3">
        <v>229.1</v>
      </c>
      <c r="AM224" s="3">
        <v>226.5</v>
      </c>
      <c r="AN224" s="3">
        <v>244.1</v>
      </c>
      <c r="AO224" s="3">
        <v>148.4</v>
      </c>
      <c r="AP224" s="3">
        <v>185.5</v>
      </c>
      <c r="AQ224" s="3">
        <v>229.1</v>
      </c>
      <c r="AR224" s="3">
        <v>157.80000000000001</v>
      </c>
      <c r="AS224" s="3">
        <v>336.6</v>
      </c>
      <c r="AT224" s="3">
        <v>261.7</v>
      </c>
      <c r="AU224" s="3">
        <v>272.2</v>
      </c>
      <c r="AV224" s="3">
        <v>295.60000000000002</v>
      </c>
      <c r="AW224" s="3">
        <v>257.5</v>
      </c>
      <c r="AX224" s="3">
        <v>268.10000000000002</v>
      </c>
      <c r="AY224" s="3">
        <v>335.7</v>
      </c>
      <c r="AZ224" s="3">
        <v>299.2</v>
      </c>
      <c r="BA224" s="3">
        <v>157.6</v>
      </c>
      <c r="BB224" s="3">
        <v>271</v>
      </c>
      <c r="BC224" s="3">
        <v>171</v>
      </c>
      <c r="BD224" s="3">
        <v>150.80000000000001</v>
      </c>
      <c r="BE224" s="3">
        <v>155.1</v>
      </c>
      <c r="BF224" s="3">
        <v>245.4</v>
      </c>
      <c r="BG224" s="3">
        <v>165.4</v>
      </c>
      <c r="BH224" s="3">
        <v>154.5</v>
      </c>
      <c r="BI224" s="3">
        <v>78</v>
      </c>
      <c r="BJ224" s="3">
        <v>136.9</v>
      </c>
      <c r="BK224" s="3">
        <v>156.9</v>
      </c>
      <c r="BL224" s="3">
        <v>164.6</v>
      </c>
      <c r="BM224" s="3">
        <v>176.8</v>
      </c>
      <c r="BN224" s="3">
        <v>88.5</v>
      </c>
      <c r="BO224" s="3">
        <v>276.5</v>
      </c>
      <c r="BP224" s="3">
        <v>259.5</v>
      </c>
      <c r="BQ224" s="3">
        <v>94.6</v>
      </c>
      <c r="BR224" s="3">
        <v>66.599999999999994</v>
      </c>
      <c r="BS224" s="3">
        <v>87.6</v>
      </c>
      <c r="BT224" s="3">
        <v>147.6</v>
      </c>
      <c r="BU224" s="3">
        <v>108.7</v>
      </c>
      <c r="BV224" s="3">
        <v>130.30000000000001</v>
      </c>
      <c r="BW224" s="3">
        <v>188.3</v>
      </c>
      <c r="BX224" s="3">
        <v>341.3</v>
      </c>
      <c r="BY224" s="3">
        <v>108.6</v>
      </c>
      <c r="BZ224" s="3">
        <v>276.7</v>
      </c>
      <c r="CA224" s="3">
        <v>257.89999999999998</v>
      </c>
      <c r="CB224" s="3">
        <v>283.5</v>
      </c>
      <c r="CC224" s="3">
        <v>240.1</v>
      </c>
      <c r="CD224" s="3">
        <v>257.7</v>
      </c>
      <c r="CE224" s="3">
        <v>218.7</v>
      </c>
      <c r="CF224" s="3">
        <v>19.600000000000001</v>
      </c>
      <c r="CG224" s="3">
        <v>100.7</v>
      </c>
      <c r="CH224" s="3">
        <v>93.4</v>
      </c>
      <c r="CI224" s="3">
        <v>235.5</v>
      </c>
      <c r="CJ224" s="3">
        <v>143.1</v>
      </c>
      <c r="CK224" s="3">
        <v>159.6</v>
      </c>
      <c r="CL224" s="3">
        <v>335.4</v>
      </c>
      <c r="CM224" s="3">
        <v>169.5</v>
      </c>
      <c r="CN224" s="3">
        <v>156.6</v>
      </c>
    </row>
    <row r="225" spans="1:92" x14ac:dyDescent="0.2">
      <c r="A225" s="4">
        <v>38565</v>
      </c>
      <c r="B225" s="3">
        <v>157.6</v>
      </c>
      <c r="C225" s="3">
        <v>144.9</v>
      </c>
      <c r="D225" s="3">
        <v>165.3</v>
      </c>
      <c r="E225" s="3">
        <v>134.4</v>
      </c>
      <c r="F225" s="3">
        <v>187.2</v>
      </c>
      <c r="G225" s="3">
        <v>184.6</v>
      </c>
      <c r="H225" s="3">
        <v>157.19999999999999</v>
      </c>
      <c r="I225" s="3">
        <v>174.5</v>
      </c>
      <c r="J225" s="3">
        <v>113.4</v>
      </c>
      <c r="K225" s="3">
        <v>144.5</v>
      </c>
      <c r="L225" s="3">
        <v>153.5</v>
      </c>
      <c r="M225" s="3">
        <v>162.6</v>
      </c>
      <c r="N225" s="3">
        <v>144.80000000000001</v>
      </c>
      <c r="O225" s="3">
        <v>172</v>
      </c>
      <c r="P225" s="3">
        <v>133.6</v>
      </c>
      <c r="Q225" s="3">
        <v>174</v>
      </c>
      <c r="R225" s="3">
        <v>160.19999999999999</v>
      </c>
      <c r="S225" s="3">
        <v>184.1</v>
      </c>
      <c r="T225" s="3">
        <v>143.30000000000001</v>
      </c>
      <c r="U225" s="3">
        <v>146.1</v>
      </c>
      <c r="V225" s="3">
        <v>118.9</v>
      </c>
      <c r="W225" s="3">
        <v>186.9</v>
      </c>
      <c r="X225" s="3">
        <v>154.80000000000001</v>
      </c>
      <c r="Y225" s="3">
        <v>184.6</v>
      </c>
      <c r="Z225" s="3">
        <v>143.9</v>
      </c>
      <c r="AA225" s="3">
        <v>127.4</v>
      </c>
      <c r="AB225" s="3">
        <v>147</v>
      </c>
      <c r="AC225" s="3">
        <v>129.69999999999999</v>
      </c>
      <c r="AD225" s="3">
        <v>116.4</v>
      </c>
      <c r="AE225" s="3">
        <v>169.1</v>
      </c>
      <c r="AF225" s="3">
        <v>144.1</v>
      </c>
      <c r="AG225" s="3">
        <v>140.30000000000001</v>
      </c>
      <c r="AH225" s="3">
        <v>152.5</v>
      </c>
      <c r="AI225" s="3">
        <v>150.80000000000001</v>
      </c>
      <c r="AJ225" s="3">
        <v>235.6</v>
      </c>
      <c r="AK225" s="3">
        <v>292.89999999999998</v>
      </c>
      <c r="AL225" s="3">
        <v>229.1</v>
      </c>
      <c r="AM225" s="3">
        <v>226.8</v>
      </c>
      <c r="AN225" s="3">
        <v>244.4</v>
      </c>
      <c r="AO225" s="3">
        <v>148.69999999999999</v>
      </c>
      <c r="AP225" s="3">
        <v>185.3</v>
      </c>
      <c r="AQ225" s="3">
        <v>229.5</v>
      </c>
      <c r="AR225" s="3">
        <v>157.1</v>
      </c>
      <c r="AS225" s="3">
        <v>336.6</v>
      </c>
      <c r="AT225" s="3">
        <v>261.7</v>
      </c>
      <c r="AU225" s="3">
        <v>272.5</v>
      </c>
      <c r="AV225" s="3">
        <v>297.7</v>
      </c>
      <c r="AW225" s="3">
        <v>259.10000000000002</v>
      </c>
      <c r="AX225" s="3">
        <v>268.10000000000002</v>
      </c>
      <c r="AY225" s="3">
        <v>335.7</v>
      </c>
      <c r="AZ225" s="3">
        <v>300.2</v>
      </c>
      <c r="BA225" s="3">
        <v>156.30000000000001</v>
      </c>
      <c r="BB225" s="3">
        <v>271.60000000000002</v>
      </c>
      <c r="BC225" s="3">
        <v>173.2</v>
      </c>
      <c r="BD225" s="3">
        <v>151.19999999999999</v>
      </c>
      <c r="BE225" s="3">
        <v>155.30000000000001</v>
      </c>
      <c r="BF225" s="3">
        <v>257.7</v>
      </c>
      <c r="BG225" s="3">
        <v>160.69999999999999</v>
      </c>
      <c r="BH225" s="3">
        <v>156.69999999999999</v>
      </c>
      <c r="BI225" s="3">
        <v>79.3</v>
      </c>
      <c r="BJ225" s="3">
        <v>139.19999999999999</v>
      </c>
      <c r="BK225" s="3">
        <v>156.9</v>
      </c>
      <c r="BL225" s="3">
        <v>164</v>
      </c>
      <c r="BM225" s="3">
        <v>176.8</v>
      </c>
      <c r="BN225" s="3">
        <v>88.4</v>
      </c>
      <c r="BO225" s="3">
        <v>277.7</v>
      </c>
      <c r="BP225" s="3">
        <v>259.8</v>
      </c>
      <c r="BQ225" s="3">
        <v>95.2</v>
      </c>
      <c r="BR225" s="3">
        <v>69.099999999999994</v>
      </c>
      <c r="BS225" s="3">
        <v>88.1</v>
      </c>
      <c r="BT225" s="3">
        <v>149.30000000000001</v>
      </c>
      <c r="BU225" s="3">
        <v>109.6</v>
      </c>
      <c r="BV225" s="3">
        <v>132</v>
      </c>
      <c r="BW225" s="3">
        <v>188.3</v>
      </c>
      <c r="BX225" s="3">
        <v>341.7</v>
      </c>
      <c r="BY225" s="3">
        <v>107.4</v>
      </c>
      <c r="BZ225" s="3">
        <v>279</v>
      </c>
      <c r="CA225" s="3">
        <v>266.10000000000002</v>
      </c>
      <c r="CB225" s="3">
        <v>277.5</v>
      </c>
      <c r="CC225" s="3">
        <v>240.5</v>
      </c>
      <c r="CD225" s="3">
        <v>257.2</v>
      </c>
      <c r="CE225" s="3">
        <v>225.1</v>
      </c>
      <c r="CF225" s="3">
        <v>19.2</v>
      </c>
      <c r="CG225" s="3">
        <v>98.2</v>
      </c>
      <c r="CH225" s="3">
        <v>93.4</v>
      </c>
      <c r="CI225" s="3">
        <v>234</v>
      </c>
      <c r="CJ225" s="3">
        <v>142.5</v>
      </c>
      <c r="CK225" s="3">
        <v>159.69999999999999</v>
      </c>
      <c r="CL225" s="3">
        <v>332.3</v>
      </c>
      <c r="CM225" s="3">
        <v>169.1</v>
      </c>
      <c r="CN225" s="3">
        <v>157.69999999999999</v>
      </c>
    </row>
    <row r="226" spans="1:92" x14ac:dyDescent="0.2">
      <c r="A226" s="4">
        <v>38596</v>
      </c>
      <c r="B226" s="3">
        <v>158.30000000000001</v>
      </c>
      <c r="C226" s="3">
        <v>144.30000000000001</v>
      </c>
      <c r="D226" s="3">
        <v>166.7</v>
      </c>
      <c r="E226" s="3">
        <v>133.1</v>
      </c>
      <c r="F226" s="3">
        <v>186.4</v>
      </c>
      <c r="G226" s="3">
        <v>183.5</v>
      </c>
      <c r="H226" s="3">
        <v>156.30000000000001</v>
      </c>
      <c r="I226" s="3">
        <v>175.1</v>
      </c>
      <c r="J226" s="3">
        <v>112.8</v>
      </c>
      <c r="K226" s="3">
        <v>145</v>
      </c>
      <c r="L226" s="3">
        <v>153.69999999999999</v>
      </c>
      <c r="M226" s="3">
        <v>163.19999999999999</v>
      </c>
      <c r="N226" s="3">
        <v>144.69999999999999</v>
      </c>
      <c r="O226" s="3">
        <v>172.1</v>
      </c>
      <c r="P226" s="3">
        <v>131.69999999999999</v>
      </c>
      <c r="Q226" s="3">
        <v>175.1</v>
      </c>
      <c r="R226" s="3">
        <v>161.80000000000001</v>
      </c>
      <c r="S226" s="3">
        <v>184.2</v>
      </c>
      <c r="T226" s="3">
        <v>143.80000000000001</v>
      </c>
      <c r="U226" s="3">
        <v>144.9</v>
      </c>
      <c r="V226" s="3">
        <v>118.7</v>
      </c>
      <c r="W226" s="3">
        <v>185.7</v>
      </c>
      <c r="X226" s="3">
        <v>154.5</v>
      </c>
      <c r="Y226" s="3">
        <v>184.8</v>
      </c>
      <c r="Z226" s="3">
        <v>143.6</v>
      </c>
      <c r="AA226" s="3">
        <v>125.9</v>
      </c>
      <c r="AB226" s="3">
        <v>147.6</v>
      </c>
      <c r="AC226" s="3">
        <v>129.4</v>
      </c>
      <c r="AD226" s="3">
        <v>116.4</v>
      </c>
      <c r="AE226" s="3">
        <v>167.9</v>
      </c>
      <c r="AF226" s="3">
        <v>144</v>
      </c>
      <c r="AG226" s="3">
        <v>140.1</v>
      </c>
      <c r="AH226" s="3">
        <v>153.19999999999999</v>
      </c>
      <c r="AI226" s="3">
        <v>149.69999999999999</v>
      </c>
      <c r="AJ226" s="3">
        <v>236</v>
      </c>
      <c r="AK226" s="3">
        <v>294.5</v>
      </c>
      <c r="AL226" s="3">
        <v>229.6</v>
      </c>
      <c r="AM226" s="3">
        <v>227.1</v>
      </c>
      <c r="AN226" s="3">
        <v>244.8</v>
      </c>
      <c r="AO226" s="3">
        <v>148.80000000000001</v>
      </c>
      <c r="AP226" s="3">
        <v>185</v>
      </c>
      <c r="AQ226" s="3">
        <v>229.9</v>
      </c>
      <c r="AR226" s="3">
        <v>156.19999999999999</v>
      </c>
      <c r="AS226" s="3">
        <v>336.7</v>
      </c>
      <c r="AT226" s="3">
        <v>261.89999999999998</v>
      </c>
      <c r="AU226" s="3">
        <v>272.7</v>
      </c>
      <c r="AV226" s="3">
        <v>290.2</v>
      </c>
      <c r="AW226" s="3">
        <v>260.39999999999998</v>
      </c>
      <c r="AX226" s="3">
        <v>268.10000000000002</v>
      </c>
      <c r="AY226" s="3">
        <v>335.7</v>
      </c>
      <c r="AZ226" s="3">
        <v>300.89999999999998</v>
      </c>
      <c r="BA226" s="3">
        <v>156.30000000000001</v>
      </c>
      <c r="BB226" s="3">
        <v>272.7</v>
      </c>
      <c r="BC226" s="3">
        <v>175.4</v>
      </c>
      <c r="BD226" s="3">
        <v>152.80000000000001</v>
      </c>
      <c r="BE226" s="3">
        <v>157.5</v>
      </c>
      <c r="BF226" s="3">
        <v>262.3</v>
      </c>
      <c r="BG226" s="3">
        <v>162.5</v>
      </c>
      <c r="BH226" s="3">
        <v>157.9</v>
      </c>
      <c r="BI226" s="3">
        <v>78.599999999999994</v>
      </c>
      <c r="BJ226" s="3">
        <v>140.9</v>
      </c>
      <c r="BK226" s="3">
        <v>156.69999999999999</v>
      </c>
      <c r="BL226" s="3">
        <v>165.5</v>
      </c>
      <c r="BM226" s="3">
        <v>177</v>
      </c>
      <c r="BN226" s="3">
        <v>88.5</v>
      </c>
      <c r="BO226" s="3">
        <v>279</v>
      </c>
      <c r="BP226" s="3">
        <v>262.8</v>
      </c>
      <c r="BQ226" s="3">
        <v>98.1</v>
      </c>
      <c r="BR226" s="3">
        <v>71.2</v>
      </c>
      <c r="BS226" s="3">
        <v>87</v>
      </c>
      <c r="BT226" s="3">
        <v>150.30000000000001</v>
      </c>
      <c r="BU226" s="3">
        <v>111.4</v>
      </c>
      <c r="BV226" s="3">
        <v>132.80000000000001</v>
      </c>
      <c r="BW226" s="3">
        <v>187.4</v>
      </c>
      <c r="BX226" s="3">
        <v>342.4</v>
      </c>
      <c r="BY226" s="3">
        <v>107.3</v>
      </c>
      <c r="BZ226" s="3">
        <v>280</v>
      </c>
      <c r="CA226" s="3">
        <v>279</v>
      </c>
      <c r="CB226" s="3">
        <v>277.39999999999998</v>
      </c>
      <c r="CC226" s="3">
        <v>239.1</v>
      </c>
      <c r="CD226" s="3">
        <v>258.7</v>
      </c>
      <c r="CE226" s="3">
        <v>203.4</v>
      </c>
      <c r="CF226" s="3">
        <v>19.100000000000001</v>
      </c>
      <c r="CG226" s="3">
        <v>98.1</v>
      </c>
      <c r="CH226" s="3">
        <v>93.8</v>
      </c>
      <c r="CI226" s="3">
        <v>236.4</v>
      </c>
      <c r="CJ226" s="3">
        <v>142.4</v>
      </c>
      <c r="CK226" s="3">
        <v>159.69999999999999</v>
      </c>
      <c r="CL226" s="3">
        <v>341.7</v>
      </c>
      <c r="CM226" s="3">
        <v>168.4</v>
      </c>
      <c r="CN226" s="3">
        <v>158.69999999999999</v>
      </c>
    </row>
    <row r="227" spans="1:92" x14ac:dyDescent="0.2">
      <c r="A227" s="4">
        <v>38626</v>
      </c>
      <c r="B227" s="3">
        <v>159</v>
      </c>
      <c r="C227" s="3">
        <v>143.69999999999999</v>
      </c>
      <c r="D227" s="3">
        <v>165</v>
      </c>
      <c r="E227" s="3">
        <v>131.19999999999999</v>
      </c>
      <c r="F227" s="3">
        <v>184.8</v>
      </c>
      <c r="G227" s="3">
        <v>179.7</v>
      </c>
      <c r="H227" s="3">
        <v>154.5</v>
      </c>
      <c r="I227" s="3">
        <v>175.7</v>
      </c>
      <c r="J227" s="3">
        <v>111.8</v>
      </c>
      <c r="K227" s="3">
        <v>143.1</v>
      </c>
      <c r="L227" s="3">
        <v>155.19999999999999</v>
      </c>
      <c r="M227" s="3">
        <v>165</v>
      </c>
      <c r="N227" s="3">
        <v>145.9</v>
      </c>
      <c r="O227" s="3">
        <v>171.6</v>
      </c>
      <c r="P227" s="3">
        <v>131.6</v>
      </c>
      <c r="Q227" s="3">
        <v>173.8</v>
      </c>
      <c r="R227" s="3">
        <v>162.4</v>
      </c>
      <c r="S227" s="3">
        <v>186.1</v>
      </c>
      <c r="T227" s="3">
        <v>144.4</v>
      </c>
      <c r="U227" s="3">
        <v>145.4</v>
      </c>
      <c r="V227" s="3">
        <v>116.5</v>
      </c>
      <c r="W227" s="3">
        <v>186</v>
      </c>
      <c r="X227" s="3">
        <v>154.80000000000001</v>
      </c>
      <c r="Y227" s="3">
        <v>185.6</v>
      </c>
      <c r="Z227" s="3">
        <v>146.1</v>
      </c>
      <c r="AA227" s="3">
        <v>130.80000000000001</v>
      </c>
      <c r="AB227" s="3">
        <v>148.1</v>
      </c>
      <c r="AC227" s="3">
        <v>125.5</v>
      </c>
      <c r="AD227" s="3">
        <v>111.8</v>
      </c>
      <c r="AE227" s="3">
        <v>167.7</v>
      </c>
      <c r="AF227" s="3">
        <v>145.5</v>
      </c>
      <c r="AG227" s="3">
        <v>141.9</v>
      </c>
      <c r="AH227" s="3">
        <v>152.80000000000001</v>
      </c>
      <c r="AI227" s="3">
        <v>149.9</v>
      </c>
      <c r="AJ227" s="3">
        <v>236.8</v>
      </c>
      <c r="AK227" s="3">
        <v>294.5</v>
      </c>
      <c r="AL227" s="3">
        <v>230.8</v>
      </c>
      <c r="AM227" s="3">
        <v>227.1</v>
      </c>
      <c r="AN227" s="3">
        <v>245.2</v>
      </c>
      <c r="AO227" s="3">
        <v>147.5</v>
      </c>
      <c r="AP227" s="3">
        <v>185.3</v>
      </c>
      <c r="AQ227" s="3">
        <v>230.4</v>
      </c>
      <c r="AR227" s="3">
        <v>156.4</v>
      </c>
      <c r="AS227" s="3">
        <v>339.4</v>
      </c>
      <c r="AT227" s="3">
        <v>264.89999999999998</v>
      </c>
      <c r="AU227" s="3">
        <v>272.8</v>
      </c>
      <c r="AV227" s="3">
        <v>292</v>
      </c>
      <c r="AW227" s="3">
        <v>261.10000000000002</v>
      </c>
      <c r="AX227" s="3">
        <v>268.10000000000002</v>
      </c>
      <c r="AY227" s="3">
        <v>335.7</v>
      </c>
      <c r="AZ227" s="3">
        <v>303</v>
      </c>
      <c r="BA227" s="3">
        <v>156.80000000000001</v>
      </c>
      <c r="BB227" s="3">
        <v>272.39999999999998</v>
      </c>
      <c r="BC227" s="3">
        <v>182.9</v>
      </c>
      <c r="BD227" s="3">
        <v>156.19999999999999</v>
      </c>
      <c r="BE227" s="3">
        <v>163.30000000000001</v>
      </c>
      <c r="BF227" s="3">
        <v>272.10000000000002</v>
      </c>
      <c r="BG227" s="3">
        <v>159.9</v>
      </c>
      <c r="BH227" s="3">
        <v>157.1</v>
      </c>
      <c r="BI227" s="3">
        <v>77.5</v>
      </c>
      <c r="BJ227" s="3">
        <v>140.6</v>
      </c>
      <c r="BK227" s="3">
        <v>156.9</v>
      </c>
      <c r="BL227" s="3">
        <v>165.5</v>
      </c>
      <c r="BM227" s="3">
        <v>177</v>
      </c>
      <c r="BN227" s="3">
        <v>88.4</v>
      </c>
      <c r="BO227" s="3">
        <v>279.3</v>
      </c>
      <c r="BP227" s="3">
        <v>266.10000000000002</v>
      </c>
      <c r="BQ227" s="3">
        <v>97.9</v>
      </c>
      <c r="BR227" s="3">
        <v>71.2</v>
      </c>
      <c r="BS227" s="3">
        <v>88.8</v>
      </c>
      <c r="BT227" s="3">
        <v>149.6</v>
      </c>
      <c r="BU227" s="3">
        <v>110.8</v>
      </c>
      <c r="BV227" s="3">
        <v>132.19999999999999</v>
      </c>
      <c r="BW227" s="3">
        <v>188.6</v>
      </c>
      <c r="BX227" s="3">
        <v>343.1</v>
      </c>
      <c r="BY227" s="3">
        <v>107.2</v>
      </c>
      <c r="BZ227" s="3">
        <v>281.3</v>
      </c>
      <c r="CA227" s="3">
        <v>275.2</v>
      </c>
      <c r="CB227" s="3">
        <v>278.7</v>
      </c>
      <c r="CC227" s="3">
        <v>240.1</v>
      </c>
      <c r="CD227" s="3">
        <v>260</v>
      </c>
      <c r="CE227" s="3">
        <v>202.8</v>
      </c>
      <c r="CF227" s="3">
        <v>18.8</v>
      </c>
      <c r="CG227" s="3">
        <v>99.9</v>
      </c>
      <c r="CH227" s="3">
        <v>93.7</v>
      </c>
      <c r="CI227" s="3">
        <v>236.7</v>
      </c>
      <c r="CJ227" s="3">
        <v>142.6</v>
      </c>
      <c r="CK227" s="3">
        <v>162</v>
      </c>
      <c r="CL227" s="3">
        <v>340.4</v>
      </c>
      <c r="CM227" s="3">
        <v>167.9</v>
      </c>
      <c r="CN227" s="3">
        <v>159</v>
      </c>
    </row>
    <row r="228" spans="1:92" x14ac:dyDescent="0.2">
      <c r="A228" s="4">
        <v>38657</v>
      </c>
      <c r="B228" s="3">
        <v>159.80000000000001</v>
      </c>
      <c r="C228" s="3">
        <v>144.80000000000001</v>
      </c>
      <c r="D228" s="3">
        <v>164.9</v>
      </c>
      <c r="E228" s="3">
        <v>133</v>
      </c>
      <c r="F228" s="3">
        <v>186.9</v>
      </c>
      <c r="G228" s="3">
        <v>181.9</v>
      </c>
      <c r="H228" s="3">
        <v>155.80000000000001</v>
      </c>
      <c r="I228" s="3">
        <v>176.5</v>
      </c>
      <c r="J228" s="3">
        <v>115</v>
      </c>
      <c r="K228" s="3">
        <v>146.19999999999999</v>
      </c>
      <c r="L228" s="3">
        <v>155.69999999999999</v>
      </c>
      <c r="M228" s="3">
        <v>166</v>
      </c>
      <c r="N228" s="3">
        <v>145.9</v>
      </c>
      <c r="O228" s="3">
        <v>171</v>
      </c>
      <c r="P228" s="3">
        <v>130.69999999999999</v>
      </c>
      <c r="Q228" s="3">
        <v>175.5</v>
      </c>
      <c r="R228" s="3">
        <v>162.9</v>
      </c>
      <c r="S228" s="3">
        <v>185.7</v>
      </c>
      <c r="T228" s="3">
        <v>144.4</v>
      </c>
      <c r="U228" s="3">
        <v>144.80000000000001</v>
      </c>
      <c r="V228" s="3">
        <v>118.7</v>
      </c>
      <c r="W228" s="3">
        <v>185.7</v>
      </c>
      <c r="X228" s="3">
        <v>154.80000000000001</v>
      </c>
      <c r="Y228" s="3">
        <v>186.2</v>
      </c>
      <c r="Z228" s="3">
        <v>146.80000000000001</v>
      </c>
      <c r="AA228" s="3">
        <v>134.4</v>
      </c>
      <c r="AB228" s="3">
        <v>146.80000000000001</v>
      </c>
      <c r="AC228" s="3">
        <v>125.6</v>
      </c>
      <c r="AD228" s="3">
        <v>111.6</v>
      </c>
      <c r="AE228" s="3">
        <v>169.2</v>
      </c>
      <c r="AF228" s="3">
        <v>149.19999999999999</v>
      </c>
      <c r="AG228" s="3">
        <v>146.1</v>
      </c>
      <c r="AH228" s="3">
        <v>152.30000000000001</v>
      </c>
      <c r="AI228" s="3">
        <v>149.5</v>
      </c>
      <c r="AJ228" s="3">
        <v>237.3</v>
      </c>
      <c r="AK228" s="3">
        <v>295.60000000000002</v>
      </c>
      <c r="AL228" s="3">
        <v>230.9</v>
      </c>
      <c r="AM228" s="3">
        <v>227</v>
      </c>
      <c r="AN228" s="3">
        <v>245.4</v>
      </c>
      <c r="AO228" s="3">
        <v>146.4</v>
      </c>
      <c r="AP228" s="3">
        <v>184.6</v>
      </c>
      <c r="AQ228" s="3">
        <v>230.6</v>
      </c>
      <c r="AR228" s="3">
        <v>154.80000000000001</v>
      </c>
      <c r="AS228" s="3">
        <v>341.8</v>
      </c>
      <c r="AT228" s="3">
        <v>266.5</v>
      </c>
      <c r="AU228" s="3">
        <v>273</v>
      </c>
      <c r="AV228" s="3">
        <v>294</v>
      </c>
      <c r="AW228" s="3">
        <v>261.5</v>
      </c>
      <c r="AX228" s="3">
        <v>268.10000000000002</v>
      </c>
      <c r="AY228" s="3">
        <v>335.7</v>
      </c>
      <c r="AZ228" s="3">
        <v>303.89999999999998</v>
      </c>
      <c r="BA228" s="3">
        <v>156.5</v>
      </c>
      <c r="BB228" s="3">
        <v>273</v>
      </c>
      <c r="BC228" s="3">
        <v>184.4</v>
      </c>
      <c r="BD228" s="3">
        <v>159.4</v>
      </c>
      <c r="BE228" s="3">
        <v>169.5</v>
      </c>
      <c r="BF228" s="3">
        <v>247.5</v>
      </c>
      <c r="BG228" s="3">
        <v>164.4</v>
      </c>
      <c r="BH228" s="3">
        <v>159.19999999999999</v>
      </c>
      <c r="BI228" s="3">
        <v>76.8</v>
      </c>
      <c r="BJ228" s="3">
        <v>141.4</v>
      </c>
      <c r="BK228" s="3">
        <v>156.5</v>
      </c>
      <c r="BL228" s="3">
        <v>166.1</v>
      </c>
      <c r="BM228" s="3">
        <v>177</v>
      </c>
      <c r="BN228" s="3">
        <v>88.5</v>
      </c>
      <c r="BO228" s="3">
        <v>280.2</v>
      </c>
      <c r="BP228" s="3">
        <v>266.10000000000002</v>
      </c>
      <c r="BQ228" s="3">
        <v>98.1</v>
      </c>
      <c r="BR228" s="3">
        <v>71.7</v>
      </c>
      <c r="BS228" s="3">
        <v>90.2</v>
      </c>
      <c r="BT228" s="3">
        <v>149.69999999999999</v>
      </c>
      <c r="BU228" s="3">
        <v>110.8</v>
      </c>
      <c r="BV228" s="3">
        <v>133</v>
      </c>
      <c r="BW228" s="3">
        <v>188.6</v>
      </c>
      <c r="BX228" s="3">
        <v>343.5</v>
      </c>
      <c r="BY228" s="3">
        <v>107</v>
      </c>
      <c r="BZ228" s="3">
        <v>283.2</v>
      </c>
      <c r="CA228" s="3">
        <v>265.5</v>
      </c>
      <c r="CB228" s="3">
        <v>281.10000000000002</v>
      </c>
      <c r="CC228" s="3">
        <v>241.4</v>
      </c>
      <c r="CD228" s="3">
        <v>258.60000000000002</v>
      </c>
      <c r="CE228" s="3">
        <v>193.5</v>
      </c>
      <c r="CF228" s="3">
        <v>18.7</v>
      </c>
      <c r="CG228" s="3">
        <v>99.3</v>
      </c>
      <c r="CH228" s="3">
        <v>92.8</v>
      </c>
      <c r="CI228" s="3">
        <v>239.5</v>
      </c>
      <c r="CJ228" s="3">
        <v>142.69999999999999</v>
      </c>
      <c r="CK228" s="3">
        <v>162.1</v>
      </c>
      <c r="CL228" s="3">
        <v>342.5</v>
      </c>
      <c r="CM228" s="3">
        <v>167.3</v>
      </c>
      <c r="CN228" s="3">
        <v>158.9</v>
      </c>
    </row>
    <row r="229" spans="1:92" x14ac:dyDescent="0.2">
      <c r="A229" s="4">
        <v>38687</v>
      </c>
      <c r="B229" s="3">
        <v>159.30000000000001</v>
      </c>
      <c r="C229" s="3">
        <v>146.19999999999999</v>
      </c>
      <c r="D229" s="3">
        <v>165.7</v>
      </c>
      <c r="E229" s="3">
        <v>131.6</v>
      </c>
      <c r="F229" s="3">
        <v>185</v>
      </c>
      <c r="G229" s="3">
        <v>186.6</v>
      </c>
      <c r="H229" s="3">
        <v>157.5</v>
      </c>
      <c r="I229" s="3">
        <v>175.6</v>
      </c>
      <c r="J229" s="3">
        <v>112.6</v>
      </c>
      <c r="K229" s="3">
        <v>146</v>
      </c>
      <c r="L229" s="3">
        <v>158.30000000000001</v>
      </c>
      <c r="M229" s="3">
        <v>164.8</v>
      </c>
      <c r="N229" s="3">
        <v>152</v>
      </c>
      <c r="O229" s="3">
        <v>171.5</v>
      </c>
      <c r="P229" s="3">
        <v>131.1</v>
      </c>
      <c r="Q229" s="3">
        <v>176.4</v>
      </c>
      <c r="R229" s="3">
        <v>162.5</v>
      </c>
      <c r="S229" s="3">
        <v>185.6</v>
      </c>
      <c r="T229" s="3">
        <v>144.69999999999999</v>
      </c>
      <c r="U229" s="3">
        <v>145.1</v>
      </c>
      <c r="V229" s="3">
        <v>118.3</v>
      </c>
      <c r="W229" s="3">
        <v>187.6</v>
      </c>
      <c r="X229" s="3">
        <v>155.80000000000001</v>
      </c>
      <c r="Y229" s="3">
        <v>185.9</v>
      </c>
      <c r="Z229" s="3">
        <v>148.80000000000001</v>
      </c>
      <c r="AA229" s="3">
        <v>137.6</v>
      </c>
      <c r="AB229" s="3">
        <v>147.80000000000001</v>
      </c>
      <c r="AC229" s="3">
        <v>131.6</v>
      </c>
      <c r="AD229" s="3">
        <v>118.5</v>
      </c>
      <c r="AE229" s="3">
        <v>170.4</v>
      </c>
      <c r="AF229" s="3">
        <v>148.80000000000001</v>
      </c>
      <c r="AG229" s="3">
        <v>145.69999999999999</v>
      </c>
      <c r="AH229" s="3">
        <v>152.6</v>
      </c>
      <c r="AI229" s="3">
        <v>149.30000000000001</v>
      </c>
      <c r="AJ229" s="3">
        <v>237.7</v>
      </c>
      <c r="AK229" s="3">
        <v>295.8</v>
      </c>
      <c r="AL229" s="3">
        <v>231.6</v>
      </c>
      <c r="AM229" s="3">
        <v>227.1</v>
      </c>
      <c r="AN229" s="3">
        <v>245.7</v>
      </c>
      <c r="AO229" s="3">
        <v>145.6</v>
      </c>
      <c r="AP229" s="3">
        <v>183.6</v>
      </c>
      <c r="AQ229" s="3">
        <v>231</v>
      </c>
      <c r="AR229" s="3">
        <v>152.69999999999999</v>
      </c>
      <c r="AS229" s="3">
        <v>341.8</v>
      </c>
      <c r="AT229" s="3">
        <v>266.60000000000002</v>
      </c>
      <c r="AU229" s="3">
        <v>273.2</v>
      </c>
      <c r="AV229" s="3">
        <v>296.10000000000002</v>
      </c>
      <c r="AW229" s="3">
        <v>261.39999999999998</v>
      </c>
      <c r="AX229" s="3">
        <v>268.10000000000002</v>
      </c>
      <c r="AY229" s="3">
        <v>335.7</v>
      </c>
      <c r="AZ229" s="3">
        <v>304.10000000000002</v>
      </c>
      <c r="BA229" s="3">
        <v>156.9</v>
      </c>
      <c r="BB229" s="3">
        <v>273.60000000000002</v>
      </c>
      <c r="BC229" s="3">
        <v>184.9</v>
      </c>
      <c r="BD229" s="3">
        <v>161.1</v>
      </c>
      <c r="BE229" s="3">
        <v>173</v>
      </c>
      <c r="BF229" s="3">
        <v>254.9</v>
      </c>
      <c r="BG229" s="3">
        <v>178.2</v>
      </c>
      <c r="BH229" s="3">
        <v>161.30000000000001</v>
      </c>
      <c r="BI229" s="3">
        <v>76.400000000000006</v>
      </c>
      <c r="BJ229" s="3">
        <v>142.1</v>
      </c>
      <c r="BK229" s="3">
        <v>157.9</v>
      </c>
      <c r="BL229" s="3">
        <v>166.7</v>
      </c>
      <c r="BM229" s="3">
        <v>177</v>
      </c>
      <c r="BN229" s="3">
        <v>88.6</v>
      </c>
      <c r="BO229" s="3">
        <v>281.10000000000002</v>
      </c>
      <c r="BP229" s="3">
        <v>266.60000000000002</v>
      </c>
      <c r="BQ229" s="3">
        <v>98.4</v>
      </c>
      <c r="BR229" s="3">
        <v>71.400000000000006</v>
      </c>
      <c r="BS229" s="3">
        <v>90.3</v>
      </c>
      <c r="BT229" s="3">
        <v>149.5</v>
      </c>
      <c r="BU229" s="3">
        <v>109.1</v>
      </c>
      <c r="BV229" s="3">
        <v>133.1</v>
      </c>
      <c r="BW229" s="3">
        <v>188</v>
      </c>
      <c r="BX229" s="3">
        <v>344.3</v>
      </c>
      <c r="BY229" s="3">
        <v>106.4</v>
      </c>
      <c r="BZ229" s="3">
        <v>284.3</v>
      </c>
      <c r="CA229" s="3">
        <v>256.89999999999998</v>
      </c>
      <c r="CB229" s="3">
        <v>278.89999999999998</v>
      </c>
      <c r="CC229" s="3">
        <v>240.7</v>
      </c>
      <c r="CD229" s="3">
        <v>259.5</v>
      </c>
      <c r="CE229" s="3">
        <v>204.9</v>
      </c>
      <c r="CF229" s="3">
        <v>18.7</v>
      </c>
      <c r="CG229" s="3">
        <v>100.4</v>
      </c>
      <c r="CH229" s="3">
        <v>92.3</v>
      </c>
      <c r="CI229" s="3">
        <v>238.7</v>
      </c>
      <c r="CJ229" s="3">
        <v>144.19999999999999</v>
      </c>
      <c r="CK229" s="3">
        <v>162.1</v>
      </c>
      <c r="CL229" s="3">
        <v>346.3</v>
      </c>
      <c r="CM229" s="3">
        <v>167.1</v>
      </c>
      <c r="CN229" s="3">
        <v>159.4</v>
      </c>
    </row>
    <row r="230" spans="1:92" x14ac:dyDescent="0.2">
      <c r="A230" s="4">
        <v>38718</v>
      </c>
      <c r="B230" s="3">
        <v>159.69999999999999</v>
      </c>
      <c r="C230" s="3">
        <v>145.5</v>
      </c>
      <c r="D230" s="3">
        <v>165.1</v>
      </c>
      <c r="E230" s="3">
        <v>133.30000000000001</v>
      </c>
      <c r="F230" s="3">
        <v>180.8</v>
      </c>
      <c r="G230" s="3">
        <v>181.5</v>
      </c>
      <c r="H230" s="3">
        <v>158.5</v>
      </c>
      <c r="I230" s="3">
        <v>177.3</v>
      </c>
      <c r="J230" s="3">
        <v>109.1</v>
      </c>
      <c r="K230" s="3">
        <v>145.69999999999999</v>
      </c>
      <c r="L230" s="3">
        <v>158.80000000000001</v>
      </c>
      <c r="M230" s="3">
        <v>164.7</v>
      </c>
      <c r="N230" s="3">
        <v>153</v>
      </c>
      <c r="O230" s="3">
        <v>171.6</v>
      </c>
      <c r="P230" s="3">
        <v>130.1</v>
      </c>
      <c r="Q230" s="3">
        <v>176.8</v>
      </c>
      <c r="R230" s="3">
        <v>160.69999999999999</v>
      </c>
      <c r="S230" s="3">
        <v>186.8</v>
      </c>
      <c r="T230" s="3">
        <v>143.6</v>
      </c>
      <c r="U230" s="3">
        <v>145.5</v>
      </c>
      <c r="V230" s="3">
        <v>116.9</v>
      </c>
      <c r="W230" s="3">
        <v>188.5</v>
      </c>
      <c r="X230" s="3">
        <v>155.9</v>
      </c>
      <c r="Y230" s="3">
        <v>186.5</v>
      </c>
      <c r="Z230" s="3">
        <v>149.69999999999999</v>
      </c>
      <c r="AA230" s="3">
        <v>136</v>
      </c>
      <c r="AB230" s="3">
        <v>150.4</v>
      </c>
      <c r="AC230" s="3">
        <v>132.80000000000001</v>
      </c>
      <c r="AD230" s="3">
        <v>119.8</v>
      </c>
      <c r="AE230" s="3">
        <v>170.7</v>
      </c>
      <c r="AF230" s="3">
        <v>142.69999999999999</v>
      </c>
      <c r="AG230" s="3">
        <v>139.1</v>
      </c>
      <c r="AH230" s="3">
        <v>150.6</v>
      </c>
      <c r="AI230" s="3">
        <v>150</v>
      </c>
      <c r="AJ230" s="3">
        <v>238</v>
      </c>
      <c r="AK230" s="3">
        <v>296.89999999999998</v>
      </c>
      <c r="AL230" s="3">
        <v>231.8</v>
      </c>
      <c r="AM230" s="3">
        <v>227.4</v>
      </c>
      <c r="AN230" s="3">
        <v>245.8</v>
      </c>
      <c r="AO230" s="3">
        <v>146.80000000000001</v>
      </c>
      <c r="AP230" s="3">
        <v>185.4</v>
      </c>
      <c r="AQ230" s="3">
        <v>230.9</v>
      </c>
      <c r="AR230" s="3">
        <v>156</v>
      </c>
      <c r="AS230" s="3">
        <v>342.1</v>
      </c>
      <c r="AT230" s="3">
        <v>266.60000000000002</v>
      </c>
      <c r="AU230" s="3">
        <v>273.60000000000002</v>
      </c>
      <c r="AV230" s="3">
        <v>298.2</v>
      </c>
      <c r="AW230" s="3">
        <v>261.3</v>
      </c>
      <c r="AX230" s="3">
        <v>268.10000000000002</v>
      </c>
      <c r="AY230" s="3">
        <v>335.7</v>
      </c>
      <c r="AZ230" s="3">
        <v>307.89999999999998</v>
      </c>
      <c r="BA230" s="3">
        <v>157.9</v>
      </c>
      <c r="BB230" s="3">
        <v>275.8</v>
      </c>
      <c r="BC230" s="3">
        <v>185</v>
      </c>
      <c r="BD230" s="3">
        <v>162.6</v>
      </c>
      <c r="BE230" s="3">
        <v>174.3</v>
      </c>
      <c r="BF230" s="3">
        <v>261.60000000000002</v>
      </c>
      <c r="BG230" s="3">
        <v>158.5</v>
      </c>
      <c r="BH230" s="3">
        <v>153.80000000000001</v>
      </c>
      <c r="BI230" s="3">
        <v>75.900000000000006</v>
      </c>
      <c r="BJ230" s="3">
        <v>138</v>
      </c>
      <c r="BK230" s="3">
        <v>157.6</v>
      </c>
      <c r="BL230" s="3">
        <v>166.8</v>
      </c>
      <c r="BM230" s="3">
        <v>177</v>
      </c>
      <c r="BN230" s="3">
        <v>89.7</v>
      </c>
      <c r="BO230" s="3">
        <v>283.60000000000002</v>
      </c>
      <c r="BP230" s="3">
        <v>266.39999999999998</v>
      </c>
      <c r="BQ230" s="3">
        <v>93.8</v>
      </c>
      <c r="BR230" s="3">
        <v>67.8</v>
      </c>
      <c r="BS230" s="3">
        <v>86.9</v>
      </c>
      <c r="BT230" s="3">
        <v>146.69999999999999</v>
      </c>
      <c r="BU230" s="3">
        <v>106.8</v>
      </c>
      <c r="BV230" s="3">
        <v>129.9</v>
      </c>
      <c r="BW230" s="3">
        <v>189.1</v>
      </c>
      <c r="BX230" s="3">
        <v>347</v>
      </c>
      <c r="BY230" s="3">
        <v>107.7</v>
      </c>
      <c r="BZ230" s="3">
        <v>288.2</v>
      </c>
      <c r="CA230" s="3">
        <v>261.5</v>
      </c>
      <c r="CB230" s="3">
        <v>279.3</v>
      </c>
      <c r="CC230" s="3">
        <v>245.1</v>
      </c>
      <c r="CD230" s="3">
        <v>267.8</v>
      </c>
      <c r="CE230" s="3">
        <v>193.4</v>
      </c>
      <c r="CF230" s="3">
        <v>18.399999999999999</v>
      </c>
      <c r="CG230" s="3">
        <v>102.9</v>
      </c>
      <c r="CH230" s="3">
        <v>90.3</v>
      </c>
      <c r="CI230" s="3">
        <v>238.2</v>
      </c>
      <c r="CJ230" s="3">
        <v>144.9</v>
      </c>
      <c r="CK230" s="3">
        <v>161.69999999999999</v>
      </c>
      <c r="CL230" s="3">
        <v>342.1</v>
      </c>
      <c r="CM230" s="3">
        <v>166.3</v>
      </c>
      <c r="CN230" s="3">
        <v>159.5</v>
      </c>
    </row>
    <row r="231" spans="1:92" x14ac:dyDescent="0.2">
      <c r="A231" s="4">
        <v>38749</v>
      </c>
      <c r="B231" s="3">
        <v>162.9</v>
      </c>
      <c r="C231" s="3">
        <v>144.5</v>
      </c>
      <c r="D231" s="3">
        <v>166.7</v>
      </c>
      <c r="E231" s="3">
        <v>134.19999999999999</v>
      </c>
      <c r="F231" s="3">
        <v>182.6</v>
      </c>
      <c r="G231" s="3">
        <v>183.9</v>
      </c>
      <c r="H231" s="3">
        <v>159</v>
      </c>
      <c r="I231" s="3">
        <v>175.2</v>
      </c>
      <c r="J231" s="3">
        <v>110.3</v>
      </c>
      <c r="K231" s="3">
        <v>146.4</v>
      </c>
      <c r="L231" s="3">
        <v>159.1</v>
      </c>
      <c r="M231" s="3">
        <v>167.6</v>
      </c>
      <c r="N231" s="3">
        <v>150.80000000000001</v>
      </c>
      <c r="O231" s="3">
        <v>171</v>
      </c>
      <c r="P231" s="3">
        <v>130.6</v>
      </c>
      <c r="Q231" s="3">
        <v>175.1</v>
      </c>
      <c r="R231" s="3">
        <v>157.80000000000001</v>
      </c>
      <c r="S231" s="3">
        <v>191.1</v>
      </c>
      <c r="T231" s="3">
        <v>144.19999999999999</v>
      </c>
      <c r="U231" s="3">
        <v>149.9</v>
      </c>
      <c r="V231" s="3">
        <v>117</v>
      </c>
      <c r="W231" s="3">
        <v>190.1</v>
      </c>
      <c r="X231" s="3">
        <v>156.30000000000001</v>
      </c>
      <c r="Y231" s="3">
        <v>187.4</v>
      </c>
      <c r="Z231" s="3">
        <v>152.1</v>
      </c>
      <c r="AA231" s="3">
        <v>137.30000000000001</v>
      </c>
      <c r="AB231" s="3">
        <v>153.19999999999999</v>
      </c>
      <c r="AC231" s="3">
        <v>135.30000000000001</v>
      </c>
      <c r="AD231" s="3">
        <v>122.9</v>
      </c>
      <c r="AE231" s="3">
        <v>170.6</v>
      </c>
      <c r="AF231" s="3">
        <v>142.69999999999999</v>
      </c>
      <c r="AG231" s="3">
        <v>139</v>
      </c>
      <c r="AH231" s="3">
        <v>150.9</v>
      </c>
      <c r="AI231" s="3">
        <v>149.69999999999999</v>
      </c>
      <c r="AJ231" s="3">
        <v>238</v>
      </c>
      <c r="AK231" s="3">
        <v>296.39999999999998</v>
      </c>
      <c r="AL231" s="3">
        <v>232.5</v>
      </c>
      <c r="AM231" s="3">
        <v>228</v>
      </c>
      <c r="AN231" s="3">
        <v>246.8</v>
      </c>
      <c r="AO231" s="3">
        <v>145.80000000000001</v>
      </c>
      <c r="AP231" s="3">
        <v>185.5</v>
      </c>
      <c r="AQ231" s="3">
        <v>231.9</v>
      </c>
      <c r="AR231" s="3">
        <v>155.6</v>
      </c>
      <c r="AS231" s="3">
        <v>341.9</v>
      </c>
      <c r="AT231" s="3">
        <v>266.89999999999998</v>
      </c>
      <c r="AU231" s="3">
        <v>273.8</v>
      </c>
      <c r="AV231" s="3">
        <v>300.10000000000002</v>
      </c>
      <c r="AW231" s="3">
        <v>262.5</v>
      </c>
      <c r="AX231" s="3">
        <v>268.10000000000002</v>
      </c>
      <c r="AY231" s="3">
        <v>335.7</v>
      </c>
      <c r="AZ231" s="3">
        <v>308.3</v>
      </c>
      <c r="BA231" s="3">
        <v>158</v>
      </c>
      <c r="BB231" s="3">
        <v>280.3</v>
      </c>
      <c r="BC231" s="3">
        <v>185.2</v>
      </c>
      <c r="BD231" s="3">
        <v>164.5</v>
      </c>
      <c r="BE231" s="3">
        <v>175.1</v>
      </c>
      <c r="BF231" s="3">
        <v>266.2</v>
      </c>
      <c r="BG231" s="3">
        <v>159.69999999999999</v>
      </c>
      <c r="BH231" s="3">
        <v>158</v>
      </c>
      <c r="BI231" s="3">
        <v>77.599999999999994</v>
      </c>
      <c r="BJ231" s="3">
        <v>139.69999999999999</v>
      </c>
      <c r="BK231" s="3">
        <v>158.6</v>
      </c>
      <c r="BL231" s="3">
        <v>167.3</v>
      </c>
      <c r="BM231" s="3">
        <v>177</v>
      </c>
      <c r="BN231" s="3">
        <v>89.7</v>
      </c>
      <c r="BO231" s="3">
        <v>284.2</v>
      </c>
      <c r="BP231" s="3">
        <v>265</v>
      </c>
      <c r="BQ231" s="3">
        <v>95.4</v>
      </c>
      <c r="BR231" s="3">
        <v>68.400000000000006</v>
      </c>
      <c r="BS231" s="3">
        <v>85.8</v>
      </c>
      <c r="BT231" s="3">
        <v>147.19999999999999</v>
      </c>
      <c r="BU231" s="3">
        <v>108.1</v>
      </c>
      <c r="BV231" s="3">
        <v>132.30000000000001</v>
      </c>
      <c r="BW231" s="3">
        <v>189.4</v>
      </c>
      <c r="BX231" s="3">
        <v>347.4</v>
      </c>
      <c r="BY231" s="3">
        <v>107.4</v>
      </c>
      <c r="BZ231" s="3">
        <v>288.60000000000002</v>
      </c>
      <c r="CA231" s="3">
        <v>263.10000000000002</v>
      </c>
      <c r="CB231" s="3">
        <v>275.3</v>
      </c>
      <c r="CC231" s="3">
        <v>248</v>
      </c>
      <c r="CD231" s="3">
        <v>267.3</v>
      </c>
      <c r="CE231" s="3">
        <v>192.6</v>
      </c>
      <c r="CF231" s="3">
        <v>18.600000000000001</v>
      </c>
      <c r="CG231" s="3">
        <v>99.2</v>
      </c>
      <c r="CH231" s="3">
        <v>93</v>
      </c>
      <c r="CI231" s="3">
        <v>247</v>
      </c>
      <c r="CJ231" s="3">
        <v>146.4</v>
      </c>
      <c r="CK231" s="3">
        <v>161.69999999999999</v>
      </c>
      <c r="CL231" s="3">
        <v>343.1</v>
      </c>
      <c r="CM231" s="3">
        <v>166.7</v>
      </c>
      <c r="CN231" s="3">
        <v>161.30000000000001</v>
      </c>
    </row>
    <row r="232" spans="1:92" x14ac:dyDescent="0.2">
      <c r="A232" s="4">
        <v>38777</v>
      </c>
      <c r="B232" s="3">
        <v>162.19999999999999</v>
      </c>
      <c r="C232" s="3">
        <v>144.1</v>
      </c>
      <c r="D232" s="3">
        <v>167.8</v>
      </c>
      <c r="E232" s="3">
        <v>132</v>
      </c>
      <c r="F232" s="3">
        <v>180.7</v>
      </c>
      <c r="G232" s="3">
        <v>180.9</v>
      </c>
      <c r="H232" s="3">
        <v>155.80000000000001</v>
      </c>
      <c r="I232" s="3">
        <v>175.5</v>
      </c>
      <c r="J232" s="3">
        <v>108.2</v>
      </c>
      <c r="K232" s="3">
        <v>144.80000000000001</v>
      </c>
      <c r="L232" s="3">
        <v>159</v>
      </c>
      <c r="M232" s="3">
        <v>166.5</v>
      </c>
      <c r="N232" s="3">
        <v>151.6</v>
      </c>
      <c r="O232" s="3">
        <v>169.9</v>
      </c>
      <c r="P232" s="3">
        <v>135.4</v>
      </c>
      <c r="Q232" s="3">
        <v>175</v>
      </c>
      <c r="R232" s="3">
        <v>162.4</v>
      </c>
      <c r="S232" s="3">
        <v>178</v>
      </c>
      <c r="T232" s="3">
        <v>144.4</v>
      </c>
      <c r="U232" s="3">
        <v>145.6</v>
      </c>
      <c r="V232" s="3">
        <v>115.6</v>
      </c>
      <c r="W232" s="3">
        <v>190.2</v>
      </c>
      <c r="X232" s="3">
        <v>155.30000000000001</v>
      </c>
      <c r="Y232" s="3">
        <v>188.3</v>
      </c>
      <c r="Z232" s="3">
        <v>152.30000000000001</v>
      </c>
      <c r="AA232" s="3">
        <v>138.6</v>
      </c>
      <c r="AB232" s="3">
        <v>153</v>
      </c>
      <c r="AC232" s="3">
        <v>135</v>
      </c>
      <c r="AD232" s="3">
        <v>122.6</v>
      </c>
      <c r="AE232" s="3">
        <v>170.3</v>
      </c>
      <c r="AF232" s="3">
        <v>142.1</v>
      </c>
      <c r="AG232" s="3">
        <v>138.19999999999999</v>
      </c>
      <c r="AH232" s="3">
        <v>151.19999999999999</v>
      </c>
      <c r="AI232" s="3">
        <v>149.5</v>
      </c>
      <c r="AJ232" s="3">
        <v>238.5</v>
      </c>
      <c r="AK232" s="3">
        <v>297.2</v>
      </c>
      <c r="AL232" s="3">
        <v>232.7</v>
      </c>
      <c r="AM232" s="3">
        <v>229.2</v>
      </c>
      <c r="AN232" s="3">
        <v>248.2</v>
      </c>
      <c r="AO232" s="3">
        <v>146.4</v>
      </c>
      <c r="AP232" s="3">
        <v>186.6</v>
      </c>
      <c r="AQ232" s="3">
        <v>232.9</v>
      </c>
      <c r="AR232" s="3">
        <v>156.80000000000001</v>
      </c>
      <c r="AS232" s="3">
        <v>342.1</v>
      </c>
      <c r="AT232" s="3">
        <v>267</v>
      </c>
      <c r="AU232" s="3">
        <v>273.8</v>
      </c>
      <c r="AV232" s="3">
        <v>302.39999999999998</v>
      </c>
      <c r="AW232" s="3">
        <v>261.89999999999998</v>
      </c>
      <c r="AX232" s="3">
        <v>268.10000000000002</v>
      </c>
      <c r="AY232" s="3">
        <v>335.7</v>
      </c>
      <c r="AZ232" s="3">
        <v>308.7</v>
      </c>
      <c r="BA232" s="3">
        <v>158.4</v>
      </c>
      <c r="BB232" s="3">
        <v>280.3</v>
      </c>
      <c r="BC232" s="3">
        <v>185.2</v>
      </c>
      <c r="BD232" s="3">
        <v>168.8</v>
      </c>
      <c r="BE232" s="3">
        <v>180.8</v>
      </c>
      <c r="BF232" s="3">
        <v>268.5</v>
      </c>
      <c r="BG232" s="3">
        <v>171.6</v>
      </c>
      <c r="BH232" s="3">
        <v>158.4</v>
      </c>
      <c r="BI232" s="3">
        <v>75.3</v>
      </c>
      <c r="BJ232" s="3">
        <v>140.30000000000001</v>
      </c>
      <c r="BK232" s="3">
        <v>159.4</v>
      </c>
      <c r="BL232" s="3">
        <v>167.6</v>
      </c>
      <c r="BM232" s="3">
        <v>177</v>
      </c>
      <c r="BN232" s="3">
        <v>89.7</v>
      </c>
      <c r="BO232" s="3">
        <v>284.7</v>
      </c>
      <c r="BP232" s="3">
        <v>266.2</v>
      </c>
      <c r="BQ232" s="3">
        <v>96.5</v>
      </c>
      <c r="BR232" s="3">
        <v>70</v>
      </c>
      <c r="BS232" s="3">
        <v>86.5</v>
      </c>
      <c r="BT232" s="3">
        <v>147.69999999999999</v>
      </c>
      <c r="BU232" s="3">
        <v>108.7</v>
      </c>
      <c r="BV232" s="3">
        <v>133.19999999999999</v>
      </c>
      <c r="BW232" s="3">
        <v>189.3</v>
      </c>
      <c r="BX232" s="3">
        <v>347.9</v>
      </c>
      <c r="BY232" s="3">
        <v>107.1</v>
      </c>
      <c r="BZ232" s="3">
        <v>289.60000000000002</v>
      </c>
      <c r="CA232" s="3">
        <v>262.89999999999998</v>
      </c>
      <c r="CB232" s="3">
        <v>282</v>
      </c>
      <c r="CC232" s="3">
        <v>247.9</v>
      </c>
      <c r="CD232" s="3">
        <v>268.8</v>
      </c>
      <c r="CE232" s="3">
        <v>192</v>
      </c>
      <c r="CF232" s="3">
        <v>18</v>
      </c>
      <c r="CG232" s="3">
        <v>100.9</v>
      </c>
      <c r="CH232" s="3">
        <v>91.9</v>
      </c>
      <c r="CI232" s="3">
        <v>246.6</v>
      </c>
      <c r="CJ232" s="3">
        <v>146.19999999999999</v>
      </c>
      <c r="CK232" s="3">
        <v>161.69999999999999</v>
      </c>
      <c r="CL232" s="3">
        <v>342.6</v>
      </c>
      <c r="CM232" s="3">
        <v>166.8</v>
      </c>
      <c r="CN232" s="3">
        <v>161.80000000000001</v>
      </c>
    </row>
    <row r="233" spans="1:92" x14ac:dyDescent="0.2">
      <c r="A233" s="4">
        <v>38808</v>
      </c>
      <c r="B233" s="3">
        <v>163.69999999999999</v>
      </c>
      <c r="C233" s="3">
        <v>143.5</v>
      </c>
      <c r="D233" s="3">
        <v>167.4</v>
      </c>
      <c r="E233" s="3">
        <v>134.30000000000001</v>
      </c>
      <c r="F233" s="3">
        <v>183.9</v>
      </c>
      <c r="G233" s="3">
        <v>185</v>
      </c>
      <c r="H233" s="3">
        <v>155.19999999999999</v>
      </c>
      <c r="I233" s="3">
        <v>174.7</v>
      </c>
      <c r="J233" s="3">
        <v>108.5</v>
      </c>
      <c r="K233" s="3">
        <v>144.6</v>
      </c>
      <c r="L233" s="3">
        <v>160.5</v>
      </c>
      <c r="M233" s="3">
        <v>167.5</v>
      </c>
      <c r="N233" s="3">
        <v>153.6</v>
      </c>
      <c r="O233" s="3">
        <v>168.1</v>
      </c>
      <c r="P233" s="3">
        <v>138.6</v>
      </c>
      <c r="Q233" s="3">
        <v>175.7</v>
      </c>
      <c r="R233" s="3">
        <v>158.19999999999999</v>
      </c>
      <c r="S233" s="3">
        <v>174.9</v>
      </c>
      <c r="T233" s="3">
        <v>144.1</v>
      </c>
      <c r="U233" s="3">
        <v>146.9</v>
      </c>
      <c r="V233" s="3">
        <v>116.4</v>
      </c>
      <c r="W233" s="3">
        <v>191.2</v>
      </c>
      <c r="X233" s="3">
        <v>154.80000000000001</v>
      </c>
      <c r="Y233" s="3">
        <v>190.7</v>
      </c>
      <c r="Z233" s="3">
        <v>151.5</v>
      </c>
      <c r="AA233" s="3">
        <v>139.19999999999999</v>
      </c>
      <c r="AB233" s="3">
        <v>151.6</v>
      </c>
      <c r="AC233" s="3">
        <v>129.80000000000001</v>
      </c>
      <c r="AD233" s="3">
        <v>116.4</v>
      </c>
      <c r="AE233" s="3">
        <v>169.9</v>
      </c>
      <c r="AF233" s="3">
        <v>140.5</v>
      </c>
      <c r="AG233" s="3">
        <v>136.30000000000001</v>
      </c>
      <c r="AH233" s="3">
        <v>152.19999999999999</v>
      </c>
      <c r="AI233" s="3">
        <v>149.30000000000001</v>
      </c>
      <c r="AJ233" s="3">
        <v>238.7</v>
      </c>
      <c r="AK233" s="3">
        <v>297.8</v>
      </c>
      <c r="AL233" s="3">
        <v>233.2</v>
      </c>
      <c r="AM233" s="3">
        <v>230.5</v>
      </c>
      <c r="AN233" s="3">
        <v>249.4</v>
      </c>
      <c r="AO233" s="3">
        <v>148.1</v>
      </c>
      <c r="AP233" s="3">
        <v>186.9</v>
      </c>
      <c r="AQ233" s="3">
        <v>233.9</v>
      </c>
      <c r="AR233" s="3">
        <v>156.5</v>
      </c>
      <c r="AS233" s="3">
        <v>348.5</v>
      </c>
      <c r="AT233" s="3">
        <v>271.10000000000002</v>
      </c>
      <c r="AU233" s="3">
        <v>278</v>
      </c>
      <c r="AV233" s="3">
        <v>304.3</v>
      </c>
      <c r="AW233" s="3">
        <v>263.39999999999998</v>
      </c>
      <c r="AX233" s="3">
        <v>280.60000000000002</v>
      </c>
      <c r="AY233" s="3">
        <v>354.1</v>
      </c>
      <c r="AZ233" s="3">
        <v>310.5</v>
      </c>
      <c r="BA233" s="3">
        <v>158.5</v>
      </c>
      <c r="BB233" s="3">
        <v>280.7</v>
      </c>
      <c r="BC233" s="3">
        <v>185.7</v>
      </c>
      <c r="BD233" s="3">
        <v>176.1</v>
      </c>
      <c r="BE233" s="3">
        <v>192.5</v>
      </c>
      <c r="BF233" s="3">
        <v>275.39999999999998</v>
      </c>
      <c r="BG233" s="3">
        <v>162.1</v>
      </c>
      <c r="BH233" s="3">
        <v>157.80000000000001</v>
      </c>
      <c r="BI233" s="3">
        <v>74.099999999999994</v>
      </c>
      <c r="BJ233" s="3">
        <v>140.80000000000001</v>
      </c>
      <c r="BK233" s="3">
        <v>159.80000000000001</v>
      </c>
      <c r="BL233" s="3">
        <v>168.9</v>
      </c>
      <c r="BM233" s="3">
        <v>188.9</v>
      </c>
      <c r="BN233" s="3">
        <v>89.7</v>
      </c>
      <c r="BO233" s="3">
        <v>286.10000000000002</v>
      </c>
      <c r="BP233" s="3">
        <v>268.60000000000002</v>
      </c>
      <c r="BQ233" s="3">
        <v>96.7</v>
      </c>
      <c r="BR233" s="3">
        <v>70.099999999999994</v>
      </c>
      <c r="BS233" s="3">
        <v>87.6</v>
      </c>
      <c r="BT233" s="3">
        <v>147.5</v>
      </c>
      <c r="BU233" s="3">
        <v>108.8</v>
      </c>
      <c r="BV233" s="3">
        <v>133.4</v>
      </c>
      <c r="BW233" s="3">
        <v>190.8</v>
      </c>
      <c r="BX233" s="3">
        <v>353.3</v>
      </c>
      <c r="BY233" s="3">
        <v>106.9</v>
      </c>
      <c r="BZ233" s="3">
        <v>290.39999999999998</v>
      </c>
      <c r="CA233" s="3">
        <v>273.10000000000002</v>
      </c>
      <c r="CB233" s="3">
        <v>285</v>
      </c>
      <c r="CC233" s="3">
        <v>252</v>
      </c>
      <c r="CD233" s="3">
        <v>256.8</v>
      </c>
      <c r="CE233" s="3">
        <v>201.8</v>
      </c>
      <c r="CF233" s="3">
        <v>17.7</v>
      </c>
      <c r="CG233" s="3">
        <v>99.8</v>
      </c>
      <c r="CH233" s="3">
        <v>90.8</v>
      </c>
      <c r="CI233" s="3">
        <v>245.9</v>
      </c>
      <c r="CJ233" s="3">
        <v>143.80000000000001</v>
      </c>
      <c r="CK233" s="3">
        <v>164</v>
      </c>
      <c r="CL233" s="3">
        <v>349.9</v>
      </c>
      <c r="CM233" s="3">
        <v>168</v>
      </c>
      <c r="CN233" s="3">
        <v>162.4</v>
      </c>
    </row>
    <row r="234" spans="1:92" x14ac:dyDescent="0.2">
      <c r="A234" s="4">
        <v>38838</v>
      </c>
      <c r="B234" s="3">
        <v>163.30000000000001</v>
      </c>
      <c r="C234" s="3">
        <v>142.5</v>
      </c>
      <c r="D234" s="3">
        <v>168.9</v>
      </c>
      <c r="E234" s="3">
        <v>137.1</v>
      </c>
      <c r="F234" s="3">
        <v>188.9</v>
      </c>
      <c r="G234" s="3">
        <v>193.7</v>
      </c>
      <c r="H234" s="3">
        <v>157.1</v>
      </c>
      <c r="I234" s="3">
        <v>177.2</v>
      </c>
      <c r="J234" s="3">
        <v>108.7</v>
      </c>
      <c r="K234" s="3">
        <v>146.1</v>
      </c>
      <c r="L234" s="3">
        <v>159.19999999999999</v>
      </c>
      <c r="M234" s="3">
        <v>167.2</v>
      </c>
      <c r="N234" s="3">
        <v>151.4</v>
      </c>
      <c r="O234" s="3">
        <v>168.6</v>
      </c>
      <c r="P234" s="3">
        <v>143.69999999999999</v>
      </c>
      <c r="Q234" s="3">
        <v>176</v>
      </c>
      <c r="R234" s="3">
        <v>158.9</v>
      </c>
      <c r="S234" s="3">
        <v>173.2</v>
      </c>
      <c r="T234" s="3">
        <v>146</v>
      </c>
      <c r="U234" s="3">
        <v>154.6</v>
      </c>
      <c r="V234" s="3">
        <v>116.5</v>
      </c>
      <c r="W234" s="3">
        <v>192.1</v>
      </c>
      <c r="X234" s="3">
        <v>156.1</v>
      </c>
      <c r="Y234" s="3">
        <v>192.3</v>
      </c>
      <c r="Z234" s="3">
        <v>153.19999999999999</v>
      </c>
      <c r="AA234" s="3">
        <v>147.1</v>
      </c>
      <c r="AB234" s="3">
        <v>150.9</v>
      </c>
      <c r="AC234" s="3">
        <v>137.5</v>
      </c>
      <c r="AD234" s="3">
        <v>125.5</v>
      </c>
      <c r="AE234" s="3">
        <v>170.6</v>
      </c>
      <c r="AF234" s="3">
        <v>149</v>
      </c>
      <c r="AG234" s="3">
        <v>146.1</v>
      </c>
      <c r="AH234" s="3">
        <v>151.5</v>
      </c>
      <c r="AI234" s="3">
        <v>150.4</v>
      </c>
      <c r="AJ234" s="3">
        <v>239.7</v>
      </c>
      <c r="AK234" s="3">
        <v>298.2</v>
      </c>
      <c r="AL234" s="3">
        <v>234.3</v>
      </c>
      <c r="AM234" s="3">
        <v>232.1</v>
      </c>
      <c r="AN234" s="3">
        <v>251.1</v>
      </c>
      <c r="AO234" s="3">
        <v>148.80000000000001</v>
      </c>
      <c r="AP234" s="3">
        <v>187.2</v>
      </c>
      <c r="AQ234" s="3">
        <v>235.2</v>
      </c>
      <c r="AR234" s="3">
        <v>155.9</v>
      </c>
      <c r="AS234" s="3">
        <v>349.7</v>
      </c>
      <c r="AT234" s="3">
        <v>272.10000000000002</v>
      </c>
      <c r="AU234" s="3">
        <v>278.3</v>
      </c>
      <c r="AV234" s="3">
        <v>306.3</v>
      </c>
      <c r="AW234" s="3">
        <v>265.8</v>
      </c>
      <c r="AX234" s="3">
        <v>280.7</v>
      </c>
      <c r="AY234" s="3">
        <v>354.1</v>
      </c>
      <c r="AZ234" s="3">
        <v>311.3</v>
      </c>
      <c r="BA234" s="3">
        <v>157.9</v>
      </c>
      <c r="BB234" s="3">
        <v>281.39999999999998</v>
      </c>
      <c r="BC234" s="3">
        <v>187.6</v>
      </c>
      <c r="BD234" s="3">
        <v>183.5</v>
      </c>
      <c r="BE234" s="3">
        <v>204.4</v>
      </c>
      <c r="BF234" s="3">
        <v>277</v>
      </c>
      <c r="BG234" s="3">
        <v>164.5</v>
      </c>
      <c r="BH234" s="3">
        <v>160.4</v>
      </c>
      <c r="BI234" s="3">
        <v>74.5</v>
      </c>
      <c r="BJ234" s="3">
        <v>141.6</v>
      </c>
      <c r="BK234" s="3">
        <v>159.80000000000001</v>
      </c>
      <c r="BL234" s="3">
        <v>169.9</v>
      </c>
      <c r="BM234" s="3">
        <v>188.9</v>
      </c>
      <c r="BN234" s="3">
        <v>88.4</v>
      </c>
      <c r="BO234" s="3">
        <v>287.3</v>
      </c>
      <c r="BP234" s="3">
        <v>269.10000000000002</v>
      </c>
      <c r="BQ234" s="3">
        <v>97.5</v>
      </c>
      <c r="BR234" s="3">
        <v>70.8</v>
      </c>
      <c r="BS234" s="3">
        <v>89.3</v>
      </c>
      <c r="BT234" s="3">
        <v>148.4</v>
      </c>
      <c r="BU234" s="3">
        <v>109.7</v>
      </c>
      <c r="BV234" s="3">
        <v>134.6</v>
      </c>
      <c r="BW234" s="3">
        <v>190.7</v>
      </c>
      <c r="BX234" s="3">
        <v>356</v>
      </c>
      <c r="BY234" s="3">
        <v>106.8</v>
      </c>
      <c r="BZ234" s="3">
        <v>291.5</v>
      </c>
      <c r="CA234" s="3">
        <v>282.10000000000002</v>
      </c>
      <c r="CB234" s="3">
        <v>280.8</v>
      </c>
      <c r="CC234" s="3">
        <v>251.3</v>
      </c>
      <c r="CD234" s="3">
        <v>253.4</v>
      </c>
      <c r="CE234" s="3">
        <v>198.9</v>
      </c>
      <c r="CF234" s="3">
        <v>17.3</v>
      </c>
      <c r="CG234" s="3">
        <v>100.9</v>
      </c>
      <c r="CH234" s="3">
        <v>90.3</v>
      </c>
      <c r="CI234" s="3">
        <v>246.4</v>
      </c>
      <c r="CJ234" s="3">
        <v>143.9</v>
      </c>
      <c r="CK234" s="3">
        <v>164</v>
      </c>
      <c r="CL234" s="3">
        <v>348.6</v>
      </c>
      <c r="CM234" s="3">
        <v>168.5</v>
      </c>
      <c r="CN234" s="3">
        <v>163.30000000000001</v>
      </c>
    </row>
    <row r="235" spans="1:92" x14ac:dyDescent="0.2">
      <c r="A235" s="4">
        <v>38869</v>
      </c>
      <c r="B235" s="3">
        <v>162.9</v>
      </c>
      <c r="C235" s="3">
        <v>143.69999999999999</v>
      </c>
      <c r="D235" s="3">
        <v>169</v>
      </c>
      <c r="E235" s="3">
        <v>137.30000000000001</v>
      </c>
      <c r="F235" s="3">
        <v>190</v>
      </c>
      <c r="G235" s="3">
        <v>196.7</v>
      </c>
      <c r="H235" s="3">
        <v>157.69999999999999</v>
      </c>
      <c r="I235" s="3">
        <v>180.4</v>
      </c>
      <c r="J235" s="3">
        <v>109.9</v>
      </c>
      <c r="K235" s="3">
        <v>145.9</v>
      </c>
      <c r="L235" s="3">
        <v>162.4</v>
      </c>
      <c r="M235" s="3">
        <v>172.5</v>
      </c>
      <c r="N235" s="3">
        <v>152.69999999999999</v>
      </c>
      <c r="O235" s="3">
        <v>169</v>
      </c>
      <c r="P235" s="3">
        <v>144.9</v>
      </c>
      <c r="Q235" s="3">
        <v>176</v>
      </c>
      <c r="R235" s="3">
        <v>162</v>
      </c>
      <c r="S235" s="3">
        <v>178.2</v>
      </c>
      <c r="T235" s="3">
        <v>145.5</v>
      </c>
      <c r="U235" s="3">
        <v>158.69999999999999</v>
      </c>
      <c r="V235" s="3">
        <v>116</v>
      </c>
      <c r="W235" s="3">
        <v>192.3</v>
      </c>
      <c r="X235" s="3">
        <v>156.30000000000001</v>
      </c>
      <c r="Y235" s="3">
        <v>192.7</v>
      </c>
      <c r="Z235" s="3">
        <v>156.9</v>
      </c>
      <c r="AA235" s="3">
        <v>151</v>
      </c>
      <c r="AB235" s="3">
        <v>154.5</v>
      </c>
      <c r="AC235" s="3">
        <v>138.80000000000001</v>
      </c>
      <c r="AD235" s="3">
        <v>126.9</v>
      </c>
      <c r="AE235" s="3">
        <v>171.4</v>
      </c>
      <c r="AF235" s="3">
        <v>148.5</v>
      </c>
      <c r="AG235" s="3">
        <v>145.5</v>
      </c>
      <c r="AH235" s="3">
        <v>151.30000000000001</v>
      </c>
      <c r="AI235" s="3">
        <v>150.4</v>
      </c>
      <c r="AJ235" s="3">
        <v>240.2</v>
      </c>
      <c r="AK235" s="3">
        <v>298.2</v>
      </c>
      <c r="AL235" s="3">
        <v>234.9</v>
      </c>
      <c r="AM235" s="3">
        <v>232.2</v>
      </c>
      <c r="AN235" s="3">
        <v>251.5</v>
      </c>
      <c r="AO235" s="3">
        <v>147.69999999999999</v>
      </c>
      <c r="AP235" s="3">
        <v>188.2</v>
      </c>
      <c r="AQ235" s="3">
        <v>235.5</v>
      </c>
      <c r="AR235" s="3">
        <v>157.6</v>
      </c>
      <c r="AS235" s="3">
        <v>354.5</v>
      </c>
      <c r="AT235" s="3">
        <v>276.5</v>
      </c>
      <c r="AU235" s="3">
        <v>278.5</v>
      </c>
      <c r="AV235" s="3">
        <v>308.10000000000002</v>
      </c>
      <c r="AW235" s="3">
        <v>267.89999999999998</v>
      </c>
      <c r="AX235" s="3">
        <v>280.7</v>
      </c>
      <c r="AY235" s="3">
        <v>354.1</v>
      </c>
      <c r="AZ235" s="3">
        <v>311.89999999999998</v>
      </c>
      <c r="BA235" s="3">
        <v>158.19999999999999</v>
      </c>
      <c r="BB235" s="3">
        <v>278.60000000000002</v>
      </c>
      <c r="BC235" s="3">
        <v>183.9</v>
      </c>
      <c r="BD235" s="3">
        <v>187.9</v>
      </c>
      <c r="BE235" s="3">
        <v>210.4</v>
      </c>
      <c r="BF235" s="3">
        <v>276.60000000000002</v>
      </c>
      <c r="BG235" s="3">
        <v>169.9</v>
      </c>
      <c r="BH235" s="3">
        <v>159.6</v>
      </c>
      <c r="BI235" s="3">
        <v>74.400000000000006</v>
      </c>
      <c r="BJ235" s="3">
        <v>142.5</v>
      </c>
      <c r="BK235" s="3">
        <v>160.80000000000001</v>
      </c>
      <c r="BL235" s="3">
        <v>170</v>
      </c>
      <c r="BM235" s="3">
        <v>188.9</v>
      </c>
      <c r="BN235" s="3">
        <v>88.6</v>
      </c>
      <c r="BO235" s="3">
        <v>289.10000000000002</v>
      </c>
      <c r="BP235" s="3">
        <v>270.89999999999998</v>
      </c>
      <c r="BQ235" s="3">
        <v>96.6</v>
      </c>
      <c r="BR235" s="3">
        <v>70.400000000000006</v>
      </c>
      <c r="BS235" s="3">
        <v>89.4</v>
      </c>
      <c r="BT235" s="3">
        <v>148.30000000000001</v>
      </c>
      <c r="BU235" s="3">
        <v>109.3</v>
      </c>
      <c r="BV235" s="3">
        <v>135.9</v>
      </c>
      <c r="BW235" s="3">
        <v>190.6</v>
      </c>
      <c r="BX235" s="3">
        <v>356.6</v>
      </c>
      <c r="BY235" s="3">
        <v>106.4</v>
      </c>
      <c r="BZ235" s="3">
        <v>292.89999999999998</v>
      </c>
      <c r="CA235" s="3">
        <v>279.60000000000002</v>
      </c>
      <c r="CB235" s="3">
        <v>283.5</v>
      </c>
      <c r="CC235" s="3">
        <v>250.5</v>
      </c>
      <c r="CD235" s="3">
        <v>253.6</v>
      </c>
      <c r="CE235" s="3">
        <v>201.3</v>
      </c>
      <c r="CF235" s="3">
        <v>17.2</v>
      </c>
      <c r="CG235" s="3">
        <v>100.1</v>
      </c>
      <c r="CH235" s="3">
        <v>90</v>
      </c>
      <c r="CI235" s="3">
        <v>247.4</v>
      </c>
      <c r="CJ235" s="3">
        <v>145.4</v>
      </c>
      <c r="CK235" s="3">
        <v>164.1</v>
      </c>
      <c r="CL235" s="3">
        <v>348.7</v>
      </c>
      <c r="CM235" s="3">
        <v>167.9</v>
      </c>
      <c r="CN235" s="3">
        <v>163.6</v>
      </c>
    </row>
    <row r="236" spans="1:92" x14ac:dyDescent="0.2">
      <c r="A236" s="4">
        <v>38899</v>
      </c>
      <c r="B236" s="3">
        <v>163.6</v>
      </c>
      <c r="C236" s="3">
        <v>144.30000000000001</v>
      </c>
      <c r="D236" s="3">
        <v>168.8</v>
      </c>
      <c r="E236" s="3">
        <v>142.1</v>
      </c>
      <c r="F236" s="3">
        <v>190</v>
      </c>
      <c r="G236" s="3">
        <v>193.5</v>
      </c>
      <c r="H236" s="3">
        <v>159.9</v>
      </c>
      <c r="I236" s="3">
        <v>183.2</v>
      </c>
      <c r="J236" s="3">
        <v>111.4</v>
      </c>
      <c r="K236" s="3">
        <v>146.4</v>
      </c>
      <c r="L236" s="3">
        <v>164.8</v>
      </c>
      <c r="M236" s="3">
        <v>176.8</v>
      </c>
      <c r="N236" s="3">
        <v>153.19999999999999</v>
      </c>
      <c r="O236" s="3">
        <v>169.6</v>
      </c>
      <c r="P236" s="3">
        <v>144.9</v>
      </c>
      <c r="Q236" s="3">
        <v>175.1</v>
      </c>
      <c r="R236" s="3">
        <v>162.30000000000001</v>
      </c>
      <c r="S236" s="3">
        <v>187.9</v>
      </c>
      <c r="T236" s="3">
        <v>147.19999999999999</v>
      </c>
      <c r="U236" s="3">
        <v>157.9</v>
      </c>
      <c r="V236" s="3">
        <v>116.1</v>
      </c>
      <c r="W236" s="3">
        <v>192.2</v>
      </c>
      <c r="X236" s="3">
        <v>156.4</v>
      </c>
      <c r="Y236" s="3">
        <v>192.1</v>
      </c>
      <c r="Z236" s="3">
        <v>153.69999999999999</v>
      </c>
      <c r="AA236" s="3">
        <v>149.4</v>
      </c>
      <c r="AB236" s="3">
        <v>150.9</v>
      </c>
      <c r="AC236" s="3">
        <v>137.5</v>
      </c>
      <c r="AD236" s="3">
        <v>125.4</v>
      </c>
      <c r="AE236" s="3">
        <v>171.2</v>
      </c>
      <c r="AF236" s="3">
        <v>142.30000000000001</v>
      </c>
      <c r="AG236" s="3">
        <v>138.6</v>
      </c>
      <c r="AH236" s="3">
        <v>150.69999999999999</v>
      </c>
      <c r="AI236" s="3">
        <v>150</v>
      </c>
      <c r="AJ236" s="3">
        <v>240.7</v>
      </c>
      <c r="AK236" s="3">
        <v>298.5</v>
      </c>
      <c r="AL236" s="3">
        <v>235.8</v>
      </c>
      <c r="AM236" s="3">
        <v>232.7</v>
      </c>
      <c r="AN236" s="3">
        <v>252.1</v>
      </c>
      <c r="AO236" s="3">
        <v>147.80000000000001</v>
      </c>
      <c r="AP236" s="3">
        <v>187.7</v>
      </c>
      <c r="AQ236" s="3">
        <v>235.8</v>
      </c>
      <c r="AR236" s="3">
        <v>156.4</v>
      </c>
      <c r="AS236" s="3">
        <v>354.7</v>
      </c>
      <c r="AT236" s="3">
        <v>276.5</v>
      </c>
      <c r="AU236" s="3">
        <v>280.5</v>
      </c>
      <c r="AV236" s="3">
        <v>310.10000000000002</v>
      </c>
      <c r="AW236" s="3">
        <v>269.8</v>
      </c>
      <c r="AX236" s="3">
        <v>280.7</v>
      </c>
      <c r="AY236" s="3">
        <v>354.1</v>
      </c>
      <c r="AZ236" s="3">
        <v>313.39999999999998</v>
      </c>
      <c r="BA236" s="3">
        <v>158.4</v>
      </c>
      <c r="BB236" s="3">
        <v>278.5</v>
      </c>
      <c r="BC236" s="3">
        <v>183.7</v>
      </c>
      <c r="BD236" s="3">
        <v>189.9</v>
      </c>
      <c r="BE236" s="3">
        <v>212.6</v>
      </c>
      <c r="BF236" s="3">
        <v>285.39999999999998</v>
      </c>
      <c r="BG236" s="3">
        <v>162.4</v>
      </c>
      <c r="BH236" s="3">
        <v>155.9</v>
      </c>
      <c r="BI236" s="3">
        <v>75.599999999999994</v>
      </c>
      <c r="BJ236" s="3">
        <v>137.4</v>
      </c>
      <c r="BK236" s="3">
        <v>159.80000000000001</v>
      </c>
      <c r="BL236" s="3">
        <v>170.5</v>
      </c>
      <c r="BM236" s="3">
        <v>188.9</v>
      </c>
      <c r="BN236" s="3">
        <v>88.5</v>
      </c>
      <c r="BO236" s="3">
        <v>290.89999999999998</v>
      </c>
      <c r="BP236" s="3">
        <v>271.2</v>
      </c>
      <c r="BQ236" s="3">
        <v>93.5</v>
      </c>
      <c r="BR236" s="3">
        <v>65.2</v>
      </c>
      <c r="BS236" s="3">
        <v>88</v>
      </c>
      <c r="BT236" s="3">
        <v>146.1</v>
      </c>
      <c r="BU236" s="3">
        <v>107.5</v>
      </c>
      <c r="BV236" s="3">
        <v>134</v>
      </c>
      <c r="BW236" s="3">
        <v>189.4</v>
      </c>
      <c r="BX236" s="3">
        <v>356.6</v>
      </c>
      <c r="BY236" s="3">
        <v>106.1</v>
      </c>
      <c r="BZ236" s="3">
        <v>294.39999999999998</v>
      </c>
      <c r="CA236" s="3">
        <v>284.7</v>
      </c>
      <c r="CB236" s="3">
        <v>286.89999999999998</v>
      </c>
      <c r="CC236" s="3">
        <v>251.8</v>
      </c>
      <c r="CD236" s="3">
        <v>254</v>
      </c>
      <c r="CE236" s="3">
        <v>216.2</v>
      </c>
      <c r="CF236" s="3">
        <v>17.100000000000001</v>
      </c>
      <c r="CG236" s="3">
        <v>99.3</v>
      </c>
      <c r="CH236" s="3">
        <v>89.1</v>
      </c>
      <c r="CI236" s="3">
        <v>249.4</v>
      </c>
      <c r="CJ236" s="3">
        <v>144.1</v>
      </c>
      <c r="CK236" s="3">
        <v>164.7</v>
      </c>
      <c r="CL236" s="3">
        <v>351.4</v>
      </c>
      <c r="CM236" s="3">
        <v>168.7</v>
      </c>
      <c r="CN236" s="3">
        <v>164.9</v>
      </c>
    </row>
    <row r="237" spans="1:92" x14ac:dyDescent="0.2">
      <c r="A237" s="4">
        <v>38930</v>
      </c>
      <c r="B237" s="3">
        <v>165.1</v>
      </c>
      <c r="C237" s="3">
        <v>144</v>
      </c>
      <c r="D237" s="3">
        <v>169.5</v>
      </c>
      <c r="E237" s="3">
        <v>140.1</v>
      </c>
      <c r="F237" s="3">
        <v>189.9</v>
      </c>
      <c r="G237" s="3">
        <v>195.3</v>
      </c>
      <c r="H237" s="3">
        <v>158.9</v>
      </c>
      <c r="I237" s="3">
        <v>185.1</v>
      </c>
      <c r="J237" s="3">
        <v>110.5</v>
      </c>
      <c r="K237" s="3">
        <v>148</v>
      </c>
      <c r="L237" s="3">
        <v>166.9</v>
      </c>
      <c r="M237" s="3">
        <v>178.6</v>
      </c>
      <c r="N237" s="3">
        <v>155.6</v>
      </c>
      <c r="O237" s="3">
        <v>173.8</v>
      </c>
      <c r="P237" s="3">
        <v>145.6</v>
      </c>
      <c r="Q237" s="3">
        <v>176.4</v>
      </c>
      <c r="R237" s="3">
        <v>166.8</v>
      </c>
      <c r="S237" s="3">
        <v>188.4</v>
      </c>
      <c r="T237" s="3">
        <v>147.5</v>
      </c>
      <c r="U237" s="3">
        <v>161.1</v>
      </c>
      <c r="V237" s="3">
        <v>123.3</v>
      </c>
      <c r="W237" s="3">
        <v>191</v>
      </c>
      <c r="X237" s="3">
        <v>156.80000000000001</v>
      </c>
      <c r="Y237" s="3">
        <v>193.8</v>
      </c>
      <c r="Z237" s="3">
        <v>151</v>
      </c>
      <c r="AA237" s="3">
        <v>138.69999999999999</v>
      </c>
      <c r="AB237" s="3">
        <v>151.19999999999999</v>
      </c>
      <c r="AC237" s="3">
        <v>135</v>
      </c>
      <c r="AD237" s="3">
        <v>121.9</v>
      </c>
      <c r="AE237" s="3">
        <v>173</v>
      </c>
      <c r="AF237" s="3">
        <v>144.69999999999999</v>
      </c>
      <c r="AG237" s="3">
        <v>141.5</v>
      </c>
      <c r="AH237" s="3">
        <v>150</v>
      </c>
      <c r="AI237" s="3">
        <v>151.30000000000001</v>
      </c>
      <c r="AJ237" s="3">
        <v>241.1</v>
      </c>
      <c r="AK237" s="3">
        <v>298.3</v>
      </c>
      <c r="AL237" s="3">
        <v>236.5</v>
      </c>
      <c r="AM237" s="3">
        <v>233.1</v>
      </c>
      <c r="AN237" s="3">
        <v>252.6</v>
      </c>
      <c r="AO237" s="3">
        <v>147.80000000000001</v>
      </c>
      <c r="AP237" s="3">
        <v>189</v>
      </c>
      <c r="AQ237" s="3">
        <v>236.6</v>
      </c>
      <c r="AR237" s="3">
        <v>158.19999999999999</v>
      </c>
      <c r="AS237" s="3">
        <v>355.2</v>
      </c>
      <c r="AT237" s="3">
        <v>276.7</v>
      </c>
      <c r="AU237" s="3">
        <v>280.60000000000002</v>
      </c>
      <c r="AV237" s="3">
        <v>312.5</v>
      </c>
      <c r="AW237" s="3">
        <v>273</v>
      </c>
      <c r="AX237" s="3">
        <v>280.7</v>
      </c>
      <c r="AY237" s="3">
        <v>354.1</v>
      </c>
      <c r="AZ237" s="3">
        <v>314.3</v>
      </c>
      <c r="BA237" s="3">
        <v>159.69999999999999</v>
      </c>
      <c r="BB237" s="3">
        <v>280</v>
      </c>
      <c r="BC237" s="3">
        <v>185.3</v>
      </c>
      <c r="BD237" s="3">
        <v>191.3</v>
      </c>
      <c r="BE237" s="3">
        <v>215.1</v>
      </c>
      <c r="BF237" s="3">
        <v>280</v>
      </c>
      <c r="BG237" s="3">
        <v>163.6</v>
      </c>
      <c r="BH237" s="3">
        <v>159.1</v>
      </c>
      <c r="BI237" s="3">
        <v>76.099999999999994</v>
      </c>
      <c r="BJ237" s="3">
        <v>140</v>
      </c>
      <c r="BK237" s="3">
        <v>159.6</v>
      </c>
      <c r="BL237" s="3">
        <v>169.6</v>
      </c>
      <c r="BM237" s="3">
        <v>188.9</v>
      </c>
      <c r="BN237" s="3">
        <v>87.9</v>
      </c>
      <c r="BO237" s="3">
        <v>291.89999999999998</v>
      </c>
      <c r="BP237" s="3">
        <v>272.2</v>
      </c>
      <c r="BQ237" s="3">
        <v>94.8</v>
      </c>
      <c r="BR237" s="3">
        <v>67.8</v>
      </c>
      <c r="BS237" s="3">
        <v>89.4</v>
      </c>
      <c r="BT237" s="3">
        <v>148.9</v>
      </c>
      <c r="BU237" s="3">
        <v>108.3</v>
      </c>
      <c r="BV237" s="3">
        <v>135.80000000000001</v>
      </c>
      <c r="BW237" s="3">
        <v>190.2</v>
      </c>
      <c r="BX237" s="3">
        <v>357.4</v>
      </c>
      <c r="BY237" s="3">
        <v>105.6</v>
      </c>
      <c r="BZ237" s="3">
        <v>295.2</v>
      </c>
      <c r="CA237" s="3">
        <v>286.2</v>
      </c>
      <c r="CB237" s="3">
        <v>283.7</v>
      </c>
      <c r="CC237" s="3">
        <v>254.1</v>
      </c>
      <c r="CD237" s="3">
        <v>254.8</v>
      </c>
      <c r="CE237" s="3">
        <v>218</v>
      </c>
      <c r="CF237" s="3">
        <v>17.2</v>
      </c>
      <c r="CG237" s="3">
        <v>96.4</v>
      </c>
      <c r="CH237" s="3">
        <v>90.1</v>
      </c>
      <c r="CI237" s="3">
        <v>249</v>
      </c>
      <c r="CJ237" s="3">
        <v>143.9</v>
      </c>
      <c r="CK237" s="3">
        <v>164.7</v>
      </c>
      <c r="CL237" s="3">
        <v>348.4</v>
      </c>
      <c r="CM237" s="3">
        <v>169.3</v>
      </c>
      <c r="CN237" s="3">
        <v>165.8</v>
      </c>
    </row>
    <row r="238" spans="1:92" x14ac:dyDescent="0.2">
      <c r="A238" s="4">
        <v>38961</v>
      </c>
      <c r="B238" s="3">
        <v>166.8</v>
      </c>
      <c r="C238" s="3">
        <v>144.9</v>
      </c>
      <c r="D238" s="3">
        <v>169</v>
      </c>
      <c r="E238" s="3">
        <v>141.69999999999999</v>
      </c>
      <c r="F238" s="3">
        <v>189.6</v>
      </c>
      <c r="G238" s="3">
        <v>191.8</v>
      </c>
      <c r="H238" s="3">
        <v>155.6</v>
      </c>
      <c r="I238" s="3">
        <v>184.6</v>
      </c>
      <c r="J238" s="3">
        <v>106.8</v>
      </c>
      <c r="K238" s="3">
        <v>148</v>
      </c>
      <c r="L238" s="3">
        <v>167.6</v>
      </c>
      <c r="M238" s="3">
        <v>180.6</v>
      </c>
      <c r="N238" s="3">
        <v>155.19999999999999</v>
      </c>
      <c r="O238" s="3">
        <v>173.5</v>
      </c>
      <c r="P238" s="3">
        <v>143.30000000000001</v>
      </c>
      <c r="Q238" s="3">
        <v>175.9</v>
      </c>
      <c r="R238" s="3">
        <v>168.1</v>
      </c>
      <c r="S238" s="3">
        <v>188.2</v>
      </c>
      <c r="T238" s="3">
        <v>147.80000000000001</v>
      </c>
      <c r="U238" s="3">
        <v>162.4</v>
      </c>
      <c r="V238" s="3">
        <v>125</v>
      </c>
      <c r="W238" s="3">
        <v>193.6</v>
      </c>
      <c r="X238" s="3">
        <v>158.4</v>
      </c>
      <c r="Y238" s="3">
        <v>193.9</v>
      </c>
      <c r="Z238" s="3">
        <v>151.69999999999999</v>
      </c>
      <c r="AA238" s="3">
        <v>141.4</v>
      </c>
      <c r="AB238" s="3">
        <v>151.1</v>
      </c>
      <c r="AC238" s="3">
        <v>136.30000000000001</v>
      </c>
      <c r="AD238" s="3">
        <v>122.4</v>
      </c>
      <c r="AE238" s="3">
        <v>177.9</v>
      </c>
      <c r="AF238" s="3">
        <v>150.1</v>
      </c>
      <c r="AG238" s="3">
        <v>147.4</v>
      </c>
      <c r="AH238" s="3">
        <v>151.19999999999999</v>
      </c>
      <c r="AI238" s="3">
        <v>150.69999999999999</v>
      </c>
      <c r="AJ238" s="3">
        <v>240.8</v>
      </c>
      <c r="AK238" s="3">
        <v>301.60000000000002</v>
      </c>
      <c r="AL238" s="3">
        <v>237</v>
      </c>
      <c r="AM238" s="3">
        <v>233.3</v>
      </c>
      <c r="AN238" s="3">
        <v>252.8</v>
      </c>
      <c r="AO238" s="3">
        <v>148.1</v>
      </c>
      <c r="AP238" s="3">
        <v>189</v>
      </c>
      <c r="AQ238" s="3">
        <v>237.1</v>
      </c>
      <c r="AR238" s="3">
        <v>157.80000000000001</v>
      </c>
      <c r="AS238" s="3">
        <v>355.4</v>
      </c>
      <c r="AT238" s="3">
        <v>276.7</v>
      </c>
      <c r="AU238" s="3">
        <v>280.60000000000002</v>
      </c>
      <c r="AV238" s="3">
        <v>327.8</v>
      </c>
      <c r="AW238" s="3">
        <v>276.2</v>
      </c>
      <c r="AX238" s="3">
        <v>280.7</v>
      </c>
      <c r="AY238" s="3">
        <v>354.1</v>
      </c>
      <c r="AZ238" s="3">
        <v>315.39999999999998</v>
      </c>
      <c r="BA238" s="3">
        <v>161</v>
      </c>
      <c r="BB238" s="3">
        <v>280.5</v>
      </c>
      <c r="BC238" s="3">
        <v>187.6</v>
      </c>
      <c r="BD238" s="3">
        <v>193.7</v>
      </c>
      <c r="BE238" s="3">
        <v>220.3</v>
      </c>
      <c r="BF238" s="3">
        <v>267.3</v>
      </c>
      <c r="BG238" s="3">
        <v>169.4</v>
      </c>
      <c r="BH238" s="3">
        <v>158.19999999999999</v>
      </c>
      <c r="BI238" s="3">
        <v>79</v>
      </c>
      <c r="BJ238" s="3">
        <v>141.5</v>
      </c>
      <c r="BK238" s="3">
        <v>160.19999999999999</v>
      </c>
      <c r="BL238" s="3">
        <v>171.2</v>
      </c>
      <c r="BM238" s="3">
        <v>200.2</v>
      </c>
      <c r="BN238" s="3">
        <v>87.8</v>
      </c>
      <c r="BO238" s="3">
        <v>293.7</v>
      </c>
      <c r="BP238" s="3">
        <v>277.8</v>
      </c>
      <c r="BQ238" s="3">
        <v>97.8</v>
      </c>
      <c r="BR238" s="3">
        <v>69.8</v>
      </c>
      <c r="BS238" s="3">
        <v>89</v>
      </c>
      <c r="BT238" s="3">
        <v>150.4</v>
      </c>
      <c r="BU238" s="3">
        <v>110.3</v>
      </c>
      <c r="BV238" s="3">
        <v>137.19999999999999</v>
      </c>
      <c r="BW238" s="3">
        <v>190.7</v>
      </c>
      <c r="BX238" s="3">
        <v>357.6</v>
      </c>
      <c r="BY238" s="3">
        <v>105.5</v>
      </c>
      <c r="BZ238" s="3">
        <v>296.39999999999998</v>
      </c>
      <c r="CA238" s="3">
        <v>268.60000000000002</v>
      </c>
      <c r="CB238" s="3">
        <v>283.3</v>
      </c>
      <c r="CC238" s="3">
        <v>248</v>
      </c>
      <c r="CD238" s="3">
        <v>257.3</v>
      </c>
      <c r="CE238" s="3">
        <v>201.3</v>
      </c>
      <c r="CF238" s="3">
        <v>17.2</v>
      </c>
      <c r="CG238" s="3">
        <v>97.3</v>
      </c>
      <c r="CH238" s="3">
        <v>89.7</v>
      </c>
      <c r="CI238" s="3">
        <v>252.6</v>
      </c>
      <c r="CJ238" s="3">
        <v>143.6</v>
      </c>
      <c r="CK238" s="3">
        <v>164.7</v>
      </c>
      <c r="CL238" s="3">
        <v>358.7</v>
      </c>
      <c r="CM238" s="3">
        <v>169.1</v>
      </c>
      <c r="CN238" s="3">
        <v>165.5</v>
      </c>
    </row>
    <row r="239" spans="1:92" x14ac:dyDescent="0.2">
      <c r="A239" s="4">
        <v>38991</v>
      </c>
      <c r="B239" s="3">
        <v>166.8</v>
      </c>
      <c r="C239" s="3">
        <v>143.69999999999999</v>
      </c>
      <c r="D239" s="3">
        <v>169</v>
      </c>
      <c r="E239" s="3">
        <v>143.30000000000001</v>
      </c>
      <c r="F239" s="3">
        <v>188.9</v>
      </c>
      <c r="G239" s="3">
        <v>189.5</v>
      </c>
      <c r="H239" s="3">
        <v>159.69999999999999</v>
      </c>
      <c r="I239" s="3">
        <v>187.1</v>
      </c>
      <c r="J239" s="3">
        <v>109.6</v>
      </c>
      <c r="K239" s="3">
        <v>147.9</v>
      </c>
      <c r="L239" s="3">
        <v>169.1</v>
      </c>
      <c r="M239" s="3">
        <v>183</v>
      </c>
      <c r="N239" s="3">
        <v>155.80000000000001</v>
      </c>
      <c r="O239" s="3">
        <v>173.7</v>
      </c>
      <c r="P239" s="3">
        <v>144.80000000000001</v>
      </c>
      <c r="Q239" s="3">
        <v>175.7</v>
      </c>
      <c r="R239" s="3">
        <v>169.6</v>
      </c>
      <c r="S239" s="3">
        <v>188.9</v>
      </c>
      <c r="T239" s="3">
        <v>147.1</v>
      </c>
      <c r="U239" s="3">
        <v>162.5</v>
      </c>
      <c r="V239" s="3">
        <v>125.2</v>
      </c>
      <c r="W239" s="3">
        <v>193.9</v>
      </c>
      <c r="X239" s="3">
        <v>158.5</v>
      </c>
      <c r="Y239" s="3">
        <v>193.3</v>
      </c>
      <c r="Z239" s="3">
        <v>154.69999999999999</v>
      </c>
      <c r="AA239" s="3">
        <v>144.30000000000001</v>
      </c>
      <c r="AB239" s="3">
        <v>154</v>
      </c>
      <c r="AC239" s="3">
        <v>138.80000000000001</v>
      </c>
      <c r="AD239" s="3">
        <v>124.1</v>
      </c>
      <c r="AE239" s="3">
        <v>183</v>
      </c>
      <c r="AF239" s="3">
        <v>152</v>
      </c>
      <c r="AG239" s="3">
        <v>148.9</v>
      </c>
      <c r="AH239" s="3">
        <v>155.6</v>
      </c>
      <c r="AI239" s="3">
        <v>152.5</v>
      </c>
      <c r="AJ239" s="3">
        <v>242.1</v>
      </c>
      <c r="AK239" s="3">
        <v>302.7</v>
      </c>
      <c r="AL239" s="3">
        <v>237.9</v>
      </c>
      <c r="AM239" s="3">
        <v>234</v>
      </c>
      <c r="AN239" s="3">
        <v>253.5</v>
      </c>
      <c r="AO239" s="3">
        <v>149.1</v>
      </c>
      <c r="AP239" s="3">
        <v>189.4</v>
      </c>
      <c r="AQ239" s="3">
        <v>237.7</v>
      </c>
      <c r="AR239" s="3">
        <v>157.9</v>
      </c>
      <c r="AS239" s="3">
        <v>355.6</v>
      </c>
      <c r="AT239" s="3">
        <v>276.89999999999998</v>
      </c>
      <c r="AU239" s="3">
        <v>280.8</v>
      </c>
      <c r="AV239" s="3">
        <v>330.3</v>
      </c>
      <c r="AW239" s="3">
        <v>278.3</v>
      </c>
      <c r="AX239" s="3">
        <v>280.7</v>
      </c>
      <c r="AY239" s="3">
        <v>354.1</v>
      </c>
      <c r="AZ239" s="3">
        <v>317.10000000000002</v>
      </c>
      <c r="BA239" s="3">
        <v>160.69999999999999</v>
      </c>
      <c r="BB239" s="3">
        <v>279.2</v>
      </c>
      <c r="BC239" s="3">
        <v>197.3</v>
      </c>
      <c r="BD239" s="3">
        <v>198.8</v>
      </c>
      <c r="BE239" s="3">
        <v>231.1</v>
      </c>
      <c r="BF239" s="3">
        <v>249.3</v>
      </c>
      <c r="BG239" s="3">
        <v>164</v>
      </c>
      <c r="BH239" s="3">
        <v>158.1</v>
      </c>
      <c r="BI239" s="3">
        <v>74.7</v>
      </c>
      <c r="BJ239" s="3">
        <v>140.30000000000001</v>
      </c>
      <c r="BK239" s="3">
        <v>160.1</v>
      </c>
      <c r="BL239" s="3">
        <v>171.4</v>
      </c>
      <c r="BM239" s="3">
        <v>200.2</v>
      </c>
      <c r="BN239" s="3">
        <v>88.6</v>
      </c>
      <c r="BO239" s="3">
        <v>295</v>
      </c>
      <c r="BP239" s="3">
        <v>291.8</v>
      </c>
      <c r="BQ239" s="3">
        <v>97.5</v>
      </c>
      <c r="BR239" s="3">
        <v>70.599999999999994</v>
      </c>
      <c r="BS239" s="3">
        <v>89.7</v>
      </c>
      <c r="BT239" s="3">
        <v>149.6</v>
      </c>
      <c r="BU239" s="3">
        <v>110.3</v>
      </c>
      <c r="BV239" s="3">
        <v>136.9</v>
      </c>
      <c r="BW239" s="3">
        <v>191.3</v>
      </c>
      <c r="BX239" s="3">
        <v>359.1</v>
      </c>
      <c r="BY239" s="3">
        <v>105.2</v>
      </c>
      <c r="BZ239" s="3">
        <v>298</v>
      </c>
      <c r="CA239" s="3">
        <v>254.4</v>
      </c>
      <c r="CB239" s="3">
        <v>282.3</v>
      </c>
      <c r="CC239" s="3">
        <v>247.6</v>
      </c>
      <c r="CD239" s="3">
        <v>259.3</v>
      </c>
      <c r="CE239" s="3">
        <v>199.4</v>
      </c>
      <c r="CF239" s="3">
        <v>16.8</v>
      </c>
      <c r="CG239" s="3">
        <v>97.4</v>
      </c>
      <c r="CH239" s="3">
        <v>89.6</v>
      </c>
      <c r="CI239" s="3">
        <v>251.9</v>
      </c>
      <c r="CJ239" s="3">
        <v>142.69999999999999</v>
      </c>
      <c r="CK239" s="3">
        <v>166.1</v>
      </c>
      <c r="CL239" s="3">
        <v>361.3</v>
      </c>
      <c r="CM239" s="3">
        <v>169.5</v>
      </c>
      <c r="CN239" s="3">
        <v>166.2</v>
      </c>
    </row>
    <row r="240" spans="1:92" x14ac:dyDescent="0.2">
      <c r="A240" s="4">
        <v>39022</v>
      </c>
      <c r="B240" s="3">
        <v>169.4</v>
      </c>
      <c r="C240" s="3">
        <v>144.80000000000001</v>
      </c>
      <c r="D240" s="3">
        <v>170.4</v>
      </c>
      <c r="E240" s="3">
        <v>142.4</v>
      </c>
      <c r="F240" s="3">
        <v>188.3</v>
      </c>
      <c r="G240" s="3">
        <v>191.3</v>
      </c>
      <c r="H240" s="3">
        <v>156.1</v>
      </c>
      <c r="I240" s="3">
        <v>189.8</v>
      </c>
      <c r="J240" s="3">
        <v>108.5</v>
      </c>
      <c r="K240" s="3">
        <v>148.4</v>
      </c>
      <c r="L240" s="3">
        <v>168.9</v>
      </c>
      <c r="M240" s="3">
        <v>182.1</v>
      </c>
      <c r="N240" s="3">
        <v>156.30000000000001</v>
      </c>
      <c r="O240" s="3">
        <v>173.8</v>
      </c>
      <c r="P240" s="3">
        <v>145.80000000000001</v>
      </c>
      <c r="Q240" s="3">
        <v>176</v>
      </c>
      <c r="R240" s="3">
        <v>170.5</v>
      </c>
      <c r="S240" s="3">
        <v>188.8</v>
      </c>
      <c r="T240" s="3">
        <v>147.80000000000001</v>
      </c>
      <c r="U240" s="3">
        <v>161.4</v>
      </c>
      <c r="V240" s="3">
        <v>123.6</v>
      </c>
      <c r="W240" s="3">
        <v>193.7</v>
      </c>
      <c r="X240" s="3">
        <v>159.9</v>
      </c>
      <c r="Y240" s="3">
        <v>193.1</v>
      </c>
      <c r="Z240" s="3">
        <v>161.1</v>
      </c>
      <c r="AA240" s="3">
        <v>150.69999999999999</v>
      </c>
      <c r="AB240" s="3">
        <v>160.30000000000001</v>
      </c>
      <c r="AC240" s="3">
        <v>144.1</v>
      </c>
      <c r="AD240" s="3">
        <v>129.80000000000001</v>
      </c>
      <c r="AE240" s="3">
        <v>185.9</v>
      </c>
      <c r="AF240" s="3">
        <v>158.19999999999999</v>
      </c>
      <c r="AG240" s="3">
        <v>156.6</v>
      </c>
      <c r="AH240" s="3">
        <v>150.69999999999999</v>
      </c>
      <c r="AI240" s="3">
        <v>151.69999999999999</v>
      </c>
      <c r="AJ240" s="3">
        <v>242.8</v>
      </c>
      <c r="AK240" s="3">
        <v>305</v>
      </c>
      <c r="AL240" s="3">
        <v>238.3</v>
      </c>
      <c r="AM240" s="3">
        <v>234.6</v>
      </c>
      <c r="AN240" s="3">
        <v>254.3</v>
      </c>
      <c r="AO240" s="3">
        <v>148.4</v>
      </c>
      <c r="AP240" s="3">
        <v>188.4</v>
      </c>
      <c r="AQ240" s="3">
        <v>238.3</v>
      </c>
      <c r="AR240" s="3">
        <v>155.80000000000001</v>
      </c>
      <c r="AS240" s="3">
        <v>355.6</v>
      </c>
      <c r="AT240" s="3">
        <v>276.8</v>
      </c>
      <c r="AU240" s="3">
        <v>281.3</v>
      </c>
      <c r="AV240" s="3">
        <v>332.8</v>
      </c>
      <c r="AW240" s="3">
        <v>279.5</v>
      </c>
      <c r="AX240" s="3">
        <v>280.7</v>
      </c>
      <c r="AY240" s="3">
        <v>354.1</v>
      </c>
      <c r="AZ240" s="3">
        <v>317.60000000000002</v>
      </c>
      <c r="BA240" s="3">
        <v>161.1</v>
      </c>
      <c r="BB240" s="3">
        <v>280.10000000000002</v>
      </c>
      <c r="BC240" s="3">
        <v>199.5</v>
      </c>
      <c r="BD240" s="3">
        <v>202.6</v>
      </c>
      <c r="BE240" s="3">
        <v>238.7</v>
      </c>
      <c r="BF240" s="3">
        <v>240</v>
      </c>
      <c r="BG240" s="3">
        <v>168.5</v>
      </c>
      <c r="BH240" s="3">
        <v>158.4</v>
      </c>
      <c r="BI240" s="3">
        <v>74.2</v>
      </c>
      <c r="BJ240" s="3">
        <v>142.5</v>
      </c>
      <c r="BK240" s="3">
        <v>160.80000000000001</v>
      </c>
      <c r="BL240" s="3">
        <v>171.4</v>
      </c>
      <c r="BM240" s="3">
        <v>200.2</v>
      </c>
      <c r="BN240" s="3">
        <v>88.4</v>
      </c>
      <c r="BO240" s="3">
        <v>295.7</v>
      </c>
      <c r="BP240" s="3">
        <v>290.7</v>
      </c>
      <c r="BQ240" s="3">
        <v>98.2</v>
      </c>
      <c r="BR240" s="3">
        <v>70.599999999999994</v>
      </c>
      <c r="BS240" s="3">
        <v>90.5</v>
      </c>
      <c r="BT240" s="3">
        <v>151.1</v>
      </c>
      <c r="BU240" s="3">
        <v>110.4</v>
      </c>
      <c r="BV240" s="3">
        <v>137</v>
      </c>
      <c r="BW240" s="3">
        <v>191.1</v>
      </c>
      <c r="BX240" s="3">
        <v>360</v>
      </c>
      <c r="BY240" s="3">
        <v>104.9</v>
      </c>
      <c r="BZ240" s="3">
        <v>300.3</v>
      </c>
      <c r="CA240" s="3">
        <v>253.2</v>
      </c>
      <c r="CB240" s="3">
        <v>286.89999999999998</v>
      </c>
      <c r="CC240" s="3">
        <v>250.9</v>
      </c>
      <c r="CD240" s="3">
        <v>261.39999999999998</v>
      </c>
      <c r="CE240" s="3">
        <v>194.2</v>
      </c>
      <c r="CF240" s="3">
        <v>16.899999999999999</v>
      </c>
      <c r="CG240" s="3">
        <v>99.2</v>
      </c>
      <c r="CH240" s="3">
        <v>89.1</v>
      </c>
      <c r="CI240" s="3">
        <v>253.2</v>
      </c>
      <c r="CJ240" s="3">
        <v>144.19999999999999</v>
      </c>
      <c r="CK240" s="3">
        <v>166.1</v>
      </c>
      <c r="CL240" s="3">
        <v>360.1</v>
      </c>
      <c r="CM240" s="3">
        <v>170.3</v>
      </c>
      <c r="CN240" s="3">
        <v>166.3</v>
      </c>
    </row>
    <row r="241" spans="1:92" x14ac:dyDescent="0.2">
      <c r="A241" s="4">
        <v>39052</v>
      </c>
      <c r="B241" s="3">
        <v>170.5</v>
      </c>
      <c r="C241" s="3">
        <v>145.80000000000001</v>
      </c>
      <c r="D241" s="3">
        <v>171.4</v>
      </c>
      <c r="E241" s="3">
        <v>141.69999999999999</v>
      </c>
      <c r="F241" s="3">
        <v>190.4</v>
      </c>
      <c r="G241" s="3">
        <v>194.4</v>
      </c>
      <c r="H241" s="3">
        <v>156.80000000000001</v>
      </c>
      <c r="I241" s="3">
        <v>190</v>
      </c>
      <c r="J241" s="3">
        <v>109.8</v>
      </c>
      <c r="K241" s="3">
        <v>149.80000000000001</v>
      </c>
      <c r="L241" s="3">
        <v>169.9</v>
      </c>
      <c r="M241" s="3">
        <v>180.6</v>
      </c>
      <c r="N241" s="3">
        <v>159.6</v>
      </c>
      <c r="O241" s="3">
        <v>174.1</v>
      </c>
      <c r="P241" s="3">
        <v>145.69999999999999</v>
      </c>
      <c r="Q241" s="3">
        <v>176.4</v>
      </c>
      <c r="R241" s="3">
        <v>179</v>
      </c>
      <c r="S241" s="3">
        <v>189</v>
      </c>
      <c r="T241" s="3">
        <v>147.1</v>
      </c>
      <c r="U241" s="3">
        <v>161.5</v>
      </c>
      <c r="V241" s="3">
        <v>125.9</v>
      </c>
      <c r="W241" s="3">
        <v>193.9</v>
      </c>
      <c r="X241" s="3">
        <v>160.6</v>
      </c>
      <c r="Y241" s="3">
        <v>193.3</v>
      </c>
      <c r="Z241" s="3">
        <v>162</v>
      </c>
      <c r="AA241" s="3">
        <v>152</v>
      </c>
      <c r="AB241" s="3">
        <v>160.9</v>
      </c>
      <c r="AC241" s="3">
        <v>142.4</v>
      </c>
      <c r="AD241" s="3">
        <v>127.6</v>
      </c>
      <c r="AE241" s="3">
        <v>186.6</v>
      </c>
      <c r="AF241" s="3">
        <v>157.1</v>
      </c>
      <c r="AG241" s="3">
        <v>155.30000000000001</v>
      </c>
      <c r="AH241" s="3">
        <v>151.19999999999999</v>
      </c>
      <c r="AI241" s="3">
        <v>151.6</v>
      </c>
      <c r="AJ241" s="3">
        <v>243.6</v>
      </c>
      <c r="AK241" s="3">
        <v>304.7</v>
      </c>
      <c r="AL241" s="3">
        <v>239.1</v>
      </c>
      <c r="AM241" s="3">
        <v>235.1</v>
      </c>
      <c r="AN241" s="3">
        <v>255</v>
      </c>
      <c r="AO241" s="3">
        <v>148.4</v>
      </c>
      <c r="AP241" s="3">
        <v>187.6</v>
      </c>
      <c r="AQ241" s="3">
        <v>238.8</v>
      </c>
      <c r="AR241" s="3">
        <v>153.6</v>
      </c>
      <c r="AS241" s="3">
        <v>355.8</v>
      </c>
      <c r="AT241" s="3">
        <v>276.89999999999998</v>
      </c>
      <c r="AU241" s="3">
        <v>281.5</v>
      </c>
      <c r="AV241" s="3">
        <v>347.6</v>
      </c>
      <c r="AW241" s="3">
        <v>281.10000000000002</v>
      </c>
      <c r="AX241" s="3">
        <v>280.7</v>
      </c>
      <c r="AY241" s="3">
        <v>354.1</v>
      </c>
      <c r="AZ241" s="3">
        <v>318.89999999999998</v>
      </c>
      <c r="BA241" s="3">
        <v>162.4</v>
      </c>
      <c r="BB241" s="3">
        <v>279.5</v>
      </c>
      <c r="BC241" s="3">
        <v>199.5</v>
      </c>
      <c r="BD241" s="3">
        <v>205</v>
      </c>
      <c r="BE241" s="3">
        <v>243.3</v>
      </c>
      <c r="BF241" s="3">
        <v>249.4</v>
      </c>
      <c r="BG241" s="3">
        <v>187.7</v>
      </c>
      <c r="BH241" s="3">
        <v>162.5</v>
      </c>
      <c r="BI241" s="3">
        <v>73.3</v>
      </c>
      <c r="BJ241" s="3">
        <v>141.80000000000001</v>
      </c>
      <c r="BK241" s="3">
        <v>161.19999999999999</v>
      </c>
      <c r="BL241" s="3">
        <v>171.8</v>
      </c>
      <c r="BM241" s="3">
        <v>200.2</v>
      </c>
      <c r="BN241" s="3">
        <v>88.2</v>
      </c>
      <c r="BO241" s="3">
        <v>296.60000000000002</v>
      </c>
      <c r="BP241" s="3">
        <v>291.10000000000002</v>
      </c>
      <c r="BQ241" s="3">
        <v>97.5</v>
      </c>
      <c r="BR241" s="3">
        <v>69</v>
      </c>
      <c r="BS241" s="3">
        <v>90.8</v>
      </c>
      <c r="BT241" s="3">
        <v>150.9</v>
      </c>
      <c r="BU241" s="3">
        <v>108.3</v>
      </c>
      <c r="BV241" s="3">
        <v>138.1</v>
      </c>
      <c r="BW241" s="3">
        <v>190.8</v>
      </c>
      <c r="BX241" s="3">
        <v>360.7</v>
      </c>
      <c r="BY241" s="3">
        <v>104.5</v>
      </c>
      <c r="BZ241" s="3">
        <v>301.39999999999998</v>
      </c>
      <c r="CA241" s="3">
        <v>259</v>
      </c>
      <c r="CB241" s="3">
        <v>285.3</v>
      </c>
      <c r="CC241" s="3">
        <v>249.4</v>
      </c>
      <c r="CD241" s="3">
        <v>262.3</v>
      </c>
      <c r="CE241" s="3">
        <v>208.2</v>
      </c>
      <c r="CF241" s="3">
        <v>16.899999999999999</v>
      </c>
      <c r="CG241" s="3">
        <v>101.8</v>
      </c>
      <c r="CH241" s="3">
        <v>89.4</v>
      </c>
      <c r="CI241" s="3">
        <v>254.5</v>
      </c>
      <c r="CJ241" s="3">
        <v>145.30000000000001</v>
      </c>
      <c r="CK241" s="3">
        <v>166.2</v>
      </c>
      <c r="CL241" s="3">
        <v>362.3</v>
      </c>
      <c r="CM241" s="3">
        <v>170.4</v>
      </c>
      <c r="CN241" s="3">
        <v>166.8</v>
      </c>
    </row>
    <row r="242" spans="1:92" x14ac:dyDescent="0.2">
      <c r="A242" s="4">
        <v>39083</v>
      </c>
      <c r="B242" s="3">
        <v>170.2</v>
      </c>
      <c r="C242" s="3">
        <v>143.30000000000001</v>
      </c>
      <c r="D242" s="3">
        <v>171.4</v>
      </c>
      <c r="E242" s="3">
        <v>143.4</v>
      </c>
      <c r="F242" s="3">
        <v>189.4</v>
      </c>
      <c r="G242" s="3">
        <v>193.4</v>
      </c>
      <c r="H242" s="3">
        <v>159.19999999999999</v>
      </c>
      <c r="I242" s="3">
        <v>189.8</v>
      </c>
      <c r="J242" s="3">
        <v>107</v>
      </c>
      <c r="K242" s="3">
        <v>148.4</v>
      </c>
      <c r="L242" s="3">
        <v>170.2</v>
      </c>
      <c r="M242" s="3">
        <v>178.8</v>
      </c>
      <c r="N242" s="3">
        <v>162</v>
      </c>
      <c r="O242" s="3">
        <v>173.9</v>
      </c>
      <c r="P242" s="3">
        <v>146</v>
      </c>
      <c r="Q242" s="3">
        <v>176.5</v>
      </c>
      <c r="R242" s="3">
        <v>178.7</v>
      </c>
      <c r="S242" s="3">
        <v>188.9</v>
      </c>
      <c r="T242" s="3">
        <v>145.1</v>
      </c>
      <c r="U242" s="3">
        <v>157.30000000000001</v>
      </c>
      <c r="V242" s="3">
        <v>122.4</v>
      </c>
      <c r="W242" s="3">
        <v>193</v>
      </c>
      <c r="X242" s="3">
        <v>161.30000000000001</v>
      </c>
      <c r="Y242" s="3">
        <v>194.2</v>
      </c>
      <c r="Z242" s="3">
        <v>159</v>
      </c>
      <c r="AA242" s="3">
        <v>150.69999999999999</v>
      </c>
      <c r="AB242" s="3">
        <v>157.4</v>
      </c>
      <c r="AC242" s="3">
        <v>146.19999999999999</v>
      </c>
      <c r="AD242" s="3">
        <v>131.9</v>
      </c>
      <c r="AE242" s="3">
        <v>188</v>
      </c>
      <c r="AF242" s="3">
        <v>147.4</v>
      </c>
      <c r="AG242" s="3">
        <v>144</v>
      </c>
      <c r="AH242" s="3">
        <v>153.1</v>
      </c>
      <c r="AI242" s="3">
        <v>150.80000000000001</v>
      </c>
      <c r="AJ242" s="3">
        <v>244.1</v>
      </c>
      <c r="AK242" s="3">
        <v>307.10000000000002</v>
      </c>
      <c r="AL242" s="3">
        <v>239.3</v>
      </c>
      <c r="AM242" s="3">
        <v>234.8</v>
      </c>
      <c r="AN242" s="3">
        <v>254.9</v>
      </c>
      <c r="AO242" s="3">
        <v>147.5</v>
      </c>
      <c r="AP242" s="3">
        <v>189.3</v>
      </c>
      <c r="AQ242" s="3">
        <v>239.2</v>
      </c>
      <c r="AR242" s="3">
        <v>156.6</v>
      </c>
      <c r="AS242" s="3">
        <v>361.7</v>
      </c>
      <c r="AT242" s="3">
        <v>282</v>
      </c>
      <c r="AU242" s="3">
        <v>282.5</v>
      </c>
      <c r="AV242" s="3">
        <v>351.7</v>
      </c>
      <c r="AW242" s="3">
        <v>282.8</v>
      </c>
      <c r="AX242" s="3">
        <v>280.7</v>
      </c>
      <c r="AY242" s="3">
        <v>354.1</v>
      </c>
      <c r="AZ242" s="3">
        <v>324.10000000000002</v>
      </c>
      <c r="BA242" s="3">
        <v>162.80000000000001</v>
      </c>
      <c r="BB242" s="3">
        <v>281.5</v>
      </c>
      <c r="BC242" s="3">
        <v>199.8</v>
      </c>
      <c r="BD242" s="3">
        <v>206</v>
      </c>
      <c r="BE242" s="3">
        <v>243.9</v>
      </c>
      <c r="BF242" s="3">
        <v>235.2</v>
      </c>
      <c r="BG242" s="3">
        <v>162.4</v>
      </c>
      <c r="BH242" s="3">
        <v>154</v>
      </c>
      <c r="BI242" s="3">
        <v>71.2</v>
      </c>
      <c r="BJ242" s="3">
        <v>139</v>
      </c>
      <c r="BK242" s="3">
        <v>161.5</v>
      </c>
      <c r="BL242" s="3">
        <v>170.4</v>
      </c>
      <c r="BM242" s="3">
        <v>200.2</v>
      </c>
      <c r="BN242" s="3">
        <v>87.7</v>
      </c>
      <c r="BO242" s="3">
        <v>300.2</v>
      </c>
      <c r="BP242" s="3">
        <v>291</v>
      </c>
      <c r="BQ242" s="3">
        <v>92.5</v>
      </c>
      <c r="BR242" s="3">
        <v>65.2</v>
      </c>
      <c r="BS242" s="3">
        <v>87.4</v>
      </c>
      <c r="BT242" s="3">
        <v>148.1</v>
      </c>
      <c r="BU242" s="3">
        <v>106.8</v>
      </c>
      <c r="BV242" s="3">
        <v>136.5</v>
      </c>
      <c r="BW242" s="3">
        <v>191</v>
      </c>
      <c r="BX242" s="3">
        <v>364</v>
      </c>
      <c r="BY242" s="3">
        <v>105.5</v>
      </c>
      <c r="BZ242" s="3">
        <v>303.8</v>
      </c>
      <c r="CA242" s="3">
        <v>256.2</v>
      </c>
      <c r="CB242" s="3">
        <v>289.10000000000002</v>
      </c>
      <c r="CC242" s="3">
        <v>257.39999999999998</v>
      </c>
      <c r="CD242" s="3">
        <v>270</v>
      </c>
      <c r="CE242" s="3">
        <v>195</v>
      </c>
      <c r="CF242" s="3">
        <v>16.7</v>
      </c>
      <c r="CG242" s="3">
        <v>101.3</v>
      </c>
      <c r="CH242" s="3">
        <v>88.9</v>
      </c>
      <c r="CI242" s="3">
        <v>247.1</v>
      </c>
      <c r="CJ242" s="3">
        <v>144.9</v>
      </c>
      <c r="CK242" s="3">
        <v>166.1</v>
      </c>
      <c r="CL242" s="3">
        <v>359.6</v>
      </c>
      <c r="CM242" s="3">
        <v>171.5</v>
      </c>
      <c r="CN242" s="3">
        <v>167.5</v>
      </c>
    </row>
    <row r="243" spans="1:92" x14ac:dyDescent="0.2">
      <c r="A243" s="4">
        <v>39114</v>
      </c>
      <c r="B243" s="3">
        <v>171</v>
      </c>
      <c r="C243" s="3">
        <v>145.4</v>
      </c>
      <c r="D243" s="3">
        <v>171.8</v>
      </c>
      <c r="E243" s="3">
        <v>141.69999999999999</v>
      </c>
      <c r="F243" s="3">
        <v>188.7</v>
      </c>
      <c r="G243" s="3">
        <v>188.6</v>
      </c>
      <c r="H243" s="3">
        <v>157.5</v>
      </c>
      <c r="I243" s="3">
        <v>190</v>
      </c>
      <c r="J243" s="3">
        <v>112.4</v>
      </c>
      <c r="K243" s="3">
        <v>149</v>
      </c>
      <c r="L243" s="3">
        <v>173.6</v>
      </c>
      <c r="M243" s="3">
        <v>186.2</v>
      </c>
      <c r="N243" s="3">
        <v>161.6</v>
      </c>
      <c r="O243" s="3">
        <v>173.8</v>
      </c>
      <c r="P243" s="3">
        <v>144.5</v>
      </c>
      <c r="Q243" s="3">
        <v>174</v>
      </c>
      <c r="R243" s="3">
        <v>179</v>
      </c>
      <c r="S243" s="3">
        <v>188.3</v>
      </c>
      <c r="T243" s="3">
        <v>145.1</v>
      </c>
      <c r="U243" s="3">
        <v>160.6</v>
      </c>
      <c r="V243" s="3">
        <v>124.7</v>
      </c>
      <c r="W243" s="3">
        <v>196.8</v>
      </c>
      <c r="X243" s="3">
        <v>163</v>
      </c>
      <c r="Y243" s="3">
        <v>195.7</v>
      </c>
      <c r="Z243" s="3">
        <v>166.1</v>
      </c>
      <c r="AA243" s="3">
        <v>156.19999999999999</v>
      </c>
      <c r="AB243" s="3">
        <v>165.4</v>
      </c>
      <c r="AC243" s="3">
        <v>148.5</v>
      </c>
      <c r="AD243" s="3">
        <v>134.4</v>
      </c>
      <c r="AE243" s="3">
        <v>188.8</v>
      </c>
      <c r="AF243" s="3">
        <v>147.80000000000001</v>
      </c>
      <c r="AG243" s="3">
        <v>144.4</v>
      </c>
      <c r="AH243" s="3">
        <v>153.30000000000001</v>
      </c>
      <c r="AI243" s="3">
        <v>151.80000000000001</v>
      </c>
      <c r="AJ243" s="3">
        <v>244.3</v>
      </c>
      <c r="AK243" s="3">
        <v>308.2</v>
      </c>
      <c r="AL243" s="3">
        <v>239.9</v>
      </c>
      <c r="AM243" s="3">
        <v>235.7</v>
      </c>
      <c r="AN243" s="3">
        <v>255.9</v>
      </c>
      <c r="AO243" s="3">
        <v>147.9</v>
      </c>
      <c r="AP243" s="3">
        <v>190.2</v>
      </c>
      <c r="AQ243" s="3">
        <v>239.8</v>
      </c>
      <c r="AR243" s="3">
        <v>157.80000000000001</v>
      </c>
      <c r="AS243" s="3">
        <v>363.2</v>
      </c>
      <c r="AT243" s="3">
        <v>283.7</v>
      </c>
      <c r="AU243" s="3">
        <v>282.60000000000002</v>
      </c>
      <c r="AV243" s="3">
        <v>365.7</v>
      </c>
      <c r="AW243" s="3">
        <v>285.60000000000002</v>
      </c>
      <c r="AX243" s="3">
        <v>280.7</v>
      </c>
      <c r="AY243" s="3">
        <v>354.1</v>
      </c>
      <c r="AZ243" s="3">
        <v>324.8</v>
      </c>
      <c r="BA243" s="3">
        <v>164.1</v>
      </c>
      <c r="BB243" s="3">
        <v>283</v>
      </c>
      <c r="BC243" s="3">
        <v>200.2</v>
      </c>
      <c r="BD243" s="3">
        <v>206.7</v>
      </c>
      <c r="BE243" s="3">
        <v>244.8</v>
      </c>
      <c r="BF243" s="3">
        <v>240.1</v>
      </c>
      <c r="BG243" s="3">
        <v>165</v>
      </c>
      <c r="BH243" s="3">
        <v>160.1</v>
      </c>
      <c r="BI243" s="3">
        <v>72.599999999999994</v>
      </c>
      <c r="BJ243" s="3">
        <v>142.6</v>
      </c>
      <c r="BK243" s="3">
        <v>162.4</v>
      </c>
      <c r="BL243" s="3">
        <v>172.7</v>
      </c>
      <c r="BM243" s="3">
        <v>200.2</v>
      </c>
      <c r="BN243" s="3">
        <v>86.8</v>
      </c>
      <c r="BO243" s="3">
        <v>300.3</v>
      </c>
      <c r="BP243" s="3">
        <v>292.10000000000002</v>
      </c>
      <c r="BQ243" s="3">
        <v>94</v>
      </c>
      <c r="BR243" s="3">
        <v>66.099999999999994</v>
      </c>
      <c r="BS243" s="3">
        <v>87.2</v>
      </c>
      <c r="BT243" s="3">
        <v>149.19999999999999</v>
      </c>
      <c r="BU243" s="3">
        <v>108.3</v>
      </c>
      <c r="BV243" s="3">
        <v>138</v>
      </c>
      <c r="BW243" s="3">
        <v>192.3</v>
      </c>
      <c r="BX243" s="3">
        <v>364.4</v>
      </c>
      <c r="BY243" s="3">
        <v>105.8</v>
      </c>
      <c r="BZ243" s="3">
        <v>303.89999999999998</v>
      </c>
      <c r="CA243" s="3">
        <v>253.1</v>
      </c>
      <c r="CB243" s="3">
        <v>289.89999999999998</v>
      </c>
      <c r="CC243" s="3">
        <v>261.89999999999998</v>
      </c>
      <c r="CD243" s="3">
        <v>271.10000000000002</v>
      </c>
      <c r="CE243" s="3">
        <v>203.5</v>
      </c>
      <c r="CF243" s="3">
        <v>16.5</v>
      </c>
      <c r="CG243" s="3">
        <v>99.9</v>
      </c>
      <c r="CH243" s="3">
        <v>88.2</v>
      </c>
      <c r="CI243" s="3">
        <v>256.89999999999998</v>
      </c>
      <c r="CJ243" s="3">
        <v>148.30000000000001</v>
      </c>
      <c r="CK243" s="3">
        <v>166.1</v>
      </c>
      <c r="CL243" s="3">
        <v>363.2</v>
      </c>
      <c r="CM243" s="3">
        <v>171.5</v>
      </c>
      <c r="CN243" s="3">
        <v>167.5</v>
      </c>
    </row>
    <row r="244" spans="1:92" x14ac:dyDescent="0.2">
      <c r="A244" s="4">
        <v>39142</v>
      </c>
      <c r="B244" s="3">
        <v>174.9</v>
      </c>
      <c r="C244" s="3">
        <v>146.69999999999999</v>
      </c>
      <c r="D244" s="3">
        <v>174.5</v>
      </c>
      <c r="E244" s="3">
        <v>143.1</v>
      </c>
      <c r="F244" s="3">
        <v>190.1</v>
      </c>
      <c r="G244" s="3">
        <v>190.3</v>
      </c>
      <c r="H244" s="3">
        <v>157.4</v>
      </c>
      <c r="I244" s="3">
        <v>188.5</v>
      </c>
      <c r="J244" s="3">
        <v>110.9</v>
      </c>
      <c r="K244" s="3">
        <v>150.1</v>
      </c>
      <c r="L244" s="3">
        <v>173.5</v>
      </c>
      <c r="M244" s="3">
        <v>186.1</v>
      </c>
      <c r="N244" s="3">
        <v>161.5</v>
      </c>
      <c r="O244" s="3">
        <v>173.9</v>
      </c>
      <c r="P244" s="3">
        <v>144.80000000000001</v>
      </c>
      <c r="Q244" s="3">
        <v>176.8</v>
      </c>
      <c r="R244" s="3">
        <v>181.1</v>
      </c>
      <c r="S244" s="3">
        <v>192</v>
      </c>
      <c r="T244" s="3">
        <v>148.69999999999999</v>
      </c>
      <c r="U244" s="3">
        <v>161.19999999999999</v>
      </c>
      <c r="V244" s="3">
        <v>125.7</v>
      </c>
      <c r="W244" s="3">
        <v>197.3</v>
      </c>
      <c r="X244" s="3">
        <v>162.1</v>
      </c>
      <c r="Y244" s="3">
        <v>196.3</v>
      </c>
      <c r="Z244" s="3">
        <v>167.8</v>
      </c>
      <c r="AA244" s="3">
        <v>159.9</v>
      </c>
      <c r="AB244" s="3">
        <v>165.5</v>
      </c>
      <c r="AC244" s="3">
        <v>149.4</v>
      </c>
      <c r="AD244" s="3">
        <v>135.30000000000001</v>
      </c>
      <c r="AE244" s="3">
        <v>189.6</v>
      </c>
      <c r="AF244" s="3">
        <v>144.80000000000001</v>
      </c>
      <c r="AG244" s="3">
        <v>140.9</v>
      </c>
      <c r="AH244" s="3">
        <v>153.80000000000001</v>
      </c>
      <c r="AI244" s="3">
        <v>152.80000000000001</v>
      </c>
      <c r="AJ244" s="3">
        <v>245.2</v>
      </c>
      <c r="AK244" s="3">
        <v>309</v>
      </c>
      <c r="AL244" s="3">
        <v>240.3</v>
      </c>
      <c r="AM244" s="3">
        <v>237.6</v>
      </c>
      <c r="AN244" s="3">
        <v>257.89999999999998</v>
      </c>
      <c r="AO244" s="3">
        <v>149</v>
      </c>
      <c r="AP244" s="3">
        <v>191.5</v>
      </c>
      <c r="AQ244" s="3">
        <v>240.6</v>
      </c>
      <c r="AR244" s="3">
        <v>159.69999999999999</v>
      </c>
      <c r="AS244" s="3">
        <v>363.4</v>
      </c>
      <c r="AT244" s="3">
        <v>283.60000000000002</v>
      </c>
      <c r="AU244" s="3">
        <v>282.5</v>
      </c>
      <c r="AV244" s="3">
        <v>368.6</v>
      </c>
      <c r="AW244" s="3">
        <v>287.2</v>
      </c>
      <c r="AX244" s="3">
        <v>280.7</v>
      </c>
      <c r="AY244" s="3">
        <v>354.1</v>
      </c>
      <c r="AZ244" s="3">
        <v>325.60000000000002</v>
      </c>
      <c r="BA244" s="3">
        <v>164.1</v>
      </c>
      <c r="BB244" s="3">
        <v>281.2</v>
      </c>
      <c r="BC244" s="3">
        <v>200.5</v>
      </c>
      <c r="BD244" s="3">
        <v>206.7</v>
      </c>
      <c r="BE244" s="3">
        <v>242.8</v>
      </c>
      <c r="BF244" s="3">
        <v>247.1</v>
      </c>
      <c r="BG244" s="3">
        <v>185.8</v>
      </c>
      <c r="BH244" s="3">
        <v>158.5</v>
      </c>
      <c r="BI244" s="3">
        <v>74.2</v>
      </c>
      <c r="BJ244" s="3">
        <v>143.1</v>
      </c>
      <c r="BK244" s="3">
        <v>163.19999999999999</v>
      </c>
      <c r="BL244" s="3">
        <v>172.8</v>
      </c>
      <c r="BM244" s="3">
        <v>200.2</v>
      </c>
      <c r="BN244" s="3">
        <v>86.9</v>
      </c>
      <c r="BO244" s="3">
        <v>301.10000000000002</v>
      </c>
      <c r="BP244" s="3">
        <v>293.10000000000002</v>
      </c>
      <c r="BQ244" s="3">
        <v>95.3</v>
      </c>
      <c r="BR244" s="3">
        <v>68</v>
      </c>
      <c r="BS244" s="3">
        <v>87.3</v>
      </c>
      <c r="BT244" s="3">
        <v>149.69999999999999</v>
      </c>
      <c r="BU244" s="3">
        <v>109.2</v>
      </c>
      <c r="BV244" s="3">
        <v>139.5</v>
      </c>
      <c r="BW244" s="3">
        <v>192.3</v>
      </c>
      <c r="BX244" s="3">
        <v>364.8</v>
      </c>
      <c r="BY244" s="3">
        <v>105</v>
      </c>
      <c r="BZ244" s="3">
        <v>304.8</v>
      </c>
      <c r="CA244" s="3">
        <v>259.8</v>
      </c>
      <c r="CB244" s="3">
        <v>290.39999999999998</v>
      </c>
      <c r="CC244" s="3">
        <v>260.60000000000002</v>
      </c>
      <c r="CD244" s="3">
        <v>272.2</v>
      </c>
      <c r="CE244" s="3">
        <v>201.3</v>
      </c>
      <c r="CF244" s="3">
        <v>15.9</v>
      </c>
      <c r="CG244" s="3">
        <v>99.8</v>
      </c>
      <c r="CH244" s="3">
        <v>89.1</v>
      </c>
      <c r="CI244" s="3">
        <v>256.5</v>
      </c>
      <c r="CJ244" s="3">
        <v>146.80000000000001</v>
      </c>
      <c r="CK244" s="3">
        <v>166.1</v>
      </c>
      <c r="CL244" s="3">
        <v>364.7</v>
      </c>
      <c r="CM244" s="3">
        <v>171.4</v>
      </c>
      <c r="CN244" s="3">
        <v>168</v>
      </c>
    </row>
    <row r="245" spans="1:92" x14ac:dyDescent="0.2">
      <c r="A245" s="4">
        <v>39173</v>
      </c>
      <c r="B245" s="3">
        <v>176.4</v>
      </c>
      <c r="C245" s="3">
        <v>146.9</v>
      </c>
      <c r="D245" s="3">
        <v>173.7</v>
      </c>
      <c r="E245" s="3">
        <v>141.69999999999999</v>
      </c>
      <c r="F245" s="3">
        <v>186.6</v>
      </c>
      <c r="G245" s="3">
        <v>191.5</v>
      </c>
      <c r="H245" s="3">
        <v>157.30000000000001</v>
      </c>
      <c r="I245" s="3">
        <v>188.5</v>
      </c>
      <c r="J245" s="3">
        <v>114</v>
      </c>
      <c r="K245" s="3">
        <v>148.80000000000001</v>
      </c>
      <c r="L245" s="3">
        <v>173.6</v>
      </c>
      <c r="M245" s="3">
        <v>189</v>
      </c>
      <c r="N245" s="3">
        <v>159.1</v>
      </c>
      <c r="O245" s="3">
        <v>173.5</v>
      </c>
      <c r="P245" s="3">
        <v>143</v>
      </c>
      <c r="Q245" s="3">
        <v>176.4</v>
      </c>
      <c r="R245" s="3">
        <v>181</v>
      </c>
      <c r="S245" s="3">
        <v>193.1</v>
      </c>
      <c r="T245" s="3">
        <v>148.30000000000001</v>
      </c>
      <c r="U245" s="3">
        <v>157.19999999999999</v>
      </c>
      <c r="V245" s="3">
        <v>126.1</v>
      </c>
      <c r="W245" s="3">
        <v>199.3</v>
      </c>
      <c r="X245" s="3">
        <v>162.4</v>
      </c>
      <c r="Y245" s="3">
        <v>199.1</v>
      </c>
      <c r="Z245" s="3">
        <v>166.5</v>
      </c>
      <c r="AA245" s="3">
        <v>162.1</v>
      </c>
      <c r="AB245" s="3">
        <v>162</v>
      </c>
      <c r="AC245" s="3">
        <v>154.5</v>
      </c>
      <c r="AD245" s="3">
        <v>141.1</v>
      </c>
      <c r="AE245" s="3">
        <v>190.1</v>
      </c>
      <c r="AF245" s="3">
        <v>142.9</v>
      </c>
      <c r="AG245" s="3">
        <v>138.80000000000001</v>
      </c>
      <c r="AH245" s="3">
        <v>153.6</v>
      </c>
      <c r="AI245" s="3">
        <v>152.19999999999999</v>
      </c>
      <c r="AJ245" s="3">
        <v>245.9</v>
      </c>
      <c r="AK245" s="3">
        <v>310.2</v>
      </c>
      <c r="AL245" s="3">
        <v>241.5</v>
      </c>
      <c r="AM245" s="3">
        <v>240.4</v>
      </c>
      <c r="AN245" s="3">
        <v>260.7</v>
      </c>
      <c r="AO245" s="3">
        <v>151.9</v>
      </c>
      <c r="AP245" s="3">
        <v>192</v>
      </c>
      <c r="AQ245" s="3">
        <v>242.7</v>
      </c>
      <c r="AR245" s="3">
        <v>158.80000000000001</v>
      </c>
      <c r="AS245" s="3">
        <v>371.6</v>
      </c>
      <c r="AT245" s="3">
        <v>288</v>
      </c>
      <c r="AU245" s="3">
        <v>286.7</v>
      </c>
      <c r="AV245" s="3">
        <v>370.9</v>
      </c>
      <c r="AW245" s="3">
        <v>288.60000000000002</v>
      </c>
      <c r="AX245" s="3">
        <v>292</v>
      </c>
      <c r="AY245" s="3">
        <v>377.2</v>
      </c>
      <c r="AZ245" s="3">
        <v>327.39999999999998</v>
      </c>
      <c r="BA245" s="3">
        <v>164.1</v>
      </c>
      <c r="BB245" s="3">
        <v>280.89999999999998</v>
      </c>
      <c r="BC245" s="3">
        <v>200.4</v>
      </c>
      <c r="BD245" s="3">
        <v>204.9</v>
      </c>
      <c r="BE245" s="3">
        <v>235.8</v>
      </c>
      <c r="BF245" s="3">
        <v>256.10000000000002</v>
      </c>
      <c r="BG245" s="3">
        <v>169.8</v>
      </c>
      <c r="BH245" s="3">
        <v>157.69999999999999</v>
      </c>
      <c r="BI245" s="3">
        <v>74.8</v>
      </c>
      <c r="BJ245" s="3">
        <v>144.69999999999999</v>
      </c>
      <c r="BK245" s="3">
        <v>163.4</v>
      </c>
      <c r="BL245" s="3">
        <v>174.5</v>
      </c>
      <c r="BM245" s="3">
        <v>212.7</v>
      </c>
      <c r="BN245" s="3">
        <v>86</v>
      </c>
      <c r="BO245" s="3">
        <v>300.10000000000002</v>
      </c>
      <c r="BP245" s="3">
        <v>290.5</v>
      </c>
      <c r="BQ245" s="3">
        <v>97.5</v>
      </c>
      <c r="BR245" s="3">
        <v>69</v>
      </c>
      <c r="BS245" s="3">
        <v>87.6</v>
      </c>
      <c r="BT245" s="3">
        <v>151.5</v>
      </c>
      <c r="BU245" s="3">
        <v>110.5</v>
      </c>
      <c r="BV245" s="3">
        <v>139.6</v>
      </c>
      <c r="BW245" s="3">
        <v>193.3</v>
      </c>
      <c r="BX245" s="3">
        <v>366.7</v>
      </c>
      <c r="BY245" s="3">
        <v>104.9</v>
      </c>
      <c r="BZ245" s="3">
        <v>306.2</v>
      </c>
      <c r="CA245" s="3">
        <v>269.5</v>
      </c>
      <c r="CB245" s="3">
        <v>295.89999999999998</v>
      </c>
      <c r="CC245" s="3">
        <v>262.60000000000002</v>
      </c>
      <c r="CD245" s="3">
        <v>273.5</v>
      </c>
      <c r="CE245" s="3">
        <v>205.4</v>
      </c>
      <c r="CF245" s="3">
        <v>15.4</v>
      </c>
      <c r="CG245" s="3">
        <v>101.1</v>
      </c>
      <c r="CH245" s="3">
        <v>88.7</v>
      </c>
      <c r="CI245" s="3">
        <v>256</v>
      </c>
      <c r="CJ245" s="3">
        <v>146</v>
      </c>
      <c r="CK245" s="3">
        <v>168.1</v>
      </c>
      <c r="CL245" s="3">
        <v>366.7</v>
      </c>
      <c r="CM245" s="3">
        <v>171.4</v>
      </c>
      <c r="CN245" s="3">
        <v>169</v>
      </c>
    </row>
    <row r="246" spans="1:92" x14ac:dyDescent="0.2">
      <c r="A246" s="4">
        <v>39203</v>
      </c>
      <c r="B246" s="3">
        <v>176.5</v>
      </c>
      <c r="C246" s="3">
        <v>148.5</v>
      </c>
      <c r="D246" s="3">
        <v>174.6</v>
      </c>
      <c r="E246" s="3">
        <v>141.1</v>
      </c>
      <c r="F246" s="3">
        <v>192.6</v>
      </c>
      <c r="G246" s="3">
        <v>197.2</v>
      </c>
      <c r="H246" s="3">
        <v>159.30000000000001</v>
      </c>
      <c r="I246" s="3">
        <v>182.2</v>
      </c>
      <c r="J246" s="3">
        <v>111.3</v>
      </c>
      <c r="K246" s="3">
        <v>149.4</v>
      </c>
      <c r="L246" s="3">
        <v>173.6</v>
      </c>
      <c r="M246" s="3">
        <v>188.1</v>
      </c>
      <c r="N246" s="3">
        <v>160</v>
      </c>
      <c r="O246" s="3">
        <v>173.6</v>
      </c>
      <c r="P246" s="3">
        <v>143.30000000000001</v>
      </c>
      <c r="Q246" s="3">
        <v>177.4</v>
      </c>
      <c r="R246" s="3">
        <v>180.7</v>
      </c>
      <c r="S246" s="3">
        <v>193.4</v>
      </c>
      <c r="T246" s="3">
        <v>150.80000000000001</v>
      </c>
      <c r="U246" s="3">
        <v>162.1</v>
      </c>
      <c r="V246" s="3">
        <v>125.4</v>
      </c>
      <c r="W246" s="3">
        <v>200.7</v>
      </c>
      <c r="X246" s="3">
        <v>163.9</v>
      </c>
      <c r="Y246" s="3">
        <v>199.7</v>
      </c>
      <c r="Z246" s="3">
        <v>170.5</v>
      </c>
      <c r="AA246" s="3">
        <v>166.8</v>
      </c>
      <c r="AB246" s="3">
        <v>165.2</v>
      </c>
      <c r="AC246" s="3">
        <v>151.69999999999999</v>
      </c>
      <c r="AD246" s="3">
        <v>138</v>
      </c>
      <c r="AE246" s="3">
        <v>189.4</v>
      </c>
      <c r="AF246" s="3">
        <v>151</v>
      </c>
      <c r="AG246" s="3">
        <v>148.1</v>
      </c>
      <c r="AH246" s="3">
        <v>153.4</v>
      </c>
      <c r="AI246" s="3">
        <v>152.69999999999999</v>
      </c>
      <c r="AJ246" s="3">
        <v>246.8</v>
      </c>
      <c r="AK246" s="3">
        <v>311.89999999999998</v>
      </c>
      <c r="AL246" s="3">
        <v>241.8</v>
      </c>
      <c r="AM246" s="3">
        <v>240.9</v>
      </c>
      <c r="AN246" s="3">
        <v>261.7</v>
      </c>
      <c r="AO246" s="3">
        <v>150.69999999999999</v>
      </c>
      <c r="AP246" s="3">
        <v>192.1</v>
      </c>
      <c r="AQ246" s="3">
        <v>243.4</v>
      </c>
      <c r="AR246" s="3">
        <v>158.30000000000001</v>
      </c>
      <c r="AS246" s="3">
        <v>371.7</v>
      </c>
      <c r="AT246" s="3">
        <v>288.3</v>
      </c>
      <c r="AU246" s="3">
        <v>287.2</v>
      </c>
      <c r="AV246" s="3">
        <v>374.4</v>
      </c>
      <c r="AW246" s="3">
        <v>290.89999999999998</v>
      </c>
      <c r="AX246" s="3">
        <v>292</v>
      </c>
      <c r="AY246" s="3">
        <v>377.2</v>
      </c>
      <c r="AZ246" s="3">
        <v>328.2</v>
      </c>
      <c r="BA246" s="3">
        <v>164.4</v>
      </c>
      <c r="BB246" s="3">
        <v>283.10000000000002</v>
      </c>
      <c r="BC246" s="3">
        <v>199.4</v>
      </c>
      <c r="BD246" s="3">
        <v>202.5</v>
      </c>
      <c r="BE246" s="3">
        <v>228</v>
      </c>
      <c r="BF246" s="3">
        <v>255.1</v>
      </c>
      <c r="BG246" s="3">
        <v>174.1</v>
      </c>
      <c r="BH246" s="3">
        <v>164.6</v>
      </c>
      <c r="BI246" s="3">
        <v>74.2</v>
      </c>
      <c r="BJ246" s="3">
        <v>145.9</v>
      </c>
      <c r="BK246" s="3">
        <v>163.19999999999999</v>
      </c>
      <c r="BL246" s="3">
        <v>173.8</v>
      </c>
      <c r="BM246" s="3">
        <v>212.7</v>
      </c>
      <c r="BN246" s="3">
        <v>85.3</v>
      </c>
      <c r="BO246" s="3">
        <v>301</v>
      </c>
      <c r="BP246" s="3">
        <v>291.60000000000002</v>
      </c>
      <c r="BQ246" s="3">
        <v>97.7</v>
      </c>
      <c r="BR246" s="3">
        <v>68.7</v>
      </c>
      <c r="BS246" s="3">
        <v>87.8</v>
      </c>
      <c r="BT246" s="3">
        <v>150.4</v>
      </c>
      <c r="BU246" s="3">
        <v>111.8</v>
      </c>
      <c r="BV246" s="3">
        <v>140</v>
      </c>
      <c r="BW246" s="3">
        <v>193</v>
      </c>
      <c r="BX246" s="3">
        <v>368.9</v>
      </c>
      <c r="BY246" s="3">
        <v>104.9</v>
      </c>
      <c r="BZ246" s="3">
        <v>307.3</v>
      </c>
      <c r="CA246" s="3">
        <v>277.7</v>
      </c>
      <c r="CB246" s="3">
        <v>294.7</v>
      </c>
      <c r="CC246" s="3">
        <v>262.10000000000002</v>
      </c>
      <c r="CD246" s="3">
        <v>273.2</v>
      </c>
      <c r="CE246" s="3">
        <v>216</v>
      </c>
      <c r="CF246" s="3">
        <v>15.1</v>
      </c>
      <c r="CG246" s="3">
        <v>103.7</v>
      </c>
      <c r="CH246" s="3">
        <v>87.9</v>
      </c>
      <c r="CI246" s="3">
        <v>256.39999999999998</v>
      </c>
      <c r="CJ246" s="3">
        <v>145.9</v>
      </c>
      <c r="CK246" s="3">
        <v>168.1</v>
      </c>
      <c r="CL246" s="3">
        <v>367</v>
      </c>
      <c r="CM246" s="3">
        <v>171.5</v>
      </c>
      <c r="CN246" s="3">
        <v>169.7</v>
      </c>
    </row>
    <row r="247" spans="1:92" x14ac:dyDescent="0.2">
      <c r="A247" s="4">
        <v>39234</v>
      </c>
      <c r="B247" s="3">
        <v>176.1</v>
      </c>
      <c r="C247" s="3">
        <v>150.80000000000001</v>
      </c>
      <c r="D247" s="3">
        <v>174.4</v>
      </c>
      <c r="E247" s="3">
        <v>142.4</v>
      </c>
      <c r="F247" s="3">
        <v>191.5</v>
      </c>
      <c r="G247" s="3">
        <v>199</v>
      </c>
      <c r="H247" s="3">
        <v>158.5</v>
      </c>
      <c r="I247" s="3">
        <v>185.4</v>
      </c>
      <c r="J247" s="3">
        <v>114</v>
      </c>
      <c r="K247" s="3">
        <v>150</v>
      </c>
      <c r="L247" s="3">
        <v>175.9</v>
      </c>
      <c r="M247" s="3">
        <v>190.6</v>
      </c>
      <c r="N247" s="3">
        <v>162</v>
      </c>
      <c r="O247" s="3">
        <v>172.7</v>
      </c>
      <c r="P247" s="3">
        <v>143.9</v>
      </c>
      <c r="Q247" s="3">
        <v>176.7</v>
      </c>
      <c r="R247" s="3">
        <v>181.9</v>
      </c>
      <c r="S247" s="3">
        <v>194.2</v>
      </c>
      <c r="T247" s="3">
        <v>151</v>
      </c>
      <c r="U247" s="3">
        <v>158.5</v>
      </c>
      <c r="V247" s="3">
        <v>125.3</v>
      </c>
      <c r="W247" s="3">
        <v>201</v>
      </c>
      <c r="X247" s="3">
        <v>165.4</v>
      </c>
      <c r="Y247" s="3">
        <v>199.6</v>
      </c>
      <c r="Z247" s="3">
        <v>172.1</v>
      </c>
      <c r="AA247" s="3">
        <v>169.4</v>
      </c>
      <c r="AB247" s="3">
        <v>166.1</v>
      </c>
      <c r="AC247" s="3">
        <v>154.80000000000001</v>
      </c>
      <c r="AD247" s="3">
        <v>141.30000000000001</v>
      </c>
      <c r="AE247" s="3">
        <v>190.8</v>
      </c>
      <c r="AF247" s="3">
        <v>152.1</v>
      </c>
      <c r="AG247" s="3">
        <v>149.30000000000001</v>
      </c>
      <c r="AH247" s="3">
        <v>153.5</v>
      </c>
      <c r="AI247" s="3">
        <v>152.9</v>
      </c>
      <c r="AJ247" s="3">
        <v>247.3</v>
      </c>
      <c r="AK247" s="3">
        <v>312.7</v>
      </c>
      <c r="AL247" s="3">
        <v>242.7</v>
      </c>
      <c r="AM247" s="3">
        <v>240.9</v>
      </c>
      <c r="AN247" s="3">
        <v>261.89999999999998</v>
      </c>
      <c r="AO247" s="3">
        <v>150.1</v>
      </c>
      <c r="AP247" s="3">
        <v>193.2</v>
      </c>
      <c r="AQ247" s="3">
        <v>244.1</v>
      </c>
      <c r="AR247" s="3">
        <v>159.9</v>
      </c>
      <c r="AS247" s="3">
        <v>371.8</v>
      </c>
      <c r="AT247" s="3">
        <v>288.3</v>
      </c>
      <c r="AU247" s="3">
        <v>287.60000000000002</v>
      </c>
      <c r="AV247" s="3">
        <v>388.3</v>
      </c>
      <c r="AW247" s="3">
        <v>293.60000000000002</v>
      </c>
      <c r="AX247" s="3">
        <v>292</v>
      </c>
      <c r="AY247" s="3">
        <v>377.2</v>
      </c>
      <c r="AZ247" s="3">
        <v>329.2</v>
      </c>
      <c r="BA247" s="3">
        <v>165.5</v>
      </c>
      <c r="BB247" s="3">
        <v>282.2</v>
      </c>
      <c r="BC247" s="3">
        <v>198.5</v>
      </c>
      <c r="BD247" s="3">
        <v>199.7</v>
      </c>
      <c r="BE247" s="3">
        <v>221.5</v>
      </c>
      <c r="BF247" s="3">
        <v>260.39999999999998</v>
      </c>
      <c r="BG247" s="3">
        <v>191.2</v>
      </c>
      <c r="BH247" s="3">
        <v>160.6</v>
      </c>
      <c r="BI247" s="3">
        <v>73.5</v>
      </c>
      <c r="BJ247" s="3">
        <v>147.1</v>
      </c>
      <c r="BK247" s="3">
        <v>162.9</v>
      </c>
      <c r="BL247" s="3">
        <v>174.6</v>
      </c>
      <c r="BM247" s="3">
        <v>212.7</v>
      </c>
      <c r="BN247" s="3">
        <v>84.9</v>
      </c>
      <c r="BO247" s="3">
        <v>302.8</v>
      </c>
      <c r="BP247" s="3">
        <v>290.89999999999998</v>
      </c>
      <c r="BQ247" s="3">
        <v>97.3</v>
      </c>
      <c r="BR247" s="3">
        <v>68.599999999999994</v>
      </c>
      <c r="BS247" s="3">
        <v>87.5</v>
      </c>
      <c r="BT247" s="3">
        <v>150.69999999999999</v>
      </c>
      <c r="BU247" s="3">
        <v>111.7</v>
      </c>
      <c r="BV247" s="3">
        <v>140.19999999999999</v>
      </c>
      <c r="BW247" s="3">
        <v>193.2</v>
      </c>
      <c r="BX247" s="3">
        <v>369.4</v>
      </c>
      <c r="BY247" s="3">
        <v>104.1</v>
      </c>
      <c r="BZ247" s="3">
        <v>309.39999999999998</v>
      </c>
      <c r="CA247" s="3">
        <v>281.7</v>
      </c>
      <c r="CB247" s="3">
        <v>296</v>
      </c>
      <c r="CC247" s="3">
        <v>262.7</v>
      </c>
      <c r="CD247" s="3">
        <v>276.2</v>
      </c>
      <c r="CE247" s="3">
        <v>219.7</v>
      </c>
      <c r="CF247" s="3">
        <v>14.9</v>
      </c>
      <c r="CG247" s="3">
        <v>102.7</v>
      </c>
      <c r="CH247" s="3">
        <v>86.7</v>
      </c>
      <c r="CI247" s="3">
        <v>256</v>
      </c>
      <c r="CJ247" s="3">
        <v>144.6</v>
      </c>
      <c r="CK247" s="3">
        <v>168</v>
      </c>
      <c r="CL247" s="3">
        <v>370.1</v>
      </c>
      <c r="CM247" s="3">
        <v>171.3</v>
      </c>
      <c r="CN247" s="3">
        <v>170</v>
      </c>
    </row>
    <row r="248" spans="1:92" x14ac:dyDescent="0.2">
      <c r="A248" s="4">
        <v>39264</v>
      </c>
      <c r="B248" s="3">
        <v>174.3</v>
      </c>
      <c r="C248" s="3">
        <v>146</v>
      </c>
      <c r="D248" s="3">
        <v>172.9</v>
      </c>
      <c r="E248" s="3">
        <v>141.4</v>
      </c>
      <c r="F248" s="3">
        <v>191</v>
      </c>
      <c r="G248" s="3">
        <v>195.9</v>
      </c>
      <c r="H248" s="3">
        <v>153.30000000000001</v>
      </c>
      <c r="I248" s="3">
        <v>181.9</v>
      </c>
      <c r="J248" s="3">
        <v>111</v>
      </c>
      <c r="K248" s="3">
        <v>148.5</v>
      </c>
      <c r="L248" s="3">
        <v>173.7</v>
      </c>
      <c r="M248" s="3">
        <v>187</v>
      </c>
      <c r="N248" s="3">
        <v>161.1</v>
      </c>
      <c r="O248" s="3">
        <v>171.2</v>
      </c>
      <c r="P248" s="3">
        <v>142.5</v>
      </c>
      <c r="Q248" s="3">
        <v>176.6</v>
      </c>
      <c r="R248" s="3">
        <v>181.6</v>
      </c>
      <c r="S248" s="3">
        <v>193.7</v>
      </c>
      <c r="T248" s="3">
        <v>152.80000000000001</v>
      </c>
      <c r="U248" s="3">
        <v>161.80000000000001</v>
      </c>
      <c r="V248" s="3">
        <v>124.5</v>
      </c>
      <c r="W248" s="3">
        <v>201.2</v>
      </c>
      <c r="X248" s="3">
        <v>163.1</v>
      </c>
      <c r="Y248" s="3">
        <v>198.9</v>
      </c>
      <c r="Z248" s="3">
        <v>162.69999999999999</v>
      </c>
      <c r="AA248" s="3">
        <v>152.69999999999999</v>
      </c>
      <c r="AB248" s="3">
        <v>162.1</v>
      </c>
      <c r="AC248" s="3">
        <v>149.9</v>
      </c>
      <c r="AD248" s="3">
        <v>135.9</v>
      </c>
      <c r="AE248" s="3">
        <v>189.8</v>
      </c>
      <c r="AF248" s="3">
        <v>141.9</v>
      </c>
      <c r="AG248" s="3">
        <v>137.80000000000001</v>
      </c>
      <c r="AH248" s="3">
        <v>152.69999999999999</v>
      </c>
      <c r="AI248" s="3">
        <v>152.80000000000001</v>
      </c>
      <c r="AJ248" s="3">
        <v>247.9</v>
      </c>
      <c r="AK248" s="3">
        <v>312.89999999999998</v>
      </c>
      <c r="AL248" s="3">
        <v>243.6</v>
      </c>
      <c r="AM248" s="3">
        <v>241.8</v>
      </c>
      <c r="AN248" s="3">
        <v>262.89999999999998</v>
      </c>
      <c r="AO248" s="3">
        <v>150.4</v>
      </c>
      <c r="AP248" s="3">
        <v>192.6</v>
      </c>
      <c r="AQ248" s="3">
        <v>244.3</v>
      </c>
      <c r="AR248" s="3">
        <v>158.6</v>
      </c>
      <c r="AS248" s="3">
        <v>371.9</v>
      </c>
      <c r="AT248" s="3">
        <v>288.5</v>
      </c>
      <c r="AU248" s="3">
        <v>289.8</v>
      </c>
      <c r="AV248" s="3">
        <v>391.3</v>
      </c>
      <c r="AW248" s="3">
        <v>296.8</v>
      </c>
      <c r="AX248" s="3">
        <v>292</v>
      </c>
      <c r="AY248" s="3">
        <v>377.2</v>
      </c>
      <c r="AZ248" s="3">
        <v>329.6</v>
      </c>
      <c r="BA248" s="3">
        <v>166.5</v>
      </c>
      <c r="BB248" s="3">
        <v>282.7</v>
      </c>
      <c r="BC248" s="3">
        <v>198.2</v>
      </c>
      <c r="BD248" s="3">
        <v>197.2</v>
      </c>
      <c r="BE248" s="3">
        <v>216.5</v>
      </c>
      <c r="BF248" s="3">
        <v>267.10000000000002</v>
      </c>
      <c r="BG248" s="3">
        <v>166.8</v>
      </c>
      <c r="BH248" s="3">
        <v>159</v>
      </c>
      <c r="BI248" s="3">
        <v>72.7</v>
      </c>
      <c r="BJ248" s="3">
        <v>143.9</v>
      </c>
      <c r="BK248" s="3">
        <v>162.1</v>
      </c>
      <c r="BL248" s="3">
        <v>175.2</v>
      </c>
      <c r="BM248" s="3">
        <v>212.7</v>
      </c>
      <c r="BN248" s="3">
        <v>83.8</v>
      </c>
      <c r="BO248" s="3">
        <v>303.8</v>
      </c>
      <c r="BP248" s="3">
        <v>292.2</v>
      </c>
      <c r="BQ248" s="3">
        <v>93.8</v>
      </c>
      <c r="BR248" s="3">
        <v>64.099999999999994</v>
      </c>
      <c r="BS248" s="3">
        <v>87.9</v>
      </c>
      <c r="BT248" s="3">
        <v>148.19999999999999</v>
      </c>
      <c r="BU248" s="3">
        <v>109.4</v>
      </c>
      <c r="BV248" s="3">
        <v>138.6</v>
      </c>
      <c r="BW248" s="3">
        <v>192.2</v>
      </c>
      <c r="BX248" s="3">
        <v>372.1</v>
      </c>
      <c r="BY248" s="3">
        <v>102.9</v>
      </c>
      <c r="BZ248" s="3">
        <v>309.8</v>
      </c>
      <c r="CA248" s="3">
        <v>280.60000000000002</v>
      </c>
      <c r="CB248" s="3">
        <v>297.5</v>
      </c>
      <c r="CC248" s="3">
        <v>263.60000000000002</v>
      </c>
      <c r="CD248" s="3">
        <v>276.3</v>
      </c>
      <c r="CE248" s="3">
        <v>236.9</v>
      </c>
      <c r="CF248" s="3">
        <v>14.5</v>
      </c>
      <c r="CG248" s="3">
        <v>100.3</v>
      </c>
      <c r="CH248" s="3">
        <v>85.7</v>
      </c>
      <c r="CI248" s="3">
        <v>259</v>
      </c>
      <c r="CJ248" s="3">
        <v>144.80000000000001</v>
      </c>
      <c r="CK248" s="3">
        <v>167.7</v>
      </c>
      <c r="CL248" s="3">
        <v>367.2</v>
      </c>
      <c r="CM248" s="3">
        <v>172.6</v>
      </c>
      <c r="CN248" s="3">
        <v>170.5</v>
      </c>
    </row>
    <row r="249" spans="1:92" x14ac:dyDescent="0.2">
      <c r="A249" s="4">
        <v>39295</v>
      </c>
      <c r="B249" s="3">
        <v>174.4</v>
      </c>
      <c r="C249" s="3">
        <v>147.1</v>
      </c>
      <c r="D249" s="3">
        <v>172.8</v>
      </c>
      <c r="E249" s="3">
        <v>141.19999999999999</v>
      </c>
      <c r="F249" s="3">
        <v>191.6</v>
      </c>
      <c r="G249" s="3">
        <v>195.1</v>
      </c>
      <c r="H249" s="3">
        <v>153.19999999999999</v>
      </c>
      <c r="I249" s="3">
        <v>182.1</v>
      </c>
      <c r="J249" s="3">
        <v>112.6</v>
      </c>
      <c r="K249" s="3">
        <v>148.5</v>
      </c>
      <c r="L249" s="3">
        <v>173.7</v>
      </c>
      <c r="M249" s="3">
        <v>191.5</v>
      </c>
      <c r="N249" s="3">
        <v>157.1</v>
      </c>
      <c r="O249" s="3">
        <v>169.8</v>
      </c>
      <c r="P249" s="3">
        <v>141.4</v>
      </c>
      <c r="Q249" s="3">
        <v>177.2</v>
      </c>
      <c r="R249" s="3">
        <v>190.8</v>
      </c>
      <c r="S249" s="3">
        <v>194</v>
      </c>
      <c r="T249" s="3">
        <v>153.80000000000001</v>
      </c>
      <c r="U249" s="3">
        <v>157.5</v>
      </c>
      <c r="V249" s="3">
        <v>125.8</v>
      </c>
      <c r="W249" s="3">
        <v>201.1</v>
      </c>
      <c r="X249" s="3">
        <v>162</v>
      </c>
      <c r="Y249" s="3">
        <v>200.9</v>
      </c>
      <c r="Z249" s="3">
        <v>163.30000000000001</v>
      </c>
      <c r="AA249" s="3">
        <v>151.30000000000001</v>
      </c>
      <c r="AB249" s="3">
        <v>164.2</v>
      </c>
      <c r="AC249" s="3">
        <v>153.1</v>
      </c>
      <c r="AD249" s="3">
        <v>139.80000000000001</v>
      </c>
      <c r="AE249" s="3">
        <v>188.7</v>
      </c>
      <c r="AF249" s="3">
        <v>144.69999999999999</v>
      </c>
      <c r="AG249" s="3">
        <v>141.4</v>
      </c>
      <c r="AH249" s="3">
        <v>150.1</v>
      </c>
      <c r="AI249" s="3">
        <v>152.4</v>
      </c>
      <c r="AJ249" s="3">
        <v>248.2</v>
      </c>
      <c r="AK249" s="3">
        <v>314</v>
      </c>
      <c r="AL249" s="3">
        <v>244.1</v>
      </c>
      <c r="AM249" s="3">
        <v>242</v>
      </c>
      <c r="AN249" s="3">
        <v>262.89999999999998</v>
      </c>
      <c r="AO249" s="3">
        <v>151.4</v>
      </c>
      <c r="AP249" s="3">
        <v>193.1</v>
      </c>
      <c r="AQ249" s="3">
        <v>244.7</v>
      </c>
      <c r="AR249" s="3">
        <v>159.19999999999999</v>
      </c>
      <c r="AS249" s="3">
        <v>372</v>
      </c>
      <c r="AT249" s="3">
        <v>288.5</v>
      </c>
      <c r="AU249" s="3">
        <v>289.60000000000002</v>
      </c>
      <c r="AV249" s="3">
        <v>406.8</v>
      </c>
      <c r="AW249" s="3">
        <v>300.3</v>
      </c>
      <c r="AX249" s="3">
        <v>292</v>
      </c>
      <c r="AY249" s="3">
        <v>377.2</v>
      </c>
      <c r="AZ249" s="3">
        <v>330.4</v>
      </c>
      <c r="BA249" s="3">
        <v>166.6</v>
      </c>
      <c r="BB249" s="3">
        <v>289.2</v>
      </c>
      <c r="BC249" s="3">
        <v>198.4</v>
      </c>
      <c r="BD249" s="3">
        <v>196.2</v>
      </c>
      <c r="BE249" s="3">
        <v>213.4</v>
      </c>
      <c r="BF249" s="3">
        <v>262.39999999999998</v>
      </c>
      <c r="BG249" s="3">
        <v>168.5</v>
      </c>
      <c r="BH249" s="3">
        <v>161.69999999999999</v>
      </c>
      <c r="BI249" s="3">
        <v>72.3</v>
      </c>
      <c r="BJ249" s="3">
        <v>145.6</v>
      </c>
      <c r="BK249" s="3">
        <v>160.69999999999999</v>
      </c>
      <c r="BL249" s="3">
        <v>173.7</v>
      </c>
      <c r="BM249" s="3">
        <v>212.7</v>
      </c>
      <c r="BN249" s="3">
        <v>85.8</v>
      </c>
      <c r="BO249" s="3">
        <v>304.8</v>
      </c>
      <c r="BP249" s="3">
        <v>292.7</v>
      </c>
      <c r="BQ249" s="3">
        <v>94.9</v>
      </c>
      <c r="BR249" s="3">
        <v>65.7</v>
      </c>
      <c r="BS249" s="3">
        <v>87.8</v>
      </c>
      <c r="BT249" s="3">
        <v>149.6</v>
      </c>
      <c r="BU249" s="3">
        <v>110.3</v>
      </c>
      <c r="BV249" s="3">
        <v>139.4</v>
      </c>
      <c r="BW249" s="3">
        <v>192.1</v>
      </c>
      <c r="BX249" s="3">
        <v>372.4</v>
      </c>
      <c r="BY249" s="3">
        <v>102.1</v>
      </c>
      <c r="BZ249" s="3">
        <v>311.39999999999998</v>
      </c>
      <c r="CA249" s="3">
        <v>280</v>
      </c>
      <c r="CB249" s="3">
        <v>297.89999999999998</v>
      </c>
      <c r="CC249" s="3">
        <v>265</v>
      </c>
      <c r="CD249" s="3">
        <v>277.39999999999998</v>
      </c>
      <c r="CE249" s="3">
        <v>246.2</v>
      </c>
      <c r="CF249" s="3">
        <v>14.5</v>
      </c>
      <c r="CG249" s="3">
        <v>100.5</v>
      </c>
      <c r="CH249" s="3">
        <v>86.8</v>
      </c>
      <c r="CI249" s="3">
        <v>260.8</v>
      </c>
      <c r="CJ249" s="3">
        <v>144.80000000000001</v>
      </c>
      <c r="CK249" s="3">
        <v>167.7</v>
      </c>
      <c r="CL249" s="3">
        <v>371</v>
      </c>
      <c r="CM249" s="3">
        <v>173.1</v>
      </c>
      <c r="CN249" s="3">
        <v>171.4</v>
      </c>
    </row>
    <row r="250" spans="1:92" x14ac:dyDescent="0.2">
      <c r="A250" s="4">
        <v>39326</v>
      </c>
      <c r="B250" s="3">
        <v>180.3</v>
      </c>
      <c r="C250" s="3">
        <v>149.1</v>
      </c>
      <c r="D250" s="3">
        <v>172.2</v>
      </c>
      <c r="E250" s="3">
        <v>139.80000000000001</v>
      </c>
      <c r="F250" s="3">
        <v>186</v>
      </c>
      <c r="G250" s="3">
        <v>189.9</v>
      </c>
      <c r="H250" s="3">
        <v>160.6</v>
      </c>
      <c r="I250" s="3">
        <v>176.7</v>
      </c>
      <c r="J250" s="3">
        <v>110.4</v>
      </c>
      <c r="K250" s="3">
        <v>148.6</v>
      </c>
      <c r="L250" s="3">
        <v>174.8</v>
      </c>
      <c r="M250" s="3">
        <v>188.9</v>
      </c>
      <c r="N250" s="3">
        <v>161.4</v>
      </c>
      <c r="O250" s="3">
        <v>199.8</v>
      </c>
      <c r="P250" s="3">
        <v>154.5</v>
      </c>
      <c r="Q250" s="3">
        <v>182</v>
      </c>
      <c r="R250" s="3">
        <v>197</v>
      </c>
      <c r="S250" s="3">
        <v>217.8</v>
      </c>
      <c r="T250" s="3">
        <v>156</v>
      </c>
      <c r="U250" s="3">
        <v>160.4</v>
      </c>
      <c r="V250" s="3">
        <v>126.1</v>
      </c>
      <c r="W250" s="3">
        <v>200.3</v>
      </c>
      <c r="X250" s="3">
        <v>163.6</v>
      </c>
      <c r="Y250" s="3">
        <v>201.6</v>
      </c>
      <c r="Z250" s="3">
        <v>162.5</v>
      </c>
      <c r="AA250" s="3">
        <v>153.9</v>
      </c>
      <c r="AB250" s="3">
        <v>161</v>
      </c>
      <c r="AC250" s="3">
        <v>151</v>
      </c>
      <c r="AD250" s="3">
        <v>137.1</v>
      </c>
      <c r="AE250" s="3">
        <v>189.8</v>
      </c>
      <c r="AF250" s="3">
        <v>149.69999999999999</v>
      </c>
      <c r="AG250" s="3">
        <v>146.69999999999999</v>
      </c>
      <c r="AH250" s="3">
        <v>153</v>
      </c>
      <c r="AI250" s="3">
        <v>153.80000000000001</v>
      </c>
      <c r="AJ250" s="3">
        <v>248.8</v>
      </c>
      <c r="AK250" s="3">
        <v>318.2</v>
      </c>
      <c r="AL250" s="3">
        <v>244.5</v>
      </c>
      <c r="AM250" s="3">
        <v>242</v>
      </c>
      <c r="AN250" s="3">
        <v>263.39999999999998</v>
      </c>
      <c r="AO250" s="3">
        <v>149.6</v>
      </c>
      <c r="AP250" s="3">
        <v>193.5</v>
      </c>
      <c r="AQ250" s="3">
        <v>245.2</v>
      </c>
      <c r="AR250" s="3">
        <v>159.6</v>
      </c>
      <c r="AS250" s="3">
        <v>372.4</v>
      </c>
      <c r="AT250" s="3">
        <v>288.60000000000002</v>
      </c>
      <c r="AU250" s="3">
        <v>289.89999999999998</v>
      </c>
      <c r="AV250" s="3">
        <v>409.5</v>
      </c>
      <c r="AW250" s="3">
        <v>302.89999999999998</v>
      </c>
      <c r="AX250" s="3">
        <v>292</v>
      </c>
      <c r="AY250" s="3">
        <v>377.2</v>
      </c>
      <c r="AZ250" s="3">
        <v>331.1</v>
      </c>
      <c r="BA250" s="3">
        <v>167.3</v>
      </c>
      <c r="BB250" s="3">
        <v>292.39999999999998</v>
      </c>
      <c r="BC250" s="3">
        <v>200.8</v>
      </c>
      <c r="BD250" s="3">
        <v>195.9</v>
      </c>
      <c r="BE250" s="3">
        <v>211.8</v>
      </c>
      <c r="BF250" s="3">
        <v>276.3</v>
      </c>
      <c r="BG250" s="3">
        <v>177</v>
      </c>
      <c r="BH250" s="3">
        <v>163.80000000000001</v>
      </c>
      <c r="BI250" s="3">
        <v>73.599999999999994</v>
      </c>
      <c r="BJ250" s="3">
        <v>145.19999999999999</v>
      </c>
      <c r="BK250" s="3">
        <v>161.1</v>
      </c>
      <c r="BL250" s="3">
        <v>175.4</v>
      </c>
      <c r="BM250" s="3">
        <v>212.7</v>
      </c>
      <c r="BN250" s="3">
        <v>85.5</v>
      </c>
      <c r="BO250" s="3">
        <v>305.89999999999998</v>
      </c>
      <c r="BP250" s="3">
        <v>298.89999999999998</v>
      </c>
      <c r="BQ250" s="3">
        <v>96.1</v>
      </c>
      <c r="BR250" s="3">
        <v>67.900000000000006</v>
      </c>
      <c r="BS250" s="3">
        <v>89.9</v>
      </c>
      <c r="BT250" s="3">
        <v>150.9</v>
      </c>
      <c r="BU250" s="3">
        <v>110.7</v>
      </c>
      <c r="BV250" s="3">
        <v>140.69999999999999</v>
      </c>
      <c r="BW250" s="3">
        <v>192.4</v>
      </c>
      <c r="BX250" s="3">
        <v>373.2</v>
      </c>
      <c r="BY250" s="3">
        <v>101.8</v>
      </c>
      <c r="BZ250" s="3">
        <v>311.8</v>
      </c>
      <c r="CA250" s="3">
        <v>276.7</v>
      </c>
      <c r="CB250" s="3">
        <v>298.5</v>
      </c>
      <c r="CC250" s="3">
        <v>264.8</v>
      </c>
      <c r="CD250" s="3">
        <v>277</v>
      </c>
      <c r="CE250" s="3">
        <v>210.7</v>
      </c>
      <c r="CF250" s="3">
        <v>14.2</v>
      </c>
      <c r="CG250" s="3">
        <v>100.7</v>
      </c>
      <c r="CH250" s="3">
        <v>87.1</v>
      </c>
      <c r="CI250" s="3">
        <v>262.5</v>
      </c>
      <c r="CJ250" s="3">
        <v>144.9</v>
      </c>
      <c r="CK250" s="3">
        <v>167.7</v>
      </c>
      <c r="CL250" s="3">
        <v>379.8</v>
      </c>
      <c r="CM250" s="3">
        <v>173.5</v>
      </c>
      <c r="CN250" s="3">
        <v>171.8</v>
      </c>
    </row>
    <row r="251" spans="1:92" x14ac:dyDescent="0.2">
      <c r="A251" s="4">
        <v>39356</v>
      </c>
      <c r="B251" s="3">
        <v>181.7</v>
      </c>
      <c r="C251" s="3">
        <v>149</v>
      </c>
      <c r="D251" s="3">
        <v>179.4</v>
      </c>
      <c r="E251" s="3">
        <v>139.6</v>
      </c>
      <c r="F251" s="3">
        <v>183.3</v>
      </c>
      <c r="G251" s="3">
        <v>185.8</v>
      </c>
      <c r="H251" s="3">
        <v>160.19999999999999</v>
      </c>
      <c r="I251" s="3">
        <v>190</v>
      </c>
      <c r="J251" s="3">
        <v>116.9</v>
      </c>
      <c r="K251" s="3">
        <v>150.4</v>
      </c>
      <c r="L251" s="3">
        <v>178.4</v>
      </c>
      <c r="M251" s="3">
        <v>194.6</v>
      </c>
      <c r="N251" s="3">
        <v>163.19999999999999</v>
      </c>
      <c r="O251" s="3">
        <v>203.5</v>
      </c>
      <c r="P251" s="3">
        <v>156.19999999999999</v>
      </c>
      <c r="Q251" s="3">
        <v>185.2</v>
      </c>
      <c r="R251" s="3">
        <v>214</v>
      </c>
      <c r="S251" s="3">
        <v>219.2</v>
      </c>
      <c r="T251" s="3">
        <v>156.5</v>
      </c>
      <c r="U251" s="3">
        <v>161.6</v>
      </c>
      <c r="V251" s="3">
        <v>122.6</v>
      </c>
      <c r="W251" s="3">
        <v>200.7</v>
      </c>
      <c r="X251" s="3">
        <v>164.5</v>
      </c>
      <c r="Y251" s="3">
        <v>201.3</v>
      </c>
      <c r="Z251" s="3">
        <v>162.5</v>
      </c>
      <c r="AA251" s="3">
        <v>154</v>
      </c>
      <c r="AB251" s="3">
        <v>161</v>
      </c>
      <c r="AC251" s="3">
        <v>152.5</v>
      </c>
      <c r="AD251" s="3">
        <v>137.6</v>
      </c>
      <c r="AE251" s="3">
        <v>195.9</v>
      </c>
      <c r="AF251" s="3">
        <v>158.9</v>
      </c>
      <c r="AG251" s="3">
        <v>157.5</v>
      </c>
      <c r="AH251" s="3">
        <v>150.69999999999999</v>
      </c>
      <c r="AI251" s="3">
        <v>154.69999999999999</v>
      </c>
      <c r="AJ251" s="3">
        <v>250.4</v>
      </c>
      <c r="AK251" s="3">
        <v>318</v>
      </c>
      <c r="AL251" s="3">
        <v>245.4</v>
      </c>
      <c r="AM251" s="3">
        <v>241.1</v>
      </c>
      <c r="AN251" s="3">
        <v>263.2</v>
      </c>
      <c r="AO251" s="3">
        <v>146.19999999999999</v>
      </c>
      <c r="AP251" s="3">
        <v>193.2</v>
      </c>
      <c r="AQ251" s="3">
        <v>245.2</v>
      </c>
      <c r="AR251" s="3">
        <v>158.9</v>
      </c>
      <c r="AS251" s="3">
        <v>372.5</v>
      </c>
      <c r="AT251" s="3">
        <v>288.8</v>
      </c>
      <c r="AU251" s="3">
        <v>291.2</v>
      </c>
      <c r="AV251" s="3">
        <v>411.3</v>
      </c>
      <c r="AW251" s="3">
        <v>304.3</v>
      </c>
      <c r="AX251" s="3">
        <v>292</v>
      </c>
      <c r="AY251" s="3">
        <v>377.2</v>
      </c>
      <c r="AZ251" s="3">
        <v>333.5</v>
      </c>
      <c r="BA251" s="3">
        <v>167.3</v>
      </c>
      <c r="BB251" s="3">
        <v>291.7</v>
      </c>
      <c r="BC251" s="3">
        <v>206.5</v>
      </c>
      <c r="BD251" s="3">
        <v>195.8</v>
      </c>
      <c r="BE251" s="3">
        <v>211</v>
      </c>
      <c r="BF251" s="3">
        <v>285.3</v>
      </c>
      <c r="BG251" s="3">
        <v>171.1</v>
      </c>
      <c r="BH251" s="3">
        <v>161.9</v>
      </c>
      <c r="BI251" s="3">
        <v>73.099999999999994</v>
      </c>
      <c r="BJ251" s="3">
        <v>145.80000000000001</v>
      </c>
      <c r="BK251" s="3">
        <v>161.4</v>
      </c>
      <c r="BL251" s="3">
        <v>175.8</v>
      </c>
      <c r="BM251" s="3">
        <v>212.7</v>
      </c>
      <c r="BN251" s="3">
        <v>85.1</v>
      </c>
      <c r="BO251" s="3">
        <v>307.89999999999998</v>
      </c>
      <c r="BP251" s="3">
        <v>310.39999999999998</v>
      </c>
      <c r="BQ251" s="3">
        <v>96.4</v>
      </c>
      <c r="BR251" s="3">
        <v>67.3</v>
      </c>
      <c r="BS251" s="3">
        <v>91.5</v>
      </c>
      <c r="BT251" s="3">
        <v>150.1</v>
      </c>
      <c r="BU251" s="3">
        <v>111.1</v>
      </c>
      <c r="BV251" s="3">
        <v>140.19999999999999</v>
      </c>
      <c r="BW251" s="3">
        <v>194.2</v>
      </c>
      <c r="BX251" s="3">
        <v>376.8</v>
      </c>
      <c r="BY251" s="3">
        <v>101.4</v>
      </c>
      <c r="BZ251" s="3">
        <v>312.39999999999998</v>
      </c>
      <c r="CA251" s="3">
        <v>284.2</v>
      </c>
      <c r="CB251" s="3">
        <v>299.60000000000002</v>
      </c>
      <c r="CC251" s="3">
        <v>263.3</v>
      </c>
      <c r="CD251" s="3">
        <v>274.5</v>
      </c>
      <c r="CE251" s="3">
        <v>214.5</v>
      </c>
      <c r="CF251" s="3">
        <v>14.1</v>
      </c>
      <c r="CG251" s="3">
        <v>98.4</v>
      </c>
      <c r="CH251" s="3">
        <v>87.3</v>
      </c>
      <c r="CI251" s="3">
        <v>263.10000000000002</v>
      </c>
      <c r="CJ251" s="3">
        <v>145.1</v>
      </c>
      <c r="CK251" s="3">
        <v>169.7</v>
      </c>
      <c r="CL251" s="3">
        <v>379.5</v>
      </c>
      <c r="CM251" s="3">
        <v>174.5</v>
      </c>
      <c r="CN251" s="3">
        <v>171.9</v>
      </c>
    </row>
    <row r="252" spans="1:92" x14ac:dyDescent="0.2">
      <c r="A252" s="4">
        <v>39387</v>
      </c>
      <c r="B252" s="3">
        <v>189.1</v>
      </c>
      <c r="C252" s="3">
        <v>152.69999999999999</v>
      </c>
      <c r="D252" s="3">
        <v>180.6</v>
      </c>
      <c r="E252" s="3">
        <v>140.1</v>
      </c>
      <c r="F252" s="3">
        <v>183.1</v>
      </c>
      <c r="G252" s="3">
        <v>182.6</v>
      </c>
      <c r="H252" s="3">
        <v>159.30000000000001</v>
      </c>
      <c r="I252" s="3">
        <v>188.9</v>
      </c>
      <c r="J252" s="3">
        <v>118.9</v>
      </c>
      <c r="K252" s="3">
        <v>150.6</v>
      </c>
      <c r="L252" s="3">
        <v>179</v>
      </c>
      <c r="M252" s="3">
        <v>193.2</v>
      </c>
      <c r="N252" s="3">
        <v>165.6</v>
      </c>
      <c r="O252" s="3">
        <v>230.4</v>
      </c>
      <c r="P252" s="3">
        <v>154.1</v>
      </c>
      <c r="Q252" s="3">
        <v>191.5</v>
      </c>
      <c r="R252" s="3">
        <v>231.3</v>
      </c>
      <c r="S252" s="3">
        <v>220.7</v>
      </c>
      <c r="T252" s="3">
        <v>161.5</v>
      </c>
      <c r="U252" s="3">
        <v>160.1</v>
      </c>
      <c r="V252" s="3">
        <v>125.3</v>
      </c>
      <c r="W252" s="3">
        <v>199.5</v>
      </c>
      <c r="X252" s="3">
        <v>166.8</v>
      </c>
      <c r="Y252" s="3">
        <v>203.3</v>
      </c>
      <c r="Z252" s="3">
        <v>166.5</v>
      </c>
      <c r="AA252" s="3">
        <v>155.69999999999999</v>
      </c>
      <c r="AB252" s="3">
        <v>166.4</v>
      </c>
      <c r="AC252" s="3">
        <v>152.69999999999999</v>
      </c>
      <c r="AD252" s="3">
        <v>136.9</v>
      </c>
      <c r="AE252" s="3">
        <v>200.6</v>
      </c>
      <c r="AF252" s="3">
        <v>160.6</v>
      </c>
      <c r="AG252" s="3">
        <v>159.30000000000001</v>
      </c>
      <c r="AH252" s="3">
        <v>151.6</v>
      </c>
      <c r="AI252" s="3">
        <v>154.5</v>
      </c>
      <c r="AJ252" s="3">
        <v>250.8</v>
      </c>
      <c r="AK252" s="3">
        <v>319</v>
      </c>
      <c r="AL252" s="3">
        <v>247</v>
      </c>
      <c r="AM252" s="3">
        <v>241.1</v>
      </c>
      <c r="AN252" s="3">
        <v>263.10000000000002</v>
      </c>
      <c r="AO252" s="3">
        <v>146.80000000000001</v>
      </c>
      <c r="AP252" s="3">
        <v>192.5</v>
      </c>
      <c r="AQ252" s="3">
        <v>245.2</v>
      </c>
      <c r="AR252" s="3">
        <v>157.5</v>
      </c>
      <c r="AS252" s="3">
        <v>372.3</v>
      </c>
      <c r="AT252" s="3">
        <v>288.89999999999998</v>
      </c>
      <c r="AU252" s="3">
        <v>291.7</v>
      </c>
      <c r="AV252" s="3">
        <v>413.9</v>
      </c>
      <c r="AW252" s="3">
        <v>305.5</v>
      </c>
      <c r="AX252" s="3">
        <v>292</v>
      </c>
      <c r="AY252" s="3">
        <v>377.2</v>
      </c>
      <c r="AZ252" s="3">
        <v>334.6</v>
      </c>
      <c r="BA252" s="3">
        <v>167.1</v>
      </c>
      <c r="BB252" s="3">
        <v>292.10000000000002</v>
      </c>
      <c r="BC252" s="3">
        <v>210.5</v>
      </c>
      <c r="BD252" s="3">
        <v>195.8</v>
      </c>
      <c r="BE252" s="3">
        <v>211.1</v>
      </c>
      <c r="BF252" s="3">
        <v>319.10000000000002</v>
      </c>
      <c r="BG252" s="3">
        <v>175.7</v>
      </c>
      <c r="BH252" s="3">
        <v>159</v>
      </c>
      <c r="BI252" s="3">
        <v>73.400000000000006</v>
      </c>
      <c r="BJ252" s="3">
        <v>145.19999999999999</v>
      </c>
      <c r="BK252" s="3">
        <v>162</v>
      </c>
      <c r="BL252" s="3">
        <v>178.9</v>
      </c>
      <c r="BM252" s="3">
        <v>212.7</v>
      </c>
      <c r="BN252" s="3">
        <v>85.2</v>
      </c>
      <c r="BO252" s="3">
        <v>309.3</v>
      </c>
      <c r="BP252" s="3">
        <v>311.10000000000002</v>
      </c>
      <c r="BQ252" s="3">
        <v>96.9</v>
      </c>
      <c r="BR252" s="3">
        <v>67.599999999999994</v>
      </c>
      <c r="BS252" s="3">
        <v>91.7</v>
      </c>
      <c r="BT252" s="3">
        <v>150.69999999999999</v>
      </c>
      <c r="BU252" s="3">
        <v>110.8</v>
      </c>
      <c r="BV252" s="3">
        <v>140.80000000000001</v>
      </c>
      <c r="BW252" s="3">
        <v>193.4</v>
      </c>
      <c r="BX252" s="3">
        <v>377.8</v>
      </c>
      <c r="BY252" s="3">
        <v>101.8</v>
      </c>
      <c r="BZ252" s="3">
        <v>313.3</v>
      </c>
      <c r="CA252" s="3">
        <v>295.10000000000002</v>
      </c>
      <c r="CB252" s="3">
        <v>299.39999999999998</v>
      </c>
      <c r="CC252" s="3">
        <v>263.3</v>
      </c>
      <c r="CD252" s="3">
        <v>275.3</v>
      </c>
      <c r="CE252" s="3">
        <v>203</v>
      </c>
      <c r="CF252" s="3">
        <v>13.9</v>
      </c>
      <c r="CG252" s="3">
        <v>100.4</v>
      </c>
      <c r="CH252" s="3">
        <v>86.7</v>
      </c>
      <c r="CI252" s="3">
        <v>261.5</v>
      </c>
      <c r="CJ252" s="3">
        <v>145.1</v>
      </c>
      <c r="CK252" s="3">
        <v>169.7</v>
      </c>
      <c r="CL252" s="3">
        <v>379.6</v>
      </c>
      <c r="CM252" s="3">
        <v>174.8</v>
      </c>
      <c r="CN252" s="3">
        <v>172</v>
      </c>
    </row>
    <row r="253" spans="1:92" x14ac:dyDescent="0.2">
      <c r="A253" s="4">
        <v>39417</v>
      </c>
      <c r="B253" s="3">
        <v>195.9</v>
      </c>
      <c r="C253" s="3">
        <v>153.19999999999999</v>
      </c>
      <c r="D253" s="3">
        <v>183.6</v>
      </c>
      <c r="E253" s="3">
        <v>140.1</v>
      </c>
      <c r="F253" s="3">
        <v>186.7</v>
      </c>
      <c r="G253" s="3">
        <v>188</v>
      </c>
      <c r="H253" s="3">
        <v>162.4</v>
      </c>
      <c r="I253" s="3">
        <v>191.2</v>
      </c>
      <c r="J253" s="3">
        <v>119.4</v>
      </c>
      <c r="K253" s="3">
        <v>152</v>
      </c>
      <c r="L253" s="3">
        <v>176.6</v>
      </c>
      <c r="M253" s="3">
        <v>190.4</v>
      </c>
      <c r="N253" s="3">
        <v>163.6</v>
      </c>
      <c r="O253" s="3">
        <v>235.2</v>
      </c>
      <c r="P253" s="3">
        <v>153.69999999999999</v>
      </c>
      <c r="Q253" s="3">
        <v>196.1</v>
      </c>
      <c r="R253" s="3">
        <v>233</v>
      </c>
      <c r="S253" s="3">
        <v>220</v>
      </c>
      <c r="T253" s="3">
        <v>164.7</v>
      </c>
      <c r="U253" s="3">
        <v>156.1</v>
      </c>
      <c r="V253" s="3">
        <v>125.4</v>
      </c>
      <c r="W253" s="3">
        <v>199.9</v>
      </c>
      <c r="X253" s="3">
        <v>166.5</v>
      </c>
      <c r="Y253" s="3">
        <v>206.2</v>
      </c>
      <c r="Z253" s="3">
        <v>167.4</v>
      </c>
      <c r="AA253" s="3">
        <v>163</v>
      </c>
      <c r="AB253" s="3">
        <v>162.80000000000001</v>
      </c>
      <c r="AC253" s="3">
        <v>156.30000000000001</v>
      </c>
      <c r="AD253" s="3">
        <v>140.19999999999999</v>
      </c>
      <c r="AE253" s="3">
        <v>204.9</v>
      </c>
      <c r="AF253" s="3">
        <v>158.6</v>
      </c>
      <c r="AG253" s="3">
        <v>157.30000000000001</v>
      </c>
      <c r="AH253" s="3">
        <v>149.6</v>
      </c>
      <c r="AI253" s="3">
        <v>156.4</v>
      </c>
      <c r="AJ253" s="3">
        <v>251.3</v>
      </c>
      <c r="AK253" s="3">
        <v>318.39999999999998</v>
      </c>
      <c r="AL253" s="3">
        <v>248.5</v>
      </c>
      <c r="AM253" s="3">
        <v>241.3</v>
      </c>
      <c r="AN253" s="3">
        <v>263.89999999999998</v>
      </c>
      <c r="AO253" s="3">
        <v>145.1</v>
      </c>
      <c r="AP253" s="3">
        <v>191.5</v>
      </c>
      <c r="AQ253" s="3">
        <v>245.4</v>
      </c>
      <c r="AR253" s="3">
        <v>155.5</v>
      </c>
      <c r="AS253" s="3">
        <v>371.7</v>
      </c>
      <c r="AT253" s="3">
        <v>288.60000000000002</v>
      </c>
      <c r="AU253" s="3">
        <v>291.60000000000002</v>
      </c>
      <c r="AV253" s="3">
        <v>416.5</v>
      </c>
      <c r="AW253" s="3">
        <v>305.5</v>
      </c>
      <c r="AX253" s="3">
        <v>292</v>
      </c>
      <c r="AY253" s="3">
        <v>377.2</v>
      </c>
      <c r="AZ253" s="3">
        <v>335.4</v>
      </c>
      <c r="BA253" s="3">
        <v>168.4</v>
      </c>
      <c r="BB253" s="3">
        <v>301.7</v>
      </c>
      <c r="BC253" s="3">
        <v>214.7</v>
      </c>
      <c r="BD253" s="3">
        <v>195.8</v>
      </c>
      <c r="BE253" s="3">
        <v>211.2</v>
      </c>
      <c r="BF253" s="3">
        <v>320.39999999999998</v>
      </c>
      <c r="BG253" s="3">
        <v>187</v>
      </c>
      <c r="BH253" s="3">
        <v>168</v>
      </c>
      <c r="BI253" s="3">
        <v>72.7</v>
      </c>
      <c r="BJ253" s="3">
        <v>146.69999999999999</v>
      </c>
      <c r="BK253" s="3">
        <v>162.19999999999999</v>
      </c>
      <c r="BL253" s="3">
        <v>179.9</v>
      </c>
      <c r="BM253" s="3">
        <v>212.7</v>
      </c>
      <c r="BN253" s="3">
        <v>85.3</v>
      </c>
      <c r="BO253" s="3">
        <v>309.7</v>
      </c>
      <c r="BP253" s="3">
        <v>311.39999999999998</v>
      </c>
      <c r="BQ253" s="3">
        <v>96.8</v>
      </c>
      <c r="BR253" s="3">
        <v>66.3</v>
      </c>
      <c r="BS253" s="3">
        <v>92.2</v>
      </c>
      <c r="BT253" s="3">
        <v>150.6</v>
      </c>
      <c r="BU253" s="3">
        <v>109.9</v>
      </c>
      <c r="BV253" s="3">
        <v>141.69999999999999</v>
      </c>
      <c r="BW253" s="3">
        <v>193.9</v>
      </c>
      <c r="BX253" s="3">
        <v>378</v>
      </c>
      <c r="BY253" s="3">
        <v>100.8</v>
      </c>
      <c r="BZ253" s="3">
        <v>314.3</v>
      </c>
      <c r="CA253" s="3">
        <v>301.39999999999998</v>
      </c>
      <c r="CB253" s="3">
        <v>300.7</v>
      </c>
      <c r="CC253" s="3">
        <v>263.2</v>
      </c>
      <c r="CD253" s="3">
        <v>277</v>
      </c>
      <c r="CE253" s="3">
        <v>222.5</v>
      </c>
      <c r="CF253" s="3">
        <v>13.9</v>
      </c>
      <c r="CG253" s="3">
        <v>102.9</v>
      </c>
      <c r="CH253" s="3">
        <v>86.8</v>
      </c>
      <c r="CI253" s="3">
        <v>262.89999999999998</v>
      </c>
      <c r="CJ253" s="3">
        <v>146.4</v>
      </c>
      <c r="CK253" s="3">
        <v>169.7</v>
      </c>
      <c r="CL253" s="3">
        <v>380.7</v>
      </c>
      <c r="CM253" s="3">
        <v>175.3</v>
      </c>
      <c r="CN253" s="3">
        <v>172</v>
      </c>
    </row>
    <row r="254" spans="1:92" x14ac:dyDescent="0.2">
      <c r="A254" s="4">
        <v>39448</v>
      </c>
      <c r="B254" s="3">
        <v>194.5</v>
      </c>
      <c r="C254" s="3">
        <v>153.19999999999999</v>
      </c>
      <c r="D254" s="3">
        <v>183.4</v>
      </c>
      <c r="E254" s="3">
        <v>141.19999999999999</v>
      </c>
      <c r="F254" s="3">
        <v>187.3</v>
      </c>
      <c r="G254" s="3">
        <v>187</v>
      </c>
      <c r="H254" s="3">
        <v>164.2</v>
      </c>
      <c r="I254" s="3">
        <v>190.7</v>
      </c>
      <c r="J254" s="3">
        <v>117.6</v>
      </c>
      <c r="K254" s="3">
        <v>151.30000000000001</v>
      </c>
      <c r="L254" s="3">
        <v>180.9</v>
      </c>
      <c r="M254" s="3">
        <v>196.3</v>
      </c>
      <c r="N254" s="3">
        <v>166.4</v>
      </c>
      <c r="O254" s="3">
        <v>236.8</v>
      </c>
      <c r="P254" s="3">
        <v>154.1</v>
      </c>
      <c r="Q254" s="3">
        <v>193.6</v>
      </c>
      <c r="R254" s="3">
        <v>232.8</v>
      </c>
      <c r="S254" s="3">
        <v>220.3</v>
      </c>
      <c r="T254" s="3">
        <v>165.2</v>
      </c>
      <c r="U254" s="3">
        <v>155.4</v>
      </c>
      <c r="V254" s="3">
        <v>124</v>
      </c>
      <c r="W254" s="3">
        <v>200.2</v>
      </c>
      <c r="X254" s="3">
        <v>167.9</v>
      </c>
      <c r="Y254" s="3">
        <v>207.2</v>
      </c>
      <c r="Z254" s="3">
        <v>168.7</v>
      </c>
      <c r="AA254" s="3">
        <v>167.7</v>
      </c>
      <c r="AB254" s="3">
        <v>161.6</v>
      </c>
      <c r="AC254" s="3">
        <v>157.5</v>
      </c>
      <c r="AD254" s="3">
        <v>141.1</v>
      </c>
      <c r="AE254" s="3">
        <v>207.2</v>
      </c>
      <c r="AF254" s="3">
        <v>153.30000000000001</v>
      </c>
      <c r="AG254" s="3">
        <v>151.4</v>
      </c>
      <c r="AH254" s="3">
        <v>148.9</v>
      </c>
      <c r="AI254" s="3">
        <v>156.69999999999999</v>
      </c>
      <c r="AJ254" s="3">
        <v>251.3</v>
      </c>
      <c r="AK254" s="3">
        <v>319.8</v>
      </c>
      <c r="AL254" s="3">
        <v>249.3</v>
      </c>
      <c r="AM254" s="3">
        <v>240.6</v>
      </c>
      <c r="AN254" s="3">
        <v>263</v>
      </c>
      <c r="AO254" s="3">
        <v>145.1</v>
      </c>
      <c r="AP254" s="3">
        <v>193.4</v>
      </c>
      <c r="AQ254" s="3">
        <v>245.6</v>
      </c>
      <c r="AR254" s="3">
        <v>159</v>
      </c>
      <c r="AS254" s="3">
        <v>374.3</v>
      </c>
      <c r="AT254" s="3">
        <v>289.89999999999998</v>
      </c>
      <c r="AU254" s="3">
        <v>293.10000000000002</v>
      </c>
      <c r="AV254" s="3">
        <v>406.5</v>
      </c>
      <c r="AW254" s="3">
        <v>306.3</v>
      </c>
      <c r="AX254" s="3">
        <v>292</v>
      </c>
      <c r="AY254" s="3">
        <v>377.2</v>
      </c>
      <c r="AZ254" s="3">
        <v>339.5</v>
      </c>
      <c r="BA254" s="3">
        <v>170.8</v>
      </c>
      <c r="BB254" s="3">
        <v>309.5</v>
      </c>
      <c r="BC254" s="3">
        <v>217.3</v>
      </c>
      <c r="BD254" s="3">
        <v>196.6</v>
      </c>
      <c r="BE254" s="3">
        <v>211.7</v>
      </c>
      <c r="BF254" s="3">
        <v>335.4</v>
      </c>
      <c r="BG254" s="3">
        <v>168</v>
      </c>
      <c r="BH254" s="3">
        <v>159.69999999999999</v>
      </c>
      <c r="BI254" s="3">
        <v>70.599999999999994</v>
      </c>
      <c r="BJ254" s="3">
        <v>144.4</v>
      </c>
      <c r="BK254" s="3">
        <v>162.19999999999999</v>
      </c>
      <c r="BL254" s="3">
        <v>179.9</v>
      </c>
      <c r="BM254" s="3">
        <v>212.7</v>
      </c>
      <c r="BN254" s="3">
        <v>84.9</v>
      </c>
      <c r="BO254" s="3">
        <v>311.89999999999998</v>
      </c>
      <c r="BP254" s="3">
        <v>314.3</v>
      </c>
      <c r="BQ254" s="3">
        <v>92.1</v>
      </c>
      <c r="BR254" s="3">
        <v>62.3</v>
      </c>
      <c r="BS254" s="3">
        <v>88.6</v>
      </c>
      <c r="BT254" s="3">
        <v>148</v>
      </c>
      <c r="BU254" s="3">
        <v>105.9</v>
      </c>
      <c r="BV254" s="3">
        <v>140.4</v>
      </c>
      <c r="BW254" s="3">
        <v>193.4</v>
      </c>
      <c r="BX254" s="3">
        <v>380.6</v>
      </c>
      <c r="BY254" s="3">
        <v>101.1</v>
      </c>
      <c r="BZ254" s="3">
        <v>319.60000000000002</v>
      </c>
      <c r="CA254" s="3">
        <v>304.8</v>
      </c>
      <c r="CB254" s="3">
        <v>302.39999999999998</v>
      </c>
      <c r="CC254" s="3">
        <v>272</v>
      </c>
      <c r="CD254" s="3">
        <v>282.7</v>
      </c>
      <c r="CE254" s="3">
        <v>205.7</v>
      </c>
      <c r="CF254" s="3">
        <v>13.3</v>
      </c>
      <c r="CG254" s="3">
        <v>98.1</v>
      </c>
      <c r="CH254" s="3">
        <v>86</v>
      </c>
      <c r="CI254" s="3">
        <v>264.2</v>
      </c>
      <c r="CJ254" s="3">
        <v>147</v>
      </c>
      <c r="CK254" s="3">
        <v>169</v>
      </c>
      <c r="CL254" s="3">
        <v>381.1</v>
      </c>
      <c r="CM254" s="3">
        <v>175.2</v>
      </c>
      <c r="CN254" s="3">
        <v>172.2</v>
      </c>
    </row>
    <row r="255" spans="1:92" x14ac:dyDescent="0.2">
      <c r="A255" s="4">
        <v>39479</v>
      </c>
      <c r="B255" s="3">
        <v>196.9</v>
      </c>
      <c r="C255" s="3">
        <v>154.80000000000001</v>
      </c>
      <c r="D255" s="3">
        <v>186.1</v>
      </c>
      <c r="E255" s="3">
        <v>145.9</v>
      </c>
      <c r="F255" s="3">
        <v>187.3</v>
      </c>
      <c r="G255" s="3">
        <v>186.9</v>
      </c>
      <c r="H255" s="3">
        <v>164.1</v>
      </c>
      <c r="I255" s="3">
        <v>190.9</v>
      </c>
      <c r="J255" s="3">
        <v>119.2</v>
      </c>
      <c r="K255" s="3">
        <v>151.5</v>
      </c>
      <c r="L255" s="3">
        <v>179</v>
      </c>
      <c r="M255" s="3">
        <v>187.6</v>
      </c>
      <c r="N255" s="3">
        <v>170.2</v>
      </c>
      <c r="O255" s="3">
        <v>236.9</v>
      </c>
      <c r="P255" s="3">
        <v>153.4</v>
      </c>
      <c r="Q255" s="3">
        <v>201.1</v>
      </c>
      <c r="R255" s="3">
        <v>234.2</v>
      </c>
      <c r="S255" s="3">
        <v>219.8</v>
      </c>
      <c r="T255" s="3">
        <v>166.5</v>
      </c>
      <c r="U255" s="3">
        <v>164.2</v>
      </c>
      <c r="V255" s="3">
        <v>126</v>
      </c>
      <c r="W255" s="3">
        <v>202.7</v>
      </c>
      <c r="X255" s="3">
        <v>168.4</v>
      </c>
      <c r="Y255" s="3">
        <v>207</v>
      </c>
      <c r="Z255" s="3">
        <v>172.9</v>
      </c>
      <c r="AA255" s="3">
        <v>167.1</v>
      </c>
      <c r="AB255" s="3">
        <v>168.8</v>
      </c>
      <c r="AC255" s="3">
        <v>156.5</v>
      </c>
      <c r="AD255" s="3">
        <v>139.80000000000001</v>
      </c>
      <c r="AE255" s="3">
        <v>208.3</v>
      </c>
      <c r="AF255" s="3">
        <v>148.9</v>
      </c>
      <c r="AG255" s="3">
        <v>146.80000000000001</v>
      </c>
      <c r="AH255" s="3">
        <v>145.80000000000001</v>
      </c>
      <c r="AI255" s="3">
        <v>155.9</v>
      </c>
      <c r="AJ255" s="3">
        <v>252.1</v>
      </c>
      <c r="AK255" s="3">
        <v>321.39999999999998</v>
      </c>
      <c r="AL255" s="3">
        <v>249.9</v>
      </c>
      <c r="AM255" s="3">
        <v>242.9</v>
      </c>
      <c r="AN255" s="3">
        <v>264.89999999999998</v>
      </c>
      <c r="AO255" s="3">
        <v>148.19999999999999</v>
      </c>
      <c r="AP255" s="3">
        <v>194.2</v>
      </c>
      <c r="AQ255" s="3">
        <v>246.2</v>
      </c>
      <c r="AR255" s="3">
        <v>159.9</v>
      </c>
      <c r="AS255" s="3">
        <v>378.9</v>
      </c>
      <c r="AT255" s="3">
        <v>293.8</v>
      </c>
      <c r="AU255" s="3">
        <v>293.10000000000002</v>
      </c>
      <c r="AV255" s="3">
        <v>408.9</v>
      </c>
      <c r="AW255" s="3">
        <v>305.3</v>
      </c>
      <c r="AX255" s="3">
        <v>292</v>
      </c>
      <c r="AY255" s="3">
        <v>377.2</v>
      </c>
      <c r="AZ255" s="3">
        <v>339.7</v>
      </c>
      <c r="BA255" s="3">
        <v>171.9</v>
      </c>
      <c r="BB255" s="3">
        <v>314.7</v>
      </c>
      <c r="BC255" s="3">
        <v>218.3</v>
      </c>
      <c r="BD255" s="3">
        <v>217.4</v>
      </c>
      <c r="BE255" s="3">
        <v>239.4</v>
      </c>
      <c r="BF255" s="3">
        <v>336.1</v>
      </c>
      <c r="BG255" s="3">
        <v>171.9</v>
      </c>
      <c r="BH255" s="3">
        <v>166.9</v>
      </c>
      <c r="BI255" s="3">
        <v>69.8</v>
      </c>
      <c r="BJ255" s="3">
        <v>148.6</v>
      </c>
      <c r="BK255" s="3">
        <v>162.80000000000001</v>
      </c>
      <c r="BL255" s="3">
        <v>180.7</v>
      </c>
      <c r="BM255" s="3">
        <v>212.7</v>
      </c>
      <c r="BN255" s="3">
        <v>84</v>
      </c>
      <c r="BO255" s="3">
        <v>311.89999999999998</v>
      </c>
      <c r="BP255" s="3">
        <v>314.10000000000002</v>
      </c>
      <c r="BQ255" s="3">
        <v>93.4</v>
      </c>
      <c r="BR255" s="3">
        <v>63.2</v>
      </c>
      <c r="BS255" s="3">
        <v>88.9</v>
      </c>
      <c r="BT255" s="3">
        <v>148</v>
      </c>
      <c r="BU255" s="3">
        <v>108.5</v>
      </c>
      <c r="BV255" s="3">
        <v>141.80000000000001</v>
      </c>
      <c r="BW255" s="3">
        <v>194.9</v>
      </c>
      <c r="BX255" s="3">
        <v>381.1</v>
      </c>
      <c r="BY255" s="3">
        <v>100.8</v>
      </c>
      <c r="BZ255" s="3">
        <v>320.39999999999998</v>
      </c>
      <c r="CA255" s="3">
        <v>304.5</v>
      </c>
      <c r="CB255" s="3">
        <v>301</v>
      </c>
      <c r="CC255" s="3">
        <v>273.5</v>
      </c>
      <c r="CD255" s="3">
        <v>284</v>
      </c>
      <c r="CE255" s="3">
        <v>209.9</v>
      </c>
      <c r="CF255" s="3">
        <v>13.2</v>
      </c>
      <c r="CG255" s="3">
        <v>100.7</v>
      </c>
      <c r="CH255" s="3">
        <v>85.4</v>
      </c>
      <c r="CI255" s="3">
        <v>274.7</v>
      </c>
      <c r="CJ255" s="3">
        <v>150</v>
      </c>
      <c r="CK255" s="3">
        <v>169</v>
      </c>
      <c r="CL255" s="3">
        <v>381.8</v>
      </c>
      <c r="CM255" s="3">
        <v>175.9</v>
      </c>
      <c r="CN255" s="3">
        <v>172.2</v>
      </c>
    </row>
    <row r="256" spans="1:92" x14ac:dyDescent="0.2">
      <c r="A256" s="4">
        <v>39508</v>
      </c>
      <c r="B256" s="3">
        <v>195.8</v>
      </c>
      <c r="C256" s="3">
        <v>158.30000000000001</v>
      </c>
      <c r="D256" s="3">
        <v>185.1</v>
      </c>
      <c r="E256" s="3">
        <v>148.30000000000001</v>
      </c>
      <c r="F256" s="3">
        <v>188.9</v>
      </c>
      <c r="G256" s="3">
        <v>194.4</v>
      </c>
      <c r="H256" s="3">
        <v>162.80000000000001</v>
      </c>
      <c r="I256" s="3">
        <v>188.7</v>
      </c>
      <c r="J256" s="3">
        <v>121</v>
      </c>
      <c r="K256" s="3">
        <v>152.4</v>
      </c>
      <c r="L256" s="3">
        <v>179.1</v>
      </c>
      <c r="M256" s="3">
        <v>183.1</v>
      </c>
      <c r="N256" s="3">
        <v>174.2</v>
      </c>
      <c r="O256" s="3">
        <v>234.6</v>
      </c>
      <c r="P256" s="3">
        <v>154.4</v>
      </c>
      <c r="Q256" s="3">
        <v>205.4</v>
      </c>
      <c r="R256" s="3">
        <v>238.4</v>
      </c>
      <c r="S256" s="3">
        <v>219.4</v>
      </c>
      <c r="T256" s="3">
        <v>167.8</v>
      </c>
      <c r="U256" s="3">
        <v>163.19999999999999</v>
      </c>
      <c r="V256" s="3">
        <v>125.3</v>
      </c>
      <c r="W256" s="3">
        <v>203.7</v>
      </c>
      <c r="X256" s="3">
        <v>167.2</v>
      </c>
      <c r="Y256" s="3">
        <v>209.7</v>
      </c>
      <c r="Z256" s="3">
        <v>171.1</v>
      </c>
      <c r="AA256" s="3">
        <v>168.5</v>
      </c>
      <c r="AB256" s="3">
        <v>164.9</v>
      </c>
      <c r="AC256" s="3">
        <v>156.4</v>
      </c>
      <c r="AD256" s="3">
        <v>139.1</v>
      </c>
      <c r="AE256" s="3">
        <v>211.5</v>
      </c>
      <c r="AF256" s="3">
        <v>148.9</v>
      </c>
      <c r="AG256" s="3">
        <v>146.4</v>
      </c>
      <c r="AH256" s="3">
        <v>148.80000000000001</v>
      </c>
      <c r="AI256" s="3">
        <v>157</v>
      </c>
      <c r="AJ256" s="3">
        <v>253.1</v>
      </c>
      <c r="AK256" s="3">
        <v>322.2</v>
      </c>
      <c r="AL256" s="3">
        <v>250.2</v>
      </c>
      <c r="AM256" s="3">
        <v>243.9</v>
      </c>
      <c r="AN256" s="3">
        <v>267</v>
      </c>
      <c r="AO256" s="3">
        <v>146.1</v>
      </c>
      <c r="AP256" s="3">
        <v>194.8</v>
      </c>
      <c r="AQ256" s="3">
        <v>247.4</v>
      </c>
      <c r="AR256" s="3">
        <v>160.19999999999999</v>
      </c>
      <c r="AS256" s="3">
        <v>380.1</v>
      </c>
      <c r="AT256" s="3">
        <v>294.39999999999998</v>
      </c>
      <c r="AU256" s="3">
        <v>293.10000000000002</v>
      </c>
      <c r="AV256" s="3">
        <v>398.2</v>
      </c>
      <c r="AW256" s="3">
        <v>304.39999999999998</v>
      </c>
      <c r="AX256" s="3">
        <v>292</v>
      </c>
      <c r="AY256" s="3">
        <v>377.2</v>
      </c>
      <c r="AZ256" s="3">
        <v>340</v>
      </c>
      <c r="BA256" s="3">
        <v>172.7</v>
      </c>
      <c r="BB256" s="3">
        <v>316.89999999999998</v>
      </c>
      <c r="BC256" s="3">
        <v>219</v>
      </c>
      <c r="BD256" s="3">
        <v>217.4</v>
      </c>
      <c r="BE256" s="3">
        <v>239.4</v>
      </c>
      <c r="BF256" s="3">
        <v>374.8</v>
      </c>
      <c r="BG256" s="3">
        <v>186</v>
      </c>
      <c r="BH256" s="3">
        <v>164.2</v>
      </c>
      <c r="BI256" s="3">
        <v>69.8</v>
      </c>
      <c r="BJ256" s="3">
        <v>149.80000000000001</v>
      </c>
      <c r="BK256" s="3">
        <v>163.80000000000001</v>
      </c>
      <c r="BL256" s="3">
        <v>180.6</v>
      </c>
      <c r="BM256" s="3">
        <v>213</v>
      </c>
      <c r="BN256" s="3">
        <v>84</v>
      </c>
      <c r="BO256" s="3">
        <v>312.89999999999998</v>
      </c>
      <c r="BP256" s="3">
        <v>316.60000000000002</v>
      </c>
      <c r="BQ256" s="3">
        <v>94.9</v>
      </c>
      <c r="BR256" s="3">
        <v>63.4</v>
      </c>
      <c r="BS256" s="3">
        <v>89.4</v>
      </c>
      <c r="BT256" s="3">
        <v>148.80000000000001</v>
      </c>
      <c r="BU256" s="3">
        <v>109.4</v>
      </c>
      <c r="BV256" s="3">
        <v>144.6</v>
      </c>
      <c r="BW256" s="3">
        <v>196.4</v>
      </c>
      <c r="BX256" s="3">
        <v>382.2</v>
      </c>
      <c r="BY256" s="3">
        <v>100.3</v>
      </c>
      <c r="BZ256" s="3">
        <v>321.7</v>
      </c>
      <c r="CA256" s="3">
        <v>313.2</v>
      </c>
      <c r="CB256" s="3">
        <v>298.8</v>
      </c>
      <c r="CC256" s="3">
        <v>273.10000000000002</v>
      </c>
      <c r="CD256" s="3">
        <v>286.3</v>
      </c>
      <c r="CE256" s="3">
        <v>217.1</v>
      </c>
      <c r="CF256" s="3">
        <v>12.8</v>
      </c>
      <c r="CG256" s="3">
        <v>99.5</v>
      </c>
      <c r="CH256" s="3">
        <v>84.8</v>
      </c>
      <c r="CI256" s="3">
        <v>275.8</v>
      </c>
      <c r="CJ256" s="3">
        <v>148.19999999999999</v>
      </c>
      <c r="CK256" s="3">
        <v>169</v>
      </c>
      <c r="CL256" s="3">
        <v>382.1</v>
      </c>
      <c r="CM256" s="3">
        <v>176.5</v>
      </c>
      <c r="CN256" s="3">
        <v>172.5</v>
      </c>
    </row>
    <row r="257" spans="1:92" x14ac:dyDescent="0.2">
      <c r="A257" s="4">
        <v>39539</v>
      </c>
      <c r="B257" s="3">
        <v>199.4</v>
      </c>
      <c r="C257" s="3">
        <v>160.19999999999999</v>
      </c>
      <c r="D257" s="3">
        <v>185.7</v>
      </c>
      <c r="E257" s="3">
        <v>154.5</v>
      </c>
      <c r="F257" s="3">
        <v>196.2</v>
      </c>
      <c r="G257" s="3">
        <v>204.1</v>
      </c>
      <c r="H257" s="3">
        <v>174.9</v>
      </c>
      <c r="I257" s="3">
        <v>189.4</v>
      </c>
      <c r="J257" s="3">
        <v>122.4</v>
      </c>
      <c r="K257" s="3">
        <v>152.69999999999999</v>
      </c>
      <c r="L257" s="3">
        <v>183.1</v>
      </c>
      <c r="M257" s="3">
        <v>189.3</v>
      </c>
      <c r="N257" s="3">
        <v>176.4</v>
      </c>
      <c r="O257" s="3">
        <v>229.3</v>
      </c>
      <c r="P257" s="3">
        <v>154.1</v>
      </c>
      <c r="Q257" s="3">
        <v>204.2</v>
      </c>
      <c r="R257" s="3">
        <v>241.2</v>
      </c>
      <c r="S257" s="3">
        <v>219.2</v>
      </c>
      <c r="T257" s="3">
        <v>168.1</v>
      </c>
      <c r="U257" s="3">
        <v>161</v>
      </c>
      <c r="V257" s="3">
        <v>125.3</v>
      </c>
      <c r="W257" s="3">
        <v>204.2</v>
      </c>
      <c r="X257" s="3">
        <v>170.1</v>
      </c>
      <c r="Y257" s="3">
        <v>211.2</v>
      </c>
      <c r="Z257" s="3">
        <v>175</v>
      </c>
      <c r="AA257" s="3">
        <v>174.8</v>
      </c>
      <c r="AB257" s="3">
        <v>167.1</v>
      </c>
      <c r="AC257" s="3">
        <v>160</v>
      </c>
      <c r="AD257" s="3">
        <v>142.69999999999999</v>
      </c>
      <c r="AE257" s="3">
        <v>214.3</v>
      </c>
      <c r="AF257" s="3">
        <v>153.4</v>
      </c>
      <c r="AG257" s="3">
        <v>151.9</v>
      </c>
      <c r="AH257" s="3">
        <v>146</v>
      </c>
      <c r="AI257" s="3">
        <v>157.6</v>
      </c>
      <c r="AJ257" s="3">
        <v>255.6</v>
      </c>
      <c r="AK257" s="3">
        <v>322.89999999999998</v>
      </c>
      <c r="AL257" s="3">
        <v>251.7</v>
      </c>
      <c r="AM257" s="3">
        <v>250.2</v>
      </c>
      <c r="AN257" s="3">
        <v>272.89999999999998</v>
      </c>
      <c r="AO257" s="3">
        <v>152.5</v>
      </c>
      <c r="AP257" s="3">
        <v>200.7</v>
      </c>
      <c r="AQ257" s="3">
        <v>252.6</v>
      </c>
      <c r="AR257" s="3">
        <v>166.6</v>
      </c>
      <c r="AS257" s="3">
        <v>388.7</v>
      </c>
      <c r="AT257" s="3">
        <v>298.8</v>
      </c>
      <c r="AU257" s="3">
        <v>297.8</v>
      </c>
      <c r="AV257" s="3">
        <v>400.4</v>
      </c>
      <c r="AW257" s="3">
        <v>303.7</v>
      </c>
      <c r="AX257" s="3">
        <v>302.60000000000002</v>
      </c>
      <c r="AY257" s="3">
        <v>401.7</v>
      </c>
      <c r="AZ257" s="3">
        <v>341.2</v>
      </c>
      <c r="BA257" s="3">
        <v>172.7</v>
      </c>
      <c r="BB257" s="3">
        <v>317.39999999999998</v>
      </c>
      <c r="BC257" s="3">
        <v>219.7</v>
      </c>
      <c r="BD257" s="3">
        <v>222</v>
      </c>
      <c r="BE257" s="3">
        <v>244.4</v>
      </c>
      <c r="BF257" s="3">
        <v>408.1</v>
      </c>
      <c r="BG257" s="3">
        <v>177</v>
      </c>
      <c r="BH257" s="3">
        <v>166.1</v>
      </c>
      <c r="BI257" s="3">
        <v>69.8</v>
      </c>
      <c r="BJ257" s="3">
        <v>149.6</v>
      </c>
      <c r="BK257" s="3">
        <v>164.4</v>
      </c>
      <c r="BL257" s="3">
        <v>179.9</v>
      </c>
      <c r="BM257" s="3">
        <v>226.9</v>
      </c>
      <c r="BN257" s="3">
        <v>84</v>
      </c>
      <c r="BO257" s="3">
        <v>314</v>
      </c>
      <c r="BP257" s="3">
        <v>316.7</v>
      </c>
      <c r="BQ257" s="3">
        <v>95.5</v>
      </c>
      <c r="BR257" s="3">
        <v>63.4</v>
      </c>
      <c r="BS257" s="3">
        <v>89.4</v>
      </c>
      <c r="BT257" s="3">
        <v>149.4</v>
      </c>
      <c r="BU257" s="3">
        <v>110.4</v>
      </c>
      <c r="BV257" s="3">
        <v>145</v>
      </c>
      <c r="BW257" s="3">
        <v>196.1</v>
      </c>
      <c r="BX257" s="3">
        <v>384.2</v>
      </c>
      <c r="BY257" s="3">
        <v>100.2</v>
      </c>
      <c r="BZ257" s="3">
        <v>322.7</v>
      </c>
      <c r="CA257" s="3">
        <v>317.89999999999998</v>
      </c>
      <c r="CB257" s="3">
        <v>301.89999999999998</v>
      </c>
      <c r="CC257" s="3">
        <v>275.5</v>
      </c>
      <c r="CD257" s="3">
        <v>287.2</v>
      </c>
      <c r="CE257" s="3">
        <v>213.7</v>
      </c>
      <c r="CF257" s="3">
        <v>12.5</v>
      </c>
      <c r="CG257" s="3">
        <v>100.5</v>
      </c>
      <c r="CH257" s="3">
        <v>85.5</v>
      </c>
      <c r="CI257" s="3">
        <v>273.8</v>
      </c>
      <c r="CJ257" s="3">
        <v>148.1</v>
      </c>
      <c r="CK257" s="3">
        <v>170.3</v>
      </c>
      <c r="CL257" s="3">
        <v>387.3</v>
      </c>
      <c r="CM257" s="3">
        <v>178</v>
      </c>
      <c r="CN257" s="3">
        <v>173.2</v>
      </c>
    </row>
    <row r="258" spans="1:92" x14ac:dyDescent="0.2">
      <c r="A258" s="4">
        <v>39569</v>
      </c>
      <c r="B258" s="3">
        <v>202.5</v>
      </c>
      <c r="C258" s="3">
        <v>165</v>
      </c>
      <c r="D258" s="3">
        <v>185.3</v>
      </c>
      <c r="E258" s="3">
        <v>156.5</v>
      </c>
      <c r="F258" s="3">
        <v>205.5</v>
      </c>
      <c r="G258" s="3">
        <v>220.4</v>
      </c>
      <c r="H258" s="3">
        <v>176.7</v>
      </c>
      <c r="I258" s="3">
        <v>202</v>
      </c>
      <c r="J258" s="3">
        <v>125.4</v>
      </c>
      <c r="K258" s="3">
        <v>157.69999999999999</v>
      </c>
      <c r="L258" s="3">
        <v>187.3</v>
      </c>
      <c r="M258" s="3">
        <v>196.3</v>
      </c>
      <c r="N258" s="3">
        <v>178.1</v>
      </c>
      <c r="O258" s="3">
        <v>229</v>
      </c>
      <c r="P258" s="3">
        <v>161.80000000000001</v>
      </c>
      <c r="Q258" s="3">
        <v>206.3</v>
      </c>
      <c r="R258" s="3">
        <v>250.8</v>
      </c>
      <c r="S258" s="3">
        <v>220.8</v>
      </c>
      <c r="T258" s="3">
        <v>168.3</v>
      </c>
      <c r="U258" s="3">
        <v>166.1</v>
      </c>
      <c r="V258" s="3">
        <v>126.1</v>
      </c>
      <c r="W258" s="3">
        <v>204.7</v>
      </c>
      <c r="X258" s="3">
        <v>170.8</v>
      </c>
      <c r="Y258" s="3">
        <v>211.8</v>
      </c>
      <c r="Z258" s="3">
        <v>176.5</v>
      </c>
      <c r="AA258" s="3">
        <v>179.4</v>
      </c>
      <c r="AB258" s="3">
        <v>166.5</v>
      </c>
      <c r="AC258" s="3">
        <v>165.1</v>
      </c>
      <c r="AD258" s="3">
        <v>148.5</v>
      </c>
      <c r="AE258" s="3">
        <v>214.4</v>
      </c>
      <c r="AF258" s="3">
        <v>155.1</v>
      </c>
      <c r="AG258" s="3">
        <v>153.4</v>
      </c>
      <c r="AH258" s="3">
        <v>149.1</v>
      </c>
      <c r="AI258" s="3">
        <v>158.69999999999999</v>
      </c>
      <c r="AJ258" s="3">
        <v>256.7</v>
      </c>
      <c r="AK258" s="3">
        <v>324.7</v>
      </c>
      <c r="AL258" s="3">
        <v>252.7</v>
      </c>
      <c r="AM258" s="3">
        <v>250.9</v>
      </c>
      <c r="AN258" s="3">
        <v>273.5</v>
      </c>
      <c r="AO258" s="3">
        <v>153.5</v>
      </c>
      <c r="AP258" s="3">
        <v>202.3</v>
      </c>
      <c r="AQ258" s="3">
        <v>253.7</v>
      </c>
      <c r="AR258" s="3">
        <v>168.6</v>
      </c>
      <c r="AS258" s="3">
        <v>388.7</v>
      </c>
      <c r="AT258" s="3">
        <v>298.89999999999998</v>
      </c>
      <c r="AU258" s="3">
        <v>298.2</v>
      </c>
      <c r="AV258" s="3">
        <v>389.2</v>
      </c>
      <c r="AW258" s="3">
        <v>304.10000000000002</v>
      </c>
      <c r="AX258" s="3">
        <v>302.60000000000002</v>
      </c>
      <c r="AY258" s="3">
        <v>401.7</v>
      </c>
      <c r="AZ258" s="3">
        <v>342.1</v>
      </c>
      <c r="BA258" s="3">
        <v>172.3</v>
      </c>
      <c r="BB258" s="3">
        <v>318.5</v>
      </c>
      <c r="BC258" s="3">
        <v>224.2</v>
      </c>
      <c r="BD258" s="3">
        <v>222</v>
      </c>
      <c r="BE258" s="3">
        <v>244.4</v>
      </c>
      <c r="BF258" s="3">
        <v>437.6</v>
      </c>
      <c r="BG258" s="3">
        <v>181.9</v>
      </c>
      <c r="BH258" s="3">
        <v>173.6</v>
      </c>
      <c r="BI258" s="3">
        <v>69.7</v>
      </c>
      <c r="BJ258" s="3">
        <v>149.69999999999999</v>
      </c>
      <c r="BK258" s="3">
        <v>166.1</v>
      </c>
      <c r="BL258" s="3">
        <v>181.6</v>
      </c>
      <c r="BM258" s="3">
        <v>226.9</v>
      </c>
      <c r="BN258" s="3">
        <v>84</v>
      </c>
      <c r="BO258" s="3">
        <v>315.60000000000002</v>
      </c>
      <c r="BP258" s="3">
        <v>317.60000000000002</v>
      </c>
      <c r="BQ258" s="3">
        <v>94.8</v>
      </c>
      <c r="BR258" s="3">
        <v>63.3</v>
      </c>
      <c r="BS258" s="3">
        <v>88.7</v>
      </c>
      <c r="BT258" s="3">
        <v>150</v>
      </c>
      <c r="BU258" s="3">
        <v>111.1</v>
      </c>
      <c r="BV258" s="3">
        <v>145.4</v>
      </c>
      <c r="BW258" s="3">
        <v>196.5</v>
      </c>
      <c r="BX258" s="3">
        <v>386.1</v>
      </c>
      <c r="BY258" s="3">
        <v>99.8</v>
      </c>
      <c r="BZ258" s="3">
        <v>324.5</v>
      </c>
      <c r="CA258" s="3">
        <v>328.7</v>
      </c>
      <c r="CB258" s="3">
        <v>305.2</v>
      </c>
      <c r="CC258" s="3">
        <v>274.89999999999998</v>
      </c>
      <c r="CD258" s="3">
        <v>288.89999999999998</v>
      </c>
      <c r="CE258" s="3">
        <v>222.2</v>
      </c>
      <c r="CF258" s="3">
        <v>12.4</v>
      </c>
      <c r="CG258" s="3">
        <v>100.5</v>
      </c>
      <c r="CH258" s="3">
        <v>85.2</v>
      </c>
      <c r="CI258" s="3">
        <v>279.10000000000002</v>
      </c>
      <c r="CJ258" s="3">
        <v>148.30000000000001</v>
      </c>
      <c r="CK258" s="3">
        <v>170.3</v>
      </c>
      <c r="CL258" s="3">
        <v>386.9</v>
      </c>
      <c r="CM258" s="3">
        <v>178.9</v>
      </c>
      <c r="CN258" s="3">
        <v>173.7</v>
      </c>
    </row>
    <row r="259" spans="1:92" x14ac:dyDescent="0.2">
      <c r="A259" s="4">
        <v>39600</v>
      </c>
      <c r="B259" s="3">
        <v>205.6</v>
      </c>
      <c r="C259" s="3">
        <v>170</v>
      </c>
      <c r="D259" s="3">
        <v>193.6</v>
      </c>
      <c r="E259" s="3">
        <v>167.5</v>
      </c>
      <c r="F259" s="3">
        <v>211</v>
      </c>
      <c r="G259" s="3">
        <v>228.1</v>
      </c>
      <c r="H259" s="3">
        <v>180</v>
      </c>
      <c r="I259" s="3">
        <v>203.9</v>
      </c>
      <c r="J259" s="3">
        <v>133.1</v>
      </c>
      <c r="K259" s="3">
        <v>160.5</v>
      </c>
      <c r="L259" s="3">
        <v>180.8</v>
      </c>
      <c r="M259" s="3">
        <v>188</v>
      </c>
      <c r="N259" s="3">
        <v>173.3</v>
      </c>
      <c r="O259" s="3">
        <v>227.1</v>
      </c>
      <c r="P259" s="3">
        <v>177.8</v>
      </c>
      <c r="Q259" s="3">
        <v>209.8</v>
      </c>
      <c r="R259" s="3">
        <v>249.4</v>
      </c>
      <c r="S259" s="3">
        <v>231.8</v>
      </c>
      <c r="T259" s="3">
        <v>167.9</v>
      </c>
      <c r="U259" s="3">
        <v>169.3</v>
      </c>
      <c r="V259" s="3">
        <v>126.2</v>
      </c>
      <c r="W259" s="3">
        <v>204.7</v>
      </c>
      <c r="X259" s="3">
        <v>174.6</v>
      </c>
      <c r="Y259" s="3">
        <v>211.9</v>
      </c>
      <c r="Z259" s="3">
        <v>188.9</v>
      </c>
      <c r="AA259" s="3">
        <v>198.1</v>
      </c>
      <c r="AB259" s="3">
        <v>174.3</v>
      </c>
      <c r="AC259" s="3">
        <v>164.5</v>
      </c>
      <c r="AD259" s="3">
        <v>148</v>
      </c>
      <c r="AE259" s="3">
        <v>213.8</v>
      </c>
      <c r="AF259" s="3">
        <v>163.4</v>
      </c>
      <c r="AG259" s="3">
        <v>162.19999999999999</v>
      </c>
      <c r="AH259" s="3">
        <v>152.9</v>
      </c>
      <c r="AI259" s="3">
        <v>161.19999999999999</v>
      </c>
      <c r="AJ259" s="3">
        <v>257.60000000000002</v>
      </c>
      <c r="AK259" s="3">
        <v>324.7</v>
      </c>
      <c r="AL259" s="3">
        <v>253.7</v>
      </c>
      <c r="AM259" s="3">
        <v>251.1</v>
      </c>
      <c r="AN259" s="3">
        <v>274.10000000000002</v>
      </c>
      <c r="AO259" s="3">
        <v>152.19999999999999</v>
      </c>
      <c r="AP259" s="3">
        <v>202.5</v>
      </c>
      <c r="AQ259" s="3">
        <v>254.5</v>
      </c>
      <c r="AR259" s="3">
        <v>168.4</v>
      </c>
      <c r="AS259" s="3">
        <v>388.9</v>
      </c>
      <c r="AT259" s="3">
        <v>299.10000000000002</v>
      </c>
      <c r="AU259" s="3">
        <v>298.5</v>
      </c>
      <c r="AV259" s="3">
        <v>391.4</v>
      </c>
      <c r="AW259" s="3">
        <v>304.2</v>
      </c>
      <c r="AX259" s="3">
        <v>302.60000000000002</v>
      </c>
      <c r="AY259" s="3">
        <v>401.7</v>
      </c>
      <c r="AZ259" s="3">
        <v>343</v>
      </c>
      <c r="BA259" s="3">
        <v>172.7</v>
      </c>
      <c r="BB259" s="3">
        <v>312.5</v>
      </c>
      <c r="BC259" s="3">
        <v>228.8</v>
      </c>
      <c r="BD259" s="3">
        <v>222</v>
      </c>
      <c r="BE259" s="3">
        <v>244.4</v>
      </c>
      <c r="BF259" s="3">
        <v>453.7</v>
      </c>
      <c r="BG259" s="3">
        <v>202.2</v>
      </c>
      <c r="BH259" s="3">
        <v>170.5</v>
      </c>
      <c r="BI259" s="3">
        <v>69.5</v>
      </c>
      <c r="BJ259" s="3">
        <v>148.4</v>
      </c>
      <c r="BK259" s="3">
        <v>167.1</v>
      </c>
      <c r="BL259" s="3">
        <v>184.4</v>
      </c>
      <c r="BM259" s="3">
        <v>226.9</v>
      </c>
      <c r="BN259" s="3">
        <v>84.6</v>
      </c>
      <c r="BO259" s="3">
        <v>317.39999999999998</v>
      </c>
      <c r="BP259" s="3">
        <v>314.5</v>
      </c>
      <c r="BQ259" s="3">
        <v>94.3</v>
      </c>
      <c r="BR259" s="3">
        <v>61.9</v>
      </c>
      <c r="BS259" s="3">
        <v>87.5</v>
      </c>
      <c r="BT259" s="3">
        <v>149.69999999999999</v>
      </c>
      <c r="BU259" s="3">
        <v>110.6</v>
      </c>
      <c r="BV259" s="3">
        <v>145.1</v>
      </c>
      <c r="BW259" s="3">
        <v>196.4</v>
      </c>
      <c r="BX259" s="3">
        <v>387.2</v>
      </c>
      <c r="BY259" s="3">
        <v>98.6</v>
      </c>
      <c r="BZ259" s="3">
        <v>326.2</v>
      </c>
      <c r="CA259" s="3">
        <v>349.4</v>
      </c>
      <c r="CB259" s="3">
        <v>306.8</v>
      </c>
      <c r="CC259" s="3">
        <v>273.7</v>
      </c>
      <c r="CD259" s="3">
        <v>287.60000000000002</v>
      </c>
      <c r="CE259" s="3">
        <v>229</v>
      </c>
      <c r="CF259" s="3">
        <v>12.3</v>
      </c>
      <c r="CG259" s="3">
        <v>102.5</v>
      </c>
      <c r="CH259" s="3">
        <v>85.2</v>
      </c>
      <c r="CI259" s="3">
        <v>276.2</v>
      </c>
      <c r="CJ259" s="3">
        <v>150.4</v>
      </c>
      <c r="CK259" s="3">
        <v>170.3</v>
      </c>
      <c r="CL259" s="3">
        <v>386.7</v>
      </c>
      <c r="CM259" s="3">
        <v>180.4</v>
      </c>
      <c r="CN259" s="3">
        <v>173.9</v>
      </c>
    </row>
    <row r="260" spans="1:92" x14ac:dyDescent="0.2">
      <c r="A260" s="4">
        <v>39630</v>
      </c>
      <c r="B260" s="3">
        <v>209.1</v>
      </c>
      <c r="C260" s="3">
        <v>171.6</v>
      </c>
      <c r="D260" s="3">
        <v>201.6</v>
      </c>
      <c r="E260" s="3">
        <v>169.4</v>
      </c>
      <c r="F260" s="3">
        <v>213.1</v>
      </c>
      <c r="G260" s="3">
        <v>231.7</v>
      </c>
      <c r="H260" s="3">
        <v>191.1</v>
      </c>
      <c r="I260" s="3">
        <v>210.8</v>
      </c>
      <c r="J260" s="3">
        <v>137.30000000000001</v>
      </c>
      <c r="K260" s="3">
        <v>165</v>
      </c>
      <c r="L260" s="3">
        <v>183.8</v>
      </c>
      <c r="M260" s="3">
        <v>187</v>
      </c>
      <c r="N260" s="3">
        <v>179.6</v>
      </c>
      <c r="O260" s="3">
        <v>233.7</v>
      </c>
      <c r="P260" s="3">
        <v>176.6</v>
      </c>
      <c r="Q260" s="3">
        <v>208.3</v>
      </c>
      <c r="R260" s="3">
        <v>246.8</v>
      </c>
      <c r="S260" s="3">
        <v>231.2</v>
      </c>
      <c r="T260" s="3">
        <v>170.8</v>
      </c>
      <c r="U260" s="3">
        <v>175.2</v>
      </c>
      <c r="V260" s="3">
        <v>128.1</v>
      </c>
      <c r="W260" s="3">
        <v>205.3</v>
      </c>
      <c r="X260" s="3">
        <v>173.6</v>
      </c>
      <c r="Y260" s="3">
        <v>212.2</v>
      </c>
      <c r="Z260" s="3">
        <v>189.6</v>
      </c>
      <c r="AA260" s="3">
        <v>195.3</v>
      </c>
      <c r="AB260" s="3">
        <v>177.2</v>
      </c>
      <c r="AC260" s="3">
        <v>164.7</v>
      </c>
      <c r="AD260" s="3">
        <v>147.4</v>
      </c>
      <c r="AE260" s="3">
        <v>217.5</v>
      </c>
      <c r="AF260" s="3">
        <v>156.4</v>
      </c>
      <c r="AG260" s="3">
        <v>153.5</v>
      </c>
      <c r="AH260" s="3">
        <v>158</v>
      </c>
      <c r="AI260" s="3">
        <v>163.5</v>
      </c>
      <c r="AJ260" s="3">
        <v>258.39999999999998</v>
      </c>
      <c r="AK260" s="3">
        <v>325.3</v>
      </c>
      <c r="AL260" s="3">
        <v>255.3</v>
      </c>
      <c r="AM260" s="3">
        <v>250.4</v>
      </c>
      <c r="AN260" s="3">
        <v>274.5</v>
      </c>
      <c r="AO260" s="3">
        <v>148.80000000000001</v>
      </c>
      <c r="AP260" s="3">
        <v>202.2</v>
      </c>
      <c r="AQ260" s="3">
        <v>254.8</v>
      </c>
      <c r="AR260" s="3">
        <v>167.6</v>
      </c>
      <c r="AS260" s="3">
        <v>388.8</v>
      </c>
      <c r="AT260" s="3">
        <v>299</v>
      </c>
      <c r="AU260" s="3">
        <v>299</v>
      </c>
      <c r="AV260" s="3">
        <v>393.5</v>
      </c>
      <c r="AW260" s="3">
        <v>301.89999999999998</v>
      </c>
      <c r="AX260" s="3">
        <v>302.60000000000002</v>
      </c>
      <c r="AY260" s="3">
        <v>401.7</v>
      </c>
      <c r="AZ260" s="3">
        <v>348.4</v>
      </c>
      <c r="BA260" s="3">
        <v>173.4</v>
      </c>
      <c r="BB260" s="3">
        <v>310.2</v>
      </c>
      <c r="BC260" s="3">
        <v>231.3</v>
      </c>
      <c r="BD260" s="3">
        <v>222</v>
      </c>
      <c r="BE260" s="3">
        <v>244.4</v>
      </c>
      <c r="BF260" s="3">
        <v>477.8</v>
      </c>
      <c r="BG260" s="3">
        <v>179.4</v>
      </c>
      <c r="BH260" s="3">
        <v>169.8</v>
      </c>
      <c r="BI260" s="3">
        <v>68.3</v>
      </c>
      <c r="BJ260" s="3">
        <v>147.6</v>
      </c>
      <c r="BK260" s="3">
        <v>168.1</v>
      </c>
      <c r="BL260" s="3">
        <v>185.9</v>
      </c>
      <c r="BM260" s="3">
        <v>226.9</v>
      </c>
      <c r="BN260" s="3">
        <v>83.7</v>
      </c>
      <c r="BO260" s="3">
        <v>318.10000000000002</v>
      </c>
      <c r="BP260" s="3">
        <v>313</v>
      </c>
      <c r="BQ260" s="3">
        <v>91.2</v>
      </c>
      <c r="BR260" s="3">
        <v>58.8</v>
      </c>
      <c r="BS260" s="3">
        <v>86.1</v>
      </c>
      <c r="BT260" s="3">
        <v>148.4</v>
      </c>
      <c r="BU260" s="3">
        <v>109.9</v>
      </c>
      <c r="BV260" s="3">
        <v>143.6</v>
      </c>
      <c r="BW260" s="3">
        <v>196.7</v>
      </c>
      <c r="BX260" s="3">
        <v>390.5</v>
      </c>
      <c r="BY260" s="3">
        <v>97.4</v>
      </c>
      <c r="BZ260" s="3">
        <v>327.60000000000002</v>
      </c>
      <c r="CA260" s="3">
        <v>354.7</v>
      </c>
      <c r="CB260" s="3">
        <v>308.10000000000002</v>
      </c>
      <c r="CC260" s="3">
        <v>275</v>
      </c>
      <c r="CD260" s="3">
        <v>291.89999999999998</v>
      </c>
      <c r="CE260" s="3">
        <v>251.6</v>
      </c>
      <c r="CF260" s="3">
        <v>12.2</v>
      </c>
      <c r="CG260" s="3">
        <v>98</v>
      </c>
      <c r="CH260" s="3">
        <v>83.8</v>
      </c>
      <c r="CI260" s="3">
        <v>277</v>
      </c>
      <c r="CJ260" s="3">
        <v>148.69999999999999</v>
      </c>
      <c r="CK260" s="3">
        <v>170.2</v>
      </c>
      <c r="CL260" s="3">
        <v>386.7</v>
      </c>
      <c r="CM260" s="3">
        <v>181.9</v>
      </c>
      <c r="CN260" s="3">
        <v>175.3</v>
      </c>
    </row>
    <row r="261" spans="1:92" x14ac:dyDescent="0.2">
      <c r="A261" s="4">
        <v>39661</v>
      </c>
      <c r="B261" s="3">
        <v>212.1</v>
      </c>
      <c r="C261" s="3">
        <v>174.4</v>
      </c>
      <c r="D261" s="3">
        <v>202.3</v>
      </c>
      <c r="E261" s="3">
        <v>171</v>
      </c>
      <c r="F261" s="3">
        <v>211.3</v>
      </c>
      <c r="G261" s="3">
        <v>230.4</v>
      </c>
      <c r="H261" s="3">
        <v>193.8</v>
      </c>
      <c r="I261" s="3">
        <v>211.4</v>
      </c>
      <c r="J261" s="3">
        <v>132.4</v>
      </c>
      <c r="K261" s="3">
        <v>168.4</v>
      </c>
      <c r="L261" s="3">
        <v>192.3</v>
      </c>
      <c r="M261" s="3">
        <v>194.3</v>
      </c>
      <c r="N261" s="3">
        <v>189.1</v>
      </c>
      <c r="O261" s="3">
        <v>236.5</v>
      </c>
      <c r="P261" s="3">
        <v>175.2</v>
      </c>
      <c r="Q261" s="3">
        <v>212</v>
      </c>
      <c r="R261" s="3">
        <v>249</v>
      </c>
      <c r="S261" s="3">
        <v>231</v>
      </c>
      <c r="T261" s="3">
        <v>171.7</v>
      </c>
      <c r="U261" s="3">
        <v>172.6</v>
      </c>
      <c r="V261" s="3">
        <v>134.5</v>
      </c>
      <c r="W261" s="3">
        <v>205.6</v>
      </c>
      <c r="X261" s="3">
        <v>173.7</v>
      </c>
      <c r="Y261" s="3">
        <v>216.4</v>
      </c>
      <c r="Z261" s="3">
        <v>192.5</v>
      </c>
      <c r="AA261" s="3">
        <v>201.2</v>
      </c>
      <c r="AB261" s="3">
        <v>178.1</v>
      </c>
      <c r="AC261" s="3">
        <v>163.4</v>
      </c>
      <c r="AD261" s="3">
        <v>145.69999999999999</v>
      </c>
      <c r="AE261" s="3">
        <v>218.8</v>
      </c>
      <c r="AF261" s="3">
        <v>163</v>
      </c>
      <c r="AG261" s="3">
        <v>160.80000000000001</v>
      </c>
      <c r="AH261" s="3">
        <v>159.30000000000001</v>
      </c>
      <c r="AI261" s="3">
        <v>166.3</v>
      </c>
      <c r="AJ261" s="3">
        <v>259</v>
      </c>
      <c r="AK261" s="3">
        <v>326.3</v>
      </c>
      <c r="AL261" s="3">
        <v>256.60000000000002</v>
      </c>
      <c r="AM261" s="3">
        <v>250.8</v>
      </c>
      <c r="AN261" s="3">
        <v>274.7</v>
      </c>
      <c r="AO261" s="3">
        <v>149.5</v>
      </c>
      <c r="AP261" s="3">
        <v>203.1</v>
      </c>
      <c r="AQ261" s="3">
        <v>255.3</v>
      </c>
      <c r="AR261" s="3">
        <v>168.8</v>
      </c>
      <c r="AS261" s="3">
        <v>388.7</v>
      </c>
      <c r="AT261" s="3">
        <v>299.3</v>
      </c>
      <c r="AU261" s="3">
        <v>299.3</v>
      </c>
      <c r="AV261" s="3">
        <v>395.8</v>
      </c>
      <c r="AW261" s="3">
        <v>301.10000000000002</v>
      </c>
      <c r="AX261" s="3">
        <v>302.60000000000002</v>
      </c>
      <c r="AY261" s="3">
        <v>401.7</v>
      </c>
      <c r="AZ261" s="3">
        <v>349.6</v>
      </c>
      <c r="BA261" s="3">
        <v>174.9</v>
      </c>
      <c r="BB261" s="3">
        <v>321</v>
      </c>
      <c r="BC261" s="3">
        <v>233.7</v>
      </c>
      <c r="BD261" s="3">
        <v>231.5</v>
      </c>
      <c r="BE261" s="3">
        <v>273.5</v>
      </c>
      <c r="BF261" s="3">
        <v>415.7</v>
      </c>
      <c r="BG261" s="3">
        <v>180.2</v>
      </c>
      <c r="BH261" s="3">
        <v>170.5</v>
      </c>
      <c r="BI261" s="3">
        <v>69.5</v>
      </c>
      <c r="BJ261" s="3">
        <v>148.9</v>
      </c>
      <c r="BK261" s="3">
        <v>169.7</v>
      </c>
      <c r="BL261" s="3">
        <v>186.1</v>
      </c>
      <c r="BM261" s="3">
        <v>226.9</v>
      </c>
      <c r="BN261" s="3">
        <v>83.8</v>
      </c>
      <c r="BO261" s="3">
        <v>318.7</v>
      </c>
      <c r="BP261" s="3">
        <v>313.3</v>
      </c>
      <c r="BQ261" s="3">
        <v>91.4</v>
      </c>
      <c r="BR261" s="3">
        <v>60.4</v>
      </c>
      <c r="BS261" s="3">
        <v>87.1</v>
      </c>
      <c r="BT261" s="3">
        <v>149.1</v>
      </c>
      <c r="BU261" s="3">
        <v>110.5</v>
      </c>
      <c r="BV261" s="3">
        <v>144.6</v>
      </c>
      <c r="BW261" s="3">
        <v>198.2</v>
      </c>
      <c r="BX261" s="3">
        <v>390.9</v>
      </c>
      <c r="BY261" s="3">
        <v>95.6</v>
      </c>
      <c r="BZ261" s="3">
        <v>329.3</v>
      </c>
      <c r="CA261" s="3">
        <v>338.2</v>
      </c>
      <c r="CB261" s="3">
        <v>304.3</v>
      </c>
      <c r="CC261" s="3">
        <v>275.10000000000002</v>
      </c>
      <c r="CD261" s="3">
        <v>294.39999999999998</v>
      </c>
      <c r="CE261" s="3">
        <v>267.8</v>
      </c>
      <c r="CF261" s="3">
        <v>12</v>
      </c>
      <c r="CG261" s="3">
        <v>98.6</v>
      </c>
      <c r="CH261" s="3">
        <v>84.2</v>
      </c>
      <c r="CI261" s="3">
        <v>274.2</v>
      </c>
      <c r="CJ261" s="3">
        <v>149</v>
      </c>
      <c r="CK261" s="3">
        <v>170.2</v>
      </c>
      <c r="CL261" s="3">
        <v>388.2</v>
      </c>
      <c r="CM261" s="3">
        <v>184.6</v>
      </c>
      <c r="CN261" s="3">
        <v>175.4</v>
      </c>
    </row>
    <row r="262" spans="1:92" x14ac:dyDescent="0.2">
      <c r="A262" s="4">
        <v>39692</v>
      </c>
      <c r="B262" s="3">
        <v>212.7</v>
      </c>
      <c r="C262" s="3">
        <v>174.3</v>
      </c>
      <c r="D262" s="3">
        <v>204.1</v>
      </c>
      <c r="E262" s="3">
        <v>172.1</v>
      </c>
      <c r="F262" s="3">
        <v>214.2</v>
      </c>
      <c r="G262" s="3">
        <v>226.6</v>
      </c>
      <c r="H262" s="3">
        <v>198.3</v>
      </c>
      <c r="I262" s="3">
        <v>214.3</v>
      </c>
      <c r="J262" s="3">
        <v>133.5</v>
      </c>
      <c r="K262" s="3">
        <v>169.1</v>
      </c>
      <c r="L262" s="3">
        <v>192.9</v>
      </c>
      <c r="M262" s="3">
        <v>191.4</v>
      </c>
      <c r="N262" s="3">
        <v>192.6</v>
      </c>
      <c r="O262" s="3">
        <v>236.1</v>
      </c>
      <c r="P262" s="3">
        <v>173.8</v>
      </c>
      <c r="Q262" s="3">
        <v>211.9</v>
      </c>
      <c r="R262" s="3">
        <v>251.6</v>
      </c>
      <c r="S262" s="3">
        <v>231</v>
      </c>
      <c r="T262" s="3">
        <v>171.1</v>
      </c>
      <c r="U262" s="3">
        <v>174.4</v>
      </c>
      <c r="V262" s="3">
        <v>131.4</v>
      </c>
      <c r="W262" s="3">
        <v>202.7</v>
      </c>
      <c r="X262" s="3">
        <v>173.4</v>
      </c>
      <c r="Y262" s="3">
        <v>217.1</v>
      </c>
      <c r="Z262" s="3">
        <v>191.7</v>
      </c>
      <c r="AA262" s="3">
        <v>195.5</v>
      </c>
      <c r="AB262" s="3">
        <v>180.4</v>
      </c>
      <c r="AC262" s="3">
        <v>163.1</v>
      </c>
      <c r="AD262" s="3">
        <v>144.5</v>
      </c>
      <c r="AE262" s="3">
        <v>222.9</v>
      </c>
      <c r="AF262" s="3">
        <v>158.9</v>
      </c>
      <c r="AG262" s="3">
        <v>156.6</v>
      </c>
      <c r="AH262" s="3">
        <v>156.30000000000001</v>
      </c>
      <c r="AI262" s="3">
        <v>164.7</v>
      </c>
      <c r="AJ262" s="3">
        <v>260.10000000000002</v>
      </c>
      <c r="AK262" s="3">
        <v>330.4</v>
      </c>
      <c r="AL262" s="3">
        <v>257.5</v>
      </c>
      <c r="AM262" s="3">
        <v>251.4</v>
      </c>
      <c r="AN262" s="3">
        <v>275.5</v>
      </c>
      <c r="AO262" s="3">
        <v>149.69999999999999</v>
      </c>
      <c r="AP262" s="3">
        <v>203.2</v>
      </c>
      <c r="AQ262" s="3">
        <v>256</v>
      </c>
      <c r="AR262" s="3">
        <v>168.5</v>
      </c>
      <c r="AS262" s="3">
        <v>389.3</v>
      </c>
      <c r="AT262" s="3">
        <v>299.10000000000002</v>
      </c>
      <c r="AU262" s="3">
        <v>299.39999999999998</v>
      </c>
      <c r="AV262" s="3">
        <v>397.8</v>
      </c>
      <c r="AW262" s="3">
        <v>298.10000000000002</v>
      </c>
      <c r="AX262" s="3">
        <v>302.60000000000002</v>
      </c>
      <c r="AY262" s="3">
        <v>401.7</v>
      </c>
      <c r="AZ262" s="3">
        <v>350.1</v>
      </c>
      <c r="BA262" s="3">
        <v>177.7</v>
      </c>
      <c r="BB262" s="3">
        <v>339.6</v>
      </c>
      <c r="BC262" s="3">
        <v>255.6</v>
      </c>
      <c r="BD262" s="3">
        <v>255.3</v>
      </c>
      <c r="BE262" s="3">
        <v>320.5</v>
      </c>
      <c r="BF262" s="3">
        <v>406.6</v>
      </c>
      <c r="BG262" s="3">
        <v>187.2</v>
      </c>
      <c r="BH262" s="3">
        <v>172.7</v>
      </c>
      <c r="BI262" s="3">
        <v>69.2</v>
      </c>
      <c r="BJ262" s="3">
        <v>151.69999999999999</v>
      </c>
      <c r="BK262" s="3">
        <v>170.4</v>
      </c>
      <c r="BL262" s="3">
        <v>188.3</v>
      </c>
      <c r="BM262" s="3">
        <v>226.9</v>
      </c>
      <c r="BN262" s="3">
        <v>83.7</v>
      </c>
      <c r="BO262" s="3">
        <v>320.60000000000002</v>
      </c>
      <c r="BP262" s="3">
        <v>314.7</v>
      </c>
      <c r="BQ262" s="3">
        <v>94.1</v>
      </c>
      <c r="BR262" s="3">
        <v>62.2</v>
      </c>
      <c r="BS262" s="3">
        <v>88.6</v>
      </c>
      <c r="BT262" s="3">
        <v>150.6</v>
      </c>
      <c r="BU262" s="3">
        <v>111</v>
      </c>
      <c r="BV262" s="3">
        <v>146.69999999999999</v>
      </c>
      <c r="BW262" s="3">
        <v>197.6</v>
      </c>
      <c r="BX262" s="3">
        <v>391.5</v>
      </c>
      <c r="BY262" s="3">
        <v>93.2</v>
      </c>
      <c r="BZ262" s="3">
        <v>331.5</v>
      </c>
      <c r="CA262" s="3">
        <v>333.9</v>
      </c>
      <c r="CB262" s="3">
        <v>308.60000000000002</v>
      </c>
      <c r="CC262" s="3">
        <v>272.89999999999998</v>
      </c>
      <c r="CD262" s="3">
        <v>293.89999999999998</v>
      </c>
      <c r="CE262" s="3">
        <v>241.5</v>
      </c>
      <c r="CF262" s="3">
        <v>11.9</v>
      </c>
      <c r="CG262" s="3">
        <v>98.7</v>
      </c>
      <c r="CH262" s="3">
        <v>85</v>
      </c>
      <c r="CI262" s="3">
        <v>275.2</v>
      </c>
      <c r="CJ262" s="3">
        <v>147.69999999999999</v>
      </c>
      <c r="CK262" s="3">
        <v>170.2</v>
      </c>
      <c r="CL262" s="3">
        <v>398</v>
      </c>
      <c r="CM262" s="3">
        <v>185.7</v>
      </c>
      <c r="CN262" s="3">
        <v>176.5</v>
      </c>
    </row>
    <row r="263" spans="1:92" x14ac:dyDescent="0.2">
      <c r="A263" s="4">
        <v>39722</v>
      </c>
      <c r="B263" s="3">
        <v>211.6</v>
      </c>
      <c r="C263" s="3">
        <v>172.6</v>
      </c>
      <c r="D263" s="3">
        <v>202.6</v>
      </c>
      <c r="E263" s="3">
        <v>169.1</v>
      </c>
      <c r="F263" s="3">
        <v>214</v>
      </c>
      <c r="G263" s="3">
        <v>223.7</v>
      </c>
      <c r="H263" s="3">
        <v>197</v>
      </c>
      <c r="I263" s="3">
        <v>211.1</v>
      </c>
      <c r="J263" s="3">
        <v>134.5</v>
      </c>
      <c r="K263" s="3">
        <v>167.3</v>
      </c>
      <c r="L263" s="3">
        <v>193.6</v>
      </c>
      <c r="M263" s="3">
        <v>193.4</v>
      </c>
      <c r="N263" s="3">
        <v>192.2</v>
      </c>
      <c r="O263" s="3">
        <v>229.4</v>
      </c>
      <c r="P263" s="3">
        <v>170.2</v>
      </c>
      <c r="Q263" s="3">
        <v>212</v>
      </c>
      <c r="R263" s="3">
        <v>250.7</v>
      </c>
      <c r="S263" s="3">
        <v>243.9</v>
      </c>
      <c r="T263" s="3">
        <v>171.1</v>
      </c>
      <c r="U263" s="3">
        <v>175.3</v>
      </c>
      <c r="V263" s="3">
        <v>134.1</v>
      </c>
      <c r="W263" s="3">
        <v>202.8</v>
      </c>
      <c r="X263" s="3">
        <v>172.2</v>
      </c>
      <c r="Y263" s="3">
        <v>217.7</v>
      </c>
      <c r="Z263" s="3">
        <v>186.1</v>
      </c>
      <c r="AA263" s="3">
        <v>188.9</v>
      </c>
      <c r="AB263" s="3">
        <v>175.9</v>
      </c>
      <c r="AC263" s="3">
        <v>164.9</v>
      </c>
      <c r="AD263" s="3">
        <v>147.5</v>
      </c>
      <c r="AE263" s="3">
        <v>218.5</v>
      </c>
      <c r="AF263" s="3">
        <v>167.6</v>
      </c>
      <c r="AG263" s="3">
        <v>166.2</v>
      </c>
      <c r="AH263" s="3">
        <v>158</v>
      </c>
      <c r="AI263" s="3">
        <v>165.7</v>
      </c>
      <c r="AJ263" s="3">
        <v>260.7</v>
      </c>
      <c r="AK263" s="3">
        <v>331.4</v>
      </c>
      <c r="AL263" s="3">
        <v>258.2</v>
      </c>
      <c r="AM263" s="3">
        <v>252.1</v>
      </c>
      <c r="AN263" s="3">
        <v>276</v>
      </c>
      <c r="AO263" s="3">
        <v>150.80000000000001</v>
      </c>
      <c r="AP263" s="3">
        <v>202.6</v>
      </c>
      <c r="AQ263" s="3">
        <v>256.7</v>
      </c>
      <c r="AR263" s="3">
        <v>167</v>
      </c>
      <c r="AS263" s="3">
        <v>389.4</v>
      </c>
      <c r="AT263" s="3">
        <v>299.2</v>
      </c>
      <c r="AU263" s="3">
        <v>302.39999999999998</v>
      </c>
      <c r="AV263" s="3">
        <v>399.7</v>
      </c>
      <c r="AW263" s="3">
        <v>293.3</v>
      </c>
      <c r="AX263" s="3">
        <v>302.60000000000002</v>
      </c>
      <c r="AY263" s="3">
        <v>401.7</v>
      </c>
      <c r="AZ263" s="3">
        <v>351.2</v>
      </c>
      <c r="BA263" s="3">
        <v>178.4</v>
      </c>
      <c r="BB263" s="3">
        <v>337.9</v>
      </c>
      <c r="BC263" s="3">
        <v>278.8</v>
      </c>
      <c r="BD263" s="3">
        <v>257.2</v>
      </c>
      <c r="BE263" s="3">
        <v>320.5</v>
      </c>
      <c r="BF263" s="3">
        <v>361.6</v>
      </c>
      <c r="BG263" s="3">
        <v>182.9</v>
      </c>
      <c r="BH263" s="3">
        <v>169.5</v>
      </c>
      <c r="BI263" s="3">
        <v>69</v>
      </c>
      <c r="BJ263" s="3">
        <v>150.4</v>
      </c>
      <c r="BK263" s="3">
        <v>171.5</v>
      </c>
      <c r="BL263" s="3">
        <v>188.5</v>
      </c>
      <c r="BM263" s="3">
        <v>227.4</v>
      </c>
      <c r="BN263" s="3">
        <v>83.7</v>
      </c>
      <c r="BO263" s="3">
        <v>322.2</v>
      </c>
      <c r="BP263" s="3">
        <v>321.7</v>
      </c>
      <c r="BQ263" s="3">
        <v>94.2</v>
      </c>
      <c r="BR263" s="3">
        <v>61.5</v>
      </c>
      <c r="BS263" s="3">
        <v>87.7</v>
      </c>
      <c r="BT263" s="3">
        <v>150</v>
      </c>
      <c r="BU263" s="3">
        <v>110.8</v>
      </c>
      <c r="BV263" s="3">
        <v>145.6</v>
      </c>
      <c r="BW263" s="3">
        <v>198.2</v>
      </c>
      <c r="BX263" s="3">
        <v>392.5</v>
      </c>
      <c r="BY263" s="3">
        <v>91.3</v>
      </c>
      <c r="BZ263" s="3">
        <v>333.6</v>
      </c>
      <c r="CA263" s="3">
        <v>318.7</v>
      </c>
      <c r="CB263" s="3">
        <v>308.3</v>
      </c>
      <c r="CC263" s="3">
        <v>273.60000000000002</v>
      </c>
      <c r="CD263" s="3">
        <v>295.60000000000002</v>
      </c>
      <c r="CE263" s="3">
        <v>234.9</v>
      </c>
      <c r="CF263" s="3">
        <v>11.6</v>
      </c>
      <c r="CG263" s="3">
        <v>93.6</v>
      </c>
      <c r="CH263" s="3">
        <v>84.8</v>
      </c>
      <c r="CI263" s="3">
        <v>273.3</v>
      </c>
      <c r="CJ263" s="3">
        <v>149.1</v>
      </c>
      <c r="CK263" s="3">
        <v>172.2</v>
      </c>
      <c r="CL263" s="3">
        <v>397.5</v>
      </c>
      <c r="CM263" s="3">
        <v>186.2</v>
      </c>
      <c r="CN263" s="3">
        <v>176.9</v>
      </c>
    </row>
    <row r="264" spans="1:92" x14ac:dyDescent="0.2">
      <c r="A264" s="4">
        <v>39753</v>
      </c>
      <c r="B264" s="3">
        <v>214.6</v>
      </c>
      <c r="C264" s="3">
        <v>175.3</v>
      </c>
      <c r="D264" s="3">
        <v>202.9</v>
      </c>
      <c r="E264" s="3">
        <v>173.5</v>
      </c>
      <c r="F264" s="3">
        <v>213</v>
      </c>
      <c r="G264" s="3">
        <v>222.8</v>
      </c>
      <c r="H264" s="3">
        <v>186.5</v>
      </c>
      <c r="I264" s="3">
        <v>214.3</v>
      </c>
      <c r="J264" s="3">
        <v>130.9</v>
      </c>
      <c r="K264" s="3">
        <v>167.1</v>
      </c>
      <c r="L264" s="3">
        <v>198.3</v>
      </c>
      <c r="M264" s="3">
        <v>193.4</v>
      </c>
      <c r="N264" s="3">
        <v>200.9</v>
      </c>
      <c r="O264" s="3">
        <v>223.9</v>
      </c>
      <c r="P264" s="3">
        <v>170.4</v>
      </c>
      <c r="Q264" s="3">
        <v>214</v>
      </c>
      <c r="R264" s="3">
        <v>253</v>
      </c>
      <c r="S264" s="3">
        <v>245.3</v>
      </c>
      <c r="T264" s="3">
        <v>170.5</v>
      </c>
      <c r="U264" s="3">
        <v>178</v>
      </c>
      <c r="V264" s="3">
        <v>137</v>
      </c>
      <c r="W264" s="3">
        <v>203.3</v>
      </c>
      <c r="X264" s="3">
        <v>178.1</v>
      </c>
      <c r="Y264" s="3">
        <v>220.3</v>
      </c>
      <c r="Z264" s="3">
        <v>191.7</v>
      </c>
      <c r="AA264" s="3">
        <v>186.6</v>
      </c>
      <c r="AB264" s="3">
        <v>186.3</v>
      </c>
      <c r="AC264" s="3">
        <v>172.4</v>
      </c>
      <c r="AD264" s="3">
        <v>153.5</v>
      </c>
      <c r="AE264" s="3">
        <v>232.1</v>
      </c>
      <c r="AF264" s="3">
        <v>177.9</v>
      </c>
      <c r="AG264" s="3">
        <v>177</v>
      </c>
      <c r="AH264" s="3">
        <v>164.1</v>
      </c>
      <c r="AI264" s="3">
        <v>170.7</v>
      </c>
      <c r="AJ264" s="3">
        <v>261</v>
      </c>
      <c r="AK264" s="3">
        <v>331.4</v>
      </c>
      <c r="AL264" s="3">
        <v>259</v>
      </c>
      <c r="AM264" s="3">
        <v>251</v>
      </c>
      <c r="AN264" s="3">
        <v>276.3</v>
      </c>
      <c r="AO264" s="3">
        <v>145.80000000000001</v>
      </c>
      <c r="AP264" s="3">
        <v>201.6</v>
      </c>
      <c r="AQ264" s="3">
        <v>257.2</v>
      </c>
      <c r="AR264" s="3">
        <v>164.8</v>
      </c>
      <c r="AS264" s="3">
        <v>389.5</v>
      </c>
      <c r="AT264" s="3">
        <v>299.2</v>
      </c>
      <c r="AU264" s="3">
        <v>302.39999999999998</v>
      </c>
      <c r="AV264" s="3">
        <v>372.3</v>
      </c>
      <c r="AW264" s="3">
        <v>288.60000000000002</v>
      </c>
      <c r="AX264" s="3">
        <v>302.60000000000002</v>
      </c>
      <c r="AY264" s="3">
        <v>401.7</v>
      </c>
      <c r="AZ264" s="3">
        <v>351.4</v>
      </c>
      <c r="BA264" s="3">
        <v>179.6</v>
      </c>
      <c r="BB264" s="3">
        <v>337.1</v>
      </c>
      <c r="BC264" s="3">
        <v>280.89999999999998</v>
      </c>
      <c r="BD264" s="3">
        <v>257.2</v>
      </c>
      <c r="BE264" s="3">
        <v>320.39999999999998</v>
      </c>
      <c r="BF264" s="3">
        <v>338.1</v>
      </c>
      <c r="BG264" s="3">
        <v>186.9</v>
      </c>
      <c r="BH264" s="3">
        <v>169</v>
      </c>
      <c r="BI264" s="3">
        <v>68.599999999999994</v>
      </c>
      <c r="BJ264" s="3">
        <v>152.30000000000001</v>
      </c>
      <c r="BK264" s="3">
        <v>170.6</v>
      </c>
      <c r="BL264" s="3">
        <v>189.7</v>
      </c>
      <c r="BM264" s="3">
        <v>227.4</v>
      </c>
      <c r="BN264" s="3">
        <v>84.9</v>
      </c>
      <c r="BO264" s="3">
        <v>323</v>
      </c>
      <c r="BP264" s="3">
        <v>321.39999999999998</v>
      </c>
      <c r="BQ264" s="3">
        <v>93.7</v>
      </c>
      <c r="BR264" s="3">
        <v>61.3</v>
      </c>
      <c r="BS264" s="3">
        <v>88.3</v>
      </c>
      <c r="BT264" s="3">
        <v>150.80000000000001</v>
      </c>
      <c r="BU264" s="3">
        <v>110.3</v>
      </c>
      <c r="BV264" s="3">
        <v>146.69999999999999</v>
      </c>
      <c r="BW264" s="3">
        <v>200.2</v>
      </c>
      <c r="BX264" s="3">
        <v>392.9</v>
      </c>
      <c r="BY264" s="3">
        <v>89.8</v>
      </c>
      <c r="BZ264" s="3">
        <v>335</v>
      </c>
      <c r="CA264" s="3">
        <v>284.2</v>
      </c>
      <c r="CB264" s="3">
        <v>307.3</v>
      </c>
      <c r="CC264" s="3">
        <v>273.2</v>
      </c>
      <c r="CD264" s="3">
        <v>298.60000000000002</v>
      </c>
      <c r="CE264" s="3">
        <v>229.1</v>
      </c>
      <c r="CF264" s="3">
        <v>11.6</v>
      </c>
      <c r="CG264" s="3">
        <v>95.4</v>
      </c>
      <c r="CH264" s="3">
        <v>84.1</v>
      </c>
      <c r="CI264" s="3">
        <v>272.3</v>
      </c>
      <c r="CJ264" s="3">
        <v>151.1</v>
      </c>
      <c r="CK264" s="3">
        <v>172.2</v>
      </c>
      <c r="CL264" s="3">
        <v>399.6</v>
      </c>
      <c r="CM264" s="3">
        <v>187</v>
      </c>
      <c r="CN264" s="3">
        <v>176.6</v>
      </c>
    </row>
    <row r="265" spans="1:92" x14ac:dyDescent="0.2">
      <c r="A265" s="4">
        <v>39783</v>
      </c>
      <c r="B265" s="3">
        <v>216</v>
      </c>
      <c r="C265" s="3">
        <v>177</v>
      </c>
      <c r="D265" s="3">
        <v>204.8</v>
      </c>
      <c r="E265" s="3">
        <v>173.6</v>
      </c>
      <c r="F265" s="3">
        <v>219.3</v>
      </c>
      <c r="G265" s="3">
        <v>230.9</v>
      </c>
      <c r="H265" s="3">
        <v>196.3</v>
      </c>
      <c r="I265" s="3">
        <v>215.4</v>
      </c>
      <c r="J265" s="3">
        <v>131.69999999999999</v>
      </c>
      <c r="K265" s="3">
        <v>169.5</v>
      </c>
      <c r="L265" s="3">
        <v>195.2</v>
      </c>
      <c r="M265" s="3">
        <v>188.9</v>
      </c>
      <c r="N265" s="3">
        <v>198.9</v>
      </c>
      <c r="O265" s="3">
        <v>224.8</v>
      </c>
      <c r="P265" s="3">
        <v>171.7</v>
      </c>
      <c r="Q265" s="3">
        <v>216.4</v>
      </c>
      <c r="R265" s="3">
        <v>252.8</v>
      </c>
      <c r="S265" s="3">
        <v>244.7</v>
      </c>
      <c r="T265" s="3">
        <v>173.7</v>
      </c>
      <c r="U265" s="3">
        <v>174</v>
      </c>
      <c r="V265" s="3">
        <v>139.4</v>
      </c>
      <c r="W265" s="3">
        <v>202.1</v>
      </c>
      <c r="X265" s="3">
        <v>183.5</v>
      </c>
      <c r="Y265" s="3">
        <v>220.2</v>
      </c>
      <c r="Z265" s="3">
        <v>193</v>
      </c>
      <c r="AA265" s="3">
        <v>195.8</v>
      </c>
      <c r="AB265" s="3">
        <v>182.4</v>
      </c>
      <c r="AC265" s="3">
        <v>180</v>
      </c>
      <c r="AD265" s="3">
        <v>160.80000000000001</v>
      </c>
      <c r="AE265" s="3">
        <v>239.7</v>
      </c>
      <c r="AF265" s="3">
        <v>174</v>
      </c>
      <c r="AG265" s="3">
        <v>172.6</v>
      </c>
      <c r="AH265" s="3">
        <v>164</v>
      </c>
      <c r="AI265" s="3">
        <v>171.5</v>
      </c>
      <c r="AJ265" s="3">
        <v>259.7</v>
      </c>
      <c r="AK265" s="3">
        <v>327.3</v>
      </c>
      <c r="AL265" s="3">
        <v>259.7</v>
      </c>
      <c r="AM265" s="3">
        <v>251.4</v>
      </c>
      <c r="AN265" s="3">
        <v>276.8</v>
      </c>
      <c r="AO265" s="3">
        <v>145.9</v>
      </c>
      <c r="AP265" s="3">
        <v>200.7</v>
      </c>
      <c r="AQ265" s="3">
        <v>257.39999999999998</v>
      </c>
      <c r="AR265" s="3">
        <v>163.1</v>
      </c>
      <c r="AS265" s="3">
        <v>390.4</v>
      </c>
      <c r="AT265" s="3">
        <v>299.8</v>
      </c>
      <c r="AU265" s="3">
        <v>302.5</v>
      </c>
      <c r="AV265" s="3">
        <v>301.7</v>
      </c>
      <c r="AW265" s="3">
        <v>282.3</v>
      </c>
      <c r="AX265" s="3">
        <v>302.60000000000002</v>
      </c>
      <c r="AY265" s="3">
        <v>401.7</v>
      </c>
      <c r="AZ265" s="3">
        <v>350.1</v>
      </c>
      <c r="BA265" s="3">
        <v>176.7</v>
      </c>
      <c r="BB265" s="3">
        <v>324.39999999999998</v>
      </c>
      <c r="BC265" s="3">
        <v>283.2</v>
      </c>
      <c r="BD265" s="3">
        <v>257.2</v>
      </c>
      <c r="BE265" s="3">
        <v>320.3</v>
      </c>
      <c r="BF265" s="3">
        <v>309</v>
      </c>
      <c r="BG265" s="3">
        <v>194.9</v>
      </c>
      <c r="BH265" s="3">
        <v>173.2</v>
      </c>
      <c r="BI265" s="3">
        <v>66.900000000000006</v>
      </c>
      <c r="BJ265" s="3">
        <v>145.69999999999999</v>
      </c>
      <c r="BK265" s="3">
        <v>168.9</v>
      </c>
      <c r="BL265" s="3">
        <v>189</v>
      </c>
      <c r="BM265" s="3">
        <v>227.4</v>
      </c>
      <c r="BN265" s="3">
        <v>83.3</v>
      </c>
      <c r="BO265" s="3">
        <v>323.60000000000002</v>
      </c>
      <c r="BP265" s="3">
        <v>321.2</v>
      </c>
      <c r="BQ265" s="3">
        <v>90.4</v>
      </c>
      <c r="BR265" s="3">
        <v>57.7</v>
      </c>
      <c r="BS265" s="3">
        <v>86.5</v>
      </c>
      <c r="BT265" s="3">
        <v>148.5</v>
      </c>
      <c r="BU265" s="3">
        <v>105.3</v>
      </c>
      <c r="BV265" s="3">
        <v>144.1</v>
      </c>
      <c r="BW265" s="3">
        <v>196.2</v>
      </c>
      <c r="BX265" s="3">
        <v>392.9</v>
      </c>
      <c r="BY265" s="3">
        <v>87.9</v>
      </c>
      <c r="BZ265" s="3">
        <v>334.1</v>
      </c>
      <c r="CA265" s="3">
        <v>266.7</v>
      </c>
      <c r="CB265" s="3">
        <v>310</v>
      </c>
      <c r="CC265" s="3">
        <v>274.10000000000002</v>
      </c>
      <c r="CD265" s="3">
        <v>306.7</v>
      </c>
      <c r="CE265" s="3">
        <v>265.5</v>
      </c>
      <c r="CF265" s="3">
        <v>11.3</v>
      </c>
      <c r="CG265" s="3">
        <v>97.9</v>
      </c>
      <c r="CH265" s="3">
        <v>82.1</v>
      </c>
      <c r="CI265" s="3">
        <v>271.2</v>
      </c>
      <c r="CJ265" s="3">
        <v>147.5</v>
      </c>
      <c r="CK265" s="3">
        <v>170.8</v>
      </c>
      <c r="CL265" s="3">
        <v>399.3</v>
      </c>
      <c r="CM265" s="3">
        <v>187.8</v>
      </c>
      <c r="CN265" s="3">
        <v>176.5</v>
      </c>
    </row>
    <row r="266" spans="1:92" x14ac:dyDescent="0.2">
      <c r="A266" s="4">
        <v>39814</v>
      </c>
      <c r="B266" s="3">
        <v>211.3</v>
      </c>
      <c r="C266" s="3">
        <v>171.3</v>
      </c>
      <c r="D266" s="3">
        <v>203.5</v>
      </c>
      <c r="E266" s="3">
        <v>173.5</v>
      </c>
      <c r="F266" s="3">
        <v>216.8</v>
      </c>
      <c r="G266" s="3">
        <v>228.8</v>
      </c>
      <c r="H266" s="3">
        <v>188.3</v>
      </c>
      <c r="I266" s="3">
        <v>215</v>
      </c>
      <c r="J266" s="3">
        <v>131.19999999999999</v>
      </c>
      <c r="K266" s="3">
        <v>168.3</v>
      </c>
      <c r="L266" s="3">
        <v>194.7</v>
      </c>
      <c r="M266" s="3">
        <v>189.6</v>
      </c>
      <c r="N266" s="3">
        <v>197.5</v>
      </c>
      <c r="O266" s="3">
        <v>233.2</v>
      </c>
      <c r="P266" s="3">
        <v>170.4</v>
      </c>
      <c r="Q266" s="3">
        <v>213</v>
      </c>
      <c r="R266" s="3">
        <v>251.2</v>
      </c>
      <c r="S266" s="3">
        <v>245.2</v>
      </c>
      <c r="T266" s="3">
        <v>168</v>
      </c>
      <c r="U266" s="3">
        <v>178.3</v>
      </c>
      <c r="V266" s="3">
        <v>143.19999999999999</v>
      </c>
      <c r="W266" s="3">
        <v>200.6</v>
      </c>
      <c r="X266" s="3">
        <v>188.6</v>
      </c>
      <c r="Y266" s="3">
        <v>225.1</v>
      </c>
      <c r="Z266" s="3">
        <v>189.5</v>
      </c>
      <c r="AA266" s="3">
        <v>193</v>
      </c>
      <c r="AB266" s="3">
        <v>178.6</v>
      </c>
      <c r="AC266" s="3">
        <v>184.1</v>
      </c>
      <c r="AD266" s="3">
        <v>165.4</v>
      </c>
      <c r="AE266" s="3">
        <v>239.9</v>
      </c>
      <c r="AF266" s="3">
        <v>167.6</v>
      </c>
      <c r="AG266" s="3">
        <v>164.9</v>
      </c>
      <c r="AH266" s="3">
        <v>166.6</v>
      </c>
      <c r="AI266" s="3">
        <v>171.1</v>
      </c>
      <c r="AJ266" s="3">
        <v>260.10000000000002</v>
      </c>
      <c r="AK266" s="3">
        <v>327.8</v>
      </c>
      <c r="AL266" s="3">
        <v>259.89999999999998</v>
      </c>
      <c r="AM266" s="3">
        <v>252.6</v>
      </c>
      <c r="AN266" s="3">
        <v>276.39999999999998</v>
      </c>
      <c r="AO266" s="3">
        <v>151.6</v>
      </c>
      <c r="AP266" s="3">
        <v>203.7</v>
      </c>
      <c r="AQ266" s="3">
        <v>257.60000000000002</v>
      </c>
      <c r="AR266" s="3">
        <v>168.1</v>
      </c>
      <c r="AS266" s="3">
        <v>392.6</v>
      </c>
      <c r="AT266" s="3">
        <v>300.8</v>
      </c>
      <c r="AU266" s="3">
        <v>302.2</v>
      </c>
      <c r="AV266" s="3">
        <v>265.3</v>
      </c>
      <c r="AW266" s="3">
        <v>276.89999999999998</v>
      </c>
      <c r="AX266" s="3">
        <v>302.60000000000002</v>
      </c>
      <c r="AY266" s="3">
        <v>401.7</v>
      </c>
      <c r="AZ266" s="3">
        <v>349.3</v>
      </c>
      <c r="BA266" s="3">
        <v>178.8</v>
      </c>
      <c r="BB266" s="3">
        <v>337.1</v>
      </c>
      <c r="BC266" s="3">
        <v>286</v>
      </c>
      <c r="BD266" s="3">
        <v>256.60000000000002</v>
      </c>
      <c r="BE266" s="3">
        <v>320.3</v>
      </c>
      <c r="BF266" s="3">
        <v>305.2</v>
      </c>
      <c r="BG266" s="3">
        <v>177.3</v>
      </c>
      <c r="BH266" s="3">
        <v>167.3</v>
      </c>
      <c r="BI266" s="3">
        <v>67.900000000000006</v>
      </c>
      <c r="BJ266" s="3">
        <v>145.1</v>
      </c>
      <c r="BK266" s="3">
        <v>170.9</v>
      </c>
      <c r="BL266" s="3">
        <v>191.4</v>
      </c>
      <c r="BM266" s="3">
        <v>227.4</v>
      </c>
      <c r="BN266" s="3">
        <v>83.8</v>
      </c>
      <c r="BO266" s="3">
        <v>324.8</v>
      </c>
      <c r="BP266" s="3">
        <v>321.3</v>
      </c>
      <c r="BQ266" s="3">
        <v>86</v>
      </c>
      <c r="BR266" s="3">
        <v>54.1</v>
      </c>
      <c r="BS266" s="3">
        <v>84.6</v>
      </c>
      <c r="BT266" s="3">
        <v>146.5</v>
      </c>
      <c r="BU266" s="3">
        <v>102.7</v>
      </c>
      <c r="BV266" s="3">
        <v>142.6</v>
      </c>
      <c r="BW266" s="3">
        <v>198.2</v>
      </c>
      <c r="BX266" s="3">
        <v>392.7</v>
      </c>
      <c r="BY266" s="3">
        <v>86.3</v>
      </c>
      <c r="BZ266" s="3">
        <v>336</v>
      </c>
      <c r="CA266" s="3">
        <v>258</v>
      </c>
      <c r="CB266" s="3">
        <v>312.89999999999998</v>
      </c>
      <c r="CC266" s="3">
        <v>287</v>
      </c>
      <c r="CD266" s="3">
        <v>309.2</v>
      </c>
      <c r="CE266" s="3">
        <v>231.7</v>
      </c>
      <c r="CF266" s="3">
        <v>11.1</v>
      </c>
      <c r="CG266" s="3">
        <v>88.8</v>
      </c>
      <c r="CH266" s="3">
        <v>81.7</v>
      </c>
      <c r="CI266" s="3">
        <v>275.10000000000002</v>
      </c>
      <c r="CJ266" s="3">
        <v>148.1</v>
      </c>
      <c r="CK266" s="3">
        <v>170.1</v>
      </c>
      <c r="CL266" s="3">
        <v>400.7</v>
      </c>
      <c r="CM266" s="3">
        <v>188.4</v>
      </c>
      <c r="CN266" s="3">
        <v>176.5</v>
      </c>
    </row>
    <row r="267" spans="1:92" x14ac:dyDescent="0.2">
      <c r="A267" s="4">
        <v>39845</v>
      </c>
      <c r="B267" s="3">
        <v>214.2</v>
      </c>
      <c r="C267" s="3">
        <v>179.7</v>
      </c>
      <c r="D267" s="3">
        <v>203.7</v>
      </c>
      <c r="E267" s="3">
        <v>175.9</v>
      </c>
      <c r="F267" s="3">
        <v>227.2</v>
      </c>
      <c r="G267" s="3">
        <v>236.8</v>
      </c>
      <c r="H267" s="3">
        <v>196</v>
      </c>
      <c r="I267" s="3">
        <v>216.8</v>
      </c>
      <c r="J267" s="3">
        <v>132.80000000000001</v>
      </c>
      <c r="K267" s="3">
        <v>168.5</v>
      </c>
      <c r="L267" s="3">
        <v>194.4</v>
      </c>
      <c r="M267" s="3">
        <v>191.3</v>
      </c>
      <c r="N267" s="3">
        <v>193</v>
      </c>
      <c r="O267" s="3">
        <v>232</v>
      </c>
      <c r="P267" s="3">
        <v>172.1</v>
      </c>
      <c r="Q267" s="3">
        <v>217.5</v>
      </c>
      <c r="R267" s="3">
        <v>245.1</v>
      </c>
      <c r="S267" s="3">
        <v>245.1</v>
      </c>
      <c r="T267" s="3">
        <v>170.9</v>
      </c>
      <c r="U267" s="3">
        <v>182.7</v>
      </c>
      <c r="V267" s="3">
        <v>138.4</v>
      </c>
      <c r="W267" s="3">
        <v>208.3</v>
      </c>
      <c r="X267" s="3">
        <v>195.8</v>
      </c>
      <c r="Y267" s="3">
        <v>227</v>
      </c>
      <c r="Z267" s="3">
        <v>194.4</v>
      </c>
      <c r="AA267" s="3">
        <v>195.6</v>
      </c>
      <c r="AB267" s="3">
        <v>184.7</v>
      </c>
      <c r="AC267" s="3">
        <v>190.4</v>
      </c>
      <c r="AD267" s="3">
        <v>173.1</v>
      </c>
      <c r="AE267" s="3">
        <v>236.5</v>
      </c>
      <c r="AF267" s="3">
        <v>169.4</v>
      </c>
      <c r="AG267" s="3">
        <v>167.1</v>
      </c>
      <c r="AH267" s="3">
        <v>166.1</v>
      </c>
      <c r="AI267" s="3">
        <v>173.9</v>
      </c>
      <c r="AJ267" s="3">
        <v>262</v>
      </c>
      <c r="AK267" s="3">
        <v>329.8</v>
      </c>
      <c r="AL267" s="3">
        <v>260.5</v>
      </c>
      <c r="AM267" s="3">
        <v>255.1</v>
      </c>
      <c r="AN267" s="3">
        <v>277.10000000000002</v>
      </c>
      <c r="AO267" s="3">
        <v>158</v>
      </c>
      <c r="AP267" s="3">
        <v>205.4</v>
      </c>
      <c r="AQ267" s="3">
        <v>258.60000000000002</v>
      </c>
      <c r="AR267" s="3">
        <v>170.5</v>
      </c>
      <c r="AS267" s="3">
        <v>396</v>
      </c>
      <c r="AT267" s="3">
        <v>303.89999999999998</v>
      </c>
      <c r="AU267" s="3">
        <v>302.10000000000002</v>
      </c>
      <c r="AV267" s="3">
        <v>245.9</v>
      </c>
      <c r="AW267" s="3">
        <v>274.7</v>
      </c>
      <c r="AX267" s="3">
        <v>302.60000000000002</v>
      </c>
      <c r="AY267" s="3">
        <v>401.7</v>
      </c>
      <c r="AZ267" s="3">
        <v>349.5</v>
      </c>
      <c r="BA267" s="3">
        <v>181.2</v>
      </c>
      <c r="BB267" s="3">
        <v>344.9</v>
      </c>
      <c r="BC267" s="3">
        <v>286.2</v>
      </c>
      <c r="BD267" s="3">
        <v>256.60000000000002</v>
      </c>
      <c r="BE267" s="3">
        <v>320.3</v>
      </c>
      <c r="BF267" s="3">
        <v>291.2</v>
      </c>
      <c r="BG267" s="3">
        <v>181.6</v>
      </c>
      <c r="BH267" s="3">
        <v>173.4</v>
      </c>
      <c r="BI267" s="3">
        <v>70.099999999999994</v>
      </c>
      <c r="BJ267" s="3">
        <v>151.5</v>
      </c>
      <c r="BK267" s="3">
        <v>175.2</v>
      </c>
      <c r="BL267" s="3">
        <v>192.1</v>
      </c>
      <c r="BM267" s="3">
        <v>227.4</v>
      </c>
      <c r="BN267" s="3">
        <v>83.7</v>
      </c>
      <c r="BO267" s="3">
        <v>324.89999999999998</v>
      </c>
      <c r="BP267" s="3">
        <v>322.60000000000002</v>
      </c>
      <c r="BQ267" s="3">
        <v>87.6</v>
      </c>
      <c r="BR267" s="3">
        <v>55.1</v>
      </c>
      <c r="BS267" s="3">
        <v>86</v>
      </c>
      <c r="BT267" s="3">
        <v>149</v>
      </c>
      <c r="BU267" s="3">
        <v>106.8</v>
      </c>
      <c r="BV267" s="3">
        <v>146.4</v>
      </c>
      <c r="BW267" s="3">
        <v>201.1</v>
      </c>
      <c r="BX267" s="3">
        <v>393.2</v>
      </c>
      <c r="BY267" s="3">
        <v>86.4</v>
      </c>
      <c r="BZ267" s="3">
        <v>336.1</v>
      </c>
      <c r="CA267" s="3">
        <v>268.89999999999998</v>
      </c>
      <c r="CB267" s="3">
        <v>317.8</v>
      </c>
      <c r="CC267" s="3">
        <v>288.89999999999998</v>
      </c>
      <c r="CD267" s="3">
        <v>304.8</v>
      </c>
      <c r="CE267" s="3">
        <v>230.9</v>
      </c>
      <c r="CF267" s="3">
        <v>11.2</v>
      </c>
      <c r="CG267" s="3">
        <v>89</v>
      </c>
      <c r="CH267" s="3">
        <v>83.6</v>
      </c>
      <c r="CI267" s="3">
        <v>290</v>
      </c>
      <c r="CJ267" s="3">
        <v>150.9</v>
      </c>
      <c r="CK267" s="3">
        <v>170.1</v>
      </c>
      <c r="CL267" s="3">
        <v>402.4</v>
      </c>
      <c r="CM267" s="3">
        <v>189.4</v>
      </c>
      <c r="CN267" s="3">
        <v>176.5</v>
      </c>
    </row>
    <row r="268" spans="1:92" x14ac:dyDescent="0.2">
      <c r="A268" s="4">
        <v>39873</v>
      </c>
      <c r="B268" s="3">
        <v>213.5</v>
      </c>
      <c r="C268" s="3">
        <v>180.9</v>
      </c>
      <c r="D268" s="3">
        <v>202.4</v>
      </c>
      <c r="E268" s="3">
        <v>176.8</v>
      </c>
      <c r="F268" s="3">
        <v>230.1</v>
      </c>
      <c r="G268" s="3">
        <v>237.9</v>
      </c>
      <c r="H268" s="3">
        <v>197.3</v>
      </c>
      <c r="I268" s="3">
        <v>212.2</v>
      </c>
      <c r="J268" s="3">
        <v>131.9</v>
      </c>
      <c r="K268" s="3">
        <v>169.1</v>
      </c>
      <c r="L268" s="3">
        <v>192.9</v>
      </c>
      <c r="M268" s="3">
        <v>185.3</v>
      </c>
      <c r="N268" s="3">
        <v>201</v>
      </c>
      <c r="O268" s="3">
        <v>223.4</v>
      </c>
      <c r="P268" s="3">
        <v>163.5</v>
      </c>
      <c r="Q268" s="3">
        <v>220.3</v>
      </c>
      <c r="R268" s="3">
        <v>251.4</v>
      </c>
      <c r="S268" s="3">
        <v>245.3</v>
      </c>
      <c r="T268" s="3">
        <v>172</v>
      </c>
      <c r="U268" s="3">
        <v>188.1</v>
      </c>
      <c r="V268" s="3">
        <v>140.69999999999999</v>
      </c>
      <c r="W268" s="3">
        <v>210</v>
      </c>
      <c r="X268" s="3">
        <v>196.8</v>
      </c>
      <c r="Y268" s="3">
        <v>227.2</v>
      </c>
      <c r="Z268" s="3">
        <v>193.6</v>
      </c>
      <c r="AA268" s="3">
        <v>191.4</v>
      </c>
      <c r="AB268" s="3">
        <v>186</v>
      </c>
      <c r="AC268" s="3">
        <v>183.5</v>
      </c>
      <c r="AD268" s="3">
        <v>165.5</v>
      </c>
      <c r="AE268" s="3">
        <v>235.1</v>
      </c>
      <c r="AF268" s="3">
        <v>164.1</v>
      </c>
      <c r="AG268" s="3">
        <v>161.1</v>
      </c>
      <c r="AH268" s="3">
        <v>166</v>
      </c>
      <c r="AI268" s="3">
        <v>173.6</v>
      </c>
      <c r="AJ268" s="3">
        <v>262.60000000000002</v>
      </c>
      <c r="AK268" s="3">
        <v>329.4</v>
      </c>
      <c r="AL268" s="3">
        <v>260.89999999999998</v>
      </c>
      <c r="AM268" s="3">
        <v>255.1</v>
      </c>
      <c r="AN268" s="3">
        <v>278.2</v>
      </c>
      <c r="AO268" s="3">
        <v>155.1</v>
      </c>
      <c r="AP268" s="3">
        <v>206.2</v>
      </c>
      <c r="AQ268" s="3">
        <v>259.5</v>
      </c>
      <c r="AR268" s="3">
        <v>171.2</v>
      </c>
      <c r="AS268" s="3">
        <v>398.1</v>
      </c>
      <c r="AT268" s="3">
        <v>306.39999999999998</v>
      </c>
      <c r="AU268" s="3">
        <v>301.89999999999998</v>
      </c>
      <c r="AV268" s="3">
        <v>230.3</v>
      </c>
      <c r="AW268" s="3">
        <v>269.39999999999998</v>
      </c>
      <c r="AX268" s="3">
        <v>302.60000000000002</v>
      </c>
      <c r="AY268" s="3">
        <v>401.7</v>
      </c>
      <c r="AZ268" s="3">
        <v>348.9</v>
      </c>
      <c r="BA268" s="3">
        <v>181.8</v>
      </c>
      <c r="BB268" s="3">
        <v>338.6</v>
      </c>
      <c r="BC268" s="3">
        <v>285.89999999999998</v>
      </c>
      <c r="BD268" s="3">
        <v>255.4</v>
      </c>
      <c r="BE268" s="3">
        <v>306.2</v>
      </c>
      <c r="BF268" s="3">
        <v>266.89999999999998</v>
      </c>
      <c r="BG268" s="3">
        <v>191.1</v>
      </c>
      <c r="BH268" s="3">
        <v>176.5</v>
      </c>
      <c r="BI268" s="3">
        <v>71.2</v>
      </c>
      <c r="BJ268" s="3">
        <v>152.69999999999999</v>
      </c>
      <c r="BK268" s="3">
        <v>176.7</v>
      </c>
      <c r="BL268" s="3">
        <v>195.3</v>
      </c>
      <c r="BM268" s="3">
        <v>227.4</v>
      </c>
      <c r="BN268" s="3">
        <v>83.6</v>
      </c>
      <c r="BO268" s="3">
        <v>325</v>
      </c>
      <c r="BP268" s="3">
        <v>325</v>
      </c>
      <c r="BQ268" s="3">
        <v>89.3</v>
      </c>
      <c r="BR268" s="3">
        <v>56.3</v>
      </c>
      <c r="BS268" s="3">
        <v>85.9</v>
      </c>
      <c r="BT268" s="3">
        <v>150.9</v>
      </c>
      <c r="BU268" s="3">
        <v>108.4</v>
      </c>
      <c r="BV268" s="3">
        <v>148.6</v>
      </c>
      <c r="BW268" s="3">
        <v>201.1</v>
      </c>
      <c r="BX268" s="3">
        <v>393.2</v>
      </c>
      <c r="BY268" s="3">
        <v>88.4</v>
      </c>
      <c r="BZ268" s="3">
        <v>336.6</v>
      </c>
      <c r="CA268" s="3">
        <v>268.5</v>
      </c>
      <c r="CB268" s="3">
        <v>323.39999999999998</v>
      </c>
      <c r="CC268" s="3">
        <v>288.3</v>
      </c>
      <c r="CD268" s="3">
        <v>306.2</v>
      </c>
      <c r="CE268" s="3">
        <v>229.8</v>
      </c>
      <c r="CF268" s="3">
        <v>11.2</v>
      </c>
      <c r="CG268" s="3">
        <v>88.4</v>
      </c>
      <c r="CH268" s="3">
        <v>84</v>
      </c>
      <c r="CI268" s="3">
        <v>286.5</v>
      </c>
      <c r="CJ268" s="3">
        <v>151.1</v>
      </c>
      <c r="CK268" s="3">
        <v>170.1</v>
      </c>
      <c r="CL268" s="3">
        <v>403.1</v>
      </c>
      <c r="CM268" s="3">
        <v>190.3</v>
      </c>
      <c r="CN268" s="3">
        <v>176.7</v>
      </c>
    </row>
    <row r="269" spans="1:92" x14ac:dyDescent="0.2">
      <c r="A269" s="4">
        <v>39904</v>
      </c>
      <c r="B269" s="3">
        <v>214.2</v>
      </c>
      <c r="C269" s="3">
        <v>178.5</v>
      </c>
      <c r="D269" s="3">
        <v>204.5</v>
      </c>
      <c r="E269" s="3">
        <v>176.6</v>
      </c>
      <c r="F269" s="3">
        <v>226.7</v>
      </c>
      <c r="G269" s="3">
        <v>235</v>
      </c>
      <c r="H269" s="3">
        <v>199.1</v>
      </c>
      <c r="I269" s="3">
        <v>211.4</v>
      </c>
      <c r="J269" s="3">
        <v>132.80000000000001</v>
      </c>
      <c r="K269" s="3">
        <v>167.7</v>
      </c>
      <c r="L269" s="3">
        <v>197.2</v>
      </c>
      <c r="M269" s="3">
        <v>190.7</v>
      </c>
      <c r="N269" s="3">
        <v>202.8</v>
      </c>
      <c r="O269" s="3">
        <v>225.5</v>
      </c>
      <c r="P269" s="3">
        <v>169.4</v>
      </c>
      <c r="Q269" s="3">
        <v>218.2</v>
      </c>
      <c r="R269" s="3">
        <v>254.3</v>
      </c>
      <c r="S269" s="3">
        <v>245.1</v>
      </c>
      <c r="T269" s="3">
        <v>170.8</v>
      </c>
      <c r="U269" s="3">
        <v>181.7</v>
      </c>
      <c r="V269" s="3">
        <v>141.6</v>
      </c>
      <c r="W269" s="3">
        <v>209.4</v>
      </c>
      <c r="X269" s="3">
        <v>196.2</v>
      </c>
      <c r="Y269" s="3">
        <v>227.1</v>
      </c>
      <c r="Z269" s="3">
        <v>191.9</v>
      </c>
      <c r="AA269" s="3">
        <v>192.8</v>
      </c>
      <c r="AB269" s="3">
        <v>182.6</v>
      </c>
      <c r="AC269" s="3">
        <v>179.8</v>
      </c>
      <c r="AD269" s="3">
        <v>161.6</v>
      </c>
      <c r="AE269" s="3">
        <v>234.4</v>
      </c>
      <c r="AF269" s="3">
        <v>163.19999999999999</v>
      </c>
      <c r="AG269" s="3">
        <v>159.9</v>
      </c>
      <c r="AH269" s="3">
        <v>167.1</v>
      </c>
      <c r="AI269" s="3">
        <v>170.8</v>
      </c>
      <c r="AJ269" s="3">
        <v>263</v>
      </c>
      <c r="AK269" s="3">
        <v>330.3</v>
      </c>
      <c r="AL269" s="3">
        <v>261.60000000000002</v>
      </c>
      <c r="AM269" s="3">
        <v>255.7</v>
      </c>
      <c r="AN269" s="3">
        <v>279.39999999999998</v>
      </c>
      <c r="AO269" s="3">
        <v>154</v>
      </c>
      <c r="AP269" s="3">
        <v>207</v>
      </c>
      <c r="AQ269" s="3">
        <v>260.39999999999998</v>
      </c>
      <c r="AR269" s="3">
        <v>172</v>
      </c>
      <c r="AS269" s="3">
        <v>398.3</v>
      </c>
      <c r="AT269" s="3">
        <v>305.89999999999998</v>
      </c>
      <c r="AU269" s="3">
        <v>303.60000000000002</v>
      </c>
      <c r="AV269" s="3">
        <v>212.6</v>
      </c>
      <c r="AW269" s="3">
        <v>265.2</v>
      </c>
      <c r="AX269" s="3">
        <v>310.89999999999998</v>
      </c>
      <c r="AY269" s="3">
        <v>420.6</v>
      </c>
      <c r="AZ269" s="3">
        <v>349.4</v>
      </c>
      <c r="BA269" s="3">
        <v>183.5</v>
      </c>
      <c r="BB269" s="3">
        <v>326.2</v>
      </c>
      <c r="BC269" s="3">
        <v>286</v>
      </c>
      <c r="BD269" s="3">
        <v>242.3</v>
      </c>
      <c r="BE269" s="3">
        <v>303.10000000000002</v>
      </c>
      <c r="BF269" s="3">
        <v>279.5</v>
      </c>
      <c r="BG269" s="3">
        <v>187.5</v>
      </c>
      <c r="BH269" s="3">
        <v>172.7</v>
      </c>
      <c r="BI269" s="3">
        <v>71.2</v>
      </c>
      <c r="BJ269" s="3">
        <v>153.1</v>
      </c>
      <c r="BK269" s="3">
        <v>177.1</v>
      </c>
      <c r="BL269" s="3">
        <v>195.6</v>
      </c>
      <c r="BM269" s="3">
        <v>249.2</v>
      </c>
      <c r="BN269" s="3">
        <v>84.9</v>
      </c>
      <c r="BO269" s="3">
        <v>324.89999999999998</v>
      </c>
      <c r="BP269" s="3">
        <v>325.8</v>
      </c>
      <c r="BQ269" s="3">
        <v>90.9</v>
      </c>
      <c r="BR269" s="3">
        <v>56.5</v>
      </c>
      <c r="BS269" s="3">
        <v>86</v>
      </c>
      <c r="BT269" s="3">
        <v>150.30000000000001</v>
      </c>
      <c r="BU269" s="3">
        <v>109.4</v>
      </c>
      <c r="BV269" s="3">
        <v>148.4</v>
      </c>
      <c r="BW269" s="3">
        <v>201.5</v>
      </c>
      <c r="BX269" s="3">
        <v>395.8</v>
      </c>
      <c r="BY269" s="3">
        <v>91.1</v>
      </c>
      <c r="BZ269" s="3">
        <v>338.4</v>
      </c>
      <c r="CA269" s="3">
        <v>280.39999999999998</v>
      </c>
      <c r="CB269" s="3">
        <v>329.4</v>
      </c>
      <c r="CC269" s="3">
        <v>289</v>
      </c>
      <c r="CD269" s="3">
        <v>305.89999999999998</v>
      </c>
      <c r="CE269" s="3">
        <v>230.5</v>
      </c>
      <c r="CF269" s="3">
        <v>11.2</v>
      </c>
      <c r="CG269" s="3">
        <v>89.2</v>
      </c>
      <c r="CH269" s="3">
        <v>83.7</v>
      </c>
      <c r="CI269" s="3">
        <v>282.89999999999998</v>
      </c>
      <c r="CJ269" s="3">
        <v>150.69999999999999</v>
      </c>
      <c r="CK269" s="3">
        <v>172.5</v>
      </c>
      <c r="CL269" s="3">
        <v>405.8</v>
      </c>
      <c r="CM269" s="3">
        <v>191.7</v>
      </c>
      <c r="CN269" s="3">
        <v>176.7</v>
      </c>
    </row>
    <row r="270" spans="1:92" x14ac:dyDescent="0.2">
      <c r="A270" s="4">
        <v>39934</v>
      </c>
      <c r="B270" s="3">
        <v>211.4</v>
      </c>
      <c r="C270" s="3">
        <v>181.7</v>
      </c>
      <c r="D270" s="3">
        <v>202.8</v>
      </c>
      <c r="E270" s="3">
        <v>175.8</v>
      </c>
      <c r="F270" s="3">
        <v>235.5</v>
      </c>
      <c r="G270" s="3">
        <v>250.1</v>
      </c>
      <c r="H270" s="3">
        <v>201.1</v>
      </c>
      <c r="I270" s="3">
        <v>216.3</v>
      </c>
      <c r="J270" s="3">
        <v>131.1</v>
      </c>
      <c r="K270" s="3">
        <v>171.1</v>
      </c>
      <c r="L270" s="3">
        <v>197.6</v>
      </c>
      <c r="M270" s="3">
        <v>186.7</v>
      </c>
      <c r="N270" s="3">
        <v>212.4</v>
      </c>
      <c r="O270" s="3">
        <v>231.1</v>
      </c>
      <c r="P270" s="3">
        <v>168.3</v>
      </c>
      <c r="Q270" s="3">
        <v>217.7</v>
      </c>
      <c r="R270" s="3">
        <v>259.2</v>
      </c>
      <c r="S270" s="3">
        <v>245.8</v>
      </c>
      <c r="T270" s="3">
        <v>169.7</v>
      </c>
      <c r="U270" s="3">
        <v>174.5</v>
      </c>
      <c r="V270" s="3">
        <v>142.69999999999999</v>
      </c>
      <c r="W270" s="3">
        <v>210.1</v>
      </c>
      <c r="X270" s="3">
        <v>200.2</v>
      </c>
      <c r="Y270" s="3">
        <v>227.8</v>
      </c>
      <c r="Z270" s="3">
        <v>197.9</v>
      </c>
      <c r="AA270" s="3">
        <v>204.6</v>
      </c>
      <c r="AB270" s="3">
        <v>184.7</v>
      </c>
      <c r="AC270" s="3">
        <v>178.9</v>
      </c>
      <c r="AD270" s="3">
        <v>160</v>
      </c>
      <c r="AE270" s="3">
        <v>237.3</v>
      </c>
      <c r="AF270" s="3">
        <v>171.8</v>
      </c>
      <c r="AG270" s="3">
        <v>169.5</v>
      </c>
      <c r="AH270" s="3">
        <v>168.1</v>
      </c>
      <c r="AI270" s="3">
        <v>172.8</v>
      </c>
      <c r="AJ270" s="3">
        <v>263.39999999999998</v>
      </c>
      <c r="AK270" s="3">
        <v>331.2</v>
      </c>
      <c r="AL270" s="3">
        <v>262.2</v>
      </c>
      <c r="AM270" s="3">
        <v>257.89999999999998</v>
      </c>
      <c r="AN270" s="3">
        <v>282.10000000000002</v>
      </c>
      <c r="AO270" s="3">
        <v>155.1</v>
      </c>
      <c r="AP270" s="3">
        <v>209.9</v>
      </c>
      <c r="AQ270" s="3">
        <v>262.2</v>
      </c>
      <c r="AR270" s="3">
        <v>175.9</v>
      </c>
      <c r="AS270" s="3">
        <v>403.9</v>
      </c>
      <c r="AT270" s="3">
        <v>309.39999999999998</v>
      </c>
      <c r="AU270" s="3">
        <v>303.10000000000002</v>
      </c>
      <c r="AV270" s="3">
        <v>213.4</v>
      </c>
      <c r="AW270" s="3">
        <v>264.10000000000002</v>
      </c>
      <c r="AX270" s="3">
        <v>310.89999999999998</v>
      </c>
      <c r="AY270" s="3">
        <v>420.6</v>
      </c>
      <c r="AZ270" s="3">
        <v>349.7</v>
      </c>
      <c r="BA270" s="3">
        <v>184.5</v>
      </c>
      <c r="BB270" s="3">
        <v>339.7</v>
      </c>
      <c r="BC270" s="3">
        <v>281.39999999999998</v>
      </c>
      <c r="BD270" s="3">
        <v>237</v>
      </c>
      <c r="BE270" s="3">
        <v>303.10000000000002</v>
      </c>
      <c r="BF270" s="3">
        <v>280</v>
      </c>
      <c r="BG270" s="3">
        <v>189.8</v>
      </c>
      <c r="BH270" s="3">
        <v>177.7</v>
      </c>
      <c r="BI270" s="3">
        <v>70.5</v>
      </c>
      <c r="BJ270" s="3">
        <v>155.19999999999999</v>
      </c>
      <c r="BK270" s="3">
        <v>178.1</v>
      </c>
      <c r="BL270" s="3">
        <v>195.9</v>
      </c>
      <c r="BM270" s="3">
        <v>249.2</v>
      </c>
      <c r="BN270" s="3">
        <v>84.9</v>
      </c>
      <c r="BO270" s="3">
        <v>325.5</v>
      </c>
      <c r="BP270" s="3">
        <v>328.2</v>
      </c>
      <c r="BQ270" s="3">
        <v>90.9</v>
      </c>
      <c r="BR270" s="3">
        <v>56.8</v>
      </c>
      <c r="BS270" s="3">
        <v>86</v>
      </c>
      <c r="BT270" s="3">
        <v>151</v>
      </c>
      <c r="BU270" s="3">
        <v>110</v>
      </c>
      <c r="BV270" s="3">
        <v>149.30000000000001</v>
      </c>
      <c r="BW270" s="3">
        <v>200.6</v>
      </c>
      <c r="BX270" s="3">
        <v>396</v>
      </c>
      <c r="BY270" s="3">
        <v>93.5</v>
      </c>
      <c r="BZ270" s="3">
        <v>339.6</v>
      </c>
      <c r="CA270" s="3">
        <v>287.60000000000002</v>
      </c>
      <c r="CB270" s="3">
        <v>333.9</v>
      </c>
      <c r="CC270" s="3">
        <v>288.60000000000002</v>
      </c>
      <c r="CD270" s="3">
        <v>309.3</v>
      </c>
      <c r="CE270" s="3">
        <v>236.7</v>
      </c>
      <c r="CF270" s="3">
        <v>11.4</v>
      </c>
      <c r="CG270" s="3">
        <v>90.5</v>
      </c>
      <c r="CH270" s="3">
        <v>83.5</v>
      </c>
      <c r="CI270" s="3">
        <v>280.89999999999998</v>
      </c>
      <c r="CJ270" s="3">
        <v>150.4</v>
      </c>
      <c r="CK270" s="3">
        <v>172.5</v>
      </c>
      <c r="CL270" s="3">
        <v>406.1</v>
      </c>
      <c r="CM270" s="3">
        <v>193.5</v>
      </c>
      <c r="CN270" s="3">
        <v>176.9</v>
      </c>
    </row>
    <row r="271" spans="1:92" x14ac:dyDescent="0.2">
      <c r="A271" s="4">
        <v>39965</v>
      </c>
      <c r="B271" s="3">
        <v>212.8</v>
      </c>
      <c r="C271" s="3">
        <v>180.4</v>
      </c>
      <c r="D271" s="3">
        <v>202</v>
      </c>
      <c r="E271" s="3">
        <v>177.5</v>
      </c>
      <c r="F271" s="3">
        <v>231.4</v>
      </c>
      <c r="G271" s="3">
        <v>245.2</v>
      </c>
      <c r="H271" s="3">
        <v>200.5</v>
      </c>
      <c r="I271" s="3">
        <v>213.5</v>
      </c>
      <c r="J271" s="3">
        <v>129.69999999999999</v>
      </c>
      <c r="K271" s="3">
        <v>172.7</v>
      </c>
      <c r="L271" s="3">
        <v>195.9</v>
      </c>
      <c r="M271" s="3">
        <v>186.3</v>
      </c>
      <c r="N271" s="3">
        <v>208</v>
      </c>
      <c r="O271" s="3">
        <v>228.6</v>
      </c>
      <c r="P271" s="3">
        <v>169</v>
      </c>
      <c r="Q271" s="3">
        <v>213.3</v>
      </c>
      <c r="R271" s="3">
        <v>258.39999999999998</v>
      </c>
      <c r="S271" s="3">
        <v>245.3</v>
      </c>
      <c r="T271" s="3">
        <v>171.6</v>
      </c>
      <c r="U271" s="3">
        <v>186.8</v>
      </c>
      <c r="V271" s="3">
        <v>139.69999999999999</v>
      </c>
      <c r="W271" s="3">
        <v>210.4</v>
      </c>
      <c r="X271" s="3">
        <v>195.6</v>
      </c>
      <c r="Y271" s="3">
        <v>226.4</v>
      </c>
      <c r="Z271" s="3">
        <v>198.8</v>
      </c>
      <c r="AA271" s="3">
        <v>212.7</v>
      </c>
      <c r="AB271" s="3">
        <v>181</v>
      </c>
      <c r="AC271" s="3">
        <v>176.1</v>
      </c>
      <c r="AD271" s="3">
        <v>157.30000000000001</v>
      </c>
      <c r="AE271" s="3">
        <v>234.8</v>
      </c>
      <c r="AF271" s="3">
        <v>171.9</v>
      </c>
      <c r="AG271" s="3">
        <v>169.4</v>
      </c>
      <c r="AH271" s="3">
        <v>169.8</v>
      </c>
      <c r="AI271" s="3">
        <v>173.7</v>
      </c>
      <c r="AJ271" s="3">
        <v>263.3</v>
      </c>
      <c r="AK271" s="3">
        <v>330.9</v>
      </c>
      <c r="AL271" s="3">
        <v>262.60000000000002</v>
      </c>
      <c r="AM271" s="3">
        <v>258.39999999999998</v>
      </c>
      <c r="AN271" s="3">
        <v>282.7</v>
      </c>
      <c r="AO271" s="3">
        <v>155.1</v>
      </c>
      <c r="AP271" s="3">
        <v>208.5</v>
      </c>
      <c r="AQ271" s="3">
        <v>263.2</v>
      </c>
      <c r="AR271" s="3">
        <v>172.5</v>
      </c>
      <c r="AS271" s="3">
        <v>404</v>
      </c>
      <c r="AT271" s="3">
        <v>309.7</v>
      </c>
      <c r="AU271" s="3">
        <v>302.89999999999998</v>
      </c>
      <c r="AV271" s="3">
        <v>214.2</v>
      </c>
      <c r="AW271" s="3">
        <v>263.8</v>
      </c>
      <c r="AX271" s="3">
        <v>310.89999999999998</v>
      </c>
      <c r="AY271" s="3">
        <v>420.6</v>
      </c>
      <c r="AZ271" s="3">
        <v>349.4</v>
      </c>
      <c r="BA271" s="3">
        <v>185.7</v>
      </c>
      <c r="BB271" s="3">
        <v>330.3</v>
      </c>
      <c r="BC271" s="3">
        <v>279</v>
      </c>
      <c r="BD271" s="3">
        <v>237</v>
      </c>
      <c r="BE271" s="3">
        <v>303.10000000000002</v>
      </c>
      <c r="BF271" s="3">
        <v>305.10000000000002</v>
      </c>
      <c r="BG271" s="3">
        <v>196.5</v>
      </c>
      <c r="BH271" s="3">
        <v>177.1</v>
      </c>
      <c r="BI271" s="3">
        <v>70.8</v>
      </c>
      <c r="BJ271" s="3">
        <v>156.19999999999999</v>
      </c>
      <c r="BK271" s="3">
        <v>179</v>
      </c>
      <c r="BL271" s="3">
        <v>195.5</v>
      </c>
      <c r="BM271" s="3">
        <v>249.2</v>
      </c>
      <c r="BN271" s="3">
        <v>84.9</v>
      </c>
      <c r="BO271" s="3">
        <v>326.10000000000002</v>
      </c>
      <c r="BP271" s="3">
        <v>321.3</v>
      </c>
      <c r="BQ271" s="3">
        <v>90</v>
      </c>
      <c r="BR271" s="3">
        <v>55</v>
      </c>
      <c r="BS271" s="3">
        <v>85.3</v>
      </c>
      <c r="BT271" s="3">
        <v>151.5</v>
      </c>
      <c r="BU271" s="3">
        <v>109.5</v>
      </c>
      <c r="BV271" s="3">
        <v>149.69999999999999</v>
      </c>
      <c r="BW271" s="3">
        <v>202.7</v>
      </c>
      <c r="BX271" s="3">
        <v>396.4</v>
      </c>
      <c r="BY271" s="3">
        <v>95.1</v>
      </c>
      <c r="BZ271" s="3">
        <v>340.8</v>
      </c>
      <c r="CA271" s="3">
        <v>298.5</v>
      </c>
      <c r="CB271" s="3">
        <v>329.9</v>
      </c>
      <c r="CC271" s="3">
        <v>285.8</v>
      </c>
      <c r="CD271" s="3">
        <v>308.5</v>
      </c>
      <c r="CE271" s="3">
        <v>239.9</v>
      </c>
      <c r="CF271" s="3">
        <v>11.3</v>
      </c>
      <c r="CG271" s="3">
        <v>92.9</v>
      </c>
      <c r="CH271" s="3">
        <v>85.1</v>
      </c>
      <c r="CI271" s="3">
        <v>278.8</v>
      </c>
      <c r="CJ271" s="3">
        <v>152</v>
      </c>
      <c r="CK271" s="3">
        <v>172.5</v>
      </c>
      <c r="CL271" s="3">
        <v>407.3</v>
      </c>
      <c r="CM271" s="3">
        <v>194.4</v>
      </c>
      <c r="CN271" s="3">
        <v>176.9</v>
      </c>
    </row>
    <row r="272" spans="1:92" x14ac:dyDescent="0.2">
      <c r="A272" s="4">
        <v>39995</v>
      </c>
      <c r="B272" s="3">
        <v>211.2</v>
      </c>
      <c r="C272" s="3">
        <v>181.4</v>
      </c>
      <c r="D272" s="3">
        <v>201</v>
      </c>
      <c r="E272" s="3">
        <v>176.1</v>
      </c>
      <c r="F272" s="3">
        <v>235.2</v>
      </c>
      <c r="G272" s="3">
        <v>250.4</v>
      </c>
      <c r="H272" s="3">
        <v>198.5</v>
      </c>
      <c r="I272" s="3">
        <v>209.8</v>
      </c>
      <c r="J272" s="3">
        <v>130.19999999999999</v>
      </c>
      <c r="K272" s="3">
        <v>173</v>
      </c>
      <c r="L272" s="3">
        <v>199</v>
      </c>
      <c r="M272" s="3">
        <v>191.2</v>
      </c>
      <c r="N272" s="3">
        <v>207.2</v>
      </c>
      <c r="O272" s="3">
        <v>229</v>
      </c>
      <c r="P272" s="3">
        <v>167.6</v>
      </c>
      <c r="Q272" s="3">
        <v>212.7</v>
      </c>
      <c r="R272" s="3">
        <v>256.39999999999998</v>
      </c>
      <c r="S272" s="3">
        <v>245.7</v>
      </c>
      <c r="T272" s="3">
        <v>172.8</v>
      </c>
      <c r="U272" s="3">
        <v>193.5</v>
      </c>
      <c r="V272" s="3">
        <v>138.69999999999999</v>
      </c>
      <c r="W272" s="3">
        <v>210.8</v>
      </c>
      <c r="X272" s="3">
        <v>197</v>
      </c>
      <c r="Y272" s="3">
        <v>229</v>
      </c>
      <c r="Z272" s="3">
        <v>195.5</v>
      </c>
      <c r="AA272" s="3">
        <v>198.8</v>
      </c>
      <c r="AB272" s="3">
        <v>184.5</v>
      </c>
      <c r="AC272" s="3">
        <v>171.2</v>
      </c>
      <c r="AD272" s="3">
        <v>151.30000000000001</v>
      </c>
      <c r="AE272" s="3">
        <v>238.3</v>
      </c>
      <c r="AF272" s="3">
        <v>162.69999999999999</v>
      </c>
      <c r="AG272" s="3">
        <v>158.9</v>
      </c>
      <c r="AH272" s="3">
        <v>170.5</v>
      </c>
      <c r="AI272" s="3">
        <v>175</v>
      </c>
      <c r="AJ272" s="3">
        <v>264</v>
      </c>
      <c r="AK272" s="3">
        <v>332.3</v>
      </c>
      <c r="AL272" s="3">
        <v>262.60000000000002</v>
      </c>
      <c r="AM272" s="3">
        <v>257.7</v>
      </c>
      <c r="AN272" s="3">
        <v>282.7</v>
      </c>
      <c r="AO272" s="3">
        <v>153</v>
      </c>
      <c r="AP272" s="3">
        <v>209.8</v>
      </c>
      <c r="AQ272" s="3">
        <v>263.10000000000002</v>
      </c>
      <c r="AR272" s="3">
        <v>175</v>
      </c>
      <c r="AS272" s="3">
        <v>404</v>
      </c>
      <c r="AT272" s="3">
        <v>309.89999999999998</v>
      </c>
      <c r="AU272" s="3">
        <v>305.7</v>
      </c>
      <c r="AV272" s="3">
        <v>214.6</v>
      </c>
      <c r="AW272" s="3">
        <v>265.2</v>
      </c>
      <c r="AX272" s="3">
        <v>310.89999999999998</v>
      </c>
      <c r="AY272" s="3">
        <v>420.6</v>
      </c>
      <c r="AZ272" s="3">
        <v>349.4</v>
      </c>
      <c r="BA272" s="3">
        <v>186.6</v>
      </c>
      <c r="BB272" s="3">
        <v>329.9</v>
      </c>
      <c r="BC272" s="3">
        <v>276.89999999999998</v>
      </c>
      <c r="BD272" s="3">
        <v>237</v>
      </c>
      <c r="BE272" s="3">
        <v>301.89999999999998</v>
      </c>
      <c r="BF272" s="3">
        <v>277</v>
      </c>
      <c r="BG272" s="3">
        <v>185.4</v>
      </c>
      <c r="BH272" s="3">
        <v>170.4</v>
      </c>
      <c r="BI272" s="3">
        <v>70.2</v>
      </c>
      <c r="BJ272" s="3">
        <v>152.69999999999999</v>
      </c>
      <c r="BK272" s="3">
        <v>178.4</v>
      </c>
      <c r="BL272" s="3">
        <v>195.9</v>
      </c>
      <c r="BM272" s="3">
        <v>249.2</v>
      </c>
      <c r="BN272" s="3">
        <v>84.9</v>
      </c>
      <c r="BO272" s="3">
        <v>326.3</v>
      </c>
      <c r="BP272" s="3">
        <v>324</v>
      </c>
      <c r="BQ272" s="3">
        <v>87.9</v>
      </c>
      <c r="BR272" s="3">
        <v>52.4</v>
      </c>
      <c r="BS272" s="3">
        <v>84.6</v>
      </c>
      <c r="BT272" s="3">
        <v>149.1</v>
      </c>
      <c r="BU272" s="3">
        <v>108.5</v>
      </c>
      <c r="BV272" s="3">
        <v>147.19999999999999</v>
      </c>
      <c r="BW272" s="3">
        <v>202.8</v>
      </c>
      <c r="BX272" s="3">
        <v>399.9</v>
      </c>
      <c r="BY272" s="3">
        <v>97.8</v>
      </c>
      <c r="BZ272" s="3">
        <v>341.7</v>
      </c>
      <c r="CA272" s="3">
        <v>300</v>
      </c>
      <c r="CB272" s="3">
        <v>333.8</v>
      </c>
      <c r="CC272" s="3">
        <v>291.39999999999998</v>
      </c>
      <c r="CD272" s="3">
        <v>309.60000000000002</v>
      </c>
      <c r="CE272" s="3">
        <v>252.2</v>
      </c>
      <c r="CF272" s="3">
        <v>11.2</v>
      </c>
      <c r="CG272" s="3">
        <v>93.2</v>
      </c>
      <c r="CH272" s="3">
        <v>85.1</v>
      </c>
      <c r="CI272" s="3">
        <v>283.5</v>
      </c>
      <c r="CJ272" s="3">
        <v>150.69999999999999</v>
      </c>
      <c r="CK272" s="3">
        <v>172.5</v>
      </c>
      <c r="CL272" s="3">
        <v>409.4</v>
      </c>
      <c r="CM272" s="3">
        <v>196</v>
      </c>
      <c r="CN272" s="3">
        <v>177</v>
      </c>
    </row>
    <row r="273" spans="1:92" x14ac:dyDescent="0.2">
      <c r="A273" s="4">
        <v>40026</v>
      </c>
      <c r="B273" s="3">
        <v>211</v>
      </c>
      <c r="C273" s="3">
        <v>180.5</v>
      </c>
      <c r="D273" s="3">
        <v>198.7</v>
      </c>
      <c r="E273" s="3">
        <v>175.9</v>
      </c>
      <c r="F273" s="3">
        <v>229.1</v>
      </c>
      <c r="G273" s="3">
        <v>237.5</v>
      </c>
      <c r="H273" s="3">
        <v>197.6</v>
      </c>
      <c r="I273" s="3">
        <v>213</v>
      </c>
      <c r="J273" s="3">
        <v>132.30000000000001</v>
      </c>
      <c r="K273" s="3">
        <v>169.9</v>
      </c>
      <c r="L273" s="3">
        <v>199.7</v>
      </c>
      <c r="M273" s="3">
        <v>190.7</v>
      </c>
      <c r="N273" s="3">
        <v>210.4</v>
      </c>
      <c r="O273" s="3">
        <v>218.1</v>
      </c>
      <c r="P273" s="3">
        <v>163.80000000000001</v>
      </c>
      <c r="Q273" s="3">
        <v>214.7</v>
      </c>
      <c r="R273" s="3">
        <v>256.89999999999998</v>
      </c>
      <c r="S273" s="3">
        <v>245.8</v>
      </c>
      <c r="T273" s="3">
        <v>171.1</v>
      </c>
      <c r="U273" s="3">
        <v>198.5</v>
      </c>
      <c r="V273" s="3">
        <v>142.4</v>
      </c>
      <c r="W273" s="3">
        <v>210.1</v>
      </c>
      <c r="X273" s="3">
        <v>194.6</v>
      </c>
      <c r="Y273" s="3">
        <v>230.3</v>
      </c>
      <c r="Z273" s="3">
        <v>190.1</v>
      </c>
      <c r="AA273" s="3">
        <v>193.9</v>
      </c>
      <c r="AB273" s="3">
        <v>179</v>
      </c>
      <c r="AC273" s="3">
        <v>167.1</v>
      </c>
      <c r="AD273" s="3">
        <v>146.5</v>
      </c>
      <c r="AE273" s="3">
        <v>238.8</v>
      </c>
      <c r="AF273" s="3">
        <v>161.9</v>
      </c>
      <c r="AG273" s="3">
        <v>158</v>
      </c>
      <c r="AH273" s="3">
        <v>170.5</v>
      </c>
      <c r="AI273" s="3">
        <v>173.1</v>
      </c>
      <c r="AJ273" s="3">
        <v>264.2</v>
      </c>
      <c r="AK273" s="3">
        <v>332.3</v>
      </c>
      <c r="AL273" s="3">
        <v>263.3</v>
      </c>
      <c r="AM273" s="3">
        <v>259</v>
      </c>
      <c r="AN273" s="3">
        <v>283.2</v>
      </c>
      <c r="AO273" s="3">
        <v>155.80000000000001</v>
      </c>
      <c r="AP273" s="3">
        <v>210.2</v>
      </c>
      <c r="AQ273" s="3">
        <v>263.39999999999998</v>
      </c>
      <c r="AR273" s="3">
        <v>175.5</v>
      </c>
      <c r="AS273" s="3">
        <v>404.3</v>
      </c>
      <c r="AT273" s="3">
        <v>308.39999999999998</v>
      </c>
      <c r="AU273" s="3">
        <v>305.5</v>
      </c>
      <c r="AV273" s="3">
        <v>215.6</v>
      </c>
      <c r="AW273" s="3">
        <v>269</v>
      </c>
      <c r="AX273" s="3">
        <v>310.89999999999998</v>
      </c>
      <c r="AY273" s="3">
        <v>420.6</v>
      </c>
      <c r="AZ273" s="3">
        <v>349.6</v>
      </c>
      <c r="BA273" s="3">
        <v>187.7</v>
      </c>
      <c r="BB273" s="3">
        <v>333.2</v>
      </c>
      <c r="BC273" s="3">
        <v>278.3</v>
      </c>
      <c r="BD273" s="3">
        <v>237</v>
      </c>
      <c r="BE273" s="3">
        <v>301.8</v>
      </c>
      <c r="BF273" s="3">
        <v>303.60000000000002</v>
      </c>
      <c r="BG273" s="3">
        <v>188.3</v>
      </c>
      <c r="BH273" s="3">
        <v>174.9</v>
      </c>
      <c r="BI273" s="3">
        <v>72.400000000000006</v>
      </c>
      <c r="BJ273" s="3">
        <v>154.30000000000001</v>
      </c>
      <c r="BK273" s="3">
        <v>178.9</v>
      </c>
      <c r="BL273" s="3">
        <v>195.8</v>
      </c>
      <c r="BM273" s="3">
        <v>249.2</v>
      </c>
      <c r="BN273" s="3">
        <v>84.7</v>
      </c>
      <c r="BO273" s="3">
        <v>326.89999999999998</v>
      </c>
      <c r="BP273" s="3">
        <v>325.8</v>
      </c>
      <c r="BQ273" s="3">
        <v>88.8</v>
      </c>
      <c r="BR273" s="3">
        <v>53.4</v>
      </c>
      <c r="BS273" s="3">
        <v>86.1</v>
      </c>
      <c r="BT273" s="3">
        <v>149.19999999999999</v>
      </c>
      <c r="BU273" s="3">
        <v>110.2</v>
      </c>
      <c r="BV273" s="3">
        <v>149.4</v>
      </c>
      <c r="BW273" s="3">
        <v>202.1</v>
      </c>
      <c r="BX273" s="3">
        <v>400.7</v>
      </c>
      <c r="BY273" s="3">
        <v>99.9</v>
      </c>
      <c r="BZ273" s="3">
        <v>342.9</v>
      </c>
      <c r="CA273" s="3">
        <v>300.39999999999998</v>
      </c>
      <c r="CB273" s="3">
        <v>335.4</v>
      </c>
      <c r="CC273" s="3">
        <v>290.3</v>
      </c>
      <c r="CD273" s="3">
        <v>310.10000000000002</v>
      </c>
      <c r="CE273" s="3">
        <v>262.5</v>
      </c>
      <c r="CF273" s="3">
        <v>11.2</v>
      </c>
      <c r="CG273" s="3">
        <v>92.9</v>
      </c>
      <c r="CH273" s="3">
        <v>85</v>
      </c>
      <c r="CI273" s="3">
        <v>285.2</v>
      </c>
      <c r="CJ273" s="3">
        <v>152.69999999999999</v>
      </c>
      <c r="CK273" s="3">
        <v>172.5</v>
      </c>
      <c r="CL273" s="3">
        <v>408.4</v>
      </c>
      <c r="CM273" s="3">
        <v>197.6</v>
      </c>
      <c r="CN273" s="3">
        <v>177</v>
      </c>
    </row>
    <row r="274" spans="1:92" x14ac:dyDescent="0.2">
      <c r="A274" s="4">
        <v>40057</v>
      </c>
      <c r="B274" s="3">
        <v>211.7</v>
      </c>
      <c r="C274" s="3">
        <v>179.6</v>
      </c>
      <c r="D274" s="3">
        <v>200.5</v>
      </c>
      <c r="E274" s="3">
        <v>174</v>
      </c>
      <c r="F274" s="3">
        <v>231</v>
      </c>
      <c r="G274" s="3">
        <v>240.4</v>
      </c>
      <c r="H274" s="3">
        <v>193.7</v>
      </c>
      <c r="I274" s="3">
        <v>210</v>
      </c>
      <c r="J274" s="3">
        <v>128.9</v>
      </c>
      <c r="K274" s="3">
        <v>169.4</v>
      </c>
      <c r="L274" s="3">
        <v>197.4</v>
      </c>
      <c r="M274" s="3">
        <v>189.7</v>
      </c>
      <c r="N274" s="3">
        <v>205.5</v>
      </c>
      <c r="O274" s="3">
        <v>226.6</v>
      </c>
      <c r="P274" s="3">
        <v>163.1</v>
      </c>
      <c r="Q274" s="3">
        <v>216.7</v>
      </c>
      <c r="R274" s="3">
        <v>256</v>
      </c>
      <c r="S274" s="3">
        <v>243.9</v>
      </c>
      <c r="T274" s="3">
        <v>166.4</v>
      </c>
      <c r="U274" s="3">
        <v>197.1</v>
      </c>
      <c r="V274" s="3">
        <v>136.5</v>
      </c>
      <c r="W274" s="3">
        <v>209.8</v>
      </c>
      <c r="X274" s="3">
        <v>196.3</v>
      </c>
      <c r="Y274" s="3">
        <v>231.9</v>
      </c>
      <c r="Z274" s="3">
        <v>189</v>
      </c>
      <c r="AA274" s="3">
        <v>186.6</v>
      </c>
      <c r="AB274" s="3">
        <v>181.7</v>
      </c>
      <c r="AC274" s="3">
        <v>164.7</v>
      </c>
      <c r="AD274" s="3">
        <v>144.9</v>
      </c>
      <c r="AE274" s="3">
        <v>232.4</v>
      </c>
      <c r="AF274" s="3">
        <v>154.80000000000001</v>
      </c>
      <c r="AG274" s="3">
        <v>149.80000000000001</v>
      </c>
      <c r="AH274" s="3">
        <v>171.6</v>
      </c>
      <c r="AI274" s="3">
        <v>172.5</v>
      </c>
      <c r="AJ274" s="3">
        <v>264.5</v>
      </c>
      <c r="AK274" s="3">
        <v>335.1</v>
      </c>
      <c r="AL274" s="3">
        <v>263.39999999999998</v>
      </c>
      <c r="AM274" s="3">
        <v>258.2</v>
      </c>
      <c r="AN274" s="3">
        <v>283.10000000000002</v>
      </c>
      <c r="AO274" s="3">
        <v>153.6</v>
      </c>
      <c r="AP274" s="3">
        <v>210.7</v>
      </c>
      <c r="AQ274" s="3">
        <v>263.3</v>
      </c>
      <c r="AR274" s="3">
        <v>176.4</v>
      </c>
      <c r="AS274" s="3">
        <v>404.3</v>
      </c>
      <c r="AT274" s="3">
        <v>309.8</v>
      </c>
      <c r="AU274" s="3">
        <v>305.5</v>
      </c>
      <c r="AV274" s="3">
        <v>216.3</v>
      </c>
      <c r="AW274" s="3">
        <v>269.5</v>
      </c>
      <c r="AX274" s="3">
        <v>310.89999999999998</v>
      </c>
      <c r="AY274" s="3">
        <v>420.6</v>
      </c>
      <c r="AZ274" s="3">
        <v>349.8</v>
      </c>
      <c r="BA274" s="3">
        <v>188.3</v>
      </c>
      <c r="BB274" s="3">
        <v>333.6</v>
      </c>
      <c r="BC274" s="3">
        <v>279.10000000000002</v>
      </c>
      <c r="BD274" s="3">
        <v>237</v>
      </c>
      <c r="BE274" s="3">
        <v>301.8</v>
      </c>
      <c r="BF274" s="3">
        <v>297.3</v>
      </c>
      <c r="BG274" s="3">
        <v>198.8</v>
      </c>
      <c r="BH274" s="3">
        <v>173</v>
      </c>
      <c r="BI274" s="3">
        <v>72.400000000000006</v>
      </c>
      <c r="BJ274" s="3">
        <v>157.6</v>
      </c>
      <c r="BK274" s="3">
        <v>179.1</v>
      </c>
      <c r="BL274" s="3">
        <v>197.3</v>
      </c>
      <c r="BM274" s="3">
        <v>249.2</v>
      </c>
      <c r="BN274" s="3">
        <v>84.5</v>
      </c>
      <c r="BO274" s="3">
        <v>327.9</v>
      </c>
      <c r="BP274" s="3">
        <v>328.1</v>
      </c>
      <c r="BQ274" s="3">
        <v>92.4</v>
      </c>
      <c r="BR274" s="3">
        <v>56.1</v>
      </c>
      <c r="BS274" s="3">
        <v>89.9</v>
      </c>
      <c r="BT274" s="3">
        <v>150.9</v>
      </c>
      <c r="BU274" s="3">
        <v>112.8</v>
      </c>
      <c r="BV274" s="3">
        <v>151.1</v>
      </c>
      <c r="BW274" s="3">
        <v>200.5</v>
      </c>
      <c r="BX274" s="3">
        <v>401.1</v>
      </c>
      <c r="BY274" s="3">
        <v>101.9</v>
      </c>
      <c r="BZ274" s="3">
        <v>343.6</v>
      </c>
      <c r="CA274" s="3">
        <v>310.3</v>
      </c>
      <c r="CB274" s="3">
        <v>341.2</v>
      </c>
      <c r="CC274" s="3">
        <v>287.60000000000002</v>
      </c>
      <c r="CD274" s="3">
        <v>309.39999999999998</v>
      </c>
      <c r="CE274" s="3">
        <v>233.9</v>
      </c>
      <c r="CF274" s="3">
        <v>11</v>
      </c>
      <c r="CG274" s="3">
        <v>88.6</v>
      </c>
      <c r="CH274" s="3">
        <v>85.6</v>
      </c>
      <c r="CI274" s="3">
        <v>287.89999999999998</v>
      </c>
      <c r="CJ274" s="3">
        <v>152.6</v>
      </c>
      <c r="CK274" s="3">
        <v>172.5</v>
      </c>
      <c r="CL274" s="3">
        <v>413.9</v>
      </c>
      <c r="CM274" s="3">
        <v>199</v>
      </c>
      <c r="CN274" s="3">
        <v>176.8</v>
      </c>
    </row>
    <row r="275" spans="1:92" x14ac:dyDescent="0.2">
      <c r="A275" s="4">
        <v>40087</v>
      </c>
      <c r="B275" s="3">
        <v>210.3</v>
      </c>
      <c r="C275" s="3">
        <v>181.2</v>
      </c>
      <c r="D275" s="3">
        <v>201.2</v>
      </c>
      <c r="E275" s="3">
        <v>174.3</v>
      </c>
      <c r="F275" s="3">
        <v>233.1</v>
      </c>
      <c r="G275" s="3">
        <v>244.1</v>
      </c>
      <c r="H275" s="3">
        <v>198.1</v>
      </c>
      <c r="I275" s="3">
        <v>212.9</v>
      </c>
      <c r="J275" s="3">
        <v>130.1</v>
      </c>
      <c r="K275" s="3">
        <v>169.3</v>
      </c>
      <c r="L275" s="3">
        <v>198.6</v>
      </c>
      <c r="M275" s="3">
        <v>192.3</v>
      </c>
      <c r="N275" s="3">
        <v>203.9</v>
      </c>
      <c r="O275" s="3">
        <v>224.7</v>
      </c>
      <c r="P275" s="3">
        <v>166</v>
      </c>
      <c r="Q275" s="3">
        <v>217.4</v>
      </c>
      <c r="R275" s="3">
        <v>256.2</v>
      </c>
      <c r="S275" s="3">
        <v>244.1</v>
      </c>
      <c r="T275" s="3">
        <v>170.1</v>
      </c>
      <c r="U275" s="3">
        <v>194.5</v>
      </c>
      <c r="V275" s="3">
        <v>142.9</v>
      </c>
      <c r="W275" s="3">
        <v>211.8</v>
      </c>
      <c r="X275" s="3">
        <v>196.3</v>
      </c>
      <c r="Y275" s="3">
        <v>231.8</v>
      </c>
      <c r="Z275" s="3">
        <v>188.5</v>
      </c>
      <c r="AA275" s="3">
        <v>185.6</v>
      </c>
      <c r="AB275" s="3">
        <v>181.5</v>
      </c>
      <c r="AC275" s="3">
        <v>167.8</v>
      </c>
      <c r="AD275" s="3">
        <v>147.19999999999999</v>
      </c>
      <c r="AE275" s="3">
        <v>239.5</v>
      </c>
      <c r="AF275" s="3">
        <v>163.30000000000001</v>
      </c>
      <c r="AG275" s="3">
        <v>159.30000000000001</v>
      </c>
      <c r="AH275" s="3">
        <v>172.9</v>
      </c>
      <c r="AI275" s="3">
        <v>174.7</v>
      </c>
      <c r="AJ275" s="3">
        <v>265</v>
      </c>
      <c r="AK275" s="3">
        <v>335.4</v>
      </c>
      <c r="AL275" s="3">
        <v>263.89999999999998</v>
      </c>
      <c r="AM275" s="3">
        <v>258.7</v>
      </c>
      <c r="AN275" s="3">
        <v>283.89999999999998</v>
      </c>
      <c r="AO275" s="3">
        <v>153</v>
      </c>
      <c r="AP275" s="3">
        <v>210.5</v>
      </c>
      <c r="AQ275" s="3">
        <v>263.60000000000002</v>
      </c>
      <c r="AR275" s="3">
        <v>176</v>
      </c>
      <c r="AS275" s="3">
        <v>404.1</v>
      </c>
      <c r="AT275" s="3">
        <v>310</v>
      </c>
      <c r="AU275" s="3">
        <v>306.10000000000002</v>
      </c>
      <c r="AV275" s="3">
        <v>217.3</v>
      </c>
      <c r="AW275" s="3">
        <v>274.5</v>
      </c>
      <c r="AX275" s="3">
        <v>310.89999999999998</v>
      </c>
      <c r="AY275" s="3">
        <v>420.6</v>
      </c>
      <c r="AZ275" s="3">
        <v>349.9</v>
      </c>
      <c r="BA275" s="3">
        <v>188.9</v>
      </c>
      <c r="BB275" s="3">
        <v>338.8</v>
      </c>
      <c r="BC275" s="3">
        <v>284.60000000000002</v>
      </c>
      <c r="BD275" s="3">
        <v>236.2</v>
      </c>
      <c r="BE275" s="3">
        <v>301.3</v>
      </c>
      <c r="BF275" s="3">
        <v>314</v>
      </c>
      <c r="BG275" s="3">
        <v>190.6</v>
      </c>
      <c r="BH275" s="3">
        <v>175.2</v>
      </c>
      <c r="BI275" s="3">
        <v>73.099999999999994</v>
      </c>
      <c r="BJ275" s="3">
        <v>158.4</v>
      </c>
      <c r="BK275" s="3">
        <v>179.4</v>
      </c>
      <c r="BL275" s="3">
        <v>197.5</v>
      </c>
      <c r="BM275" s="3">
        <v>249.2</v>
      </c>
      <c r="BN275" s="3">
        <v>85.6</v>
      </c>
      <c r="BO275" s="3">
        <v>328.7</v>
      </c>
      <c r="BP275" s="3">
        <v>336.6</v>
      </c>
      <c r="BQ275" s="3">
        <v>92.3</v>
      </c>
      <c r="BR275" s="3">
        <v>55.3</v>
      </c>
      <c r="BS275" s="3">
        <v>90.5</v>
      </c>
      <c r="BT275" s="3">
        <v>150.5</v>
      </c>
      <c r="BU275" s="3">
        <v>113.4</v>
      </c>
      <c r="BV275" s="3">
        <v>151</v>
      </c>
      <c r="BW275" s="3">
        <v>203.8</v>
      </c>
      <c r="BX275" s="3">
        <v>401.9</v>
      </c>
      <c r="BY275" s="3">
        <v>103</v>
      </c>
      <c r="BZ275" s="3">
        <v>343.9</v>
      </c>
      <c r="CA275" s="3">
        <v>305.60000000000002</v>
      </c>
      <c r="CB275" s="3">
        <v>344</v>
      </c>
      <c r="CC275" s="3">
        <v>287.60000000000002</v>
      </c>
      <c r="CD275" s="3">
        <v>309.7</v>
      </c>
      <c r="CE275" s="3">
        <v>235.3</v>
      </c>
      <c r="CF275" s="3">
        <v>10.8</v>
      </c>
      <c r="CG275" s="3">
        <v>90.8</v>
      </c>
      <c r="CH275" s="3">
        <v>85.6</v>
      </c>
      <c r="CI275" s="3">
        <v>283.7</v>
      </c>
      <c r="CJ275" s="3">
        <v>153.80000000000001</v>
      </c>
      <c r="CK275" s="3">
        <v>174.8</v>
      </c>
      <c r="CL275" s="3">
        <v>415.1</v>
      </c>
      <c r="CM275" s="3">
        <v>199.7</v>
      </c>
      <c r="CN275" s="3">
        <v>177.1</v>
      </c>
    </row>
    <row r="276" spans="1:92" x14ac:dyDescent="0.2">
      <c r="A276" s="4">
        <v>40118</v>
      </c>
      <c r="B276" s="3">
        <v>208.7</v>
      </c>
      <c r="C276" s="3">
        <v>182.1</v>
      </c>
      <c r="D276" s="3">
        <v>202.5</v>
      </c>
      <c r="E276" s="3">
        <v>174.6</v>
      </c>
      <c r="F276" s="3">
        <v>227.3</v>
      </c>
      <c r="G276" s="3">
        <v>234.3</v>
      </c>
      <c r="H276" s="3">
        <v>189.4</v>
      </c>
      <c r="I276" s="3">
        <v>216.5</v>
      </c>
      <c r="J276" s="3">
        <v>128.30000000000001</v>
      </c>
      <c r="K276" s="3">
        <v>169.5</v>
      </c>
      <c r="L276" s="3">
        <v>195.6</v>
      </c>
      <c r="M276" s="3">
        <v>187.9</v>
      </c>
      <c r="N276" s="3">
        <v>203.8</v>
      </c>
      <c r="O276" s="3">
        <v>224.4</v>
      </c>
      <c r="P276" s="3">
        <v>163.19999999999999</v>
      </c>
      <c r="Q276" s="3">
        <v>215.5</v>
      </c>
      <c r="R276" s="3">
        <v>256.2</v>
      </c>
      <c r="S276" s="3">
        <v>244.1</v>
      </c>
      <c r="T276" s="3">
        <v>170.7</v>
      </c>
      <c r="U276" s="3">
        <v>186.4</v>
      </c>
      <c r="V276" s="3">
        <v>137.30000000000001</v>
      </c>
      <c r="W276" s="3">
        <v>208.9</v>
      </c>
      <c r="X276" s="3">
        <v>192.6</v>
      </c>
      <c r="Y276" s="3">
        <v>233.6</v>
      </c>
      <c r="Z276" s="3">
        <v>186.6</v>
      </c>
      <c r="AA276" s="3">
        <v>183.3</v>
      </c>
      <c r="AB276" s="3">
        <v>180.1</v>
      </c>
      <c r="AC276" s="3">
        <v>167.2</v>
      </c>
      <c r="AD276" s="3">
        <v>147.30000000000001</v>
      </c>
      <c r="AE276" s="3">
        <v>234.9</v>
      </c>
      <c r="AF276" s="3">
        <v>181.5</v>
      </c>
      <c r="AG276" s="3">
        <v>179.9</v>
      </c>
      <c r="AH276" s="3">
        <v>172.1</v>
      </c>
      <c r="AI276" s="3">
        <v>172.1</v>
      </c>
      <c r="AJ276" s="3">
        <v>266.10000000000002</v>
      </c>
      <c r="AK276" s="3">
        <v>336.2</v>
      </c>
      <c r="AL276" s="3">
        <v>264.39999999999998</v>
      </c>
      <c r="AM276" s="3">
        <v>258</v>
      </c>
      <c r="AN276" s="3">
        <v>284.2</v>
      </c>
      <c r="AO276" s="3">
        <v>150.4</v>
      </c>
      <c r="AP276" s="3">
        <v>209.6</v>
      </c>
      <c r="AQ276" s="3">
        <v>263.8</v>
      </c>
      <c r="AR276" s="3">
        <v>174.1</v>
      </c>
      <c r="AS276" s="3">
        <v>404.4</v>
      </c>
      <c r="AT276" s="3">
        <v>310.5</v>
      </c>
      <c r="AU276" s="3">
        <v>306</v>
      </c>
      <c r="AV276" s="3">
        <v>218.1</v>
      </c>
      <c r="AW276" s="3">
        <v>275.3</v>
      </c>
      <c r="AX276" s="3">
        <v>310.89999999999998</v>
      </c>
      <c r="AY276" s="3">
        <v>420.6</v>
      </c>
      <c r="AZ276" s="3">
        <v>350.3</v>
      </c>
      <c r="BA276" s="3">
        <v>189.6</v>
      </c>
      <c r="BB276" s="3">
        <v>335.4</v>
      </c>
      <c r="BC276" s="3">
        <v>287</v>
      </c>
      <c r="BD276" s="3">
        <v>236.2</v>
      </c>
      <c r="BE276" s="3">
        <v>301.3</v>
      </c>
      <c r="BF276" s="3">
        <v>321.5</v>
      </c>
      <c r="BG276" s="3">
        <v>196.6</v>
      </c>
      <c r="BH276" s="3">
        <v>176.1</v>
      </c>
      <c r="BI276" s="3">
        <v>72.2</v>
      </c>
      <c r="BJ276" s="3">
        <v>158.6</v>
      </c>
      <c r="BK276" s="3">
        <v>178.6</v>
      </c>
      <c r="BL276" s="3">
        <v>198.3</v>
      </c>
      <c r="BM276" s="3">
        <v>249.2</v>
      </c>
      <c r="BN276" s="3">
        <v>85.4</v>
      </c>
      <c r="BO276" s="3">
        <v>329.6</v>
      </c>
      <c r="BP276" s="3">
        <v>334.7</v>
      </c>
      <c r="BQ276" s="3">
        <v>92.4</v>
      </c>
      <c r="BR276" s="3">
        <v>55.6</v>
      </c>
      <c r="BS276" s="3">
        <v>91</v>
      </c>
      <c r="BT276" s="3">
        <v>151.5</v>
      </c>
      <c r="BU276" s="3">
        <v>112.3</v>
      </c>
      <c r="BV276" s="3">
        <v>152.9</v>
      </c>
      <c r="BW276" s="3">
        <v>203.4</v>
      </c>
      <c r="BX276" s="3">
        <v>402.6</v>
      </c>
      <c r="BY276" s="3">
        <v>103.1</v>
      </c>
      <c r="BZ276" s="3">
        <v>343.9</v>
      </c>
      <c r="CA276" s="3">
        <v>316.7</v>
      </c>
      <c r="CB276" s="3">
        <v>347.4</v>
      </c>
      <c r="CC276" s="3">
        <v>287.8</v>
      </c>
      <c r="CD276" s="3">
        <v>310.3</v>
      </c>
      <c r="CE276" s="3">
        <v>232</v>
      </c>
      <c r="CF276" s="3">
        <v>10.8</v>
      </c>
      <c r="CG276" s="3">
        <v>92.2</v>
      </c>
      <c r="CH276" s="3">
        <v>85.7</v>
      </c>
      <c r="CI276" s="3">
        <v>278.39999999999998</v>
      </c>
      <c r="CJ276" s="3">
        <v>155.69999999999999</v>
      </c>
      <c r="CK276" s="3">
        <v>174.8</v>
      </c>
      <c r="CL276" s="3">
        <v>414.4</v>
      </c>
      <c r="CM276" s="3">
        <v>200.8</v>
      </c>
      <c r="CN276" s="3">
        <v>176.7</v>
      </c>
    </row>
    <row r="277" spans="1:92" x14ac:dyDescent="0.2">
      <c r="A277" s="4">
        <v>40148</v>
      </c>
      <c r="B277" s="3">
        <v>210</v>
      </c>
      <c r="C277" s="3">
        <v>180.7</v>
      </c>
      <c r="D277" s="3">
        <v>201.3</v>
      </c>
      <c r="E277" s="3">
        <v>174.4</v>
      </c>
      <c r="F277" s="3">
        <v>228.1</v>
      </c>
      <c r="G277" s="3">
        <v>234.4</v>
      </c>
      <c r="H277" s="3">
        <v>195.4</v>
      </c>
      <c r="I277" s="3">
        <v>216.4</v>
      </c>
      <c r="J277" s="3">
        <v>131.4</v>
      </c>
      <c r="K277" s="3">
        <v>170.3</v>
      </c>
      <c r="L277" s="3">
        <v>199</v>
      </c>
      <c r="M277" s="3">
        <v>187.6</v>
      </c>
      <c r="N277" s="3">
        <v>214.9</v>
      </c>
      <c r="O277" s="3">
        <v>228.4</v>
      </c>
      <c r="P277" s="3">
        <v>166.5</v>
      </c>
      <c r="Q277" s="3">
        <v>216.3</v>
      </c>
      <c r="R277" s="3">
        <v>259.60000000000002</v>
      </c>
      <c r="S277" s="3">
        <v>244.1</v>
      </c>
      <c r="T277" s="3">
        <v>173.1</v>
      </c>
      <c r="U277" s="3">
        <v>194</v>
      </c>
      <c r="V277" s="3">
        <v>141.30000000000001</v>
      </c>
      <c r="W277" s="3">
        <v>211.3</v>
      </c>
      <c r="X277" s="3">
        <v>197.9</v>
      </c>
      <c r="Y277" s="3">
        <v>234.3</v>
      </c>
      <c r="Z277" s="3">
        <v>188.6</v>
      </c>
      <c r="AA277" s="3">
        <v>184.6</v>
      </c>
      <c r="AB277" s="3">
        <v>182.3</v>
      </c>
      <c r="AC277" s="3">
        <v>169.3</v>
      </c>
      <c r="AD277" s="3">
        <v>150.5</v>
      </c>
      <c r="AE277" s="3">
        <v>230.6</v>
      </c>
      <c r="AF277" s="3">
        <v>186.2</v>
      </c>
      <c r="AG277" s="3">
        <v>184.7</v>
      </c>
      <c r="AH277" s="3">
        <v>175.5</v>
      </c>
      <c r="AI277" s="3">
        <v>172.3</v>
      </c>
      <c r="AJ277" s="3">
        <v>266.7</v>
      </c>
      <c r="AK277" s="3">
        <v>337.2</v>
      </c>
      <c r="AL277" s="3">
        <v>264.89999999999998</v>
      </c>
      <c r="AM277" s="3">
        <v>257.60000000000002</v>
      </c>
      <c r="AN277" s="3">
        <v>284.2</v>
      </c>
      <c r="AO277" s="3">
        <v>149</v>
      </c>
      <c r="AP277" s="3">
        <v>208.5</v>
      </c>
      <c r="AQ277" s="3">
        <v>264.5</v>
      </c>
      <c r="AR277" s="3">
        <v>171.6</v>
      </c>
      <c r="AS277" s="3">
        <v>408</v>
      </c>
      <c r="AT277" s="3">
        <v>313.7</v>
      </c>
      <c r="AU277" s="3">
        <v>305.89999999999998</v>
      </c>
      <c r="AV277" s="3">
        <v>219</v>
      </c>
      <c r="AW277" s="3">
        <v>277.5</v>
      </c>
      <c r="AX277" s="3">
        <v>310.89999999999998</v>
      </c>
      <c r="AY277" s="3">
        <v>420.6</v>
      </c>
      <c r="AZ277" s="3">
        <v>350.2</v>
      </c>
      <c r="BA277" s="3">
        <v>191</v>
      </c>
      <c r="BB277" s="3">
        <v>338.3</v>
      </c>
      <c r="BC277" s="3">
        <v>287.39999999999998</v>
      </c>
      <c r="BD277" s="3">
        <v>236.2</v>
      </c>
      <c r="BE277" s="3">
        <v>301.3</v>
      </c>
      <c r="BF277" s="3">
        <v>327.5</v>
      </c>
      <c r="BG277" s="3">
        <v>207.6</v>
      </c>
      <c r="BH277" s="3">
        <v>181.8</v>
      </c>
      <c r="BI277" s="3">
        <v>72.599999999999994</v>
      </c>
      <c r="BJ277" s="3">
        <v>160.9</v>
      </c>
      <c r="BK277" s="3">
        <v>178.8</v>
      </c>
      <c r="BL277" s="3">
        <v>199</v>
      </c>
      <c r="BM277" s="3">
        <v>249.2</v>
      </c>
      <c r="BN277" s="3">
        <v>85.4</v>
      </c>
      <c r="BO277" s="3">
        <v>330.1</v>
      </c>
      <c r="BP277" s="3">
        <v>336</v>
      </c>
      <c r="BQ277" s="3">
        <v>92.5</v>
      </c>
      <c r="BR277" s="3">
        <v>54.3</v>
      </c>
      <c r="BS277" s="3">
        <v>89.4</v>
      </c>
      <c r="BT277" s="3">
        <v>151.1</v>
      </c>
      <c r="BU277" s="3">
        <v>111</v>
      </c>
      <c r="BV277" s="3">
        <v>152.80000000000001</v>
      </c>
      <c r="BW277" s="3">
        <v>203.2</v>
      </c>
      <c r="BX277" s="3">
        <v>403</v>
      </c>
      <c r="BY277" s="3">
        <v>101.2</v>
      </c>
      <c r="BZ277" s="3">
        <v>344.1</v>
      </c>
      <c r="CA277" s="3">
        <v>316.7</v>
      </c>
      <c r="CB277" s="3">
        <v>369.6</v>
      </c>
      <c r="CC277" s="3">
        <v>289.60000000000002</v>
      </c>
      <c r="CD277" s="3">
        <v>316</v>
      </c>
      <c r="CE277" s="3">
        <v>268.3</v>
      </c>
      <c r="CF277" s="3">
        <v>10.8</v>
      </c>
      <c r="CG277" s="3">
        <v>95</v>
      </c>
      <c r="CH277" s="3">
        <v>85.4</v>
      </c>
      <c r="CI277" s="3">
        <v>277.8</v>
      </c>
      <c r="CJ277" s="3">
        <v>156.5</v>
      </c>
      <c r="CK277" s="3">
        <v>174.8</v>
      </c>
      <c r="CL277" s="3">
        <v>413.4</v>
      </c>
      <c r="CM277" s="3">
        <v>201.6</v>
      </c>
      <c r="CN277" s="3">
        <v>176.2</v>
      </c>
    </row>
    <row r="278" spans="1:92" x14ac:dyDescent="0.2">
      <c r="A278" s="4">
        <v>40179</v>
      </c>
      <c r="B278" s="3">
        <v>211.4</v>
      </c>
      <c r="C278" s="3">
        <v>178.2</v>
      </c>
      <c r="D278" s="3">
        <v>202.4</v>
      </c>
      <c r="E278" s="3">
        <v>176</v>
      </c>
      <c r="F278" s="3">
        <v>236.4</v>
      </c>
      <c r="G278" s="3">
        <v>251</v>
      </c>
      <c r="H278" s="3">
        <v>184.2</v>
      </c>
      <c r="I278" s="3">
        <v>211.4</v>
      </c>
      <c r="J278" s="3">
        <v>130.80000000000001</v>
      </c>
      <c r="K278" s="3">
        <v>169.6</v>
      </c>
      <c r="L278" s="3">
        <v>203.2</v>
      </c>
      <c r="M278" s="3">
        <v>196.5</v>
      </c>
      <c r="N278" s="3">
        <v>209.1</v>
      </c>
      <c r="O278" s="3">
        <v>236.4</v>
      </c>
      <c r="P278" s="3">
        <v>166.1</v>
      </c>
      <c r="Q278" s="3">
        <v>215.6</v>
      </c>
      <c r="R278" s="3">
        <v>263.7</v>
      </c>
      <c r="S278" s="3">
        <v>243.7</v>
      </c>
      <c r="T278" s="3">
        <v>166.9</v>
      </c>
      <c r="U278" s="3">
        <v>198</v>
      </c>
      <c r="V278" s="3">
        <v>141.80000000000001</v>
      </c>
      <c r="W278" s="3">
        <v>212.3</v>
      </c>
      <c r="X278" s="3">
        <v>199.5</v>
      </c>
      <c r="Y278" s="3">
        <v>237.3</v>
      </c>
      <c r="Z278" s="3">
        <v>188.7</v>
      </c>
      <c r="AA278" s="3">
        <v>192.9</v>
      </c>
      <c r="AB278" s="3">
        <v>177.3</v>
      </c>
      <c r="AC278" s="3">
        <v>179</v>
      </c>
      <c r="AD278" s="3">
        <v>161</v>
      </c>
      <c r="AE278" s="3">
        <v>232.5</v>
      </c>
      <c r="AF278" s="3">
        <v>171.9</v>
      </c>
      <c r="AG278" s="3">
        <v>168.6</v>
      </c>
      <c r="AH278" s="3">
        <v>175.2</v>
      </c>
      <c r="AI278" s="3">
        <v>172.5</v>
      </c>
      <c r="AJ278" s="3">
        <v>269.39999999999998</v>
      </c>
      <c r="AK278" s="3">
        <v>336.8</v>
      </c>
      <c r="AL278" s="3">
        <v>266.10000000000002</v>
      </c>
      <c r="AM278" s="3">
        <v>259.89999999999998</v>
      </c>
      <c r="AN278" s="3">
        <v>285.10000000000002</v>
      </c>
      <c r="AO278" s="3">
        <v>154</v>
      </c>
      <c r="AP278" s="3">
        <v>213.3</v>
      </c>
      <c r="AQ278" s="3">
        <v>266.39999999999998</v>
      </c>
      <c r="AR278" s="3">
        <v>178.8</v>
      </c>
      <c r="AS278" s="3">
        <v>422.3</v>
      </c>
      <c r="AT278" s="3">
        <v>322.2</v>
      </c>
      <c r="AU278" s="3">
        <v>306.2</v>
      </c>
      <c r="AV278" s="3">
        <v>219.9</v>
      </c>
      <c r="AW278" s="3">
        <v>278.39999999999998</v>
      </c>
      <c r="AX278" s="3">
        <v>310.89999999999998</v>
      </c>
      <c r="AY278" s="3">
        <v>420.6</v>
      </c>
      <c r="AZ278" s="3">
        <v>352.9</v>
      </c>
      <c r="BA278" s="3">
        <v>193.1</v>
      </c>
      <c r="BB278" s="3">
        <v>339.9</v>
      </c>
      <c r="BC278" s="3">
        <v>286.89999999999998</v>
      </c>
      <c r="BD278" s="3">
        <v>236.2</v>
      </c>
      <c r="BE278" s="3">
        <v>301.3</v>
      </c>
      <c r="BF278" s="3">
        <v>387.5</v>
      </c>
      <c r="BG278" s="3">
        <v>188.9</v>
      </c>
      <c r="BH278" s="3">
        <v>177.4</v>
      </c>
      <c r="BI278" s="3">
        <v>72.3</v>
      </c>
      <c r="BJ278" s="3">
        <v>157.30000000000001</v>
      </c>
      <c r="BK278" s="3">
        <v>180.6</v>
      </c>
      <c r="BL278" s="3">
        <v>200.8</v>
      </c>
      <c r="BM278" s="3">
        <v>249.2</v>
      </c>
      <c r="BN278" s="3">
        <v>86.7</v>
      </c>
      <c r="BO278" s="3">
        <v>332.5</v>
      </c>
      <c r="BP278" s="3">
        <v>339.4</v>
      </c>
      <c r="BQ278" s="3">
        <v>88.4</v>
      </c>
      <c r="BR278" s="3">
        <v>49.8</v>
      </c>
      <c r="BS278" s="3">
        <v>88</v>
      </c>
      <c r="BT278" s="3">
        <v>148.19999999999999</v>
      </c>
      <c r="BU278" s="3">
        <v>107.4</v>
      </c>
      <c r="BV278" s="3">
        <v>149.30000000000001</v>
      </c>
      <c r="BW278" s="3">
        <v>203.7</v>
      </c>
      <c r="BX278" s="3">
        <v>408.1</v>
      </c>
      <c r="BY278" s="3">
        <v>101.9</v>
      </c>
      <c r="BZ278" s="3">
        <v>352.5</v>
      </c>
      <c r="CA278" s="3">
        <v>323.5</v>
      </c>
      <c r="CB278" s="3">
        <v>371.1</v>
      </c>
      <c r="CC278" s="3">
        <v>307.10000000000002</v>
      </c>
      <c r="CD278" s="3">
        <v>317.7</v>
      </c>
      <c r="CE278" s="3">
        <v>232.9</v>
      </c>
      <c r="CF278" s="3">
        <v>10.7</v>
      </c>
      <c r="CG278" s="3">
        <v>90.6</v>
      </c>
      <c r="CH278" s="3">
        <v>85.3</v>
      </c>
      <c r="CI278" s="3">
        <v>284.2</v>
      </c>
      <c r="CJ278" s="3">
        <v>159.19999999999999</v>
      </c>
      <c r="CK278" s="3">
        <v>178.4</v>
      </c>
      <c r="CL278" s="3">
        <v>412.1</v>
      </c>
      <c r="CM278" s="3">
        <v>202.3</v>
      </c>
      <c r="CN278" s="3">
        <v>176.3</v>
      </c>
    </row>
    <row r="279" spans="1:92" x14ac:dyDescent="0.2">
      <c r="A279" s="4">
        <v>40210</v>
      </c>
      <c r="B279" s="3">
        <v>211.3</v>
      </c>
      <c r="C279" s="3">
        <v>179.5</v>
      </c>
      <c r="D279" s="3">
        <v>205.5</v>
      </c>
      <c r="E279" s="3">
        <v>175.6</v>
      </c>
      <c r="F279" s="3">
        <v>240.2</v>
      </c>
      <c r="G279" s="3">
        <v>258.2</v>
      </c>
      <c r="H279" s="3">
        <v>210.1</v>
      </c>
      <c r="I279" s="3">
        <v>213.7</v>
      </c>
      <c r="J279" s="3">
        <v>131.1</v>
      </c>
      <c r="K279" s="3">
        <v>168.8</v>
      </c>
      <c r="L279" s="3">
        <v>200.9</v>
      </c>
      <c r="M279" s="3">
        <v>194.6</v>
      </c>
      <c r="N279" s="3">
        <v>206.2</v>
      </c>
      <c r="O279" s="3">
        <v>247.1</v>
      </c>
      <c r="P279" s="3">
        <v>169.1</v>
      </c>
      <c r="Q279" s="3">
        <v>216.7</v>
      </c>
      <c r="R279" s="3">
        <v>265.7</v>
      </c>
      <c r="S279" s="3">
        <v>243.8</v>
      </c>
      <c r="T279" s="3">
        <v>168.7</v>
      </c>
      <c r="U279" s="3">
        <v>195.7</v>
      </c>
      <c r="V279" s="3">
        <v>137.69999999999999</v>
      </c>
      <c r="W279" s="3">
        <v>219.5</v>
      </c>
      <c r="X279" s="3">
        <v>197.8</v>
      </c>
      <c r="Y279" s="3">
        <v>237.2</v>
      </c>
      <c r="Z279" s="3">
        <v>190.3</v>
      </c>
      <c r="AA279" s="3">
        <v>187.4</v>
      </c>
      <c r="AB279" s="3">
        <v>183.2</v>
      </c>
      <c r="AC279" s="3">
        <v>182.6</v>
      </c>
      <c r="AD279" s="3">
        <v>164.6</v>
      </c>
      <c r="AE279" s="3">
        <v>235.1</v>
      </c>
      <c r="AF279" s="3">
        <v>176.7</v>
      </c>
      <c r="AG279" s="3">
        <v>173.1</v>
      </c>
      <c r="AH279" s="3">
        <v>181.1</v>
      </c>
      <c r="AI279" s="3">
        <v>171.3</v>
      </c>
      <c r="AJ279" s="3">
        <v>270.60000000000002</v>
      </c>
      <c r="AK279" s="3">
        <v>337.6</v>
      </c>
      <c r="AL279" s="3">
        <v>266.5</v>
      </c>
      <c r="AM279" s="3">
        <v>261.7</v>
      </c>
      <c r="AN279" s="3">
        <v>286.8</v>
      </c>
      <c r="AO279" s="3">
        <v>156.1</v>
      </c>
      <c r="AP279" s="3">
        <v>211.4</v>
      </c>
      <c r="AQ279" s="3">
        <v>267.60000000000002</v>
      </c>
      <c r="AR279" s="3">
        <v>174.3</v>
      </c>
      <c r="AS279" s="3">
        <v>423.9</v>
      </c>
      <c r="AT279" s="3">
        <v>322.89999999999998</v>
      </c>
      <c r="AU279" s="3">
        <v>306.39999999999998</v>
      </c>
      <c r="AV279" s="3">
        <v>219.5</v>
      </c>
      <c r="AW279" s="3">
        <v>281.89999999999998</v>
      </c>
      <c r="AX279" s="3">
        <v>310.89999999999998</v>
      </c>
      <c r="AY279" s="3">
        <v>420.6</v>
      </c>
      <c r="AZ279" s="3">
        <v>353.4</v>
      </c>
      <c r="BA279" s="3">
        <v>193.3</v>
      </c>
      <c r="BB279" s="3">
        <v>342.4</v>
      </c>
      <c r="BC279" s="3">
        <v>287.2</v>
      </c>
      <c r="BD279" s="3">
        <v>236.2</v>
      </c>
      <c r="BE279" s="3">
        <v>292.60000000000002</v>
      </c>
      <c r="BF279" s="3">
        <v>346.2</v>
      </c>
      <c r="BG279" s="3">
        <v>194.1</v>
      </c>
      <c r="BH279" s="3">
        <v>181.3</v>
      </c>
      <c r="BI279" s="3">
        <v>73.8</v>
      </c>
      <c r="BJ279" s="3">
        <v>159.6</v>
      </c>
      <c r="BK279" s="3">
        <v>180.4</v>
      </c>
      <c r="BL279" s="3">
        <v>202.5</v>
      </c>
      <c r="BM279" s="3">
        <v>249.2</v>
      </c>
      <c r="BN279" s="3">
        <v>86.8</v>
      </c>
      <c r="BO279" s="3">
        <v>332.6</v>
      </c>
      <c r="BP279" s="3">
        <v>334.9</v>
      </c>
      <c r="BQ279" s="3">
        <v>91.6</v>
      </c>
      <c r="BR279" s="3">
        <v>54.2</v>
      </c>
      <c r="BS279" s="3">
        <v>90.2</v>
      </c>
      <c r="BT279" s="3">
        <v>151.6</v>
      </c>
      <c r="BU279" s="3">
        <v>111.4</v>
      </c>
      <c r="BV279" s="3">
        <v>153</v>
      </c>
      <c r="BW279" s="3">
        <v>204.6</v>
      </c>
      <c r="BX279" s="3">
        <v>408.7</v>
      </c>
      <c r="BY279" s="3">
        <v>102.2</v>
      </c>
      <c r="BZ279" s="3">
        <v>352.2</v>
      </c>
      <c r="CA279" s="3">
        <v>326.8</v>
      </c>
      <c r="CB279" s="3">
        <v>375.6</v>
      </c>
      <c r="CC279" s="3">
        <v>312</v>
      </c>
      <c r="CD279" s="3">
        <v>319.10000000000002</v>
      </c>
      <c r="CE279" s="3">
        <v>236.3</v>
      </c>
      <c r="CF279" s="3">
        <v>10.7</v>
      </c>
      <c r="CG279" s="3">
        <v>91.4</v>
      </c>
      <c r="CH279" s="3">
        <v>84.9</v>
      </c>
      <c r="CI279" s="3">
        <v>290.10000000000002</v>
      </c>
      <c r="CJ279" s="3">
        <v>160.1</v>
      </c>
      <c r="CK279" s="3">
        <v>178.4</v>
      </c>
      <c r="CL279" s="3">
        <v>413.2</v>
      </c>
      <c r="CM279" s="3">
        <v>203</v>
      </c>
      <c r="CN279" s="3">
        <v>177</v>
      </c>
    </row>
    <row r="280" spans="1:92" x14ac:dyDescent="0.2">
      <c r="A280" s="4">
        <v>40238</v>
      </c>
      <c r="B280" s="3">
        <v>211.4</v>
      </c>
      <c r="C280" s="3">
        <v>179</v>
      </c>
      <c r="D280" s="3">
        <v>206.5</v>
      </c>
      <c r="E280" s="3">
        <v>175.6</v>
      </c>
      <c r="F280" s="3">
        <v>234.6</v>
      </c>
      <c r="G280" s="3">
        <v>247.4</v>
      </c>
      <c r="H280" s="3">
        <v>194</v>
      </c>
      <c r="I280" s="3">
        <v>213.3</v>
      </c>
      <c r="J280" s="3">
        <v>130.30000000000001</v>
      </c>
      <c r="K280" s="3">
        <v>172.1</v>
      </c>
      <c r="L280" s="3">
        <v>202.4</v>
      </c>
      <c r="M280" s="3">
        <v>197</v>
      </c>
      <c r="N280" s="3">
        <v>206.8</v>
      </c>
      <c r="O280" s="3">
        <v>245.4</v>
      </c>
      <c r="P280" s="3">
        <v>168.2</v>
      </c>
      <c r="Q280" s="3">
        <v>220.3</v>
      </c>
      <c r="R280" s="3">
        <v>264.5</v>
      </c>
      <c r="S280" s="3">
        <v>244.6</v>
      </c>
      <c r="T280" s="3">
        <v>167.9</v>
      </c>
      <c r="U280" s="3">
        <v>214.4</v>
      </c>
      <c r="V280" s="3">
        <v>142.5</v>
      </c>
      <c r="W280" s="3">
        <v>218</v>
      </c>
      <c r="X280" s="3">
        <v>198.8</v>
      </c>
      <c r="Y280" s="3">
        <v>241.4</v>
      </c>
      <c r="Z280" s="3">
        <v>188.6</v>
      </c>
      <c r="AA280" s="3">
        <v>183.1</v>
      </c>
      <c r="AB280" s="3">
        <v>183.3</v>
      </c>
      <c r="AC280" s="3">
        <v>185.1</v>
      </c>
      <c r="AD280" s="3">
        <v>167.7</v>
      </c>
      <c r="AE280" s="3">
        <v>233.9</v>
      </c>
      <c r="AF280" s="3">
        <v>177.9</v>
      </c>
      <c r="AG280" s="3">
        <v>173.9</v>
      </c>
      <c r="AH280" s="3">
        <v>184.9</v>
      </c>
      <c r="AI280" s="3">
        <v>169.6</v>
      </c>
      <c r="AJ280" s="3">
        <v>271.2</v>
      </c>
      <c r="AK280" s="3">
        <v>338.3</v>
      </c>
      <c r="AL280" s="3">
        <v>267</v>
      </c>
      <c r="AM280" s="3">
        <v>263.2</v>
      </c>
      <c r="AN280" s="3">
        <v>288.7</v>
      </c>
      <c r="AO280" s="3">
        <v>156</v>
      </c>
      <c r="AP280" s="3">
        <v>214.2</v>
      </c>
      <c r="AQ280" s="3">
        <v>268.7</v>
      </c>
      <c r="AR280" s="3">
        <v>178.6</v>
      </c>
      <c r="AS280" s="3">
        <v>424.5</v>
      </c>
      <c r="AT280" s="3">
        <v>323</v>
      </c>
      <c r="AU280" s="3">
        <v>306.39999999999998</v>
      </c>
      <c r="AV280" s="3">
        <v>221.1</v>
      </c>
      <c r="AW280" s="3">
        <v>282.7</v>
      </c>
      <c r="AX280" s="3">
        <v>310.89999999999998</v>
      </c>
      <c r="AY280" s="3">
        <v>420.6</v>
      </c>
      <c r="AZ280" s="3">
        <v>353.4</v>
      </c>
      <c r="BA280" s="3">
        <v>193.6</v>
      </c>
      <c r="BB280" s="3">
        <v>333.8</v>
      </c>
      <c r="BC280" s="3">
        <v>287.2</v>
      </c>
      <c r="BD280" s="3">
        <v>236.2</v>
      </c>
      <c r="BE280" s="3">
        <v>292.60000000000002</v>
      </c>
      <c r="BF280" s="3">
        <v>366.8</v>
      </c>
      <c r="BG280" s="3">
        <v>203.2</v>
      </c>
      <c r="BH280" s="3">
        <v>181.2</v>
      </c>
      <c r="BI280" s="3">
        <v>74.099999999999994</v>
      </c>
      <c r="BJ280" s="3">
        <v>160.69999999999999</v>
      </c>
      <c r="BK280" s="3">
        <v>182.7</v>
      </c>
      <c r="BL280" s="3">
        <v>202.3</v>
      </c>
      <c r="BM280" s="3">
        <v>249.2</v>
      </c>
      <c r="BN280" s="3">
        <v>87</v>
      </c>
      <c r="BO280" s="3">
        <v>333.1</v>
      </c>
      <c r="BP280" s="3">
        <v>334.7</v>
      </c>
      <c r="BQ280" s="3">
        <v>92.5</v>
      </c>
      <c r="BR280" s="3">
        <v>57.5</v>
      </c>
      <c r="BS280" s="3">
        <v>91.5</v>
      </c>
      <c r="BT280" s="3">
        <v>153</v>
      </c>
      <c r="BU280" s="3">
        <v>113.2</v>
      </c>
      <c r="BV280" s="3">
        <v>153.6</v>
      </c>
      <c r="BW280" s="3">
        <v>207.9</v>
      </c>
      <c r="BX280" s="3">
        <v>409.3</v>
      </c>
      <c r="BY280" s="3">
        <v>101.8</v>
      </c>
      <c r="BZ280" s="3">
        <v>353</v>
      </c>
      <c r="CA280" s="3">
        <v>336.4</v>
      </c>
      <c r="CB280" s="3">
        <v>382.2</v>
      </c>
      <c r="CC280" s="3">
        <v>311.5</v>
      </c>
      <c r="CD280" s="3">
        <v>319.10000000000002</v>
      </c>
      <c r="CE280" s="3">
        <v>242.2</v>
      </c>
      <c r="CF280" s="3">
        <v>10.7</v>
      </c>
      <c r="CG280" s="3">
        <v>94.5</v>
      </c>
      <c r="CH280" s="3">
        <v>85.3</v>
      </c>
      <c r="CI280" s="3">
        <v>289.10000000000002</v>
      </c>
      <c r="CJ280" s="3">
        <v>161.9</v>
      </c>
      <c r="CK280" s="3">
        <v>178.4</v>
      </c>
      <c r="CL280" s="3">
        <v>411.1</v>
      </c>
      <c r="CM280" s="3">
        <v>203.9</v>
      </c>
      <c r="CN280" s="3">
        <v>177.8</v>
      </c>
    </row>
    <row r="281" spans="1:92" x14ac:dyDescent="0.2">
      <c r="A281" s="4">
        <v>40269</v>
      </c>
      <c r="B281" s="3">
        <v>210.6</v>
      </c>
      <c r="C281" s="3">
        <v>176.6</v>
      </c>
      <c r="D281" s="3">
        <v>210.1</v>
      </c>
      <c r="E281" s="3">
        <v>172.9</v>
      </c>
      <c r="F281" s="3">
        <v>238.7</v>
      </c>
      <c r="G281" s="3">
        <v>258.39999999999998</v>
      </c>
      <c r="H281" s="3">
        <v>209.5</v>
      </c>
      <c r="I281" s="3">
        <v>211.7</v>
      </c>
      <c r="J281" s="3">
        <v>132</v>
      </c>
      <c r="K281" s="3">
        <v>171.9</v>
      </c>
      <c r="L281" s="3">
        <v>207.2</v>
      </c>
      <c r="M281" s="3">
        <v>201.1</v>
      </c>
      <c r="N281" s="3">
        <v>212.3</v>
      </c>
      <c r="O281" s="3">
        <v>252.1</v>
      </c>
      <c r="P281" s="3">
        <v>168.9</v>
      </c>
      <c r="Q281" s="3">
        <v>219.6</v>
      </c>
      <c r="R281" s="3">
        <v>263.2</v>
      </c>
      <c r="S281" s="3">
        <v>244.4</v>
      </c>
      <c r="T281" s="3">
        <v>166</v>
      </c>
      <c r="U281" s="3">
        <v>217.3</v>
      </c>
      <c r="V281" s="3">
        <v>139.5</v>
      </c>
      <c r="W281" s="3">
        <v>219.5</v>
      </c>
      <c r="X281" s="3">
        <v>198.4</v>
      </c>
      <c r="Y281" s="3">
        <v>242.2</v>
      </c>
      <c r="Z281" s="3">
        <v>191.1</v>
      </c>
      <c r="AA281" s="3">
        <v>185.3</v>
      </c>
      <c r="AB281" s="3">
        <v>185.8</v>
      </c>
      <c r="AC281" s="3">
        <v>182.6</v>
      </c>
      <c r="AD281" s="3">
        <v>164.6</v>
      </c>
      <c r="AE281" s="3">
        <v>235.4</v>
      </c>
      <c r="AF281" s="3">
        <v>179.4</v>
      </c>
      <c r="AG281" s="3">
        <v>175.5</v>
      </c>
      <c r="AH281" s="3">
        <v>185.4</v>
      </c>
      <c r="AI281" s="3">
        <v>173.3</v>
      </c>
      <c r="AJ281" s="3">
        <v>272</v>
      </c>
      <c r="AK281" s="3">
        <v>339.3</v>
      </c>
      <c r="AL281" s="3">
        <v>267.60000000000002</v>
      </c>
      <c r="AM281" s="3">
        <v>266.5</v>
      </c>
      <c r="AN281" s="3">
        <v>291.60000000000002</v>
      </c>
      <c r="AO281" s="3">
        <v>160.1</v>
      </c>
      <c r="AP281" s="3">
        <v>216.4</v>
      </c>
      <c r="AQ281" s="3">
        <v>270.89999999999998</v>
      </c>
      <c r="AR281" s="3">
        <v>180.8</v>
      </c>
      <c r="AS281" s="3">
        <v>435.3</v>
      </c>
      <c r="AT281" s="3">
        <v>330</v>
      </c>
      <c r="AU281" s="3">
        <v>308.3</v>
      </c>
      <c r="AV281" s="3">
        <v>222.5</v>
      </c>
      <c r="AW281" s="3">
        <v>283.7</v>
      </c>
      <c r="AX281" s="3">
        <v>316.2</v>
      </c>
      <c r="AY281" s="3">
        <v>420.6</v>
      </c>
      <c r="AZ281" s="3">
        <v>353.7</v>
      </c>
      <c r="BA281" s="3">
        <v>196.4</v>
      </c>
      <c r="BB281" s="3">
        <v>337.8</v>
      </c>
      <c r="BC281" s="3">
        <v>287.2</v>
      </c>
      <c r="BD281" s="3">
        <v>235.8</v>
      </c>
      <c r="BE281" s="3">
        <v>283.2</v>
      </c>
      <c r="BF281" s="3">
        <v>379.9</v>
      </c>
      <c r="BG281" s="3">
        <v>194.5</v>
      </c>
      <c r="BH281" s="3">
        <v>181.1</v>
      </c>
      <c r="BI281" s="3">
        <v>72.8</v>
      </c>
      <c r="BJ281" s="3">
        <v>159.30000000000001</v>
      </c>
      <c r="BK281" s="3">
        <v>178.9</v>
      </c>
      <c r="BL281" s="3">
        <v>202.3</v>
      </c>
      <c r="BM281" s="3">
        <v>261.10000000000002</v>
      </c>
      <c r="BN281" s="3">
        <v>89.8</v>
      </c>
      <c r="BO281" s="3">
        <v>334.3</v>
      </c>
      <c r="BP281" s="3">
        <v>336.5</v>
      </c>
      <c r="BQ281" s="3">
        <v>97.3</v>
      </c>
      <c r="BR281" s="3">
        <v>60.2</v>
      </c>
      <c r="BS281" s="3">
        <v>92.8</v>
      </c>
      <c r="BT281" s="3">
        <v>156.6</v>
      </c>
      <c r="BU281" s="3">
        <v>115</v>
      </c>
      <c r="BV281" s="3">
        <v>153.80000000000001</v>
      </c>
      <c r="BW281" s="3">
        <v>208.5</v>
      </c>
      <c r="BX281" s="3">
        <v>410.9</v>
      </c>
      <c r="BY281" s="3">
        <v>102.3</v>
      </c>
      <c r="BZ281" s="3">
        <v>354.8</v>
      </c>
      <c r="CA281" s="3">
        <v>351.4</v>
      </c>
      <c r="CB281" s="3">
        <v>411</v>
      </c>
      <c r="CC281" s="3">
        <v>311.3</v>
      </c>
      <c r="CD281" s="3">
        <v>320.3</v>
      </c>
      <c r="CE281" s="3">
        <v>242.6</v>
      </c>
      <c r="CF281" s="3">
        <v>10.7</v>
      </c>
      <c r="CG281" s="3">
        <v>92</v>
      </c>
      <c r="CH281" s="3">
        <v>84.5</v>
      </c>
      <c r="CI281" s="3">
        <v>289.5</v>
      </c>
      <c r="CJ281" s="3">
        <v>161.19999999999999</v>
      </c>
      <c r="CK281" s="3">
        <v>181.2</v>
      </c>
      <c r="CL281" s="3">
        <v>418.2</v>
      </c>
      <c r="CM281" s="3">
        <v>205.1</v>
      </c>
      <c r="CN281" s="3">
        <v>180.7</v>
      </c>
    </row>
    <row r="282" spans="1:92" x14ac:dyDescent="0.2">
      <c r="A282" s="4">
        <v>40299</v>
      </c>
      <c r="B282" s="3">
        <v>207.7</v>
      </c>
      <c r="C282" s="3">
        <v>181.3</v>
      </c>
      <c r="D282" s="3">
        <v>209.5</v>
      </c>
      <c r="E282" s="3">
        <v>174.3</v>
      </c>
      <c r="F282" s="3">
        <v>240.4</v>
      </c>
      <c r="G282" s="3">
        <v>262.8</v>
      </c>
      <c r="H282" s="3">
        <v>210</v>
      </c>
      <c r="I282" s="3">
        <v>210.9</v>
      </c>
      <c r="J282" s="3">
        <v>128.5</v>
      </c>
      <c r="K282" s="3">
        <v>170.4</v>
      </c>
      <c r="L282" s="3">
        <v>207</v>
      </c>
      <c r="M282" s="3">
        <v>201.3</v>
      </c>
      <c r="N282" s="3">
        <v>211.8</v>
      </c>
      <c r="O282" s="3">
        <v>246.4</v>
      </c>
      <c r="P282" s="3">
        <v>158.9</v>
      </c>
      <c r="Q282" s="3">
        <v>217.8</v>
      </c>
      <c r="R282" s="3">
        <v>263.60000000000002</v>
      </c>
      <c r="S282" s="3">
        <v>245</v>
      </c>
      <c r="T282" s="3">
        <v>168.8</v>
      </c>
      <c r="U282" s="3">
        <v>217.8</v>
      </c>
      <c r="V282" s="3">
        <v>141.30000000000001</v>
      </c>
      <c r="W282" s="3">
        <v>220.6</v>
      </c>
      <c r="X282" s="3">
        <v>197.1</v>
      </c>
      <c r="Y282" s="3">
        <v>242.7</v>
      </c>
      <c r="Z282" s="3">
        <v>194.8</v>
      </c>
      <c r="AA282" s="3">
        <v>193.7</v>
      </c>
      <c r="AB282" s="3">
        <v>186.5</v>
      </c>
      <c r="AC282" s="3">
        <v>178.3</v>
      </c>
      <c r="AD282" s="3">
        <v>160.1</v>
      </c>
      <c r="AE282" s="3">
        <v>233.2</v>
      </c>
      <c r="AF282" s="3">
        <v>180</v>
      </c>
      <c r="AG282" s="3">
        <v>176.5</v>
      </c>
      <c r="AH282" s="3">
        <v>183.5</v>
      </c>
      <c r="AI282" s="3">
        <v>171.5</v>
      </c>
      <c r="AJ282" s="3">
        <v>272.7</v>
      </c>
      <c r="AK282" s="3">
        <v>340.5</v>
      </c>
      <c r="AL282" s="3">
        <v>268.10000000000002</v>
      </c>
      <c r="AM282" s="3">
        <v>265.89999999999998</v>
      </c>
      <c r="AN282" s="3">
        <v>292.7</v>
      </c>
      <c r="AO282" s="3">
        <v>154.9</v>
      </c>
      <c r="AP282" s="3">
        <v>217.1</v>
      </c>
      <c r="AQ282" s="3">
        <v>271.60000000000002</v>
      </c>
      <c r="AR282" s="3">
        <v>181.5</v>
      </c>
      <c r="AS282" s="3">
        <v>436</v>
      </c>
      <c r="AT282" s="3">
        <v>329.5</v>
      </c>
      <c r="AU282" s="3">
        <v>308.7</v>
      </c>
      <c r="AV282" s="3">
        <v>223.3</v>
      </c>
      <c r="AW282" s="3">
        <v>284.89999999999998</v>
      </c>
      <c r="AX282" s="3">
        <v>316.2</v>
      </c>
      <c r="AY282" s="3">
        <v>420.6</v>
      </c>
      <c r="AZ282" s="3">
        <v>354.5</v>
      </c>
      <c r="BA282" s="3">
        <v>197.3</v>
      </c>
      <c r="BB282" s="3">
        <v>343.1</v>
      </c>
      <c r="BC282" s="3">
        <v>280.5</v>
      </c>
      <c r="BD282" s="3">
        <v>235.8</v>
      </c>
      <c r="BE282" s="3">
        <v>283.2</v>
      </c>
      <c r="BF282" s="3">
        <v>380</v>
      </c>
      <c r="BG282" s="3">
        <v>199</v>
      </c>
      <c r="BH282" s="3">
        <v>184.4</v>
      </c>
      <c r="BI282" s="3">
        <v>72.5</v>
      </c>
      <c r="BJ282" s="3">
        <v>160.69999999999999</v>
      </c>
      <c r="BK282" s="3">
        <v>181.5</v>
      </c>
      <c r="BL282" s="3">
        <v>203.6</v>
      </c>
      <c r="BM282" s="3">
        <v>261.10000000000002</v>
      </c>
      <c r="BN282" s="3">
        <v>89.6</v>
      </c>
      <c r="BO282" s="3">
        <v>335.2</v>
      </c>
      <c r="BP282" s="3">
        <v>337.6</v>
      </c>
      <c r="BQ282" s="3">
        <v>97.8</v>
      </c>
      <c r="BR282" s="3">
        <v>60.6</v>
      </c>
      <c r="BS282" s="3">
        <v>93</v>
      </c>
      <c r="BT282" s="3">
        <v>156.19999999999999</v>
      </c>
      <c r="BU282" s="3">
        <v>115.5</v>
      </c>
      <c r="BV282" s="3">
        <v>154.5</v>
      </c>
      <c r="BW282" s="3">
        <v>207.3</v>
      </c>
      <c r="BX282" s="3">
        <v>412.1</v>
      </c>
      <c r="BY282" s="3">
        <v>104</v>
      </c>
      <c r="BZ282" s="3">
        <v>355.5</v>
      </c>
      <c r="CA282" s="3">
        <v>353.8</v>
      </c>
      <c r="CB282" s="3">
        <v>415.8</v>
      </c>
      <c r="CC282" s="3">
        <v>313.7</v>
      </c>
      <c r="CD282" s="3">
        <v>317.5</v>
      </c>
      <c r="CE282" s="3">
        <v>248.4</v>
      </c>
      <c r="CF282" s="3">
        <v>10.7</v>
      </c>
      <c r="CG282" s="3">
        <v>90.9</v>
      </c>
      <c r="CH282" s="3">
        <v>84</v>
      </c>
      <c r="CI282" s="3">
        <v>294.10000000000002</v>
      </c>
      <c r="CJ282" s="3">
        <v>162.6</v>
      </c>
      <c r="CK282" s="3">
        <v>181.2</v>
      </c>
      <c r="CL282" s="3">
        <v>419.7</v>
      </c>
      <c r="CM282" s="3">
        <v>204.8</v>
      </c>
      <c r="CN282" s="3">
        <v>181.2</v>
      </c>
    </row>
    <row r="283" spans="1:92" x14ac:dyDescent="0.2">
      <c r="A283" s="4">
        <v>40330</v>
      </c>
      <c r="B283" s="3">
        <v>209.6</v>
      </c>
      <c r="C283" s="3">
        <v>181</v>
      </c>
      <c r="D283" s="3">
        <v>208.9</v>
      </c>
      <c r="E283" s="3">
        <v>175.2</v>
      </c>
      <c r="F283" s="3">
        <v>240.4</v>
      </c>
      <c r="G283" s="3">
        <v>262.2</v>
      </c>
      <c r="H283" s="3">
        <v>198.1</v>
      </c>
      <c r="I283" s="3">
        <v>210.5</v>
      </c>
      <c r="J283" s="3">
        <v>129.30000000000001</v>
      </c>
      <c r="K283" s="3">
        <v>169.5</v>
      </c>
      <c r="L283" s="3">
        <v>206.9</v>
      </c>
      <c r="M283" s="3">
        <v>202.4</v>
      </c>
      <c r="N283" s="3">
        <v>210.4</v>
      </c>
      <c r="O283" s="3">
        <v>259.89999999999998</v>
      </c>
      <c r="P283" s="3">
        <v>165.9</v>
      </c>
      <c r="Q283" s="3">
        <v>215.7</v>
      </c>
      <c r="R283" s="3">
        <v>264.60000000000002</v>
      </c>
      <c r="S283" s="3">
        <v>244.6</v>
      </c>
      <c r="T283" s="3">
        <v>168.3</v>
      </c>
      <c r="U283" s="3">
        <v>214.3</v>
      </c>
      <c r="V283" s="3">
        <v>137.6</v>
      </c>
      <c r="W283" s="3">
        <v>216.7</v>
      </c>
      <c r="X283" s="3">
        <v>202</v>
      </c>
      <c r="Y283" s="3">
        <v>241.4</v>
      </c>
      <c r="Z283" s="3">
        <v>198.4</v>
      </c>
      <c r="AA283" s="3">
        <v>206</v>
      </c>
      <c r="AB283" s="3">
        <v>184.6</v>
      </c>
      <c r="AC283" s="3">
        <v>176.4</v>
      </c>
      <c r="AD283" s="3">
        <v>157.80000000000001</v>
      </c>
      <c r="AE283" s="3">
        <v>233.6</v>
      </c>
      <c r="AF283" s="3">
        <v>184.1</v>
      </c>
      <c r="AG283" s="3">
        <v>181.2</v>
      </c>
      <c r="AH283" s="3">
        <v>183.8</v>
      </c>
      <c r="AI283" s="3">
        <v>171.9</v>
      </c>
      <c r="AJ283" s="3">
        <v>272.5</v>
      </c>
      <c r="AK283" s="3">
        <v>340.9</v>
      </c>
      <c r="AL283" s="3">
        <v>268.7</v>
      </c>
      <c r="AM283" s="3">
        <v>265.60000000000002</v>
      </c>
      <c r="AN283" s="3">
        <v>292.7</v>
      </c>
      <c r="AO283" s="3">
        <v>153.9</v>
      </c>
      <c r="AP283" s="3">
        <v>217</v>
      </c>
      <c r="AQ283" s="3">
        <v>271.8</v>
      </c>
      <c r="AR283" s="3">
        <v>181.3</v>
      </c>
      <c r="AS283" s="3">
        <v>434.3</v>
      </c>
      <c r="AT283" s="3">
        <v>330</v>
      </c>
      <c r="AU283" s="3">
        <v>308.7</v>
      </c>
      <c r="AV283" s="3">
        <v>224.1</v>
      </c>
      <c r="AW283" s="3">
        <v>287</v>
      </c>
      <c r="AX283" s="3">
        <v>316.2</v>
      </c>
      <c r="AY283" s="3">
        <v>420.6</v>
      </c>
      <c r="AZ283" s="3">
        <v>355.2</v>
      </c>
      <c r="BA283" s="3">
        <v>198.1</v>
      </c>
      <c r="BB283" s="3">
        <v>345.1</v>
      </c>
      <c r="BC283" s="3">
        <v>277.2</v>
      </c>
      <c r="BD283" s="3">
        <v>235.8</v>
      </c>
      <c r="BE283" s="3">
        <v>283.2</v>
      </c>
      <c r="BF283" s="3">
        <v>369.2</v>
      </c>
      <c r="BG283" s="3">
        <v>207</v>
      </c>
      <c r="BH283" s="3">
        <v>182.5</v>
      </c>
      <c r="BI283" s="3">
        <v>72.8</v>
      </c>
      <c r="BJ283" s="3">
        <v>161.30000000000001</v>
      </c>
      <c r="BK283" s="3">
        <v>183.3</v>
      </c>
      <c r="BL283" s="3">
        <v>205.3</v>
      </c>
      <c r="BM283" s="3">
        <v>261.10000000000002</v>
      </c>
      <c r="BN283" s="3">
        <v>90.5</v>
      </c>
      <c r="BO283" s="3">
        <v>335.5</v>
      </c>
      <c r="BP283" s="3">
        <v>337.8</v>
      </c>
      <c r="BQ283" s="3">
        <v>97.2</v>
      </c>
      <c r="BR283" s="3">
        <v>58.5</v>
      </c>
      <c r="BS283" s="3">
        <v>91.8</v>
      </c>
      <c r="BT283" s="3">
        <v>155.30000000000001</v>
      </c>
      <c r="BU283" s="3">
        <v>114.7</v>
      </c>
      <c r="BV283" s="3">
        <v>155.1</v>
      </c>
      <c r="BW283" s="3">
        <v>208.7</v>
      </c>
      <c r="BX283" s="3">
        <v>412.9</v>
      </c>
      <c r="BY283" s="3">
        <v>104.3</v>
      </c>
      <c r="BZ283" s="3">
        <v>356</v>
      </c>
      <c r="CA283" s="3">
        <v>344.6</v>
      </c>
      <c r="CB283" s="3">
        <v>434.9</v>
      </c>
      <c r="CC283" s="3">
        <v>312.89999999999998</v>
      </c>
      <c r="CD283" s="3">
        <v>320.60000000000002</v>
      </c>
      <c r="CE283" s="3">
        <v>258.89999999999998</v>
      </c>
      <c r="CF283" s="3">
        <v>10.7</v>
      </c>
      <c r="CG283" s="3">
        <v>93.7</v>
      </c>
      <c r="CH283" s="3">
        <v>84.6</v>
      </c>
      <c r="CI283" s="3">
        <v>296</v>
      </c>
      <c r="CJ283" s="3">
        <v>161.5</v>
      </c>
      <c r="CK283" s="3">
        <v>181.2</v>
      </c>
      <c r="CL283" s="3">
        <v>417.5</v>
      </c>
      <c r="CM283" s="3">
        <v>206.2</v>
      </c>
      <c r="CN283" s="3">
        <v>184.1</v>
      </c>
    </row>
    <row r="284" spans="1:92" x14ac:dyDescent="0.2">
      <c r="A284" s="4">
        <v>40360</v>
      </c>
      <c r="B284" s="3">
        <v>212.2</v>
      </c>
      <c r="C284" s="3">
        <v>180.3</v>
      </c>
      <c r="D284" s="3">
        <v>207.8</v>
      </c>
      <c r="E284" s="3">
        <v>174.6</v>
      </c>
      <c r="F284" s="3">
        <v>241.4</v>
      </c>
      <c r="G284" s="3">
        <v>263.10000000000002</v>
      </c>
      <c r="H284" s="3">
        <v>208.8</v>
      </c>
      <c r="I284" s="3">
        <v>206</v>
      </c>
      <c r="J284" s="3">
        <v>129.9</v>
      </c>
      <c r="K284" s="3">
        <v>172.2</v>
      </c>
      <c r="L284" s="3">
        <v>213.3</v>
      </c>
      <c r="M284" s="3">
        <v>210.3</v>
      </c>
      <c r="N284" s="3">
        <v>215.1</v>
      </c>
      <c r="O284" s="3">
        <v>245.2</v>
      </c>
      <c r="P284" s="3">
        <v>174.9</v>
      </c>
      <c r="Q284" s="3">
        <v>223.5</v>
      </c>
      <c r="R284" s="3">
        <v>264.39999999999998</v>
      </c>
      <c r="S284" s="3">
        <v>243.8</v>
      </c>
      <c r="T284" s="3">
        <v>169.6</v>
      </c>
      <c r="U284" s="3">
        <v>212.5</v>
      </c>
      <c r="V284" s="3">
        <v>143</v>
      </c>
      <c r="W284" s="3">
        <v>224.3</v>
      </c>
      <c r="X284" s="3">
        <v>202.5</v>
      </c>
      <c r="Y284" s="3">
        <v>241.5</v>
      </c>
      <c r="Z284" s="3">
        <v>201</v>
      </c>
      <c r="AA284" s="3">
        <v>205</v>
      </c>
      <c r="AB284" s="3">
        <v>189.2</v>
      </c>
      <c r="AC284" s="3">
        <v>180.2</v>
      </c>
      <c r="AD284" s="3">
        <v>161.19999999999999</v>
      </c>
      <c r="AE284" s="3">
        <v>238.5</v>
      </c>
      <c r="AF284" s="3">
        <v>179.7</v>
      </c>
      <c r="AG284" s="3">
        <v>176.2</v>
      </c>
      <c r="AH284" s="3">
        <v>183.5</v>
      </c>
      <c r="AI284" s="3">
        <v>177.2</v>
      </c>
      <c r="AJ284" s="3">
        <v>273.39999999999998</v>
      </c>
      <c r="AK284" s="3">
        <v>341.6</v>
      </c>
      <c r="AL284" s="3">
        <v>269</v>
      </c>
      <c r="AM284" s="3">
        <v>265.89999999999998</v>
      </c>
      <c r="AN284" s="3">
        <v>292.89999999999998</v>
      </c>
      <c r="AO284" s="3">
        <v>154.19999999999999</v>
      </c>
      <c r="AP284" s="3">
        <v>217</v>
      </c>
      <c r="AQ284" s="3">
        <v>272.10000000000002</v>
      </c>
      <c r="AR284" s="3">
        <v>181.1</v>
      </c>
      <c r="AS284" s="3">
        <v>433.8</v>
      </c>
      <c r="AT284" s="3">
        <v>330.2</v>
      </c>
      <c r="AU284" s="3">
        <v>308.60000000000002</v>
      </c>
      <c r="AV284" s="3">
        <v>225.8</v>
      </c>
      <c r="AW284" s="3">
        <v>288.39999999999998</v>
      </c>
      <c r="AX284" s="3">
        <v>316.2</v>
      </c>
      <c r="AY284" s="3">
        <v>420.6</v>
      </c>
      <c r="AZ284" s="3">
        <v>355.7</v>
      </c>
      <c r="BA284" s="3">
        <v>199.6</v>
      </c>
      <c r="BB284" s="3">
        <v>347.5</v>
      </c>
      <c r="BC284" s="3">
        <v>274.5</v>
      </c>
      <c r="BD284" s="3">
        <v>235.8</v>
      </c>
      <c r="BE284" s="3">
        <v>283.2</v>
      </c>
      <c r="BF284" s="3">
        <v>364.1</v>
      </c>
      <c r="BG284" s="3">
        <v>194.9</v>
      </c>
      <c r="BH284" s="3">
        <v>180.4</v>
      </c>
      <c r="BI284" s="3">
        <v>72.2</v>
      </c>
      <c r="BJ284" s="3">
        <v>159.69999999999999</v>
      </c>
      <c r="BK284" s="3">
        <v>184.9</v>
      </c>
      <c r="BL284" s="3">
        <v>205.3</v>
      </c>
      <c r="BM284" s="3">
        <v>261.10000000000002</v>
      </c>
      <c r="BN284" s="3">
        <v>90.8</v>
      </c>
      <c r="BO284" s="3">
        <v>336</v>
      </c>
      <c r="BP284" s="3">
        <v>338</v>
      </c>
      <c r="BQ284" s="3">
        <v>94.2</v>
      </c>
      <c r="BR284" s="3">
        <v>54.5</v>
      </c>
      <c r="BS284" s="3">
        <v>89.1</v>
      </c>
      <c r="BT284" s="3">
        <v>151.69999999999999</v>
      </c>
      <c r="BU284" s="3">
        <v>111</v>
      </c>
      <c r="BV284" s="3">
        <v>153.30000000000001</v>
      </c>
      <c r="BW284" s="3">
        <v>207.8</v>
      </c>
      <c r="BX284" s="3">
        <v>417.1</v>
      </c>
      <c r="BY284" s="3">
        <v>102.8</v>
      </c>
      <c r="BZ284" s="3">
        <v>357.1</v>
      </c>
      <c r="CA284" s="3">
        <v>343.2</v>
      </c>
      <c r="CB284" s="3">
        <v>429.6</v>
      </c>
      <c r="CC284" s="3">
        <v>312.60000000000002</v>
      </c>
      <c r="CD284" s="3">
        <v>322.39999999999998</v>
      </c>
      <c r="CE284" s="3">
        <v>270.5</v>
      </c>
      <c r="CF284" s="3">
        <v>10.6</v>
      </c>
      <c r="CG284" s="3">
        <v>90.7</v>
      </c>
      <c r="CH284" s="3">
        <v>84.8</v>
      </c>
      <c r="CI284" s="3">
        <v>296.3</v>
      </c>
      <c r="CJ284" s="3">
        <v>160.5</v>
      </c>
      <c r="CK284" s="3">
        <v>181.1</v>
      </c>
      <c r="CL284" s="3">
        <v>418.1</v>
      </c>
      <c r="CM284" s="3">
        <v>207.2</v>
      </c>
      <c r="CN284" s="3">
        <v>185</v>
      </c>
    </row>
    <row r="285" spans="1:92" x14ac:dyDescent="0.2">
      <c r="A285" s="4">
        <v>40391</v>
      </c>
      <c r="B285" s="3">
        <v>209.5</v>
      </c>
      <c r="C285" s="3">
        <v>183.6</v>
      </c>
      <c r="D285" s="3">
        <v>213.4</v>
      </c>
      <c r="E285" s="3">
        <v>173.1</v>
      </c>
      <c r="F285" s="3">
        <v>243.8</v>
      </c>
      <c r="G285" s="3">
        <v>266.39999999999998</v>
      </c>
      <c r="H285" s="3">
        <v>204.6</v>
      </c>
      <c r="I285" s="3">
        <v>211.5</v>
      </c>
      <c r="J285" s="3">
        <v>130.4</v>
      </c>
      <c r="K285" s="3">
        <v>171.7</v>
      </c>
      <c r="L285" s="3">
        <v>214.8</v>
      </c>
      <c r="M285" s="3">
        <v>213.6</v>
      </c>
      <c r="N285" s="3">
        <v>214.7</v>
      </c>
      <c r="O285" s="3">
        <v>260.60000000000002</v>
      </c>
      <c r="P285" s="3">
        <v>177.4</v>
      </c>
      <c r="Q285" s="3">
        <v>220.5</v>
      </c>
      <c r="R285" s="3">
        <v>265.2</v>
      </c>
      <c r="S285" s="3">
        <v>242.5</v>
      </c>
      <c r="T285" s="3">
        <v>168.5</v>
      </c>
      <c r="U285" s="3">
        <v>219.4</v>
      </c>
      <c r="V285" s="3">
        <v>141.1</v>
      </c>
      <c r="W285" s="3">
        <v>223.2</v>
      </c>
      <c r="X285" s="3">
        <v>195.1</v>
      </c>
      <c r="Y285" s="3">
        <v>243.1</v>
      </c>
      <c r="Z285" s="3">
        <v>199</v>
      </c>
      <c r="AA285" s="3">
        <v>202</v>
      </c>
      <c r="AB285" s="3">
        <v>188</v>
      </c>
      <c r="AC285" s="3">
        <v>178.1</v>
      </c>
      <c r="AD285" s="3">
        <v>159.1</v>
      </c>
      <c r="AE285" s="3">
        <v>236.5</v>
      </c>
      <c r="AF285" s="3">
        <v>177.9</v>
      </c>
      <c r="AG285" s="3">
        <v>173.6</v>
      </c>
      <c r="AH285" s="3">
        <v>187</v>
      </c>
      <c r="AI285" s="3">
        <v>177.9</v>
      </c>
      <c r="AJ285" s="3">
        <v>274.10000000000002</v>
      </c>
      <c r="AK285" s="3">
        <v>341.7</v>
      </c>
      <c r="AL285" s="3">
        <v>269.7</v>
      </c>
      <c r="AM285" s="3">
        <v>266.3</v>
      </c>
      <c r="AN285" s="3">
        <v>293.3</v>
      </c>
      <c r="AO285" s="3">
        <v>154.4</v>
      </c>
      <c r="AP285" s="3">
        <v>216.9</v>
      </c>
      <c r="AQ285" s="3">
        <v>272.39999999999998</v>
      </c>
      <c r="AR285" s="3">
        <v>180.6</v>
      </c>
      <c r="AS285" s="3">
        <v>433.5</v>
      </c>
      <c r="AT285" s="3">
        <v>329.8</v>
      </c>
      <c r="AU285" s="3">
        <v>308.8</v>
      </c>
      <c r="AV285" s="3">
        <v>226.9</v>
      </c>
      <c r="AW285" s="3">
        <v>290.39999999999998</v>
      </c>
      <c r="AX285" s="3">
        <v>316.2</v>
      </c>
      <c r="AY285" s="3">
        <v>420.6</v>
      </c>
      <c r="AZ285" s="3">
        <v>356.1</v>
      </c>
      <c r="BA285" s="3">
        <v>200.7</v>
      </c>
      <c r="BB285" s="3">
        <v>352.9</v>
      </c>
      <c r="BC285" s="3">
        <v>276.5</v>
      </c>
      <c r="BD285" s="3">
        <v>235.8</v>
      </c>
      <c r="BE285" s="3">
        <v>283.2</v>
      </c>
      <c r="BF285" s="3">
        <v>363.3</v>
      </c>
      <c r="BG285" s="3">
        <v>197.6</v>
      </c>
      <c r="BH285" s="3">
        <v>182.6</v>
      </c>
      <c r="BI285" s="3">
        <v>72.400000000000006</v>
      </c>
      <c r="BJ285" s="3">
        <v>160.1</v>
      </c>
      <c r="BK285" s="3">
        <v>186.4</v>
      </c>
      <c r="BL285" s="3">
        <v>205.4</v>
      </c>
      <c r="BM285" s="3">
        <v>261.10000000000002</v>
      </c>
      <c r="BN285" s="3">
        <v>89.9</v>
      </c>
      <c r="BO285" s="3">
        <v>336.1</v>
      </c>
      <c r="BP285" s="3">
        <v>338.8</v>
      </c>
      <c r="BQ285" s="3">
        <v>95.2</v>
      </c>
      <c r="BR285" s="3">
        <v>57.6</v>
      </c>
      <c r="BS285" s="3">
        <v>91.9</v>
      </c>
      <c r="BT285" s="3">
        <v>154.30000000000001</v>
      </c>
      <c r="BU285" s="3">
        <v>113.6</v>
      </c>
      <c r="BV285" s="3">
        <v>156.1</v>
      </c>
      <c r="BW285" s="3">
        <v>208.1</v>
      </c>
      <c r="BX285" s="3">
        <v>417.5</v>
      </c>
      <c r="BY285" s="3">
        <v>100.7</v>
      </c>
      <c r="BZ285" s="3">
        <v>358.8</v>
      </c>
      <c r="CA285" s="3">
        <v>340.4</v>
      </c>
      <c r="CB285" s="3">
        <v>446.9</v>
      </c>
      <c r="CC285" s="3">
        <v>314.2</v>
      </c>
      <c r="CD285" s="3">
        <v>324.3</v>
      </c>
      <c r="CE285" s="3">
        <v>291.60000000000002</v>
      </c>
      <c r="CF285" s="3">
        <v>10.6</v>
      </c>
      <c r="CG285" s="3">
        <v>91.8</v>
      </c>
      <c r="CH285" s="3">
        <v>84.5</v>
      </c>
      <c r="CI285" s="3">
        <v>295.5</v>
      </c>
      <c r="CJ285" s="3">
        <v>161.6</v>
      </c>
      <c r="CK285" s="3">
        <v>181.1</v>
      </c>
      <c r="CL285" s="3">
        <v>419.3</v>
      </c>
      <c r="CM285" s="3">
        <v>208.6</v>
      </c>
      <c r="CN285" s="3">
        <v>185.4</v>
      </c>
    </row>
    <row r="286" spans="1:92" x14ac:dyDescent="0.2">
      <c r="A286" s="4">
        <v>40422</v>
      </c>
      <c r="B286" s="3">
        <v>207</v>
      </c>
      <c r="C286" s="3">
        <v>187.1</v>
      </c>
      <c r="D286" s="3">
        <v>208.9</v>
      </c>
      <c r="E286" s="3">
        <v>173.7</v>
      </c>
      <c r="F286" s="3">
        <v>237.6</v>
      </c>
      <c r="G286" s="3">
        <v>256.3</v>
      </c>
      <c r="H286" s="3">
        <v>203.4</v>
      </c>
      <c r="I286" s="3">
        <v>212.4</v>
      </c>
      <c r="J286" s="3">
        <v>129.1</v>
      </c>
      <c r="K286" s="3">
        <v>173.6</v>
      </c>
      <c r="L286" s="3">
        <v>213.8</v>
      </c>
      <c r="M286" s="3">
        <v>212</v>
      </c>
      <c r="N286" s="3">
        <v>214.3</v>
      </c>
      <c r="O286" s="3">
        <v>274.2</v>
      </c>
      <c r="P286" s="3">
        <v>180.3</v>
      </c>
      <c r="Q286" s="3">
        <v>216.7</v>
      </c>
      <c r="R286" s="3">
        <v>264.2</v>
      </c>
      <c r="S286" s="3">
        <v>241</v>
      </c>
      <c r="T286" s="3">
        <v>170.2</v>
      </c>
      <c r="U286" s="3">
        <v>211.8</v>
      </c>
      <c r="V286" s="3">
        <v>139.5</v>
      </c>
      <c r="W286" s="3">
        <v>226.4</v>
      </c>
      <c r="X286" s="3">
        <v>199.7</v>
      </c>
      <c r="Y286" s="3">
        <v>244.5</v>
      </c>
      <c r="Z286" s="3">
        <v>198.3</v>
      </c>
      <c r="AA286" s="3">
        <v>197</v>
      </c>
      <c r="AB286" s="3">
        <v>190</v>
      </c>
      <c r="AC286" s="3">
        <v>177.3</v>
      </c>
      <c r="AD286" s="3">
        <v>158.30000000000001</v>
      </c>
      <c r="AE286" s="3">
        <v>235.7</v>
      </c>
      <c r="AF286" s="3">
        <v>175.4</v>
      </c>
      <c r="AG286" s="3">
        <v>170.6</v>
      </c>
      <c r="AH286" s="3">
        <v>187.2</v>
      </c>
      <c r="AI286" s="3">
        <v>180.4</v>
      </c>
      <c r="AJ286" s="3">
        <v>274.39999999999998</v>
      </c>
      <c r="AK286" s="3">
        <v>343.9</v>
      </c>
      <c r="AL286" s="3">
        <v>270.60000000000002</v>
      </c>
      <c r="AM286" s="3">
        <v>266.39999999999998</v>
      </c>
      <c r="AN286" s="3">
        <v>293.3</v>
      </c>
      <c r="AO286" s="3">
        <v>155</v>
      </c>
      <c r="AP286" s="3">
        <v>219</v>
      </c>
      <c r="AQ286" s="3">
        <v>272.8</v>
      </c>
      <c r="AR286" s="3">
        <v>184.1</v>
      </c>
      <c r="AS286" s="3">
        <v>433.6</v>
      </c>
      <c r="AT286" s="3">
        <v>329.7</v>
      </c>
      <c r="AU286" s="3">
        <v>309.5</v>
      </c>
      <c r="AV286" s="3">
        <v>227.7</v>
      </c>
      <c r="AW286" s="3">
        <v>291.5</v>
      </c>
      <c r="AX286" s="3">
        <v>316.2</v>
      </c>
      <c r="AY286" s="3">
        <v>420.6</v>
      </c>
      <c r="AZ286" s="3">
        <v>356.5</v>
      </c>
      <c r="BA286" s="3">
        <v>201.1</v>
      </c>
      <c r="BB286" s="3">
        <v>354.6</v>
      </c>
      <c r="BC286" s="3">
        <v>277.89999999999998</v>
      </c>
      <c r="BD286" s="3">
        <v>235.8</v>
      </c>
      <c r="BE286" s="3">
        <v>283.2</v>
      </c>
      <c r="BF286" s="3">
        <v>362.5</v>
      </c>
      <c r="BG286" s="3">
        <v>207.7</v>
      </c>
      <c r="BH286" s="3">
        <v>183.1</v>
      </c>
      <c r="BI286" s="3">
        <v>72.599999999999994</v>
      </c>
      <c r="BJ286" s="3">
        <v>163.1</v>
      </c>
      <c r="BK286" s="3">
        <v>186.7</v>
      </c>
      <c r="BL286" s="3">
        <v>205.5</v>
      </c>
      <c r="BM286" s="3">
        <v>261.10000000000002</v>
      </c>
      <c r="BN286" s="3">
        <v>88.6</v>
      </c>
      <c r="BO286" s="3">
        <v>337.3</v>
      </c>
      <c r="BP286" s="3">
        <v>342.5</v>
      </c>
      <c r="BQ286" s="3">
        <v>100.8</v>
      </c>
      <c r="BR286" s="3">
        <v>63.4</v>
      </c>
      <c r="BS286" s="3">
        <v>98.2</v>
      </c>
      <c r="BT286" s="3">
        <v>159.69999999999999</v>
      </c>
      <c r="BU286" s="3">
        <v>116.4</v>
      </c>
      <c r="BV286" s="3">
        <v>157.69999999999999</v>
      </c>
      <c r="BW286" s="3">
        <v>210.3</v>
      </c>
      <c r="BX286" s="3">
        <v>417.5</v>
      </c>
      <c r="BY286" s="3">
        <v>99.6</v>
      </c>
      <c r="BZ286" s="3">
        <v>359.4</v>
      </c>
      <c r="CA286" s="3">
        <v>335.5</v>
      </c>
      <c r="CB286" s="3">
        <v>451.6</v>
      </c>
      <c r="CC286" s="3">
        <v>312.89999999999998</v>
      </c>
      <c r="CD286" s="3">
        <v>326</v>
      </c>
      <c r="CE286" s="3">
        <v>251.5</v>
      </c>
      <c r="CF286" s="3">
        <v>10.5</v>
      </c>
      <c r="CG286" s="3">
        <v>90.3</v>
      </c>
      <c r="CH286" s="3">
        <v>83.6</v>
      </c>
      <c r="CI286" s="3">
        <v>296.39999999999998</v>
      </c>
      <c r="CJ286" s="3">
        <v>161.1</v>
      </c>
      <c r="CK286" s="3">
        <v>181.1</v>
      </c>
      <c r="CL286" s="3">
        <v>430.6</v>
      </c>
      <c r="CM286" s="3">
        <v>209.8</v>
      </c>
      <c r="CN286" s="3">
        <v>187.1</v>
      </c>
    </row>
    <row r="287" spans="1:92" x14ac:dyDescent="0.2">
      <c r="A287" s="4">
        <v>40452</v>
      </c>
      <c r="B287" s="3">
        <v>215.9</v>
      </c>
      <c r="C287" s="3">
        <v>185.6</v>
      </c>
      <c r="D287" s="3">
        <v>212.7</v>
      </c>
      <c r="E287" s="3">
        <v>174.2</v>
      </c>
      <c r="F287" s="3">
        <v>243</v>
      </c>
      <c r="G287" s="3">
        <v>263.2</v>
      </c>
      <c r="H287" s="3">
        <v>205.5</v>
      </c>
      <c r="I287" s="3">
        <v>207.9</v>
      </c>
      <c r="J287" s="3">
        <v>130.19999999999999</v>
      </c>
      <c r="K287" s="3">
        <v>172.9</v>
      </c>
      <c r="L287" s="3">
        <v>211</v>
      </c>
      <c r="M287" s="3">
        <v>205.8</v>
      </c>
      <c r="N287" s="3">
        <v>215.1</v>
      </c>
      <c r="O287" s="3">
        <v>279.10000000000002</v>
      </c>
      <c r="P287" s="3">
        <v>174.3</v>
      </c>
      <c r="Q287" s="3">
        <v>224.4</v>
      </c>
      <c r="R287" s="3">
        <v>259.8</v>
      </c>
      <c r="S287" s="3">
        <v>237.9</v>
      </c>
      <c r="T287" s="3">
        <v>174.8</v>
      </c>
      <c r="U287" s="3">
        <v>214.1</v>
      </c>
      <c r="V287" s="3">
        <v>139.30000000000001</v>
      </c>
      <c r="W287" s="3">
        <v>228</v>
      </c>
      <c r="X287" s="3">
        <v>192.3</v>
      </c>
      <c r="Y287" s="3">
        <v>246</v>
      </c>
      <c r="Z287" s="3">
        <v>195.6</v>
      </c>
      <c r="AA287" s="3">
        <v>195.1</v>
      </c>
      <c r="AB287" s="3">
        <v>186.8</v>
      </c>
      <c r="AC287" s="3">
        <v>175.6</v>
      </c>
      <c r="AD287" s="3">
        <v>156.1</v>
      </c>
      <c r="AE287" s="3">
        <v>237</v>
      </c>
      <c r="AF287" s="3">
        <v>180.9</v>
      </c>
      <c r="AG287" s="3">
        <v>177.8</v>
      </c>
      <c r="AH287" s="3">
        <v>181.8</v>
      </c>
      <c r="AI287" s="3">
        <v>179</v>
      </c>
      <c r="AJ287" s="3">
        <v>275.10000000000002</v>
      </c>
      <c r="AK287" s="3">
        <v>343.3</v>
      </c>
      <c r="AL287" s="3">
        <v>271</v>
      </c>
      <c r="AM287" s="3">
        <v>267.2</v>
      </c>
      <c r="AN287" s="3">
        <v>293.5</v>
      </c>
      <c r="AO287" s="3">
        <v>157.4</v>
      </c>
      <c r="AP287" s="3">
        <v>220.2</v>
      </c>
      <c r="AQ287" s="3">
        <v>273.39999999999998</v>
      </c>
      <c r="AR287" s="3">
        <v>185.9</v>
      </c>
      <c r="AS287" s="3">
        <v>435.9</v>
      </c>
      <c r="AT287" s="3">
        <v>332.6</v>
      </c>
      <c r="AU287" s="3">
        <v>309.89999999999998</v>
      </c>
      <c r="AV287" s="3">
        <v>227.7</v>
      </c>
      <c r="AW287" s="3">
        <v>290.89999999999998</v>
      </c>
      <c r="AX287" s="3">
        <v>316.2</v>
      </c>
      <c r="AY287" s="3">
        <v>420.6</v>
      </c>
      <c r="AZ287" s="3">
        <v>356.6</v>
      </c>
      <c r="BA287" s="3">
        <v>202.1</v>
      </c>
      <c r="BB287" s="3">
        <v>353.6</v>
      </c>
      <c r="BC287" s="3">
        <v>286.2</v>
      </c>
      <c r="BD287" s="3">
        <v>235.2</v>
      </c>
      <c r="BE287" s="3">
        <v>283.2</v>
      </c>
      <c r="BF287" s="3">
        <v>374.2</v>
      </c>
      <c r="BG287" s="3">
        <v>199.2</v>
      </c>
      <c r="BH287" s="3">
        <v>184.2</v>
      </c>
      <c r="BI287" s="3">
        <v>72.2</v>
      </c>
      <c r="BJ287" s="3">
        <v>163.80000000000001</v>
      </c>
      <c r="BK287" s="3">
        <v>189.1</v>
      </c>
      <c r="BL287" s="3">
        <v>205.9</v>
      </c>
      <c r="BM287" s="3">
        <v>261.10000000000002</v>
      </c>
      <c r="BN287" s="3">
        <v>89.3</v>
      </c>
      <c r="BO287" s="3">
        <v>337.7</v>
      </c>
      <c r="BP287" s="3">
        <v>342.9</v>
      </c>
      <c r="BQ287" s="3">
        <v>100.3</v>
      </c>
      <c r="BR287" s="3">
        <v>63</v>
      </c>
      <c r="BS287" s="3">
        <v>98.3</v>
      </c>
      <c r="BT287" s="3">
        <v>160</v>
      </c>
      <c r="BU287" s="3">
        <v>115.2</v>
      </c>
      <c r="BV287" s="3">
        <v>156.80000000000001</v>
      </c>
      <c r="BW287" s="3">
        <v>210.1</v>
      </c>
      <c r="BX287" s="3">
        <v>421.1</v>
      </c>
      <c r="BY287" s="3">
        <v>99.4</v>
      </c>
      <c r="BZ287" s="3">
        <v>359.7</v>
      </c>
      <c r="CA287" s="3">
        <v>341.9</v>
      </c>
      <c r="CB287" s="3">
        <v>459.1</v>
      </c>
      <c r="CC287" s="3">
        <v>310.89999999999998</v>
      </c>
      <c r="CD287" s="3">
        <v>326.3</v>
      </c>
      <c r="CE287" s="3">
        <v>253.2</v>
      </c>
      <c r="CF287" s="3">
        <v>10.3</v>
      </c>
      <c r="CG287" s="3">
        <v>90.8</v>
      </c>
      <c r="CH287" s="3">
        <v>84.8</v>
      </c>
      <c r="CI287" s="3">
        <v>295.60000000000002</v>
      </c>
      <c r="CJ287" s="3">
        <v>161.19999999999999</v>
      </c>
      <c r="CK287" s="3">
        <v>184.6</v>
      </c>
      <c r="CL287" s="3">
        <v>432.8</v>
      </c>
      <c r="CM287" s="3">
        <v>210.9</v>
      </c>
      <c r="CN287" s="3">
        <v>187.7</v>
      </c>
    </row>
    <row r="288" spans="1:92" x14ac:dyDescent="0.2">
      <c r="A288" s="4">
        <v>40483</v>
      </c>
      <c r="B288" s="3">
        <v>217.3</v>
      </c>
      <c r="C288" s="3">
        <v>191</v>
      </c>
      <c r="D288" s="3">
        <v>214.7</v>
      </c>
      <c r="E288" s="3">
        <v>175.6</v>
      </c>
      <c r="F288" s="3">
        <v>243.8</v>
      </c>
      <c r="G288" s="3">
        <v>261.8</v>
      </c>
      <c r="H288" s="3">
        <v>199</v>
      </c>
      <c r="I288" s="3">
        <v>207.7</v>
      </c>
      <c r="J288" s="3">
        <v>133.6</v>
      </c>
      <c r="K288" s="3">
        <v>175.3</v>
      </c>
      <c r="L288" s="3">
        <v>212.5</v>
      </c>
      <c r="M288" s="3">
        <v>209.6</v>
      </c>
      <c r="N288" s="3">
        <v>214.1</v>
      </c>
      <c r="O288" s="3">
        <v>283.60000000000002</v>
      </c>
      <c r="P288" s="3">
        <v>177.9</v>
      </c>
      <c r="Q288" s="3">
        <v>223.4</v>
      </c>
      <c r="R288" s="3">
        <v>264</v>
      </c>
      <c r="S288" s="3">
        <v>238.2</v>
      </c>
      <c r="T288" s="3">
        <v>173.9</v>
      </c>
      <c r="U288" s="3">
        <v>213.6</v>
      </c>
      <c r="V288" s="3">
        <v>144.5</v>
      </c>
      <c r="W288" s="3">
        <v>230.1</v>
      </c>
      <c r="X288" s="3">
        <v>195.7</v>
      </c>
      <c r="Y288" s="3">
        <v>250.4</v>
      </c>
      <c r="Z288" s="3">
        <v>200</v>
      </c>
      <c r="AA288" s="3">
        <v>193.6</v>
      </c>
      <c r="AB288" s="3">
        <v>194.7</v>
      </c>
      <c r="AC288" s="3">
        <v>175</v>
      </c>
      <c r="AD288" s="3">
        <v>155.4</v>
      </c>
      <c r="AE288" s="3">
        <v>237.5</v>
      </c>
      <c r="AF288" s="3">
        <v>193.6</v>
      </c>
      <c r="AG288" s="3">
        <v>191.2</v>
      </c>
      <c r="AH288" s="3">
        <v>188.8</v>
      </c>
      <c r="AI288" s="3">
        <v>179.1</v>
      </c>
      <c r="AJ288" s="3">
        <v>276.2</v>
      </c>
      <c r="AK288" s="3">
        <v>342.8</v>
      </c>
      <c r="AL288" s="3">
        <v>272.3</v>
      </c>
      <c r="AM288" s="3">
        <v>267.8</v>
      </c>
      <c r="AN288" s="3">
        <v>294.7</v>
      </c>
      <c r="AO288" s="3">
        <v>156.19999999999999</v>
      </c>
      <c r="AP288" s="3">
        <v>218.4</v>
      </c>
      <c r="AQ288" s="3">
        <v>274.8</v>
      </c>
      <c r="AR288" s="3">
        <v>181.5</v>
      </c>
      <c r="AS288" s="3">
        <v>440.1</v>
      </c>
      <c r="AT288" s="3">
        <v>333.5</v>
      </c>
      <c r="AU288" s="3">
        <v>310.2</v>
      </c>
      <c r="AV288" s="3">
        <v>228.9</v>
      </c>
      <c r="AW288" s="3">
        <v>289.39999999999998</v>
      </c>
      <c r="AX288" s="3">
        <v>316.2</v>
      </c>
      <c r="AY288" s="3">
        <v>420.6</v>
      </c>
      <c r="AZ288" s="3">
        <v>356.3</v>
      </c>
      <c r="BA288" s="3">
        <v>205.9</v>
      </c>
      <c r="BB288" s="3">
        <v>355.7</v>
      </c>
      <c r="BC288" s="3">
        <v>287.7</v>
      </c>
      <c r="BD288" s="3">
        <v>235.2</v>
      </c>
      <c r="BE288" s="3">
        <v>283.2</v>
      </c>
      <c r="BF288" s="3">
        <v>384.8</v>
      </c>
      <c r="BG288" s="3">
        <v>207.5</v>
      </c>
      <c r="BH288" s="3">
        <v>183.2</v>
      </c>
      <c r="BI288" s="3">
        <v>72.900000000000006</v>
      </c>
      <c r="BJ288" s="3">
        <v>163.80000000000001</v>
      </c>
      <c r="BK288" s="3">
        <v>188.2</v>
      </c>
      <c r="BL288" s="3">
        <v>207.2</v>
      </c>
      <c r="BM288" s="3">
        <v>261.10000000000002</v>
      </c>
      <c r="BN288" s="3">
        <v>89.2</v>
      </c>
      <c r="BO288" s="3">
        <v>338.6</v>
      </c>
      <c r="BP288" s="3">
        <v>343.7</v>
      </c>
      <c r="BQ288" s="3">
        <v>103.6</v>
      </c>
      <c r="BR288" s="3">
        <v>64.5</v>
      </c>
      <c r="BS288" s="3">
        <v>100.9</v>
      </c>
      <c r="BT288" s="3">
        <v>162.69999999999999</v>
      </c>
      <c r="BU288" s="3">
        <v>116.5</v>
      </c>
      <c r="BV288" s="3">
        <v>157.69999999999999</v>
      </c>
      <c r="BW288" s="3">
        <v>209.9</v>
      </c>
      <c r="BX288" s="3">
        <v>421.5</v>
      </c>
      <c r="BY288" s="3">
        <v>99.1</v>
      </c>
      <c r="BZ288" s="3">
        <v>360.1</v>
      </c>
      <c r="CA288" s="3">
        <v>348.2</v>
      </c>
      <c r="CB288" s="3">
        <v>463.5</v>
      </c>
      <c r="CC288" s="3">
        <v>310</v>
      </c>
      <c r="CD288" s="3">
        <v>328.4</v>
      </c>
      <c r="CE288" s="3">
        <v>246.6</v>
      </c>
      <c r="CF288" s="3">
        <v>10.199999999999999</v>
      </c>
      <c r="CG288" s="3">
        <v>92.5</v>
      </c>
      <c r="CH288" s="3">
        <v>84.2</v>
      </c>
      <c r="CI288" s="3">
        <v>290.60000000000002</v>
      </c>
      <c r="CJ288" s="3">
        <v>161.5</v>
      </c>
      <c r="CK288" s="3">
        <v>184.6</v>
      </c>
      <c r="CL288" s="3">
        <v>431.8</v>
      </c>
      <c r="CM288" s="3">
        <v>210.8</v>
      </c>
      <c r="CN288" s="3">
        <v>186.8</v>
      </c>
    </row>
    <row r="289" spans="1:92" x14ac:dyDescent="0.2">
      <c r="A289" s="4">
        <v>40513</v>
      </c>
      <c r="B289" s="3">
        <v>221.6</v>
      </c>
      <c r="C289" s="3">
        <v>191.9</v>
      </c>
      <c r="D289" s="3">
        <v>219.7</v>
      </c>
      <c r="E289" s="3">
        <v>174.8</v>
      </c>
      <c r="F289" s="3">
        <v>255</v>
      </c>
      <c r="G289" s="3">
        <v>261.3</v>
      </c>
      <c r="H289" s="3">
        <v>211.8</v>
      </c>
      <c r="I289" s="3">
        <v>212.6</v>
      </c>
      <c r="J289" s="3">
        <v>136</v>
      </c>
      <c r="K289" s="3">
        <v>176.2</v>
      </c>
      <c r="L289" s="3">
        <v>212.1</v>
      </c>
      <c r="M289" s="3">
        <v>211.5</v>
      </c>
      <c r="N289" s="3">
        <v>211.4</v>
      </c>
      <c r="O289" s="3">
        <v>283.2</v>
      </c>
      <c r="P289" s="3">
        <v>172.4</v>
      </c>
      <c r="Q289" s="3">
        <v>227.3</v>
      </c>
      <c r="R289" s="3">
        <v>266.39999999999998</v>
      </c>
      <c r="S289" s="3">
        <v>244</v>
      </c>
      <c r="T289" s="3">
        <v>177</v>
      </c>
      <c r="U289" s="3">
        <v>215.9</v>
      </c>
      <c r="V289" s="3">
        <v>149.4</v>
      </c>
      <c r="W289" s="3">
        <v>231.2</v>
      </c>
      <c r="X289" s="3">
        <v>200.4</v>
      </c>
      <c r="Y289" s="3">
        <v>252.3</v>
      </c>
      <c r="Z289" s="3">
        <v>201</v>
      </c>
      <c r="AA289" s="3">
        <v>199.7</v>
      </c>
      <c r="AB289" s="3">
        <v>192.5</v>
      </c>
      <c r="AC289" s="3">
        <v>183.2</v>
      </c>
      <c r="AD289" s="3">
        <v>164.5</v>
      </c>
      <c r="AE289" s="3">
        <v>239.1</v>
      </c>
      <c r="AF289" s="3">
        <v>201.4</v>
      </c>
      <c r="AG289" s="3">
        <v>199.5</v>
      </c>
      <c r="AH289" s="3">
        <v>192.7</v>
      </c>
      <c r="AI289" s="3">
        <v>177.3</v>
      </c>
      <c r="AJ289" s="3">
        <v>277.10000000000002</v>
      </c>
      <c r="AK289" s="3">
        <v>343</v>
      </c>
      <c r="AL289" s="3">
        <v>272.7</v>
      </c>
      <c r="AM289" s="3">
        <v>267.7</v>
      </c>
      <c r="AN289" s="3">
        <v>295.8</v>
      </c>
      <c r="AO289" s="3">
        <v>152.80000000000001</v>
      </c>
      <c r="AP289" s="3">
        <v>215.9</v>
      </c>
      <c r="AQ289" s="3">
        <v>275.89999999999998</v>
      </c>
      <c r="AR289" s="3">
        <v>176</v>
      </c>
      <c r="AS289" s="3">
        <v>443.1</v>
      </c>
      <c r="AT289" s="3">
        <v>335.8</v>
      </c>
      <c r="AU289" s="3">
        <v>310.3</v>
      </c>
      <c r="AV289" s="3">
        <v>229</v>
      </c>
      <c r="AW289" s="3">
        <v>287.89999999999998</v>
      </c>
      <c r="AX289" s="3">
        <v>316.2</v>
      </c>
      <c r="AY289" s="3">
        <v>420.6</v>
      </c>
      <c r="AZ289" s="3">
        <v>356.1</v>
      </c>
      <c r="BA289" s="3">
        <v>206.6</v>
      </c>
      <c r="BB289" s="3">
        <v>361.9</v>
      </c>
      <c r="BC289" s="3">
        <v>289.3</v>
      </c>
      <c r="BD289" s="3">
        <v>238.1</v>
      </c>
      <c r="BE289" s="3">
        <v>296.8</v>
      </c>
      <c r="BF289" s="3">
        <v>471.5</v>
      </c>
      <c r="BG289" s="3">
        <v>209.7</v>
      </c>
      <c r="BH289" s="3">
        <v>191.9</v>
      </c>
      <c r="BI289" s="3">
        <v>74.099999999999994</v>
      </c>
      <c r="BJ289" s="3">
        <v>167.6</v>
      </c>
      <c r="BK289" s="3">
        <v>189</v>
      </c>
      <c r="BL289" s="3">
        <v>208.5</v>
      </c>
      <c r="BM289" s="3">
        <v>261.10000000000002</v>
      </c>
      <c r="BN289" s="3">
        <v>89</v>
      </c>
      <c r="BO289" s="3">
        <v>338.8</v>
      </c>
      <c r="BP289" s="3">
        <v>344.4</v>
      </c>
      <c r="BQ289" s="3">
        <v>102.8</v>
      </c>
      <c r="BR289" s="3">
        <v>61.8</v>
      </c>
      <c r="BS289" s="3">
        <v>99.9</v>
      </c>
      <c r="BT289" s="3">
        <v>162.1</v>
      </c>
      <c r="BU289" s="3">
        <v>114.5</v>
      </c>
      <c r="BV289" s="3">
        <v>157</v>
      </c>
      <c r="BW289" s="3">
        <v>211.4</v>
      </c>
      <c r="BX289" s="3">
        <v>422.3</v>
      </c>
      <c r="BY289" s="3">
        <v>97.9</v>
      </c>
      <c r="BZ289" s="3">
        <v>360.2</v>
      </c>
      <c r="CA289" s="3">
        <v>356.7</v>
      </c>
      <c r="CB289" s="3">
        <v>477.3</v>
      </c>
      <c r="CC289" s="3">
        <v>310.7</v>
      </c>
      <c r="CD289" s="3">
        <v>333.2</v>
      </c>
      <c r="CE289" s="3">
        <v>287.7</v>
      </c>
      <c r="CF289" s="3">
        <v>10.199999999999999</v>
      </c>
      <c r="CG289" s="3">
        <v>100.2</v>
      </c>
      <c r="CH289" s="3">
        <v>83.7</v>
      </c>
      <c r="CI289" s="3">
        <v>291.8</v>
      </c>
      <c r="CJ289" s="3">
        <v>165.3</v>
      </c>
      <c r="CK289" s="3">
        <v>184.6</v>
      </c>
      <c r="CL289" s="3">
        <v>431.3</v>
      </c>
      <c r="CM289" s="3">
        <v>210.6</v>
      </c>
      <c r="CN289" s="3">
        <v>187.1</v>
      </c>
    </row>
    <row r="290" spans="1:92" x14ac:dyDescent="0.2">
      <c r="A290" s="4">
        <v>40544</v>
      </c>
      <c r="B290" s="3">
        <v>221.7</v>
      </c>
      <c r="C290" s="3">
        <v>188</v>
      </c>
      <c r="D290" s="3">
        <v>219.1</v>
      </c>
      <c r="E290" s="3">
        <v>175.4</v>
      </c>
      <c r="F290" s="3">
        <v>261.2</v>
      </c>
      <c r="G290" s="3">
        <v>259.7</v>
      </c>
      <c r="H290" s="3">
        <v>201.9</v>
      </c>
      <c r="I290" s="3">
        <v>214.3</v>
      </c>
      <c r="J290" s="3">
        <v>135.6</v>
      </c>
      <c r="K290" s="3">
        <v>175.6</v>
      </c>
      <c r="L290" s="3">
        <v>219.1</v>
      </c>
      <c r="M290" s="3">
        <v>226.3</v>
      </c>
      <c r="N290" s="3">
        <v>209.9</v>
      </c>
      <c r="O290" s="3">
        <v>285.39999999999998</v>
      </c>
      <c r="P290" s="3">
        <v>175.2</v>
      </c>
      <c r="Q290" s="3">
        <v>223.8</v>
      </c>
      <c r="R290" s="3">
        <v>270.10000000000002</v>
      </c>
      <c r="S290" s="3">
        <v>245.7</v>
      </c>
      <c r="T290" s="3">
        <v>174.1</v>
      </c>
      <c r="U290" s="3">
        <v>221.6</v>
      </c>
      <c r="V290" s="3">
        <v>149.1</v>
      </c>
      <c r="W290" s="3">
        <v>238.1</v>
      </c>
      <c r="X290" s="3">
        <v>199.4</v>
      </c>
      <c r="Y290" s="3">
        <v>259.39999999999998</v>
      </c>
      <c r="Z290" s="3">
        <v>203.2</v>
      </c>
      <c r="AA290" s="3">
        <v>200.3</v>
      </c>
      <c r="AB290" s="3">
        <v>195.6</v>
      </c>
      <c r="AC290" s="3">
        <v>183.8</v>
      </c>
      <c r="AD290" s="3">
        <v>165.5</v>
      </c>
      <c r="AE290" s="3">
        <v>238</v>
      </c>
      <c r="AF290" s="3">
        <v>192.9</v>
      </c>
      <c r="AG290" s="3">
        <v>188.9</v>
      </c>
      <c r="AH290" s="3">
        <v>198.7</v>
      </c>
      <c r="AI290" s="3">
        <v>177.4</v>
      </c>
      <c r="AJ290" s="3">
        <v>280.39999999999998</v>
      </c>
      <c r="AK290" s="3">
        <v>344.6</v>
      </c>
      <c r="AL290" s="3">
        <v>275.3</v>
      </c>
      <c r="AM290" s="3">
        <v>273.3</v>
      </c>
      <c r="AN290" s="3">
        <v>301.2</v>
      </c>
      <c r="AO290" s="3">
        <v>158.1</v>
      </c>
      <c r="AP290" s="3">
        <v>225.6</v>
      </c>
      <c r="AQ290" s="3">
        <v>280.8</v>
      </c>
      <c r="AR290" s="3">
        <v>189.9</v>
      </c>
      <c r="AS290" s="3">
        <v>455.8</v>
      </c>
      <c r="AT290" s="3">
        <v>344.6</v>
      </c>
      <c r="AU290" s="3">
        <v>311.2</v>
      </c>
      <c r="AV290" s="3">
        <v>229.9</v>
      </c>
      <c r="AW290" s="3">
        <v>286.39999999999998</v>
      </c>
      <c r="AX290" s="3">
        <v>316.2</v>
      </c>
      <c r="AY290" s="3">
        <v>420.6</v>
      </c>
      <c r="AZ290" s="3">
        <v>362</v>
      </c>
      <c r="BA290" s="3">
        <v>209.7</v>
      </c>
      <c r="BB290" s="3">
        <v>358</v>
      </c>
      <c r="BC290" s="3">
        <v>291.89999999999998</v>
      </c>
      <c r="BD290" s="3">
        <v>240</v>
      </c>
      <c r="BE290" s="3">
        <v>298.2</v>
      </c>
      <c r="BF290" s="3">
        <v>469.7</v>
      </c>
      <c r="BG290" s="3">
        <v>197.8</v>
      </c>
      <c r="BH290" s="3">
        <v>186.4</v>
      </c>
      <c r="BI290" s="3">
        <v>73.2</v>
      </c>
      <c r="BJ290" s="3">
        <v>166.5</v>
      </c>
      <c r="BK290" s="3">
        <v>193.1</v>
      </c>
      <c r="BL290" s="3">
        <v>211.2</v>
      </c>
      <c r="BM290" s="3">
        <v>261.10000000000002</v>
      </c>
      <c r="BN290" s="3">
        <v>90.4</v>
      </c>
      <c r="BO290" s="3">
        <v>341.9</v>
      </c>
      <c r="BP290" s="3">
        <v>345.1</v>
      </c>
      <c r="BQ290" s="3">
        <v>98</v>
      </c>
      <c r="BR290" s="3">
        <v>57.3</v>
      </c>
      <c r="BS290" s="3">
        <v>94.9</v>
      </c>
      <c r="BT290" s="3">
        <v>159.6</v>
      </c>
      <c r="BU290" s="3">
        <v>109.4</v>
      </c>
      <c r="BV290" s="3">
        <v>155.69999999999999</v>
      </c>
      <c r="BW290" s="3">
        <v>213.8</v>
      </c>
      <c r="BX290" s="3">
        <v>425.1</v>
      </c>
      <c r="BY290" s="3">
        <v>99.9</v>
      </c>
      <c r="BZ290" s="3">
        <v>370.5</v>
      </c>
      <c r="CA290" s="3">
        <v>373.3</v>
      </c>
      <c r="CB290" s="3">
        <v>468</v>
      </c>
      <c r="CC290" s="3">
        <v>328.7</v>
      </c>
      <c r="CD290" s="3">
        <v>328.1</v>
      </c>
      <c r="CE290" s="3">
        <v>248.9</v>
      </c>
      <c r="CF290" s="3">
        <v>10.1</v>
      </c>
      <c r="CG290" s="3">
        <v>92</v>
      </c>
      <c r="CH290" s="3">
        <v>83.8</v>
      </c>
      <c r="CI290" s="3">
        <v>289.39999999999998</v>
      </c>
      <c r="CJ290" s="3">
        <v>165.1</v>
      </c>
      <c r="CK290" s="3">
        <v>186.3</v>
      </c>
      <c r="CL290" s="3">
        <v>432.6</v>
      </c>
      <c r="CM290" s="3">
        <v>211.6</v>
      </c>
      <c r="CN290" s="3">
        <v>188</v>
      </c>
    </row>
    <row r="291" spans="1:92" x14ac:dyDescent="0.2">
      <c r="A291" s="4">
        <v>40575</v>
      </c>
      <c r="B291" s="3">
        <v>223.9</v>
      </c>
      <c r="C291" s="3">
        <v>193.4</v>
      </c>
      <c r="D291" s="3">
        <v>227.3</v>
      </c>
      <c r="E291" s="3">
        <v>177.3</v>
      </c>
      <c r="F291" s="3">
        <v>271.8</v>
      </c>
      <c r="G291" s="3">
        <v>271.7</v>
      </c>
      <c r="H291" s="3">
        <v>209.3</v>
      </c>
      <c r="I291" s="3">
        <v>213.4</v>
      </c>
      <c r="J291" s="3">
        <v>136.19999999999999</v>
      </c>
      <c r="K291" s="3">
        <v>178.3</v>
      </c>
      <c r="L291" s="3">
        <v>222.8</v>
      </c>
      <c r="M291" s="3">
        <v>225.4</v>
      </c>
      <c r="N291" s="3">
        <v>217.9</v>
      </c>
      <c r="O291" s="3">
        <v>281.2</v>
      </c>
      <c r="P291" s="3">
        <v>166.6</v>
      </c>
      <c r="Q291" s="3">
        <v>228.7</v>
      </c>
      <c r="R291" s="3">
        <v>270</v>
      </c>
      <c r="S291" s="3">
        <v>240.6</v>
      </c>
      <c r="T291" s="3">
        <v>176.9</v>
      </c>
      <c r="U291" s="3">
        <v>215</v>
      </c>
      <c r="V291" s="3">
        <v>150.6</v>
      </c>
      <c r="W291" s="3">
        <v>242</v>
      </c>
      <c r="X291" s="3">
        <v>209.9</v>
      </c>
      <c r="Y291" s="3">
        <v>259.89999999999998</v>
      </c>
      <c r="Z291" s="3">
        <v>204</v>
      </c>
      <c r="AA291" s="3">
        <v>201.6</v>
      </c>
      <c r="AB291" s="3">
        <v>196</v>
      </c>
      <c r="AC291" s="3">
        <v>183.4</v>
      </c>
      <c r="AD291" s="3">
        <v>165</v>
      </c>
      <c r="AE291" s="3">
        <v>237.5</v>
      </c>
      <c r="AF291" s="3">
        <v>194.3</v>
      </c>
      <c r="AG291" s="3">
        <v>189.7</v>
      </c>
      <c r="AH291" s="3">
        <v>203.5</v>
      </c>
      <c r="AI291" s="3">
        <v>181.6</v>
      </c>
      <c r="AJ291" s="3">
        <v>281.2</v>
      </c>
      <c r="AK291" s="3">
        <v>346.6</v>
      </c>
      <c r="AL291" s="3">
        <v>276.8</v>
      </c>
      <c r="AM291" s="3">
        <v>273.60000000000002</v>
      </c>
      <c r="AN291" s="3">
        <v>302.5</v>
      </c>
      <c r="AO291" s="3">
        <v>156.30000000000001</v>
      </c>
      <c r="AP291" s="3">
        <v>223.5</v>
      </c>
      <c r="AQ291" s="3">
        <v>282</v>
      </c>
      <c r="AR291" s="3">
        <v>185</v>
      </c>
      <c r="AS291" s="3">
        <v>455.8</v>
      </c>
      <c r="AT291" s="3">
        <v>344.4</v>
      </c>
      <c r="AU291" s="3">
        <v>311.2</v>
      </c>
      <c r="AV291" s="3">
        <v>230.2</v>
      </c>
      <c r="AW291" s="3">
        <v>285.60000000000002</v>
      </c>
      <c r="AX291" s="3">
        <v>316.2</v>
      </c>
      <c r="AY291" s="3">
        <v>420.6</v>
      </c>
      <c r="AZ291" s="3">
        <v>362.2</v>
      </c>
      <c r="BA291" s="3">
        <v>211.3</v>
      </c>
      <c r="BB291" s="3">
        <v>359.1</v>
      </c>
      <c r="BC291" s="3">
        <v>294.39999999999998</v>
      </c>
      <c r="BD291" s="3">
        <v>243.6</v>
      </c>
      <c r="BE291" s="3">
        <v>299.3</v>
      </c>
      <c r="BF291" s="3">
        <v>452</v>
      </c>
      <c r="BG291" s="3">
        <v>204.6</v>
      </c>
      <c r="BH291" s="3">
        <v>192.5</v>
      </c>
      <c r="BI291" s="3">
        <v>74.5</v>
      </c>
      <c r="BJ291" s="3">
        <v>171.2</v>
      </c>
      <c r="BK291" s="3">
        <v>192.7</v>
      </c>
      <c r="BL291" s="3">
        <v>213.1</v>
      </c>
      <c r="BM291" s="3">
        <v>261.10000000000002</v>
      </c>
      <c r="BN291" s="3">
        <v>91.5</v>
      </c>
      <c r="BO291" s="3">
        <v>342</v>
      </c>
      <c r="BP291" s="3">
        <v>345.6</v>
      </c>
      <c r="BQ291" s="3">
        <v>103.6</v>
      </c>
      <c r="BR291" s="3">
        <v>64.400000000000006</v>
      </c>
      <c r="BS291" s="3">
        <v>101.8</v>
      </c>
      <c r="BT291" s="3">
        <v>165.8</v>
      </c>
      <c r="BU291" s="3">
        <v>114</v>
      </c>
      <c r="BV291" s="3">
        <v>160.5</v>
      </c>
      <c r="BW291" s="3">
        <v>215.2</v>
      </c>
      <c r="BX291" s="3">
        <v>425.8</v>
      </c>
      <c r="BY291" s="3">
        <v>101</v>
      </c>
      <c r="BZ291" s="3">
        <v>371.1</v>
      </c>
      <c r="CA291" s="3">
        <v>377.7</v>
      </c>
      <c r="CB291" s="3">
        <v>477.2</v>
      </c>
      <c r="CC291" s="3">
        <v>330.6</v>
      </c>
      <c r="CD291" s="3">
        <v>337.8</v>
      </c>
      <c r="CE291" s="3">
        <v>252.2</v>
      </c>
      <c r="CF291" s="3">
        <v>10.1</v>
      </c>
      <c r="CG291" s="3">
        <v>93.3</v>
      </c>
      <c r="CH291" s="3">
        <v>84.1</v>
      </c>
      <c r="CI291" s="3">
        <v>303.10000000000002</v>
      </c>
      <c r="CJ291" s="3">
        <v>170.7</v>
      </c>
      <c r="CK291" s="3">
        <v>186.3</v>
      </c>
      <c r="CL291" s="3">
        <v>434</v>
      </c>
      <c r="CM291" s="3">
        <v>212.3</v>
      </c>
      <c r="CN291" s="3">
        <v>188.7</v>
      </c>
    </row>
    <row r="292" spans="1:92" x14ac:dyDescent="0.2">
      <c r="A292" s="4">
        <v>40603</v>
      </c>
      <c r="B292" s="3">
        <v>223.4</v>
      </c>
      <c r="C292" s="3">
        <v>188.8</v>
      </c>
      <c r="D292" s="3">
        <v>224.2</v>
      </c>
      <c r="E292" s="3">
        <v>176.6</v>
      </c>
      <c r="F292" s="3">
        <v>281.10000000000002</v>
      </c>
      <c r="G292" s="3">
        <v>278.39999999999998</v>
      </c>
      <c r="H292" s="3">
        <v>212.4</v>
      </c>
      <c r="I292" s="3">
        <v>210.6</v>
      </c>
      <c r="J292" s="3">
        <v>136.30000000000001</v>
      </c>
      <c r="K292" s="3">
        <v>176.4</v>
      </c>
      <c r="L292" s="3">
        <v>223.1</v>
      </c>
      <c r="M292" s="3">
        <v>227.2</v>
      </c>
      <c r="N292" s="3">
        <v>216.9</v>
      </c>
      <c r="O292" s="3">
        <v>278.8</v>
      </c>
      <c r="P292" s="3">
        <v>178.2</v>
      </c>
      <c r="Q292" s="3">
        <v>227.7</v>
      </c>
      <c r="R292" s="3">
        <v>271.89999999999998</v>
      </c>
      <c r="S292" s="3">
        <v>238.1</v>
      </c>
      <c r="T292" s="3">
        <v>174.2</v>
      </c>
      <c r="U292" s="3">
        <v>217.5</v>
      </c>
      <c r="V292" s="3">
        <v>151</v>
      </c>
      <c r="W292" s="3">
        <v>239.9</v>
      </c>
      <c r="X292" s="3">
        <v>190.8</v>
      </c>
      <c r="Y292" s="3">
        <v>260.60000000000002</v>
      </c>
      <c r="Z292" s="3">
        <v>204.8</v>
      </c>
      <c r="AA292" s="3">
        <v>197</v>
      </c>
      <c r="AB292" s="3">
        <v>200.4</v>
      </c>
      <c r="AC292" s="3">
        <v>181.7</v>
      </c>
      <c r="AD292" s="3">
        <v>164.1</v>
      </c>
      <c r="AE292" s="3">
        <v>232.6</v>
      </c>
      <c r="AF292" s="3">
        <v>186</v>
      </c>
      <c r="AG292" s="3">
        <v>180.1</v>
      </c>
      <c r="AH292" s="3">
        <v>206.2</v>
      </c>
      <c r="AI292" s="3">
        <v>175.8</v>
      </c>
      <c r="AJ292" s="3">
        <v>281.60000000000002</v>
      </c>
      <c r="AK292" s="3">
        <v>347</v>
      </c>
      <c r="AL292" s="3">
        <v>277.5</v>
      </c>
      <c r="AM292" s="3">
        <v>274.60000000000002</v>
      </c>
      <c r="AN292" s="3">
        <v>303.10000000000002</v>
      </c>
      <c r="AO292" s="3">
        <v>158</v>
      </c>
      <c r="AP292" s="3">
        <v>225.1</v>
      </c>
      <c r="AQ292" s="3">
        <v>282.5</v>
      </c>
      <c r="AR292" s="3">
        <v>187.5</v>
      </c>
      <c r="AS292" s="3">
        <v>456</v>
      </c>
      <c r="AT292" s="3">
        <v>344.1</v>
      </c>
      <c r="AU292" s="3">
        <v>311.60000000000002</v>
      </c>
      <c r="AV292" s="3">
        <v>230.8</v>
      </c>
      <c r="AW292" s="3">
        <v>283.60000000000002</v>
      </c>
      <c r="AX292" s="3">
        <v>316.2</v>
      </c>
      <c r="AY292" s="3">
        <v>420.6</v>
      </c>
      <c r="AZ292" s="3">
        <v>362</v>
      </c>
      <c r="BA292" s="3">
        <v>212.3</v>
      </c>
      <c r="BB292" s="3">
        <v>361.6</v>
      </c>
      <c r="BC292" s="3">
        <v>293.89999999999998</v>
      </c>
      <c r="BD292" s="3">
        <v>245.3</v>
      </c>
      <c r="BE292" s="3">
        <v>300.7</v>
      </c>
      <c r="BF292" s="3">
        <v>485.9</v>
      </c>
      <c r="BG292" s="3">
        <v>214.6</v>
      </c>
      <c r="BH292" s="3">
        <v>192.8</v>
      </c>
      <c r="BI292" s="3">
        <v>74.7</v>
      </c>
      <c r="BJ292" s="3">
        <v>173.3</v>
      </c>
      <c r="BK292" s="3">
        <v>194.6</v>
      </c>
      <c r="BL292" s="3">
        <v>211.8</v>
      </c>
      <c r="BM292" s="3">
        <v>261.10000000000002</v>
      </c>
      <c r="BN292" s="3">
        <v>91.4</v>
      </c>
      <c r="BO292" s="3">
        <v>342.6</v>
      </c>
      <c r="BP292" s="3">
        <v>346.6</v>
      </c>
      <c r="BQ292" s="3">
        <v>103.3</v>
      </c>
      <c r="BR292" s="3">
        <v>68.099999999999994</v>
      </c>
      <c r="BS292" s="3">
        <v>102.5</v>
      </c>
      <c r="BT292" s="3">
        <v>166.8</v>
      </c>
      <c r="BU292" s="3">
        <v>115.3</v>
      </c>
      <c r="BV292" s="3">
        <v>162.30000000000001</v>
      </c>
      <c r="BW292" s="3">
        <v>215.3</v>
      </c>
      <c r="BX292" s="3">
        <v>426.3</v>
      </c>
      <c r="BY292" s="3">
        <v>102.5</v>
      </c>
      <c r="BZ292" s="3">
        <v>371.5</v>
      </c>
      <c r="CA292" s="3">
        <v>388.4</v>
      </c>
      <c r="CB292" s="3">
        <v>490.9</v>
      </c>
      <c r="CC292" s="3">
        <v>332.6</v>
      </c>
      <c r="CD292" s="3">
        <v>338.3</v>
      </c>
      <c r="CE292" s="3">
        <v>255</v>
      </c>
      <c r="CF292" s="3">
        <v>9.9</v>
      </c>
      <c r="CG292" s="3">
        <v>91.2</v>
      </c>
      <c r="CH292" s="3">
        <v>84</v>
      </c>
      <c r="CI292" s="3">
        <v>304.3</v>
      </c>
      <c r="CJ292" s="3">
        <v>169.6</v>
      </c>
      <c r="CK292" s="3">
        <v>186.3</v>
      </c>
      <c r="CL292" s="3">
        <v>435.8</v>
      </c>
      <c r="CM292" s="3">
        <v>212.4</v>
      </c>
      <c r="CN292" s="3">
        <v>189.3</v>
      </c>
    </row>
    <row r="293" spans="1:92" x14ac:dyDescent="0.2">
      <c r="A293" s="4">
        <v>40634</v>
      </c>
      <c r="B293" s="3">
        <v>222</v>
      </c>
      <c r="C293" s="3">
        <v>188.7</v>
      </c>
      <c r="D293" s="3">
        <v>229.6</v>
      </c>
      <c r="E293" s="3">
        <v>176.3</v>
      </c>
      <c r="F293" s="3">
        <v>286.3</v>
      </c>
      <c r="G293" s="3">
        <v>277.60000000000002</v>
      </c>
      <c r="H293" s="3">
        <v>209.3</v>
      </c>
      <c r="I293" s="3">
        <v>213.2</v>
      </c>
      <c r="J293" s="3">
        <v>137.19999999999999</v>
      </c>
      <c r="K293" s="3">
        <v>176.6</v>
      </c>
      <c r="L293" s="3">
        <v>220.6</v>
      </c>
      <c r="M293" s="3">
        <v>219</v>
      </c>
      <c r="N293" s="3">
        <v>219.5</v>
      </c>
      <c r="O293" s="3">
        <v>281.89999999999998</v>
      </c>
      <c r="P293" s="3">
        <v>180</v>
      </c>
      <c r="Q293" s="3">
        <v>225.2</v>
      </c>
      <c r="R293" s="3">
        <v>271</v>
      </c>
      <c r="S293" s="3">
        <v>238.6</v>
      </c>
      <c r="T293" s="3">
        <v>175</v>
      </c>
      <c r="U293" s="3">
        <v>222.4</v>
      </c>
      <c r="V293" s="3">
        <v>156.9</v>
      </c>
      <c r="W293" s="3">
        <v>239.3</v>
      </c>
      <c r="X293" s="3">
        <v>200.8</v>
      </c>
      <c r="Y293" s="3">
        <v>261.7</v>
      </c>
      <c r="Z293" s="3">
        <v>206</v>
      </c>
      <c r="AA293" s="3">
        <v>196.8</v>
      </c>
      <c r="AB293" s="3">
        <v>202.3</v>
      </c>
      <c r="AC293" s="3">
        <v>182.4</v>
      </c>
      <c r="AD293" s="3">
        <v>164.3</v>
      </c>
      <c r="AE293" s="3">
        <v>235.8</v>
      </c>
      <c r="AF293" s="3">
        <v>181.6</v>
      </c>
      <c r="AG293" s="3">
        <v>174.7</v>
      </c>
      <c r="AH293" s="3">
        <v>209.4</v>
      </c>
      <c r="AI293" s="3">
        <v>175.7</v>
      </c>
      <c r="AJ293" s="3">
        <v>282.89999999999998</v>
      </c>
      <c r="AK293" s="3">
        <v>347.6</v>
      </c>
      <c r="AL293" s="3">
        <v>277.89999999999998</v>
      </c>
      <c r="AM293" s="3">
        <v>279.3</v>
      </c>
      <c r="AN293" s="3">
        <v>307.39999999999998</v>
      </c>
      <c r="AO293" s="3">
        <v>162.6</v>
      </c>
      <c r="AP293" s="3">
        <v>230.8</v>
      </c>
      <c r="AQ293" s="3">
        <v>285.89999999999998</v>
      </c>
      <c r="AR293" s="3">
        <v>195.3</v>
      </c>
      <c r="AS293" s="3">
        <v>483.7</v>
      </c>
      <c r="AT293" s="3">
        <v>366.7</v>
      </c>
      <c r="AU293" s="3">
        <v>315.39999999999998</v>
      </c>
      <c r="AV293" s="3">
        <v>231.7</v>
      </c>
      <c r="AW293" s="3">
        <v>282</v>
      </c>
      <c r="AX293" s="3">
        <v>316.8</v>
      </c>
      <c r="AY293" s="3">
        <v>439.7</v>
      </c>
      <c r="AZ293" s="3">
        <v>362.3</v>
      </c>
      <c r="BA293" s="3">
        <v>212.8</v>
      </c>
      <c r="BB293" s="3">
        <v>355.1</v>
      </c>
      <c r="BC293" s="3">
        <v>294.89999999999998</v>
      </c>
      <c r="BD293" s="3">
        <v>245.3</v>
      </c>
      <c r="BE293" s="3">
        <v>300.7</v>
      </c>
      <c r="BF293" s="3">
        <v>502.9</v>
      </c>
      <c r="BG293" s="3">
        <v>207.5</v>
      </c>
      <c r="BH293" s="3">
        <v>191.8</v>
      </c>
      <c r="BI293" s="3">
        <v>74.3</v>
      </c>
      <c r="BJ293" s="3">
        <v>171.7</v>
      </c>
      <c r="BK293" s="3">
        <v>192.8</v>
      </c>
      <c r="BL293" s="3">
        <v>212.3</v>
      </c>
      <c r="BM293" s="3">
        <v>288.39999999999998</v>
      </c>
      <c r="BN293" s="3">
        <v>91.7</v>
      </c>
      <c r="BO293" s="3">
        <v>343.2</v>
      </c>
      <c r="BP293" s="3">
        <v>345.4</v>
      </c>
      <c r="BQ293" s="3">
        <v>105.8</v>
      </c>
      <c r="BR293" s="3">
        <v>70.400000000000006</v>
      </c>
      <c r="BS293" s="3">
        <v>102.9</v>
      </c>
      <c r="BT293" s="3">
        <v>169.3</v>
      </c>
      <c r="BU293" s="3">
        <v>116.6</v>
      </c>
      <c r="BV293" s="3">
        <v>162.1</v>
      </c>
      <c r="BW293" s="3">
        <v>214.7</v>
      </c>
      <c r="BX293" s="3">
        <v>432.8</v>
      </c>
      <c r="BY293" s="3">
        <v>104.1</v>
      </c>
      <c r="BZ293" s="3">
        <v>372</v>
      </c>
      <c r="CA293" s="3">
        <v>393.1</v>
      </c>
      <c r="CB293" s="3">
        <v>503</v>
      </c>
      <c r="CC293" s="3">
        <v>336.4</v>
      </c>
      <c r="CD293" s="3">
        <v>342.3</v>
      </c>
      <c r="CE293" s="3">
        <v>284.39999999999998</v>
      </c>
      <c r="CF293" s="3">
        <v>9.8000000000000007</v>
      </c>
      <c r="CG293" s="3">
        <v>96</v>
      </c>
      <c r="CH293" s="3">
        <v>83.2</v>
      </c>
      <c r="CI293" s="3">
        <v>307.39999999999998</v>
      </c>
      <c r="CJ293" s="3">
        <v>169.5</v>
      </c>
      <c r="CK293" s="3">
        <v>187.4</v>
      </c>
      <c r="CL293" s="3">
        <v>439.2</v>
      </c>
      <c r="CM293" s="3">
        <v>212.6</v>
      </c>
      <c r="CN293" s="3">
        <v>188.5</v>
      </c>
    </row>
    <row r="294" spans="1:92" x14ac:dyDescent="0.2">
      <c r="A294" s="4">
        <v>40664</v>
      </c>
      <c r="B294" s="3">
        <v>220.9</v>
      </c>
      <c r="C294" s="3">
        <v>189.4</v>
      </c>
      <c r="D294" s="3">
        <v>232</v>
      </c>
      <c r="E294" s="3">
        <v>174.9</v>
      </c>
      <c r="F294" s="3">
        <v>298.7</v>
      </c>
      <c r="G294" s="3">
        <v>300.2</v>
      </c>
      <c r="H294" s="3">
        <v>211.4</v>
      </c>
      <c r="I294" s="3">
        <v>214.4</v>
      </c>
      <c r="J294" s="3">
        <v>138.6</v>
      </c>
      <c r="K294" s="3">
        <v>177.8</v>
      </c>
      <c r="L294" s="3">
        <v>228</v>
      </c>
      <c r="M294" s="3">
        <v>229.8</v>
      </c>
      <c r="N294" s="3">
        <v>223.8</v>
      </c>
      <c r="O294" s="3">
        <v>296</v>
      </c>
      <c r="P294" s="3">
        <v>188.8</v>
      </c>
      <c r="Q294" s="3">
        <v>221.5</v>
      </c>
      <c r="R294" s="3">
        <v>272.60000000000002</v>
      </c>
      <c r="S294" s="3">
        <v>244</v>
      </c>
      <c r="T294" s="3">
        <v>174.2</v>
      </c>
      <c r="U294" s="3">
        <v>215.3</v>
      </c>
      <c r="V294" s="3">
        <v>158.9</v>
      </c>
      <c r="W294" s="3">
        <v>242</v>
      </c>
      <c r="X294" s="3">
        <v>205.1</v>
      </c>
      <c r="Y294" s="3">
        <v>262.5</v>
      </c>
      <c r="Z294" s="3">
        <v>211.3</v>
      </c>
      <c r="AA294" s="3">
        <v>201</v>
      </c>
      <c r="AB294" s="3">
        <v>208.1</v>
      </c>
      <c r="AC294" s="3">
        <v>184.2</v>
      </c>
      <c r="AD294" s="3">
        <v>166.5</v>
      </c>
      <c r="AE294" s="3">
        <v>235.5</v>
      </c>
      <c r="AF294" s="3">
        <v>189.1</v>
      </c>
      <c r="AG294" s="3">
        <v>182</v>
      </c>
      <c r="AH294" s="3">
        <v>217.6</v>
      </c>
      <c r="AI294" s="3">
        <v>178.7</v>
      </c>
      <c r="AJ294" s="3">
        <v>284.10000000000002</v>
      </c>
      <c r="AK294" s="3">
        <v>350</v>
      </c>
      <c r="AL294" s="3">
        <v>279</v>
      </c>
      <c r="AM294" s="3">
        <v>282.5</v>
      </c>
      <c r="AN294" s="3">
        <v>308.39999999999998</v>
      </c>
      <c r="AO294" s="3">
        <v>169.6</v>
      </c>
      <c r="AP294" s="3">
        <v>231.4</v>
      </c>
      <c r="AQ294" s="3">
        <v>286.89999999999998</v>
      </c>
      <c r="AR294" s="3">
        <v>195.6</v>
      </c>
      <c r="AS294" s="3">
        <v>484.4</v>
      </c>
      <c r="AT294" s="3">
        <v>366.9</v>
      </c>
      <c r="AU294" s="3">
        <v>315.60000000000002</v>
      </c>
      <c r="AV294" s="3">
        <v>231.8</v>
      </c>
      <c r="AW294" s="3">
        <v>281.60000000000002</v>
      </c>
      <c r="AX294" s="3">
        <v>316.8</v>
      </c>
      <c r="AY294" s="3">
        <v>439.7</v>
      </c>
      <c r="AZ294" s="3">
        <v>361.8</v>
      </c>
      <c r="BA294" s="3">
        <v>214.2</v>
      </c>
      <c r="BB294" s="3">
        <v>352</v>
      </c>
      <c r="BC294" s="3">
        <v>291.10000000000002</v>
      </c>
      <c r="BD294" s="3">
        <v>245.3</v>
      </c>
      <c r="BE294" s="3">
        <v>300.7</v>
      </c>
      <c r="BF294" s="3">
        <v>470.2</v>
      </c>
      <c r="BG294" s="3">
        <v>208.6</v>
      </c>
      <c r="BH294" s="3">
        <v>196.1</v>
      </c>
      <c r="BI294" s="3">
        <v>74.7</v>
      </c>
      <c r="BJ294" s="3">
        <v>172.3</v>
      </c>
      <c r="BK294" s="3">
        <v>190.6</v>
      </c>
      <c r="BL294" s="3">
        <v>215</v>
      </c>
      <c r="BM294" s="3">
        <v>288.39999999999998</v>
      </c>
      <c r="BN294" s="3">
        <v>92.7</v>
      </c>
      <c r="BO294" s="3">
        <v>344.1</v>
      </c>
      <c r="BP294" s="3">
        <v>346.4</v>
      </c>
      <c r="BQ294" s="3">
        <v>106.9</v>
      </c>
      <c r="BR294" s="3">
        <v>70.599999999999994</v>
      </c>
      <c r="BS294" s="3">
        <v>101.5</v>
      </c>
      <c r="BT294" s="3">
        <v>170.6</v>
      </c>
      <c r="BU294" s="3">
        <v>117.8</v>
      </c>
      <c r="BV294" s="3">
        <v>162.80000000000001</v>
      </c>
      <c r="BW294" s="3">
        <v>215.3</v>
      </c>
      <c r="BX294" s="3">
        <v>433.3</v>
      </c>
      <c r="BY294" s="3">
        <v>104.1</v>
      </c>
      <c r="BZ294" s="3">
        <v>372.9</v>
      </c>
      <c r="CA294" s="3">
        <v>400</v>
      </c>
      <c r="CB294" s="3">
        <v>511</v>
      </c>
      <c r="CC294" s="3">
        <v>334.6</v>
      </c>
      <c r="CD294" s="3">
        <v>344.1</v>
      </c>
      <c r="CE294" s="3">
        <v>270</v>
      </c>
      <c r="CF294" s="3">
        <v>9.8000000000000007</v>
      </c>
      <c r="CG294" s="3">
        <v>90.7</v>
      </c>
      <c r="CH294" s="3">
        <v>83.8</v>
      </c>
      <c r="CI294" s="3">
        <v>305</v>
      </c>
      <c r="CJ294" s="3">
        <v>168.3</v>
      </c>
      <c r="CK294" s="3">
        <v>187.4</v>
      </c>
      <c r="CL294" s="3">
        <v>438.4</v>
      </c>
      <c r="CM294" s="3">
        <v>213</v>
      </c>
      <c r="CN294" s="3">
        <v>189.9</v>
      </c>
    </row>
    <row r="295" spans="1:92" x14ac:dyDescent="0.2">
      <c r="A295" s="4">
        <v>40695</v>
      </c>
      <c r="B295" s="3">
        <v>225.8</v>
      </c>
      <c r="C295" s="3">
        <v>194.1</v>
      </c>
      <c r="D295" s="3">
        <v>234.8</v>
      </c>
      <c r="E295" s="3">
        <v>181.1</v>
      </c>
      <c r="F295" s="3">
        <v>303.3</v>
      </c>
      <c r="G295" s="3">
        <v>310</v>
      </c>
      <c r="H295" s="3">
        <v>211.8</v>
      </c>
      <c r="I295" s="3">
        <v>215.3</v>
      </c>
      <c r="J295" s="3">
        <v>139.9</v>
      </c>
      <c r="K295" s="3">
        <v>179.2</v>
      </c>
      <c r="L295" s="3">
        <v>230.8</v>
      </c>
      <c r="M295" s="3">
        <v>231.9</v>
      </c>
      <c r="N295" s="3">
        <v>227.2</v>
      </c>
      <c r="O295" s="3">
        <v>305.2</v>
      </c>
      <c r="P295" s="3">
        <v>190.2</v>
      </c>
      <c r="Q295" s="3">
        <v>226.2</v>
      </c>
      <c r="R295" s="3">
        <v>270.8</v>
      </c>
      <c r="S295" s="3">
        <v>250.3</v>
      </c>
      <c r="T295" s="3">
        <v>175.1</v>
      </c>
      <c r="U295" s="3">
        <v>223.5</v>
      </c>
      <c r="V295" s="3">
        <v>156.19999999999999</v>
      </c>
      <c r="W295" s="3">
        <v>237.8</v>
      </c>
      <c r="X295" s="3">
        <v>205.4</v>
      </c>
      <c r="Y295" s="3">
        <v>262.7</v>
      </c>
      <c r="Z295" s="3">
        <v>213</v>
      </c>
      <c r="AA295" s="3">
        <v>207.6</v>
      </c>
      <c r="AB295" s="3">
        <v>206.6</v>
      </c>
      <c r="AC295" s="3">
        <v>184.1</v>
      </c>
      <c r="AD295" s="3">
        <v>166.1</v>
      </c>
      <c r="AE295" s="3">
        <v>236.7</v>
      </c>
      <c r="AF295" s="3">
        <v>189.8</v>
      </c>
      <c r="AG295" s="3">
        <v>182.2</v>
      </c>
      <c r="AH295" s="3">
        <v>222.4</v>
      </c>
      <c r="AI295" s="3">
        <v>183.4</v>
      </c>
      <c r="AJ295" s="3">
        <v>284.89999999999998</v>
      </c>
      <c r="AK295" s="3">
        <v>350.7</v>
      </c>
      <c r="AL295" s="3">
        <v>279.7</v>
      </c>
      <c r="AM295" s="3">
        <v>281.89999999999998</v>
      </c>
      <c r="AN295" s="3">
        <v>308.10000000000002</v>
      </c>
      <c r="AO295" s="3">
        <v>168.3</v>
      </c>
      <c r="AP295" s="3">
        <v>230.4</v>
      </c>
      <c r="AQ295" s="3">
        <v>287.5</v>
      </c>
      <c r="AR295" s="3">
        <v>193.3</v>
      </c>
      <c r="AS295" s="3">
        <v>485</v>
      </c>
      <c r="AT295" s="3">
        <v>367.3</v>
      </c>
      <c r="AU295" s="3">
        <v>315.7</v>
      </c>
      <c r="AV295" s="3">
        <v>232.7</v>
      </c>
      <c r="AW295" s="3">
        <v>281.5</v>
      </c>
      <c r="AX295" s="3">
        <v>316.8</v>
      </c>
      <c r="AY295" s="3">
        <v>439.7</v>
      </c>
      <c r="AZ295" s="3">
        <v>361.8</v>
      </c>
      <c r="BA295" s="3">
        <v>213.6</v>
      </c>
      <c r="BB295" s="3">
        <v>353.5</v>
      </c>
      <c r="BC295" s="3">
        <v>290.5</v>
      </c>
      <c r="BD295" s="3">
        <v>245.3</v>
      </c>
      <c r="BE295" s="3">
        <v>300.7</v>
      </c>
      <c r="BF295" s="3">
        <v>480.8</v>
      </c>
      <c r="BG295" s="3">
        <v>214</v>
      </c>
      <c r="BH295" s="3">
        <v>192.5</v>
      </c>
      <c r="BI295" s="3">
        <v>74.099999999999994</v>
      </c>
      <c r="BJ295" s="3">
        <v>170.2</v>
      </c>
      <c r="BK295" s="3">
        <v>194.4</v>
      </c>
      <c r="BL295" s="3">
        <v>217.9</v>
      </c>
      <c r="BM295" s="3">
        <v>288.39999999999998</v>
      </c>
      <c r="BN295" s="3">
        <v>91.6</v>
      </c>
      <c r="BO295" s="3">
        <v>344.7</v>
      </c>
      <c r="BP295" s="3">
        <v>346.1</v>
      </c>
      <c r="BQ295" s="3">
        <v>106.5</v>
      </c>
      <c r="BR295" s="3">
        <v>68</v>
      </c>
      <c r="BS295" s="3">
        <v>102.7</v>
      </c>
      <c r="BT295" s="3">
        <v>170.2</v>
      </c>
      <c r="BU295" s="3">
        <v>115.4</v>
      </c>
      <c r="BV295" s="3">
        <v>162</v>
      </c>
      <c r="BW295" s="3">
        <v>216.5</v>
      </c>
      <c r="BX295" s="3">
        <v>434.4</v>
      </c>
      <c r="BY295" s="3">
        <v>101.4</v>
      </c>
      <c r="BZ295" s="3">
        <v>374.2</v>
      </c>
      <c r="CA295" s="3">
        <v>397.6</v>
      </c>
      <c r="CB295" s="3">
        <v>522.9</v>
      </c>
      <c r="CC295" s="3">
        <v>335.9</v>
      </c>
      <c r="CD295" s="3">
        <v>345.1</v>
      </c>
      <c r="CE295" s="3">
        <v>279.39999999999998</v>
      </c>
      <c r="CF295" s="3">
        <v>9.6</v>
      </c>
      <c r="CG295" s="3">
        <v>88.7</v>
      </c>
      <c r="CH295" s="3">
        <v>82.2</v>
      </c>
      <c r="CI295" s="3">
        <v>300.89999999999998</v>
      </c>
      <c r="CJ295" s="3">
        <v>167.2</v>
      </c>
      <c r="CK295" s="3">
        <v>187.4</v>
      </c>
      <c r="CL295" s="3">
        <v>439.4</v>
      </c>
      <c r="CM295" s="3">
        <v>213.7</v>
      </c>
      <c r="CN295" s="3">
        <v>190.2</v>
      </c>
    </row>
    <row r="296" spans="1:92" x14ac:dyDescent="0.2">
      <c r="A296" s="4">
        <v>40725</v>
      </c>
      <c r="B296" s="3">
        <v>227.4</v>
      </c>
      <c r="C296" s="3">
        <v>197.7</v>
      </c>
      <c r="D296" s="3">
        <v>236.8</v>
      </c>
      <c r="E296" s="3">
        <v>181.4</v>
      </c>
      <c r="F296" s="3">
        <v>304</v>
      </c>
      <c r="G296" s="3">
        <v>309.8</v>
      </c>
      <c r="H296" s="3">
        <v>215.3</v>
      </c>
      <c r="I296" s="3">
        <v>215</v>
      </c>
      <c r="J296" s="3">
        <v>137.30000000000001</v>
      </c>
      <c r="K296" s="3">
        <v>181.8</v>
      </c>
      <c r="L296" s="3">
        <v>227.9</v>
      </c>
      <c r="M296" s="3">
        <v>232.3</v>
      </c>
      <c r="N296" s="3">
        <v>221.3</v>
      </c>
      <c r="O296" s="3">
        <v>305.39999999999998</v>
      </c>
      <c r="P296" s="3">
        <v>193.5</v>
      </c>
      <c r="Q296" s="3">
        <v>236.2</v>
      </c>
      <c r="R296" s="3">
        <v>271.8</v>
      </c>
      <c r="S296" s="3">
        <v>250.1</v>
      </c>
      <c r="T296" s="3">
        <v>175.6</v>
      </c>
      <c r="U296" s="3">
        <v>219.9</v>
      </c>
      <c r="V296" s="3">
        <v>162.9</v>
      </c>
      <c r="W296" s="3">
        <v>239.6</v>
      </c>
      <c r="X296" s="3">
        <v>204.5</v>
      </c>
      <c r="Y296" s="3">
        <v>261.2</v>
      </c>
      <c r="Z296" s="3">
        <v>212</v>
      </c>
      <c r="AA296" s="3">
        <v>200.6</v>
      </c>
      <c r="AB296" s="3">
        <v>209.5</v>
      </c>
      <c r="AC296" s="3">
        <v>186.8</v>
      </c>
      <c r="AD296" s="3">
        <v>168.1</v>
      </c>
      <c r="AE296" s="3">
        <v>241.9</v>
      </c>
      <c r="AF296" s="3">
        <v>182.9</v>
      </c>
      <c r="AG296" s="3">
        <v>174.4</v>
      </c>
      <c r="AH296" s="3">
        <v>223.1</v>
      </c>
      <c r="AI296" s="3">
        <v>184.7</v>
      </c>
      <c r="AJ296" s="3">
        <v>285.3</v>
      </c>
      <c r="AK296" s="3">
        <v>351.1</v>
      </c>
      <c r="AL296" s="3">
        <v>280.10000000000002</v>
      </c>
      <c r="AM296" s="3">
        <v>282.60000000000002</v>
      </c>
      <c r="AN296" s="3">
        <v>309</v>
      </c>
      <c r="AO296" s="3">
        <v>168.5</v>
      </c>
      <c r="AP296" s="3">
        <v>231.5</v>
      </c>
      <c r="AQ296" s="3">
        <v>287.7</v>
      </c>
      <c r="AR296" s="3">
        <v>195.3</v>
      </c>
      <c r="AS296" s="3">
        <v>486.3</v>
      </c>
      <c r="AT296" s="3">
        <v>367.6</v>
      </c>
      <c r="AU296" s="3">
        <v>318</v>
      </c>
      <c r="AV296" s="3">
        <v>232.5</v>
      </c>
      <c r="AW296" s="3">
        <v>282.3</v>
      </c>
      <c r="AX296" s="3">
        <v>316.8</v>
      </c>
      <c r="AY296" s="3">
        <v>439.7</v>
      </c>
      <c r="AZ296" s="3">
        <v>362</v>
      </c>
      <c r="BA296" s="3">
        <v>215.9</v>
      </c>
      <c r="BB296" s="3">
        <v>351.3</v>
      </c>
      <c r="BC296" s="3">
        <v>290.89999999999998</v>
      </c>
      <c r="BD296" s="3">
        <v>245.3</v>
      </c>
      <c r="BE296" s="3">
        <v>300.7</v>
      </c>
      <c r="BF296" s="3">
        <v>468</v>
      </c>
      <c r="BG296" s="3">
        <v>204.1</v>
      </c>
      <c r="BH296" s="3">
        <v>192.8</v>
      </c>
      <c r="BI296" s="3">
        <v>75.5</v>
      </c>
      <c r="BJ296" s="3">
        <v>170.9</v>
      </c>
      <c r="BK296" s="3">
        <v>196.5</v>
      </c>
      <c r="BL296" s="3">
        <v>216.5</v>
      </c>
      <c r="BM296" s="3">
        <v>288.39999999999998</v>
      </c>
      <c r="BN296" s="3">
        <v>92.3</v>
      </c>
      <c r="BO296" s="3">
        <v>345.2</v>
      </c>
      <c r="BP296" s="3">
        <v>345.9</v>
      </c>
      <c r="BQ296" s="3">
        <v>106.2</v>
      </c>
      <c r="BR296" s="3">
        <v>63.3</v>
      </c>
      <c r="BS296" s="3">
        <v>102.5</v>
      </c>
      <c r="BT296" s="3">
        <v>167.5</v>
      </c>
      <c r="BU296" s="3">
        <v>113.6</v>
      </c>
      <c r="BV296" s="3">
        <v>160.69999999999999</v>
      </c>
      <c r="BW296" s="3">
        <v>216</v>
      </c>
      <c r="BX296" s="3">
        <v>435.7</v>
      </c>
      <c r="BY296" s="3">
        <v>98.4</v>
      </c>
      <c r="BZ296" s="3">
        <v>375.3</v>
      </c>
      <c r="CA296" s="3">
        <v>393.1</v>
      </c>
      <c r="CB296" s="3">
        <v>521.70000000000005</v>
      </c>
      <c r="CC296" s="3">
        <v>342.9</v>
      </c>
      <c r="CD296" s="3">
        <v>345.8</v>
      </c>
      <c r="CE296" s="3">
        <v>291.8</v>
      </c>
      <c r="CF296" s="3">
        <v>9.4</v>
      </c>
      <c r="CG296" s="3">
        <v>91.4</v>
      </c>
      <c r="CH296" s="3">
        <v>81.599999999999994</v>
      </c>
      <c r="CI296" s="3">
        <v>304</v>
      </c>
      <c r="CJ296" s="3">
        <v>166.1</v>
      </c>
      <c r="CK296" s="3">
        <v>187.4</v>
      </c>
      <c r="CL296" s="3">
        <v>440.5</v>
      </c>
      <c r="CM296" s="3">
        <v>214.5</v>
      </c>
      <c r="CN296" s="3">
        <v>190.4</v>
      </c>
    </row>
    <row r="297" spans="1:92" x14ac:dyDescent="0.2">
      <c r="A297" s="4">
        <v>40756</v>
      </c>
      <c r="B297" s="3">
        <v>224.2</v>
      </c>
      <c r="C297" s="3">
        <v>193.8</v>
      </c>
      <c r="D297" s="3">
        <v>239.1</v>
      </c>
      <c r="E297" s="3">
        <v>183.8</v>
      </c>
      <c r="F297" s="3">
        <v>302.8</v>
      </c>
      <c r="G297" s="3">
        <v>306.7</v>
      </c>
      <c r="H297" s="3">
        <v>224.5</v>
      </c>
      <c r="I297" s="3">
        <v>216.3</v>
      </c>
      <c r="J297" s="3">
        <v>140.30000000000001</v>
      </c>
      <c r="K297" s="3">
        <v>181.1</v>
      </c>
      <c r="L297" s="3">
        <v>229.1</v>
      </c>
      <c r="M297" s="3">
        <v>232.7</v>
      </c>
      <c r="N297" s="3">
        <v>223.2</v>
      </c>
      <c r="O297" s="3">
        <v>311.5</v>
      </c>
      <c r="P297" s="3">
        <v>191.6</v>
      </c>
      <c r="Q297" s="3">
        <v>244.7</v>
      </c>
      <c r="R297" s="3">
        <v>268.5</v>
      </c>
      <c r="S297" s="3">
        <v>249.9</v>
      </c>
      <c r="T297" s="3">
        <v>178.6</v>
      </c>
      <c r="U297" s="3">
        <v>225.2</v>
      </c>
      <c r="V297" s="3">
        <v>167</v>
      </c>
      <c r="W297" s="3">
        <v>243</v>
      </c>
      <c r="X297" s="3">
        <v>204.5</v>
      </c>
      <c r="Y297" s="3">
        <v>263.7</v>
      </c>
      <c r="Z297" s="3">
        <v>209.5</v>
      </c>
      <c r="AA297" s="3">
        <v>196.7</v>
      </c>
      <c r="AB297" s="3">
        <v>208.1</v>
      </c>
      <c r="AC297" s="3">
        <v>184.1</v>
      </c>
      <c r="AD297" s="3">
        <v>164.9</v>
      </c>
      <c r="AE297" s="3">
        <v>242.5</v>
      </c>
      <c r="AF297" s="3">
        <v>181.6</v>
      </c>
      <c r="AG297" s="3">
        <v>172.8</v>
      </c>
      <c r="AH297" s="3">
        <v>223.7</v>
      </c>
      <c r="AI297" s="3">
        <v>185.2</v>
      </c>
      <c r="AJ297" s="3">
        <v>286.10000000000002</v>
      </c>
      <c r="AK297" s="3">
        <v>351.2</v>
      </c>
      <c r="AL297" s="3">
        <v>281</v>
      </c>
      <c r="AM297" s="3">
        <v>282.7</v>
      </c>
      <c r="AN297" s="3">
        <v>310</v>
      </c>
      <c r="AO297" s="3">
        <v>166.8</v>
      </c>
      <c r="AP297" s="3">
        <v>230.6</v>
      </c>
      <c r="AQ297" s="3">
        <v>289.3</v>
      </c>
      <c r="AR297" s="3">
        <v>192.2</v>
      </c>
      <c r="AS297" s="3">
        <v>486.9</v>
      </c>
      <c r="AT297" s="3">
        <v>369.2</v>
      </c>
      <c r="AU297" s="3">
        <v>318.5</v>
      </c>
      <c r="AV297" s="3">
        <v>231.7</v>
      </c>
      <c r="AW297" s="3">
        <v>284.2</v>
      </c>
      <c r="AX297" s="3">
        <v>316.8</v>
      </c>
      <c r="AY297" s="3">
        <v>439.7</v>
      </c>
      <c r="AZ297" s="3">
        <v>362.2</v>
      </c>
      <c r="BA297" s="3">
        <v>216.9</v>
      </c>
      <c r="BB297" s="3">
        <v>352.8</v>
      </c>
      <c r="BC297" s="3">
        <v>291.2</v>
      </c>
      <c r="BD297" s="3">
        <v>247.7</v>
      </c>
      <c r="BE297" s="3">
        <v>306.10000000000002</v>
      </c>
      <c r="BF297" s="3">
        <v>453.1</v>
      </c>
      <c r="BG297" s="3">
        <v>208.7</v>
      </c>
      <c r="BH297" s="3">
        <v>201.2</v>
      </c>
      <c r="BI297" s="3">
        <v>75.900000000000006</v>
      </c>
      <c r="BJ297" s="3">
        <v>173.2</v>
      </c>
      <c r="BK297" s="3">
        <v>202.4</v>
      </c>
      <c r="BL297" s="3">
        <v>219.5</v>
      </c>
      <c r="BM297" s="3">
        <v>288.39999999999998</v>
      </c>
      <c r="BN297" s="3">
        <v>92.2</v>
      </c>
      <c r="BO297" s="3">
        <v>345.8</v>
      </c>
      <c r="BP297" s="3">
        <v>346.2</v>
      </c>
      <c r="BQ297" s="3">
        <v>108.8</v>
      </c>
      <c r="BR297" s="3">
        <v>67.7</v>
      </c>
      <c r="BS297" s="3">
        <v>106.3</v>
      </c>
      <c r="BT297" s="3">
        <v>172.3</v>
      </c>
      <c r="BU297" s="3">
        <v>116.7</v>
      </c>
      <c r="BV297" s="3">
        <v>164.1</v>
      </c>
      <c r="BW297" s="3">
        <v>216.7</v>
      </c>
      <c r="BX297" s="3">
        <v>436</v>
      </c>
      <c r="BY297" s="3">
        <v>96.5</v>
      </c>
      <c r="BZ297" s="3">
        <v>376.6</v>
      </c>
      <c r="CA297" s="3">
        <v>398.3</v>
      </c>
      <c r="CB297" s="3">
        <v>529.79999999999995</v>
      </c>
      <c r="CC297" s="3">
        <v>334.9</v>
      </c>
      <c r="CD297" s="3">
        <v>347.6</v>
      </c>
      <c r="CE297" s="3">
        <v>307</v>
      </c>
      <c r="CF297" s="3">
        <v>9.1999999999999993</v>
      </c>
      <c r="CG297" s="3">
        <v>90.1</v>
      </c>
      <c r="CH297" s="3">
        <v>80.7</v>
      </c>
      <c r="CI297" s="3">
        <v>305.2</v>
      </c>
      <c r="CJ297" s="3">
        <v>167.8</v>
      </c>
      <c r="CK297" s="3">
        <v>187.4</v>
      </c>
      <c r="CL297" s="3">
        <v>441.7</v>
      </c>
      <c r="CM297" s="3">
        <v>215.9</v>
      </c>
      <c r="CN297" s="3">
        <v>190.6</v>
      </c>
    </row>
    <row r="298" spans="1:92" x14ac:dyDescent="0.2">
      <c r="A298" s="4">
        <v>40787</v>
      </c>
      <c r="B298" s="3">
        <v>225.5</v>
      </c>
      <c r="C298" s="3">
        <v>196.6</v>
      </c>
      <c r="D298" s="3">
        <v>240</v>
      </c>
      <c r="E298" s="3">
        <v>185.1</v>
      </c>
      <c r="F298" s="3">
        <v>293.5</v>
      </c>
      <c r="G298" s="3">
        <v>290.5</v>
      </c>
      <c r="H298" s="3">
        <v>223.2</v>
      </c>
      <c r="I298" s="3">
        <v>218.3</v>
      </c>
      <c r="J298" s="3">
        <v>140.30000000000001</v>
      </c>
      <c r="K298" s="3">
        <v>181</v>
      </c>
      <c r="L298" s="3">
        <v>233.2</v>
      </c>
      <c r="M298" s="3">
        <v>236.1</v>
      </c>
      <c r="N298" s="3">
        <v>228</v>
      </c>
      <c r="O298" s="3">
        <v>312</v>
      </c>
      <c r="P298" s="3">
        <v>196.1</v>
      </c>
      <c r="Q298" s="3">
        <v>241.6</v>
      </c>
      <c r="R298" s="3">
        <v>264.10000000000002</v>
      </c>
      <c r="S298" s="3">
        <v>249.7</v>
      </c>
      <c r="T298" s="3">
        <v>176.7</v>
      </c>
      <c r="U298" s="3">
        <v>220.2</v>
      </c>
      <c r="V298" s="3">
        <v>168</v>
      </c>
      <c r="W298" s="3">
        <v>242.5</v>
      </c>
      <c r="X298" s="3">
        <v>209.6</v>
      </c>
      <c r="Y298" s="3">
        <v>265.7</v>
      </c>
      <c r="Z298" s="3">
        <v>209.8</v>
      </c>
      <c r="AA298" s="3">
        <v>193.4</v>
      </c>
      <c r="AB298" s="3">
        <v>210.7</v>
      </c>
      <c r="AC298" s="3">
        <v>184</v>
      </c>
      <c r="AD298" s="3">
        <v>163.69999999999999</v>
      </c>
      <c r="AE298" s="3">
        <v>247.7</v>
      </c>
      <c r="AF298" s="3">
        <v>185.3</v>
      </c>
      <c r="AG298" s="3">
        <v>176.4</v>
      </c>
      <c r="AH298" s="3">
        <v>227.6</v>
      </c>
      <c r="AI298" s="3">
        <v>184.4</v>
      </c>
      <c r="AJ298" s="3">
        <v>286.60000000000002</v>
      </c>
      <c r="AK298" s="3">
        <v>353.8</v>
      </c>
      <c r="AL298" s="3">
        <v>281.8</v>
      </c>
      <c r="AM298" s="3">
        <v>282.89999999999998</v>
      </c>
      <c r="AN298" s="3">
        <v>310.3</v>
      </c>
      <c r="AO298" s="3">
        <v>166.7</v>
      </c>
      <c r="AP298" s="3">
        <v>232.3</v>
      </c>
      <c r="AQ298" s="3">
        <v>290</v>
      </c>
      <c r="AR298" s="3">
        <v>194.7</v>
      </c>
      <c r="AS298" s="3">
        <v>490.5</v>
      </c>
      <c r="AT298" s="3">
        <v>371.5</v>
      </c>
      <c r="AU298" s="3">
        <v>318.89999999999998</v>
      </c>
      <c r="AV298" s="3">
        <v>232.5</v>
      </c>
      <c r="AW298" s="3">
        <v>285.39999999999998</v>
      </c>
      <c r="AX298" s="3">
        <v>316.8</v>
      </c>
      <c r="AY298" s="3">
        <v>439.7</v>
      </c>
      <c r="AZ298" s="3">
        <v>362.2</v>
      </c>
      <c r="BA298" s="3">
        <v>218.5</v>
      </c>
      <c r="BB298" s="3">
        <v>351.2</v>
      </c>
      <c r="BC298" s="3">
        <v>293</v>
      </c>
      <c r="BD298" s="3">
        <v>266.2</v>
      </c>
      <c r="BE298" s="3">
        <v>346.6</v>
      </c>
      <c r="BF298" s="3">
        <v>464.8</v>
      </c>
      <c r="BG298" s="3">
        <v>216.3</v>
      </c>
      <c r="BH298" s="3">
        <v>195.4</v>
      </c>
      <c r="BI298" s="3">
        <v>75.8</v>
      </c>
      <c r="BJ298" s="3">
        <v>176.3</v>
      </c>
      <c r="BK298" s="3">
        <v>205.3</v>
      </c>
      <c r="BL298" s="3">
        <v>219.7</v>
      </c>
      <c r="BM298" s="3">
        <v>288.39999999999998</v>
      </c>
      <c r="BN298" s="3">
        <v>93</v>
      </c>
      <c r="BO298" s="3">
        <v>346.5</v>
      </c>
      <c r="BP298" s="3">
        <v>348.2</v>
      </c>
      <c r="BQ298" s="3">
        <v>115</v>
      </c>
      <c r="BR298" s="3">
        <v>72.2</v>
      </c>
      <c r="BS298" s="3">
        <v>108</v>
      </c>
      <c r="BT298" s="3">
        <v>177</v>
      </c>
      <c r="BU298" s="3">
        <v>118.7</v>
      </c>
      <c r="BV298" s="3">
        <v>165.5</v>
      </c>
      <c r="BW298" s="3">
        <v>219.3</v>
      </c>
      <c r="BX298" s="3">
        <v>436.1</v>
      </c>
      <c r="BY298" s="3">
        <v>96.8</v>
      </c>
      <c r="BZ298" s="3">
        <v>376.8</v>
      </c>
      <c r="CA298" s="3">
        <v>395.7</v>
      </c>
      <c r="CB298" s="3">
        <v>523.9</v>
      </c>
      <c r="CC298" s="3">
        <v>334.7</v>
      </c>
      <c r="CD298" s="3">
        <v>346.7</v>
      </c>
      <c r="CE298" s="3">
        <v>277</v>
      </c>
      <c r="CF298" s="3">
        <v>9.1999999999999993</v>
      </c>
      <c r="CG298" s="3">
        <v>92</v>
      </c>
      <c r="CH298" s="3">
        <v>80.7</v>
      </c>
      <c r="CI298" s="3">
        <v>305.89999999999998</v>
      </c>
      <c r="CJ298" s="3">
        <v>167.6</v>
      </c>
      <c r="CK298" s="3">
        <v>187.4</v>
      </c>
      <c r="CL298" s="3">
        <v>449.7</v>
      </c>
      <c r="CM298" s="3">
        <v>216.2</v>
      </c>
      <c r="CN298" s="3">
        <v>191.7</v>
      </c>
    </row>
    <row r="299" spans="1:92" x14ac:dyDescent="0.2">
      <c r="A299" s="4">
        <v>40817</v>
      </c>
      <c r="B299" s="3">
        <v>223.5</v>
      </c>
      <c r="C299" s="3">
        <v>196</v>
      </c>
      <c r="D299" s="3">
        <v>239.1</v>
      </c>
      <c r="E299" s="3">
        <v>185.8</v>
      </c>
      <c r="F299" s="3">
        <v>297.7</v>
      </c>
      <c r="G299" s="3">
        <v>294.3</v>
      </c>
      <c r="H299" s="3">
        <v>218.2</v>
      </c>
      <c r="I299" s="3">
        <v>217</v>
      </c>
      <c r="J299" s="3">
        <v>137.5</v>
      </c>
      <c r="K299" s="3">
        <v>180</v>
      </c>
      <c r="L299" s="3">
        <v>234.2</v>
      </c>
      <c r="M299" s="3">
        <v>236</v>
      </c>
      <c r="N299" s="3">
        <v>230</v>
      </c>
      <c r="O299" s="3">
        <v>312.10000000000002</v>
      </c>
      <c r="P299" s="3">
        <v>191.6</v>
      </c>
      <c r="Q299" s="3">
        <v>236.4</v>
      </c>
      <c r="R299" s="3">
        <v>254.8</v>
      </c>
      <c r="S299" s="3">
        <v>244.3</v>
      </c>
      <c r="T299" s="3">
        <v>179.2</v>
      </c>
      <c r="U299" s="3">
        <v>221</v>
      </c>
      <c r="V299" s="3">
        <v>168</v>
      </c>
      <c r="W299" s="3">
        <v>240.4</v>
      </c>
      <c r="X299" s="3">
        <v>209.2</v>
      </c>
      <c r="Y299" s="3">
        <v>266.10000000000002</v>
      </c>
      <c r="Z299" s="3">
        <v>202.2</v>
      </c>
      <c r="AA299" s="3">
        <v>183.3</v>
      </c>
      <c r="AB299" s="3">
        <v>205</v>
      </c>
      <c r="AC299" s="3">
        <v>181</v>
      </c>
      <c r="AD299" s="3">
        <v>159.9</v>
      </c>
      <c r="AE299" s="3">
        <v>249.8</v>
      </c>
      <c r="AF299" s="3">
        <v>182.8</v>
      </c>
      <c r="AG299" s="3">
        <v>173.6</v>
      </c>
      <c r="AH299" s="3">
        <v>227.5</v>
      </c>
      <c r="AI299" s="3">
        <v>186.1</v>
      </c>
      <c r="AJ299" s="3">
        <v>287.60000000000002</v>
      </c>
      <c r="AK299" s="3">
        <v>354.6</v>
      </c>
      <c r="AL299" s="3">
        <v>282.3</v>
      </c>
      <c r="AM299" s="3">
        <v>282.60000000000002</v>
      </c>
      <c r="AN299" s="3">
        <v>310.3</v>
      </c>
      <c r="AO299" s="3">
        <v>166</v>
      </c>
      <c r="AP299" s="3">
        <v>230.8</v>
      </c>
      <c r="AQ299" s="3">
        <v>290.5</v>
      </c>
      <c r="AR299" s="3">
        <v>191.6</v>
      </c>
      <c r="AS299" s="3">
        <v>494.4</v>
      </c>
      <c r="AT299" s="3">
        <v>375.3</v>
      </c>
      <c r="AU299" s="3">
        <v>319.2</v>
      </c>
      <c r="AV299" s="3">
        <v>230.4</v>
      </c>
      <c r="AW299" s="3">
        <v>285.2</v>
      </c>
      <c r="AX299" s="3">
        <v>316.8</v>
      </c>
      <c r="AY299" s="3">
        <v>439.7</v>
      </c>
      <c r="AZ299" s="3">
        <v>362.3</v>
      </c>
      <c r="BA299" s="3">
        <v>218.7</v>
      </c>
      <c r="BB299" s="3">
        <v>347.4</v>
      </c>
      <c r="BC299" s="3">
        <v>309</v>
      </c>
      <c r="BD299" s="3">
        <v>270.2</v>
      </c>
      <c r="BE299" s="3">
        <v>351.6</v>
      </c>
      <c r="BF299" s="3">
        <v>463.1</v>
      </c>
      <c r="BG299" s="3">
        <v>212</v>
      </c>
      <c r="BH299" s="3">
        <v>199.8</v>
      </c>
      <c r="BI299" s="3">
        <v>76.8</v>
      </c>
      <c r="BJ299" s="3">
        <v>177.4</v>
      </c>
      <c r="BK299" s="3">
        <v>202.7</v>
      </c>
      <c r="BL299" s="3">
        <v>220.7</v>
      </c>
      <c r="BM299" s="3">
        <v>288.39999999999998</v>
      </c>
      <c r="BN299" s="3">
        <v>93</v>
      </c>
      <c r="BO299" s="3">
        <v>347</v>
      </c>
      <c r="BP299" s="3">
        <v>352</v>
      </c>
      <c r="BQ299" s="3">
        <v>115.9</v>
      </c>
      <c r="BR299" s="3">
        <v>73.099999999999994</v>
      </c>
      <c r="BS299" s="3">
        <v>109.7</v>
      </c>
      <c r="BT299" s="3">
        <v>177.3</v>
      </c>
      <c r="BU299" s="3">
        <v>118.5</v>
      </c>
      <c r="BV299" s="3">
        <v>165.5</v>
      </c>
      <c r="BW299" s="3">
        <v>218.2</v>
      </c>
      <c r="BX299" s="3">
        <v>438.5</v>
      </c>
      <c r="BY299" s="3">
        <v>96.7</v>
      </c>
      <c r="BZ299" s="3">
        <v>376.6</v>
      </c>
      <c r="CA299" s="3">
        <v>394.6</v>
      </c>
      <c r="CB299" s="3">
        <v>527</v>
      </c>
      <c r="CC299" s="3">
        <v>332.6</v>
      </c>
      <c r="CD299" s="3">
        <v>347.4</v>
      </c>
      <c r="CE299" s="3">
        <v>269.3</v>
      </c>
      <c r="CF299" s="3">
        <v>9.1999999999999993</v>
      </c>
      <c r="CG299" s="3">
        <v>96.3</v>
      </c>
      <c r="CH299" s="3">
        <v>81.8</v>
      </c>
      <c r="CI299" s="3">
        <v>305.8</v>
      </c>
      <c r="CJ299" s="3">
        <v>166.2</v>
      </c>
      <c r="CK299" s="3">
        <v>188.2</v>
      </c>
      <c r="CL299" s="3">
        <v>452.8</v>
      </c>
      <c r="CM299" s="3">
        <v>216.5</v>
      </c>
      <c r="CN299" s="3">
        <v>191</v>
      </c>
    </row>
    <row r="300" spans="1:92" x14ac:dyDescent="0.2">
      <c r="A300" s="4">
        <v>40848</v>
      </c>
      <c r="B300" s="3">
        <v>218.9</v>
      </c>
      <c r="C300" s="3">
        <v>192.9</v>
      </c>
      <c r="D300" s="3">
        <v>239.8</v>
      </c>
      <c r="E300" s="3">
        <v>190.6</v>
      </c>
      <c r="F300" s="3">
        <v>303.10000000000002</v>
      </c>
      <c r="G300" s="3">
        <v>302.5</v>
      </c>
      <c r="H300" s="3">
        <v>213.6</v>
      </c>
      <c r="I300" s="3">
        <v>217.2</v>
      </c>
      <c r="J300" s="3">
        <v>139.5</v>
      </c>
      <c r="K300" s="3">
        <v>183</v>
      </c>
      <c r="L300" s="3">
        <v>235.8</v>
      </c>
      <c r="M300" s="3">
        <v>239.1</v>
      </c>
      <c r="N300" s="3">
        <v>230.2</v>
      </c>
      <c r="O300" s="3">
        <v>309.60000000000002</v>
      </c>
      <c r="P300" s="3">
        <v>195.4</v>
      </c>
      <c r="Q300" s="3">
        <v>240.1</v>
      </c>
      <c r="R300" s="3">
        <v>257.8</v>
      </c>
      <c r="S300" s="3">
        <v>244.4</v>
      </c>
      <c r="T300" s="3">
        <v>179</v>
      </c>
      <c r="U300" s="3">
        <v>219</v>
      </c>
      <c r="V300" s="3">
        <v>166.8</v>
      </c>
      <c r="W300" s="3">
        <v>240.8</v>
      </c>
      <c r="X300" s="3">
        <v>209.4</v>
      </c>
      <c r="Y300" s="3">
        <v>264.89999999999998</v>
      </c>
      <c r="Z300" s="3">
        <v>199.4</v>
      </c>
      <c r="AA300" s="3">
        <v>174.3</v>
      </c>
      <c r="AB300" s="3">
        <v>206.4</v>
      </c>
      <c r="AC300" s="3">
        <v>178.2</v>
      </c>
      <c r="AD300" s="3">
        <v>157.1</v>
      </c>
      <c r="AE300" s="3">
        <v>247.4</v>
      </c>
      <c r="AF300" s="3">
        <v>194.1</v>
      </c>
      <c r="AG300" s="3">
        <v>186.3</v>
      </c>
      <c r="AH300" s="3">
        <v>227.6</v>
      </c>
      <c r="AI300" s="3">
        <v>185.7</v>
      </c>
      <c r="AJ300" s="3">
        <v>288.8</v>
      </c>
      <c r="AK300" s="3">
        <v>355.8</v>
      </c>
      <c r="AL300" s="3">
        <v>283</v>
      </c>
      <c r="AM300" s="3">
        <v>282.2</v>
      </c>
      <c r="AN300" s="3">
        <v>311.10000000000002</v>
      </c>
      <c r="AO300" s="3">
        <v>163.30000000000001</v>
      </c>
      <c r="AP300" s="3">
        <v>232.6</v>
      </c>
      <c r="AQ300" s="3">
        <v>291</v>
      </c>
      <c r="AR300" s="3">
        <v>194.6</v>
      </c>
      <c r="AS300" s="3">
        <v>496.1</v>
      </c>
      <c r="AT300" s="3">
        <v>376.8</v>
      </c>
      <c r="AU300" s="3">
        <v>319.10000000000002</v>
      </c>
      <c r="AV300" s="3">
        <v>232.9</v>
      </c>
      <c r="AW300" s="3">
        <v>284.39999999999998</v>
      </c>
      <c r="AX300" s="3">
        <v>316.8</v>
      </c>
      <c r="AY300" s="3">
        <v>439.7</v>
      </c>
      <c r="AZ300" s="3">
        <v>362.6</v>
      </c>
      <c r="BA300" s="3">
        <v>219.3</v>
      </c>
      <c r="BB300" s="3">
        <v>349.4</v>
      </c>
      <c r="BC300" s="3">
        <v>311.39999999999998</v>
      </c>
      <c r="BD300" s="3">
        <v>271.60000000000002</v>
      </c>
      <c r="BE300" s="3">
        <v>355.1</v>
      </c>
      <c r="BF300" s="3">
        <v>487.6</v>
      </c>
      <c r="BG300" s="3">
        <v>216.8</v>
      </c>
      <c r="BH300" s="3">
        <v>196.9</v>
      </c>
      <c r="BI300" s="3">
        <v>76.8</v>
      </c>
      <c r="BJ300" s="3">
        <v>176.3</v>
      </c>
      <c r="BK300" s="3">
        <v>203.1</v>
      </c>
      <c r="BL300" s="3">
        <v>220.9</v>
      </c>
      <c r="BM300" s="3">
        <v>288.39999999999998</v>
      </c>
      <c r="BN300" s="3">
        <v>92.8</v>
      </c>
      <c r="BO300" s="3">
        <v>347.5</v>
      </c>
      <c r="BP300" s="3">
        <v>352.9</v>
      </c>
      <c r="BQ300" s="3">
        <v>118.2</v>
      </c>
      <c r="BR300" s="3">
        <v>73.599999999999994</v>
      </c>
      <c r="BS300" s="3">
        <v>112.1</v>
      </c>
      <c r="BT300" s="3">
        <v>179.1</v>
      </c>
      <c r="BU300" s="3">
        <v>119.5</v>
      </c>
      <c r="BV300" s="3">
        <v>167.8</v>
      </c>
      <c r="BW300" s="3">
        <v>218.6</v>
      </c>
      <c r="BX300" s="3">
        <v>438</v>
      </c>
      <c r="BY300" s="3">
        <v>96.9</v>
      </c>
      <c r="BZ300" s="3">
        <v>377</v>
      </c>
      <c r="CA300" s="3">
        <v>393.5</v>
      </c>
      <c r="CB300" s="3">
        <v>534.70000000000005</v>
      </c>
      <c r="CC300" s="3">
        <v>329</v>
      </c>
      <c r="CD300" s="3">
        <v>350.5</v>
      </c>
      <c r="CE300" s="3">
        <v>261.2</v>
      </c>
      <c r="CF300" s="3">
        <v>8.9</v>
      </c>
      <c r="CG300" s="3">
        <v>98.5</v>
      </c>
      <c r="CH300" s="3">
        <v>82</v>
      </c>
      <c r="CI300" s="3">
        <v>302.39999999999998</v>
      </c>
      <c r="CJ300" s="3">
        <v>160.1</v>
      </c>
      <c r="CK300" s="3">
        <v>188.2</v>
      </c>
      <c r="CL300" s="3">
        <v>452.3</v>
      </c>
      <c r="CM300" s="3">
        <v>216.7</v>
      </c>
      <c r="CN300" s="3">
        <v>190.9</v>
      </c>
    </row>
    <row r="301" spans="1:92" x14ac:dyDescent="0.2">
      <c r="A301" s="4">
        <v>40878</v>
      </c>
      <c r="B301" s="3">
        <v>219.2</v>
      </c>
      <c r="C301" s="3">
        <v>198.5</v>
      </c>
      <c r="D301" s="3">
        <v>240.2</v>
      </c>
      <c r="E301" s="3">
        <v>193.3</v>
      </c>
      <c r="F301" s="3">
        <v>299.7</v>
      </c>
      <c r="G301" s="3">
        <v>294.7</v>
      </c>
      <c r="H301" s="3">
        <v>214.3</v>
      </c>
      <c r="I301" s="3">
        <v>218.7</v>
      </c>
      <c r="J301" s="3">
        <v>142</v>
      </c>
      <c r="K301" s="3">
        <v>182.1</v>
      </c>
      <c r="L301" s="3">
        <v>231.8</v>
      </c>
      <c r="M301" s="3">
        <v>228.3</v>
      </c>
      <c r="N301" s="3">
        <v>232.6</v>
      </c>
      <c r="O301" s="3">
        <v>310.39999999999998</v>
      </c>
      <c r="P301" s="3">
        <v>197.3</v>
      </c>
      <c r="Q301" s="3">
        <v>240.8</v>
      </c>
      <c r="R301" s="3">
        <v>256.60000000000002</v>
      </c>
      <c r="S301" s="3">
        <v>244.2</v>
      </c>
      <c r="T301" s="3">
        <v>183.5</v>
      </c>
      <c r="U301" s="3">
        <v>224.2</v>
      </c>
      <c r="V301" s="3">
        <v>168.6</v>
      </c>
      <c r="W301" s="3">
        <v>241.6</v>
      </c>
      <c r="X301" s="3">
        <v>212.9</v>
      </c>
      <c r="Y301" s="3">
        <v>264.39999999999998</v>
      </c>
      <c r="Z301" s="3">
        <v>203.3</v>
      </c>
      <c r="AA301" s="3">
        <v>181.7</v>
      </c>
      <c r="AB301" s="3">
        <v>207.8</v>
      </c>
      <c r="AC301" s="3">
        <v>186.2</v>
      </c>
      <c r="AD301" s="3">
        <v>165.6</v>
      </c>
      <c r="AE301" s="3">
        <v>251.5</v>
      </c>
      <c r="AF301" s="3">
        <v>202.7</v>
      </c>
      <c r="AG301" s="3">
        <v>196</v>
      </c>
      <c r="AH301" s="3">
        <v>227</v>
      </c>
      <c r="AI301" s="3">
        <v>188.8</v>
      </c>
      <c r="AJ301" s="3">
        <v>289.8</v>
      </c>
      <c r="AK301" s="3">
        <v>355.9</v>
      </c>
      <c r="AL301" s="3">
        <v>283.5</v>
      </c>
      <c r="AM301" s="3">
        <v>282.2</v>
      </c>
      <c r="AN301" s="3">
        <v>311.60000000000002</v>
      </c>
      <c r="AO301" s="3">
        <v>162</v>
      </c>
      <c r="AP301" s="3">
        <v>228.5</v>
      </c>
      <c r="AQ301" s="3">
        <v>292.10000000000002</v>
      </c>
      <c r="AR301" s="3">
        <v>186.1</v>
      </c>
      <c r="AS301" s="3">
        <v>494.7</v>
      </c>
      <c r="AT301" s="3">
        <v>377.2</v>
      </c>
      <c r="AU301" s="3">
        <v>319.60000000000002</v>
      </c>
      <c r="AV301" s="3">
        <v>231.7</v>
      </c>
      <c r="AW301" s="3">
        <v>283.7</v>
      </c>
      <c r="AX301" s="3">
        <v>316.8</v>
      </c>
      <c r="AY301" s="3">
        <v>439.7</v>
      </c>
      <c r="AZ301" s="3">
        <v>362.5</v>
      </c>
      <c r="BA301" s="3">
        <v>221.7</v>
      </c>
      <c r="BB301" s="3">
        <v>350.4</v>
      </c>
      <c r="BC301" s="3">
        <v>312</v>
      </c>
      <c r="BD301" s="3">
        <v>271.60000000000002</v>
      </c>
      <c r="BE301" s="3">
        <v>355.1</v>
      </c>
      <c r="BF301" s="3">
        <v>489.3</v>
      </c>
      <c r="BG301" s="3">
        <v>220.2</v>
      </c>
      <c r="BH301" s="3">
        <v>208</v>
      </c>
      <c r="BI301" s="3">
        <v>75.400000000000006</v>
      </c>
      <c r="BJ301" s="3">
        <v>175.9</v>
      </c>
      <c r="BK301" s="3">
        <v>204.9</v>
      </c>
      <c r="BL301" s="3">
        <v>219.9</v>
      </c>
      <c r="BM301" s="3">
        <v>288.39999999999998</v>
      </c>
      <c r="BN301" s="3">
        <v>94.5</v>
      </c>
      <c r="BO301" s="3">
        <v>348.4</v>
      </c>
      <c r="BP301" s="3">
        <v>352.7</v>
      </c>
      <c r="BQ301" s="3">
        <v>116.6</v>
      </c>
      <c r="BR301" s="3">
        <v>69.8</v>
      </c>
      <c r="BS301" s="3">
        <v>109.2</v>
      </c>
      <c r="BT301" s="3">
        <v>178.4</v>
      </c>
      <c r="BU301" s="3">
        <v>118</v>
      </c>
      <c r="BV301" s="3">
        <v>166.8</v>
      </c>
      <c r="BW301" s="3">
        <v>216.9</v>
      </c>
      <c r="BX301" s="3">
        <v>438.5</v>
      </c>
      <c r="BY301" s="3">
        <v>96</v>
      </c>
      <c r="BZ301" s="3">
        <v>376.5</v>
      </c>
      <c r="CA301" s="3">
        <v>391.2</v>
      </c>
      <c r="CB301" s="3">
        <v>566</v>
      </c>
      <c r="CC301" s="3">
        <v>332.4</v>
      </c>
      <c r="CD301" s="3">
        <v>359.6</v>
      </c>
      <c r="CE301" s="3">
        <v>300.3</v>
      </c>
      <c r="CF301" s="3">
        <v>8.9</v>
      </c>
      <c r="CG301" s="3">
        <v>101.4</v>
      </c>
      <c r="CH301" s="3">
        <v>82.2</v>
      </c>
      <c r="CI301" s="3">
        <v>304.5</v>
      </c>
      <c r="CJ301" s="3">
        <v>164.8</v>
      </c>
      <c r="CK301" s="3">
        <v>188.2</v>
      </c>
      <c r="CL301" s="3">
        <v>452.4</v>
      </c>
      <c r="CM301" s="3">
        <v>216.7</v>
      </c>
      <c r="CN301" s="3">
        <v>190.8</v>
      </c>
    </row>
    <row r="302" spans="1:92" x14ac:dyDescent="0.2">
      <c r="A302" s="4">
        <v>40909</v>
      </c>
      <c r="B302" s="3">
        <v>222.4</v>
      </c>
      <c r="C302" s="3">
        <v>196.1</v>
      </c>
      <c r="D302" s="3">
        <v>241</v>
      </c>
      <c r="E302" s="3">
        <v>195.7</v>
      </c>
      <c r="F302" s="3">
        <v>303.60000000000002</v>
      </c>
      <c r="G302" s="3">
        <v>302</v>
      </c>
      <c r="H302" s="3">
        <v>225.6</v>
      </c>
      <c r="I302" s="3">
        <v>218.4</v>
      </c>
      <c r="J302" s="3">
        <v>139.1</v>
      </c>
      <c r="K302" s="3">
        <v>181.3</v>
      </c>
      <c r="L302" s="3">
        <v>234.8</v>
      </c>
      <c r="M302" s="3">
        <v>238.2</v>
      </c>
      <c r="N302" s="3">
        <v>228.9</v>
      </c>
      <c r="O302" s="3">
        <v>311.8</v>
      </c>
      <c r="P302" s="3">
        <v>193.4</v>
      </c>
      <c r="Q302" s="3">
        <v>244.3</v>
      </c>
      <c r="R302" s="3">
        <v>252.5</v>
      </c>
      <c r="S302" s="3">
        <v>241.7</v>
      </c>
      <c r="T302" s="3">
        <v>182.4</v>
      </c>
      <c r="U302" s="3">
        <v>224.5</v>
      </c>
      <c r="V302" s="3">
        <v>171.8</v>
      </c>
      <c r="W302" s="3">
        <v>243.4</v>
      </c>
      <c r="X302" s="3">
        <v>212.7</v>
      </c>
      <c r="Y302" s="3">
        <v>267.3</v>
      </c>
      <c r="Z302" s="3">
        <v>203</v>
      </c>
      <c r="AA302" s="3">
        <v>185.7</v>
      </c>
      <c r="AB302" s="3">
        <v>204.8</v>
      </c>
      <c r="AC302" s="3">
        <v>185.2</v>
      </c>
      <c r="AD302" s="3">
        <v>165.9</v>
      </c>
      <c r="AE302" s="3">
        <v>243.8</v>
      </c>
      <c r="AF302" s="3">
        <v>193.6</v>
      </c>
      <c r="AG302" s="3">
        <v>185.3</v>
      </c>
      <c r="AH302" s="3">
        <v>230.3</v>
      </c>
      <c r="AI302" s="3">
        <v>186</v>
      </c>
      <c r="AJ302" s="3">
        <v>290.39999999999998</v>
      </c>
      <c r="AK302" s="3">
        <v>356</v>
      </c>
      <c r="AL302" s="3">
        <v>284.39999999999998</v>
      </c>
      <c r="AM302" s="3">
        <v>283.2</v>
      </c>
      <c r="AN302" s="3">
        <v>311.8</v>
      </c>
      <c r="AO302" s="3">
        <v>164.6</v>
      </c>
      <c r="AP302" s="3">
        <v>233.5</v>
      </c>
      <c r="AQ302" s="3">
        <v>292.39999999999998</v>
      </c>
      <c r="AR302" s="3">
        <v>195.1</v>
      </c>
      <c r="AS302" s="3">
        <v>495.4</v>
      </c>
      <c r="AT302" s="3">
        <v>377.4</v>
      </c>
      <c r="AU302" s="3">
        <v>320.89999999999998</v>
      </c>
      <c r="AV302" s="3">
        <v>232</v>
      </c>
      <c r="AW302" s="3">
        <v>283.5</v>
      </c>
      <c r="AX302" s="3">
        <v>316.8</v>
      </c>
      <c r="AY302" s="3">
        <v>439.7</v>
      </c>
      <c r="AZ302" s="3">
        <v>362.5</v>
      </c>
      <c r="BA302" s="3">
        <v>223.5</v>
      </c>
      <c r="BB302" s="3">
        <v>347.9</v>
      </c>
      <c r="BC302" s="3">
        <v>312.2</v>
      </c>
      <c r="BD302" s="3">
        <v>271.60000000000002</v>
      </c>
      <c r="BE302" s="3">
        <v>355.1</v>
      </c>
      <c r="BF302" s="3">
        <v>490.1</v>
      </c>
      <c r="BG302" s="3">
        <v>207.3</v>
      </c>
      <c r="BH302" s="3">
        <v>196.8</v>
      </c>
      <c r="BI302" s="3">
        <v>74.599999999999994</v>
      </c>
      <c r="BJ302" s="3">
        <v>175.3</v>
      </c>
      <c r="BK302" s="3">
        <v>204.8</v>
      </c>
      <c r="BL302" s="3">
        <v>221.3</v>
      </c>
      <c r="BM302" s="3">
        <v>288.39999999999998</v>
      </c>
      <c r="BN302" s="3">
        <v>94.3</v>
      </c>
      <c r="BO302" s="3">
        <v>348.7</v>
      </c>
      <c r="BP302" s="3">
        <v>352.2</v>
      </c>
      <c r="BQ302" s="3">
        <v>111.8</v>
      </c>
      <c r="BR302" s="3">
        <v>64.400000000000006</v>
      </c>
      <c r="BS302" s="3">
        <v>104.6</v>
      </c>
      <c r="BT302" s="3">
        <v>175.5</v>
      </c>
      <c r="BU302" s="3">
        <v>114.6</v>
      </c>
      <c r="BV302" s="3">
        <v>165.7</v>
      </c>
      <c r="BW302" s="3">
        <v>218.6</v>
      </c>
      <c r="BX302" s="3">
        <v>439.7</v>
      </c>
      <c r="BY302" s="3">
        <v>97.8</v>
      </c>
      <c r="BZ302" s="3">
        <v>377.2</v>
      </c>
      <c r="CA302" s="3">
        <v>391.6</v>
      </c>
      <c r="CB302" s="3">
        <v>534.6</v>
      </c>
      <c r="CC302" s="3">
        <v>346.3</v>
      </c>
      <c r="CD302" s="3">
        <v>359.8</v>
      </c>
      <c r="CE302" s="3">
        <v>262.8</v>
      </c>
      <c r="CF302" s="3">
        <v>9.1</v>
      </c>
      <c r="CG302" s="3">
        <v>98</v>
      </c>
      <c r="CH302" s="3">
        <v>83</v>
      </c>
      <c r="CI302" s="3">
        <v>299.89999999999998</v>
      </c>
      <c r="CJ302" s="3">
        <v>163.30000000000001</v>
      </c>
      <c r="CK302" s="3">
        <v>187.9</v>
      </c>
      <c r="CL302" s="3">
        <v>452.1</v>
      </c>
      <c r="CM302" s="3">
        <v>217.1</v>
      </c>
      <c r="CN302" s="3">
        <v>190.2</v>
      </c>
    </row>
    <row r="303" spans="1:92" x14ac:dyDescent="0.2">
      <c r="A303" s="4">
        <v>40940</v>
      </c>
      <c r="B303" s="3">
        <v>221.8</v>
      </c>
      <c r="C303" s="3">
        <v>198.9</v>
      </c>
      <c r="D303" s="3">
        <v>243.1</v>
      </c>
      <c r="E303" s="3">
        <v>197.9</v>
      </c>
      <c r="F303" s="3">
        <v>307.8</v>
      </c>
      <c r="G303" s="3">
        <v>314.39999999999998</v>
      </c>
      <c r="H303" s="3">
        <v>228.3</v>
      </c>
      <c r="I303" s="3">
        <v>218.1</v>
      </c>
      <c r="J303" s="3">
        <v>136.69999999999999</v>
      </c>
      <c r="K303" s="3">
        <v>181</v>
      </c>
      <c r="L303" s="3">
        <v>234.5</v>
      </c>
      <c r="M303" s="3">
        <v>240</v>
      </c>
      <c r="N303" s="3">
        <v>226.7</v>
      </c>
      <c r="O303" s="3">
        <v>310.2</v>
      </c>
      <c r="P303" s="3">
        <v>189.4</v>
      </c>
      <c r="Q303" s="3">
        <v>240.2</v>
      </c>
      <c r="R303" s="3">
        <v>257.89999999999998</v>
      </c>
      <c r="S303" s="3">
        <v>243.2</v>
      </c>
      <c r="T303" s="3">
        <v>185.7</v>
      </c>
      <c r="U303" s="3">
        <v>221.1</v>
      </c>
      <c r="V303" s="3">
        <v>171.3</v>
      </c>
      <c r="W303" s="3">
        <v>253.2</v>
      </c>
      <c r="X303" s="3">
        <v>219.7</v>
      </c>
      <c r="Y303" s="3">
        <v>273.3</v>
      </c>
      <c r="Z303" s="3">
        <v>209.9</v>
      </c>
      <c r="AA303" s="3">
        <v>190.6</v>
      </c>
      <c r="AB303" s="3">
        <v>212.7</v>
      </c>
      <c r="AC303" s="3">
        <v>190.5</v>
      </c>
      <c r="AD303" s="3">
        <v>169.7</v>
      </c>
      <c r="AE303" s="3">
        <v>255.8</v>
      </c>
      <c r="AF303" s="3">
        <v>189.4</v>
      </c>
      <c r="AG303" s="3">
        <v>178.2</v>
      </c>
      <c r="AH303" s="3">
        <v>236.7</v>
      </c>
      <c r="AI303" s="3">
        <v>190.2</v>
      </c>
      <c r="AJ303" s="3">
        <v>291</v>
      </c>
      <c r="AK303" s="3">
        <v>356.2</v>
      </c>
      <c r="AL303" s="3">
        <v>284.7</v>
      </c>
      <c r="AM303" s="3">
        <v>286</v>
      </c>
      <c r="AN303" s="3">
        <v>313.2</v>
      </c>
      <c r="AO303" s="3">
        <v>169.9</v>
      </c>
      <c r="AP303" s="3">
        <v>235</v>
      </c>
      <c r="AQ303" s="3">
        <v>293.3</v>
      </c>
      <c r="AR303" s="3">
        <v>197</v>
      </c>
      <c r="AS303" s="3">
        <v>495.7</v>
      </c>
      <c r="AT303" s="3">
        <v>377.8</v>
      </c>
      <c r="AU303" s="3">
        <v>320.89999999999998</v>
      </c>
      <c r="AV303" s="3">
        <v>232.6</v>
      </c>
      <c r="AW303" s="3">
        <v>283.7</v>
      </c>
      <c r="AX303" s="3">
        <v>316.8</v>
      </c>
      <c r="AY303" s="3">
        <v>439.7</v>
      </c>
      <c r="AZ303" s="3">
        <v>363</v>
      </c>
      <c r="BA303" s="3">
        <v>224.3</v>
      </c>
      <c r="BB303" s="3">
        <v>344.8</v>
      </c>
      <c r="BC303" s="3">
        <v>310.39999999999998</v>
      </c>
      <c r="BD303" s="3">
        <v>268.2</v>
      </c>
      <c r="BE303" s="3">
        <v>351.8</v>
      </c>
      <c r="BF303" s="3">
        <v>498.3</v>
      </c>
      <c r="BG303" s="3">
        <v>214</v>
      </c>
      <c r="BH303" s="3">
        <v>207.2</v>
      </c>
      <c r="BI303" s="3">
        <v>75.3</v>
      </c>
      <c r="BJ303" s="3">
        <v>179.2</v>
      </c>
      <c r="BK303" s="3">
        <v>207.7</v>
      </c>
      <c r="BL303" s="3">
        <v>218.4</v>
      </c>
      <c r="BM303" s="3">
        <v>288.39999999999998</v>
      </c>
      <c r="BN303" s="3">
        <v>94.8</v>
      </c>
      <c r="BO303" s="3">
        <v>349.4</v>
      </c>
      <c r="BP303" s="3">
        <v>352.6</v>
      </c>
      <c r="BQ303" s="3">
        <v>116.4</v>
      </c>
      <c r="BR303" s="3">
        <v>72.2</v>
      </c>
      <c r="BS303" s="3">
        <v>109.7</v>
      </c>
      <c r="BT303" s="3">
        <v>180.1</v>
      </c>
      <c r="BU303" s="3">
        <v>117.3</v>
      </c>
      <c r="BV303" s="3">
        <v>170.6</v>
      </c>
      <c r="BW303" s="3">
        <v>220.8</v>
      </c>
      <c r="BX303" s="3">
        <v>440.1</v>
      </c>
      <c r="BY303" s="3">
        <v>98.4</v>
      </c>
      <c r="BZ303" s="3">
        <v>377.6</v>
      </c>
      <c r="CA303" s="3">
        <v>397.8</v>
      </c>
      <c r="CB303" s="3">
        <v>529.29999999999995</v>
      </c>
      <c r="CC303" s="3">
        <v>350.9</v>
      </c>
      <c r="CD303" s="3">
        <v>361.6</v>
      </c>
      <c r="CE303" s="3">
        <v>262.8</v>
      </c>
      <c r="CF303" s="3">
        <v>9.1</v>
      </c>
      <c r="CG303" s="3">
        <v>99.2</v>
      </c>
      <c r="CH303" s="3">
        <v>82.1</v>
      </c>
      <c r="CI303" s="3">
        <v>310.3</v>
      </c>
      <c r="CJ303" s="3">
        <v>166.6</v>
      </c>
      <c r="CK303" s="3">
        <v>187.9</v>
      </c>
      <c r="CL303" s="3">
        <v>453.8</v>
      </c>
      <c r="CM303" s="3">
        <v>217.6</v>
      </c>
      <c r="CN303" s="3">
        <v>191.4</v>
      </c>
    </row>
    <row r="304" spans="1:92" x14ac:dyDescent="0.2">
      <c r="A304" s="4">
        <v>40969</v>
      </c>
      <c r="B304" s="3">
        <v>224.1</v>
      </c>
      <c r="C304" s="3">
        <v>199.7</v>
      </c>
      <c r="D304" s="3">
        <v>238.6</v>
      </c>
      <c r="E304" s="3">
        <v>201.4</v>
      </c>
      <c r="F304" s="3">
        <v>307.8</v>
      </c>
      <c r="G304" s="3">
        <v>313.60000000000002</v>
      </c>
      <c r="H304" s="3">
        <v>226.9</v>
      </c>
      <c r="I304" s="3">
        <v>214.1</v>
      </c>
      <c r="J304" s="3">
        <v>141.6</v>
      </c>
      <c r="K304" s="3">
        <v>182.4</v>
      </c>
      <c r="L304" s="3">
        <v>236.5</v>
      </c>
      <c r="M304" s="3">
        <v>236.6</v>
      </c>
      <c r="N304" s="3">
        <v>233.8</v>
      </c>
      <c r="O304" s="3">
        <v>306</v>
      </c>
      <c r="P304" s="3">
        <v>190.3</v>
      </c>
      <c r="Q304" s="3">
        <v>242.8</v>
      </c>
      <c r="R304" s="3">
        <v>261.60000000000002</v>
      </c>
      <c r="S304" s="3">
        <v>242.9</v>
      </c>
      <c r="T304" s="3">
        <v>180.7</v>
      </c>
      <c r="U304" s="3">
        <v>208.1</v>
      </c>
      <c r="V304" s="3">
        <v>169.9</v>
      </c>
      <c r="W304" s="3">
        <v>249.8</v>
      </c>
      <c r="X304" s="3">
        <v>207.3</v>
      </c>
      <c r="Y304" s="3">
        <v>269.5</v>
      </c>
      <c r="Z304" s="3">
        <v>211.9</v>
      </c>
      <c r="AA304" s="3">
        <v>191.1</v>
      </c>
      <c r="AB304" s="3">
        <v>215.8</v>
      </c>
      <c r="AC304" s="3">
        <v>188.8</v>
      </c>
      <c r="AD304" s="3">
        <v>169.3</v>
      </c>
      <c r="AE304" s="3">
        <v>248.1</v>
      </c>
      <c r="AF304" s="3">
        <v>191</v>
      </c>
      <c r="AG304" s="3">
        <v>178.4</v>
      </c>
      <c r="AH304" s="3">
        <v>244.2</v>
      </c>
      <c r="AI304" s="3">
        <v>188.7</v>
      </c>
      <c r="AJ304" s="3">
        <v>291.39999999999998</v>
      </c>
      <c r="AK304" s="3">
        <v>356.2</v>
      </c>
      <c r="AL304" s="3">
        <v>285.10000000000002</v>
      </c>
      <c r="AM304" s="3">
        <v>288.7</v>
      </c>
      <c r="AN304" s="3">
        <v>314.60000000000002</v>
      </c>
      <c r="AO304" s="3">
        <v>174.8</v>
      </c>
      <c r="AP304" s="3">
        <v>235.4</v>
      </c>
      <c r="AQ304" s="3">
        <v>294.3</v>
      </c>
      <c r="AR304" s="3">
        <v>196.9</v>
      </c>
      <c r="AS304" s="3">
        <v>495.7</v>
      </c>
      <c r="AT304" s="3">
        <v>377.3</v>
      </c>
      <c r="AU304" s="3">
        <v>321.2</v>
      </c>
      <c r="AV304" s="3">
        <v>232.1</v>
      </c>
      <c r="AW304" s="3">
        <v>282.7</v>
      </c>
      <c r="AX304" s="3">
        <v>316.8</v>
      </c>
      <c r="AY304" s="3">
        <v>439.7</v>
      </c>
      <c r="AZ304" s="3">
        <v>362.7</v>
      </c>
      <c r="BA304" s="3">
        <v>224.1</v>
      </c>
      <c r="BB304" s="3">
        <v>348.1</v>
      </c>
      <c r="BC304" s="3">
        <v>311.5</v>
      </c>
      <c r="BD304" s="3">
        <v>265.2</v>
      </c>
      <c r="BE304" s="3">
        <v>350.2</v>
      </c>
      <c r="BF304" s="3">
        <v>505.4</v>
      </c>
      <c r="BG304" s="3">
        <v>225.5</v>
      </c>
      <c r="BH304" s="3">
        <v>201.7</v>
      </c>
      <c r="BI304" s="3">
        <v>76.3</v>
      </c>
      <c r="BJ304" s="3">
        <v>180.8</v>
      </c>
      <c r="BK304" s="3">
        <v>207.3</v>
      </c>
      <c r="BL304" s="3">
        <v>221</v>
      </c>
      <c r="BM304" s="3">
        <v>288.39999999999998</v>
      </c>
      <c r="BN304" s="3">
        <v>95.4</v>
      </c>
      <c r="BO304" s="3">
        <v>350.1</v>
      </c>
      <c r="BP304" s="3">
        <v>352.5</v>
      </c>
      <c r="BQ304" s="3">
        <v>119.3</v>
      </c>
      <c r="BR304" s="3">
        <v>76.5</v>
      </c>
      <c r="BS304" s="3">
        <v>113.6</v>
      </c>
      <c r="BT304" s="3">
        <v>181.2</v>
      </c>
      <c r="BU304" s="3">
        <v>120</v>
      </c>
      <c r="BV304" s="3">
        <v>172.9</v>
      </c>
      <c r="BW304" s="3">
        <v>219.1</v>
      </c>
      <c r="BX304" s="3">
        <v>440.5</v>
      </c>
      <c r="BY304" s="3">
        <v>98.3</v>
      </c>
      <c r="BZ304" s="3">
        <v>378.2</v>
      </c>
      <c r="CA304" s="3">
        <v>405.9</v>
      </c>
      <c r="CB304" s="3">
        <v>532.6</v>
      </c>
      <c r="CC304" s="3">
        <v>348.9</v>
      </c>
      <c r="CD304" s="3">
        <v>361.3</v>
      </c>
      <c r="CE304" s="3">
        <v>265.7</v>
      </c>
      <c r="CF304" s="3">
        <v>9.1</v>
      </c>
      <c r="CG304" s="3">
        <v>100.6</v>
      </c>
      <c r="CH304" s="3">
        <v>82</v>
      </c>
      <c r="CI304" s="3">
        <v>304.89999999999998</v>
      </c>
      <c r="CJ304" s="3">
        <v>168.8</v>
      </c>
      <c r="CK304" s="3">
        <v>187.9</v>
      </c>
      <c r="CL304" s="3">
        <v>455.7</v>
      </c>
      <c r="CM304" s="3">
        <v>217.8</v>
      </c>
      <c r="CN304" s="3">
        <v>191.9</v>
      </c>
    </row>
    <row r="305" spans="1:92" x14ac:dyDescent="0.2">
      <c r="A305" s="4">
        <v>41000</v>
      </c>
      <c r="B305" s="3">
        <v>220.6</v>
      </c>
      <c r="C305" s="3">
        <v>200</v>
      </c>
      <c r="D305" s="3">
        <v>242.4</v>
      </c>
      <c r="E305" s="3">
        <v>198.2</v>
      </c>
      <c r="F305" s="3">
        <v>302</v>
      </c>
      <c r="G305" s="3">
        <v>314.89999999999998</v>
      </c>
      <c r="H305" s="3">
        <v>219.8</v>
      </c>
      <c r="I305" s="3">
        <v>216.4</v>
      </c>
      <c r="J305" s="3">
        <v>140.19999999999999</v>
      </c>
      <c r="K305" s="3">
        <v>183.2</v>
      </c>
      <c r="L305" s="3">
        <v>236.2</v>
      </c>
      <c r="M305" s="3">
        <v>236.2</v>
      </c>
      <c r="N305" s="3">
        <v>233.7</v>
      </c>
      <c r="O305" s="3">
        <v>304.5</v>
      </c>
      <c r="P305" s="3">
        <v>192</v>
      </c>
      <c r="Q305" s="3">
        <v>241.4</v>
      </c>
      <c r="R305" s="3">
        <v>264.3</v>
      </c>
      <c r="S305" s="3">
        <v>241.8</v>
      </c>
      <c r="T305" s="3">
        <v>181.2</v>
      </c>
      <c r="U305" s="3">
        <v>222.6</v>
      </c>
      <c r="V305" s="3">
        <v>170.8</v>
      </c>
      <c r="W305" s="3">
        <v>250.2</v>
      </c>
      <c r="X305" s="3">
        <v>212.1</v>
      </c>
      <c r="Y305" s="3">
        <v>274.10000000000002</v>
      </c>
      <c r="Z305" s="3">
        <v>205.5</v>
      </c>
      <c r="AA305" s="3">
        <v>189.5</v>
      </c>
      <c r="AB305" s="3">
        <v>206.2</v>
      </c>
      <c r="AC305" s="3">
        <v>187.4</v>
      </c>
      <c r="AD305" s="3">
        <v>165.9</v>
      </c>
      <c r="AE305" s="3">
        <v>256.8</v>
      </c>
      <c r="AF305" s="3">
        <v>190.5</v>
      </c>
      <c r="AG305" s="3">
        <v>176.5</v>
      </c>
      <c r="AH305" s="3">
        <v>248.7</v>
      </c>
      <c r="AI305" s="3">
        <v>185.2</v>
      </c>
      <c r="AJ305" s="3">
        <v>293.2</v>
      </c>
      <c r="AK305" s="3">
        <v>356.9</v>
      </c>
      <c r="AL305" s="3">
        <v>285.89999999999998</v>
      </c>
      <c r="AM305" s="3">
        <v>290.3</v>
      </c>
      <c r="AN305" s="3">
        <v>318.2</v>
      </c>
      <c r="AO305" s="3">
        <v>171.9</v>
      </c>
      <c r="AP305" s="3">
        <v>237.7</v>
      </c>
      <c r="AQ305" s="3">
        <v>298.8</v>
      </c>
      <c r="AR305" s="3">
        <v>197.8</v>
      </c>
      <c r="AS305" s="3">
        <v>521.4</v>
      </c>
      <c r="AT305" s="3">
        <v>396.3</v>
      </c>
      <c r="AU305" s="3">
        <v>325.3</v>
      </c>
      <c r="AV305" s="3">
        <v>232.9</v>
      </c>
      <c r="AW305" s="3">
        <v>282</v>
      </c>
      <c r="AX305" s="3">
        <v>318.2</v>
      </c>
      <c r="AY305" s="3">
        <v>465.4</v>
      </c>
      <c r="AZ305" s="3">
        <v>363.1</v>
      </c>
      <c r="BA305" s="3">
        <v>224.7</v>
      </c>
      <c r="BB305" s="3">
        <v>353.1</v>
      </c>
      <c r="BC305" s="3">
        <v>311.60000000000002</v>
      </c>
      <c r="BD305" s="3">
        <v>265.2</v>
      </c>
      <c r="BE305" s="3">
        <v>348</v>
      </c>
      <c r="BF305" s="3">
        <v>500.1</v>
      </c>
      <c r="BG305" s="3">
        <v>215.6</v>
      </c>
      <c r="BH305" s="3">
        <v>208</v>
      </c>
      <c r="BI305" s="3">
        <v>76.599999999999994</v>
      </c>
      <c r="BJ305" s="3">
        <v>177.9</v>
      </c>
      <c r="BK305" s="3">
        <v>206.4</v>
      </c>
      <c r="BL305" s="3">
        <v>221.2</v>
      </c>
      <c r="BM305" s="3">
        <v>288.39999999999998</v>
      </c>
      <c r="BN305" s="3">
        <v>96</v>
      </c>
      <c r="BO305" s="3">
        <v>350.3</v>
      </c>
      <c r="BP305" s="3">
        <v>353.8</v>
      </c>
      <c r="BQ305" s="3">
        <v>122.9</v>
      </c>
      <c r="BR305" s="3">
        <v>76.7</v>
      </c>
      <c r="BS305" s="3">
        <v>112.2</v>
      </c>
      <c r="BT305" s="3">
        <v>180.7</v>
      </c>
      <c r="BU305" s="3">
        <v>121.3</v>
      </c>
      <c r="BV305" s="3">
        <v>172</v>
      </c>
      <c r="BW305" s="3">
        <v>220.2</v>
      </c>
      <c r="BX305" s="3">
        <v>446</v>
      </c>
      <c r="BY305" s="3">
        <v>98.3</v>
      </c>
      <c r="BZ305" s="3">
        <v>379.8</v>
      </c>
      <c r="CA305" s="3">
        <v>417.2</v>
      </c>
      <c r="CB305" s="3">
        <v>535</v>
      </c>
      <c r="CC305" s="3">
        <v>351.2</v>
      </c>
      <c r="CD305" s="3">
        <v>365.6</v>
      </c>
      <c r="CE305" s="3">
        <v>274.7</v>
      </c>
      <c r="CF305" s="3">
        <v>9</v>
      </c>
      <c r="CG305" s="3">
        <v>105.2</v>
      </c>
      <c r="CH305" s="3">
        <v>81.5</v>
      </c>
      <c r="CI305" s="3">
        <v>308.2</v>
      </c>
      <c r="CJ305" s="3">
        <v>175.1</v>
      </c>
      <c r="CK305" s="3">
        <v>187.9</v>
      </c>
      <c r="CL305" s="3">
        <v>461.7</v>
      </c>
      <c r="CM305" s="3">
        <v>219.7</v>
      </c>
      <c r="CN305" s="3">
        <v>197.5</v>
      </c>
    </row>
    <row r="306" spans="1:92" x14ac:dyDescent="0.2">
      <c r="A306" s="4">
        <v>41030</v>
      </c>
      <c r="B306" s="3">
        <v>217.3</v>
      </c>
      <c r="C306" s="3">
        <v>200.1</v>
      </c>
      <c r="D306" s="3">
        <v>241</v>
      </c>
      <c r="E306" s="3">
        <v>203.4</v>
      </c>
      <c r="F306" s="3">
        <v>305.2</v>
      </c>
      <c r="G306" s="3">
        <v>320.5</v>
      </c>
      <c r="H306" s="3">
        <v>225.5</v>
      </c>
      <c r="I306" s="3">
        <v>217.3</v>
      </c>
      <c r="J306" s="3">
        <v>139.19999999999999</v>
      </c>
      <c r="K306" s="3">
        <v>183.7</v>
      </c>
      <c r="L306" s="3">
        <v>240.1</v>
      </c>
      <c r="M306" s="3">
        <v>243.2</v>
      </c>
      <c r="N306" s="3">
        <v>234.7</v>
      </c>
      <c r="O306" s="3">
        <v>308.3</v>
      </c>
      <c r="P306" s="3">
        <v>192.8</v>
      </c>
      <c r="Q306" s="3">
        <v>239.9</v>
      </c>
      <c r="R306" s="3">
        <v>263.5</v>
      </c>
      <c r="S306" s="3">
        <v>242.3</v>
      </c>
      <c r="T306" s="3">
        <v>180.5</v>
      </c>
      <c r="U306" s="3">
        <v>210.8</v>
      </c>
      <c r="V306" s="3">
        <v>170.5</v>
      </c>
      <c r="W306" s="3">
        <v>249.7</v>
      </c>
      <c r="X306" s="3">
        <v>216.3</v>
      </c>
      <c r="Y306" s="3">
        <v>277</v>
      </c>
      <c r="Z306" s="3">
        <v>208.8</v>
      </c>
      <c r="AA306" s="3">
        <v>193</v>
      </c>
      <c r="AB306" s="3">
        <v>209.1</v>
      </c>
      <c r="AC306" s="3">
        <v>187.4</v>
      </c>
      <c r="AD306" s="3">
        <v>167.1</v>
      </c>
      <c r="AE306" s="3">
        <v>250.5</v>
      </c>
      <c r="AF306" s="3">
        <v>190.6</v>
      </c>
      <c r="AG306" s="3">
        <v>176.8</v>
      </c>
      <c r="AH306" s="3">
        <v>247.8</v>
      </c>
      <c r="AI306" s="3">
        <v>188.4</v>
      </c>
      <c r="AJ306" s="3">
        <v>294</v>
      </c>
      <c r="AK306" s="3">
        <v>357.8</v>
      </c>
      <c r="AL306" s="3">
        <v>286.3</v>
      </c>
      <c r="AM306" s="3">
        <v>290.60000000000002</v>
      </c>
      <c r="AN306" s="3">
        <v>318.89999999999998</v>
      </c>
      <c r="AO306" s="3">
        <v>171.3</v>
      </c>
      <c r="AP306" s="3">
        <v>238.4</v>
      </c>
      <c r="AQ306" s="3">
        <v>299.89999999999998</v>
      </c>
      <c r="AR306" s="3">
        <v>198.2</v>
      </c>
      <c r="AS306" s="3">
        <v>521.70000000000005</v>
      </c>
      <c r="AT306" s="3">
        <v>393.7</v>
      </c>
      <c r="AU306" s="3">
        <v>325.8</v>
      </c>
      <c r="AV306" s="3">
        <v>233.9</v>
      </c>
      <c r="AW306" s="3">
        <v>282</v>
      </c>
      <c r="AX306" s="3">
        <v>318.2</v>
      </c>
      <c r="AY306" s="3">
        <v>465.4</v>
      </c>
      <c r="AZ306" s="3">
        <v>363.1</v>
      </c>
      <c r="BA306" s="3">
        <v>225</v>
      </c>
      <c r="BB306" s="3">
        <v>352.1</v>
      </c>
      <c r="BC306" s="3">
        <v>305.2</v>
      </c>
      <c r="BD306" s="3">
        <v>265</v>
      </c>
      <c r="BE306" s="3">
        <v>348</v>
      </c>
      <c r="BF306" s="3">
        <v>476.4</v>
      </c>
      <c r="BG306" s="3">
        <v>220.3</v>
      </c>
      <c r="BH306" s="3">
        <v>208.4</v>
      </c>
      <c r="BI306" s="3">
        <v>76.2</v>
      </c>
      <c r="BJ306" s="3">
        <v>177</v>
      </c>
      <c r="BK306" s="3">
        <v>204.1</v>
      </c>
      <c r="BL306" s="3">
        <v>222.3</v>
      </c>
      <c r="BM306" s="3">
        <v>355.7</v>
      </c>
      <c r="BN306" s="3">
        <v>95.9</v>
      </c>
      <c r="BO306" s="3">
        <v>351</v>
      </c>
      <c r="BP306" s="3">
        <v>352.3</v>
      </c>
      <c r="BQ306" s="3">
        <v>122.7</v>
      </c>
      <c r="BR306" s="3">
        <v>76.900000000000006</v>
      </c>
      <c r="BS306" s="3">
        <v>111</v>
      </c>
      <c r="BT306" s="3">
        <v>180.8</v>
      </c>
      <c r="BU306" s="3">
        <v>121.6</v>
      </c>
      <c r="BV306" s="3">
        <v>172.5</v>
      </c>
      <c r="BW306" s="3">
        <v>219.8</v>
      </c>
      <c r="BX306" s="3">
        <v>446.5</v>
      </c>
      <c r="BY306" s="3">
        <v>98.4</v>
      </c>
      <c r="BZ306" s="3">
        <v>380.8</v>
      </c>
      <c r="CA306" s="3">
        <v>406.3</v>
      </c>
      <c r="CB306" s="3">
        <v>533.6</v>
      </c>
      <c r="CC306" s="3">
        <v>349.1</v>
      </c>
      <c r="CD306" s="3">
        <v>364.1</v>
      </c>
      <c r="CE306" s="3">
        <v>276.7</v>
      </c>
      <c r="CF306" s="3">
        <v>8.9</v>
      </c>
      <c r="CG306" s="3">
        <v>104.8</v>
      </c>
      <c r="CH306" s="3">
        <v>80.900000000000006</v>
      </c>
      <c r="CI306" s="3">
        <v>303.2</v>
      </c>
      <c r="CJ306" s="3">
        <v>174.4</v>
      </c>
      <c r="CK306" s="3">
        <v>187.9</v>
      </c>
      <c r="CL306" s="3">
        <v>461.8</v>
      </c>
      <c r="CM306" s="3">
        <v>220.4</v>
      </c>
      <c r="CN306" s="3">
        <v>198.9</v>
      </c>
    </row>
    <row r="307" spans="1:92" x14ac:dyDescent="0.2">
      <c r="A307" s="4">
        <v>41061</v>
      </c>
      <c r="B307" s="3">
        <v>219.9</v>
      </c>
      <c r="C307" s="3">
        <v>199.7</v>
      </c>
      <c r="D307" s="3">
        <v>246.7</v>
      </c>
      <c r="E307" s="3">
        <v>203.8</v>
      </c>
      <c r="F307" s="3">
        <v>296.10000000000002</v>
      </c>
      <c r="G307" s="3">
        <v>308.60000000000002</v>
      </c>
      <c r="H307" s="3">
        <v>224.2</v>
      </c>
      <c r="I307" s="3">
        <v>213.9</v>
      </c>
      <c r="J307" s="3">
        <v>139.4</v>
      </c>
      <c r="K307" s="3">
        <v>182.5</v>
      </c>
      <c r="L307" s="3">
        <v>233.1</v>
      </c>
      <c r="M307" s="3">
        <v>236.1</v>
      </c>
      <c r="N307" s="3">
        <v>227.7</v>
      </c>
      <c r="O307" s="3">
        <v>309.60000000000002</v>
      </c>
      <c r="P307" s="3">
        <v>186.7</v>
      </c>
      <c r="Q307" s="3">
        <v>240</v>
      </c>
      <c r="R307" s="3">
        <v>265.39999999999998</v>
      </c>
      <c r="S307" s="3">
        <v>241.1</v>
      </c>
      <c r="T307" s="3">
        <v>181.5</v>
      </c>
      <c r="U307" s="3">
        <v>227.1</v>
      </c>
      <c r="V307" s="3">
        <v>170.3</v>
      </c>
      <c r="W307" s="3">
        <v>247.1</v>
      </c>
      <c r="X307" s="3">
        <v>207.1</v>
      </c>
      <c r="Y307" s="3">
        <v>273.89999999999998</v>
      </c>
      <c r="Z307" s="3">
        <v>212.9</v>
      </c>
      <c r="AA307" s="3">
        <v>196.8</v>
      </c>
      <c r="AB307" s="3">
        <v>213.3</v>
      </c>
      <c r="AC307" s="3">
        <v>189.1</v>
      </c>
      <c r="AD307" s="3">
        <v>168.9</v>
      </c>
      <c r="AE307" s="3">
        <v>251.8</v>
      </c>
      <c r="AF307" s="3">
        <v>190.6</v>
      </c>
      <c r="AG307" s="3">
        <v>178.3</v>
      </c>
      <c r="AH307" s="3">
        <v>242.5</v>
      </c>
      <c r="AI307" s="3">
        <v>187.3</v>
      </c>
      <c r="AJ307" s="3">
        <v>294.3</v>
      </c>
      <c r="AK307" s="3">
        <v>358</v>
      </c>
      <c r="AL307" s="3">
        <v>287.60000000000002</v>
      </c>
      <c r="AM307" s="3">
        <v>289.8</v>
      </c>
      <c r="AN307" s="3">
        <v>319.2</v>
      </c>
      <c r="AO307" s="3">
        <v>167.8</v>
      </c>
      <c r="AP307" s="3">
        <v>237.2</v>
      </c>
      <c r="AQ307" s="3">
        <v>300.2</v>
      </c>
      <c r="AR307" s="3">
        <v>195.7</v>
      </c>
      <c r="AS307" s="3">
        <v>522.9</v>
      </c>
      <c r="AT307" s="3">
        <v>394</v>
      </c>
      <c r="AU307" s="3">
        <v>326</v>
      </c>
      <c r="AV307" s="3">
        <v>236.1</v>
      </c>
      <c r="AW307" s="3">
        <v>283.2</v>
      </c>
      <c r="AX307" s="3">
        <v>318.2</v>
      </c>
      <c r="AY307" s="3">
        <v>465.4</v>
      </c>
      <c r="AZ307" s="3">
        <v>363.3</v>
      </c>
      <c r="BA307" s="3">
        <v>225.7</v>
      </c>
      <c r="BB307" s="3">
        <v>352.2</v>
      </c>
      <c r="BC307" s="3">
        <v>302.7</v>
      </c>
      <c r="BD307" s="3">
        <v>265</v>
      </c>
      <c r="BE307" s="3">
        <v>348</v>
      </c>
      <c r="BF307" s="3">
        <v>445.3</v>
      </c>
      <c r="BG307" s="3">
        <v>226.8</v>
      </c>
      <c r="BH307" s="3">
        <v>210.7</v>
      </c>
      <c r="BI307" s="3">
        <v>73.2</v>
      </c>
      <c r="BJ307" s="3">
        <v>178.4</v>
      </c>
      <c r="BK307" s="3">
        <v>205.8</v>
      </c>
      <c r="BL307" s="3">
        <v>222.7</v>
      </c>
      <c r="BM307" s="3">
        <v>355.7</v>
      </c>
      <c r="BN307" s="3">
        <v>95.9</v>
      </c>
      <c r="BO307" s="3">
        <v>351.6</v>
      </c>
      <c r="BP307" s="3">
        <v>352.7</v>
      </c>
      <c r="BQ307" s="3">
        <v>121</v>
      </c>
      <c r="BR307" s="3">
        <v>71.2</v>
      </c>
      <c r="BS307" s="3">
        <v>106.3</v>
      </c>
      <c r="BT307" s="3">
        <v>178.6</v>
      </c>
      <c r="BU307" s="3">
        <v>119.9</v>
      </c>
      <c r="BV307" s="3">
        <v>172.1</v>
      </c>
      <c r="BW307" s="3">
        <v>219.5</v>
      </c>
      <c r="BX307" s="3">
        <v>446.8</v>
      </c>
      <c r="BY307" s="3">
        <v>97.6</v>
      </c>
      <c r="BZ307" s="3">
        <v>381.6</v>
      </c>
      <c r="CA307" s="3">
        <v>387.8</v>
      </c>
      <c r="CB307" s="3">
        <v>536.20000000000005</v>
      </c>
      <c r="CC307" s="3">
        <v>349.7</v>
      </c>
      <c r="CD307" s="3">
        <v>364.3</v>
      </c>
      <c r="CE307" s="3">
        <v>286.10000000000002</v>
      </c>
      <c r="CF307" s="3">
        <v>8.9</v>
      </c>
      <c r="CG307" s="3">
        <v>106.3</v>
      </c>
      <c r="CH307" s="3">
        <v>81.2</v>
      </c>
      <c r="CI307" s="3">
        <v>303.5</v>
      </c>
      <c r="CJ307" s="3">
        <v>174.4</v>
      </c>
      <c r="CK307" s="3">
        <v>187.9</v>
      </c>
      <c r="CL307" s="3">
        <v>461.2</v>
      </c>
      <c r="CM307" s="3">
        <v>222.8</v>
      </c>
      <c r="CN307" s="3">
        <v>198.1</v>
      </c>
    </row>
    <row r="308" spans="1:92" x14ac:dyDescent="0.2">
      <c r="A308" s="4">
        <v>41091</v>
      </c>
      <c r="B308" s="3">
        <v>218.2</v>
      </c>
      <c r="C308" s="3">
        <v>200.6</v>
      </c>
      <c r="D308" s="3">
        <v>244.5</v>
      </c>
      <c r="E308" s="3">
        <v>200.4</v>
      </c>
      <c r="F308" s="3">
        <v>295.8</v>
      </c>
      <c r="G308" s="3">
        <v>306.7</v>
      </c>
      <c r="H308" s="3">
        <v>227.7</v>
      </c>
      <c r="I308" s="3">
        <v>215</v>
      </c>
      <c r="J308" s="3">
        <v>140.1</v>
      </c>
      <c r="K308" s="3">
        <v>182.7</v>
      </c>
      <c r="L308" s="3">
        <v>235</v>
      </c>
      <c r="M308" s="3">
        <v>241.3</v>
      </c>
      <c r="N308" s="3">
        <v>226.4</v>
      </c>
      <c r="O308" s="3">
        <v>311.2</v>
      </c>
      <c r="P308" s="3">
        <v>194</v>
      </c>
      <c r="Q308" s="3">
        <v>240.8</v>
      </c>
      <c r="R308" s="3">
        <v>263.3</v>
      </c>
      <c r="S308" s="3">
        <v>241.1</v>
      </c>
      <c r="T308" s="3">
        <v>179.2</v>
      </c>
      <c r="U308" s="3">
        <v>224.7</v>
      </c>
      <c r="V308" s="3">
        <v>169.4</v>
      </c>
      <c r="W308" s="3">
        <v>255.1</v>
      </c>
      <c r="X308" s="3">
        <v>212.9</v>
      </c>
      <c r="Y308" s="3">
        <v>276.2</v>
      </c>
      <c r="Z308" s="3">
        <v>211.2</v>
      </c>
      <c r="AA308" s="3">
        <v>197.8</v>
      </c>
      <c r="AB308" s="3">
        <v>209.7</v>
      </c>
      <c r="AC308" s="3">
        <v>189.8</v>
      </c>
      <c r="AD308" s="3">
        <v>169.7</v>
      </c>
      <c r="AE308" s="3">
        <v>251.4</v>
      </c>
      <c r="AF308" s="3">
        <v>188.7</v>
      </c>
      <c r="AG308" s="3">
        <v>175.2</v>
      </c>
      <c r="AH308" s="3">
        <v>244.9</v>
      </c>
      <c r="AI308" s="3">
        <v>186.6</v>
      </c>
      <c r="AJ308" s="3">
        <v>295</v>
      </c>
      <c r="AK308" s="3">
        <v>358.5</v>
      </c>
      <c r="AL308" s="3">
        <v>288.2</v>
      </c>
      <c r="AM308" s="3">
        <v>291.89999999999998</v>
      </c>
      <c r="AN308" s="3">
        <v>319.89999999999998</v>
      </c>
      <c r="AO308" s="3">
        <v>172.9</v>
      </c>
      <c r="AP308" s="3">
        <v>237.2</v>
      </c>
      <c r="AQ308" s="3">
        <v>300.8</v>
      </c>
      <c r="AR308" s="3">
        <v>195.3</v>
      </c>
      <c r="AS308" s="3">
        <v>527.20000000000005</v>
      </c>
      <c r="AT308" s="3">
        <v>396.3</v>
      </c>
      <c r="AU308" s="3">
        <v>328.8</v>
      </c>
      <c r="AV308" s="3">
        <v>237.6</v>
      </c>
      <c r="AW308" s="3">
        <v>285.3</v>
      </c>
      <c r="AX308" s="3">
        <v>318.2</v>
      </c>
      <c r="AY308" s="3">
        <v>465.4</v>
      </c>
      <c r="AZ308" s="3">
        <v>363</v>
      </c>
      <c r="BA308" s="3">
        <v>225.5</v>
      </c>
      <c r="BB308" s="3">
        <v>353.4</v>
      </c>
      <c r="BC308" s="3">
        <v>303.39999999999998</v>
      </c>
      <c r="BD308" s="3">
        <v>265</v>
      </c>
      <c r="BE308" s="3">
        <v>348</v>
      </c>
      <c r="BF308" s="3">
        <v>454.3</v>
      </c>
      <c r="BG308" s="3">
        <v>216.9</v>
      </c>
      <c r="BH308" s="3">
        <v>207.4</v>
      </c>
      <c r="BI308" s="3">
        <v>74.8</v>
      </c>
      <c r="BJ308" s="3">
        <v>175.7</v>
      </c>
      <c r="BK308" s="3">
        <v>202.8</v>
      </c>
      <c r="BL308" s="3">
        <v>221.4</v>
      </c>
      <c r="BM308" s="3">
        <v>355.7</v>
      </c>
      <c r="BN308" s="3">
        <v>96.4</v>
      </c>
      <c r="BO308" s="3">
        <v>352.1</v>
      </c>
      <c r="BP308" s="3">
        <v>354.5</v>
      </c>
      <c r="BQ308" s="3">
        <v>119.5</v>
      </c>
      <c r="BR308" s="3">
        <v>67.599999999999994</v>
      </c>
      <c r="BS308" s="3">
        <v>108.1</v>
      </c>
      <c r="BT308" s="3">
        <v>178.1</v>
      </c>
      <c r="BU308" s="3">
        <v>120</v>
      </c>
      <c r="BV308" s="3">
        <v>171.8</v>
      </c>
      <c r="BW308" s="3">
        <v>218.5</v>
      </c>
      <c r="BX308" s="3">
        <v>448.2</v>
      </c>
      <c r="BY308" s="3">
        <v>97.1</v>
      </c>
      <c r="BZ308" s="3">
        <v>382.4</v>
      </c>
      <c r="CA308" s="3">
        <v>386.2</v>
      </c>
      <c r="CB308" s="3">
        <v>530.79999999999995</v>
      </c>
      <c r="CC308" s="3">
        <v>351.8</v>
      </c>
      <c r="CD308" s="3">
        <v>364.1</v>
      </c>
      <c r="CE308" s="3">
        <v>313.10000000000002</v>
      </c>
      <c r="CF308" s="3">
        <v>8.6999999999999993</v>
      </c>
      <c r="CG308" s="3">
        <v>104.6</v>
      </c>
      <c r="CH308" s="3">
        <v>80.900000000000006</v>
      </c>
      <c r="CI308" s="3">
        <v>310.8</v>
      </c>
      <c r="CJ308" s="3">
        <v>174.3</v>
      </c>
      <c r="CK308" s="3">
        <v>187.9</v>
      </c>
      <c r="CL308" s="3">
        <v>462.5</v>
      </c>
      <c r="CM308" s="3">
        <v>224.1</v>
      </c>
      <c r="CN308" s="3">
        <v>199.5</v>
      </c>
    </row>
    <row r="309" spans="1:92" x14ac:dyDescent="0.2">
      <c r="A309" s="4">
        <v>41122</v>
      </c>
      <c r="B309" s="3">
        <v>219.6</v>
      </c>
      <c r="C309" s="3">
        <v>202</v>
      </c>
      <c r="D309" s="3">
        <v>241.7</v>
      </c>
      <c r="E309" s="3">
        <v>202.4</v>
      </c>
      <c r="F309" s="3">
        <v>295.60000000000002</v>
      </c>
      <c r="G309" s="3">
        <v>303.2</v>
      </c>
      <c r="H309" s="3">
        <v>228.8</v>
      </c>
      <c r="I309" s="3">
        <v>212.3</v>
      </c>
      <c r="J309" s="3">
        <v>137.1</v>
      </c>
      <c r="K309" s="3">
        <v>183.4</v>
      </c>
      <c r="L309" s="3">
        <v>238.1</v>
      </c>
      <c r="M309" s="3">
        <v>237.1</v>
      </c>
      <c r="N309" s="3">
        <v>236.7</v>
      </c>
      <c r="O309" s="3">
        <v>292.39999999999998</v>
      </c>
      <c r="P309" s="3">
        <v>190.8</v>
      </c>
      <c r="Q309" s="3">
        <v>239.5</v>
      </c>
      <c r="R309" s="3">
        <v>261.5</v>
      </c>
      <c r="S309" s="3">
        <v>240.2</v>
      </c>
      <c r="T309" s="3">
        <v>184.2</v>
      </c>
      <c r="U309" s="3">
        <v>225.4</v>
      </c>
      <c r="V309" s="3">
        <v>169.3</v>
      </c>
      <c r="W309" s="3">
        <v>254.2</v>
      </c>
      <c r="X309" s="3">
        <v>205.7</v>
      </c>
      <c r="Y309" s="3">
        <v>276.60000000000002</v>
      </c>
      <c r="Z309" s="3">
        <v>214.1</v>
      </c>
      <c r="AA309" s="3">
        <v>199.6</v>
      </c>
      <c r="AB309" s="3">
        <v>213.3</v>
      </c>
      <c r="AC309" s="3">
        <v>186.5</v>
      </c>
      <c r="AD309" s="3">
        <v>166.9</v>
      </c>
      <c r="AE309" s="3">
        <v>246.2</v>
      </c>
      <c r="AF309" s="3">
        <v>189.6</v>
      </c>
      <c r="AG309" s="3">
        <v>176</v>
      </c>
      <c r="AH309" s="3">
        <v>246</v>
      </c>
      <c r="AI309" s="3">
        <v>189.8</v>
      </c>
      <c r="AJ309" s="3">
        <v>295.2</v>
      </c>
      <c r="AK309" s="3">
        <v>358.9</v>
      </c>
      <c r="AL309" s="3">
        <v>288.89999999999998</v>
      </c>
      <c r="AM309" s="3">
        <v>291.5</v>
      </c>
      <c r="AN309" s="3">
        <v>319.89999999999998</v>
      </c>
      <c r="AO309" s="3">
        <v>171.7</v>
      </c>
      <c r="AP309" s="3">
        <v>238</v>
      </c>
      <c r="AQ309" s="3">
        <v>301.3</v>
      </c>
      <c r="AR309" s="3">
        <v>196.3</v>
      </c>
      <c r="AS309" s="3">
        <v>527.70000000000005</v>
      </c>
      <c r="AT309" s="3">
        <v>397.9</v>
      </c>
      <c r="AU309" s="3">
        <v>329.1</v>
      </c>
      <c r="AV309" s="3">
        <v>238.9</v>
      </c>
      <c r="AW309" s="3">
        <v>286.7</v>
      </c>
      <c r="AX309" s="3">
        <v>318.2</v>
      </c>
      <c r="AY309" s="3">
        <v>465.4</v>
      </c>
      <c r="AZ309" s="3">
        <v>362.5</v>
      </c>
      <c r="BA309" s="3">
        <v>224.3</v>
      </c>
      <c r="BB309" s="3">
        <v>351.1</v>
      </c>
      <c r="BC309" s="3">
        <v>303.39999999999998</v>
      </c>
      <c r="BD309" s="3">
        <v>265</v>
      </c>
      <c r="BE309" s="3">
        <v>348</v>
      </c>
      <c r="BF309" s="3">
        <v>481.3</v>
      </c>
      <c r="BG309" s="3">
        <v>220.4</v>
      </c>
      <c r="BH309" s="3">
        <v>206.9</v>
      </c>
      <c r="BI309" s="3">
        <v>75.2</v>
      </c>
      <c r="BJ309" s="3">
        <v>181.1</v>
      </c>
      <c r="BK309" s="3">
        <v>202.2</v>
      </c>
      <c r="BL309" s="3">
        <v>221.4</v>
      </c>
      <c r="BM309" s="3">
        <v>355.7</v>
      </c>
      <c r="BN309" s="3">
        <v>96.4</v>
      </c>
      <c r="BO309" s="3">
        <v>352.3</v>
      </c>
      <c r="BP309" s="3">
        <v>354.2</v>
      </c>
      <c r="BQ309" s="3">
        <v>119.3</v>
      </c>
      <c r="BR309" s="3">
        <v>72.5</v>
      </c>
      <c r="BS309" s="3">
        <v>111.2</v>
      </c>
      <c r="BT309" s="3">
        <v>180.3</v>
      </c>
      <c r="BU309" s="3">
        <v>120.5</v>
      </c>
      <c r="BV309" s="3">
        <v>174.5</v>
      </c>
      <c r="BW309" s="3">
        <v>218.1</v>
      </c>
      <c r="BX309" s="3">
        <v>448.7</v>
      </c>
      <c r="BY309" s="3">
        <v>95.9</v>
      </c>
      <c r="BZ309" s="3">
        <v>382.3</v>
      </c>
      <c r="CA309" s="3">
        <v>394.1</v>
      </c>
      <c r="CB309" s="3">
        <v>525.29999999999995</v>
      </c>
      <c r="CC309" s="3">
        <v>351.7</v>
      </c>
      <c r="CD309" s="3">
        <v>363.9</v>
      </c>
      <c r="CE309" s="3">
        <v>329.9</v>
      </c>
      <c r="CF309" s="3">
        <v>8.6</v>
      </c>
      <c r="CG309" s="3">
        <v>99.8</v>
      </c>
      <c r="CH309" s="3">
        <v>80</v>
      </c>
      <c r="CI309" s="3">
        <v>316.3</v>
      </c>
      <c r="CJ309" s="3">
        <v>175.7</v>
      </c>
      <c r="CK309" s="3">
        <v>187.9</v>
      </c>
      <c r="CL309" s="3">
        <v>462.6</v>
      </c>
      <c r="CM309" s="3">
        <v>225.7</v>
      </c>
      <c r="CN309" s="3">
        <v>200.5</v>
      </c>
    </row>
    <row r="310" spans="1:92" x14ac:dyDescent="0.2">
      <c r="A310" s="4">
        <v>41153</v>
      </c>
      <c r="B310" s="3">
        <v>222</v>
      </c>
      <c r="C310" s="3">
        <v>203</v>
      </c>
      <c r="D310" s="3">
        <v>242.8</v>
      </c>
      <c r="E310" s="3">
        <v>203</v>
      </c>
      <c r="F310" s="3">
        <v>289.89999999999998</v>
      </c>
      <c r="G310" s="3">
        <v>291.3</v>
      </c>
      <c r="H310" s="3">
        <v>230.1</v>
      </c>
      <c r="I310" s="3">
        <v>215.5</v>
      </c>
      <c r="J310" s="3">
        <v>138.69999999999999</v>
      </c>
      <c r="K310" s="3">
        <v>183.3</v>
      </c>
      <c r="L310" s="3">
        <v>236.6</v>
      </c>
      <c r="M310" s="3">
        <v>234.1</v>
      </c>
      <c r="N310" s="3">
        <v>236.5</v>
      </c>
      <c r="O310" s="3">
        <v>305.2</v>
      </c>
      <c r="P310" s="3">
        <v>187.1</v>
      </c>
      <c r="Q310" s="3">
        <v>242.3</v>
      </c>
      <c r="R310" s="3">
        <v>265.7</v>
      </c>
      <c r="S310" s="3">
        <v>239.9</v>
      </c>
      <c r="T310" s="3">
        <v>182.3</v>
      </c>
      <c r="U310" s="3">
        <v>220</v>
      </c>
      <c r="V310" s="3">
        <v>168.4</v>
      </c>
      <c r="W310" s="3">
        <v>252.7</v>
      </c>
      <c r="X310" s="3">
        <v>205.1</v>
      </c>
      <c r="Y310" s="3">
        <v>277.8</v>
      </c>
      <c r="Z310" s="3">
        <v>215.6</v>
      </c>
      <c r="AA310" s="3">
        <v>204.8</v>
      </c>
      <c r="AB310" s="3">
        <v>211.8</v>
      </c>
      <c r="AC310" s="3">
        <v>186.9</v>
      </c>
      <c r="AD310" s="3">
        <v>165.7</v>
      </c>
      <c r="AE310" s="3">
        <v>255.1</v>
      </c>
      <c r="AF310" s="3">
        <v>188.3</v>
      </c>
      <c r="AG310" s="3">
        <v>174.6</v>
      </c>
      <c r="AH310" s="3">
        <v>245.2</v>
      </c>
      <c r="AI310" s="3">
        <v>190.1</v>
      </c>
      <c r="AJ310" s="3">
        <v>295.7</v>
      </c>
      <c r="AK310" s="3">
        <v>361.6</v>
      </c>
      <c r="AL310" s="3">
        <v>289.89999999999998</v>
      </c>
      <c r="AM310" s="3">
        <v>291.39999999999998</v>
      </c>
      <c r="AN310" s="3">
        <v>320</v>
      </c>
      <c r="AO310" s="3">
        <v>171.1</v>
      </c>
      <c r="AP310" s="3">
        <v>239.3</v>
      </c>
      <c r="AQ310" s="3">
        <v>300.8</v>
      </c>
      <c r="AR310" s="3">
        <v>199.1</v>
      </c>
      <c r="AS310" s="3">
        <v>534.4</v>
      </c>
      <c r="AT310" s="3">
        <v>401.9</v>
      </c>
      <c r="AU310" s="3">
        <v>329.2</v>
      </c>
      <c r="AV310" s="3">
        <v>239.6</v>
      </c>
      <c r="AW310" s="3">
        <v>288.3</v>
      </c>
      <c r="AX310" s="3">
        <v>318.2</v>
      </c>
      <c r="AY310" s="3">
        <v>465.4</v>
      </c>
      <c r="AZ310" s="3">
        <v>362.6</v>
      </c>
      <c r="BA310" s="3">
        <v>225.3</v>
      </c>
      <c r="BB310" s="3">
        <v>352.3</v>
      </c>
      <c r="BC310" s="3">
        <v>304.39999999999998</v>
      </c>
      <c r="BD310" s="3">
        <v>265</v>
      </c>
      <c r="BE310" s="3">
        <v>348</v>
      </c>
      <c r="BF310" s="3">
        <v>492.7</v>
      </c>
      <c r="BG310" s="3">
        <v>225.8</v>
      </c>
      <c r="BH310" s="3">
        <v>208.1</v>
      </c>
      <c r="BI310" s="3">
        <v>75</v>
      </c>
      <c r="BJ310" s="3">
        <v>179.5</v>
      </c>
      <c r="BK310" s="3">
        <v>204.3</v>
      </c>
      <c r="BL310" s="3">
        <v>221.4</v>
      </c>
      <c r="BM310" s="3">
        <v>355.7</v>
      </c>
      <c r="BN310" s="3">
        <v>96.4</v>
      </c>
      <c r="BO310" s="3">
        <v>353.3</v>
      </c>
      <c r="BP310" s="3">
        <v>354.7</v>
      </c>
      <c r="BQ310" s="3">
        <v>122.6</v>
      </c>
      <c r="BR310" s="3">
        <v>79</v>
      </c>
      <c r="BS310" s="3">
        <v>112.1</v>
      </c>
      <c r="BT310" s="3">
        <v>183.3</v>
      </c>
      <c r="BU310" s="3">
        <v>123.1</v>
      </c>
      <c r="BV310" s="3">
        <v>175</v>
      </c>
      <c r="BW310" s="3">
        <v>222.3</v>
      </c>
      <c r="BX310" s="3">
        <v>449</v>
      </c>
      <c r="BY310" s="3">
        <v>96.1</v>
      </c>
      <c r="BZ310" s="3">
        <v>383.4</v>
      </c>
      <c r="CA310" s="3">
        <v>407</v>
      </c>
      <c r="CB310" s="3">
        <v>521.5</v>
      </c>
      <c r="CC310" s="3">
        <v>350.7</v>
      </c>
      <c r="CD310" s="3">
        <v>362.2</v>
      </c>
      <c r="CE310" s="3">
        <v>287</v>
      </c>
      <c r="CF310" s="3">
        <v>8.8000000000000007</v>
      </c>
      <c r="CG310" s="3">
        <v>103.2</v>
      </c>
      <c r="CH310" s="3">
        <v>80.400000000000006</v>
      </c>
      <c r="CI310" s="3">
        <v>318</v>
      </c>
      <c r="CJ310" s="3">
        <v>174.8</v>
      </c>
      <c r="CK310" s="3">
        <v>187.9</v>
      </c>
      <c r="CL310" s="3">
        <v>472.9</v>
      </c>
      <c r="CM310" s="3">
        <v>227.6</v>
      </c>
      <c r="CN310" s="3">
        <v>201.6</v>
      </c>
    </row>
    <row r="311" spans="1:92" x14ac:dyDescent="0.2">
      <c r="A311" s="4">
        <v>41183</v>
      </c>
      <c r="B311" s="3">
        <v>222.7</v>
      </c>
      <c r="C311" s="3">
        <v>203.8</v>
      </c>
      <c r="D311" s="3">
        <v>242.1</v>
      </c>
      <c r="E311" s="3">
        <v>204.3</v>
      </c>
      <c r="F311" s="3">
        <v>296.7</v>
      </c>
      <c r="G311" s="3">
        <v>305.39999999999998</v>
      </c>
      <c r="H311" s="3">
        <v>227.7</v>
      </c>
      <c r="I311" s="3">
        <v>214.2</v>
      </c>
      <c r="J311" s="3">
        <v>140.30000000000001</v>
      </c>
      <c r="K311" s="3">
        <v>183.8</v>
      </c>
      <c r="L311" s="3">
        <v>245.2</v>
      </c>
      <c r="M311" s="3">
        <v>243.1</v>
      </c>
      <c r="N311" s="3">
        <v>244.7</v>
      </c>
      <c r="O311" s="3">
        <v>305.2</v>
      </c>
      <c r="P311" s="3">
        <v>190.8</v>
      </c>
      <c r="Q311" s="3">
        <v>240.6</v>
      </c>
      <c r="R311" s="3">
        <v>263</v>
      </c>
      <c r="S311" s="3">
        <v>240.8</v>
      </c>
      <c r="T311" s="3">
        <v>181.4</v>
      </c>
      <c r="U311" s="3">
        <v>223.6</v>
      </c>
      <c r="V311" s="3">
        <v>168.5</v>
      </c>
      <c r="W311" s="3">
        <v>252.4</v>
      </c>
      <c r="X311" s="3">
        <v>204.3</v>
      </c>
      <c r="Y311" s="3">
        <v>282.89999999999998</v>
      </c>
      <c r="Z311" s="3">
        <v>221.7</v>
      </c>
      <c r="AA311" s="3">
        <v>217.2</v>
      </c>
      <c r="AB311" s="3">
        <v>213</v>
      </c>
      <c r="AC311" s="3">
        <v>185.1</v>
      </c>
      <c r="AD311" s="3">
        <v>165.1</v>
      </c>
      <c r="AE311" s="3">
        <v>247.4</v>
      </c>
      <c r="AF311" s="3">
        <v>191.5</v>
      </c>
      <c r="AG311" s="3">
        <v>178.2</v>
      </c>
      <c r="AH311" s="3">
        <v>246.9</v>
      </c>
      <c r="AI311" s="3">
        <v>189.5</v>
      </c>
      <c r="AJ311" s="3">
        <v>296.10000000000002</v>
      </c>
      <c r="AK311" s="3">
        <v>362.3</v>
      </c>
      <c r="AL311" s="3">
        <v>290.39999999999998</v>
      </c>
      <c r="AM311" s="3">
        <v>290.60000000000002</v>
      </c>
      <c r="AN311" s="3">
        <v>319.5</v>
      </c>
      <c r="AO311" s="3">
        <v>169.7</v>
      </c>
      <c r="AP311" s="3">
        <v>239.2</v>
      </c>
      <c r="AQ311" s="3">
        <v>300.7</v>
      </c>
      <c r="AR311" s="3">
        <v>199</v>
      </c>
      <c r="AS311" s="3">
        <v>539.4</v>
      </c>
      <c r="AT311" s="3">
        <v>403.7</v>
      </c>
      <c r="AU311" s="3">
        <v>330.6</v>
      </c>
      <c r="AV311" s="3">
        <v>245.7</v>
      </c>
      <c r="AW311" s="3">
        <v>287.8</v>
      </c>
      <c r="AX311" s="3">
        <v>318.2</v>
      </c>
      <c r="AY311" s="3">
        <v>465.4</v>
      </c>
      <c r="AZ311" s="3">
        <v>362.7</v>
      </c>
      <c r="BA311" s="3">
        <v>223.4</v>
      </c>
      <c r="BB311" s="3">
        <v>349.6</v>
      </c>
      <c r="BC311" s="3">
        <v>307</v>
      </c>
      <c r="BD311" s="3">
        <v>263.8</v>
      </c>
      <c r="BE311" s="3">
        <v>348</v>
      </c>
      <c r="BF311" s="3">
        <v>497.3</v>
      </c>
      <c r="BG311" s="3">
        <v>223.1</v>
      </c>
      <c r="BH311" s="3">
        <v>215.5</v>
      </c>
      <c r="BI311" s="3">
        <v>73.5</v>
      </c>
      <c r="BJ311" s="3">
        <v>182.2</v>
      </c>
      <c r="BK311" s="3">
        <v>203.8</v>
      </c>
      <c r="BL311" s="3">
        <v>221.2</v>
      </c>
      <c r="BM311" s="3">
        <v>355.7</v>
      </c>
      <c r="BN311" s="3">
        <v>96.7</v>
      </c>
      <c r="BO311" s="3">
        <v>352.9</v>
      </c>
      <c r="BP311" s="3">
        <v>396.5</v>
      </c>
      <c r="BQ311" s="3">
        <v>124.8</v>
      </c>
      <c r="BR311" s="3">
        <v>80</v>
      </c>
      <c r="BS311" s="3">
        <v>113.4</v>
      </c>
      <c r="BT311" s="3">
        <v>184.2</v>
      </c>
      <c r="BU311" s="3">
        <v>123.5</v>
      </c>
      <c r="BV311" s="3">
        <v>175.3</v>
      </c>
      <c r="BW311" s="3">
        <v>221</v>
      </c>
      <c r="BX311" s="3">
        <v>451.6</v>
      </c>
      <c r="BY311" s="3">
        <v>97.6</v>
      </c>
      <c r="BZ311" s="3">
        <v>383.3</v>
      </c>
      <c r="CA311" s="3">
        <v>405.2</v>
      </c>
      <c r="CB311" s="3">
        <v>509.3</v>
      </c>
      <c r="CC311" s="3">
        <v>348.8</v>
      </c>
      <c r="CD311" s="3">
        <v>363</v>
      </c>
      <c r="CE311" s="3">
        <v>283.10000000000002</v>
      </c>
      <c r="CF311" s="3">
        <v>8.6999999999999993</v>
      </c>
      <c r="CG311" s="3">
        <v>105.4</v>
      </c>
      <c r="CH311" s="3">
        <v>80.5</v>
      </c>
      <c r="CI311" s="3">
        <v>315.5</v>
      </c>
      <c r="CJ311" s="3">
        <v>177.8</v>
      </c>
      <c r="CK311" s="3">
        <v>191.1</v>
      </c>
      <c r="CL311" s="3">
        <v>474.2</v>
      </c>
      <c r="CM311" s="3">
        <v>228.6</v>
      </c>
      <c r="CN311" s="3">
        <v>201.4</v>
      </c>
    </row>
    <row r="312" spans="1:92" x14ac:dyDescent="0.2">
      <c r="A312" s="4">
        <v>41214</v>
      </c>
      <c r="B312" s="3">
        <v>228.3</v>
      </c>
      <c r="C312" s="3">
        <v>202.4</v>
      </c>
      <c r="D312" s="3">
        <v>244.6</v>
      </c>
      <c r="E312" s="3">
        <v>203.8</v>
      </c>
      <c r="F312" s="3">
        <v>281</v>
      </c>
      <c r="G312" s="3">
        <v>301.2</v>
      </c>
      <c r="H312" s="3">
        <v>235.4</v>
      </c>
      <c r="I312" s="3">
        <v>220</v>
      </c>
      <c r="J312" s="3">
        <v>142.30000000000001</v>
      </c>
      <c r="K312" s="3">
        <v>184.9</v>
      </c>
      <c r="L312" s="3">
        <v>240.3</v>
      </c>
      <c r="M312" s="3">
        <v>237</v>
      </c>
      <c r="N312" s="3">
        <v>241</v>
      </c>
      <c r="O312" s="3">
        <v>308.5</v>
      </c>
      <c r="P312" s="3">
        <v>191.8</v>
      </c>
      <c r="Q312" s="3">
        <v>240</v>
      </c>
      <c r="R312" s="3">
        <v>265.5</v>
      </c>
      <c r="S312" s="3">
        <v>241.1</v>
      </c>
      <c r="T312" s="3">
        <v>181.8</v>
      </c>
      <c r="U312" s="3">
        <v>228.4</v>
      </c>
      <c r="V312" s="3">
        <v>169.1</v>
      </c>
      <c r="W312" s="3">
        <v>252.1</v>
      </c>
      <c r="X312" s="3">
        <v>209.9</v>
      </c>
      <c r="Y312" s="3">
        <v>284.3</v>
      </c>
      <c r="Z312" s="3">
        <v>227.7</v>
      </c>
      <c r="AA312" s="3">
        <v>232.3</v>
      </c>
      <c r="AB312" s="3">
        <v>212</v>
      </c>
      <c r="AC312" s="3">
        <v>187.4</v>
      </c>
      <c r="AD312" s="3">
        <v>165.4</v>
      </c>
      <c r="AE312" s="3">
        <v>259.60000000000002</v>
      </c>
      <c r="AF312" s="3">
        <v>202</v>
      </c>
      <c r="AG312" s="3">
        <v>192</v>
      </c>
      <c r="AH312" s="3">
        <v>245.5</v>
      </c>
      <c r="AI312" s="3">
        <v>192.7</v>
      </c>
      <c r="AJ312" s="3">
        <v>297.89999999999998</v>
      </c>
      <c r="AK312" s="3">
        <v>363.7</v>
      </c>
      <c r="AL312" s="3">
        <v>291.10000000000002</v>
      </c>
      <c r="AM312" s="3">
        <v>290</v>
      </c>
      <c r="AN312" s="3">
        <v>320.60000000000002</v>
      </c>
      <c r="AO312" s="3">
        <v>165.5</v>
      </c>
      <c r="AP312" s="3">
        <v>238.4</v>
      </c>
      <c r="AQ312" s="3">
        <v>301.89999999999998</v>
      </c>
      <c r="AR312" s="3">
        <v>196.6</v>
      </c>
      <c r="AS312" s="3">
        <v>541.1</v>
      </c>
      <c r="AT312" s="3">
        <v>403.8</v>
      </c>
      <c r="AU312" s="3">
        <v>330.8</v>
      </c>
      <c r="AV312" s="3">
        <v>240.4</v>
      </c>
      <c r="AW312" s="3">
        <v>287.39999999999998</v>
      </c>
      <c r="AX312" s="3">
        <v>318.2</v>
      </c>
      <c r="AY312" s="3">
        <v>465.4</v>
      </c>
      <c r="AZ312" s="3">
        <v>362.6</v>
      </c>
      <c r="BA312" s="3">
        <v>223.9</v>
      </c>
      <c r="BB312" s="3">
        <v>349.5</v>
      </c>
      <c r="BC312" s="3">
        <v>308.2</v>
      </c>
      <c r="BD312" s="3">
        <v>268.60000000000002</v>
      </c>
      <c r="BE312" s="3">
        <v>354.6</v>
      </c>
      <c r="BF312" s="3">
        <v>487.6</v>
      </c>
      <c r="BG312" s="3">
        <v>224.5</v>
      </c>
      <c r="BH312" s="3">
        <v>204.2</v>
      </c>
      <c r="BI312" s="3">
        <v>73.400000000000006</v>
      </c>
      <c r="BJ312" s="3">
        <v>182.9</v>
      </c>
      <c r="BK312" s="3">
        <v>204.6</v>
      </c>
      <c r="BL312" s="3">
        <v>224.3</v>
      </c>
      <c r="BM312" s="3">
        <v>355.7</v>
      </c>
      <c r="BN312" s="3">
        <v>96.6</v>
      </c>
      <c r="BO312" s="3">
        <v>353.5</v>
      </c>
      <c r="BP312" s="3">
        <v>396.5</v>
      </c>
      <c r="BQ312" s="3">
        <v>126.3</v>
      </c>
      <c r="BR312" s="3">
        <v>80.099999999999994</v>
      </c>
      <c r="BS312" s="3">
        <v>114.9</v>
      </c>
      <c r="BT312" s="3">
        <v>184.5</v>
      </c>
      <c r="BU312" s="3">
        <v>123</v>
      </c>
      <c r="BV312" s="3">
        <v>176.6</v>
      </c>
      <c r="BW312" s="3">
        <v>224.3</v>
      </c>
      <c r="BX312" s="3">
        <v>451.7</v>
      </c>
      <c r="BY312" s="3">
        <v>97.7</v>
      </c>
      <c r="BZ312" s="3">
        <v>383.3</v>
      </c>
      <c r="CA312" s="3">
        <v>397.5</v>
      </c>
      <c r="CB312" s="3">
        <v>502.1</v>
      </c>
      <c r="CC312" s="3">
        <v>349.2</v>
      </c>
      <c r="CD312" s="3">
        <v>363</v>
      </c>
      <c r="CE312" s="3">
        <v>272.8</v>
      </c>
      <c r="CF312" s="3">
        <v>8.6</v>
      </c>
      <c r="CG312" s="3">
        <v>102.7</v>
      </c>
      <c r="CH312" s="3">
        <v>80.3</v>
      </c>
      <c r="CI312" s="3">
        <v>315.2</v>
      </c>
      <c r="CJ312" s="3">
        <v>179.1</v>
      </c>
      <c r="CK312" s="3">
        <v>191.1</v>
      </c>
      <c r="CL312" s="3">
        <v>475.7</v>
      </c>
      <c r="CM312" s="3">
        <v>229.3</v>
      </c>
      <c r="CN312" s="3">
        <v>203.6</v>
      </c>
    </row>
    <row r="313" spans="1:92" x14ac:dyDescent="0.2">
      <c r="A313" s="4">
        <v>41244</v>
      </c>
      <c r="B313" s="3">
        <v>228.6</v>
      </c>
      <c r="C313" s="3">
        <v>204.2</v>
      </c>
      <c r="D313" s="3">
        <v>248.9</v>
      </c>
      <c r="E313" s="3">
        <v>206.5</v>
      </c>
      <c r="F313" s="3">
        <v>286.3</v>
      </c>
      <c r="G313" s="3">
        <v>290.2</v>
      </c>
      <c r="H313" s="3">
        <v>243.1</v>
      </c>
      <c r="I313" s="3">
        <v>224.1</v>
      </c>
      <c r="J313" s="3">
        <v>143.19999999999999</v>
      </c>
      <c r="K313" s="3">
        <v>189.5</v>
      </c>
      <c r="L313" s="3">
        <v>242.3</v>
      </c>
      <c r="M313" s="3">
        <v>237.7</v>
      </c>
      <c r="N313" s="3">
        <v>244.2</v>
      </c>
      <c r="O313" s="3">
        <v>310.60000000000002</v>
      </c>
      <c r="P313" s="3">
        <v>197.9</v>
      </c>
      <c r="Q313" s="3">
        <v>238.8</v>
      </c>
      <c r="R313" s="3">
        <v>267.10000000000002</v>
      </c>
      <c r="S313" s="3">
        <v>244.7</v>
      </c>
      <c r="T313" s="3">
        <v>186.4</v>
      </c>
      <c r="U313" s="3">
        <v>222</v>
      </c>
      <c r="V313" s="3">
        <v>170.2</v>
      </c>
      <c r="W313" s="3">
        <v>249</v>
      </c>
      <c r="X313" s="3">
        <v>215.3</v>
      </c>
      <c r="Y313" s="3">
        <v>283.3</v>
      </c>
      <c r="Z313" s="3">
        <v>232.2</v>
      </c>
      <c r="AA313" s="3">
        <v>239.5</v>
      </c>
      <c r="AB313" s="3">
        <v>214.3</v>
      </c>
      <c r="AC313" s="3">
        <v>191.6</v>
      </c>
      <c r="AD313" s="3">
        <v>169.7</v>
      </c>
      <c r="AE313" s="3">
        <v>262.2</v>
      </c>
      <c r="AF313" s="3">
        <v>210.8</v>
      </c>
      <c r="AG313" s="3">
        <v>203.4</v>
      </c>
      <c r="AH313" s="3">
        <v>245.1</v>
      </c>
      <c r="AI313" s="3">
        <v>190.4</v>
      </c>
      <c r="AJ313" s="3">
        <v>298.39999999999998</v>
      </c>
      <c r="AK313" s="3">
        <v>363.7</v>
      </c>
      <c r="AL313" s="3">
        <v>291.8</v>
      </c>
      <c r="AM313" s="3">
        <v>290.2</v>
      </c>
      <c r="AN313" s="3">
        <v>321.2</v>
      </c>
      <c r="AO313" s="3">
        <v>164.8</v>
      </c>
      <c r="AP313" s="3">
        <v>233.6</v>
      </c>
      <c r="AQ313" s="3">
        <v>302.10000000000002</v>
      </c>
      <c r="AR313" s="3">
        <v>187.8</v>
      </c>
      <c r="AS313" s="3">
        <v>542.5</v>
      </c>
      <c r="AT313" s="3">
        <v>404.9</v>
      </c>
      <c r="AU313" s="3">
        <v>331.3</v>
      </c>
      <c r="AV313" s="3">
        <v>242.3</v>
      </c>
      <c r="AW313" s="3">
        <v>287.7</v>
      </c>
      <c r="AX313" s="3">
        <v>318.2</v>
      </c>
      <c r="AY313" s="3">
        <v>465.4</v>
      </c>
      <c r="AZ313" s="3">
        <v>362.6</v>
      </c>
      <c r="BA313" s="3">
        <v>223.3</v>
      </c>
      <c r="BB313" s="3">
        <v>356.8</v>
      </c>
      <c r="BC313" s="3">
        <v>309.8</v>
      </c>
      <c r="BD313" s="3">
        <v>282.10000000000002</v>
      </c>
      <c r="BE313" s="3">
        <v>373.8</v>
      </c>
      <c r="BF313" s="3">
        <v>509.1</v>
      </c>
      <c r="BG313" s="3">
        <v>229.7</v>
      </c>
      <c r="BH313" s="3">
        <v>213.9</v>
      </c>
      <c r="BI313" s="3">
        <v>73.099999999999994</v>
      </c>
      <c r="BJ313" s="3">
        <v>182.7</v>
      </c>
      <c r="BK313" s="3">
        <v>206.5</v>
      </c>
      <c r="BL313" s="3">
        <v>225.8</v>
      </c>
      <c r="BM313" s="3">
        <v>355.7</v>
      </c>
      <c r="BN313" s="3">
        <v>96.5</v>
      </c>
      <c r="BO313" s="3">
        <v>354.1</v>
      </c>
      <c r="BP313" s="3">
        <v>398.4</v>
      </c>
      <c r="BQ313" s="3">
        <v>126.7</v>
      </c>
      <c r="BR313" s="3">
        <v>77.900000000000006</v>
      </c>
      <c r="BS313" s="3">
        <v>114.1</v>
      </c>
      <c r="BT313" s="3">
        <v>184.8</v>
      </c>
      <c r="BU313" s="3">
        <v>122</v>
      </c>
      <c r="BV313" s="3">
        <v>175.3</v>
      </c>
      <c r="BW313" s="3">
        <v>224.3</v>
      </c>
      <c r="BX313" s="3">
        <v>452.3</v>
      </c>
      <c r="BY313" s="3">
        <v>97.4</v>
      </c>
      <c r="BZ313" s="3">
        <v>383.7</v>
      </c>
      <c r="CA313" s="3">
        <v>391.3</v>
      </c>
      <c r="CB313" s="3">
        <v>517.4</v>
      </c>
      <c r="CC313" s="3">
        <v>349.2</v>
      </c>
      <c r="CD313" s="3">
        <v>364.4</v>
      </c>
      <c r="CE313" s="3">
        <v>297.7</v>
      </c>
      <c r="CF313" s="3">
        <v>8.6</v>
      </c>
      <c r="CG313" s="3">
        <v>104.7</v>
      </c>
      <c r="CH313" s="3">
        <v>80.7</v>
      </c>
      <c r="CI313" s="3">
        <v>316.2</v>
      </c>
      <c r="CJ313" s="3">
        <v>167.6</v>
      </c>
      <c r="CK313" s="3">
        <v>191.1</v>
      </c>
      <c r="CL313" s="3">
        <v>470</v>
      </c>
      <c r="CM313" s="3">
        <v>229.7</v>
      </c>
      <c r="CN313" s="3">
        <v>203.3</v>
      </c>
    </row>
    <row r="314" spans="1:92" x14ac:dyDescent="0.2">
      <c r="A314" s="4">
        <v>41275</v>
      </c>
      <c r="B314" s="3">
        <v>229.9</v>
      </c>
      <c r="C314" s="3">
        <v>201.7</v>
      </c>
      <c r="D314" s="3">
        <v>248.7</v>
      </c>
      <c r="E314" s="3">
        <v>203.8</v>
      </c>
      <c r="F314" s="3">
        <v>287.60000000000002</v>
      </c>
      <c r="G314" s="3">
        <v>299.8</v>
      </c>
      <c r="H314" s="3">
        <v>245.6</v>
      </c>
      <c r="I314" s="3">
        <v>225.6</v>
      </c>
      <c r="J314" s="3">
        <v>144.1</v>
      </c>
      <c r="K314" s="3">
        <v>188.1</v>
      </c>
      <c r="L314" s="3">
        <v>243.6</v>
      </c>
      <c r="M314" s="3">
        <v>238.8</v>
      </c>
      <c r="N314" s="3">
        <v>245.7</v>
      </c>
      <c r="O314" s="3">
        <v>313.10000000000002</v>
      </c>
      <c r="P314" s="3">
        <v>190</v>
      </c>
      <c r="Q314" s="3">
        <v>240.4</v>
      </c>
      <c r="R314" s="3">
        <v>261.89999999999998</v>
      </c>
      <c r="S314" s="3">
        <v>245.2</v>
      </c>
      <c r="T314" s="3">
        <v>183.7</v>
      </c>
      <c r="U314" s="3">
        <v>229.1</v>
      </c>
      <c r="V314" s="3">
        <v>170.8</v>
      </c>
      <c r="W314" s="3">
        <v>251.4</v>
      </c>
      <c r="X314" s="3">
        <v>215.9</v>
      </c>
      <c r="Y314" s="3">
        <v>286.39999999999998</v>
      </c>
      <c r="Z314" s="3">
        <v>240.7</v>
      </c>
      <c r="AA314" s="3">
        <v>252.4</v>
      </c>
      <c r="AB314" s="3">
        <v>219.1</v>
      </c>
      <c r="AC314" s="3">
        <v>192.5</v>
      </c>
      <c r="AD314" s="3">
        <v>171.3</v>
      </c>
      <c r="AE314" s="3">
        <v>259.60000000000002</v>
      </c>
      <c r="AF314" s="3">
        <v>207.1</v>
      </c>
      <c r="AG314" s="3">
        <v>198.2</v>
      </c>
      <c r="AH314" s="3">
        <v>246.4</v>
      </c>
      <c r="AI314" s="3">
        <v>192.7</v>
      </c>
      <c r="AJ314" s="3">
        <v>298.60000000000002</v>
      </c>
      <c r="AK314" s="3">
        <v>362.4</v>
      </c>
      <c r="AL314" s="3">
        <v>292.39999999999998</v>
      </c>
      <c r="AM314" s="3">
        <v>293.5</v>
      </c>
      <c r="AN314" s="3">
        <v>321.39999999999998</v>
      </c>
      <c r="AO314" s="3">
        <v>174.3</v>
      </c>
      <c r="AP314" s="3">
        <v>244</v>
      </c>
      <c r="AQ314" s="3">
        <v>302.2</v>
      </c>
      <c r="AR314" s="3">
        <v>206.4</v>
      </c>
      <c r="AS314" s="3">
        <v>543.20000000000005</v>
      </c>
      <c r="AT314" s="3">
        <v>405.9</v>
      </c>
      <c r="AU314" s="3">
        <v>330.9</v>
      </c>
      <c r="AV314" s="3">
        <v>242.4</v>
      </c>
      <c r="AW314" s="3">
        <v>288.60000000000002</v>
      </c>
      <c r="AX314" s="3">
        <v>318.2</v>
      </c>
      <c r="AY314" s="3">
        <v>465.4</v>
      </c>
      <c r="AZ314" s="3">
        <v>362.4</v>
      </c>
      <c r="BA314" s="3">
        <v>222.7</v>
      </c>
      <c r="BB314" s="3">
        <v>349.2</v>
      </c>
      <c r="BC314" s="3">
        <v>310.10000000000002</v>
      </c>
      <c r="BD314" s="3">
        <v>282.10000000000002</v>
      </c>
      <c r="BE314" s="3">
        <v>373.8</v>
      </c>
      <c r="BF314" s="3">
        <v>499.5</v>
      </c>
      <c r="BG314" s="3">
        <v>216.2</v>
      </c>
      <c r="BH314" s="3">
        <v>207</v>
      </c>
      <c r="BI314" s="3">
        <v>73.2</v>
      </c>
      <c r="BJ314" s="3">
        <v>183.3</v>
      </c>
      <c r="BK314" s="3">
        <v>205.5</v>
      </c>
      <c r="BL314" s="3">
        <v>225.9</v>
      </c>
      <c r="BM314" s="3">
        <v>355.7</v>
      </c>
      <c r="BN314" s="3">
        <v>97.6</v>
      </c>
      <c r="BO314" s="3">
        <v>355</v>
      </c>
      <c r="BP314" s="3">
        <v>396</v>
      </c>
      <c r="BQ314" s="3">
        <v>119.1</v>
      </c>
      <c r="BR314" s="3">
        <v>72.400000000000006</v>
      </c>
      <c r="BS314" s="3">
        <v>110.5</v>
      </c>
      <c r="BT314" s="3">
        <v>181</v>
      </c>
      <c r="BU314" s="3">
        <v>119.2</v>
      </c>
      <c r="BV314" s="3">
        <v>174.4</v>
      </c>
      <c r="BW314" s="3">
        <v>221.8</v>
      </c>
      <c r="BX314" s="3">
        <v>452.6</v>
      </c>
      <c r="BY314" s="3">
        <v>97.6</v>
      </c>
      <c r="BZ314" s="3">
        <v>386.3</v>
      </c>
      <c r="CA314" s="3">
        <v>389.4</v>
      </c>
      <c r="CB314" s="3">
        <v>508.2</v>
      </c>
      <c r="CC314" s="3">
        <v>359.7</v>
      </c>
      <c r="CD314" s="3">
        <v>365</v>
      </c>
      <c r="CE314" s="3">
        <v>271.10000000000002</v>
      </c>
      <c r="CF314" s="3">
        <v>8.5</v>
      </c>
      <c r="CG314" s="3">
        <v>106.5</v>
      </c>
      <c r="CH314" s="3">
        <v>80.3</v>
      </c>
      <c r="CI314" s="3">
        <v>319.10000000000002</v>
      </c>
      <c r="CJ314" s="3">
        <v>166.3</v>
      </c>
      <c r="CK314" s="3">
        <v>191</v>
      </c>
      <c r="CL314" s="3">
        <v>469.8</v>
      </c>
      <c r="CM314" s="3">
        <v>229.9</v>
      </c>
      <c r="CN314" s="3">
        <v>203.5</v>
      </c>
    </row>
    <row r="315" spans="1:92" x14ac:dyDescent="0.2">
      <c r="A315" s="4">
        <v>41306</v>
      </c>
      <c r="B315" s="3">
        <v>232.5</v>
      </c>
      <c r="C315" s="3">
        <v>203.5</v>
      </c>
      <c r="D315" s="3">
        <v>245.1</v>
      </c>
      <c r="E315" s="3">
        <v>208.1</v>
      </c>
      <c r="F315" s="3">
        <v>290.10000000000002</v>
      </c>
      <c r="G315" s="3">
        <v>297.60000000000002</v>
      </c>
      <c r="H315" s="3">
        <v>243.3</v>
      </c>
      <c r="I315" s="3">
        <v>226.3</v>
      </c>
      <c r="J315" s="3">
        <v>144.80000000000001</v>
      </c>
      <c r="K315" s="3">
        <v>189.6</v>
      </c>
      <c r="L315" s="3">
        <v>243.9</v>
      </c>
      <c r="M315" s="3">
        <v>241.1</v>
      </c>
      <c r="N315" s="3">
        <v>244</v>
      </c>
      <c r="O315" s="3">
        <v>311.8</v>
      </c>
      <c r="P315" s="3">
        <v>197.9</v>
      </c>
      <c r="Q315" s="3">
        <v>235.8</v>
      </c>
      <c r="R315" s="3">
        <v>261.2</v>
      </c>
      <c r="S315" s="3">
        <v>245.6</v>
      </c>
      <c r="T315" s="3">
        <v>184.5</v>
      </c>
      <c r="U315" s="3">
        <v>234.4</v>
      </c>
      <c r="V315" s="3">
        <v>170.8</v>
      </c>
      <c r="W315" s="3">
        <v>254.2</v>
      </c>
      <c r="X315" s="3">
        <v>218.7</v>
      </c>
      <c r="Y315" s="3">
        <v>282.89999999999998</v>
      </c>
      <c r="Z315" s="3">
        <v>249.3</v>
      </c>
      <c r="AA315" s="3">
        <v>253.4</v>
      </c>
      <c r="AB315" s="3">
        <v>231.6</v>
      </c>
      <c r="AC315" s="3">
        <v>195.2</v>
      </c>
      <c r="AD315" s="3">
        <v>172.4</v>
      </c>
      <c r="AE315" s="3">
        <v>270</v>
      </c>
      <c r="AF315" s="3">
        <v>211.4</v>
      </c>
      <c r="AG315" s="3">
        <v>203</v>
      </c>
      <c r="AH315" s="3">
        <v>245.7</v>
      </c>
      <c r="AI315" s="3">
        <v>195.1</v>
      </c>
      <c r="AJ315" s="3">
        <v>299.2</v>
      </c>
      <c r="AK315" s="3">
        <v>364.9</v>
      </c>
      <c r="AL315" s="3">
        <v>293.2</v>
      </c>
      <c r="AM315" s="3">
        <v>294.3</v>
      </c>
      <c r="AN315" s="3">
        <v>322.2</v>
      </c>
      <c r="AO315" s="3">
        <v>175.1</v>
      </c>
      <c r="AP315" s="3">
        <v>241.9</v>
      </c>
      <c r="AQ315" s="3">
        <v>302.39999999999998</v>
      </c>
      <c r="AR315" s="3">
        <v>202</v>
      </c>
      <c r="AS315" s="3">
        <v>544</v>
      </c>
      <c r="AT315" s="3">
        <v>406.4</v>
      </c>
      <c r="AU315" s="3">
        <v>331</v>
      </c>
      <c r="AV315" s="3">
        <v>242</v>
      </c>
      <c r="AW315" s="3">
        <v>288.7</v>
      </c>
      <c r="AX315" s="3">
        <v>318.2</v>
      </c>
      <c r="AY315" s="3">
        <v>465.4</v>
      </c>
      <c r="AZ315" s="3">
        <v>362.7</v>
      </c>
      <c r="BA315" s="3">
        <v>223.2</v>
      </c>
      <c r="BB315" s="3">
        <v>340.7</v>
      </c>
      <c r="BC315" s="3">
        <v>310.89999999999998</v>
      </c>
      <c r="BD315" s="3">
        <v>285.39999999999998</v>
      </c>
      <c r="BE315" s="3">
        <v>377.6</v>
      </c>
      <c r="BF315" s="3">
        <v>526.5</v>
      </c>
      <c r="BG315" s="3">
        <v>227.6</v>
      </c>
      <c r="BH315" s="3">
        <v>210.2</v>
      </c>
      <c r="BI315" s="3">
        <v>73.7</v>
      </c>
      <c r="BJ315" s="3">
        <v>187</v>
      </c>
      <c r="BK315" s="3">
        <v>208.3</v>
      </c>
      <c r="BL315" s="3">
        <v>225.5</v>
      </c>
      <c r="BM315" s="3">
        <v>355.7</v>
      </c>
      <c r="BN315" s="3">
        <v>98.6</v>
      </c>
      <c r="BO315" s="3">
        <v>355.6</v>
      </c>
      <c r="BP315" s="3">
        <v>394.2</v>
      </c>
      <c r="BQ315" s="3">
        <v>122</v>
      </c>
      <c r="BR315" s="3">
        <v>79.8</v>
      </c>
      <c r="BS315" s="3">
        <v>114.3</v>
      </c>
      <c r="BT315" s="3">
        <v>184.1</v>
      </c>
      <c r="BU315" s="3">
        <v>122.5</v>
      </c>
      <c r="BV315" s="3">
        <v>176.3</v>
      </c>
      <c r="BW315" s="3">
        <v>223.3</v>
      </c>
      <c r="BX315" s="3">
        <v>453.1</v>
      </c>
      <c r="BY315" s="3">
        <v>97</v>
      </c>
      <c r="BZ315" s="3">
        <v>386.5</v>
      </c>
      <c r="CA315" s="3">
        <v>399.4</v>
      </c>
      <c r="CB315" s="3">
        <v>504.5</v>
      </c>
      <c r="CC315" s="3">
        <v>362.9</v>
      </c>
      <c r="CD315" s="3">
        <v>367.5</v>
      </c>
      <c r="CE315" s="3">
        <v>282</v>
      </c>
      <c r="CF315" s="3">
        <v>8.5</v>
      </c>
      <c r="CG315" s="3">
        <v>110.8</v>
      </c>
      <c r="CH315" s="3">
        <v>81.7</v>
      </c>
      <c r="CI315" s="3">
        <v>325.60000000000002</v>
      </c>
      <c r="CJ315" s="3">
        <v>169.3</v>
      </c>
      <c r="CK315" s="3">
        <v>191</v>
      </c>
      <c r="CL315" s="3">
        <v>472</v>
      </c>
      <c r="CM315" s="3">
        <v>230.4</v>
      </c>
      <c r="CN315" s="3">
        <v>204.2</v>
      </c>
    </row>
    <row r="316" spans="1:92" x14ac:dyDescent="0.2">
      <c r="A316" s="4">
        <v>41334</v>
      </c>
      <c r="B316" s="3">
        <v>232.4</v>
      </c>
      <c r="C316" s="3">
        <v>205.1</v>
      </c>
      <c r="D316" s="3">
        <v>249.8</v>
      </c>
      <c r="E316" s="3">
        <v>205.6</v>
      </c>
      <c r="F316" s="3">
        <v>289.89999999999998</v>
      </c>
      <c r="G316" s="3">
        <v>293.2</v>
      </c>
      <c r="H316" s="3">
        <v>241.8</v>
      </c>
      <c r="I316" s="3">
        <v>226.7</v>
      </c>
      <c r="J316" s="3">
        <v>142.9</v>
      </c>
      <c r="K316" s="3">
        <v>187.9</v>
      </c>
      <c r="L316" s="3">
        <v>243.5</v>
      </c>
      <c r="M316" s="3">
        <v>235.1</v>
      </c>
      <c r="N316" s="3">
        <v>249.3</v>
      </c>
      <c r="O316" s="3">
        <v>308.39999999999998</v>
      </c>
      <c r="P316" s="3">
        <v>193.7</v>
      </c>
      <c r="Q316" s="3">
        <v>240.3</v>
      </c>
      <c r="R316" s="3">
        <v>255.5</v>
      </c>
      <c r="S316" s="3">
        <v>245.5</v>
      </c>
      <c r="T316" s="3">
        <v>183.5</v>
      </c>
      <c r="U316" s="3">
        <v>232.3</v>
      </c>
      <c r="V316" s="3">
        <v>169.8</v>
      </c>
      <c r="W316" s="3">
        <v>256.2</v>
      </c>
      <c r="X316" s="3">
        <v>212.6</v>
      </c>
      <c r="Y316" s="3">
        <v>281.89999999999998</v>
      </c>
      <c r="Z316" s="3">
        <v>246</v>
      </c>
      <c r="AA316" s="3">
        <v>249</v>
      </c>
      <c r="AB316" s="3">
        <v>229.1</v>
      </c>
      <c r="AC316" s="3">
        <v>195.9</v>
      </c>
      <c r="AD316" s="3">
        <v>173.6</v>
      </c>
      <c r="AE316" s="3">
        <v>268.10000000000002</v>
      </c>
      <c r="AF316" s="3">
        <v>208.9</v>
      </c>
      <c r="AG316" s="3">
        <v>200.4</v>
      </c>
      <c r="AH316" s="3">
        <v>245.5</v>
      </c>
      <c r="AI316" s="3">
        <v>191</v>
      </c>
      <c r="AJ316" s="3">
        <v>299.8</v>
      </c>
      <c r="AK316" s="3">
        <v>365.4</v>
      </c>
      <c r="AL316" s="3">
        <v>293.8</v>
      </c>
      <c r="AM316" s="3">
        <v>294</v>
      </c>
      <c r="AN316" s="3">
        <v>322.5</v>
      </c>
      <c r="AO316" s="3">
        <v>173.4</v>
      </c>
      <c r="AP316" s="3">
        <v>241.2</v>
      </c>
      <c r="AQ316" s="3">
        <v>303.3</v>
      </c>
      <c r="AR316" s="3">
        <v>200</v>
      </c>
      <c r="AS316" s="3">
        <v>544.29999999999995</v>
      </c>
      <c r="AT316" s="3">
        <v>406.5</v>
      </c>
      <c r="AU316" s="3">
        <v>331.2</v>
      </c>
      <c r="AV316" s="3">
        <v>242.8</v>
      </c>
      <c r="AW316" s="3">
        <v>287.60000000000002</v>
      </c>
      <c r="AX316" s="3">
        <v>318.2</v>
      </c>
      <c r="AY316" s="3">
        <v>465.4</v>
      </c>
      <c r="AZ316" s="3">
        <v>363.2</v>
      </c>
      <c r="BA316" s="3">
        <v>222.7</v>
      </c>
      <c r="BB316" s="3">
        <v>338.5</v>
      </c>
      <c r="BC316" s="3">
        <v>309.39999999999998</v>
      </c>
      <c r="BD316" s="3">
        <v>285.39999999999998</v>
      </c>
      <c r="BE316" s="3">
        <v>377.6</v>
      </c>
      <c r="BF316" s="3">
        <v>521.1</v>
      </c>
      <c r="BG316" s="3">
        <v>230.9</v>
      </c>
      <c r="BH316" s="3">
        <v>209.4</v>
      </c>
      <c r="BI316" s="3">
        <v>74.099999999999994</v>
      </c>
      <c r="BJ316" s="3">
        <v>185.8</v>
      </c>
      <c r="BK316" s="3">
        <v>204.9</v>
      </c>
      <c r="BL316" s="3">
        <v>227.2</v>
      </c>
      <c r="BM316" s="3">
        <v>355.7</v>
      </c>
      <c r="BN316" s="3">
        <v>98.6</v>
      </c>
      <c r="BO316" s="3">
        <v>355.9</v>
      </c>
      <c r="BP316" s="3">
        <v>395</v>
      </c>
      <c r="BQ316" s="3">
        <v>125.1</v>
      </c>
      <c r="BR316" s="3">
        <v>84.4</v>
      </c>
      <c r="BS316" s="3">
        <v>117.4</v>
      </c>
      <c r="BT316" s="3">
        <v>186.1</v>
      </c>
      <c r="BU316" s="3">
        <v>124.6</v>
      </c>
      <c r="BV316" s="3">
        <v>178.4</v>
      </c>
      <c r="BW316" s="3">
        <v>222.9</v>
      </c>
      <c r="BX316" s="3">
        <v>453.8</v>
      </c>
      <c r="BY316" s="3">
        <v>96.8</v>
      </c>
      <c r="BZ316" s="3">
        <v>388.1</v>
      </c>
      <c r="CA316" s="3">
        <v>411.6</v>
      </c>
      <c r="CB316" s="3">
        <v>528.79999999999995</v>
      </c>
      <c r="CC316" s="3">
        <v>364.6</v>
      </c>
      <c r="CD316" s="3">
        <v>365.4</v>
      </c>
      <c r="CE316" s="3">
        <v>287.2</v>
      </c>
      <c r="CF316" s="3">
        <v>8.5</v>
      </c>
      <c r="CG316" s="3">
        <v>115</v>
      </c>
      <c r="CH316" s="3">
        <v>82.2</v>
      </c>
      <c r="CI316" s="3">
        <v>326.8</v>
      </c>
      <c r="CJ316" s="3">
        <v>170.7</v>
      </c>
      <c r="CK316" s="3">
        <v>191</v>
      </c>
      <c r="CL316" s="3">
        <v>472.7</v>
      </c>
      <c r="CM316" s="3">
        <v>231.1</v>
      </c>
      <c r="CN316" s="3">
        <v>204.9</v>
      </c>
    </row>
    <row r="317" spans="1:92" x14ac:dyDescent="0.2">
      <c r="A317" s="4">
        <v>41365</v>
      </c>
      <c r="B317" s="3">
        <v>233.6</v>
      </c>
      <c r="C317" s="3">
        <v>208.5</v>
      </c>
      <c r="D317" s="3">
        <v>250.2</v>
      </c>
      <c r="E317" s="3">
        <v>209.4</v>
      </c>
      <c r="F317" s="3">
        <v>288.10000000000002</v>
      </c>
      <c r="G317" s="3">
        <v>296.39999999999998</v>
      </c>
      <c r="H317" s="3">
        <v>239.2</v>
      </c>
      <c r="I317" s="3">
        <v>225.7</v>
      </c>
      <c r="J317" s="3">
        <v>143.30000000000001</v>
      </c>
      <c r="K317" s="3">
        <v>188.8</v>
      </c>
      <c r="L317" s="3">
        <v>239.8</v>
      </c>
      <c r="M317" s="3">
        <v>233.1</v>
      </c>
      <c r="N317" s="3">
        <v>243.8</v>
      </c>
      <c r="O317" s="3">
        <v>318.10000000000002</v>
      </c>
      <c r="P317" s="3">
        <v>202.8</v>
      </c>
      <c r="Q317" s="3">
        <v>238.2</v>
      </c>
      <c r="R317" s="3">
        <v>259.89999999999998</v>
      </c>
      <c r="S317" s="3">
        <v>246.1</v>
      </c>
      <c r="T317" s="3">
        <v>185.1</v>
      </c>
      <c r="U317" s="3">
        <v>227.5</v>
      </c>
      <c r="V317" s="3">
        <v>171</v>
      </c>
      <c r="W317" s="3">
        <v>254.6</v>
      </c>
      <c r="X317" s="3">
        <v>212.8</v>
      </c>
      <c r="Y317" s="3">
        <v>290.3</v>
      </c>
      <c r="Z317" s="3">
        <v>246.6</v>
      </c>
      <c r="AA317" s="3">
        <v>244.3</v>
      </c>
      <c r="AB317" s="3">
        <v>232.8</v>
      </c>
      <c r="AC317" s="3">
        <v>198</v>
      </c>
      <c r="AD317" s="3">
        <v>177.5</v>
      </c>
      <c r="AE317" s="3">
        <v>260.3</v>
      </c>
      <c r="AF317" s="3">
        <v>210.6</v>
      </c>
      <c r="AG317" s="3">
        <v>202.1</v>
      </c>
      <c r="AH317" s="3">
        <v>246.7</v>
      </c>
      <c r="AI317" s="3">
        <v>191</v>
      </c>
      <c r="AJ317" s="3">
        <v>301.39999999999998</v>
      </c>
      <c r="AK317" s="3">
        <v>366.5</v>
      </c>
      <c r="AL317" s="3">
        <v>294.3</v>
      </c>
      <c r="AM317" s="3">
        <v>295.10000000000002</v>
      </c>
      <c r="AN317" s="3">
        <v>324.8</v>
      </c>
      <c r="AO317" s="3">
        <v>171.5</v>
      </c>
      <c r="AP317" s="3">
        <v>245.6</v>
      </c>
      <c r="AQ317" s="3">
        <v>307.60000000000002</v>
      </c>
      <c r="AR317" s="3">
        <v>204.6</v>
      </c>
      <c r="AS317" s="3">
        <v>562</v>
      </c>
      <c r="AT317" s="3">
        <v>418.3</v>
      </c>
      <c r="AU317" s="3">
        <v>334.2</v>
      </c>
      <c r="AV317" s="3">
        <v>243.2</v>
      </c>
      <c r="AW317" s="3">
        <v>287.39999999999998</v>
      </c>
      <c r="AX317" s="3">
        <v>321.10000000000002</v>
      </c>
      <c r="AY317" s="3">
        <v>486.4</v>
      </c>
      <c r="AZ317" s="3">
        <v>362.5</v>
      </c>
      <c r="BA317" s="3">
        <v>222.1</v>
      </c>
      <c r="BB317" s="3">
        <v>339.3</v>
      </c>
      <c r="BC317" s="3">
        <v>309.10000000000002</v>
      </c>
      <c r="BD317" s="3">
        <v>285.39999999999998</v>
      </c>
      <c r="BE317" s="3">
        <v>377.6</v>
      </c>
      <c r="BF317" s="3">
        <v>497.2</v>
      </c>
      <c r="BG317" s="3">
        <v>221.5</v>
      </c>
      <c r="BH317" s="3">
        <v>215.7</v>
      </c>
      <c r="BI317" s="3">
        <v>74</v>
      </c>
      <c r="BJ317" s="3">
        <v>184.4</v>
      </c>
      <c r="BK317" s="3">
        <v>205.9</v>
      </c>
      <c r="BL317" s="3">
        <v>226.5</v>
      </c>
      <c r="BM317" s="3">
        <v>378.1</v>
      </c>
      <c r="BN317" s="3">
        <v>98.4</v>
      </c>
      <c r="BO317" s="3">
        <v>356.3</v>
      </c>
      <c r="BP317" s="3">
        <v>394.8</v>
      </c>
      <c r="BQ317" s="3">
        <v>128.5</v>
      </c>
      <c r="BR317" s="3">
        <v>84.6</v>
      </c>
      <c r="BS317" s="3">
        <v>119.1</v>
      </c>
      <c r="BT317" s="3">
        <v>186.9</v>
      </c>
      <c r="BU317" s="3">
        <v>124.4</v>
      </c>
      <c r="BV317" s="3">
        <v>179.5</v>
      </c>
      <c r="BW317" s="3">
        <v>221.7</v>
      </c>
      <c r="BX317" s="3">
        <v>459.4</v>
      </c>
      <c r="BY317" s="3">
        <v>96.6</v>
      </c>
      <c r="BZ317" s="3">
        <v>389.2</v>
      </c>
      <c r="CA317" s="3">
        <v>401.6</v>
      </c>
      <c r="CB317" s="3">
        <v>530.20000000000005</v>
      </c>
      <c r="CC317" s="3">
        <v>365.1</v>
      </c>
      <c r="CD317" s="3">
        <v>369.9</v>
      </c>
      <c r="CE317" s="3">
        <v>280</v>
      </c>
      <c r="CF317" s="3">
        <v>8.4</v>
      </c>
      <c r="CG317" s="3">
        <v>112.9</v>
      </c>
      <c r="CH317" s="3">
        <v>82</v>
      </c>
      <c r="CI317" s="3">
        <v>325</v>
      </c>
      <c r="CJ317" s="3">
        <v>168.2</v>
      </c>
      <c r="CK317" s="3">
        <v>191</v>
      </c>
      <c r="CL317" s="3">
        <v>483.3</v>
      </c>
      <c r="CM317" s="3">
        <v>231.4</v>
      </c>
      <c r="CN317" s="3">
        <v>204.7</v>
      </c>
    </row>
    <row r="318" spans="1:92" x14ac:dyDescent="0.2">
      <c r="A318" s="4">
        <v>41395</v>
      </c>
      <c r="B318" s="3">
        <v>233.1</v>
      </c>
      <c r="C318" s="3">
        <v>210.9</v>
      </c>
      <c r="D318" s="3">
        <v>249.2</v>
      </c>
      <c r="E318" s="3">
        <v>208.7</v>
      </c>
      <c r="F318" s="3">
        <v>292</v>
      </c>
      <c r="G318" s="3">
        <v>315.2</v>
      </c>
      <c r="H318" s="3">
        <v>238.3</v>
      </c>
      <c r="I318" s="3">
        <v>228.2</v>
      </c>
      <c r="J318" s="3">
        <v>141.80000000000001</v>
      </c>
      <c r="K318" s="3">
        <v>189.1</v>
      </c>
      <c r="L318" s="3">
        <v>247.6</v>
      </c>
      <c r="M318" s="3">
        <v>243.9</v>
      </c>
      <c r="N318" s="3">
        <v>248.6</v>
      </c>
      <c r="O318" s="3">
        <v>312.2</v>
      </c>
      <c r="P318" s="3">
        <v>200</v>
      </c>
      <c r="Q318" s="3">
        <v>236.4</v>
      </c>
      <c r="R318" s="3">
        <v>259</v>
      </c>
      <c r="S318" s="3">
        <v>245.5</v>
      </c>
      <c r="T318" s="3">
        <v>188.3</v>
      </c>
      <c r="U318" s="3">
        <v>225.9</v>
      </c>
      <c r="V318" s="3">
        <v>172.2</v>
      </c>
      <c r="W318" s="3">
        <v>259.2</v>
      </c>
      <c r="X318" s="3">
        <v>214.1</v>
      </c>
      <c r="Y318" s="3">
        <v>288.2</v>
      </c>
      <c r="Z318" s="3">
        <v>248.2</v>
      </c>
      <c r="AA318" s="3">
        <v>252.7</v>
      </c>
      <c r="AB318" s="3">
        <v>230.3</v>
      </c>
      <c r="AC318" s="3">
        <v>196.7</v>
      </c>
      <c r="AD318" s="3">
        <v>175.5</v>
      </c>
      <c r="AE318" s="3">
        <v>262.39999999999998</v>
      </c>
      <c r="AF318" s="3">
        <v>208.9</v>
      </c>
      <c r="AG318" s="3">
        <v>200.1</v>
      </c>
      <c r="AH318" s="3">
        <v>247.3</v>
      </c>
      <c r="AI318" s="3">
        <v>189.7</v>
      </c>
      <c r="AJ318" s="3">
        <v>302.3</v>
      </c>
      <c r="AK318" s="3">
        <v>367.6</v>
      </c>
      <c r="AL318" s="3">
        <v>295.2</v>
      </c>
      <c r="AM318" s="3">
        <v>295.3</v>
      </c>
      <c r="AN318" s="3">
        <v>325.2</v>
      </c>
      <c r="AO318" s="3">
        <v>171.3</v>
      </c>
      <c r="AP318" s="3">
        <v>247.1</v>
      </c>
      <c r="AQ318" s="3">
        <v>308.8</v>
      </c>
      <c r="AR318" s="3">
        <v>206.6</v>
      </c>
      <c r="AS318" s="3">
        <v>563.4</v>
      </c>
      <c r="AT318" s="3">
        <v>418.7</v>
      </c>
      <c r="AU318" s="3">
        <v>334.5</v>
      </c>
      <c r="AV318" s="3">
        <v>243.9</v>
      </c>
      <c r="AW318" s="3">
        <v>288.3</v>
      </c>
      <c r="AX318" s="3">
        <v>321.10000000000002</v>
      </c>
      <c r="AY318" s="3">
        <v>486.4</v>
      </c>
      <c r="AZ318" s="3">
        <v>362.4</v>
      </c>
      <c r="BA318" s="3">
        <v>221.4</v>
      </c>
      <c r="BB318" s="3">
        <v>338.7</v>
      </c>
      <c r="BC318" s="3">
        <v>309.8</v>
      </c>
      <c r="BD318" s="3">
        <v>285.39999999999998</v>
      </c>
      <c r="BE318" s="3">
        <v>377.6</v>
      </c>
      <c r="BF318" s="3">
        <v>470</v>
      </c>
      <c r="BG318" s="3">
        <v>226.8</v>
      </c>
      <c r="BH318" s="3">
        <v>222.3</v>
      </c>
      <c r="BI318" s="3">
        <v>74</v>
      </c>
      <c r="BJ318" s="3">
        <v>183.4</v>
      </c>
      <c r="BK318" s="3">
        <v>207.2</v>
      </c>
      <c r="BL318" s="3">
        <v>228.4</v>
      </c>
      <c r="BM318" s="3">
        <v>378.1</v>
      </c>
      <c r="BN318" s="3">
        <v>98.9</v>
      </c>
      <c r="BO318" s="3">
        <v>356.6</v>
      </c>
      <c r="BP318" s="3">
        <v>394.6</v>
      </c>
      <c r="BQ318" s="3">
        <v>129.19999999999999</v>
      </c>
      <c r="BR318" s="3">
        <v>86.8</v>
      </c>
      <c r="BS318" s="3">
        <v>118.9</v>
      </c>
      <c r="BT318" s="3">
        <v>187.3</v>
      </c>
      <c r="BU318" s="3">
        <v>125.7</v>
      </c>
      <c r="BV318" s="3">
        <v>179.3</v>
      </c>
      <c r="BW318" s="3">
        <v>221.5</v>
      </c>
      <c r="BX318" s="3">
        <v>459.6</v>
      </c>
      <c r="BY318" s="3">
        <v>96.9</v>
      </c>
      <c r="BZ318" s="3">
        <v>389.8</v>
      </c>
      <c r="CA318" s="3">
        <v>390.6</v>
      </c>
      <c r="CB318" s="3">
        <v>531.4</v>
      </c>
      <c r="CC318" s="3">
        <v>365.6</v>
      </c>
      <c r="CD318" s="3">
        <v>369.1</v>
      </c>
      <c r="CE318" s="3">
        <v>304.5</v>
      </c>
      <c r="CF318" s="3">
        <v>8.4</v>
      </c>
      <c r="CG318" s="3">
        <v>110.6</v>
      </c>
      <c r="CH318" s="3">
        <v>81.400000000000006</v>
      </c>
      <c r="CI318" s="3">
        <v>324.39999999999998</v>
      </c>
      <c r="CJ318" s="3">
        <v>168.6</v>
      </c>
      <c r="CK318" s="3">
        <v>191</v>
      </c>
      <c r="CL318" s="3">
        <v>485.2</v>
      </c>
      <c r="CM318" s="3">
        <v>231.8</v>
      </c>
      <c r="CN318" s="3">
        <v>205.1</v>
      </c>
    </row>
    <row r="319" spans="1:92" x14ac:dyDescent="0.2">
      <c r="A319" s="4">
        <v>41426</v>
      </c>
      <c r="B319" s="3">
        <v>235.4</v>
      </c>
      <c r="C319" s="3">
        <v>208.7</v>
      </c>
      <c r="D319" s="3">
        <v>246.4</v>
      </c>
      <c r="E319" s="3">
        <v>212.9</v>
      </c>
      <c r="F319" s="3">
        <v>288.39999999999998</v>
      </c>
      <c r="G319" s="3">
        <v>311.3</v>
      </c>
      <c r="H319" s="3">
        <v>238</v>
      </c>
      <c r="I319" s="3">
        <v>229.4</v>
      </c>
      <c r="J319" s="3">
        <v>144.30000000000001</v>
      </c>
      <c r="K319" s="3">
        <v>189.5</v>
      </c>
      <c r="L319" s="3">
        <v>242.9</v>
      </c>
      <c r="M319" s="3">
        <v>240.7</v>
      </c>
      <c r="N319" s="3">
        <v>242.3</v>
      </c>
      <c r="O319" s="3">
        <v>314.39999999999998</v>
      </c>
      <c r="P319" s="3">
        <v>201.7</v>
      </c>
      <c r="Q319" s="3">
        <v>238.8</v>
      </c>
      <c r="R319" s="3">
        <v>254.9</v>
      </c>
      <c r="S319" s="3">
        <v>246.3</v>
      </c>
      <c r="T319" s="3">
        <v>184.3</v>
      </c>
      <c r="U319" s="3">
        <v>228.2</v>
      </c>
      <c r="V319" s="3">
        <v>168.6</v>
      </c>
      <c r="W319" s="3">
        <v>257.5</v>
      </c>
      <c r="X319" s="3">
        <v>209.6</v>
      </c>
      <c r="Y319" s="3">
        <v>285.60000000000002</v>
      </c>
      <c r="Z319" s="3">
        <v>248.7</v>
      </c>
      <c r="AA319" s="3">
        <v>265.89999999999998</v>
      </c>
      <c r="AB319" s="3">
        <v>223.5</v>
      </c>
      <c r="AC319" s="3">
        <v>190.7</v>
      </c>
      <c r="AD319" s="3">
        <v>169.8</v>
      </c>
      <c r="AE319" s="3">
        <v>256.3</v>
      </c>
      <c r="AF319" s="3">
        <v>204.7</v>
      </c>
      <c r="AG319" s="3">
        <v>195.6</v>
      </c>
      <c r="AH319" s="3">
        <v>246.1</v>
      </c>
      <c r="AI319" s="3">
        <v>191.2</v>
      </c>
      <c r="AJ319" s="3">
        <v>302.89999999999998</v>
      </c>
      <c r="AK319" s="3">
        <v>367.5</v>
      </c>
      <c r="AL319" s="3">
        <v>295.5</v>
      </c>
      <c r="AM319" s="3">
        <v>295.60000000000002</v>
      </c>
      <c r="AN319" s="3">
        <v>325.39999999999998</v>
      </c>
      <c r="AO319" s="3">
        <v>171.6</v>
      </c>
      <c r="AP319" s="3">
        <v>246.2</v>
      </c>
      <c r="AQ319" s="3">
        <v>309</v>
      </c>
      <c r="AR319" s="3">
        <v>204.5</v>
      </c>
      <c r="AS319" s="3">
        <v>563.20000000000005</v>
      </c>
      <c r="AT319" s="3">
        <v>418.5</v>
      </c>
      <c r="AU319" s="3">
        <v>334.7</v>
      </c>
      <c r="AV319" s="3">
        <v>243.6</v>
      </c>
      <c r="AW319" s="3">
        <v>289.7</v>
      </c>
      <c r="AX319" s="3">
        <v>321.10000000000002</v>
      </c>
      <c r="AY319" s="3">
        <v>486.4</v>
      </c>
      <c r="AZ319" s="3">
        <v>361.8</v>
      </c>
      <c r="BA319" s="3">
        <v>222.9</v>
      </c>
      <c r="BB319" s="3">
        <v>337.5</v>
      </c>
      <c r="BC319" s="3">
        <v>309.7</v>
      </c>
      <c r="BD319" s="3">
        <v>285.39999999999998</v>
      </c>
      <c r="BE319" s="3">
        <v>377.6</v>
      </c>
      <c r="BF319" s="3">
        <v>469</v>
      </c>
      <c r="BG319" s="3">
        <v>228.3</v>
      </c>
      <c r="BH319" s="3">
        <v>215.7</v>
      </c>
      <c r="BI319" s="3">
        <v>72.099999999999994</v>
      </c>
      <c r="BJ319" s="3">
        <v>183.8</v>
      </c>
      <c r="BK319" s="3">
        <v>208.1</v>
      </c>
      <c r="BL319" s="3">
        <v>227.4</v>
      </c>
      <c r="BM319" s="3">
        <v>378.1</v>
      </c>
      <c r="BN319" s="3">
        <v>99</v>
      </c>
      <c r="BO319" s="3">
        <v>357.6</v>
      </c>
      <c r="BP319" s="3">
        <v>393.6</v>
      </c>
      <c r="BQ319" s="3">
        <v>127.8</v>
      </c>
      <c r="BR319" s="3">
        <v>83.8</v>
      </c>
      <c r="BS319" s="3">
        <v>118.9</v>
      </c>
      <c r="BT319" s="3">
        <v>187.4</v>
      </c>
      <c r="BU319" s="3">
        <v>125.5</v>
      </c>
      <c r="BV319" s="3">
        <v>179.9</v>
      </c>
      <c r="BW319" s="3">
        <v>222.1</v>
      </c>
      <c r="BX319" s="3">
        <v>460.2</v>
      </c>
      <c r="BY319" s="3">
        <v>96.5</v>
      </c>
      <c r="BZ319" s="3">
        <v>390.5</v>
      </c>
      <c r="CA319" s="3">
        <v>393.9</v>
      </c>
      <c r="CB319" s="3">
        <v>533.5</v>
      </c>
      <c r="CC319" s="3">
        <v>367</v>
      </c>
      <c r="CD319" s="3">
        <v>371.1</v>
      </c>
      <c r="CE319" s="3">
        <v>301</v>
      </c>
      <c r="CF319" s="3">
        <v>8.3000000000000007</v>
      </c>
      <c r="CG319" s="3">
        <v>108.5</v>
      </c>
      <c r="CH319" s="3">
        <v>81.7</v>
      </c>
      <c r="CI319" s="3">
        <v>323.60000000000002</v>
      </c>
      <c r="CJ319" s="3">
        <v>169.2</v>
      </c>
      <c r="CK319" s="3">
        <v>191</v>
      </c>
      <c r="CL319" s="3">
        <v>488.7</v>
      </c>
      <c r="CM319" s="3">
        <v>230.9</v>
      </c>
      <c r="CN319" s="3">
        <v>205.1</v>
      </c>
    </row>
    <row r="320" spans="1:92" x14ac:dyDescent="0.2">
      <c r="A320" s="4">
        <v>41456</v>
      </c>
      <c r="B320" s="3">
        <v>235.8</v>
      </c>
      <c r="C320" s="3">
        <v>208.8</v>
      </c>
      <c r="D320" s="3">
        <v>250.1</v>
      </c>
      <c r="E320" s="3">
        <v>217.1</v>
      </c>
      <c r="F320" s="3">
        <v>292.3</v>
      </c>
      <c r="G320" s="3">
        <v>320.7</v>
      </c>
      <c r="H320" s="3">
        <v>236.9</v>
      </c>
      <c r="I320" s="3">
        <v>228.1</v>
      </c>
      <c r="J320" s="3">
        <v>144.30000000000001</v>
      </c>
      <c r="K320" s="3">
        <v>190.5</v>
      </c>
      <c r="L320" s="3">
        <v>244.1</v>
      </c>
      <c r="M320" s="3">
        <v>243.3</v>
      </c>
      <c r="N320" s="3">
        <v>242.1</v>
      </c>
      <c r="O320" s="3">
        <v>311.39999999999998</v>
      </c>
      <c r="P320" s="3">
        <v>205.1</v>
      </c>
      <c r="Q320" s="3">
        <v>240.4</v>
      </c>
      <c r="R320" s="3">
        <v>253.7</v>
      </c>
      <c r="S320" s="3">
        <v>246.2</v>
      </c>
      <c r="T320" s="3">
        <v>182.8</v>
      </c>
      <c r="U320" s="3">
        <v>223.6</v>
      </c>
      <c r="V320" s="3">
        <v>173.7</v>
      </c>
      <c r="W320" s="3">
        <v>254.6</v>
      </c>
      <c r="X320" s="3">
        <v>210.9</v>
      </c>
      <c r="Y320" s="3">
        <v>288.3</v>
      </c>
      <c r="Z320" s="3">
        <v>255.9</v>
      </c>
      <c r="AA320" s="3">
        <v>273.3</v>
      </c>
      <c r="AB320" s="3">
        <v>230</v>
      </c>
      <c r="AC320" s="3">
        <v>188</v>
      </c>
      <c r="AD320" s="3">
        <v>165.7</v>
      </c>
      <c r="AE320" s="3">
        <v>262.10000000000002</v>
      </c>
      <c r="AF320" s="3">
        <v>206.1</v>
      </c>
      <c r="AG320" s="3">
        <v>197.1</v>
      </c>
      <c r="AH320" s="3">
        <v>246.8</v>
      </c>
      <c r="AI320" s="3">
        <v>189.5</v>
      </c>
      <c r="AJ320" s="3">
        <v>303.3</v>
      </c>
      <c r="AK320" s="3">
        <v>368</v>
      </c>
      <c r="AL320" s="3">
        <v>295.89999999999998</v>
      </c>
      <c r="AM320" s="3">
        <v>295.5</v>
      </c>
      <c r="AN320" s="3">
        <v>325.8</v>
      </c>
      <c r="AO320" s="3">
        <v>170.5</v>
      </c>
      <c r="AP320" s="3">
        <v>248.5</v>
      </c>
      <c r="AQ320" s="3">
        <v>309.60000000000002</v>
      </c>
      <c r="AR320" s="3">
        <v>208.7</v>
      </c>
      <c r="AS320" s="3">
        <v>563.6</v>
      </c>
      <c r="AT320" s="3">
        <v>418.3</v>
      </c>
      <c r="AU320" s="3">
        <v>337</v>
      </c>
      <c r="AV320" s="3">
        <v>244.1</v>
      </c>
      <c r="AW320" s="3">
        <v>291.8</v>
      </c>
      <c r="AX320" s="3">
        <v>321.10000000000002</v>
      </c>
      <c r="AY320" s="3">
        <v>486.4</v>
      </c>
      <c r="AZ320" s="3">
        <v>362.7</v>
      </c>
      <c r="BA320" s="3">
        <v>221.2</v>
      </c>
      <c r="BB320" s="3">
        <v>340.7</v>
      </c>
      <c r="BC320" s="3">
        <v>310.5</v>
      </c>
      <c r="BD320" s="3">
        <v>286.5</v>
      </c>
      <c r="BE320" s="3">
        <v>377.6</v>
      </c>
      <c r="BF320" s="3">
        <v>478.9</v>
      </c>
      <c r="BG320" s="3">
        <v>222.4</v>
      </c>
      <c r="BH320" s="3">
        <v>214.9</v>
      </c>
      <c r="BI320" s="3">
        <v>72.599999999999994</v>
      </c>
      <c r="BJ320" s="3">
        <v>180.2</v>
      </c>
      <c r="BK320" s="3">
        <v>208</v>
      </c>
      <c r="BL320" s="3">
        <v>228</v>
      </c>
      <c r="BM320" s="3">
        <v>378.1</v>
      </c>
      <c r="BN320" s="3">
        <v>99.3</v>
      </c>
      <c r="BO320" s="3">
        <v>358.2</v>
      </c>
      <c r="BP320" s="3">
        <v>394.1</v>
      </c>
      <c r="BQ320" s="3">
        <v>124.8</v>
      </c>
      <c r="BR320" s="3">
        <v>79.8</v>
      </c>
      <c r="BS320" s="3">
        <v>117.9</v>
      </c>
      <c r="BT320" s="3">
        <v>183.6</v>
      </c>
      <c r="BU320" s="3">
        <v>123.5</v>
      </c>
      <c r="BV320" s="3">
        <v>178.4</v>
      </c>
      <c r="BW320" s="3">
        <v>221.6</v>
      </c>
      <c r="BX320" s="3">
        <v>463.7</v>
      </c>
      <c r="BY320" s="3">
        <v>95.8</v>
      </c>
      <c r="BZ320" s="3">
        <v>389.8</v>
      </c>
      <c r="CA320" s="3">
        <v>392.3</v>
      </c>
      <c r="CB320" s="3">
        <v>534.29999999999995</v>
      </c>
      <c r="CC320" s="3">
        <v>369.2</v>
      </c>
      <c r="CD320" s="3">
        <v>378.6</v>
      </c>
      <c r="CE320" s="3">
        <v>320.39999999999998</v>
      </c>
      <c r="CF320" s="3">
        <v>8.1999999999999993</v>
      </c>
      <c r="CG320" s="3">
        <v>108.3</v>
      </c>
      <c r="CH320" s="3">
        <v>81</v>
      </c>
      <c r="CI320" s="3">
        <v>326.8</v>
      </c>
      <c r="CJ320" s="3">
        <v>168.8</v>
      </c>
      <c r="CK320" s="3">
        <v>191</v>
      </c>
      <c r="CL320" s="3">
        <v>487.9</v>
      </c>
      <c r="CM320" s="3">
        <v>230.9</v>
      </c>
      <c r="CN320" s="3">
        <v>206.4</v>
      </c>
    </row>
    <row r="321" spans="1:92" x14ac:dyDescent="0.2">
      <c r="A321" s="4">
        <v>41487</v>
      </c>
      <c r="B321" s="3">
        <v>235.4</v>
      </c>
      <c r="C321" s="3">
        <v>211.3</v>
      </c>
      <c r="D321" s="3">
        <v>252.9</v>
      </c>
      <c r="E321" s="3">
        <v>214.9</v>
      </c>
      <c r="F321" s="3">
        <v>288.60000000000002</v>
      </c>
      <c r="G321" s="3">
        <v>312.5</v>
      </c>
      <c r="H321" s="3">
        <v>241.8</v>
      </c>
      <c r="I321" s="3">
        <v>229.2</v>
      </c>
      <c r="J321" s="3">
        <v>146.9</v>
      </c>
      <c r="K321" s="3">
        <v>189.9</v>
      </c>
      <c r="L321" s="3">
        <v>251.4</v>
      </c>
      <c r="M321" s="3">
        <v>251.9</v>
      </c>
      <c r="N321" s="3">
        <v>248</v>
      </c>
      <c r="O321" s="3">
        <v>314</v>
      </c>
      <c r="P321" s="3">
        <v>203.3</v>
      </c>
      <c r="Q321" s="3">
        <v>248.8</v>
      </c>
      <c r="R321" s="3">
        <v>258.3</v>
      </c>
      <c r="S321" s="3">
        <v>247.9</v>
      </c>
      <c r="T321" s="3">
        <v>185</v>
      </c>
      <c r="U321" s="3">
        <v>219.7</v>
      </c>
      <c r="V321" s="3">
        <v>173.7</v>
      </c>
      <c r="W321" s="3">
        <v>255.5</v>
      </c>
      <c r="X321" s="3">
        <v>210.3</v>
      </c>
      <c r="Y321" s="3">
        <v>286.39999999999998</v>
      </c>
      <c r="Z321" s="3">
        <v>252.9</v>
      </c>
      <c r="AA321" s="3">
        <v>271.2</v>
      </c>
      <c r="AB321" s="3">
        <v>226.7</v>
      </c>
      <c r="AC321" s="3">
        <v>188.8</v>
      </c>
      <c r="AD321" s="3">
        <v>166.6</v>
      </c>
      <c r="AE321" s="3">
        <v>261.7</v>
      </c>
      <c r="AF321" s="3">
        <v>204.1</v>
      </c>
      <c r="AG321" s="3">
        <v>194.8</v>
      </c>
      <c r="AH321" s="3">
        <v>248</v>
      </c>
      <c r="AI321" s="3">
        <v>194.2</v>
      </c>
      <c r="AJ321" s="3">
        <v>303.7</v>
      </c>
      <c r="AK321" s="3">
        <v>366.9</v>
      </c>
      <c r="AL321" s="3">
        <v>296.10000000000002</v>
      </c>
      <c r="AM321" s="3">
        <v>295.7</v>
      </c>
      <c r="AN321" s="3">
        <v>326.2</v>
      </c>
      <c r="AO321" s="3">
        <v>170.3</v>
      </c>
      <c r="AP321" s="3">
        <v>247.9</v>
      </c>
      <c r="AQ321" s="3">
        <v>310.10000000000002</v>
      </c>
      <c r="AR321" s="3">
        <v>207</v>
      </c>
      <c r="AS321" s="3">
        <v>565.20000000000005</v>
      </c>
      <c r="AT321" s="3">
        <v>420.2</v>
      </c>
      <c r="AU321" s="3">
        <v>337.5</v>
      </c>
      <c r="AV321" s="3">
        <v>244.6</v>
      </c>
      <c r="AW321" s="3">
        <v>294.3</v>
      </c>
      <c r="AX321" s="3">
        <v>321.10000000000002</v>
      </c>
      <c r="AY321" s="3">
        <v>486.4</v>
      </c>
      <c r="AZ321" s="3">
        <v>363.1</v>
      </c>
      <c r="BA321" s="3">
        <v>221.5</v>
      </c>
      <c r="BB321" s="3">
        <v>340.2</v>
      </c>
      <c r="BC321" s="3">
        <v>310.3</v>
      </c>
      <c r="BD321" s="3">
        <v>286.5</v>
      </c>
      <c r="BE321" s="3">
        <v>377.6</v>
      </c>
      <c r="BF321" s="3">
        <v>479.2</v>
      </c>
      <c r="BG321" s="3">
        <v>231</v>
      </c>
      <c r="BH321" s="3">
        <v>215.9</v>
      </c>
      <c r="BI321" s="3">
        <v>75.400000000000006</v>
      </c>
      <c r="BJ321" s="3">
        <v>184.7</v>
      </c>
      <c r="BK321" s="3">
        <v>206.1</v>
      </c>
      <c r="BL321" s="3">
        <v>228.6</v>
      </c>
      <c r="BM321" s="3">
        <v>378.1</v>
      </c>
      <c r="BN321" s="3">
        <v>99</v>
      </c>
      <c r="BO321" s="3">
        <v>358.9</v>
      </c>
      <c r="BP321" s="3">
        <v>394.6</v>
      </c>
      <c r="BQ321" s="3">
        <v>126.6</v>
      </c>
      <c r="BR321" s="3">
        <v>82.7</v>
      </c>
      <c r="BS321" s="3">
        <v>121.3</v>
      </c>
      <c r="BT321" s="3">
        <v>186.7</v>
      </c>
      <c r="BU321" s="3">
        <v>125</v>
      </c>
      <c r="BV321" s="3">
        <v>179.8</v>
      </c>
      <c r="BW321" s="3">
        <v>221.8</v>
      </c>
      <c r="BX321" s="3">
        <v>463.7</v>
      </c>
      <c r="BY321" s="3">
        <v>95.4</v>
      </c>
      <c r="BZ321" s="3">
        <v>390.6</v>
      </c>
      <c r="CA321" s="3">
        <v>401.8</v>
      </c>
      <c r="CB321" s="3">
        <v>536.6</v>
      </c>
      <c r="CC321" s="3">
        <v>364.3</v>
      </c>
      <c r="CD321" s="3">
        <v>381.2</v>
      </c>
      <c r="CE321" s="3">
        <v>336.3</v>
      </c>
      <c r="CF321" s="3">
        <v>8.1</v>
      </c>
      <c r="CG321" s="3">
        <v>102.3</v>
      </c>
      <c r="CH321" s="3">
        <v>81.8</v>
      </c>
      <c r="CI321" s="3">
        <v>325.39999999999998</v>
      </c>
      <c r="CJ321" s="3">
        <v>168.7</v>
      </c>
      <c r="CK321" s="3">
        <v>191</v>
      </c>
      <c r="CL321" s="3">
        <v>490.8</v>
      </c>
      <c r="CM321" s="3">
        <v>231.4</v>
      </c>
      <c r="CN321" s="3">
        <v>205.9</v>
      </c>
    </row>
    <row r="322" spans="1:92" x14ac:dyDescent="0.2">
      <c r="A322" s="4">
        <v>41518</v>
      </c>
      <c r="B322" s="3">
        <v>235.1</v>
      </c>
      <c r="C322" s="3">
        <v>212.1</v>
      </c>
      <c r="D322" s="3">
        <v>248.9</v>
      </c>
      <c r="E322" s="3">
        <v>220.8</v>
      </c>
      <c r="F322" s="3">
        <v>290.8</v>
      </c>
      <c r="G322" s="3">
        <v>315.3</v>
      </c>
      <c r="H322" s="3">
        <v>237.8</v>
      </c>
      <c r="I322" s="3">
        <v>228.2</v>
      </c>
      <c r="J322" s="3">
        <v>147.69999999999999</v>
      </c>
      <c r="K322" s="3">
        <v>191.2</v>
      </c>
      <c r="L322" s="3">
        <v>244.6</v>
      </c>
      <c r="M322" s="3">
        <v>241.8</v>
      </c>
      <c r="N322" s="3">
        <v>244.6</v>
      </c>
      <c r="O322" s="3">
        <v>314.7</v>
      </c>
      <c r="P322" s="3">
        <v>192.1</v>
      </c>
      <c r="Q322" s="3">
        <v>243.5</v>
      </c>
      <c r="R322" s="3">
        <v>259.3</v>
      </c>
      <c r="S322" s="3">
        <v>247</v>
      </c>
      <c r="T322" s="3">
        <v>188.4</v>
      </c>
      <c r="U322" s="3">
        <v>219.4</v>
      </c>
      <c r="V322" s="3">
        <v>174.1</v>
      </c>
      <c r="W322" s="3">
        <v>254.2</v>
      </c>
      <c r="X322" s="3">
        <v>209.6</v>
      </c>
      <c r="Y322" s="3">
        <v>283.89999999999998</v>
      </c>
      <c r="Z322" s="3">
        <v>251.7</v>
      </c>
      <c r="AA322" s="3">
        <v>262</v>
      </c>
      <c r="AB322" s="3">
        <v>230.3</v>
      </c>
      <c r="AC322" s="3">
        <v>191.8</v>
      </c>
      <c r="AD322" s="3">
        <v>170.1</v>
      </c>
      <c r="AE322" s="3">
        <v>261.60000000000002</v>
      </c>
      <c r="AF322" s="3">
        <v>207.5</v>
      </c>
      <c r="AG322" s="3">
        <v>198.2</v>
      </c>
      <c r="AH322" s="3">
        <v>251.3</v>
      </c>
      <c r="AI322" s="3">
        <v>194.7</v>
      </c>
      <c r="AJ322" s="3">
        <v>304.60000000000002</v>
      </c>
      <c r="AK322" s="3">
        <v>369.8</v>
      </c>
      <c r="AL322" s="3">
        <v>296.60000000000002</v>
      </c>
      <c r="AM322" s="3">
        <v>295.8</v>
      </c>
      <c r="AN322" s="3">
        <v>326.60000000000002</v>
      </c>
      <c r="AO322" s="3">
        <v>169.8</v>
      </c>
      <c r="AP322" s="3">
        <v>248.5</v>
      </c>
      <c r="AQ322" s="3">
        <v>311.5</v>
      </c>
      <c r="AR322" s="3">
        <v>206.9</v>
      </c>
      <c r="AS322" s="3">
        <v>571</v>
      </c>
      <c r="AT322" s="3">
        <v>422.8</v>
      </c>
      <c r="AU322" s="3">
        <v>337.4</v>
      </c>
      <c r="AV322" s="3">
        <v>245</v>
      </c>
      <c r="AW322" s="3">
        <v>296.89999999999998</v>
      </c>
      <c r="AX322" s="3">
        <v>321.10000000000002</v>
      </c>
      <c r="AY322" s="3">
        <v>486.4</v>
      </c>
      <c r="AZ322" s="3">
        <v>363.5</v>
      </c>
      <c r="BA322" s="3">
        <v>223.1</v>
      </c>
      <c r="BB322" s="3">
        <v>336.8</v>
      </c>
      <c r="BC322" s="3">
        <v>311.8</v>
      </c>
      <c r="BD322" s="3">
        <v>286.5</v>
      </c>
      <c r="BE322" s="3">
        <v>377.6</v>
      </c>
      <c r="BF322" s="3">
        <v>488.7</v>
      </c>
      <c r="BG322" s="3">
        <v>228.9</v>
      </c>
      <c r="BH322" s="3">
        <v>224.5</v>
      </c>
      <c r="BI322" s="3">
        <v>76.099999999999994</v>
      </c>
      <c r="BJ322" s="3">
        <v>181.3</v>
      </c>
      <c r="BK322" s="3">
        <v>207.9</v>
      </c>
      <c r="BL322" s="3">
        <v>228.9</v>
      </c>
      <c r="BM322" s="3">
        <v>378.1</v>
      </c>
      <c r="BN322" s="3">
        <v>99.2</v>
      </c>
      <c r="BO322" s="3">
        <v>359.6</v>
      </c>
      <c r="BP322" s="3">
        <v>396.8</v>
      </c>
      <c r="BQ322" s="3">
        <v>130.69999999999999</v>
      </c>
      <c r="BR322" s="3">
        <v>89.7</v>
      </c>
      <c r="BS322" s="3">
        <v>122.4</v>
      </c>
      <c r="BT322" s="3">
        <v>190.3</v>
      </c>
      <c r="BU322" s="3">
        <v>127.7</v>
      </c>
      <c r="BV322" s="3">
        <v>180.7</v>
      </c>
      <c r="BW322" s="3">
        <v>223.7</v>
      </c>
      <c r="BX322" s="3">
        <v>464.1</v>
      </c>
      <c r="BY322" s="3">
        <v>95.5</v>
      </c>
      <c r="BZ322" s="3">
        <v>392.5</v>
      </c>
      <c r="CA322" s="3">
        <v>403.4</v>
      </c>
      <c r="CB322" s="3">
        <v>536.1</v>
      </c>
      <c r="CC322" s="3">
        <v>365.4</v>
      </c>
      <c r="CD322" s="3">
        <v>373.2</v>
      </c>
      <c r="CE322" s="3">
        <v>304.60000000000002</v>
      </c>
      <c r="CF322" s="3">
        <v>8.3000000000000007</v>
      </c>
      <c r="CG322" s="3">
        <v>104.5</v>
      </c>
      <c r="CH322" s="3">
        <v>83.1</v>
      </c>
      <c r="CI322" s="3">
        <v>328.1</v>
      </c>
      <c r="CJ322" s="3">
        <v>168.8</v>
      </c>
      <c r="CK322" s="3">
        <v>191</v>
      </c>
      <c r="CL322" s="3">
        <v>491.8</v>
      </c>
      <c r="CM322" s="3">
        <v>231.6</v>
      </c>
      <c r="CN322" s="3">
        <v>206.4</v>
      </c>
    </row>
    <row r="323" spans="1:92" x14ac:dyDescent="0.2">
      <c r="A323" s="4">
        <v>41548</v>
      </c>
      <c r="B323" s="3">
        <v>232.2</v>
      </c>
      <c r="C323" s="3">
        <v>210</v>
      </c>
      <c r="D323" s="3">
        <v>253.5</v>
      </c>
      <c r="E323" s="3">
        <v>219.2</v>
      </c>
      <c r="F323" s="3">
        <v>286.7</v>
      </c>
      <c r="G323" s="3">
        <v>318.10000000000002</v>
      </c>
      <c r="H323" s="3">
        <v>244.9</v>
      </c>
      <c r="I323" s="3">
        <v>232.1</v>
      </c>
      <c r="J323" s="3">
        <v>147.30000000000001</v>
      </c>
      <c r="K323" s="3">
        <v>190.7</v>
      </c>
      <c r="L323" s="3">
        <v>254</v>
      </c>
      <c r="M323" s="3">
        <v>258.39999999999998</v>
      </c>
      <c r="N323" s="3">
        <v>246.4</v>
      </c>
      <c r="O323" s="3">
        <v>317.8</v>
      </c>
      <c r="P323" s="3">
        <v>198.7</v>
      </c>
      <c r="Q323" s="3">
        <v>245</v>
      </c>
      <c r="R323" s="3">
        <v>261.3</v>
      </c>
      <c r="S323" s="3">
        <v>247.5</v>
      </c>
      <c r="T323" s="3">
        <v>184.6</v>
      </c>
      <c r="U323" s="3">
        <v>227.9</v>
      </c>
      <c r="V323" s="3">
        <v>169.4</v>
      </c>
      <c r="W323" s="3">
        <v>256.2</v>
      </c>
      <c r="X323" s="3">
        <v>208.8</v>
      </c>
      <c r="Y323" s="3">
        <v>287.10000000000002</v>
      </c>
      <c r="Z323" s="3">
        <v>249.5</v>
      </c>
      <c r="AA323" s="3">
        <v>261.5</v>
      </c>
      <c r="AB323" s="3">
        <v>227.3</v>
      </c>
      <c r="AC323" s="3">
        <v>191.2</v>
      </c>
      <c r="AD323" s="3">
        <v>169.6</v>
      </c>
      <c r="AE323" s="3">
        <v>260.3</v>
      </c>
      <c r="AF323" s="3">
        <v>209.7</v>
      </c>
      <c r="AG323" s="3">
        <v>200.4</v>
      </c>
      <c r="AH323" s="3">
        <v>252.8</v>
      </c>
      <c r="AI323" s="3">
        <v>192</v>
      </c>
      <c r="AJ323" s="3">
        <v>305.10000000000002</v>
      </c>
      <c r="AK323" s="3">
        <v>368</v>
      </c>
      <c r="AL323" s="3">
        <v>297</v>
      </c>
      <c r="AM323" s="3">
        <v>296.10000000000002</v>
      </c>
      <c r="AN323" s="3">
        <v>327.10000000000002</v>
      </c>
      <c r="AO323" s="3">
        <v>169.6</v>
      </c>
      <c r="AP323" s="3">
        <v>248.6</v>
      </c>
      <c r="AQ323" s="3">
        <v>312.5</v>
      </c>
      <c r="AR323" s="3">
        <v>206.2</v>
      </c>
      <c r="AS323" s="3">
        <v>575.4</v>
      </c>
      <c r="AT323" s="3">
        <v>424.5</v>
      </c>
      <c r="AU323" s="3">
        <v>337.7</v>
      </c>
      <c r="AV323" s="3">
        <v>244.2</v>
      </c>
      <c r="AW323" s="3">
        <v>297.10000000000002</v>
      </c>
      <c r="AX323" s="3">
        <v>321.10000000000002</v>
      </c>
      <c r="AY323" s="3">
        <v>486.4</v>
      </c>
      <c r="AZ323" s="3">
        <v>363.8</v>
      </c>
      <c r="BA323" s="3">
        <v>222.6</v>
      </c>
      <c r="BB323" s="3">
        <v>336.1</v>
      </c>
      <c r="BC323" s="3">
        <v>315.3</v>
      </c>
      <c r="BD323" s="3">
        <v>286.5</v>
      </c>
      <c r="BE323" s="3">
        <v>377.6</v>
      </c>
      <c r="BF323" s="3">
        <v>476.4</v>
      </c>
      <c r="BG323" s="3">
        <v>225.2</v>
      </c>
      <c r="BH323" s="3">
        <v>214.4</v>
      </c>
      <c r="BI323" s="3">
        <v>78.099999999999994</v>
      </c>
      <c r="BJ323" s="3">
        <v>182.8</v>
      </c>
      <c r="BK323" s="3">
        <v>209.7</v>
      </c>
      <c r="BL323" s="3">
        <v>228.6</v>
      </c>
      <c r="BM323" s="3">
        <v>378.1</v>
      </c>
      <c r="BN323" s="3">
        <v>99.4</v>
      </c>
      <c r="BO323" s="3">
        <v>361.4</v>
      </c>
      <c r="BP323" s="3">
        <v>413.3</v>
      </c>
      <c r="BQ323" s="3">
        <v>133.19999999999999</v>
      </c>
      <c r="BR323" s="3">
        <v>91.5</v>
      </c>
      <c r="BS323" s="3">
        <v>122.3</v>
      </c>
      <c r="BT323" s="3">
        <v>190.9</v>
      </c>
      <c r="BU323" s="3">
        <v>128.4</v>
      </c>
      <c r="BV323" s="3">
        <v>181.2</v>
      </c>
      <c r="BW323" s="3">
        <v>223.3</v>
      </c>
      <c r="BX323" s="3">
        <v>460.6</v>
      </c>
      <c r="BY323" s="3">
        <v>95.5</v>
      </c>
      <c r="BZ323" s="3">
        <v>393.6</v>
      </c>
      <c r="CA323" s="3">
        <v>388</v>
      </c>
      <c r="CB323" s="3">
        <v>536.6</v>
      </c>
      <c r="CC323" s="3">
        <v>362.8</v>
      </c>
      <c r="CD323" s="3">
        <v>372.2</v>
      </c>
      <c r="CE323" s="3">
        <v>288.3</v>
      </c>
      <c r="CF323" s="3">
        <v>8.3000000000000007</v>
      </c>
      <c r="CG323" s="3">
        <v>109.7</v>
      </c>
      <c r="CH323" s="3">
        <v>82</v>
      </c>
      <c r="CI323" s="3">
        <v>330.7</v>
      </c>
      <c r="CJ323" s="3">
        <v>168.4</v>
      </c>
      <c r="CK323" s="3">
        <v>193</v>
      </c>
      <c r="CL323" s="3">
        <v>494.9</v>
      </c>
      <c r="CM323" s="3">
        <v>232.5</v>
      </c>
      <c r="CN323" s="3">
        <v>206.5</v>
      </c>
    </row>
    <row r="324" spans="1:92" x14ac:dyDescent="0.2">
      <c r="A324" s="4">
        <v>41579</v>
      </c>
      <c r="B324" s="3">
        <v>231.2</v>
      </c>
      <c r="C324" s="3">
        <v>210.6</v>
      </c>
      <c r="D324" s="3">
        <v>252.7</v>
      </c>
      <c r="E324" s="3">
        <v>220.9</v>
      </c>
      <c r="F324" s="3">
        <v>278</v>
      </c>
      <c r="G324" s="3">
        <v>301.39999999999998</v>
      </c>
      <c r="H324" s="3">
        <v>238.7</v>
      </c>
      <c r="I324" s="3">
        <v>230.7</v>
      </c>
      <c r="J324" s="3">
        <v>147.80000000000001</v>
      </c>
      <c r="K324" s="3">
        <v>192</v>
      </c>
      <c r="L324" s="3">
        <v>253.7</v>
      </c>
      <c r="M324" s="3">
        <v>254.7</v>
      </c>
      <c r="N324" s="3">
        <v>249.6</v>
      </c>
      <c r="O324" s="3">
        <v>311.60000000000002</v>
      </c>
      <c r="P324" s="3">
        <v>206</v>
      </c>
      <c r="Q324" s="3">
        <v>247.7</v>
      </c>
      <c r="R324" s="3">
        <v>259.3</v>
      </c>
      <c r="S324" s="3">
        <v>247.7</v>
      </c>
      <c r="T324" s="3">
        <v>185.1</v>
      </c>
      <c r="U324" s="3">
        <v>224.6</v>
      </c>
      <c r="V324" s="3">
        <v>173</v>
      </c>
      <c r="W324" s="3">
        <v>256.7</v>
      </c>
      <c r="X324" s="3">
        <v>208.3</v>
      </c>
      <c r="Y324" s="3">
        <v>285.10000000000002</v>
      </c>
      <c r="Z324" s="3">
        <v>249.8</v>
      </c>
      <c r="AA324" s="3">
        <v>259.60000000000002</v>
      </c>
      <c r="AB324" s="3">
        <v>228.8</v>
      </c>
      <c r="AC324" s="3">
        <v>188.6</v>
      </c>
      <c r="AD324" s="3">
        <v>165.6</v>
      </c>
      <c r="AE324" s="3">
        <v>265.8</v>
      </c>
      <c r="AF324" s="3">
        <v>210.9</v>
      </c>
      <c r="AG324" s="3">
        <v>201.6</v>
      </c>
      <c r="AH324" s="3">
        <v>253.5</v>
      </c>
      <c r="AI324" s="3">
        <v>193.2</v>
      </c>
      <c r="AJ324" s="3">
        <v>306.10000000000002</v>
      </c>
      <c r="AK324" s="3">
        <v>365.2</v>
      </c>
      <c r="AL324" s="3">
        <v>297.5</v>
      </c>
      <c r="AM324" s="3">
        <v>295.8</v>
      </c>
      <c r="AN324" s="3">
        <v>327.60000000000002</v>
      </c>
      <c r="AO324" s="3">
        <v>167.4</v>
      </c>
      <c r="AP324" s="3">
        <v>247.4</v>
      </c>
      <c r="AQ324" s="3">
        <v>313.8</v>
      </c>
      <c r="AR324" s="3">
        <v>202.6</v>
      </c>
      <c r="AS324" s="3">
        <v>582.1</v>
      </c>
      <c r="AT324" s="3">
        <v>430.1</v>
      </c>
      <c r="AU324" s="3">
        <v>338</v>
      </c>
      <c r="AV324" s="3">
        <v>243.6</v>
      </c>
      <c r="AW324" s="3">
        <v>298.60000000000002</v>
      </c>
      <c r="AX324" s="3">
        <v>321.10000000000002</v>
      </c>
      <c r="AY324" s="3">
        <v>486.4</v>
      </c>
      <c r="AZ324" s="3">
        <v>364</v>
      </c>
      <c r="BA324" s="3">
        <v>222.5</v>
      </c>
      <c r="BB324" s="3">
        <v>340.9</v>
      </c>
      <c r="BC324" s="3">
        <v>318.5</v>
      </c>
      <c r="BD324" s="3">
        <v>286.5</v>
      </c>
      <c r="BE324" s="3">
        <v>377.6</v>
      </c>
      <c r="BF324" s="3">
        <v>469</v>
      </c>
      <c r="BG324" s="3">
        <v>226.2</v>
      </c>
      <c r="BH324" s="3">
        <v>214.6</v>
      </c>
      <c r="BI324" s="3">
        <v>75.8</v>
      </c>
      <c r="BJ324" s="3">
        <v>184.3</v>
      </c>
      <c r="BK324" s="3">
        <v>210.3</v>
      </c>
      <c r="BL324" s="3">
        <v>230.6</v>
      </c>
      <c r="BM324" s="3">
        <v>378.1</v>
      </c>
      <c r="BN324" s="3">
        <v>99.4</v>
      </c>
      <c r="BO324" s="3">
        <v>362</v>
      </c>
      <c r="BP324" s="3">
        <v>413.5</v>
      </c>
      <c r="BQ324" s="3">
        <v>134.69999999999999</v>
      </c>
      <c r="BR324" s="3">
        <v>91.4</v>
      </c>
      <c r="BS324" s="3">
        <v>124</v>
      </c>
      <c r="BT324" s="3">
        <v>194.1</v>
      </c>
      <c r="BU324" s="3">
        <v>129.69999999999999</v>
      </c>
      <c r="BV324" s="3">
        <v>181.9</v>
      </c>
      <c r="BW324" s="3">
        <v>226</v>
      </c>
      <c r="BX324" s="3">
        <v>460.9</v>
      </c>
      <c r="BY324" s="3">
        <v>96</v>
      </c>
      <c r="BZ324" s="3">
        <v>394.1</v>
      </c>
      <c r="CA324" s="3">
        <v>382.7</v>
      </c>
      <c r="CB324" s="3">
        <v>538.9</v>
      </c>
      <c r="CC324" s="3">
        <v>363.7</v>
      </c>
      <c r="CD324" s="3">
        <v>374.9</v>
      </c>
      <c r="CE324" s="3">
        <v>278.89999999999998</v>
      </c>
      <c r="CF324" s="3">
        <v>8.4</v>
      </c>
      <c r="CG324" s="3">
        <v>110.1</v>
      </c>
      <c r="CH324" s="3">
        <v>83.3</v>
      </c>
      <c r="CI324" s="3">
        <v>333.5</v>
      </c>
      <c r="CJ324" s="3">
        <v>169.9</v>
      </c>
      <c r="CK324" s="3">
        <v>193</v>
      </c>
      <c r="CL324" s="3">
        <v>494.3</v>
      </c>
      <c r="CM324" s="3">
        <v>232.5</v>
      </c>
      <c r="CN324" s="3">
        <v>206.3</v>
      </c>
    </row>
    <row r="325" spans="1:92" x14ac:dyDescent="0.2">
      <c r="A325" s="4">
        <v>41609</v>
      </c>
      <c r="B325" s="3">
        <v>228.6</v>
      </c>
      <c r="C325" s="3">
        <v>211.4</v>
      </c>
      <c r="D325" s="3">
        <v>257.60000000000002</v>
      </c>
      <c r="E325" s="3">
        <v>219.7</v>
      </c>
      <c r="F325" s="3">
        <v>287.8</v>
      </c>
      <c r="G325" s="3">
        <v>313.60000000000002</v>
      </c>
      <c r="H325" s="3">
        <v>240.3</v>
      </c>
      <c r="I325" s="3">
        <v>232.9</v>
      </c>
      <c r="J325" s="3">
        <v>146.6</v>
      </c>
      <c r="K325" s="3">
        <v>192.6</v>
      </c>
      <c r="L325" s="3">
        <v>252.7</v>
      </c>
      <c r="M325" s="3">
        <v>259.3</v>
      </c>
      <c r="N325" s="3">
        <v>242.8</v>
      </c>
      <c r="O325" s="3">
        <v>319.2</v>
      </c>
      <c r="P325" s="3">
        <v>199.7</v>
      </c>
      <c r="Q325" s="3">
        <v>247.3</v>
      </c>
      <c r="R325" s="3">
        <v>264.3</v>
      </c>
      <c r="S325" s="3">
        <v>248.2</v>
      </c>
      <c r="T325" s="3">
        <v>190.1</v>
      </c>
      <c r="U325" s="3">
        <v>217</v>
      </c>
      <c r="V325" s="3">
        <v>162.69999999999999</v>
      </c>
      <c r="W325" s="3">
        <v>253.6</v>
      </c>
      <c r="X325" s="3">
        <v>207</v>
      </c>
      <c r="Y325" s="3">
        <v>286.39999999999998</v>
      </c>
      <c r="Z325" s="3">
        <v>246.6</v>
      </c>
      <c r="AA325" s="3">
        <v>246.8</v>
      </c>
      <c r="AB325" s="3">
        <v>231.3</v>
      </c>
      <c r="AC325" s="3">
        <v>193.2</v>
      </c>
      <c r="AD325" s="3">
        <v>171.4</v>
      </c>
      <c r="AE325" s="3">
        <v>263</v>
      </c>
      <c r="AF325" s="3">
        <v>212.1</v>
      </c>
      <c r="AG325" s="3">
        <v>202.9</v>
      </c>
      <c r="AH325" s="3">
        <v>254.1</v>
      </c>
      <c r="AI325" s="3">
        <v>194.3</v>
      </c>
      <c r="AJ325" s="3">
        <v>307.2</v>
      </c>
      <c r="AK325" s="3">
        <v>366.2</v>
      </c>
      <c r="AL325" s="3">
        <v>297.89999999999998</v>
      </c>
      <c r="AM325" s="3">
        <v>295.8</v>
      </c>
      <c r="AN325" s="3">
        <v>328</v>
      </c>
      <c r="AO325" s="3">
        <v>166.3</v>
      </c>
      <c r="AP325" s="3">
        <v>243.6</v>
      </c>
      <c r="AQ325" s="3">
        <v>314.60000000000002</v>
      </c>
      <c r="AR325" s="3">
        <v>194.3</v>
      </c>
      <c r="AS325" s="3">
        <v>583</v>
      </c>
      <c r="AT325" s="3">
        <v>429.7</v>
      </c>
      <c r="AU325" s="3">
        <v>338.3</v>
      </c>
      <c r="AV325" s="3">
        <v>244.2</v>
      </c>
      <c r="AW325" s="3">
        <v>299.60000000000002</v>
      </c>
      <c r="AX325" s="3">
        <v>321.10000000000002</v>
      </c>
      <c r="AY325" s="3">
        <v>486.4</v>
      </c>
      <c r="AZ325" s="3">
        <v>364</v>
      </c>
      <c r="BA325" s="3">
        <v>222.6</v>
      </c>
      <c r="BB325" s="3">
        <v>342.2</v>
      </c>
      <c r="BC325" s="3">
        <v>319.10000000000002</v>
      </c>
      <c r="BD325" s="3">
        <v>305.10000000000002</v>
      </c>
      <c r="BE325" s="3">
        <v>403.6</v>
      </c>
      <c r="BF325" s="3">
        <v>480.1</v>
      </c>
      <c r="BG325" s="3">
        <v>237.1</v>
      </c>
      <c r="BH325" s="3">
        <v>217.6</v>
      </c>
      <c r="BI325" s="3">
        <v>75.900000000000006</v>
      </c>
      <c r="BJ325" s="3">
        <v>184.5</v>
      </c>
      <c r="BK325" s="3">
        <v>212.1</v>
      </c>
      <c r="BL325" s="3">
        <v>229.5</v>
      </c>
      <c r="BM325" s="3">
        <v>378.1</v>
      </c>
      <c r="BN325" s="3">
        <v>99.8</v>
      </c>
      <c r="BO325" s="3">
        <v>362.7</v>
      </c>
      <c r="BP325" s="3">
        <v>413.6</v>
      </c>
      <c r="BQ325" s="3">
        <v>135.5</v>
      </c>
      <c r="BR325" s="3">
        <v>90.2</v>
      </c>
      <c r="BS325" s="3">
        <v>124.9</v>
      </c>
      <c r="BT325" s="3">
        <v>193.7</v>
      </c>
      <c r="BU325" s="3">
        <v>127.6</v>
      </c>
      <c r="BV325" s="3">
        <v>181.8</v>
      </c>
      <c r="BW325" s="3">
        <v>224.2</v>
      </c>
      <c r="BX325" s="3">
        <v>461.5</v>
      </c>
      <c r="BY325" s="3">
        <v>96</v>
      </c>
      <c r="BZ325" s="3">
        <v>394.3</v>
      </c>
      <c r="CA325" s="3">
        <v>385.9</v>
      </c>
      <c r="CB325" s="3">
        <v>547.9</v>
      </c>
      <c r="CC325" s="3">
        <v>363.8</v>
      </c>
      <c r="CD325" s="3">
        <v>380.5</v>
      </c>
      <c r="CE325" s="3">
        <v>299.60000000000002</v>
      </c>
      <c r="CF325" s="3">
        <v>8.3000000000000007</v>
      </c>
      <c r="CG325" s="3">
        <v>111.8</v>
      </c>
      <c r="CH325" s="3">
        <v>81.8</v>
      </c>
      <c r="CI325" s="3">
        <v>330.9</v>
      </c>
      <c r="CJ325" s="3">
        <v>170.6</v>
      </c>
      <c r="CK325" s="3">
        <v>193</v>
      </c>
      <c r="CL325" s="3">
        <v>492.8</v>
      </c>
      <c r="CM325" s="3">
        <v>232.8</v>
      </c>
      <c r="CN325" s="3">
        <v>205.8</v>
      </c>
    </row>
    <row r="326" spans="1:92" x14ac:dyDescent="0.2">
      <c r="A326" s="4">
        <v>41640</v>
      </c>
      <c r="B326" s="3">
        <v>229.4</v>
      </c>
      <c r="C326" s="3">
        <v>209.7</v>
      </c>
      <c r="D326" s="3">
        <v>252.8</v>
      </c>
      <c r="E326" s="3">
        <v>219</v>
      </c>
      <c r="F326" s="3">
        <v>290.39999999999998</v>
      </c>
      <c r="G326" s="3">
        <v>316.8</v>
      </c>
      <c r="H326" s="3">
        <v>237.3</v>
      </c>
      <c r="I326" s="3">
        <v>225.7</v>
      </c>
      <c r="J326" s="3">
        <v>145.19999999999999</v>
      </c>
      <c r="K326" s="3">
        <v>192.8</v>
      </c>
      <c r="L326" s="3">
        <v>253.4</v>
      </c>
      <c r="M326" s="3">
        <v>256</v>
      </c>
      <c r="N326" s="3">
        <v>247.8</v>
      </c>
      <c r="O326" s="3">
        <v>319</v>
      </c>
      <c r="P326" s="3">
        <v>197.7</v>
      </c>
      <c r="Q326" s="3">
        <v>251.6</v>
      </c>
      <c r="R326" s="3">
        <v>266.39999999999998</v>
      </c>
      <c r="S326" s="3">
        <v>249.7</v>
      </c>
      <c r="T326" s="3">
        <v>186.9</v>
      </c>
      <c r="U326" s="3">
        <v>223.9</v>
      </c>
      <c r="V326" s="3">
        <v>172.3</v>
      </c>
      <c r="W326" s="3">
        <v>256.89999999999998</v>
      </c>
      <c r="X326" s="3">
        <v>207.3</v>
      </c>
      <c r="Y326" s="3">
        <v>295</v>
      </c>
      <c r="Z326" s="3">
        <v>247.9</v>
      </c>
      <c r="AA326" s="3">
        <v>249.6</v>
      </c>
      <c r="AB326" s="3">
        <v>231.6</v>
      </c>
      <c r="AC326" s="3">
        <v>194.3</v>
      </c>
      <c r="AD326" s="3">
        <v>172.5</v>
      </c>
      <c r="AE326" s="3">
        <v>264.2</v>
      </c>
      <c r="AF326" s="3">
        <v>212.1</v>
      </c>
      <c r="AG326" s="3">
        <v>202.9</v>
      </c>
      <c r="AH326" s="3">
        <v>252.9</v>
      </c>
      <c r="AI326" s="3">
        <v>194.8</v>
      </c>
      <c r="AJ326" s="3">
        <v>307.3</v>
      </c>
      <c r="AK326" s="3">
        <v>367.4</v>
      </c>
      <c r="AL326" s="3">
        <v>298.3</v>
      </c>
      <c r="AM326" s="3">
        <v>298.39999999999998</v>
      </c>
      <c r="AN326" s="3">
        <v>328</v>
      </c>
      <c r="AO326" s="3">
        <v>174.3</v>
      </c>
      <c r="AP326" s="3">
        <v>251.3</v>
      </c>
      <c r="AQ326" s="3">
        <v>315</v>
      </c>
      <c r="AR326" s="3">
        <v>209.1</v>
      </c>
      <c r="AS326" s="3">
        <v>584.4</v>
      </c>
      <c r="AT326" s="3">
        <v>431.5</v>
      </c>
      <c r="AU326" s="3">
        <v>338.7</v>
      </c>
      <c r="AV326" s="3">
        <v>243.4</v>
      </c>
      <c r="AW326" s="3">
        <v>301.60000000000002</v>
      </c>
      <c r="AX326" s="3">
        <v>321.10000000000002</v>
      </c>
      <c r="AY326" s="3">
        <v>486.4</v>
      </c>
      <c r="AZ326" s="3">
        <v>364.2</v>
      </c>
      <c r="BA326" s="3">
        <v>222.9</v>
      </c>
      <c r="BB326" s="3">
        <v>342.4</v>
      </c>
      <c r="BC326" s="3">
        <v>321.10000000000002</v>
      </c>
      <c r="BD326" s="3">
        <v>304.60000000000002</v>
      </c>
      <c r="BE326" s="3">
        <v>399</v>
      </c>
      <c r="BF326" s="3">
        <v>474.6</v>
      </c>
      <c r="BG326" s="3">
        <v>220.8</v>
      </c>
      <c r="BH326" s="3">
        <v>213.2</v>
      </c>
      <c r="BI326" s="3">
        <v>74.099999999999994</v>
      </c>
      <c r="BJ326" s="3">
        <v>180.8</v>
      </c>
      <c r="BK326" s="3">
        <v>208.8</v>
      </c>
      <c r="BL326" s="3">
        <v>231.2</v>
      </c>
      <c r="BM326" s="3">
        <v>378.1</v>
      </c>
      <c r="BN326" s="3">
        <v>100.4</v>
      </c>
      <c r="BO326" s="3">
        <v>363</v>
      </c>
      <c r="BP326" s="3">
        <v>412.6</v>
      </c>
      <c r="BQ326" s="3">
        <v>130.6</v>
      </c>
      <c r="BR326" s="3">
        <v>82.8</v>
      </c>
      <c r="BS326" s="3">
        <v>120.6</v>
      </c>
      <c r="BT326" s="3">
        <v>187.5</v>
      </c>
      <c r="BU326" s="3">
        <v>123.9</v>
      </c>
      <c r="BV326" s="3">
        <v>180.3</v>
      </c>
      <c r="BW326" s="3">
        <v>224.2</v>
      </c>
      <c r="BX326" s="3">
        <v>464.8</v>
      </c>
      <c r="BY326" s="3">
        <v>96.3</v>
      </c>
      <c r="BZ326" s="3">
        <v>399</v>
      </c>
      <c r="CA326" s="3">
        <v>385</v>
      </c>
      <c r="CB326" s="3">
        <v>546.70000000000005</v>
      </c>
      <c r="CC326" s="3">
        <v>369.1</v>
      </c>
      <c r="CD326" s="3">
        <v>370</v>
      </c>
      <c r="CE326" s="3">
        <v>275.89999999999998</v>
      </c>
      <c r="CF326" s="3">
        <v>8.1999999999999993</v>
      </c>
      <c r="CG326" s="3">
        <v>100.5</v>
      </c>
      <c r="CH326" s="3">
        <v>82.3</v>
      </c>
      <c r="CI326" s="3">
        <v>336.3</v>
      </c>
      <c r="CJ326" s="3">
        <v>170</v>
      </c>
      <c r="CK326" s="3">
        <v>193.2</v>
      </c>
      <c r="CL326" s="3">
        <v>484.8</v>
      </c>
      <c r="CM326" s="3">
        <v>233.3</v>
      </c>
      <c r="CN326" s="3">
        <v>204.8</v>
      </c>
    </row>
    <row r="327" spans="1:92" x14ac:dyDescent="0.2">
      <c r="A327" s="4">
        <v>41671</v>
      </c>
      <c r="B327" s="3">
        <v>227.4</v>
      </c>
      <c r="C327" s="3">
        <v>212.1</v>
      </c>
      <c r="D327" s="3">
        <v>254.5</v>
      </c>
      <c r="E327" s="3">
        <v>219.1</v>
      </c>
      <c r="F327" s="3">
        <v>296.5</v>
      </c>
      <c r="G327" s="3">
        <v>324.10000000000002</v>
      </c>
      <c r="H327" s="3">
        <v>244.6</v>
      </c>
      <c r="I327" s="3">
        <v>230.2</v>
      </c>
      <c r="J327" s="3">
        <v>146.5</v>
      </c>
      <c r="K327" s="3">
        <v>192.7</v>
      </c>
      <c r="L327" s="3">
        <v>257.2</v>
      </c>
      <c r="M327" s="3">
        <v>262.60000000000002</v>
      </c>
      <c r="N327" s="3">
        <v>248.7</v>
      </c>
      <c r="O327" s="3">
        <v>338.8</v>
      </c>
      <c r="P327" s="3">
        <v>193</v>
      </c>
      <c r="Q327" s="3">
        <v>252.4</v>
      </c>
      <c r="R327" s="3">
        <v>265.10000000000002</v>
      </c>
      <c r="S327" s="3">
        <v>250.1</v>
      </c>
      <c r="T327" s="3">
        <v>188.3</v>
      </c>
      <c r="U327" s="3">
        <v>222.9</v>
      </c>
      <c r="V327" s="3">
        <v>169.5</v>
      </c>
      <c r="W327" s="3">
        <v>263.89999999999998</v>
      </c>
      <c r="X327" s="3">
        <v>208.1</v>
      </c>
      <c r="Y327" s="3">
        <v>293.39999999999998</v>
      </c>
      <c r="Z327" s="3">
        <v>245.8</v>
      </c>
      <c r="AA327" s="3">
        <v>243.2</v>
      </c>
      <c r="AB327" s="3">
        <v>232.4</v>
      </c>
      <c r="AC327" s="3">
        <v>193.9</v>
      </c>
      <c r="AD327" s="3">
        <v>172.5</v>
      </c>
      <c r="AE327" s="3">
        <v>261.10000000000002</v>
      </c>
      <c r="AF327" s="3">
        <v>208.3</v>
      </c>
      <c r="AG327" s="3">
        <v>198</v>
      </c>
      <c r="AH327" s="3">
        <v>257.89999999999998</v>
      </c>
      <c r="AI327" s="3">
        <v>198</v>
      </c>
      <c r="AJ327" s="3">
        <v>307.8</v>
      </c>
      <c r="AK327" s="3">
        <v>368</v>
      </c>
      <c r="AL327" s="3">
        <v>299.39999999999998</v>
      </c>
      <c r="AM327" s="3">
        <v>298.3</v>
      </c>
      <c r="AN327" s="3">
        <v>328.9</v>
      </c>
      <c r="AO327" s="3">
        <v>172.3</v>
      </c>
      <c r="AP327" s="3">
        <v>248.9</v>
      </c>
      <c r="AQ327" s="3">
        <v>315.89999999999998</v>
      </c>
      <c r="AR327" s="3">
        <v>204.1</v>
      </c>
      <c r="AS327" s="3">
        <v>584.6</v>
      </c>
      <c r="AT327" s="3">
        <v>432.3</v>
      </c>
      <c r="AU327" s="3">
        <v>338.8</v>
      </c>
      <c r="AV327" s="3">
        <v>243.4</v>
      </c>
      <c r="AW327" s="3">
        <v>303.2</v>
      </c>
      <c r="AX327" s="3">
        <v>321.10000000000002</v>
      </c>
      <c r="AY327" s="3">
        <v>486.4</v>
      </c>
      <c r="AZ327" s="3">
        <v>364</v>
      </c>
      <c r="BA327" s="3">
        <v>222.5</v>
      </c>
      <c r="BB327" s="3">
        <v>338.3</v>
      </c>
      <c r="BC327" s="3">
        <v>320.8</v>
      </c>
      <c r="BD327" s="3">
        <v>305.3</v>
      </c>
      <c r="BE327" s="3">
        <v>399.9</v>
      </c>
      <c r="BF327" s="3">
        <v>475.2</v>
      </c>
      <c r="BG327" s="3">
        <v>239.2</v>
      </c>
      <c r="BH327" s="3">
        <v>219.8</v>
      </c>
      <c r="BI327" s="3">
        <v>73.7</v>
      </c>
      <c r="BJ327" s="3">
        <v>190.2</v>
      </c>
      <c r="BK327" s="3">
        <v>210.8</v>
      </c>
      <c r="BL327" s="3">
        <v>232</v>
      </c>
      <c r="BM327" s="3">
        <v>378.1</v>
      </c>
      <c r="BN327" s="3">
        <v>100.9</v>
      </c>
      <c r="BO327" s="3">
        <v>363.4</v>
      </c>
      <c r="BP327" s="3">
        <v>412.7</v>
      </c>
      <c r="BQ327" s="3">
        <v>132.30000000000001</v>
      </c>
      <c r="BR327" s="3">
        <v>89.8</v>
      </c>
      <c r="BS327" s="3">
        <v>124.8</v>
      </c>
      <c r="BT327" s="3">
        <v>191.1</v>
      </c>
      <c r="BU327" s="3">
        <v>126.2</v>
      </c>
      <c r="BV327" s="3">
        <v>183.5</v>
      </c>
      <c r="BW327" s="3">
        <v>225.2</v>
      </c>
      <c r="BX327" s="3">
        <v>465.6</v>
      </c>
      <c r="BY327" s="3">
        <v>96.6</v>
      </c>
      <c r="BZ327" s="3">
        <v>399.2</v>
      </c>
      <c r="CA327" s="3">
        <v>381.2</v>
      </c>
      <c r="CB327" s="3">
        <v>551.6</v>
      </c>
      <c r="CC327" s="3">
        <v>375.7</v>
      </c>
      <c r="CD327" s="3">
        <v>373</v>
      </c>
      <c r="CE327" s="3">
        <v>281.2</v>
      </c>
      <c r="CF327" s="3">
        <v>8.4</v>
      </c>
      <c r="CG327" s="3">
        <v>106.6</v>
      </c>
      <c r="CH327" s="3">
        <v>83.5</v>
      </c>
      <c r="CI327" s="3">
        <v>349.9</v>
      </c>
      <c r="CJ327" s="3">
        <v>174.1</v>
      </c>
      <c r="CK327" s="3">
        <v>193.2</v>
      </c>
      <c r="CL327" s="3">
        <v>485.8</v>
      </c>
      <c r="CM327" s="3">
        <v>233.4</v>
      </c>
      <c r="CN327" s="3">
        <v>206</v>
      </c>
    </row>
    <row r="328" spans="1:92" x14ac:dyDescent="0.2">
      <c r="A328" s="4">
        <v>41699</v>
      </c>
      <c r="B328" s="3">
        <v>227.8</v>
      </c>
      <c r="C328" s="3">
        <v>211.6</v>
      </c>
      <c r="D328" s="3">
        <v>255.3</v>
      </c>
      <c r="E328" s="3">
        <v>221.2</v>
      </c>
      <c r="F328" s="3">
        <v>289.5</v>
      </c>
      <c r="G328" s="3">
        <v>316.89999999999998</v>
      </c>
      <c r="H328" s="3">
        <v>230.2</v>
      </c>
      <c r="I328" s="3">
        <v>231.3</v>
      </c>
      <c r="J328" s="3">
        <v>147.30000000000001</v>
      </c>
      <c r="K328" s="3">
        <v>194.4</v>
      </c>
      <c r="L328" s="3">
        <v>260.5</v>
      </c>
      <c r="M328" s="3">
        <v>271</v>
      </c>
      <c r="N328" s="3">
        <v>247</v>
      </c>
      <c r="O328" s="3">
        <v>337</v>
      </c>
      <c r="P328" s="3">
        <v>197.3</v>
      </c>
      <c r="Q328" s="3">
        <v>253.4</v>
      </c>
      <c r="R328" s="3">
        <v>263.5</v>
      </c>
      <c r="S328" s="3">
        <v>243.4</v>
      </c>
      <c r="T328" s="3">
        <v>188.9</v>
      </c>
      <c r="U328" s="3">
        <v>218.9</v>
      </c>
      <c r="V328" s="3">
        <v>171.6</v>
      </c>
      <c r="W328" s="3">
        <v>260.8</v>
      </c>
      <c r="X328" s="3">
        <v>210.7</v>
      </c>
      <c r="Y328" s="3">
        <v>292.3</v>
      </c>
      <c r="Z328" s="3">
        <v>244.8</v>
      </c>
      <c r="AA328" s="3">
        <v>240.8</v>
      </c>
      <c r="AB328" s="3">
        <v>232.2</v>
      </c>
      <c r="AC328" s="3">
        <v>189.6</v>
      </c>
      <c r="AD328" s="3">
        <v>167.3</v>
      </c>
      <c r="AE328" s="3">
        <v>263.2</v>
      </c>
      <c r="AF328" s="3">
        <v>213</v>
      </c>
      <c r="AG328" s="3">
        <v>203.1</v>
      </c>
      <c r="AH328" s="3">
        <v>259.2</v>
      </c>
      <c r="AI328" s="3">
        <v>194.6</v>
      </c>
      <c r="AJ328" s="3">
        <v>308.7</v>
      </c>
      <c r="AK328" s="3">
        <v>368.5</v>
      </c>
      <c r="AL328" s="3">
        <v>300.60000000000002</v>
      </c>
      <c r="AM328" s="3">
        <v>297.5</v>
      </c>
      <c r="AN328" s="3">
        <v>329.3</v>
      </c>
      <c r="AO328" s="3">
        <v>169.3</v>
      </c>
      <c r="AP328" s="3">
        <v>251.5</v>
      </c>
      <c r="AQ328" s="3">
        <v>317.39999999999998</v>
      </c>
      <c r="AR328" s="3">
        <v>207.5</v>
      </c>
      <c r="AS328" s="3">
        <v>585.29999999999995</v>
      </c>
      <c r="AT328" s="3">
        <v>431.7</v>
      </c>
      <c r="AU328" s="3">
        <v>338.9</v>
      </c>
      <c r="AV328" s="3">
        <v>243.1</v>
      </c>
      <c r="AW328" s="3">
        <v>305.2</v>
      </c>
      <c r="AX328" s="3">
        <v>321.10000000000002</v>
      </c>
      <c r="AY328" s="3">
        <v>486.4</v>
      </c>
      <c r="AZ328" s="3">
        <v>364.1</v>
      </c>
      <c r="BA328" s="3">
        <v>223.5</v>
      </c>
      <c r="BB328" s="3">
        <v>337.2</v>
      </c>
      <c r="BC328" s="3">
        <v>320.8</v>
      </c>
      <c r="BD328" s="3">
        <v>304.39999999999998</v>
      </c>
      <c r="BE328" s="3">
        <v>398.7</v>
      </c>
      <c r="BF328" s="3">
        <v>463.5</v>
      </c>
      <c r="BG328" s="3">
        <v>238.8</v>
      </c>
      <c r="BH328" s="3">
        <v>220.1</v>
      </c>
      <c r="BI328" s="3">
        <v>74.8</v>
      </c>
      <c r="BJ328" s="3">
        <v>189.8</v>
      </c>
      <c r="BK328" s="3">
        <v>211.4</v>
      </c>
      <c r="BL328" s="3">
        <v>232.6</v>
      </c>
      <c r="BM328" s="3">
        <v>378.1</v>
      </c>
      <c r="BN328" s="3">
        <v>101</v>
      </c>
      <c r="BO328" s="3">
        <v>364.1</v>
      </c>
      <c r="BP328" s="3">
        <v>414.8</v>
      </c>
      <c r="BQ328" s="3">
        <v>135.69999999999999</v>
      </c>
      <c r="BR328" s="3">
        <v>93.4</v>
      </c>
      <c r="BS328" s="3">
        <v>128.19999999999999</v>
      </c>
      <c r="BT328" s="3">
        <v>193.5</v>
      </c>
      <c r="BU328" s="3">
        <v>129</v>
      </c>
      <c r="BV328" s="3">
        <v>185.3</v>
      </c>
      <c r="BW328" s="3">
        <v>226.5</v>
      </c>
      <c r="BX328" s="3">
        <v>466.1</v>
      </c>
      <c r="BY328" s="3">
        <v>96.5</v>
      </c>
      <c r="BZ328" s="3">
        <v>399</v>
      </c>
      <c r="CA328" s="3">
        <v>380</v>
      </c>
      <c r="CB328" s="3">
        <v>550.5</v>
      </c>
      <c r="CC328" s="3">
        <v>373.6</v>
      </c>
      <c r="CD328" s="3">
        <v>371.1</v>
      </c>
      <c r="CE328" s="3">
        <v>284.10000000000002</v>
      </c>
      <c r="CF328" s="3">
        <v>8.5</v>
      </c>
      <c r="CG328" s="3">
        <v>107.5</v>
      </c>
      <c r="CH328" s="3">
        <v>85.2</v>
      </c>
      <c r="CI328" s="3">
        <v>350.3</v>
      </c>
      <c r="CJ328" s="3">
        <v>174.8</v>
      </c>
      <c r="CK328" s="3">
        <v>193.2</v>
      </c>
      <c r="CL328" s="3">
        <v>488.2</v>
      </c>
      <c r="CM328" s="3">
        <v>233.7</v>
      </c>
      <c r="CN328" s="3">
        <v>207.7</v>
      </c>
    </row>
    <row r="329" spans="1:92" x14ac:dyDescent="0.2">
      <c r="A329" s="4">
        <v>41730</v>
      </c>
      <c r="B329" s="3">
        <v>227.9</v>
      </c>
      <c r="C329" s="3">
        <v>210.5</v>
      </c>
      <c r="D329" s="3">
        <v>256.39999999999998</v>
      </c>
      <c r="E329" s="3">
        <v>217.6</v>
      </c>
      <c r="F329" s="3">
        <v>286.3</v>
      </c>
      <c r="G329" s="3">
        <v>321.2</v>
      </c>
      <c r="H329" s="3">
        <v>244.1</v>
      </c>
      <c r="I329" s="3">
        <v>229.5</v>
      </c>
      <c r="J329" s="3">
        <v>145.19999999999999</v>
      </c>
      <c r="K329" s="3">
        <v>194.4</v>
      </c>
      <c r="L329" s="3">
        <v>249.1</v>
      </c>
      <c r="M329" s="3">
        <v>246.7</v>
      </c>
      <c r="N329" s="3">
        <v>248.4</v>
      </c>
      <c r="O329" s="3">
        <v>334.1</v>
      </c>
      <c r="P329" s="3">
        <v>196.9</v>
      </c>
      <c r="Q329" s="3">
        <v>253.3</v>
      </c>
      <c r="R329" s="3">
        <v>254.5</v>
      </c>
      <c r="S329" s="3">
        <v>243.7</v>
      </c>
      <c r="T329" s="3">
        <v>184.8</v>
      </c>
      <c r="U329" s="3">
        <v>219.5</v>
      </c>
      <c r="V329" s="3">
        <v>171</v>
      </c>
      <c r="W329" s="3">
        <v>261.5</v>
      </c>
      <c r="X329" s="3">
        <v>210.2</v>
      </c>
      <c r="Y329" s="3">
        <v>295.8</v>
      </c>
      <c r="Z329" s="3">
        <v>242.6</v>
      </c>
      <c r="AA329" s="3">
        <v>240</v>
      </c>
      <c r="AB329" s="3">
        <v>229.3</v>
      </c>
      <c r="AC329" s="3">
        <v>184.5</v>
      </c>
      <c r="AD329" s="3">
        <v>161.1</v>
      </c>
      <c r="AE329" s="3">
        <v>265.10000000000002</v>
      </c>
      <c r="AF329" s="3">
        <v>211.8</v>
      </c>
      <c r="AG329" s="3">
        <v>202.1</v>
      </c>
      <c r="AH329" s="3">
        <v>256.7</v>
      </c>
      <c r="AI329" s="3">
        <v>195.4</v>
      </c>
      <c r="AJ329" s="3">
        <v>309.2</v>
      </c>
      <c r="AK329" s="3">
        <v>368.6</v>
      </c>
      <c r="AL329" s="3">
        <v>300.60000000000002</v>
      </c>
      <c r="AM329" s="3">
        <v>298</v>
      </c>
      <c r="AN329" s="3">
        <v>330</v>
      </c>
      <c r="AO329" s="3">
        <v>169.1</v>
      </c>
      <c r="AP329" s="3">
        <v>249.5</v>
      </c>
      <c r="AQ329" s="3">
        <v>318.3</v>
      </c>
      <c r="AR329" s="3">
        <v>203.2</v>
      </c>
      <c r="AS329" s="3">
        <v>601</v>
      </c>
      <c r="AT329" s="3">
        <v>441.4</v>
      </c>
      <c r="AU329" s="3">
        <v>342.9</v>
      </c>
      <c r="AV329" s="3">
        <v>243</v>
      </c>
      <c r="AW329" s="3">
        <v>305.7</v>
      </c>
      <c r="AX329" s="3">
        <v>324.10000000000002</v>
      </c>
      <c r="AY329" s="3">
        <v>498.2</v>
      </c>
      <c r="AZ329" s="3">
        <v>364.2</v>
      </c>
      <c r="BA329" s="3">
        <v>222.2</v>
      </c>
      <c r="BB329" s="3">
        <v>336</v>
      </c>
      <c r="BC329" s="3">
        <v>321.39999999999998</v>
      </c>
      <c r="BD329" s="3">
        <v>302.60000000000002</v>
      </c>
      <c r="BE329" s="3">
        <v>396.8</v>
      </c>
      <c r="BF329" s="3">
        <v>457.1</v>
      </c>
      <c r="BG329" s="3">
        <v>233</v>
      </c>
      <c r="BH329" s="3">
        <v>218.2</v>
      </c>
      <c r="BI329" s="3">
        <v>74</v>
      </c>
      <c r="BJ329" s="3">
        <v>190.1</v>
      </c>
      <c r="BK329" s="3">
        <v>211.5</v>
      </c>
      <c r="BL329" s="3">
        <v>232.6</v>
      </c>
      <c r="BM329" s="3">
        <v>392.1</v>
      </c>
      <c r="BN329" s="3">
        <v>100.6</v>
      </c>
      <c r="BO329" s="3">
        <v>364.4</v>
      </c>
      <c r="BP329" s="3">
        <v>415.8</v>
      </c>
      <c r="BQ329" s="3">
        <v>137.1</v>
      </c>
      <c r="BR329" s="3">
        <v>95.2</v>
      </c>
      <c r="BS329" s="3">
        <v>128.5</v>
      </c>
      <c r="BT329" s="3">
        <v>195.4</v>
      </c>
      <c r="BU329" s="3">
        <v>132.1</v>
      </c>
      <c r="BV329" s="3">
        <v>184.1</v>
      </c>
      <c r="BW329" s="3">
        <v>225.7</v>
      </c>
      <c r="BX329" s="3">
        <v>470.4</v>
      </c>
      <c r="BY329" s="3">
        <v>97.2</v>
      </c>
      <c r="BZ329" s="3">
        <v>399.1</v>
      </c>
      <c r="CA329" s="3">
        <v>380</v>
      </c>
      <c r="CB329" s="3">
        <v>548.4</v>
      </c>
      <c r="CC329" s="3">
        <v>378.9</v>
      </c>
      <c r="CD329" s="3">
        <v>393</v>
      </c>
      <c r="CE329" s="3">
        <v>308</v>
      </c>
      <c r="CF329" s="3">
        <v>8.4</v>
      </c>
      <c r="CG329" s="3">
        <v>107.9</v>
      </c>
      <c r="CH329" s="3">
        <v>83.7</v>
      </c>
      <c r="CI329" s="3">
        <v>354.6</v>
      </c>
      <c r="CJ329" s="3">
        <v>174.7</v>
      </c>
      <c r="CK329" s="3">
        <v>193.3</v>
      </c>
      <c r="CL329" s="3">
        <v>501.6</v>
      </c>
      <c r="CM329" s="3">
        <v>233.8</v>
      </c>
      <c r="CN329" s="3">
        <v>207.7</v>
      </c>
    </row>
    <row r="330" spans="1:92" x14ac:dyDescent="0.2">
      <c r="A330" s="4">
        <v>41760</v>
      </c>
      <c r="B330" s="3">
        <v>224.9</v>
      </c>
      <c r="C330" s="3">
        <v>210.2</v>
      </c>
      <c r="D330" s="3">
        <v>253.7</v>
      </c>
      <c r="E330" s="3">
        <v>219.3</v>
      </c>
      <c r="F330" s="3">
        <v>288.5</v>
      </c>
      <c r="G330" s="3">
        <v>314</v>
      </c>
      <c r="H330" s="3">
        <v>239.5</v>
      </c>
      <c r="I330" s="3">
        <v>223.2</v>
      </c>
      <c r="J330" s="3">
        <v>144.80000000000001</v>
      </c>
      <c r="K330" s="3">
        <v>193</v>
      </c>
      <c r="L330" s="3">
        <v>258.10000000000002</v>
      </c>
      <c r="M330" s="3">
        <v>264.8</v>
      </c>
      <c r="N330" s="3">
        <v>248.3</v>
      </c>
      <c r="O330" s="3">
        <v>330.7</v>
      </c>
      <c r="P330" s="3">
        <v>195.3</v>
      </c>
      <c r="Q330" s="3">
        <v>251.6</v>
      </c>
      <c r="R330" s="3">
        <v>242.2</v>
      </c>
      <c r="S330" s="3">
        <v>243.6</v>
      </c>
      <c r="T330" s="3">
        <v>188.2</v>
      </c>
      <c r="U330" s="3">
        <v>221.7</v>
      </c>
      <c r="V330" s="3">
        <v>173</v>
      </c>
      <c r="W330" s="3">
        <v>259</v>
      </c>
      <c r="X330" s="3">
        <v>197.3</v>
      </c>
      <c r="Y330" s="3">
        <v>291.39999999999998</v>
      </c>
      <c r="Z330" s="3">
        <v>235.8</v>
      </c>
      <c r="AA330" s="3">
        <v>229.9</v>
      </c>
      <c r="AB330" s="3">
        <v>225</v>
      </c>
      <c r="AC330" s="3">
        <v>180.2</v>
      </c>
      <c r="AD330" s="3">
        <v>158</v>
      </c>
      <c r="AE330" s="3">
        <v>255.5</v>
      </c>
      <c r="AF330" s="3">
        <v>207.4</v>
      </c>
      <c r="AG330" s="3">
        <v>197.4</v>
      </c>
      <c r="AH330" s="3">
        <v>255.7</v>
      </c>
      <c r="AI330" s="3">
        <v>191.7</v>
      </c>
      <c r="AJ330" s="3">
        <v>309.7</v>
      </c>
      <c r="AK330" s="3">
        <v>369.7</v>
      </c>
      <c r="AL330" s="3">
        <v>301.3</v>
      </c>
      <c r="AM330" s="3">
        <v>299.8</v>
      </c>
      <c r="AN330" s="3">
        <v>330.7</v>
      </c>
      <c r="AO330" s="3">
        <v>172.8</v>
      </c>
      <c r="AP330" s="3">
        <v>253.2</v>
      </c>
      <c r="AQ330" s="3">
        <v>319</v>
      </c>
      <c r="AR330" s="3">
        <v>209.4</v>
      </c>
      <c r="AS330" s="3">
        <v>605.4</v>
      </c>
      <c r="AT330" s="3">
        <v>440.8</v>
      </c>
      <c r="AU330" s="3">
        <v>343.1</v>
      </c>
      <c r="AV330" s="3">
        <v>242.5</v>
      </c>
      <c r="AW330" s="3">
        <v>309.39999999999998</v>
      </c>
      <c r="AX330" s="3">
        <v>324.10000000000002</v>
      </c>
      <c r="AY330" s="3">
        <v>498.2</v>
      </c>
      <c r="AZ330" s="3">
        <v>364.2</v>
      </c>
      <c r="BA330" s="3">
        <v>224.5</v>
      </c>
      <c r="BB330" s="3">
        <v>336.5</v>
      </c>
      <c r="BC330" s="3">
        <v>318.7</v>
      </c>
      <c r="BD330" s="3">
        <v>302.60000000000002</v>
      </c>
      <c r="BE330" s="3">
        <v>396.8</v>
      </c>
      <c r="BF330" s="3">
        <v>452.5</v>
      </c>
      <c r="BG330" s="3">
        <v>235.7</v>
      </c>
      <c r="BH330" s="3">
        <v>220.5</v>
      </c>
      <c r="BI330" s="3">
        <v>72.8</v>
      </c>
      <c r="BJ330" s="3">
        <v>190.5</v>
      </c>
      <c r="BK330" s="3">
        <v>212.9</v>
      </c>
      <c r="BL330" s="3">
        <v>233.7</v>
      </c>
      <c r="BM330" s="3">
        <v>392.1</v>
      </c>
      <c r="BN330" s="3">
        <v>100.1</v>
      </c>
      <c r="BO330" s="3">
        <v>364.8</v>
      </c>
      <c r="BP330" s="3">
        <v>417.3</v>
      </c>
      <c r="BQ330" s="3">
        <v>139.1</v>
      </c>
      <c r="BR330" s="3">
        <v>94.8</v>
      </c>
      <c r="BS330" s="3">
        <v>128.1</v>
      </c>
      <c r="BT330" s="3">
        <v>195.5</v>
      </c>
      <c r="BU330" s="3">
        <v>132.4</v>
      </c>
      <c r="BV330" s="3">
        <v>184.9</v>
      </c>
      <c r="BW330" s="3">
        <v>223.9</v>
      </c>
      <c r="BX330" s="3">
        <v>471</v>
      </c>
      <c r="BY330" s="3">
        <v>97</v>
      </c>
      <c r="BZ330" s="3">
        <v>399.8</v>
      </c>
      <c r="CA330" s="3">
        <v>381.5</v>
      </c>
      <c r="CB330" s="3">
        <v>547.20000000000005</v>
      </c>
      <c r="CC330" s="3">
        <v>376</v>
      </c>
      <c r="CD330" s="3">
        <v>376.4</v>
      </c>
      <c r="CE330" s="3">
        <v>301.10000000000002</v>
      </c>
      <c r="CF330" s="3">
        <v>8.4</v>
      </c>
      <c r="CG330" s="3">
        <v>110.4</v>
      </c>
      <c r="CH330" s="3">
        <v>85.6</v>
      </c>
      <c r="CI330" s="3">
        <v>346.1</v>
      </c>
      <c r="CJ330" s="3">
        <v>175</v>
      </c>
      <c r="CK330" s="3">
        <v>193.3</v>
      </c>
      <c r="CL330" s="3">
        <v>501.6</v>
      </c>
      <c r="CM330" s="3">
        <v>234.1</v>
      </c>
      <c r="CN330" s="3">
        <v>209.6</v>
      </c>
    </row>
    <row r="331" spans="1:92" x14ac:dyDescent="0.2">
      <c r="A331" s="4">
        <v>41791</v>
      </c>
      <c r="B331" s="3">
        <v>225.2</v>
      </c>
      <c r="C331" s="3">
        <v>210.2</v>
      </c>
      <c r="D331" s="3">
        <v>255.1</v>
      </c>
      <c r="E331" s="3">
        <v>220.4</v>
      </c>
      <c r="F331" s="3">
        <v>297.7</v>
      </c>
      <c r="G331" s="3">
        <v>327.5</v>
      </c>
      <c r="H331" s="3">
        <v>233</v>
      </c>
      <c r="I331" s="3">
        <v>224.1</v>
      </c>
      <c r="J331" s="3">
        <v>144.1</v>
      </c>
      <c r="K331" s="3">
        <v>193.2</v>
      </c>
      <c r="L331" s="3">
        <v>249.7</v>
      </c>
      <c r="M331" s="3">
        <v>260.2</v>
      </c>
      <c r="N331" s="3">
        <v>236.4</v>
      </c>
      <c r="O331" s="3">
        <v>334.9</v>
      </c>
      <c r="P331" s="3">
        <v>199.2</v>
      </c>
      <c r="Q331" s="3">
        <v>253.9</v>
      </c>
      <c r="R331" s="3">
        <v>243.4</v>
      </c>
      <c r="S331" s="3">
        <v>242.1</v>
      </c>
      <c r="T331" s="3">
        <v>188.1</v>
      </c>
      <c r="U331" s="3">
        <v>218.3</v>
      </c>
      <c r="V331" s="3">
        <v>170.6</v>
      </c>
      <c r="W331" s="3">
        <v>262.39999999999998</v>
      </c>
      <c r="X331" s="3">
        <v>198.8</v>
      </c>
      <c r="Y331" s="3">
        <v>292.39999999999998</v>
      </c>
      <c r="Z331" s="3">
        <v>238.8</v>
      </c>
      <c r="AA331" s="3">
        <v>235.6</v>
      </c>
      <c r="AB331" s="3">
        <v>226.1</v>
      </c>
      <c r="AC331" s="3">
        <v>181.2</v>
      </c>
      <c r="AD331" s="3">
        <v>158.6</v>
      </c>
      <c r="AE331" s="3">
        <v>257.89999999999998</v>
      </c>
      <c r="AF331" s="3">
        <v>203.4</v>
      </c>
      <c r="AG331" s="3">
        <v>192.7</v>
      </c>
      <c r="AH331" s="3">
        <v>257.60000000000002</v>
      </c>
      <c r="AI331" s="3">
        <v>192.6</v>
      </c>
      <c r="AJ331" s="3">
        <v>310.3</v>
      </c>
      <c r="AK331" s="3">
        <v>370.2</v>
      </c>
      <c r="AL331" s="3">
        <v>302.10000000000002</v>
      </c>
      <c r="AM331" s="3">
        <v>300.5</v>
      </c>
      <c r="AN331" s="3">
        <v>331.7</v>
      </c>
      <c r="AO331" s="3">
        <v>172.9</v>
      </c>
      <c r="AP331" s="3">
        <v>252.6</v>
      </c>
      <c r="AQ331" s="3">
        <v>319.5</v>
      </c>
      <c r="AR331" s="3">
        <v>208</v>
      </c>
      <c r="AS331" s="3">
        <v>607.79999999999995</v>
      </c>
      <c r="AT331" s="3">
        <v>439.9</v>
      </c>
      <c r="AU331" s="3">
        <v>343.4</v>
      </c>
      <c r="AV331" s="3">
        <v>242.8</v>
      </c>
      <c r="AW331" s="3">
        <v>312.8</v>
      </c>
      <c r="AX331" s="3">
        <v>324.10000000000002</v>
      </c>
      <c r="AY331" s="3">
        <v>498.2</v>
      </c>
      <c r="AZ331" s="3">
        <v>364.5</v>
      </c>
      <c r="BA331" s="3">
        <v>225.1</v>
      </c>
      <c r="BB331" s="3">
        <v>338.4</v>
      </c>
      <c r="BC331" s="3">
        <v>318.2</v>
      </c>
      <c r="BD331" s="3">
        <v>302.60000000000002</v>
      </c>
      <c r="BE331" s="3">
        <v>396.8</v>
      </c>
      <c r="BF331" s="3">
        <v>449.9</v>
      </c>
      <c r="BG331" s="3">
        <v>239.8</v>
      </c>
      <c r="BH331" s="3">
        <v>220</v>
      </c>
      <c r="BI331" s="3">
        <v>71.400000000000006</v>
      </c>
      <c r="BJ331" s="3">
        <v>192.6</v>
      </c>
      <c r="BK331" s="3">
        <v>211.6</v>
      </c>
      <c r="BL331" s="3">
        <v>233.7</v>
      </c>
      <c r="BM331" s="3">
        <v>392.1</v>
      </c>
      <c r="BN331" s="3">
        <v>100</v>
      </c>
      <c r="BO331" s="3">
        <v>366.2</v>
      </c>
      <c r="BP331" s="3">
        <v>420.8</v>
      </c>
      <c r="BQ331" s="3">
        <v>139.6</v>
      </c>
      <c r="BR331" s="3">
        <v>95.2</v>
      </c>
      <c r="BS331" s="3">
        <v>130.6</v>
      </c>
      <c r="BT331" s="3">
        <v>195.8</v>
      </c>
      <c r="BU331" s="3">
        <v>133.19999999999999</v>
      </c>
      <c r="BV331" s="3">
        <v>185.8</v>
      </c>
      <c r="BW331" s="3">
        <v>222.7</v>
      </c>
      <c r="BX331" s="3">
        <v>471.6</v>
      </c>
      <c r="BY331" s="3">
        <v>96.5</v>
      </c>
      <c r="BZ331" s="3">
        <v>400.7</v>
      </c>
      <c r="CA331" s="3">
        <v>381.7</v>
      </c>
      <c r="CB331" s="3">
        <v>533</v>
      </c>
      <c r="CC331" s="3">
        <v>378.5</v>
      </c>
      <c r="CD331" s="3">
        <v>378.4</v>
      </c>
      <c r="CE331" s="3">
        <v>312.60000000000002</v>
      </c>
      <c r="CF331" s="3">
        <v>8.3000000000000007</v>
      </c>
      <c r="CG331" s="3">
        <v>112</v>
      </c>
      <c r="CH331" s="3">
        <v>85.3</v>
      </c>
      <c r="CI331" s="3">
        <v>350.6</v>
      </c>
      <c r="CJ331" s="3">
        <v>174.3</v>
      </c>
      <c r="CK331" s="3">
        <v>193.3</v>
      </c>
      <c r="CL331" s="3">
        <v>504.4</v>
      </c>
      <c r="CM331" s="3">
        <v>234.4</v>
      </c>
      <c r="CN331" s="3">
        <v>211.5</v>
      </c>
    </row>
    <row r="332" spans="1:92" x14ac:dyDescent="0.2">
      <c r="A332" s="4">
        <v>41821</v>
      </c>
      <c r="B332" s="3">
        <v>224</v>
      </c>
      <c r="C332" s="3">
        <v>210.7</v>
      </c>
      <c r="D332" s="3">
        <v>253</v>
      </c>
      <c r="E332" s="3">
        <v>221</v>
      </c>
      <c r="F332" s="3">
        <v>292.8</v>
      </c>
      <c r="G332" s="3">
        <v>308.8</v>
      </c>
      <c r="H332" s="3">
        <v>239.6</v>
      </c>
      <c r="I332" s="3">
        <v>222.6</v>
      </c>
      <c r="J332" s="3">
        <v>145.6</v>
      </c>
      <c r="K332" s="3">
        <v>191.9</v>
      </c>
      <c r="L332" s="3">
        <v>254.6</v>
      </c>
      <c r="M332" s="3">
        <v>265.3</v>
      </c>
      <c r="N332" s="3">
        <v>241.1</v>
      </c>
      <c r="O332" s="3">
        <v>333.9</v>
      </c>
      <c r="P332" s="3">
        <v>196.3</v>
      </c>
      <c r="Q332" s="3">
        <v>249.3</v>
      </c>
      <c r="R332" s="3">
        <v>249.7</v>
      </c>
      <c r="S332" s="3">
        <v>242.1</v>
      </c>
      <c r="T332" s="3">
        <v>186.5</v>
      </c>
      <c r="U332" s="3">
        <v>225.4</v>
      </c>
      <c r="V332" s="3">
        <v>171.4</v>
      </c>
      <c r="W332" s="3">
        <v>260.39999999999998</v>
      </c>
      <c r="X332" s="3">
        <v>198</v>
      </c>
      <c r="Y332" s="3">
        <v>291.8</v>
      </c>
      <c r="Z332" s="3">
        <v>240.6</v>
      </c>
      <c r="AA332" s="3">
        <v>232.1</v>
      </c>
      <c r="AB332" s="3">
        <v>231.1</v>
      </c>
      <c r="AC332" s="3">
        <v>179.1</v>
      </c>
      <c r="AD332" s="3">
        <v>156.5</v>
      </c>
      <c r="AE332" s="3">
        <v>257.2</v>
      </c>
      <c r="AF332" s="3">
        <v>202.5</v>
      </c>
      <c r="AG332" s="3">
        <v>191.5</v>
      </c>
      <c r="AH332" s="3">
        <v>258.8</v>
      </c>
      <c r="AI332" s="3">
        <v>191.4</v>
      </c>
      <c r="AJ332" s="3">
        <v>311.2</v>
      </c>
      <c r="AK332" s="3">
        <v>370.5</v>
      </c>
      <c r="AL332" s="3">
        <v>303.2</v>
      </c>
      <c r="AM332" s="3">
        <v>298.7</v>
      </c>
      <c r="AN332" s="3">
        <v>331.9</v>
      </c>
      <c r="AO332" s="3">
        <v>167</v>
      </c>
      <c r="AP332" s="3">
        <v>250.5</v>
      </c>
      <c r="AQ332" s="3">
        <v>319.89999999999998</v>
      </c>
      <c r="AR332" s="3">
        <v>203.9</v>
      </c>
      <c r="AS332" s="3">
        <v>611.79999999999995</v>
      </c>
      <c r="AT332" s="3">
        <v>440.2</v>
      </c>
      <c r="AU332" s="3">
        <v>345.5</v>
      </c>
      <c r="AV332" s="3">
        <v>243.6</v>
      </c>
      <c r="AW332" s="3">
        <v>316.5</v>
      </c>
      <c r="AX332" s="3">
        <v>324.10000000000002</v>
      </c>
      <c r="AY332" s="3">
        <v>498.2</v>
      </c>
      <c r="AZ332" s="3">
        <v>364.9</v>
      </c>
      <c r="BA332" s="3">
        <v>224</v>
      </c>
      <c r="BB332" s="3">
        <v>343.3</v>
      </c>
      <c r="BC332" s="3">
        <v>317.89999999999998</v>
      </c>
      <c r="BD332" s="3">
        <v>302.60000000000002</v>
      </c>
      <c r="BE332" s="3">
        <v>396.8</v>
      </c>
      <c r="BF332" s="3">
        <v>446.5</v>
      </c>
      <c r="BG332" s="3">
        <v>229.8</v>
      </c>
      <c r="BH332" s="3">
        <v>216.2</v>
      </c>
      <c r="BI332" s="3">
        <v>71.5</v>
      </c>
      <c r="BJ332" s="3">
        <v>190.7</v>
      </c>
      <c r="BK332" s="3">
        <v>213.4</v>
      </c>
      <c r="BL332" s="3">
        <v>234.3</v>
      </c>
      <c r="BM332" s="3">
        <v>392.1</v>
      </c>
      <c r="BN332" s="3">
        <v>100.1</v>
      </c>
      <c r="BO332" s="3">
        <v>366.7</v>
      </c>
      <c r="BP332" s="3">
        <v>418.6</v>
      </c>
      <c r="BQ332" s="3">
        <v>133.4</v>
      </c>
      <c r="BR332" s="3">
        <v>87.8</v>
      </c>
      <c r="BS332" s="3">
        <v>122.8</v>
      </c>
      <c r="BT332" s="3">
        <v>190.8</v>
      </c>
      <c r="BU332" s="3">
        <v>131.19999999999999</v>
      </c>
      <c r="BV332" s="3">
        <v>183.8</v>
      </c>
      <c r="BW332" s="3">
        <v>222.3</v>
      </c>
      <c r="BX332" s="3">
        <v>473.3</v>
      </c>
      <c r="BY332" s="3">
        <v>96.8</v>
      </c>
      <c r="BZ332" s="3">
        <v>400.7</v>
      </c>
      <c r="CA332" s="3">
        <v>384.6</v>
      </c>
      <c r="CB332" s="3">
        <v>535.1</v>
      </c>
      <c r="CC332" s="3">
        <v>379.4</v>
      </c>
      <c r="CD332" s="3">
        <v>383.2</v>
      </c>
      <c r="CE332" s="3">
        <v>334.7</v>
      </c>
      <c r="CF332" s="3">
        <v>8.1</v>
      </c>
      <c r="CG332" s="3">
        <v>108.1</v>
      </c>
      <c r="CH332" s="3">
        <v>84.8</v>
      </c>
      <c r="CI332" s="3">
        <v>357.1</v>
      </c>
      <c r="CJ332" s="3">
        <v>172</v>
      </c>
      <c r="CK332" s="3">
        <v>195.7</v>
      </c>
      <c r="CL332" s="3">
        <v>502.6</v>
      </c>
      <c r="CM332" s="3">
        <v>235.2</v>
      </c>
      <c r="CN332" s="3">
        <v>212.8</v>
      </c>
    </row>
    <row r="333" spans="1:92" x14ac:dyDescent="0.2">
      <c r="A333" s="4">
        <v>41852</v>
      </c>
      <c r="B333" s="3">
        <v>223.3</v>
      </c>
      <c r="C333" s="3">
        <v>213</v>
      </c>
      <c r="D333" s="3">
        <v>254.9</v>
      </c>
      <c r="E333" s="3">
        <v>217.9</v>
      </c>
      <c r="F333" s="3">
        <v>290.2</v>
      </c>
      <c r="G333" s="3">
        <v>304.5</v>
      </c>
      <c r="H333" s="3">
        <v>240.2</v>
      </c>
      <c r="I333" s="3">
        <v>230.3</v>
      </c>
      <c r="J333" s="3">
        <v>143.30000000000001</v>
      </c>
      <c r="K333" s="3">
        <v>191.2</v>
      </c>
      <c r="L333" s="3">
        <v>254.2</v>
      </c>
      <c r="M333" s="3">
        <v>265.3</v>
      </c>
      <c r="N333" s="3">
        <v>240.3</v>
      </c>
      <c r="O333" s="3">
        <v>333.9</v>
      </c>
      <c r="P333" s="3">
        <v>183.4</v>
      </c>
      <c r="Q333" s="3">
        <v>251.7</v>
      </c>
      <c r="R333" s="3">
        <v>245</v>
      </c>
      <c r="S333" s="3">
        <v>241.2</v>
      </c>
      <c r="T333" s="3">
        <v>183.3</v>
      </c>
      <c r="U333" s="3">
        <v>221.2</v>
      </c>
      <c r="V333" s="3">
        <v>170.1</v>
      </c>
      <c r="W333" s="3">
        <v>258.2</v>
      </c>
      <c r="X333" s="3">
        <v>192.8</v>
      </c>
      <c r="Y333" s="3">
        <v>291.89999999999998</v>
      </c>
      <c r="Z333" s="3">
        <v>239</v>
      </c>
      <c r="AA333" s="3">
        <v>229.3</v>
      </c>
      <c r="AB333" s="3">
        <v>230.5</v>
      </c>
      <c r="AC333" s="3">
        <v>177.2</v>
      </c>
      <c r="AD333" s="3">
        <v>154.1</v>
      </c>
      <c r="AE333" s="3">
        <v>258.10000000000002</v>
      </c>
      <c r="AF333" s="3">
        <v>203.4</v>
      </c>
      <c r="AG333" s="3">
        <v>192.1</v>
      </c>
      <c r="AH333" s="3">
        <v>261.39999999999998</v>
      </c>
      <c r="AI333" s="3">
        <v>193.9</v>
      </c>
      <c r="AJ333" s="3">
        <v>311.10000000000002</v>
      </c>
      <c r="AK333" s="3">
        <v>370.3</v>
      </c>
      <c r="AL333" s="3">
        <v>303.5</v>
      </c>
      <c r="AM333" s="3">
        <v>299.60000000000002</v>
      </c>
      <c r="AN333" s="3">
        <v>332.3</v>
      </c>
      <c r="AO333" s="3">
        <v>168.7</v>
      </c>
      <c r="AP333" s="3">
        <v>253.2</v>
      </c>
      <c r="AQ333" s="3">
        <v>320.2</v>
      </c>
      <c r="AR333" s="3">
        <v>208.5</v>
      </c>
      <c r="AS333" s="3">
        <v>613.20000000000005</v>
      </c>
      <c r="AT333" s="3">
        <v>441.5</v>
      </c>
      <c r="AU333" s="3">
        <v>345.9</v>
      </c>
      <c r="AV333" s="3">
        <v>244</v>
      </c>
      <c r="AW333" s="3">
        <v>321.2</v>
      </c>
      <c r="AX333" s="3">
        <v>324.10000000000002</v>
      </c>
      <c r="AY333" s="3">
        <v>498.2</v>
      </c>
      <c r="AZ333" s="3">
        <v>365</v>
      </c>
      <c r="BA333" s="3">
        <v>224.5</v>
      </c>
      <c r="BB333" s="3">
        <v>343.9</v>
      </c>
      <c r="BC333" s="3">
        <v>317.3</v>
      </c>
      <c r="BD333" s="3">
        <v>302.60000000000002</v>
      </c>
      <c r="BE333" s="3">
        <v>396.8</v>
      </c>
      <c r="BF333" s="3">
        <v>447</v>
      </c>
      <c r="BG333" s="3">
        <v>235.5</v>
      </c>
      <c r="BH333" s="3">
        <v>220.2</v>
      </c>
      <c r="BI333" s="3">
        <v>73</v>
      </c>
      <c r="BJ333" s="3">
        <v>192.7</v>
      </c>
      <c r="BK333" s="3">
        <v>211</v>
      </c>
      <c r="BL333" s="3">
        <v>234.3</v>
      </c>
      <c r="BM333" s="3">
        <v>392.1</v>
      </c>
      <c r="BN333" s="3">
        <v>99.9</v>
      </c>
      <c r="BO333" s="3">
        <v>367.4</v>
      </c>
      <c r="BP333" s="3">
        <v>421.1</v>
      </c>
      <c r="BQ333" s="3">
        <v>135</v>
      </c>
      <c r="BR333" s="3">
        <v>92.6</v>
      </c>
      <c r="BS333" s="3">
        <v>128.1</v>
      </c>
      <c r="BT333" s="3">
        <v>193.3</v>
      </c>
      <c r="BU333" s="3">
        <v>130.6</v>
      </c>
      <c r="BV333" s="3">
        <v>185.6</v>
      </c>
      <c r="BW333" s="3">
        <v>223.1</v>
      </c>
      <c r="BX333" s="3">
        <v>473.3</v>
      </c>
      <c r="BY333" s="3">
        <v>97</v>
      </c>
      <c r="BZ333" s="3">
        <v>402.3</v>
      </c>
      <c r="CA333" s="3">
        <v>379.2</v>
      </c>
      <c r="CB333" s="3">
        <v>534</v>
      </c>
      <c r="CC333" s="3">
        <v>376.8</v>
      </c>
      <c r="CD333" s="3">
        <v>383.1</v>
      </c>
      <c r="CE333" s="3">
        <v>355.3</v>
      </c>
      <c r="CF333" s="3">
        <v>8</v>
      </c>
      <c r="CG333" s="3">
        <v>108.5</v>
      </c>
      <c r="CH333" s="3">
        <v>84.9</v>
      </c>
      <c r="CI333" s="3">
        <v>360</v>
      </c>
      <c r="CJ333" s="3">
        <v>170</v>
      </c>
      <c r="CK333" s="3">
        <v>195.7</v>
      </c>
      <c r="CL333" s="3">
        <v>505.4</v>
      </c>
      <c r="CM333" s="3">
        <v>236.5</v>
      </c>
      <c r="CN333" s="3">
        <v>211.7</v>
      </c>
    </row>
    <row r="334" spans="1:92" x14ac:dyDescent="0.2">
      <c r="A334" s="4">
        <v>41883</v>
      </c>
      <c r="B334" s="3">
        <v>222.8</v>
      </c>
      <c r="C334" s="3">
        <v>207.8</v>
      </c>
      <c r="D334" s="3">
        <v>255.1</v>
      </c>
      <c r="E334" s="3">
        <v>218.8</v>
      </c>
      <c r="F334" s="3">
        <v>303.5</v>
      </c>
      <c r="G334" s="3">
        <v>330.6</v>
      </c>
      <c r="H334" s="3">
        <v>234.5</v>
      </c>
      <c r="I334" s="3">
        <v>230.2</v>
      </c>
      <c r="J334" s="3">
        <v>142.6</v>
      </c>
      <c r="K334" s="3">
        <v>191.4</v>
      </c>
      <c r="L334" s="3">
        <v>246.5</v>
      </c>
      <c r="M334" s="3">
        <v>258.89999999999998</v>
      </c>
      <c r="N334" s="3">
        <v>231.4</v>
      </c>
      <c r="O334" s="3">
        <v>325.2</v>
      </c>
      <c r="P334" s="3">
        <v>185</v>
      </c>
      <c r="Q334" s="3">
        <v>252.3</v>
      </c>
      <c r="R334" s="3">
        <v>250.8</v>
      </c>
      <c r="S334" s="3">
        <v>241.1</v>
      </c>
      <c r="T334" s="3">
        <v>188.8</v>
      </c>
      <c r="U334" s="3">
        <v>217.7</v>
      </c>
      <c r="V334" s="3">
        <v>170.6</v>
      </c>
      <c r="W334" s="3">
        <v>257</v>
      </c>
      <c r="X334" s="3">
        <v>196.9</v>
      </c>
      <c r="Y334" s="3">
        <v>294</v>
      </c>
      <c r="Z334" s="3">
        <v>235.6</v>
      </c>
      <c r="AA334" s="3">
        <v>224.6</v>
      </c>
      <c r="AB334" s="3">
        <v>228</v>
      </c>
      <c r="AC334" s="3">
        <v>178.1</v>
      </c>
      <c r="AD334" s="3">
        <v>155.6</v>
      </c>
      <c r="AE334" s="3">
        <v>255.5</v>
      </c>
      <c r="AF334" s="3">
        <v>203.5</v>
      </c>
      <c r="AG334" s="3">
        <v>192.5</v>
      </c>
      <c r="AH334" s="3">
        <v>259.7</v>
      </c>
      <c r="AI334" s="3">
        <v>190.7</v>
      </c>
      <c r="AJ334" s="3">
        <v>311.10000000000002</v>
      </c>
      <c r="AK334" s="3">
        <v>369</v>
      </c>
      <c r="AL334" s="3">
        <v>304.2</v>
      </c>
      <c r="AM334" s="3">
        <v>300.39999999999998</v>
      </c>
      <c r="AN334" s="3">
        <v>332.5</v>
      </c>
      <c r="AO334" s="3">
        <v>170.9</v>
      </c>
      <c r="AP334" s="3">
        <v>253.3</v>
      </c>
      <c r="AQ334" s="3">
        <v>320.60000000000002</v>
      </c>
      <c r="AR334" s="3">
        <v>208.3</v>
      </c>
      <c r="AS334" s="3">
        <v>619.29999999999995</v>
      </c>
      <c r="AT334" s="3">
        <v>446.8</v>
      </c>
      <c r="AU334" s="3">
        <v>346.2</v>
      </c>
      <c r="AV334" s="3">
        <v>244.7</v>
      </c>
      <c r="AW334" s="3">
        <v>326</v>
      </c>
      <c r="AX334" s="3">
        <v>324.10000000000002</v>
      </c>
      <c r="AY334" s="3">
        <v>498.2</v>
      </c>
      <c r="AZ334" s="3">
        <v>365</v>
      </c>
      <c r="BA334" s="3">
        <v>224.6</v>
      </c>
      <c r="BB334" s="3">
        <v>347.5</v>
      </c>
      <c r="BC334" s="3">
        <v>318.7</v>
      </c>
      <c r="BD334" s="3">
        <v>302.60000000000002</v>
      </c>
      <c r="BE334" s="3">
        <v>396.8</v>
      </c>
      <c r="BF334" s="3">
        <v>441.4</v>
      </c>
      <c r="BG334" s="3">
        <v>237.9</v>
      </c>
      <c r="BH334" s="3">
        <v>221.8</v>
      </c>
      <c r="BI334" s="3">
        <v>73.3</v>
      </c>
      <c r="BJ334" s="3">
        <v>192.8</v>
      </c>
      <c r="BK334" s="3">
        <v>213</v>
      </c>
      <c r="BL334" s="3">
        <v>234.3</v>
      </c>
      <c r="BM334" s="3">
        <v>392.1</v>
      </c>
      <c r="BN334" s="3">
        <v>100</v>
      </c>
      <c r="BO334" s="3">
        <v>368.7</v>
      </c>
      <c r="BP334" s="3">
        <v>421.9</v>
      </c>
      <c r="BQ334" s="3">
        <v>142.9</v>
      </c>
      <c r="BR334" s="3">
        <v>97.2</v>
      </c>
      <c r="BS334" s="3">
        <v>132.30000000000001</v>
      </c>
      <c r="BT334" s="3">
        <v>198.3</v>
      </c>
      <c r="BU334" s="3">
        <v>133.19999999999999</v>
      </c>
      <c r="BV334" s="3">
        <v>185.9</v>
      </c>
      <c r="BW334" s="3">
        <v>223.9</v>
      </c>
      <c r="BX334" s="3">
        <v>473.7</v>
      </c>
      <c r="BY334" s="3">
        <v>96.3</v>
      </c>
      <c r="BZ334" s="3">
        <v>401.4</v>
      </c>
      <c r="CA334" s="3">
        <v>376.3</v>
      </c>
      <c r="CB334" s="3">
        <v>543.6</v>
      </c>
      <c r="CC334" s="3">
        <v>377.1</v>
      </c>
      <c r="CD334" s="3">
        <v>380.2</v>
      </c>
      <c r="CE334" s="3">
        <v>313.3</v>
      </c>
      <c r="CF334" s="3">
        <v>7.8</v>
      </c>
      <c r="CG334" s="3">
        <v>110.1</v>
      </c>
      <c r="CH334" s="3">
        <v>84.4</v>
      </c>
      <c r="CI334" s="3">
        <v>356.6</v>
      </c>
      <c r="CJ334" s="3">
        <v>170.9</v>
      </c>
      <c r="CK334" s="3">
        <v>195.7</v>
      </c>
      <c r="CL334" s="3">
        <v>513.1</v>
      </c>
      <c r="CM334" s="3">
        <v>236.8</v>
      </c>
      <c r="CN334" s="3">
        <v>213.2</v>
      </c>
    </row>
    <row r="335" spans="1:92" x14ac:dyDescent="0.2">
      <c r="A335" s="4">
        <v>41913</v>
      </c>
      <c r="B335" s="3">
        <v>223.9</v>
      </c>
      <c r="C335" s="3">
        <v>209.7</v>
      </c>
      <c r="D335" s="3">
        <v>258.10000000000002</v>
      </c>
      <c r="E335" s="3">
        <v>217.6</v>
      </c>
      <c r="F335" s="3">
        <v>291.2</v>
      </c>
      <c r="G335" s="3">
        <v>307.3</v>
      </c>
      <c r="H335" s="3">
        <v>237.1</v>
      </c>
      <c r="I335" s="3">
        <v>229</v>
      </c>
      <c r="J335" s="3">
        <v>145.1</v>
      </c>
      <c r="K335" s="3">
        <v>188.6</v>
      </c>
      <c r="L335" s="3">
        <v>258</v>
      </c>
      <c r="M335" s="3">
        <v>273</v>
      </c>
      <c r="N335" s="3">
        <v>240.3</v>
      </c>
      <c r="O335" s="3">
        <v>331.6</v>
      </c>
      <c r="P335" s="3">
        <v>189.6</v>
      </c>
      <c r="Q335" s="3">
        <v>245.5</v>
      </c>
      <c r="R335" s="3">
        <v>250.1</v>
      </c>
      <c r="S335" s="3">
        <v>242.3</v>
      </c>
      <c r="T335" s="3">
        <v>191.3</v>
      </c>
      <c r="U335" s="3">
        <v>217.1</v>
      </c>
      <c r="V335" s="3">
        <v>168.3</v>
      </c>
      <c r="W335" s="3">
        <v>259.2</v>
      </c>
      <c r="X335" s="3">
        <v>194.7</v>
      </c>
      <c r="Y335" s="3">
        <v>288.60000000000002</v>
      </c>
      <c r="Z335" s="3">
        <v>234.1</v>
      </c>
      <c r="AA335" s="3">
        <v>225.5</v>
      </c>
      <c r="AB335" s="3">
        <v>225.1</v>
      </c>
      <c r="AC335" s="3">
        <v>175.8</v>
      </c>
      <c r="AD335" s="3">
        <v>154.4</v>
      </c>
      <c r="AE335" s="3">
        <v>247.4</v>
      </c>
      <c r="AF335" s="3">
        <v>212.7</v>
      </c>
      <c r="AG335" s="3">
        <v>202.5</v>
      </c>
      <c r="AH335" s="3">
        <v>261.60000000000002</v>
      </c>
      <c r="AI335" s="3">
        <v>189.5</v>
      </c>
      <c r="AJ335" s="3">
        <v>312.39999999999998</v>
      </c>
      <c r="AK335" s="3">
        <v>369.3</v>
      </c>
      <c r="AL335" s="3">
        <v>305</v>
      </c>
      <c r="AM335" s="3">
        <v>300.89999999999998</v>
      </c>
      <c r="AN335" s="3">
        <v>334.2</v>
      </c>
      <c r="AO335" s="3">
        <v>168.7</v>
      </c>
      <c r="AP335" s="3">
        <v>254.8</v>
      </c>
      <c r="AQ335" s="3">
        <v>322.8</v>
      </c>
      <c r="AR335" s="3">
        <v>209.4</v>
      </c>
      <c r="AS335" s="3">
        <v>626</v>
      </c>
      <c r="AT335" s="3">
        <v>451.9</v>
      </c>
      <c r="AU335" s="3">
        <v>347.2</v>
      </c>
      <c r="AV335" s="3">
        <v>243.9</v>
      </c>
      <c r="AW335" s="3">
        <v>327.5</v>
      </c>
      <c r="AX335" s="3">
        <v>324.10000000000002</v>
      </c>
      <c r="AY335" s="3">
        <v>498.2</v>
      </c>
      <c r="AZ335" s="3">
        <v>364.5</v>
      </c>
      <c r="BA335" s="3">
        <v>223.7</v>
      </c>
      <c r="BB335" s="3">
        <v>344.7</v>
      </c>
      <c r="BC335" s="3">
        <v>325.10000000000002</v>
      </c>
      <c r="BD335" s="3">
        <v>302.60000000000002</v>
      </c>
      <c r="BE335" s="3">
        <v>396.8</v>
      </c>
      <c r="BF335" s="3">
        <v>423</v>
      </c>
      <c r="BG335" s="3">
        <v>229.4</v>
      </c>
      <c r="BH335" s="3">
        <v>219.2</v>
      </c>
      <c r="BI335" s="3">
        <v>74.3</v>
      </c>
      <c r="BJ335" s="3">
        <v>191</v>
      </c>
      <c r="BK335" s="3">
        <v>211.9</v>
      </c>
      <c r="BL335" s="3">
        <v>233.9</v>
      </c>
      <c r="BM335" s="3">
        <v>392.1</v>
      </c>
      <c r="BN335" s="3">
        <v>99.9</v>
      </c>
      <c r="BO335" s="3">
        <v>370.4</v>
      </c>
      <c r="BP335" s="3">
        <v>442.2</v>
      </c>
      <c r="BQ335" s="3">
        <v>143.4</v>
      </c>
      <c r="BR335" s="3">
        <v>98.6</v>
      </c>
      <c r="BS335" s="3">
        <v>135.1</v>
      </c>
      <c r="BT335" s="3">
        <v>199.3</v>
      </c>
      <c r="BU335" s="3">
        <v>133.69999999999999</v>
      </c>
      <c r="BV335" s="3">
        <v>184.7</v>
      </c>
      <c r="BW335" s="3">
        <v>223.3</v>
      </c>
      <c r="BX335" s="3">
        <v>469.7</v>
      </c>
      <c r="BY335" s="3">
        <v>95.5</v>
      </c>
      <c r="BZ335" s="3">
        <v>402.6</v>
      </c>
      <c r="CA335" s="3">
        <v>370.9</v>
      </c>
      <c r="CB335" s="3">
        <v>542.79999999999995</v>
      </c>
      <c r="CC335" s="3">
        <v>377.5</v>
      </c>
      <c r="CD335" s="3">
        <v>378.1</v>
      </c>
      <c r="CE335" s="3">
        <v>303.60000000000002</v>
      </c>
      <c r="CF335" s="3">
        <v>7.8</v>
      </c>
      <c r="CG335" s="3">
        <v>113.2</v>
      </c>
      <c r="CH335" s="3">
        <v>85.3</v>
      </c>
      <c r="CI335" s="3">
        <v>356.4</v>
      </c>
      <c r="CJ335" s="3">
        <v>170.3</v>
      </c>
      <c r="CK335" s="3">
        <v>197.1</v>
      </c>
      <c r="CL335" s="3">
        <v>512.9</v>
      </c>
      <c r="CM335" s="3">
        <v>236.9</v>
      </c>
      <c r="CN335" s="3">
        <v>213.1</v>
      </c>
    </row>
    <row r="336" spans="1:92" x14ac:dyDescent="0.2">
      <c r="A336" s="4">
        <v>41944</v>
      </c>
      <c r="B336" s="3">
        <v>218.3</v>
      </c>
      <c r="C336" s="3">
        <v>211.8</v>
      </c>
      <c r="D336" s="3">
        <v>251.5</v>
      </c>
      <c r="E336" s="3">
        <v>218.8</v>
      </c>
      <c r="F336" s="3">
        <v>284.89999999999998</v>
      </c>
      <c r="G336" s="3">
        <v>302.3</v>
      </c>
      <c r="H336" s="3">
        <v>235.3</v>
      </c>
      <c r="I336" s="3">
        <v>227.7</v>
      </c>
      <c r="J336" s="3">
        <v>141.4</v>
      </c>
      <c r="K336" s="3">
        <v>188.5</v>
      </c>
      <c r="L336" s="3">
        <v>252.4</v>
      </c>
      <c r="M336" s="3">
        <v>267.8</v>
      </c>
      <c r="N336" s="3">
        <v>234.4</v>
      </c>
      <c r="O336" s="3">
        <v>323.60000000000002</v>
      </c>
      <c r="P336" s="3">
        <v>190.3</v>
      </c>
      <c r="Q336" s="3">
        <v>253.6</v>
      </c>
      <c r="R336" s="3">
        <v>247</v>
      </c>
      <c r="S336" s="3">
        <v>240.3</v>
      </c>
      <c r="T336" s="3">
        <v>191.9</v>
      </c>
      <c r="U336" s="3">
        <v>214.1</v>
      </c>
      <c r="V336" s="3">
        <v>168.9</v>
      </c>
      <c r="W336" s="3">
        <v>256.5</v>
      </c>
      <c r="X336" s="3">
        <v>188.4</v>
      </c>
      <c r="Y336" s="3">
        <v>289.39999999999998</v>
      </c>
      <c r="Z336" s="3">
        <v>230.6</v>
      </c>
      <c r="AA336" s="3">
        <v>222.2</v>
      </c>
      <c r="AB336" s="3">
        <v>221.6</v>
      </c>
      <c r="AC336" s="3">
        <v>176.5</v>
      </c>
      <c r="AD336" s="3">
        <v>153</v>
      </c>
      <c r="AE336" s="3">
        <v>259.7</v>
      </c>
      <c r="AF336" s="3">
        <v>216.6</v>
      </c>
      <c r="AG336" s="3">
        <v>206.5</v>
      </c>
      <c r="AH336" s="3">
        <v>264.2</v>
      </c>
      <c r="AI336" s="3">
        <v>185.9</v>
      </c>
      <c r="AJ336" s="3">
        <v>313</v>
      </c>
      <c r="AK336" s="3">
        <v>368.5</v>
      </c>
      <c r="AL336" s="3">
        <v>305.5</v>
      </c>
      <c r="AM336" s="3">
        <v>300.89999999999998</v>
      </c>
      <c r="AN336" s="3">
        <v>334.7</v>
      </c>
      <c r="AO336" s="3">
        <v>167.5</v>
      </c>
      <c r="AP336" s="3">
        <v>250</v>
      </c>
      <c r="AQ336" s="3">
        <v>323.5</v>
      </c>
      <c r="AR336" s="3">
        <v>200</v>
      </c>
      <c r="AS336" s="3">
        <v>628.79999999999995</v>
      </c>
      <c r="AT336" s="3">
        <v>451.9</v>
      </c>
      <c r="AU336" s="3">
        <v>347.6</v>
      </c>
      <c r="AV336" s="3">
        <v>243.8</v>
      </c>
      <c r="AW336" s="3">
        <v>327.9</v>
      </c>
      <c r="AX336" s="3">
        <v>324.10000000000002</v>
      </c>
      <c r="AY336" s="3">
        <v>498.2</v>
      </c>
      <c r="AZ336" s="3">
        <v>364.6</v>
      </c>
      <c r="BA336" s="3">
        <v>224.5</v>
      </c>
      <c r="BB336" s="3">
        <v>351.2</v>
      </c>
      <c r="BC336" s="3">
        <v>325.10000000000002</v>
      </c>
      <c r="BD336" s="3">
        <v>302.60000000000002</v>
      </c>
      <c r="BE336" s="3">
        <v>396.8</v>
      </c>
      <c r="BF336" s="3">
        <v>418.6</v>
      </c>
      <c r="BG336" s="3">
        <v>231</v>
      </c>
      <c r="BH336" s="3">
        <v>221.5</v>
      </c>
      <c r="BI336" s="3">
        <v>73.3</v>
      </c>
      <c r="BJ336" s="3">
        <v>189.9</v>
      </c>
      <c r="BK336" s="3">
        <v>212.1</v>
      </c>
      <c r="BL336" s="3">
        <v>234.9</v>
      </c>
      <c r="BM336" s="3">
        <v>390.6</v>
      </c>
      <c r="BN336" s="3">
        <v>99.7</v>
      </c>
      <c r="BO336" s="3">
        <v>371.1</v>
      </c>
      <c r="BP336" s="3">
        <v>440.6</v>
      </c>
      <c r="BQ336" s="3">
        <v>145</v>
      </c>
      <c r="BR336" s="3">
        <v>99.5</v>
      </c>
      <c r="BS336" s="3">
        <v>137.19999999999999</v>
      </c>
      <c r="BT336" s="3">
        <v>200</v>
      </c>
      <c r="BU336" s="3">
        <v>133.80000000000001</v>
      </c>
      <c r="BV336" s="3">
        <v>184.8</v>
      </c>
      <c r="BW336" s="3">
        <v>223.1</v>
      </c>
      <c r="BX336" s="3">
        <v>470.4</v>
      </c>
      <c r="BY336" s="3">
        <v>95</v>
      </c>
      <c r="BZ336" s="3">
        <v>402.9</v>
      </c>
      <c r="CA336" s="3">
        <v>360.8</v>
      </c>
      <c r="CB336" s="3">
        <v>544.5</v>
      </c>
      <c r="CC336" s="3">
        <v>380.1</v>
      </c>
      <c r="CD336" s="3">
        <v>377.9</v>
      </c>
      <c r="CE336" s="3">
        <v>287.3</v>
      </c>
      <c r="CF336" s="3">
        <v>7.6</v>
      </c>
      <c r="CG336" s="3">
        <v>110.3</v>
      </c>
      <c r="CH336" s="3">
        <v>86</v>
      </c>
      <c r="CI336" s="3">
        <v>353.3</v>
      </c>
      <c r="CJ336" s="3">
        <v>173.2</v>
      </c>
      <c r="CK336" s="3">
        <v>197.1</v>
      </c>
      <c r="CL336" s="3">
        <v>514.4</v>
      </c>
      <c r="CM336" s="3">
        <v>236.7</v>
      </c>
      <c r="CN336" s="3">
        <v>212.6</v>
      </c>
    </row>
    <row r="337" spans="1:92" x14ac:dyDescent="0.2">
      <c r="A337" s="4">
        <v>41974</v>
      </c>
      <c r="B337" s="3">
        <v>219.8</v>
      </c>
      <c r="C337" s="3">
        <v>210.5</v>
      </c>
      <c r="D337" s="3">
        <v>255.5</v>
      </c>
      <c r="E337" s="3">
        <v>218.5</v>
      </c>
      <c r="F337" s="3">
        <v>287.89999999999998</v>
      </c>
      <c r="G337" s="3">
        <v>287</v>
      </c>
      <c r="H337" s="3">
        <v>236.6</v>
      </c>
      <c r="I337" s="3">
        <v>228.3</v>
      </c>
      <c r="J337" s="3">
        <v>144.30000000000001</v>
      </c>
      <c r="K337" s="3">
        <v>188.2</v>
      </c>
      <c r="L337" s="3">
        <v>255.4</v>
      </c>
      <c r="M337" s="3">
        <v>272.10000000000002</v>
      </c>
      <c r="N337" s="3">
        <v>236</v>
      </c>
      <c r="O337" s="3">
        <v>333.8</v>
      </c>
      <c r="P337" s="3">
        <v>188.7</v>
      </c>
      <c r="Q337" s="3">
        <v>251.4</v>
      </c>
      <c r="R337" s="3">
        <v>246.7</v>
      </c>
      <c r="S337" s="3">
        <v>240.9</v>
      </c>
      <c r="T337" s="3">
        <v>191.6</v>
      </c>
      <c r="U337" s="3">
        <v>214.4</v>
      </c>
      <c r="V337" s="3">
        <v>168.9</v>
      </c>
      <c r="W337" s="3">
        <v>252.4</v>
      </c>
      <c r="X337" s="3">
        <v>193.1</v>
      </c>
      <c r="Y337" s="3">
        <v>289.3</v>
      </c>
      <c r="Z337" s="3">
        <v>233.8</v>
      </c>
      <c r="AA337" s="3">
        <v>221.7</v>
      </c>
      <c r="AB337" s="3">
        <v>226.9</v>
      </c>
      <c r="AC337" s="3">
        <v>177.1</v>
      </c>
      <c r="AD337" s="3">
        <v>154.19999999999999</v>
      </c>
      <c r="AE337" s="3">
        <v>256.8</v>
      </c>
      <c r="AF337" s="3">
        <v>218.7</v>
      </c>
      <c r="AG337" s="3">
        <v>209.8</v>
      </c>
      <c r="AH337" s="3">
        <v>257.39999999999998</v>
      </c>
      <c r="AI337" s="3">
        <v>189.8</v>
      </c>
      <c r="AJ337" s="3">
        <v>313.2</v>
      </c>
      <c r="AK337" s="3">
        <v>368.4</v>
      </c>
      <c r="AL337" s="3">
        <v>306.10000000000002</v>
      </c>
      <c r="AM337" s="3">
        <v>299.8</v>
      </c>
      <c r="AN337" s="3">
        <v>334.9</v>
      </c>
      <c r="AO337" s="3">
        <v>163.9</v>
      </c>
      <c r="AP337" s="3">
        <v>249.7</v>
      </c>
      <c r="AQ337" s="3">
        <v>323.3</v>
      </c>
      <c r="AR337" s="3">
        <v>199.6</v>
      </c>
      <c r="AS337" s="3">
        <v>630</v>
      </c>
      <c r="AT337" s="3">
        <v>451.6</v>
      </c>
      <c r="AU337" s="3">
        <v>348.1</v>
      </c>
      <c r="AV337" s="3">
        <v>244.1</v>
      </c>
      <c r="AW337" s="3">
        <v>328</v>
      </c>
      <c r="AX337" s="3">
        <v>324.10000000000002</v>
      </c>
      <c r="AY337" s="3">
        <v>498.2</v>
      </c>
      <c r="AZ337" s="3">
        <v>365.2</v>
      </c>
      <c r="BA337" s="3">
        <v>225.7</v>
      </c>
      <c r="BB337" s="3">
        <v>346.9</v>
      </c>
      <c r="BC337" s="3">
        <v>325.10000000000002</v>
      </c>
      <c r="BD337" s="3">
        <v>302.60000000000002</v>
      </c>
      <c r="BE337" s="3">
        <v>396.8</v>
      </c>
      <c r="BF337" s="3">
        <v>390</v>
      </c>
      <c r="BG337" s="3">
        <v>243.5</v>
      </c>
      <c r="BH337" s="3">
        <v>225.1</v>
      </c>
      <c r="BI337" s="3">
        <v>72.5</v>
      </c>
      <c r="BJ337" s="3">
        <v>192.8</v>
      </c>
      <c r="BK337" s="3">
        <v>211.4</v>
      </c>
      <c r="BL337" s="3">
        <v>234.3</v>
      </c>
      <c r="BM337" s="3">
        <v>390.6</v>
      </c>
      <c r="BN337" s="3">
        <v>100.3</v>
      </c>
      <c r="BO337" s="3">
        <v>371.7</v>
      </c>
      <c r="BP337" s="3">
        <v>438.4</v>
      </c>
      <c r="BQ337" s="3">
        <v>144.19999999999999</v>
      </c>
      <c r="BR337" s="3">
        <v>97.9</v>
      </c>
      <c r="BS337" s="3">
        <v>135.80000000000001</v>
      </c>
      <c r="BT337" s="3">
        <v>198.8</v>
      </c>
      <c r="BU337" s="3">
        <v>133</v>
      </c>
      <c r="BV337" s="3">
        <v>186</v>
      </c>
      <c r="BW337" s="3">
        <v>223.8</v>
      </c>
      <c r="BX337" s="3">
        <v>469.5</v>
      </c>
      <c r="BY337" s="3">
        <v>94.9</v>
      </c>
      <c r="BZ337" s="3">
        <v>403.1</v>
      </c>
      <c r="CA337" s="3">
        <v>352.1</v>
      </c>
      <c r="CB337" s="3">
        <v>550.70000000000005</v>
      </c>
      <c r="CC337" s="3">
        <v>378</v>
      </c>
      <c r="CD337" s="3">
        <v>382.6</v>
      </c>
      <c r="CE337" s="3">
        <v>310.2</v>
      </c>
      <c r="CF337" s="3">
        <v>7.6</v>
      </c>
      <c r="CG337" s="3">
        <v>111.8</v>
      </c>
      <c r="CH337" s="3">
        <v>84.8</v>
      </c>
      <c r="CI337" s="3">
        <v>354.6</v>
      </c>
      <c r="CJ337" s="3">
        <v>174.6</v>
      </c>
      <c r="CK337" s="3">
        <v>197.1</v>
      </c>
      <c r="CL337" s="3">
        <v>515</v>
      </c>
      <c r="CM337" s="3">
        <v>236.7</v>
      </c>
      <c r="CN337" s="3">
        <v>212.9</v>
      </c>
    </row>
    <row r="338" spans="1:92" x14ac:dyDescent="0.2">
      <c r="A338" s="4">
        <v>42005</v>
      </c>
      <c r="B338" s="3">
        <v>215.9</v>
      </c>
      <c r="C338" s="3">
        <v>205.2</v>
      </c>
      <c r="D338" s="3">
        <v>253.9</v>
      </c>
      <c r="E338" s="3">
        <v>221.7</v>
      </c>
      <c r="F338" s="3">
        <v>294.39999999999998</v>
      </c>
      <c r="G338" s="3">
        <v>310.8</v>
      </c>
      <c r="H338" s="3">
        <v>229.7</v>
      </c>
      <c r="I338" s="3">
        <v>221.4</v>
      </c>
      <c r="J338" s="3">
        <v>139.9</v>
      </c>
      <c r="K338" s="3">
        <v>189.6</v>
      </c>
      <c r="L338" s="3">
        <v>254.2</v>
      </c>
      <c r="M338" s="3">
        <v>265</v>
      </c>
      <c r="N338" s="3">
        <v>240.6</v>
      </c>
      <c r="O338" s="3">
        <v>321.5</v>
      </c>
      <c r="P338" s="3">
        <v>188.4</v>
      </c>
      <c r="Q338" s="3">
        <v>252</v>
      </c>
      <c r="R338" s="3">
        <v>240</v>
      </c>
      <c r="S338" s="3">
        <v>231.9</v>
      </c>
      <c r="T338" s="3">
        <v>190</v>
      </c>
      <c r="U338" s="3">
        <v>214.3</v>
      </c>
      <c r="V338" s="3">
        <v>169.5</v>
      </c>
      <c r="W338" s="3">
        <v>257.89999999999998</v>
      </c>
      <c r="X338" s="3">
        <v>192.7</v>
      </c>
      <c r="Y338" s="3">
        <v>293.2</v>
      </c>
      <c r="Z338" s="3">
        <v>234.7</v>
      </c>
      <c r="AA338" s="3">
        <v>222.7</v>
      </c>
      <c r="AB338" s="3">
        <v>227.8</v>
      </c>
      <c r="AC338" s="3">
        <v>176.6</v>
      </c>
      <c r="AD338" s="3">
        <v>154.69999999999999</v>
      </c>
      <c r="AE338" s="3">
        <v>251.2</v>
      </c>
      <c r="AF338" s="3">
        <v>212.8</v>
      </c>
      <c r="AG338" s="3">
        <v>202.1</v>
      </c>
      <c r="AH338" s="3">
        <v>265.39999999999998</v>
      </c>
      <c r="AI338" s="3">
        <v>187.4</v>
      </c>
      <c r="AJ338" s="3">
        <v>313.10000000000002</v>
      </c>
      <c r="AK338" s="3">
        <v>367.9</v>
      </c>
      <c r="AL338" s="3">
        <v>305.8</v>
      </c>
      <c r="AM338" s="3">
        <v>299.5</v>
      </c>
      <c r="AN338" s="3">
        <v>334.6</v>
      </c>
      <c r="AO338" s="3">
        <v>163.69999999999999</v>
      </c>
      <c r="AP338" s="3">
        <v>255.5</v>
      </c>
      <c r="AQ338" s="3">
        <v>323.8</v>
      </c>
      <c r="AR338" s="3">
        <v>209.8</v>
      </c>
      <c r="AS338" s="3">
        <v>629.5</v>
      </c>
      <c r="AT338" s="3">
        <v>451.5</v>
      </c>
      <c r="AU338" s="3">
        <v>348.6</v>
      </c>
      <c r="AV338" s="3">
        <v>244.5</v>
      </c>
      <c r="AW338" s="3">
        <v>328.7</v>
      </c>
      <c r="AX338" s="3">
        <v>324.10000000000002</v>
      </c>
      <c r="AY338" s="3">
        <v>498.2</v>
      </c>
      <c r="AZ338" s="3">
        <v>365.3</v>
      </c>
      <c r="BA338" s="3">
        <v>222.6</v>
      </c>
      <c r="BB338" s="3">
        <v>345.2</v>
      </c>
      <c r="BC338" s="3">
        <v>324.39999999999998</v>
      </c>
      <c r="BD338" s="3">
        <v>302.60000000000002</v>
      </c>
      <c r="BE338" s="3">
        <v>394.9</v>
      </c>
      <c r="BF338" s="3">
        <v>348.5</v>
      </c>
      <c r="BG338" s="3">
        <v>228.3</v>
      </c>
      <c r="BH338" s="3">
        <v>218.3</v>
      </c>
      <c r="BI338" s="3">
        <v>72.2</v>
      </c>
      <c r="BJ338" s="3">
        <v>190.3</v>
      </c>
      <c r="BK338" s="3">
        <v>212.5</v>
      </c>
      <c r="BL338" s="3">
        <v>232.8</v>
      </c>
      <c r="BM338" s="3">
        <v>390.6</v>
      </c>
      <c r="BN338" s="3">
        <v>100.2</v>
      </c>
      <c r="BO338" s="3">
        <v>373</v>
      </c>
      <c r="BP338" s="3">
        <v>435.8</v>
      </c>
      <c r="BQ338" s="3">
        <v>139.30000000000001</v>
      </c>
      <c r="BR338" s="3">
        <v>93.7</v>
      </c>
      <c r="BS338" s="3">
        <v>131.9</v>
      </c>
      <c r="BT338" s="3">
        <v>196.7</v>
      </c>
      <c r="BU338" s="3">
        <v>130.30000000000001</v>
      </c>
      <c r="BV338" s="3">
        <v>182.4</v>
      </c>
      <c r="BW338" s="3">
        <v>223.7</v>
      </c>
      <c r="BX338" s="3">
        <v>474</v>
      </c>
      <c r="BY338" s="3">
        <v>95.4</v>
      </c>
      <c r="BZ338" s="3">
        <v>405.1</v>
      </c>
      <c r="CA338" s="3">
        <v>322.8</v>
      </c>
      <c r="CB338" s="3">
        <v>545.20000000000005</v>
      </c>
      <c r="CC338" s="3">
        <v>381.7</v>
      </c>
      <c r="CD338" s="3">
        <v>377.9</v>
      </c>
      <c r="CE338" s="3">
        <v>286.8</v>
      </c>
      <c r="CF338" s="3">
        <v>7.5</v>
      </c>
      <c r="CG338" s="3">
        <v>102.6</v>
      </c>
      <c r="CH338" s="3">
        <v>84.6</v>
      </c>
      <c r="CI338" s="3">
        <v>354.4</v>
      </c>
      <c r="CJ338" s="3">
        <v>172.9</v>
      </c>
      <c r="CK338" s="3">
        <v>197.1</v>
      </c>
      <c r="CL338" s="3">
        <v>505.1</v>
      </c>
      <c r="CM338" s="3">
        <v>237.1</v>
      </c>
      <c r="CN338" s="3">
        <v>212.8</v>
      </c>
    </row>
    <row r="339" spans="1:92" x14ac:dyDescent="0.2">
      <c r="A339" s="4">
        <v>42036</v>
      </c>
      <c r="B339" s="3">
        <v>215.5</v>
      </c>
      <c r="C339" s="3">
        <v>205.4</v>
      </c>
      <c r="D339" s="3">
        <v>254.6</v>
      </c>
      <c r="E339" s="3">
        <v>222.7</v>
      </c>
      <c r="F339" s="3">
        <v>295.89999999999998</v>
      </c>
      <c r="G339" s="3">
        <v>313.7</v>
      </c>
      <c r="H339" s="3">
        <v>233</v>
      </c>
      <c r="I339" s="3">
        <v>223.1</v>
      </c>
      <c r="J339" s="3">
        <v>139</v>
      </c>
      <c r="K339" s="3">
        <v>189.3</v>
      </c>
      <c r="L339" s="3">
        <v>254.4</v>
      </c>
      <c r="M339" s="3">
        <v>271.8</v>
      </c>
      <c r="N339" s="3">
        <v>234.7</v>
      </c>
      <c r="O339" s="3">
        <v>326.8</v>
      </c>
      <c r="P339" s="3">
        <v>187.8</v>
      </c>
      <c r="Q339" s="3">
        <v>242.6</v>
      </c>
      <c r="R339" s="3">
        <v>234.8</v>
      </c>
      <c r="S339" s="3">
        <v>228.8</v>
      </c>
      <c r="T339" s="3">
        <v>188.2</v>
      </c>
      <c r="U339" s="3">
        <v>216.4</v>
      </c>
      <c r="V339" s="3">
        <v>171.6</v>
      </c>
      <c r="W339" s="3">
        <v>258.39999999999998</v>
      </c>
      <c r="X339" s="3">
        <v>190.4</v>
      </c>
      <c r="Y339" s="3">
        <v>289.7</v>
      </c>
      <c r="Z339" s="3">
        <v>227.6</v>
      </c>
      <c r="AA339" s="3">
        <v>223.9</v>
      </c>
      <c r="AB339" s="3">
        <v>215.5</v>
      </c>
      <c r="AC339" s="3">
        <v>180.2</v>
      </c>
      <c r="AD339" s="3">
        <v>158.6</v>
      </c>
      <c r="AE339" s="3">
        <v>252.6</v>
      </c>
      <c r="AF339" s="3">
        <v>211.5</v>
      </c>
      <c r="AG339" s="3">
        <v>200.3</v>
      </c>
      <c r="AH339" s="3">
        <v>266.2</v>
      </c>
      <c r="AI339" s="3">
        <v>191.6</v>
      </c>
      <c r="AJ339" s="3">
        <v>313.60000000000002</v>
      </c>
      <c r="AK339" s="3">
        <v>367.7</v>
      </c>
      <c r="AL339" s="3">
        <v>306.60000000000002</v>
      </c>
      <c r="AM339" s="3">
        <v>300.39999999999998</v>
      </c>
      <c r="AN339" s="3">
        <v>335.8</v>
      </c>
      <c r="AO339" s="3">
        <v>163.80000000000001</v>
      </c>
      <c r="AP339" s="3">
        <v>253.3</v>
      </c>
      <c r="AQ339" s="3">
        <v>324.5</v>
      </c>
      <c r="AR339" s="3">
        <v>205.2</v>
      </c>
      <c r="AS339" s="3">
        <v>631.79999999999995</v>
      </c>
      <c r="AT339" s="3">
        <v>452.2</v>
      </c>
      <c r="AU339" s="3">
        <v>349.1</v>
      </c>
      <c r="AV339" s="3">
        <v>244.3</v>
      </c>
      <c r="AW339" s="3">
        <v>329.7</v>
      </c>
      <c r="AX339" s="3">
        <v>324.10000000000002</v>
      </c>
      <c r="AY339" s="3">
        <v>498.2</v>
      </c>
      <c r="AZ339" s="3">
        <v>365.8</v>
      </c>
      <c r="BA339" s="3">
        <v>223.5</v>
      </c>
      <c r="BB339" s="3">
        <v>344.5</v>
      </c>
      <c r="BC339" s="3">
        <v>324.5</v>
      </c>
      <c r="BD339" s="3">
        <v>302.60000000000002</v>
      </c>
      <c r="BE339" s="3">
        <v>392.2</v>
      </c>
      <c r="BF339" s="3">
        <v>363.8</v>
      </c>
      <c r="BG339" s="3">
        <v>240.4</v>
      </c>
      <c r="BH339" s="3">
        <v>221.7</v>
      </c>
      <c r="BI339" s="3">
        <v>72.099999999999994</v>
      </c>
      <c r="BJ339" s="3">
        <v>195.4</v>
      </c>
      <c r="BK339" s="3">
        <v>214.2</v>
      </c>
      <c r="BL339" s="3">
        <v>234.7</v>
      </c>
      <c r="BM339" s="3">
        <v>390.6</v>
      </c>
      <c r="BN339" s="3">
        <v>101.4</v>
      </c>
      <c r="BO339" s="3">
        <v>374.1</v>
      </c>
      <c r="BP339" s="3">
        <v>438</v>
      </c>
      <c r="BQ339" s="3">
        <v>142</v>
      </c>
      <c r="BR339" s="3">
        <v>102.3</v>
      </c>
      <c r="BS339" s="3">
        <v>133.4</v>
      </c>
      <c r="BT339" s="3">
        <v>199.5</v>
      </c>
      <c r="BU339" s="3">
        <v>134.30000000000001</v>
      </c>
      <c r="BV339" s="3">
        <v>186</v>
      </c>
      <c r="BW339" s="3">
        <v>223.6</v>
      </c>
      <c r="BX339" s="3">
        <v>474.7</v>
      </c>
      <c r="BY339" s="3">
        <v>95.4</v>
      </c>
      <c r="BZ339" s="3">
        <v>406</v>
      </c>
      <c r="CA339" s="3">
        <v>318.3</v>
      </c>
      <c r="CB339" s="3">
        <v>549.5</v>
      </c>
      <c r="CC339" s="3">
        <v>386.9</v>
      </c>
      <c r="CD339" s="3">
        <v>389.7</v>
      </c>
      <c r="CE339" s="3">
        <v>295.60000000000002</v>
      </c>
      <c r="CF339" s="3">
        <v>7.5</v>
      </c>
      <c r="CG339" s="3">
        <v>108.1</v>
      </c>
      <c r="CH339" s="3">
        <v>84.9</v>
      </c>
      <c r="CI339" s="3">
        <v>359.8</v>
      </c>
      <c r="CJ339" s="3">
        <v>174</v>
      </c>
      <c r="CK339" s="3">
        <v>197.1</v>
      </c>
      <c r="CL339" s="3">
        <v>505.6</v>
      </c>
      <c r="CM339" s="3">
        <v>237.2</v>
      </c>
      <c r="CN339" s="3">
        <v>213.6</v>
      </c>
    </row>
    <row r="340" spans="1:92" x14ac:dyDescent="0.2">
      <c r="A340" s="4">
        <v>42064</v>
      </c>
      <c r="B340" s="3">
        <v>214.1</v>
      </c>
      <c r="C340" s="3">
        <v>205.4</v>
      </c>
      <c r="D340" s="3">
        <v>254.6</v>
      </c>
      <c r="E340" s="3">
        <v>219.3</v>
      </c>
      <c r="F340" s="3">
        <v>292.5</v>
      </c>
      <c r="G340" s="3">
        <v>309.60000000000002</v>
      </c>
      <c r="H340" s="3">
        <v>233</v>
      </c>
      <c r="I340" s="3">
        <v>221.4</v>
      </c>
      <c r="J340" s="3">
        <v>138.9</v>
      </c>
      <c r="K340" s="3">
        <v>188.8</v>
      </c>
      <c r="L340" s="3">
        <v>247.5</v>
      </c>
      <c r="M340" s="3">
        <v>263.5</v>
      </c>
      <c r="N340" s="3">
        <v>229.3</v>
      </c>
      <c r="O340" s="3">
        <v>312.7</v>
      </c>
      <c r="P340" s="3">
        <v>185.8</v>
      </c>
      <c r="Q340" s="3">
        <v>248</v>
      </c>
      <c r="R340" s="3">
        <v>232</v>
      </c>
      <c r="S340" s="3">
        <v>231.6</v>
      </c>
      <c r="T340" s="3">
        <v>189.9</v>
      </c>
      <c r="U340" s="3">
        <v>209.8</v>
      </c>
      <c r="V340" s="3">
        <v>169</v>
      </c>
      <c r="W340" s="3">
        <v>259.10000000000002</v>
      </c>
      <c r="X340" s="3">
        <v>183.3</v>
      </c>
      <c r="Y340" s="3">
        <v>293.3</v>
      </c>
      <c r="Z340" s="3">
        <v>224.8</v>
      </c>
      <c r="AA340" s="3">
        <v>220.8</v>
      </c>
      <c r="AB340" s="3">
        <v>213</v>
      </c>
      <c r="AC340" s="3">
        <v>181.2</v>
      </c>
      <c r="AD340" s="3">
        <v>158</v>
      </c>
      <c r="AE340" s="3">
        <v>261.5</v>
      </c>
      <c r="AF340" s="3">
        <v>210.9</v>
      </c>
      <c r="AG340" s="3">
        <v>200.4</v>
      </c>
      <c r="AH340" s="3">
        <v>262.5</v>
      </c>
      <c r="AI340" s="3">
        <v>188.8</v>
      </c>
      <c r="AJ340" s="3">
        <v>314</v>
      </c>
      <c r="AK340" s="3">
        <v>366.6</v>
      </c>
      <c r="AL340" s="3">
        <v>306.60000000000002</v>
      </c>
      <c r="AM340" s="3">
        <v>301.3</v>
      </c>
      <c r="AN340" s="3">
        <v>337.1</v>
      </c>
      <c r="AO340" s="3">
        <v>163.69999999999999</v>
      </c>
      <c r="AP340" s="3">
        <v>253.5</v>
      </c>
      <c r="AQ340" s="3">
        <v>325.2</v>
      </c>
      <c r="AR340" s="3">
        <v>204.9</v>
      </c>
      <c r="AS340" s="3">
        <v>631.4</v>
      </c>
      <c r="AT340" s="3">
        <v>452</v>
      </c>
      <c r="AU340" s="3">
        <v>349.4</v>
      </c>
      <c r="AV340" s="3">
        <v>243.6</v>
      </c>
      <c r="AW340" s="3">
        <v>329.5</v>
      </c>
      <c r="AX340" s="3">
        <v>324.10000000000002</v>
      </c>
      <c r="AY340" s="3">
        <v>498.2</v>
      </c>
      <c r="AZ340" s="3">
        <v>366.4</v>
      </c>
      <c r="BA340" s="3">
        <v>223.9</v>
      </c>
      <c r="BB340" s="3">
        <v>341.3</v>
      </c>
      <c r="BC340" s="3">
        <v>325</v>
      </c>
      <c r="BD340" s="3">
        <v>302.60000000000002</v>
      </c>
      <c r="BE340" s="3">
        <v>381.7</v>
      </c>
      <c r="BF340" s="3">
        <v>354.6</v>
      </c>
      <c r="BG340" s="3">
        <v>244.4</v>
      </c>
      <c r="BH340" s="3">
        <v>221</v>
      </c>
      <c r="BI340" s="3">
        <v>73.599999999999994</v>
      </c>
      <c r="BJ340" s="3">
        <v>196.6</v>
      </c>
      <c r="BK340" s="3">
        <v>213.2</v>
      </c>
      <c r="BL340" s="3">
        <v>233.7</v>
      </c>
      <c r="BM340" s="3">
        <v>390.6</v>
      </c>
      <c r="BN340" s="3">
        <v>101.4</v>
      </c>
      <c r="BO340" s="3">
        <v>375</v>
      </c>
      <c r="BP340" s="3">
        <v>436.7</v>
      </c>
      <c r="BQ340" s="3">
        <v>143.80000000000001</v>
      </c>
      <c r="BR340" s="3">
        <v>103</v>
      </c>
      <c r="BS340" s="3">
        <v>136.80000000000001</v>
      </c>
      <c r="BT340" s="3">
        <v>200.1</v>
      </c>
      <c r="BU340" s="3">
        <v>137.1</v>
      </c>
      <c r="BV340" s="3">
        <v>187.4</v>
      </c>
      <c r="BW340" s="3">
        <v>224.9</v>
      </c>
      <c r="BX340" s="3">
        <v>475.3</v>
      </c>
      <c r="BY340" s="3">
        <v>95</v>
      </c>
      <c r="BZ340" s="3">
        <v>406.4</v>
      </c>
      <c r="CA340" s="3">
        <v>328.9</v>
      </c>
      <c r="CB340" s="3">
        <v>552.79999999999995</v>
      </c>
      <c r="CC340" s="3">
        <v>384.1</v>
      </c>
      <c r="CD340" s="3">
        <v>384.5</v>
      </c>
      <c r="CE340" s="3">
        <v>300.5</v>
      </c>
      <c r="CF340" s="3">
        <v>7.5</v>
      </c>
      <c r="CG340" s="3">
        <v>108.9</v>
      </c>
      <c r="CH340" s="3">
        <v>86.6</v>
      </c>
      <c r="CI340" s="3">
        <v>359.1</v>
      </c>
      <c r="CJ340" s="3">
        <v>174.1</v>
      </c>
      <c r="CK340" s="3">
        <v>197.1</v>
      </c>
      <c r="CL340" s="3">
        <v>509.1</v>
      </c>
      <c r="CM340" s="3">
        <v>237</v>
      </c>
      <c r="CN340" s="3">
        <v>214.6</v>
      </c>
    </row>
    <row r="341" spans="1:92" x14ac:dyDescent="0.2">
      <c r="A341" s="4">
        <v>42095</v>
      </c>
      <c r="B341" s="3">
        <v>207.2</v>
      </c>
      <c r="C341" s="3">
        <v>206.3</v>
      </c>
      <c r="D341" s="3">
        <v>256.10000000000002</v>
      </c>
      <c r="E341" s="3">
        <v>218.3</v>
      </c>
      <c r="F341" s="3">
        <v>304.60000000000002</v>
      </c>
      <c r="G341" s="3">
        <v>336</v>
      </c>
      <c r="H341" s="3">
        <v>235.1</v>
      </c>
      <c r="I341" s="3">
        <v>222.7</v>
      </c>
      <c r="J341" s="3">
        <v>136.4</v>
      </c>
      <c r="K341" s="3">
        <v>187.1</v>
      </c>
      <c r="L341" s="3">
        <v>249.4</v>
      </c>
      <c r="M341" s="3">
        <v>257.7</v>
      </c>
      <c r="N341" s="3">
        <v>238.1</v>
      </c>
      <c r="O341" s="3">
        <v>325.3</v>
      </c>
      <c r="P341" s="3">
        <v>178.2</v>
      </c>
      <c r="Q341" s="3">
        <v>246.3</v>
      </c>
      <c r="R341" s="3">
        <v>232.8</v>
      </c>
      <c r="S341" s="3">
        <v>231</v>
      </c>
      <c r="T341" s="3">
        <v>188.3</v>
      </c>
      <c r="U341" s="3">
        <v>210.7</v>
      </c>
      <c r="V341" s="3">
        <v>171.9</v>
      </c>
      <c r="W341" s="3">
        <v>257.5</v>
      </c>
      <c r="X341" s="3">
        <v>184.3</v>
      </c>
      <c r="Y341" s="3">
        <v>292.3</v>
      </c>
      <c r="Z341" s="3">
        <v>224.1</v>
      </c>
      <c r="AA341" s="3">
        <v>220.9</v>
      </c>
      <c r="AB341" s="3">
        <v>211.8</v>
      </c>
      <c r="AC341" s="3">
        <v>179.7</v>
      </c>
      <c r="AD341" s="3">
        <v>157.4</v>
      </c>
      <c r="AE341" s="3">
        <v>255.5</v>
      </c>
      <c r="AF341" s="3">
        <v>210.6</v>
      </c>
      <c r="AG341" s="3">
        <v>199</v>
      </c>
      <c r="AH341" s="3">
        <v>266.39999999999998</v>
      </c>
      <c r="AI341" s="3">
        <v>188.6</v>
      </c>
      <c r="AJ341" s="3">
        <v>314.8</v>
      </c>
      <c r="AK341" s="3">
        <v>366.7</v>
      </c>
      <c r="AL341" s="3">
        <v>307.3</v>
      </c>
      <c r="AM341" s="3">
        <v>300.60000000000002</v>
      </c>
      <c r="AN341" s="3">
        <v>336.6</v>
      </c>
      <c r="AO341" s="3">
        <v>163</v>
      </c>
      <c r="AP341" s="3">
        <v>252.2</v>
      </c>
      <c r="AQ341" s="3">
        <v>325.39999999999998</v>
      </c>
      <c r="AR341" s="3">
        <v>202.3</v>
      </c>
      <c r="AS341" s="3">
        <v>641.70000000000005</v>
      </c>
      <c r="AT341" s="3">
        <v>457.7</v>
      </c>
      <c r="AU341" s="3">
        <v>352.3</v>
      </c>
      <c r="AV341" s="3">
        <v>243.8</v>
      </c>
      <c r="AW341" s="3">
        <v>332.1</v>
      </c>
      <c r="AX341" s="3">
        <v>327.8</v>
      </c>
      <c r="AY341" s="3">
        <v>494.9</v>
      </c>
      <c r="AZ341" s="3">
        <v>366.7</v>
      </c>
      <c r="BA341" s="3">
        <v>224</v>
      </c>
      <c r="BB341" s="3">
        <v>341.1</v>
      </c>
      <c r="BC341" s="3">
        <v>325.39999999999998</v>
      </c>
      <c r="BD341" s="3">
        <v>302</v>
      </c>
      <c r="BE341" s="3">
        <v>381.7</v>
      </c>
      <c r="BF341" s="3">
        <v>353.7</v>
      </c>
      <c r="BG341" s="3">
        <v>238.8</v>
      </c>
      <c r="BH341" s="3">
        <v>216.4</v>
      </c>
      <c r="BI341" s="3">
        <v>73.599999999999994</v>
      </c>
      <c r="BJ341" s="3">
        <v>197.1</v>
      </c>
      <c r="BK341" s="3">
        <v>210</v>
      </c>
      <c r="BL341" s="3">
        <v>235.4</v>
      </c>
      <c r="BM341" s="3">
        <v>397.2</v>
      </c>
      <c r="BN341" s="3">
        <v>101.5</v>
      </c>
      <c r="BO341" s="3">
        <v>375.6</v>
      </c>
      <c r="BP341" s="3">
        <v>438.8</v>
      </c>
      <c r="BQ341" s="3">
        <v>146.1</v>
      </c>
      <c r="BR341" s="3">
        <v>105.1</v>
      </c>
      <c r="BS341" s="3">
        <v>137.19999999999999</v>
      </c>
      <c r="BT341" s="3">
        <v>201.9</v>
      </c>
      <c r="BU341" s="3">
        <v>137.4</v>
      </c>
      <c r="BV341" s="3">
        <v>186.8</v>
      </c>
      <c r="BW341" s="3">
        <v>223.9</v>
      </c>
      <c r="BX341" s="3">
        <v>480.4</v>
      </c>
      <c r="BY341" s="3">
        <v>95.6</v>
      </c>
      <c r="BZ341" s="3">
        <v>407.1</v>
      </c>
      <c r="CA341" s="3">
        <v>332.7</v>
      </c>
      <c r="CB341" s="3">
        <v>554.20000000000005</v>
      </c>
      <c r="CC341" s="3">
        <v>386.9</v>
      </c>
      <c r="CD341" s="3">
        <v>390.8</v>
      </c>
      <c r="CE341" s="3">
        <v>307.5</v>
      </c>
      <c r="CF341" s="3">
        <v>7.4</v>
      </c>
      <c r="CG341" s="3">
        <v>109.8</v>
      </c>
      <c r="CH341" s="3">
        <v>85.1</v>
      </c>
      <c r="CI341" s="3">
        <v>365</v>
      </c>
      <c r="CJ341" s="3">
        <v>174.8</v>
      </c>
      <c r="CK341" s="3">
        <v>197.1</v>
      </c>
      <c r="CL341" s="3">
        <v>521.20000000000005</v>
      </c>
      <c r="CM341" s="3">
        <v>237.7</v>
      </c>
      <c r="CN341" s="3">
        <v>217.4</v>
      </c>
    </row>
    <row r="342" spans="1:92" x14ac:dyDescent="0.2">
      <c r="A342" s="4">
        <v>42125</v>
      </c>
      <c r="B342" s="3">
        <v>208.6</v>
      </c>
      <c r="C342" s="3">
        <v>206.4</v>
      </c>
      <c r="D342" s="3">
        <v>253.4</v>
      </c>
      <c r="E342" s="3">
        <v>219.4</v>
      </c>
      <c r="F342" s="3">
        <v>299</v>
      </c>
      <c r="G342" s="3">
        <v>321.89999999999998</v>
      </c>
      <c r="H342" s="3">
        <v>233.8</v>
      </c>
      <c r="I342" s="3">
        <v>220.3</v>
      </c>
      <c r="J342" s="3">
        <v>136.6</v>
      </c>
      <c r="K342" s="3">
        <v>186.7</v>
      </c>
      <c r="L342" s="3">
        <v>245.1</v>
      </c>
      <c r="M342" s="3">
        <v>255.4</v>
      </c>
      <c r="N342" s="3">
        <v>232.1</v>
      </c>
      <c r="O342" s="3">
        <v>331.1</v>
      </c>
      <c r="P342" s="3">
        <v>187.9</v>
      </c>
      <c r="Q342" s="3">
        <v>243</v>
      </c>
      <c r="R342" s="3">
        <v>233.2</v>
      </c>
      <c r="S342" s="3">
        <v>231.1</v>
      </c>
      <c r="T342" s="3">
        <v>188.8</v>
      </c>
      <c r="U342" s="3">
        <v>207.9</v>
      </c>
      <c r="V342" s="3">
        <v>168.4</v>
      </c>
      <c r="W342" s="3">
        <v>254.8</v>
      </c>
      <c r="X342" s="3">
        <v>183.6</v>
      </c>
      <c r="Y342" s="3">
        <v>294</v>
      </c>
      <c r="Z342" s="3">
        <v>223.7</v>
      </c>
      <c r="AA342" s="3">
        <v>224.2</v>
      </c>
      <c r="AB342" s="3">
        <v>208.9</v>
      </c>
      <c r="AC342" s="3">
        <v>180</v>
      </c>
      <c r="AD342" s="3">
        <v>156.9</v>
      </c>
      <c r="AE342" s="3">
        <v>260</v>
      </c>
      <c r="AF342" s="3">
        <v>211.1</v>
      </c>
      <c r="AG342" s="3">
        <v>199.6</v>
      </c>
      <c r="AH342" s="3">
        <v>266.7</v>
      </c>
      <c r="AI342" s="3">
        <v>188.7</v>
      </c>
      <c r="AJ342" s="3">
        <v>314.89999999999998</v>
      </c>
      <c r="AK342" s="3">
        <v>366.3</v>
      </c>
      <c r="AL342" s="3">
        <v>308</v>
      </c>
      <c r="AM342" s="3">
        <v>302.2</v>
      </c>
      <c r="AN342" s="3">
        <v>336.7</v>
      </c>
      <c r="AO342" s="3">
        <v>166.9</v>
      </c>
      <c r="AP342" s="3">
        <v>253.1</v>
      </c>
      <c r="AQ342" s="3">
        <v>325.8</v>
      </c>
      <c r="AR342" s="3">
        <v>203.7</v>
      </c>
      <c r="AS342" s="3">
        <v>642.6</v>
      </c>
      <c r="AT342" s="3">
        <v>458.6</v>
      </c>
      <c r="AU342" s="3">
        <v>353.1</v>
      </c>
      <c r="AV342" s="3">
        <v>243</v>
      </c>
      <c r="AW342" s="3">
        <v>332.9</v>
      </c>
      <c r="AX342" s="3">
        <v>327.8</v>
      </c>
      <c r="AY342" s="3">
        <v>494.9</v>
      </c>
      <c r="AZ342" s="3">
        <v>366.7</v>
      </c>
      <c r="BA342" s="3">
        <v>224.6</v>
      </c>
      <c r="BB342" s="3">
        <v>340.8</v>
      </c>
      <c r="BC342" s="3">
        <v>318.7</v>
      </c>
      <c r="BD342" s="3">
        <v>302</v>
      </c>
      <c r="BE342" s="3">
        <v>379.2</v>
      </c>
      <c r="BF342" s="3">
        <v>358.3</v>
      </c>
      <c r="BG342" s="3">
        <v>240.3</v>
      </c>
      <c r="BH342" s="3">
        <v>219.5</v>
      </c>
      <c r="BI342" s="3">
        <v>73.400000000000006</v>
      </c>
      <c r="BJ342" s="3">
        <v>198.4</v>
      </c>
      <c r="BK342" s="3">
        <v>210.7</v>
      </c>
      <c r="BL342" s="3">
        <v>235.3</v>
      </c>
      <c r="BM342" s="3">
        <v>397.2</v>
      </c>
      <c r="BN342" s="3">
        <v>101.5</v>
      </c>
      <c r="BO342" s="3">
        <v>376.6</v>
      </c>
      <c r="BP342" s="3">
        <v>439.3</v>
      </c>
      <c r="BQ342" s="3">
        <v>146</v>
      </c>
      <c r="BR342" s="3">
        <v>105.9</v>
      </c>
      <c r="BS342" s="3">
        <v>139.30000000000001</v>
      </c>
      <c r="BT342" s="3">
        <v>202.2</v>
      </c>
      <c r="BU342" s="3">
        <v>138</v>
      </c>
      <c r="BV342" s="3">
        <v>187.2</v>
      </c>
      <c r="BW342" s="3">
        <v>222.5</v>
      </c>
      <c r="BX342" s="3">
        <v>480.8</v>
      </c>
      <c r="BY342" s="3">
        <v>95</v>
      </c>
      <c r="BZ342" s="3">
        <v>408.1</v>
      </c>
      <c r="CA342" s="3">
        <v>339.1</v>
      </c>
      <c r="CB342" s="3">
        <v>555.29999999999995</v>
      </c>
      <c r="CC342" s="3">
        <v>383.4</v>
      </c>
      <c r="CD342" s="3">
        <v>385.7</v>
      </c>
      <c r="CE342" s="3">
        <v>322.7</v>
      </c>
      <c r="CF342" s="3">
        <v>7.3</v>
      </c>
      <c r="CG342" s="3">
        <v>107.9</v>
      </c>
      <c r="CH342" s="3">
        <v>85.8</v>
      </c>
      <c r="CI342" s="3">
        <v>361.9</v>
      </c>
      <c r="CJ342" s="3">
        <v>174.7</v>
      </c>
      <c r="CK342" s="3">
        <v>197.1</v>
      </c>
      <c r="CL342" s="3">
        <v>523.4</v>
      </c>
      <c r="CM342" s="3">
        <v>237.9</v>
      </c>
      <c r="CN342" s="3">
        <v>218.8</v>
      </c>
    </row>
    <row r="343" spans="1:92" x14ac:dyDescent="0.2">
      <c r="A343" s="4">
        <v>42156</v>
      </c>
      <c r="B343" s="3">
        <v>207.7</v>
      </c>
      <c r="C343" s="3">
        <v>203.6</v>
      </c>
      <c r="D343" s="3">
        <v>254.6</v>
      </c>
      <c r="E343" s="3">
        <v>219.2</v>
      </c>
      <c r="F343" s="3">
        <v>303.8</v>
      </c>
      <c r="G343" s="3">
        <v>330.7</v>
      </c>
      <c r="H343" s="3">
        <v>229.3</v>
      </c>
      <c r="I343" s="3">
        <v>221.2</v>
      </c>
      <c r="J343" s="3">
        <v>135.4</v>
      </c>
      <c r="K343" s="3">
        <v>187.4</v>
      </c>
      <c r="L343" s="3">
        <v>247.6</v>
      </c>
      <c r="M343" s="3">
        <v>255.3</v>
      </c>
      <c r="N343" s="3">
        <v>236.9</v>
      </c>
      <c r="O343" s="3">
        <v>321.3</v>
      </c>
      <c r="P343" s="3">
        <v>176.9</v>
      </c>
      <c r="Q343" s="3">
        <v>249.6</v>
      </c>
      <c r="R343" s="3">
        <v>230.5</v>
      </c>
      <c r="S343" s="3">
        <v>229.6</v>
      </c>
      <c r="T343" s="3">
        <v>191.7</v>
      </c>
      <c r="U343" s="3">
        <v>206.8</v>
      </c>
      <c r="V343" s="3">
        <v>172</v>
      </c>
      <c r="W343" s="3">
        <v>256.89999999999998</v>
      </c>
      <c r="X343" s="3">
        <v>185.4</v>
      </c>
      <c r="Y343" s="3">
        <v>290.10000000000002</v>
      </c>
      <c r="Z343" s="3">
        <v>230.1</v>
      </c>
      <c r="AA343" s="3">
        <v>224.2</v>
      </c>
      <c r="AB343" s="3">
        <v>219.2</v>
      </c>
      <c r="AC343" s="3">
        <v>178.5</v>
      </c>
      <c r="AD343" s="3">
        <v>157.1</v>
      </c>
      <c r="AE343" s="3">
        <v>250</v>
      </c>
      <c r="AF343" s="3">
        <v>207.7</v>
      </c>
      <c r="AG343" s="3">
        <v>195.6</v>
      </c>
      <c r="AH343" s="3">
        <v>265.39999999999998</v>
      </c>
      <c r="AI343" s="3">
        <v>187.6</v>
      </c>
      <c r="AJ343" s="3">
        <v>315.2</v>
      </c>
      <c r="AK343" s="3">
        <v>366.5</v>
      </c>
      <c r="AL343" s="3">
        <v>308.3</v>
      </c>
      <c r="AM343" s="3">
        <v>302.7</v>
      </c>
      <c r="AN343" s="3">
        <v>337.6</v>
      </c>
      <c r="AO343" s="3">
        <v>166.4</v>
      </c>
      <c r="AP343" s="3">
        <v>254.2</v>
      </c>
      <c r="AQ343" s="3">
        <v>326.89999999999998</v>
      </c>
      <c r="AR343" s="3">
        <v>204.7</v>
      </c>
      <c r="AS343" s="3">
        <v>643.6</v>
      </c>
      <c r="AT343" s="3">
        <v>459</v>
      </c>
      <c r="AU343" s="3">
        <v>353.5</v>
      </c>
      <c r="AV343" s="3">
        <v>243.2</v>
      </c>
      <c r="AW343" s="3">
        <v>334.2</v>
      </c>
      <c r="AX343" s="3">
        <v>327.8</v>
      </c>
      <c r="AY343" s="3">
        <v>494.9</v>
      </c>
      <c r="AZ343" s="3">
        <v>366.6</v>
      </c>
      <c r="BA343" s="3">
        <v>224.6</v>
      </c>
      <c r="BB343" s="3">
        <v>340.2</v>
      </c>
      <c r="BC343" s="3">
        <v>317.5</v>
      </c>
      <c r="BD343" s="3">
        <v>301.89999999999998</v>
      </c>
      <c r="BE343" s="3">
        <v>379.2</v>
      </c>
      <c r="BF343" s="3">
        <v>350.7</v>
      </c>
      <c r="BG343" s="3">
        <v>247.1</v>
      </c>
      <c r="BH343" s="3">
        <v>219.2</v>
      </c>
      <c r="BI343" s="3">
        <v>72.7</v>
      </c>
      <c r="BJ343" s="3">
        <v>198</v>
      </c>
      <c r="BK343" s="3">
        <v>210.8</v>
      </c>
      <c r="BL343" s="3">
        <v>235</v>
      </c>
      <c r="BM343" s="3">
        <v>397.2</v>
      </c>
      <c r="BN343" s="3">
        <v>100.8</v>
      </c>
      <c r="BO343" s="3">
        <v>378.2</v>
      </c>
      <c r="BP343" s="3">
        <v>439</v>
      </c>
      <c r="BQ343" s="3">
        <v>146.1</v>
      </c>
      <c r="BR343" s="3">
        <v>105</v>
      </c>
      <c r="BS343" s="3">
        <v>140.69999999999999</v>
      </c>
      <c r="BT343" s="3">
        <v>201.2</v>
      </c>
      <c r="BU343" s="3">
        <v>138</v>
      </c>
      <c r="BV343" s="3">
        <v>187.3</v>
      </c>
      <c r="BW343" s="3">
        <v>222</v>
      </c>
      <c r="BX343" s="3">
        <v>481.1</v>
      </c>
      <c r="BY343" s="3">
        <v>94.6</v>
      </c>
      <c r="BZ343" s="3">
        <v>408.6</v>
      </c>
      <c r="CA343" s="3">
        <v>342.1</v>
      </c>
      <c r="CB343" s="3">
        <v>558.79999999999995</v>
      </c>
      <c r="CC343" s="3">
        <v>384.1</v>
      </c>
      <c r="CD343" s="3">
        <v>387.2</v>
      </c>
      <c r="CE343" s="3">
        <v>323.5</v>
      </c>
      <c r="CF343" s="3">
        <v>7.4</v>
      </c>
      <c r="CG343" s="3">
        <v>108.9</v>
      </c>
      <c r="CH343" s="3">
        <v>84.5</v>
      </c>
      <c r="CI343" s="3">
        <v>362.7</v>
      </c>
      <c r="CJ343" s="3">
        <v>174.3</v>
      </c>
      <c r="CK343" s="3">
        <v>201.1</v>
      </c>
      <c r="CL343" s="3">
        <v>524.1</v>
      </c>
      <c r="CM343" s="3">
        <v>237.9</v>
      </c>
      <c r="CN343" s="3">
        <v>220.9</v>
      </c>
    </row>
    <row r="344" spans="1:92" x14ac:dyDescent="0.2">
      <c r="A344" s="4">
        <v>42186</v>
      </c>
      <c r="B344" s="3">
        <v>205.5</v>
      </c>
      <c r="C344" s="3">
        <v>204.5</v>
      </c>
      <c r="D344" s="3">
        <v>253.2</v>
      </c>
      <c r="E344" s="3">
        <v>217.5</v>
      </c>
      <c r="F344" s="3">
        <v>304.7</v>
      </c>
      <c r="G344" s="3">
        <v>330.7</v>
      </c>
      <c r="H344" s="3">
        <v>232.8</v>
      </c>
      <c r="I344" s="3">
        <v>218.1</v>
      </c>
      <c r="J344" s="3">
        <v>135.80000000000001</v>
      </c>
      <c r="K344" s="3">
        <v>188.5</v>
      </c>
      <c r="L344" s="3">
        <v>243.7</v>
      </c>
      <c r="M344" s="3">
        <v>266.3</v>
      </c>
      <c r="N344" s="3">
        <v>219.6</v>
      </c>
      <c r="O344" s="3">
        <v>315.8</v>
      </c>
      <c r="P344" s="3">
        <v>181.2</v>
      </c>
      <c r="Q344" s="3">
        <v>244.8</v>
      </c>
      <c r="R344" s="3">
        <v>227.4</v>
      </c>
      <c r="S344" s="3">
        <v>223.8</v>
      </c>
      <c r="T344" s="3">
        <v>185.3</v>
      </c>
      <c r="U344" s="3">
        <v>209.6</v>
      </c>
      <c r="V344" s="3">
        <v>171.6</v>
      </c>
      <c r="W344" s="3">
        <v>253.6</v>
      </c>
      <c r="X344" s="3">
        <v>181.8</v>
      </c>
      <c r="Y344" s="3">
        <v>289.5</v>
      </c>
      <c r="Z344" s="3">
        <v>226.4</v>
      </c>
      <c r="AA344" s="3">
        <v>217.7</v>
      </c>
      <c r="AB344" s="3">
        <v>217.7</v>
      </c>
      <c r="AC344" s="3">
        <v>175.1</v>
      </c>
      <c r="AD344" s="3">
        <v>152.80000000000001</v>
      </c>
      <c r="AE344" s="3">
        <v>251.6</v>
      </c>
      <c r="AF344" s="3">
        <v>204.8</v>
      </c>
      <c r="AG344" s="3">
        <v>192.7</v>
      </c>
      <c r="AH344" s="3">
        <v>262.3</v>
      </c>
      <c r="AI344" s="3">
        <v>188.2</v>
      </c>
      <c r="AJ344" s="3">
        <v>315.7</v>
      </c>
      <c r="AK344" s="3">
        <v>366.7</v>
      </c>
      <c r="AL344" s="3">
        <v>308.60000000000002</v>
      </c>
      <c r="AM344" s="3">
        <v>300.89999999999998</v>
      </c>
      <c r="AN344" s="3">
        <v>337.6</v>
      </c>
      <c r="AO344" s="3">
        <v>161.80000000000001</v>
      </c>
      <c r="AP344" s="3">
        <v>251.2</v>
      </c>
      <c r="AQ344" s="3">
        <v>326.8</v>
      </c>
      <c r="AR344" s="3">
        <v>199.3</v>
      </c>
      <c r="AS344" s="3">
        <v>644.5</v>
      </c>
      <c r="AT344" s="3">
        <v>459.2</v>
      </c>
      <c r="AU344" s="3">
        <v>355.7</v>
      </c>
      <c r="AV344" s="3">
        <v>242.3</v>
      </c>
      <c r="AW344" s="3">
        <v>336.1</v>
      </c>
      <c r="AX344" s="3">
        <v>327.8</v>
      </c>
      <c r="AY344" s="3">
        <v>494.9</v>
      </c>
      <c r="AZ344" s="3">
        <v>367.1</v>
      </c>
      <c r="BA344" s="3">
        <v>222.1</v>
      </c>
      <c r="BB344" s="3">
        <v>341.2</v>
      </c>
      <c r="BC344" s="3">
        <v>317.5</v>
      </c>
      <c r="BD344" s="3">
        <v>301.89999999999998</v>
      </c>
      <c r="BE344" s="3">
        <v>379.2</v>
      </c>
      <c r="BF344" s="3">
        <v>338.5</v>
      </c>
      <c r="BG344" s="3">
        <v>235.7</v>
      </c>
      <c r="BH344" s="3">
        <v>218.6</v>
      </c>
      <c r="BI344" s="3">
        <v>72.099999999999994</v>
      </c>
      <c r="BJ344" s="3">
        <v>191.6</v>
      </c>
      <c r="BK344" s="3">
        <v>210.2</v>
      </c>
      <c r="BL344" s="3">
        <v>235.3</v>
      </c>
      <c r="BM344" s="3">
        <v>397.2</v>
      </c>
      <c r="BN344" s="3">
        <v>101.2</v>
      </c>
      <c r="BO344" s="3">
        <v>378.7</v>
      </c>
      <c r="BP344" s="3">
        <v>441.4</v>
      </c>
      <c r="BQ344" s="3">
        <v>143.19999999999999</v>
      </c>
      <c r="BR344" s="3">
        <v>101.2</v>
      </c>
      <c r="BS344" s="3">
        <v>135.30000000000001</v>
      </c>
      <c r="BT344" s="3">
        <v>197.4</v>
      </c>
      <c r="BU344" s="3">
        <v>134.5</v>
      </c>
      <c r="BV344" s="3">
        <v>185.1</v>
      </c>
      <c r="BW344" s="3">
        <v>222.6</v>
      </c>
      <c r="BX344" s="3">
        <v>482.2</v>
      </c>
      <c r="BY344" s="3">
        <v>93.7</v>
      </c>
      <c r="BZ344" s="3">
        <v>409.1</v>
      </c>
      <c r="CA344" s="3">
        <v>340.1</v>
      </c>
      <c r="CB344" s="3">
        <v>563</v>
      </c>
      <c r="CC344" s="3">
        <v>389.2</v>
      </c>
      <c r="CD344" s="3">
        <v>397.9</v>
      </c>
      <c r="CE344" s="3">
        <v>360.6</v>
      </c>
      <c r="CF344" s="3">
        <v>7.2</v>
      </c>
      <c r="CG344" s="3">
        <v>110.8</v>
      </c>
      <c r="CH344" s="3">
        <v>85.1</v>
      </c>
      <c r="CI344" s="3">
        <v>370.5</v>
      </c>
      <c r="CJ344" s="3">
        <v>173.4</v>
      </c>
      <c r="CK344" s="3">
        <v>201.1</v>
      </c>
      <c r="CL344" s="3">
        <v>525.6</v>
      </c>
      <c r="CM344" s="3">
        <v>238.4</v>
      </c>
      <c r="CN344" s="3">
        <v>221.7</v>
      </c>
    </row>
    <row r="345" spans="1:92" x14ac:dyDescent="0.2">
      <c r="A345" s="4">
        <v>42217</v>
      </c>
      <c r="B345" s="3">
        <v>206.7</v>
      </c>
      <c r="C345" s="3">
        <v>203.1</v>
      </c>
      <c r="D345" s="3">
        <v>254.2</v>
      </c>
      <c r="E345" s="3">
        <v>215.3</v>
      </c>
      <c r="F345" s="3">
        <v>298.2</v>
      </c>
      <c r="G345" s="3">
        <v>319</v>
      </c>
      <c r="H345" s="3">
        <v>233.8</v>
      </c>
      <c r="I345" s="3">
        <v>215.7</v>
      </c>
      <c r="J345" s="3">
        <v>135.19999999999999</v>
      </c>
      <c r="K345" s="3">
        <v>184.9</v>
      </c>
      <c r="L345" s="3">
        <v>241.9</v>
      </c>
      <c r="M345" s="3">
        <v>254.8</v>
      </c>
      <c r="N345" s="3">
        <v>226.5</v>
      </c>
      <c r="O345" s="3">
        <v>324.7</v>
      </c>
      <c r="P345" s="3">
        <v>176.7</v>
      </c>
      <c r="Q345" s="3">
        <v>240.7</v>
      </c>
      <c r="R345" s="3">
        <v>227.7</v>
      </c>
      <c r="S345" s="3">
        <v>224.3</v>
      </c>
      <c r="T345" s="3">
        <v>189.6</v>
      </c>
      <c r="U345" s="3">
        <v>207.4</v>
      </c>
      <c r="V345" s="3">
        <v>170</v>
      </c>
      <c r="W345" s="3">
        <v>259.89999999999998</v>
      </c>
      <c r="X345" s="3">
        <v>179.5</v>
      </c>
      <c r="Y345" s="3">
        <v>289.10000000000002</v>
      </c>
      <c r="Z345" s="3">
        <v>222.6</v>
      </c>
      <c r="AA345" s="3">
        <v>223.1</v>
      </c>
      <c r="AB345" s="3">
        <v>207.8</v>
      </c>
      <c r="AC345" s="3">
        <v>176.3</v>
      </c>
      <c r="AD345" s="3">
        <v>153.19999999999999</v>
      </c>
      <c r="AE345" s="3">
        <v>256.7</v>
      </c>
      <c r="AF345" s="3">
        <v>204.2</v>
      </c>
      <c r="AG345" s="3">
        <v>191.3</v>
      </c>
      <c r="AH345" s="3">
        <v>265.2</v>
      </c>
      <c r="AI345" s="3">
        <v>194</v>
      </c>
      <c r="AJ345" s="3">
        <v>315.5</v>
      </c>
      <c r="AK345" s="3">
        <v>366.8</v>
      </c>
      <c r="AL345" s="3">
        <v>309.5</v>
      </c>
      <c r="AM345" s="3">
        <v>301.5</v>
      </c>
      <c r="AN345" s="3">
        <v>337.9</v>
      </c>
      <c r="AO345" s="3">
        <v>162.80000000000001</v>
      </c>
      <c r="AP345" s="3">
        <v>255.2</v>
      </c>
      <c r="AQ345" s="3">
        <v>327.39999999999998</v>
      </c>
      <c r="AR345" s="3">
        <v>206.4</v>
      </c>
      <c r="AS345" s="3">
        <v>645</v>
      </c>
      <c r="AT345" s="3">
        <v>459.3</v>
      </c>
      <c r="AU345" s="3">
        <v>356.6</v>
      </c>
      <c r="AV345" s="3">
        <v>241.8</v>
      </c>
      <c r="AW345" s="3">
        <v>339.5</v>
      </c>
      <c r="AX345" s="3">
        <v>327.8</v>
      </c>
      <c r="AY345" s="3">
        <v>494.9</v>
      </c>
      <c r="AZ345" s="3">
        <v>366.8</v>
      </c>
      <c r="BA345" s="3">
        <v>223.6</v>
      </c>
      <c r="BB345" s="3">
        <v>337.1</v>
      </c>
      <c r="BC345" s="3">
        <v>317.39999999999998</v>
      </c>
      <c r="BD345" s="3">
        <v>301.89999999999998</v>
      </c>
      <c r="BE345" s="3">
        <v>379.2</v>
      </c>
      <c r="BF345" s="3">
        <v>306.89999999999998</v>
      </c>
      <c r="BG345" s="3">
        <v>247.8</v>
      </c>
      <c r="BH345" s="3">
        <v>222.3</v>
      </c>
      <c r="BI345" s="3">
        <v>72.5</v>
      </c>
      <c r="BJ345" s="3">
        <v>195.8</v>
      </c>
      <c r="BK345" s="3">
        <v>210.3</v>
      </c>
      <c r="BL345" s="3">
        <v>232.5</v>
      </c>
      <c r="BM345" s="3">
        <v>397.2</v>
      </c>
      <c r="BN345" s="3">
        <v>100.9</v>
      </c>
      <c r="BO345" s="3">
        <v>380.3</v>
      </c>
      <c r="BP345" s="3">
        <v>440.2</v>
      </c>
      <c r="BQ345" s="3">
        <v>144</v>
      </c>
      <c r="BR345" s="3">
        <v>103.2</v>
      </c>
      <c r="BS345" s="3">
        <v>138.1</v>
      </c>
      <c r="BT345" s="3">
        <v>202.1</v>
      </c>
      <c r="BU345" s="3">
        <v>136.1</v>
      </c>
      <c r="BV345" s="3">
        <v>188</v>
      </c>
      <c r="BW345" s="3">
        <v>222.2</v>
      </c>
      <c r="BX345" s="3">
        <v>482.7</v>
      </c>
      <c r="BY345" s="3">
        <v>93.1</v>
      </c>
      <c r="BZ345" s="3">
        <v>409.2</v>
      </c>
      <c r="CA345" s="3">
        <v>334.2</v>
      </c>
      <c r="CB345" s="3">
        <v>573.20000000000005</v>
      </c>
      <c r="CC345" s="3">
        <v>386.2</v>
      </c>
      <c r="CD345" s="3">
        <v>397.7</v>
      </c>
      <c r="CE345" s="3">
        <v>390.2</v>
      </c>
      <c r="CF345" s="3">
        <v>7.2</v>
      </c>
      <c r="CG345" s="3">
        <v>110.3</v>
      </c>
      <c r="CH345" s="3">
        <v>84.6</v>
      </c>
      <c r="CI345" s="3">
        <v>367</v>
      </c>
      <c r="CJ345" s="3">
        <v>173.8</v>
      </c>
      <c r="CK345" s="3">
        <v>201.1</v>
      </c>
      <c r="CL345" s="3">
        <v>524.1</v>
      </c>
      <c r="CM345" s="3">
        <v>239.3</v>
      </c>
      <c r="CN345" s="3">
        <v>221.3</v>
      </c>
    </row>
    <row r="346" spans="1:92" x14ac:dyDescent="0.2">
      <c r="A346" s="4">
        <v>42248</v>
      </c>
      <c r="B346" s="3">
        <v>207.6</v>
      </c>
      <c r="C346" s="3">
        <v>202.7</v>
      </c>
      <c r="D346" s="3">
        <v>253.8</v>
      </c>
      <c r="E346" s="3">
        <v>219.6</v>
      </c>
      <c r="F346" s="3">
        <v>301.89999999999998</v>
      </c>
      <c r="G346" s="3">
        <v>325.60000000000002</v>
      </c>
      <c r="H346" s="3">
        <v>230.2</v>
      </c>
      <c r="I346" s="3">
        <v>215.6</v>
      </c>
      <c r="J346" s="3">
        <v>135.9</v>
      </c>
      <c r="K346" s="3">
        <v>185.2</v>
      </c>
      <c r="L346" s="3">
        <v>244.5</v>
      </c>
      <c r="M346" s="3">
        <v>260</v>
      </c>
      <c r="N346" s="3">
        <v>226.8</v>
      </c>
      <c r="O346" s="3">
        <v>327.3</v>
      </c>
      <c r="P346" s="3">
        <v>197.1</v>
      </c>
      <c r="Q346" s="3">
        <v>241.5</v>
      </c>
      <c r="R346" s="3">
        <v>227.2</v>
      </c>
      <c r="S346" s="3">
        <v>223.4</v>
      </c>
      <c r="T346" s="3">
        <v>185.6</v>
      </c>
      <c r="U346" s="3">
        <v>210.4</v>
      </c>
      <c r="V346" s="3">
        <v>170.8</v>
      </c>
      <c r="W346" s="3">
        <v>256.60000000000002</v>
      </c>
      <c r="X346" s="3">
        <v>180.9</v>
      </c>
      <c r="Y346" s="3">
        <v>291</v>
      </c>
      <c r="Z346" s="3">
        <v>226.3</v>
      </c>
      <c r="AA346" s="3">
        <v>222.3</v>
      </c>
      <c r="AB346" s="3">
        <v>214.4</v>
      </c>
      <c r="AC346" s="3">
        <v>175.4</v>
      </c>
      <c r="AD346" s="3">
        <v>153.19999999999999</v>
      </c>
      <c r="AE346" s="3">
        <v>251.6</v>
      </c>
      <c r="AF346" s="3">
        <v>204.4</v>
      </c>
      <c r="AG346" s="3">
        <v>191.5</v>
      </c>
      <c r="AH346" s="3">
        <v>265.39999999999998</v>
      </c>
      <c r="AI346" s="3">
        <v>190.9</v>
      </c>
      <c r="AJ346" s="3">
        <v>315.7</v>
      </c>
      <c r="AK346" s="3">
        <v>367.7</v>
      </c>
      <c r="AL346" s="3">
        <v>310.10000000000002</v>
      </c>
      <c r="AM346" s="3">
        <v>303.10000000000002</v>
      </c>
      <c r="AN346" s="3">
        <v>338.3</v>
      </c>
      <c r="AO346" s="3">
        <v>166.2</v>
      </c>
      <c r="AP346" s="3">
        <v>253.7</v>
      </c>
      <c r="AQ346" s="3">
        <v>327.39999999999998</v>
      </c>
      <c r="AR346" s="3">
        <v>203.5</v>
      </c>
      <c r="AS346" s="3">
        <v>646</v>
      </c>
      <c r="AT346" s="3">
        <v>460.8</v>
      </c>
      <c r="AU346" s="3">
        <v>357</v>
      </c>
      <c r="AV346" s="3">
        <v>241.5</v>
      </c>
      <c r="AW346" s="3">
        <v>343.3</v>
      </c>
      <c r="AX346" s="3">
        <v>327.8</v>
      </c>
      <c r="AY346" s="3">
        <v>494.9</v>
      </c>
      <c r="AZ346" s="3">
        <v>367.1</v>
      </c>
      <c r="BA346" s="3">
        <v>222.4</v>
      </c>
      <c r="BB346" s="3">
        <v>339.8</v>
      </c>
      <c r="BC346" s="3">
        <v>318.39999999999998</v>
      </c>
      <c r="BD346" s="3">
        <v>301.89999999999998</v>
      </c>
      <c r="BE346" s="3">
        <v>371</v>
      </c>
      <c r="BF346" s="3">
        <v>311.10000000000002</v>
      </c>
      <c r="BG346" s="3">
        <v>250.2</v>
      </c>
      <c r="BH346" s="3">
        <v>223.8</v>
      </c>
      <c r="BI346" s="3">
        <v>72.8</v>
      </c>
      <c r="BJ346" s="3">
        <v>197.2</v>
      </c>
      <c r="BK346" s="3">
        <v>209.8</v>
      </c>
      <c r="BL346" s="3">
        <v>233.3</v>
      </c>
      <c r="BM346" s="3">
        <v>397.2</v>
      </c>
      <c r="BN346" s="3">
        <v>101.3</v>
      </c>
      <c r="BO346" s="3">
        <v>381.1</v>
      </c>
      <c r="BP346" s="3">
        <v>443.6</v>
      </c>
      <c r="BQ346" s="3">
        <v>149.30000000000001</v>
      </c>
      <c r="BR346" s="3">
        <v>108.3</v>
      </c>
      <c r="BS346" s="3">
        <v>140.6</v>
      </c>
      <c r="BT346" s="3">
        <v>203.4</v>
      </c>
      <c r="BU346" s="3">
        <v>138.19999999999999</v>
      </c>
      <c r="BV346" s="3">
        <v>188.8</v>
      </c>
      <c r="BW346" s="3">
        <v>222.2</v>
      </c>
      <c r="BX346" s="3">
        <v>483.1</v>
      </c>
      <c r="BY346" s="3">
        <v>92.6</v>
      </c>
      <c r="BZ346" s="3">
        <v>409.1</v>
      </c>
      <c r="CA346" s="3">
        <v>320.7</v>
      </c>
      <c r="CB346" s="3">
        <v>578.29999999999995</v>
      </c>
      <c r="CC346" s="3">
        <v>384.1</v>
      </c>
      <c r="CD346" s="3">
        <v>395.2</v>
      </c>
      <c r="CE346" s="3">
        <v>341.4</v>
      </c>
      <c r="CF346" s="3">
        <v>7.1</v>
      </c>
      <c r="CG346" s="3">
        <v>108.1</v>
      </c>
      <c r="CH346" s="3">
        <v>84.9</v>
      </c>
      <c r="CI346" s="3">
        <v>367.8</v>
      </c>
      <c r="CJ346" s="3">
        <v>174</v>
      </c>
      <c r="CK346" s="3">
        <v>201.1</v>
      </c>
      <c r="CL346" s="3">
        <v>533</v>
      </c>
      <c r="CM346" s="3">
        <v>240.4</v>
      </c>
      <c r="CN346" s="3">
        <v>224.3</v>
      </c>
    </row>
    <row r="347" spans="1:92" x14ac:dyDescent="0.2">
      <c r="A347" s="4">
        <v>42278</v>
      </c>
      <c r="B347" s="3">
        <v>207.3</v>
      </c>
      <c r="C347" s="3">
        <v>203.4</v>
      </c>
      <c r="D347" s="3">
        <v>257.39999999999998</v>
      </c>
      <c r="E347" s="3">
        <v>219.7</v>
      </c>
      <c r="F347" s="3">
        <v>286.7</v>
      </c>
      <c r="G347" s="3">
        <v>302.39999999999998</v>
      </c>
      <c r="H347" s="3">
        <v>231.3</v>
      </c>
      <c r="I347" s="3">
        <v>214.3</v>
      </c>
      <c r="J347" s="3">
        <v>133.9</v>
      </c>
      <c r="K347" s="3">
        <v>182.1</v>
      </c>
      <c r="L347" s="3">
        <v>244.4</v>
      </c>
      <c r="M347" s="3">
        <v>255.7</v>
      </c>
      <c r="N347" s="3">
        <v>230.6</v>
      </c>
      <c r="O347" s="3">
        <v>304.89999999999998</v>
      </c>
      <c r="P347" s="3">
        <v>189.5</v>
      </c>
      <c r="Q347" s="3">
        <v>237.9</v>
      </c>
      <c r="R347" s="3">
        <v>228.6</v>
      </c>
      <c r="S347" s="3">
        <v>222.8</v>
      </c>
      <c r="T347" s="3">
        <v>187.1</v>
      </c>
      <c r="U347" s="3">
        <v>210.4</v>
      </c>
      <c r="V347" s="3">
        <v>169.5</v>
      </c>
      <c r="W347" s="3">
        <v>256.5</v>
      </c>
      <c r="X347" s="3">
        <v>182.1</v>
      </c>
      <c r="Y347" s="3">
        <v>290.7</v>
      </c>
      <c r="Z347" s="3">
        <v>224.5</v>
      </c>
      <c r="AA347" s="3">
        <v>222.4</v>
      </c>
      <c r="AB347" s="3">
        <v>211.4</v>
      </c>
      <c r="AC347" s="3">
        <v>174.1</v>
      </c>
      <c r="AD347" s="3">
        <v>152.6</v>
      </c>
      <c r="AE347" s="3">
        <v>247.5</v>
      </c>
      <c r="AF347" s="3">
        <v>209.5</v>
      </c>
      <c r="AG347" s="3">
        <v>198.2</v>
      </c>
      <c r="AH347" s="3">
        <v>264</v>
      </c>
      <c r="AI347" s="3">
        <v>186.2</v>
      </c>
      <c r="AJ347" s="3">
        <v>316.39999999999998</v>
      </c>
      <c r="AK347" s="3">
        <v>368.2</v>
      </c>
      <c r="AL347" s="3">
        <v>310.39999999999998</v>
      </c>
      <c r="AM347" s="3">
        <v>302.10000000000002</v>
      </c>
      <c r="AN347" s="3">
        <v>338.7</v>
      </c>
      <c r="AO347" s="3">
        <v>162.69999999999999</v>
      </c>
      <c r="AP347" s="3">
        <v>251.4</v>
      </c>
      <c r="AQ347" s="3">
        <v>327.7</v>
      </c>
      <c r="AR347" s="3">
        <v>198.8</v>
      </c>
      <c r="AS347" s="3">
        <v>652.20000000000005</v>
      </c>
      <c r="AT347" s="3">
        <v>464.5</v>
      </c>
      <c r="AU347" s="3">
        <v>358</v>
      </c>
      <c r="AV347" s="3">
        <v>240.9</v>
      </c>
      <c r="AW347" s="3">
        <v>345.5</v>
      </c>
      <c r="AX347" s="3">
        <v>327.8</v>
      </c>
      <c r="AY347" s="3">
        <v>494.9</v>
      </c>
      <c r="AZ347" s="3">
        <v>368.2</v>
      </c>
      <c r="BA347" s="3">
        <v>222.4</v>
      </c>
      <c r="BB347" s="3">
        <v>340.1</v>
      </c>
      <c r="BC347" s="3">
        <v>322.5</v>
      </c>
      <c r="BD347" s="3">
        <v>301.89999999999998</v>
      </c>
      <c r="BE347" s="3">
        <v>371</v>
      </c>
      <c r="BF347" s="3">
        <v>311</v>
      </c>
      <c r="BG347" s="3">
        <v>240.3</v>
      </c>
      <c r="BH347" s="3">
        <v>222.7</v>
      </c>
      <c r="BI347" s="3">
        <v>74</v>
      </c>
      <c r="BJ347" s="3">
        <v>199.3</v>
      </c>
      <c r="BK347" s="3">
        <v>209.7</v>
      </c>
      <c r="BL347" s="3">
        <v>236.1</v>
      </c>
      <c r="BM347" s="3">
        <v>397.2</v>
      </c>
      <c r="BN347" s="3">
        <v>101.8</v>
      </c>
      <c r="BO347" s="3">
        <v>381.3</v>
      </c>
      <c r="BP347" s="3">
        <v>449.4</v>
      </c>
      <c r="BQ347" s="3">
        <v>152.9</v>
      </c>
      <c r="BR347" s="3">
        <v>110.5</v>
      </c>
      <c r="BS347" s="3">
        <v>146.1</v>
      </c>
      <c r="BT347" s="3">
        <v>206.4</v>
      </c>
      <c r="BU347" s="3">
        <v>138.30000000000001</v>
      </c>
      <c r="BV347" s="3">
        <v>186.8</v>
      </c>
      <c r="BW347" s="3">
        <v>222.4</v>
      </c>
      <c r="BX347" s="3">
        <v>479.3</v>
      </c>
      <c r="BY347" s="3">
        <v>92.6</v>
      </c>
      <c r="BZ347" s="3">
        <v>409.5</v>
      </c>
      <c r="CA347" s="3">
        <v>318.2</v>
      </c>
      <c r="CB347" s="3">
        <v>585.6</v>
      </c>
      <c r="CC347" s="3">
        <v>383.2</v>
      </c>
      <c r="CD347" s="3">
        <v>390.7</v>
      </c>
      <c r="CE347" s="3">
        <v>317</v>
      </c>
      <c r="CF347" s="3">
        <v>7.2</v>
      </c>
      <c r="CG347" s="3">
        <v>111.2</v>
      </c>
      <c r="CH347" s="3">
        <v>86.6</v>
      </c>
      <c r="CI347" s="3">
        <v>372.7</v>
      </c>
      <c r="CJ347" s="3">
        <v>171.8</v>
      </c>
      <c r="CK347" s="3">
        <v>201.1</v>
      </c>
      <c r="CL347" s="3">
        <v>534.5</v>
      </c>
      <c r="CM347" s="3">
        <v>241.1</v>
      </c>
      <c r="CN347" s="3">
        <v>224.5</v>
      </c>
    </row>
    <row r="348" spans="1:92" x14ac:dyDescent="0.2">
      <c r="A348" s="4">
        <v>42309</v>
      </c>
      <c r="B348" s="3">
        <v>204.5</v>
      </c>
      <c r="C348" s="3">
        <v>203.9</v>
      </c>
      <c r="D348" s="3">
        <v>256.3</v>
      </c>
      <c r="E348" s="3">
        <v>220.7</v>
      </c>
      <c r="F348" s="3">
        <v>287</v>
      </c>
      <c r="G348" s="3">
        <v>298.89999999999998</v>
      </c>
      <c r="H348" s="3">
        <v>230.8</v>
      </c>
      <c r="I348" s="3">
        <v>209.9</v>
      </c>
      <c r="J348" s="3">
        <v>134.5</v>
      </c>
      <c r="K348" s="3">
        <v>182.5</v>
      </c>
      <c r="L348" s="3">
        <v>241</v>
      </c>
      <c r="M348" s="3">
        <v>255.2</v>
      </c>
      <c r="N348" s="3">
        <v>224.5</v>
      </c>
      <c r="O348" s="3">
        <v>326.39999999999998</v>
      </c>
      <c r="P348" s="3">
        <v>186.5</v>
      </c>
      <c r="Q348" s="3">
        <v>241.3</v>
      </c>
      <c r="R348" s="3">
        <v>228.4</v>
      </c>
      <c r="S348" s="3">
        <v>219.5</v>
      </c>
      <c r="T348" s="3">
        <v>185.1</v>
      </c>
      <c r="U348" s="3">
        <v>209.9</v>
      </c>
      <c r="V348" s="3">
        <v>168.8</v>
      </c>
      <c r="W348" s="3">
        <v>255.4</v>
      </c>
      <c r="X348" s="3">
        <v>178.2</v>
      </c>
      <c r="Y348" s="3">
        <v>292.7</v>
      </c>
      <c r="Z348" s="3">
        <v>227</v>
      </c>
      <c r="AA348" s="3">
        <v>223.3</v>
      </c>
      <c r="AB348" s="3">
        <v>215</v>
      </c>
      <c r="AC348" s="3">
        <v>173.3</v>
      </c>
      <c r="AD348" s="3">
        <v>151.19999999999999</v>
      </c>
      <c r="AE348" s="3">
        <v>249.4</v>
      </c>
      <c r="AF348" s="3">
        <v>213.7</v>
      </c>
      <c r="AG348" s="3">
        <v>203.5</v>
      </c>
      <c r="AH348" s="3">
        <v>264.7</v>
      </c>
      <c r="AI348" s="3">
        <v>187.3</v>
      </c>
      <c r="AJ348" s="3">
        <v>316.89999999999998</v>
      </c>
      <c r="AK348" s="3">
        <v>368.5</v>
      </c>
      <c r="AL348" s="3">
        <v>310.39999999999998</v>
      </c>
      <c r="AM348" s="3">
        <v>301.10000000000002</v>
      </c>
      <c r="AN348" s="3">
        <v>339.2</v>
      </c>
      <c r="AO348" s="3">
        <v>159.19999999999999</v>
      </c>
      <c r="AP348" s="3">
        <v>250.7</v>
      </c>
      <c r="AQ348" s="3">
        <v>328.4</v>
      </c>
      <c r="AR348" s="3">
        <v>197</v>
      </c>
      <c r="AS348" s="3">
        <v>657</v>
      </c>
      <c r="AT348" s="3">
        <v>470</v>
      </c>
      <c r="AU348" s="3">
        <v>358.7</v>
      </c>
      <c r="AV348" s="3">
        <v>240.9</v>
      </c>
      <c r="AW348" s="3">
        <v>347.6</v>
      </c>
      <c r="AX348" s="3">
        <v>327.8</v>
      </c>
      <c r="AY348" s="3">
        <v>494.9</v>
      </c>
      <c r="AZ348" s="3">
        <v>368.3</v>
      </c>
      <c r="BA348" s="3">
        <v>224.8</v>
      </c>
      <c r="BB348" s="3">
        <v>346.5</v>
      </c>
      <c r="BC348" s="3">
        <v>323.10000000000002</v>
      </c>
      <c r="BD348" s="3">
        <v>301.89999999999998</v>
      </c>
      <c r="BE348" s="3">
        <v>371</v>
      </c>
      <c r="BF348" s="3">
        <v>302.39999999999998</v>
      </c>
      <c r="BG348" s="3">
        <v>241.1</v>
      </c>
      <c r="BH348" s="3">
        <v>224.3</v>
      </c>
      <c r="BI348" s="3">
        <v>72.2</v>
      </c>
      <c r="BJ348" s="3">
        <v>198.7</v>
      </c>
      <c r="BK348" s="3">
        <v>205.7</v>
      </c>
      <c r="BL348" s="3">
        <v>234</v>
      </c>
      <c r="BM348" s="3">
        <v>397.2</v>
      </c>
      <c r="BN348" s="3">
        <v>102.6</v>
      </c>
      <c r="BO348" s="3">
        <v>382.5</v>
      </c>
      <c r="BP348" s="3">
        <v>452.2</v>
      </c>
      <c r="BQ348" s="3">
        <v>152</v>
      </c>
      <c r="BR348" s="3">
        <v>110.5</v>
      </c>
      <c r="BS348" s="3">
        <v>147.80000000000001</v>
      </c>
      <c r="BT348" s="3">
        <v>205.7</v>
      </c>
      <c r="BU348" s="3">
        <v>138.80000000000001</v>
      </c>
      <c r="BV348" s="3">
        <v>188.3</v>
      </c>
      <c r="BW348" s="3">
        <v>222.1</v>
      </c>
      <c r="BX348" s="3">
        <v>480</v>
      </c>
      <c r="BY348" s="3">
        <v>93.4</v>
      </c>
      <c r="BZ348" s="3">
        <v>410</v>
      </c>
      <c r="CA348" s="3">
        <v>314</v>
      </c>
      <c r="CB348" s="3">
        <v>604.29999999999995</v>
      </c>
      <c r="CC348" s="3">
        <v>383</v>
      </c>
      <c r="CD348" s="3">
        <v>393.5</v>
      </c>
      <c r="CE348" s="3">
        <v>296.3</v>
      </c>
      <c r="CF348" s="3">
        <v>7</v>
      </c>
      <c r="CG348" s="3">
        <v>114.3</v>
      </c>
      <c r="CH348" s="3">
        <v>86.2</v>
      </c>
      <c r="CI348" s="3">
        <v>372.8</v>
      </c>
      <c r="CJ348" s="3">
        <v>171.5</v>
      </c>
      <c r="CK348" s="3">
        <v>201.1</v>
      </c>
      <c r="CL348" s="3">
        <v>536.6</v>
      </c>
      <c r="CM348" s="3">
        <v>241.2</v>
      </c>
      <c r="CN348" s="3">
        <v>225.5</v>
      </c>
    </row>
    <row r="349" spans="1:92" x14ac:dyDescent="0.2">
      <c r="A349" s="4">
        <v>42339</v>
      </c>
      <c r="B349" s="3">
        <v>207.3</v>
      </c>
      <c r="C349" s="3">
        <v>204.9</v>
      </c>
      <c r="D349" s="3">
        <v>257.10000000000002</v>
      </c>
      <c r="E349" s="3">
        <v>217.8</v>
      </c>
      <c r="F349" s="3">
        <v>292.89999999999998</v>
      </c>
      <c r="G349" s="3">
        <v>319</v>
      </c>
      <c r="H349" s="3">
        <v>220.3</v>
      </c>
      <c r="I349" s="3">
        <v>210.4</v>
      </c>
      <c r="J349" s="3">
        <v>133.30000000000001</v>
      </c>
      <c r="K349" s="3">
        <v>184.6</v>
      </c>
      <c r="L349" s="3">
        <v>244.2</v>
      </c>
      <c r="M349" s="3">
        <v>259</v>
      </c>
      <c r="N349" s="3">
        <v>227.2</v>
      </c>
      <c r="O349" s="3">
        <v>315.2</v>
      </c>
      <c r="P349" s="3">
        <v>178.3</v>
      </c>
      <c r="Q349" s="3">
        <v>241.7</v>
      </c>
      <c r="R349" s="3">
        <v>228.2</v>
      </c>
      <c r="S349" s="3">
        <v>221.2</v>
      </c>
      <c r="T349" s="3">
        <v>189.8</v>
      </c>
      <c r="U349" s="3">
        <v>208</v>
      </c>
      <c r="V349" s="3">
        <v>166.8</v>
      </c>
      <c r="W349" s="3">
        <v>250.7</v>
      </c>
      <c r="X349" s="3">
        <v>180.7</v>
      </c>
      <c r="Y349" s="3">
        <v>290.3</v>
      </c>
      <c r="Z349" s="3">
        <v>217.2</v>
      </c>
      <c r="AA349" s="3">
        <v>218.5</v>
      </c>
      <c r="AB349" s="3">
        <v>202.3</v>
      </c>
      <c r="AC349" s="3">
        <v>172.7</v>
      </c>
      <c r="AD349" s="3">
        <v>149.69999999999999</v>
      </c>
      <c r="AE349" s="3">
        <v>253.2</v>
      </c>
      <c r="AF349" s="3">
        <v>215.9</v>
      </c>
      <c r="AG349" s="3">
        <v>206.5</v>
      </c>
      <c r="AH349" s="3">
        <v>263.7</v>
      </c>
      <c r="AI349" s="3">
        <v>190.5</v>
      </c>
      <c r="AJ349" s="3">
        <v>318.10000000000002</v>
      </c>
      <c r="AK349" s="3">
        <v>368.3</v>
      </c>
      <c r="AL349" s="3">
        <v>311.2</v>
      </c>
      <c r="AM349" s="3">
        <v>301.3</v>
      </c>
      <c r="AN349" s="3">
        <v>340.5</v>
      </c>
      <c r="AO349" s="3">
        <v>157.30000000000001</v>
      </c>
      <c r="AP349" s="3">
        <v>247.4</v>
      </c>
      <c r="AQ349" s="3">
        <v>331</v>
      </c>
      <c r="AR349" s="3">
        <v>188.6</v>
      </c>
      <c r="AS349" s="3">
        <v>656.5</v>
      </c>
      <c r="AT349" s="3">
        <v>471.1</v>
      </c>
      <c r="AU349" s="3">
        <v>359</v>
      </c>
      <c r="AV349" s="3">
        <v>240.1</v>
      </c>
      <c r="AW349" s="3">
        <v>349.7</v>
      </c>
      <c r="AX349" s="3">
        <v>327.8</v>
      </c>
      <c r="AY349" s="3">
        <v>494.9</v>
      </c>
      <c r="AZ349" s="3">
        <v>368.7</v>
      </c>
      <c r="BA349" s="3">
        <v>225.3</v>
      </c>
      <c r="BB349" s="3">
        <v>347.1</v>
      </c>
      <c r="BC349" s="3">
        <v>323.2</v>
      </c>
      <c r="BD349" s="3">
        <v>301.89999999999998</v>
      </c>
      <c r="BE349" s="3">
        <v>371</v>
      </c>
      <c r="BF349" s="3">
        <v>283</v>
      </c>
      <c r="BG349" s="3">
        <v>247.3</v>
      </c>
      <c r="BH349" s="3">
        <v>225.6</v>
      </c>
      <c r="BI349" s="3">
        <v>72.5</v>
      </c>
      <c r="BJ349" s="3">
        <v>200.1</v>
      </c>
      <c r="BK349" s="3">
        <v>209.8</v>
      </c>
      <c r="BL349" s="3">
        <v>235.3</v>
      </c>
      <c r="BM349" s="3">
        <v>397.2</v>
      </c>
      <c r="BN349" s="3">
        <v>103.3</v>
      </c>
      <c r="BO349" s="3">
        <v>384</v>
      </c>
      <c r="BP349" s="3">
        <v>452.3</v>
      </c>
      <c r="BQ349" s="3">
        <v>151.5</v>
      </c>
      <c r="BR349" s="3">
        <v>108</v>
      </c>
      <c r="BS349" s="3">
        <v>145.4</v>
      </c>
      <c r="BT349" s="3">
        <v>205.3</v>
      </c>
      <c r="BU349" s="3">
        <v>137.30000000000001</v>
      </c>
      <c r="BV349" s="3">
        <v>189.2</v>
      </c>
      <c r="BW349" s="3">
        <v>219.5</v>
      </c>
      <c r="BX349" s="3">
        <v>480.5</v>
      </c>
      <c r="BY349" s="3">
        <v>93.4</v>
      </c>
      <c r="BZ349" s="3">
        <v>410.7</v>
      </c>
      <c r="CA349" s="3">
        <v>306</v>
      </c>
      <c r="CB349" s="3">
        <v>608.70000000000005</v>
      </c>
      <c r="CC349" s="3">
        <v>383</v>
      </c>
      <c r="CD349" s="3">
        <v>406.6</v>
      </c>
      <c r="CE349" s="3">
        <v>363</v>
      </c>
      <c r="CF349" s="3">
        <v>6.9</v>
      </c>
      <c r="CG349" s="3">
        <v>114.1</v>
      </c>
      <c r="CH349" s="3">
        <v>85.3</v>
      </c>
      <c r="CI349" s="3">
        <v>374.8</v>
      </c>
      <c r="CJ349" s="3">
        <v>174.2</v>
      </c>
      <c r="CK349" s="3">
        <v>201.1</v>
      </c>
      <c r="CL349" s="3">
        <v>534.9</v>
      </c>
      <c r="CM349" s="3">
        <v>241.4</v>
      </c>
      <c r="CN349" s="3">
        <v>222.9</v>
      </c>
    </row>
    <row r="350" spans="1:92" x14ac:dyDescent="0.2">
      <c r="A350" s="4">
        <v>42370</v>
      </c>
      <c r="B350" s="3">
        <v>202.8</v>
      </c>
      <c r="C350" s="3">
        <v>199.4</v>
      </c>
      <c r="D350" s="3">
        <v>256.7</v>
      </c>
      <c r="E350" s="3">
        <v>218</v>
      </c>
      <c r="F350" s="3">
        <v>291.8</v>
      </c>
      <c r="G350" s="3">
        <v>313.7</v>
      </c>
      <c r="H350" s="3">
        <v>224.9</v>
      </c>
      <c r="I350" s="3">
        <v>211.7</v>
      </c>
      <c r="J350" s="3">
        <v>131.19999999999999</v>
      </c>
      <c r="K350" s="3">
        <v>183.5</v>
      </c>
      <c r="L350" s="3">
        <v>238.2</v>
      </c>
      <c r="M350" s="3">
        <v>251.9</v>
      </c>
      <c r="N350" s="3">
        <v>222.2</v>
      </c>
      <c r="O350" s="3">
        <v>309.2</v>
      </c>
      <c r="P350" s="3">
        <v>193.6</v>
      </c>
      <c r="Q350" s="3">
        <v>237.2</v>
      </c>
      <c r="R350" s="3">
        <v>228</v>
      </c>
      <c r="S350" s="3">
        <v>220.8</v>
      </c>
      <c r="T350" s="3">
        <v>187.3</v>
      </c>
      <c r="U350" s="3">
        <v>207.6</v>
      </c>
      <c r="V350" s="3">
        <v>170.6</v>
      </c>
      <c r="W350" s="3">
        <v>254.4</v>
      </c>
      <c r="X350" s="3">
        <v>176.6</v>
      </c>
      <c r="Y350" s="3">
        <v>293.8</v>
      </c>
      <c r="Z350" s="3">
        <v>222.3</v>
      </c>
      <c r="AA350" s="3">
        <v>223.2</v>
      </c>
      <c r="AB350" s="3">
        <v>207.3</v>
      </c>
      <c r="AC350" s="3">
        <v>170.6</v>
      </c>
      <c r="AD350" s="3">
        <v>150.19999999999999</v>
      </c>
      <c r="AE350" s="3">
        <v>238.8</v>
      </c>
      <c r="AF350" s="3">
        <v>210.2</v>
      </c>
      <c r="AG350" s="3">
        <v>199.8</v>
      </c>
      <c r="AH350" s="3">
        <v>261.5</v>
      </c>
      <c r="AI350" s="3">
        <v>185.2</v>
      </c>
      <c r="AJ350" s="3">
        <v>318.39999999999998</v>
      </c>
      <c r="AK350" s="3">
        <v>369.4</v>
      </c>
      <c r="AL350" s="3">
        <v>311.8</v>
      </c>
      <c r="AM350" s="3">
        <v>302.8</v>
      </c>
      <c r="AN350" s="3">
        <v>340</v>
      </c>
      <c r="AO350" s="3">
        <v>162.1</v>
      </c>
      <c r="AP350" s="3">
        <v>253.9</v>
      </c>
      <c r="AQ350" s="3">
        <v>330.6</v>
      </c>
      <c r="AR350" s="3">
        <v>201.1</v>
      </c>
      <c r="AS350" s="3">
        <v>656.9</v>
      </c>
      <c r="AT350" s="3">
        <v>471.9</v>
      </c>
      <c r="AU350" s="3">
        <v>359.4</v>
      </c>
      <c r="AV350" s="3">
        <v>240.2</v>
      </c>
      <c r="AW350" s="3">
        <v>351.2</v>
      </c>
      <c r="AX350" s="3">
        <v>327.8</v>
      </c>
      <c r="AY350" s="3">
        <v>494.9</v>
      </c>
      <c r="AZ350" s="3">
        <v>368.9</v>
      </c>
      <c r="BA350" s="3">
        <v>226</v>
      </c>
      <c r="BB350" s="3">
        <v>353.4</v>
      </c>
      <c r="BC350" s="3">
        <v>322.89999999999998</v>
      </c>
      <c r="BD350" s="3">
        <v>301.89999999999998</v>
      </c>
      <c r="BE350" s="3">
        <v>371</v>
      </c>
      <c r="BF350" s="3">
        <v>263.10000000000002</v>
      </c>
      <c r="BG350" s="3">
        <v>236.7</v>
      </c>
      <c r="BH350" s="3">
        <v>219.5</v>
      </c>
      <c r="BI350" s="3">
        <v>72</v>
      </c>
      <c r="BJ350" s="3">
        <v>195.3</v>
      </c>
      <c r="BK350" s="3">
        <v>206.8</v>
      </c>
      <c r="BL350" s="3">
        <v>233.6</v>
      </c>
      <c r="BM350" s="3">
        <v>397.2</v>
      </c>
      <c r="BN350" s="3">
        <v>102.8</v>
      </c>
      <c r="BO350" s="3">
        <v>384.8</v>
      </c>
      <c r="BP350" s="3">
        <v>453.1</v>
      </c>
      <c r="BQ350" s="3">
        <v>148.1</v>
      </c>
      <c r="BR350" s="3">
        <v>102.4</v>
      </c>
      <c r="BS350" s="3">
        <v>143.5</v>
      </c>
      <c r="BT350" s="3">
        <v>203.1</v>
      </c>
      <c r="BU350" s="3">
        <v>136.19999999999999</v>
      </c>
      <c r="BV350" s="3">
        <v>186.4</v>
      </c>
      <c r="BW350" s="3">
        <v>222.5</v>
      </c>
      <c r="BX350" s="3">
        <v>488</v>
      </c>
      <c r="BY350" s="3">
        <v>93.7</v>
      </c>
      <c r="BZ350" s="3">
        <v>411.5</v>
      </c>
      <c r="CA350" s="3">
        <v>297.60000000000002</v>
      </c>
      <c r="CB350" s="3">
        <v>612.1</v>
      </c>
      <c r="CC350" s="3">
        <v>384.5</v>
      </c>
      <c r="CD350" s="3">
        <v>399.7</v>
      </c>
      <c r="CE350" s="3">
        <v>290.10000000000002</v>
      </c>
      <c r="CF350" s="3">
        <v>6.8</v>
      </c>
      <c r="CG350" s="3">
        <v>108.5</v>
      </c>
      <c r="CH350" s="3">
        <v>85.1</v>
      </c>
      <c r="CI350" s="3">
        <v>370.7</v>
      </c>
      <c r="CJ350" s="3">
        <v>171.3</v>
      </c>
      <c r="CK350" s="3">
        <v>201.1</v>
      </c>
      <c r="CL350" s="3">
        <v>523.5</v>
      </c>
      <c r="CM350" s="3">
        <v>241.6</v>
      </c>
      <c r="CN350" s="3">
        <v>221.2</v>
      </c>
    </row>
    <row r="351" spans="1:92" x14ac:dyDescent="0.2">
      <c r="A351" s="4">
        <v>42401</v>
      </c>
      <c r="B351" s="3">
        <v>207</v>
      </c>
      <c r="C351" s="3">
        <v>202</v>
      </c>
      <c r="D351" s="3">
        <v>252.3</v>
      </c>
      <c r="E351" s="3">
        <v>220.7</v>
      </c>
      <c r="F351" s="3">
        <v>295.89999999999998</v>
      </c>
      <c r="G351" s="3">
        <v>321</v>
      </c>
      <c r="H351" s="3">
        <v>222.7</v>
      </c>
      <c r="I351" s="3">
        <v>205.8</v>
      </c>
      <c r="J351" s="3">
        <v>131</v>
      </c>
      <c r="K351" s="3">
        <v>182.8</v>
      </c>
      <c r="L351" s="3">
        <v>245.4</v>
      </c>
      <c r="M351" s="3">
        <v>257.3</v>
      </c>
      <c r="N351" s="3">
        <v>230.8</v>
      </c>
      <c r="O351" s="3">
        <v>307.5</v>
      </c>
      <c r="P351" s="3">
        <v>196.3</v>
      </c>
      <c r="Q351" s="3">
        <v>240.7</v>
      </c>
      <c r="R351" s="3">
        <v>226.5</v>
      </c>
      <c r="S351" s="3">
        <v>221.3</v>
      </c>
      <c r="T351" s="3">
        <v>181.1</v>
      </c>
      <c r="U351" s="3">
        <v>210.8</v>
      </c>
      <c r="V351" s="3">
        <v>168.9</v>
      </c>
      <c r="W351" s="3">
        <v>256.3</v>
      </c>
      <c r="X351" s="3">
        <v>178.6</v>
      </c>
      <c r="Y351" s="3">
        <v>286.10000000000002</v>
      </c>
      <c r="Z351" s="3">
        <v>230.8</v>
      </c>
      <c r="AA351" s="3">
        <v>223.2</v>
      </c>
      <c r="AB351" s="3">
        <v>219.2</v>
      </c>
      <c r="AC351" s="3">
        <v>171.8</v>
      </c>
      <c r="AD351" s="3">
        <v>149.1</v>
      </c>
      <c r="AE351" s="3">
        <v>250.9</v>
      </c>
      <c r="AF351" s="3">
        <v>210.1</v>
      </c>
      <c r="AG351" s="3">
        <v>199.5</v>
      </c>
      <c r="AH351" s="3">
        <v>263.5</v>
      </c>
      <c r="AI351" s="3">
        <v>188.1</v>
      </c>
      <c r="AJ351" s="3">
        <v>319.10000000000002</v>
      </c>
      <c r="AK351" s="3">
        <v>369.5</v>
      </c>
      <c r="AL351" s="3">
        <v>312.3</v>
      </c>
      <c r="AM351" s="3">
        <v>303.60000000000002</v>
      </c>
      <c r="AN351" s="3">
        <v>341</v>
      </c>
      <c r="AO351" s="3">
        <v>162.5</v>
      </c>
      <c r="AP351" s="3">
        <v>251.7</v>
      </c>
      <c r="AQ351" s="3">
        <v>331.5</v>
      </c>
      <c r="AR351" s="3">
        <v>196.3</v>
      </c>
      <c r="AS351" s="3">
        <v>659</v>
      </c>
      <c r="AT351" s="3">
        <v>472.5</v>
      </c>
      <c r="AU351" s="3">
        <v>359.9</v>
      </c>
      <c r="AV351" s="3">
        <v>240</v>
      </c>
      <c r="AW351" s="3">
        <v>352.2</v>
      </c>
      <c r="AX351" s="3">
        <v>327.8</v>
      </c>
      <c r="AY351" s="3">
        <v>494.9</v>
      </c>
      <c r="AZ351" s="3">
        <v>369.3</v>
      </c>
      <c r="BA351" s="3">
        <v>226.1</v>
      </c>
      <c r="BB351" s="3">
        <v>354.4</v>
      </c>
      <c r="BC351" s="3">
        <v>323.2</v>
      </c>
      <c r="BD351" s="3">
        <v>301.89999999999998</v>
      </c>
      <c r="BE351" s="3">
        <v>368.3</v>
      </c>
      <c r="BF351" s="3">
        <v>254.1</v>
      </c>
      <c r="BG351" s="3">
        <v>246.9</v>
      </c>
      <c r="BH351" s="3">
        <v>224.9</v>
      </c>
      <c r="BI351" s="3">
        <v>74</v>
      </c>
      <c r="BJ351" s="3">
        <v>197.8</v>
      </c>
      <c r="BK351" s="3">
        <v>208.5</v>
      </c>
      <c r="BL351" s="3">
        <v>231.9</v>
      </c>
      <c r="BM351" s="3">
        <v>397.2</v>
      </c>
      <c r="BN351" s="3">
        <v>103.5</v>
      </c>
      <c r="BO351" s="3">
        <v>385.8</v>
      </c>
      <c r="BP351" s="3">
        <v>454.5</v>
      </c>
      <c r="BQ351" s="3">
        <v>151.4</v>
      </c>
      <c r="BR351" s="3">
        <v>110.4</v>
      </c>
      <c r="BS351" s="3">
        <v>145.9</v>
      </c>
      <c r="BT351" s="3">
        <v>206.8</v>
      </c>
      <c r="BU351" s="3">
        <v>139.80000000000001</v>
      </c>
      <c r="BV351" s="3">
        <v>190.3</v>
      </c>
      <c r="BW351" s="3">
        <v>220.6</v>
      </c>
      <c r="BX351" s="3">
        <v>488.1</v>
      </c>
      <c r="BY351" s="3">
        <v>93</v>
      </c>
      <c r="BZ351" s="3">
        <v>412</v>
      </c>
      <c r="CA351" s="3">
        <v>294.60000000000002</v>
      </c>
      <c r="CB351" s="3">
        <v>624.29999999999995</v>
      </c>
      <c r="CC351" s="3">
        <v>386.5</v>
      </c>
      <c r="CD351" s="3">
        <v>397</v>
      </c>
      <c r="CE351" s="3">
        <v>298.7</v>
      </c>
      <c r="CF351" s="3">
        <v>6.9</v>
      </c>
      <c r="CG351" s="3">
        <v>111.1</v>
      </c>
      <c r="CH351" s="3">
        <v>85.2</v>
      </c>
      <c r="CI351" s="3">
        <v>375.2</v>
      </c>
      <c r="CJ351" s="3">
        <v>176.1</v>
      </c>
      <c r="CK351" s="3">
        <v>201.1</v>
      </c>
      <c r="CL351" s="3">
        <v>527.29999999999995</v>
      </c>
      <c r="CM351" s="3">
        <v>241.4</v>
      </c>
      <c r="CN351" s="3">
        <v>223.8</v>
      </c>
    </row>
    <row r="352" spans="1:92" x14ac:dyDescent="0.2">
      <c r="A352" s="4">
        <v>42430</v>
      </c>
      <c r="B352" s="3">
        <v>203.4</v>
      </c>
      <c r="C352" s="3">
        <v>203</v>
      </c>
      <c r="D352" s="3">
        <v>255.1</v>
      </c>
      <c r="E352" s="3">
        <v>214</v>
      </c>
      <c r="F352" s="3">
        <v>289.60000000000002</v>
      </c>
      <c r="G352" s="3">
        <v>305.7</v>
      </c>
      <c r="H352" s="3">
        <v>224.3</v>
      </c>
      <c r="I352" s="3">
        <v>201.2</v>
      </c>
      <c r="J352" s="3">
        <v>130.6</v>
      </c>
      <c r="K352" s="3">
        <v>183.1</v>
      </c>
      <c r="L352" s="3">
        <v>241.9</v>
      </c>
      <c r="M352" s="3">
        <v>249.6</v>
      </c>
      <c r="N352" s="3">
        <v>231</v>
      </c>
      <c r="O352" s="3">
        <v>297.8</v>
      </c>
      <c r="P352" s="3">
        <v>167.9</v>
      </c>
      <c r="Q352" s="3">
        <v>239.7</v>
      </c>
      <c r="R352" s="3">
        <v>211.8</v>
      </c>
      <c r="S352" s="3">
        <v>220.3</v>
      </c>
      <c r="T352" s="3">
        <v>186.8</v>
      </c>
      <c r="U352" s="3">
        <v>210.4</v>
      </c>
      <c r="V352" s="3">
        <v>170.2</v>
      </c>
      <c r="W352" s="3">
        <v>256.5</v>
      </c>
      <c r="X352" s="3">
        <v>174.8</v>
      </c>
      <c r="Y352" s="3">
        <v>283.3</v>
      </c>
      <c r="Z352" s="3">
        <v>221.7</v>
      </c>
      <c r="AA352" s="3">
        <v>217.9</v>
      </c>
      <c r="AB352" s="3">
        <v>209</v>
      </c>
      <c r="AC352" s="3">
        <v>170.3</v>
      </c>
      <c r="AD352" s="3">
        <v>149.80000000000001</v>
      </c>
      <c r="AE352" s="3">
        <v>239.4</v>
      </c>
      <c r="AF352" s="3">
        <v>214.7</v>
      </c>
      <c r="AG352" s="3">
        <v>204.3</v>
      </c>
      <c r="AH352" s="3">
        <v>265.10000000000002</v>
      </c>
      <c r="AI352" s="3">
        <v>189</v>
      </c>
      <c r="AJ352" s="3">
        <v>320</v>
      </c>
      <c r="AK352" s="3">
        <v>369.7</v>
      </c>
      <c r="AL352" s="3">
        <v>312.89999999999998</v>
      </c>
      <c r="AM352" s="3">
        <v>303</v>
      </c>
      <c r="AN352" s="3">
        <v>342.7</v>
      </c>
      <c r="AO352" s="3">
        <v>157.69999999999999</v>
      </c>
      <c r="AP352" s="3">
        <v>252.6</v>
      </c>
      <c r="AQ352" s="3">
        <v>333.8</v>
      </c>
      <c r="AR352" s="3">
        <v>196.2</v>
      </c>
      <c r="AS352" s="3">
        <v>660.2</v>
      </c>
      <c r="AT352" s="3">
        <v>473.2</v>
      </c>
      <c r="AU352" s="3">
        <v>360.4</v>
      </c>
      <c r="AV352" s="3">
        <v>239.7</v>
      </c>
      <c r="AW352" s="3">
        <v>353.3</v>
      </c>
      <c r="AX352" s="3">
        <v>327.8</v>
      </c>
      <c r="AY352" s="3">
        <v>494.9</v>
      </c>
      <c r="AZ352" s="3">
        <v>369.5</v>
      </c>
      <c r="BA352" s="3">
        <v>227.2</v>
      </c>
      <c r="BB352" s="3">
        <v>350.5</v>
      </c>
      <c r="BC352" s="3">
        <v>322.60000000000002</v>
      </c>
      <c r="BD352" s="3">
        <v>301.89999999999998</v>
      </c>
      <c r="BE352" s="3">
        <v>358.4</v>
      </c>
      <c r="BF352" s="3">
        <v>271</v>
      </c>
      <c r="BG352" s="3">
        <v>252.8</v>
      </c>
      <c r="BH352" s="3">
        <v>229.2</v>
      </c>
      <c r="BI352" s="3">
        <v>73.900000000000006</v>
      </c>
      <c r="BJ352" s="3">
        <v>197.5</v>
      </c>
      <c r="BK352" s="3">
        <v>208.3</v>
      </c>
      <c r="BL352" s="3">
        <v>232.9</v>
      </c>
      <c r="BM352" s="3">
        <v>397.2</v>
      </c>
      <c r="BN352" s="3">
        <v>103.2</v>
      </c>
      <c r="BO352" s="3">
        <v>386.1</v>
      </c>
      <c r="BP352" s="3">
        <v>451.5</v>
      </c>
      <c r="BQ352" s="3">
        <v>153.30000000000001</v>
      </c>
      <c r="BR352" s="3">
        <v>113.5</v>
      </c>
      <c r="BS352" s="3">
        <v>148.9</v>
      </c>
      <c r="BT352" s="3">
        <v>209.5</v>
      </c>
      <c r="BU352" s="3">
        <v>142.4</v>
      </c>
      <c r="BV352" s="3">
        <v>189.7</v>
      </c>
      <c r="BW352" s="3">
        <v>221.5</v>
      </c>
      <c r="BX352" s="3">
        <v>489.3</v>
      </c>
      <c r="BY352" s="3">
        <v>93</v>
      </c>
      <c r="BZ352" s="3">
        <v>413.4</v>
      </c>
      <c r="CA352" s="3">
        <v>296.39999999999998</v>
      </c>
      <c r="CB352" s="3">
        <v>629.79999999999995</v>
      </c>
      <c r="CC352" s="3">
        <v>390.1</v>
      </c>
      <c r="CD352" s="3">
        <v>395.7</v>
      </c>
      <c r="CE352" s="3">
        <v>338.1</v>
      </c>
      <c r="CF352" s="3">
        <v>6.9</v>
      </c>
      <c r="CG352" s="3">
        <v>113.6</v>
      </c>
      <c r="CH352" s="3">
        <v>86.5</v>
      </c>
      <c r="CI352" s="3">
        <v>371.4</v>
      </c>
      <c r="CJ352" s="3">
        <v>175.3</v>
      </c>
      <c r="CK352" s="3">
        <v>201.1</v>
      </c>
      <c r="CL352" s="3">
        <v>528.6</v>
      </c>
      <c r="CM352" s="3">
        <v>241.2</v>
      </c>
      <c r="CN352" s="3">
        <v>225.4</v>
      </c>
    </row>
    <row r="353" spans="1:92" x14ac:dyDescent="0.2">
      <c r="A353" s="4">
        <v>42461</v>
      </c>
      <c r="B353" s="3">
        <v>202.8</v>
      </c>
      <c r="C353" s="3">
        <v>200.5</v>
      </c>
      <c r="D353" s="3">
        <v>252.3</v>
      </c>
      <c r="E353" s="3">
        <v>213.4</v>
      </c>
      <c r="F353" s="3">
        <v>291.5</v>
      </c>
      <c r="G353" s="3">
        <v>316.8</v>
      </c>
      <c r="H353" s="3">
        <v>222.2</v>
      </c>
      <c r="I353" s="3">
        <v>203.8</v>
      </c>
      <c r="J353" s="3">
        <v>127.2</v>
      </c>
      <c r="K353" s="3">
        <v>181.7</v>
      </c>
      <c r="L353" s="3">
        <v>242.2</v>
      </c>
      <c r="M353" s="3">
        <v>248.2</v>
      </c>
      <c r="N353" s="3">
        <v>232.9</v>
      </c>
      <c r="O353" s="3">
        <v>310.3</v>
      </c>
      <c r="P353" s="3">
        <v>193</v>
      </c>
      <c r="Q353" s="3">
        <v>234.7</v>
      </c>
      <c r="R353" s="3">
        <v>211.4</v>
      </c>
      <c r="S353" s="3">
        <v>222.3</v>
      </c>
      <c r="T353" s="3">
        <v>179.9</v>
      </c>
      <c r="U353" s="3">
        <v>214.5</v>
      </c>
      <c r="V353" s="3">
        <v>167.4</v>
      </c>
      <c r="W353" s="3">
        <v>253</v>
      </c>
      <c r="X353" s="3">
        <v>175.2</v>
      </c>
      <c r="Y353" s="3">
        <v>293</v>
      </c>
      <c r="Z353" s="3">
        <v>223.9</v>
      </c>
      <c r="AA353" s="3">
        <v>218.2</v>
      </c>
      <c r="AB353" s="3">
        <v>211.9</v>
      </c>
      <c r="AC353" s="3">
        <v>168.7</v>
      </c>
      <c r="AD353" s="3">
        <v>148</v>
      </c>
      <c r="AE353" s="3">
        <v>238.8</v>
      </c>
      <c r="AF353" s="3">
        <v>210.5</v>
      </c>
      <c r="AG353" s="3">
        <v>199.9</v>
      </c>
      <c r="AH353" s="3">
        <v>263.60000000000002</v>
      </c>
      <c r="AI353" s="3">
        <v>191.2</v>
      </c>
      <c r="AJ353" s="3">
        <v>321.10000000000002</v>
      </c>
      <c r="AK353" s="3">
        <v>370.6</v>
      </c>
      <c r="AL353" s="3">
        <v>313.2</v>
      </c>
      <c r="AM353" s="3">
        <v>304.3</v>
      </c>
      <c r="AN353" s="3">
        <v>344</v>
      </c>
      <c r="AO353" s="3">
        <v>159</v>
      </c>
      <c r="AP353" s="3">
        <v>252.1</v>
      </c>
      <c r="AQ353" s="3">
        <v>335</v>
      </c>
      <c r="AR353" s="3">
        <v>194.3</v>
      </c>
      <c r="AS353" s="3">
        <v>671.9</v>
      </c>
      <c r="AT353" s="3">
        <v>481</v>
      </c>
      <c r="AU353" s="3">
        <v>359.9</v>
      </c>
      <c r="AV353" s="3">
        <v>239.4</v>
      </c>
      <c r="AW353" s="3">
        <v>356.7</v>
      </c>
      <c r="AX353" s="3">
        <v>337.1</v>
      </c>
      <c r="AY353" s="3">
        <v>501.9</v>
      </c>
      <c r="AZ353" s="3">
        <v>369.5</v>
      </c>
      <c r="BA353" s="3">
        <v>225.5</v>
      </c>
      <c r="BB353" s="3">
        <v>350.7</v>
      </c>
      <c r="BC353" s="3">
        <v>323.5</v>
      </c>
      <c r="BD353" s="3">
        <v>301.3</v>
      </c>
      <c r="BE353" s="3">
        <v>353.5</v>
      </c>
      <c r="BF353" s="3">
        <v>276</v>
      </c>
      <c r="BG353" s="3">
        <v>245.9</v>
      </c>
      <c r="BH353" s="3">
        <v>226.7</v>
      </c>
      <c r="BI353" s="3">
        <v>72.400000000000006</v>
      </c>
      <c r="BJ353" s="3">
        <v>198.3</v>
      </c>
      <c r="BK353" s="3">
        <v>206.3</v>
      </c>
      <c r="BL353" s="3">
        <v>234</v>
      </c>
      <c r="BM353" s="3">
        <v>403.2</v>
      </c>
      <c r="BN353" s="3">
        <v>103.7</v>
      </c>
      <c r="BO353" s="3">
        <v>387.4</v>
      </c>
      <c r="BP353" s="3">
        <v>455.5</v>
      </c>
      <c r="BQ353" s="3">
        <v>154.6</v>
      </c>
      <c r="BR353" s="3">
        <v>113.2</v>
      </c>
      <c r="BS353" s="3">
        <v>149.4</v>
      </c>
      <c r="BT353" s="3">
        <v>209.5</v>
      </c>
      <c r="BU353" s="3">
        <v>142.69999999999999</v>
      </c>
      <c r="BV353" s="3">
        <v>188.7</v>
      </c>
      <c r="BW353" s="3">
        <v>222.4</v>
      </c>
      <c r="BX353" s="3">
        <v>494.5</v>
      </c>
      <c r="BY353" s="3">
        <v>92</v>
      </c>
      <c r="BZ353" s="3">
        <v>413.8</v>
      </c>
      <c r="CA353" s="3">
        <v>306.8</v>
      </c>
      <c r="CB353" s="3">
        <v>628.9</v>
      </c>
      <c r="CC353" s="3">
        <v>387.1</v>
      </c>
      <c r="CD353" s="3">
        <v>397.7</v>
      </c>
      <c r="CE353" s="3">
        <v>309.7</v>
      </c>
      <c r="CF353" s="3">
        <v>6.8</v>
      </c>
      <c r="CG353" s="3">
        <v>114.8</v>
      </c>
      <c r="CH353" s="3">
        <v>86.8</v>
      </c>
      <c r="CI353" s="3">
        <v>374.1</v>
      </c>
      <c r="CJ353" s="3">
        <v>173.8</v>
      </c>
      <c r="CK353" s="3">
        <v>201.3</v>
      </c>
      <c r="CL353" s="3">
        <v>542.79999999999995</v>
      </c>
      <c r="CM353" s="3">
        <v>241</v>
      </c>
      <c r="CN353" s="3">
        <v>227.1</v>
      </c>
    </row>
    <row r="354" spans="1:92" x14ac:dyDescent="0.2">
      <c r="A354" s="4">
        <v>42491</v>
      </c>
      <c r="B354" s="3">
        <v>201.5</v>
      </c>
      <c r="C354" s="3">
        <v>203.6</v>
      </c>
      <c r="D354" s="3">
        <v>253.5</v>
      </c>
      <c r="E354" s="3">
        <v>215.3</v>
      </c>
      <c r="F354" s="3">
        <v>290.8</v>
      </c>
      <c r="G354" s="3">
        <v>313.89999999999998</v>
      </c>
      <c r="H354" s="3">
        <v>206.8</v>
      </c>
      <c r="I354" s="3">
        <v>202.1</v>
      </c>
      <c r="J354" s="3">
        <v>125.9</v>
      </c>
      <c r="K354" s="3">
        <v>180.4</v>
      </c>
      <c r="L354" s="3">
        <v>236.7</v>
      </c>
      <c r="M354" s="3">
        <v>247.8</v>
      </c>
      <c r="N354" s="3">
        <v>223</v>
      </c>
      <c r="O354" s="3">
        <v>306.7</v>
      </c>
      <c r="P354" s="3">
        <v>186.9</v>
      </c>
      <c r="Q354" s="3">
        <v>241.9</v>
      </c>
      <c r="R354" s="3">
        <v>210.4</v>
      </c>
      <c r="S354" s="3">
        <v>221.3</v>
      </c>
      <c r="T354" s="3">
        <v>181.6</v>
      </c>
      <c r="U354" s="3">
        <v>216.2</v>
      </c>
      <c r="V354" s="3">
        <v>169.8</v>
      </c>
      <c r="W354" s="3">
        <v>254.2</v>
      </c>
      <c r="X354" s="3">
        <v>179</v>
      </c>
      <c r="Y354" s="3">
        <v>290.39999999999998</v>
      </c>
      <c r="Z354" s="3">
        <v>216.3</v>
      </c>
      <c r="AA354" s="3">
        <v>210.2</v>
      </c>
      <c r="AB354" s="3">
        <v>205</v>
      </c>
      <c r="AC354" s="3">
        <v>169.5</v>
      </c>
      <c r="AD354" s="3">
        <v>147.69999999999999</v>
      </c>
      <c r="AE354" s="3">
        <v>244.6</v>
      </c>
      <c r="AF354" s="3">
        <v>211</v>
      </c>
      <c r="AG354" s="3">
        <v>200.2</v>
      </c>
      <c r="AH354" s="3">
        <v>265.89999999999998</v>
      </c>
      <c r="AI354" s="3">
        <v>186.1</v>
      </c>
      <c r="AJ354" s="3">
        <v>321.8</v>
      </c>
      <c r="AK354" s="3">
        <v>372.1</v>
      </c>
      <c r="AL354" s="3">
        <v>313.60000000000002</v>
      </c>
      <c r="AM354" s="3">
        <v>305.10000000000002</v>
      </c>
      <c r="AN354" s="3">
        <v>344.4</v>
      </c>
      <c r="AO354" s="3">
        <v>160.19999999999999</v>
      </c>
      <c r="AP354" s="3">
        <v>252.9</v>
      </c>
      <c r="AQ354" s="3">
        <v>335.9</v>
      </c>
      <c r="AR354" s="3">
        <v>194.9</v>
      </c>
      <c r="AS354" s="3">
        <v>673.4</v>
      </c>
      <c r="AT354" s="3">
        <v>485.2</v>
      </c>
      <c r="AU354" s="3">
        <v>360.5</v>
      </c>
      <c r="AV354" s="3">
        <v>239</v>
      </c>
      <c r="AW354" s="3">
        <v>358.6</v>
      </c>
      <c r="AX354" s="3">
        <v>337.1</v>
      </c>
      <c r="AY354" s="3">
        <v>501.9</v>
      </c>
      <c r="AZ354" s="3">
        <v>369.6</v>
      </c>
      <c r="BA354" s="3">
        <v>224.4</v>
      </c>
      <c r="BB354" s="3">
        <v>354.8</v>
      </c>
      <c r="BC354" s="3">
        <v>319.60000000000002</v>
      </c>
      <c r="BD354" s="3">
        <v>301.3</v>
      </c>
      <c r="BE354" s="3">
        <v>353.5</v>
      </c>
      <c r="BF354" s="3">
        <v>290.8</v>
      </c>
      <c r="BG354" s="3">
        <v>247.4</v>
      </c>
      <c r="BH354" s="3">
        <v>226</v>
      </c>
      <c r="BI354" s="3">
        <v>72.8</v>
      </c>
      <c r="BJ354" s="3">
        <v>198.2</v>
      </c>
      <c r="BK354" s="3">
        <v>207.5</v>
      </c>
      <c r="BL354" s="3">
        <v>231.6</v>
      </c>
      <c r="BM354" s="3">
        <v>403.2</v>
      </c>
      <c r="BN354" s="3">
        <v>104.3</v>
      </c>
      <c r="BO354" s="3">
        <v>388.4</v>
      </c>
      <c r="BP354" s="3">
        <v>455.3</v>
      </c>
      <c r="BQ354" s="3">
        <v>154.6</v>
      </c>
      <c r="BR354" s="3">
        <v>114.3</v>
      </c>
      <c r="BS354" s="3">
        <v>146.19999999999999</v>
      </c>
      <c r="BT354" s="3">
        <v>207.6</v>
      </c>
      <c r="BU354" s="3">
        <v>143.4</v>
      </c>
      <c r="BV354" s="3">
        <v>189.6</v>
      </c>
      <c r="BW354" s="3">
        <v>220</v>
      </c>
      <c r="BX354" s="3">
        <v>495.7</v>
      </c>
      <c r="BY354" s="3">
        <v>91.9</v>
      </c>
      <c r="BZ354" s="3">
        <v>415</v>
      </c>
      <c r="CA354" s="3">
        <v>315.10000000000002</v>
      </c>
      <c r="CB354" s="3">
        <v>648.20000000000005</v>
      </c>
      <c r="CC354" s="3">
        <v>385.9</v>
      </c>
      <c r="CD354" s="3">
        <v>397.7</v>
      </c>
      <c r="CE354" s="3">
        <v>317.2</v>
      </c>
      <c r="CF354" s="3">
        <v>6.7</v>
      </c>
      <c r="CG354" s="3">
        <v>113.9</v>
      </c>
      <c r="CH354" s="3">
        <v>86.2</v>
      </c>
      <c r="CI354" s="3">
        <v>374.2</v>
      </c>
      <c r="CJ354" s="3">
        <v>174.4</v>
      </c>
      <c r="CK354" s="3">
        <v>201.3</v>
      </c>
      <c r="CL354" s="3">
        <v>544.79999999999995</v>
      </c>
      <c r="CM354" s="3">
        <v>240.1</v>
      </c>
      <c r="CN354" s="3">
        <v>230.7</v>
      </c>
    </row>
    <row r="355" spans="1:92" x14ac:dyDescent="0.2">
      <c r="A355" s="4">
        <v>42522</v>
      </c>
      <c r="B355" s="3">
        <v>204.7</v>
      </c>
      <c r="C355" s="3">
        <v>198.2</v>
      </c>
      <c r="D355" s="3">
        <v>252.4</v>
      </c>
      <c r="E355" s="3">
        <v>213.4</v>
      </c>
      <c r="F355" s="3">
        <v>297.3</v>
      </c>
      <c r="G355" s="3">
        <v>324.10000000000002</v>
      </c>
      <c r="H355" s="3">
        <v>220.9</v>
      </c>
      <c r="I355" s="3">
        <v>200</v>
      </c>
      <c r="J355" s="3">
        <v>126.3</v>
      </c>
      <c r="K355" s="3">
        <v>182.9</v>
      </c>
      <c r="L355" s="3">
        <v>237.6</v>
      </c>
      <c r="M355" s="3">
        <v>245.6</v>
      </c>
      <c r="N355" s="3">
        <v>226.7</v>
      </c>
      <c r="O355" s="3">
        <v>302.39999999999998</v>
      </c>
      <c r="P355" s="3">
        <v>191.1</v>
      </c>
      <c r="Q355" s="3">
        <v>235</v>
      </c>
      <c r="R355" s="3">
        <v>207.4</v>
      </c>
      <c r="S355" s="3">
        <v>222.1</v>
      </c>
      <c r="T355" s="3">
        <v>174.8</v>
      </c>
      <c r="U355" s="3">
        <v>211.2</v>
      </c>
      <c r="V355" s="3">
        <v>170.7</v>
      </c>
      <c r="W355" s="3">
        <v>254</v>
      </c>
      <c r="X355" s="3">
        <v>179.3</v>
      </c>
      <c r="Y355" s="3">
        <v>283.8</v>
      </c>
      <c r="Z355" s="3">
        <v>217.9</v>
      </c>
      <c r="AA355" s="3">
        <v>216.8</v>
      </c>
      <c r="AB355" s="3">
        <v>204.2</v>
      </c>
      <c r="AC355" s="3">
        <v>166.5</v>
      </c>
      <c r="AD355" s="3">
        <v>145.4</v>
      </c>
      <c r="AE355" s="3">
        <v>238.8</v>
      </c>
      <c r="AF355" s="3">
        <v>207.7</v>
      </c>
      <c r="AG355" s="3">
        <v>196.7</v>
      </c>
      <c r="AH355" s="3">
        <v>265.5</v>
      </c>
      <c r="AI355" s="3">
        <v>191.2</v>
      </c>
      <c r="AJ355" s="3">
        <v>322.39999999999998</v>
      </c>
      <c r="AK355" s="3">
        <v>372.9</v>
      </c>
      <c r="AL355" s="3">
        <v>314.2</v>
      </c>
      <c r="AM355" s="3">
        <v>303.8</v>
      </c>
      <c r="AN355" s="3">
        <v>344.8</v>
      </c>
      <c r="AO355" s="3">
        <v>156.19999999999999</v>
      </c>
      <c r="AP355" s="3">
        <v>252.9</v>
      </c>
      <c r="AQ355" s="3">
        <v>336.6</v>
      </c>
      <c r="AR355" s="3">
        <v>194.4</v>
      </c>
      <c r="AS355" s="3">
        <v>673.6</v>
      </c>
      <c r="AT355" s="3">
        <v>487.5</v>
      </c>
      <c r="AU355" s="3">
        <v>360.7</v>
      </c>
      <c r="AV355" s="3">
        <v>238.5</v>
      </c>
      <c r="AW355" s="3">
        <v>361.3</v>
      </c>
      <c r="AX355" s="3">
        <v>337.1</v>
      </c>
      <c r="AY355" s="3">
        <v>501.9</v>
      </c>
      <c r="AZ355" s="3">
        <v>369.6</v>
      </c>
      <c r="BA355" s="3">
        <v>225.1</v>
      </c>
      <c r="BB355" s="3">
        <v>357.2</v>
      </c>
      <c r="BC355" s="3">
        <v>317.10000000000002</v>
      </c>
      <c r="BD355" s="3">
        <v>301.3</v>
      </c>
      <c r="BE355" s="3">
        <v>353.5</v>
      </c>
      <c r="BF355" s="3">
        <v>311.39999999999998</v>
      </c>
      <c r="BG355" s="3">
        <v>248.7</v>
      </c>
      <c r="BH355" s="3">
        <v>225.5</v>
      </c>
      <c r="BI355" s="3">
        <v>71.7</v>
      </c>
      <c r="BJ355" s="3">
        <v>196.2</v>
      </c>
      <c r="BK355" s="3">
        <v>209.3</v>
      </c>
      <c r="BL355" s="3">
        <v>232.4</v>
      </c>
      <c r="BM355" s="3">
        <v>403.2</v>
      </c>
      <c r="BN355" s="3">
        <v>105</v>
      </c>
      <c r="BO355" s="3">
        <v>390.1</v>
      </c>
      <c r="BP355" s="3">
        <v>456.6</v>
      </c>
      <c r="BQ355" s="3">
        <v>155.9</v>
      </c>
      <c r="BR355" s="3">
        <v>113</v>
      </c>
      <c r="BS355" s="3">
        <v>148.4</v>
      </c>
      <c r="BT355" s="3">
        <v>205.9</v>
      </c>
      <c r="BU355" s="3">
        <v>141.5</v>
      </c>
      <c r="BV355" s="3">
        <v>189.5</v>
      </c>
      <c r="BW355" s="3">
        <v>218.6</v>
      </c>
      <c r="BX355" s="3">
        <v>496.6</v>
      </c>
      <c r="BY355" s="3">
        <v>91.7</v>
      </c>
      <c r="BZ355" s="3">
        <v>415.5</v>
      </c>
      <c r="CA355" s="3">
        <v>323.39999999999998</v>
      </c>
      <c r="CB355" s="3">
        <v>659.1</v>
      </c>
      <c r="CC355" s="3">
        <v>379.2</v>
      </c>
      <c r="CD355" s="3">
        <v>403</v>
      </c>
      <c r="CE355" s="3">
        <v>338</v>
      </c>
      <c r="CF355" s="3">
        <v>6.8</v>
      </c>
      <c r="CG355" s="3">
        <v>115.5</v>
      </c>
      <c r="CH355" s="3">
        <v>86.6</v>
      </c>
      <c r="CI355" s="3">
        <v>379</v>
      </c>
      <c r="CJ355" s="3">
        <v>173.8</v>
      </c>
      <c r="CK355" s="3">
        <v>205.8</v>
      </c>
      <c r="CL355" s="3">
        <v>549.70000000000005</v>
      </c>
      <c r="CM355" s="3">
        <v>239.8</v>
      </c>
      <c r="CN355" s="3">
        <v>232.8</v>
      </c>
    </row>
    <row r="356" spans="1:92" x14ac:dyDescent="0.2">
      <c r="A356" s="4">
        <v>42552</v>
      </c>
      <c r="B356" s="3">
        <v>200.6</v>
      </c>
      <c r="C356" s="3">
        <v>198.3</v>
      </c>
      <c r="D356" s="3">
        <v>255.8</v>
      </c>
      <c r="E356" s="3">
        <v>207.8</v>
      </c>
      <c r="F356" s="3">
        <v>284.10000000000002</v>
      </c>
      <c r="G356" s="3">
        <v>303.39999999999998</v>
      </c>
      <c r="H356" s="3">
        <v>219.7</v>
      </c>
      <c r="I356" s="3">
        <v>201</v>
      </c>
      <c r="J356" s="3">
        <v>125.9</v>
      </c>
      <c r="K356" s="3">
        <v>180.7</v>
      </c>
      <c r="L356" s="3">
        <v>243.5</v>
      </c>
      <c r="M356" s="3">
        <v>259.2</v>
      </c>
      <c r="N356" s="3">
        <v>225.7</v>
      </c>
      <c r="O356" s="3">
        <v>303.10000000000002</v>
      </c>
      <c r="P356" s="3">
        <v>185.4</v>
      </c>
      <c r="Q356" s="3">
        <v>239.6</v>
      </c>
      <c r="R356" s="3">
        <v>208</v>
      </c>
      <c r="S356" s="3">
        <v>223.7</v>
      </c>
      <c r="T356" s="3">
        <v>179.6</v>
      </c>
      <c r="U356" s="3">
        <v>215.5</v>
      </c>
      <c r="V356" s="3">
        <v>169.5</v>
      </c>
      <c r="W356" s="3">
        <v>250.4</v>
      </c>
      <c r="X356" s="3">
        <v>176.3</v>
      </c>
      <c r="Y356" s="3">
        <v>285.10000000000002</v>
      </c>
      <c r="Z356" s="3">
        <v>221.9</v>
      </c>
      <c r="AA356" s="3">
        <v>216.3</v>
      </c>
      <c r="AB356" s="3">
        <v>210</v>
      </c>
      <c r="AC356" s="3">
        <v>167.6</v>
      </c>
      <c r="AD356" s="3">
        <v>145.4</v>
      </c>
      <c r="AE356" s="3">
        <v>244.7</v>
      </c>
      <c r="AF356" s="3">
        <v>204.2</v>
      </c>
      <c r="AG356" s="3">
        <v>192.9</v>
      </c>
      <c r="AH356" s="3">
        <v>265.60000000000002</v>
      </c>
      <c r="AI356" s="3">
        <v>186</v>
      </c>
      <c r="AJ356" s="3">
        <v>322.7</v>
      </c>
      <c r="AK356" s="3">
        <v>373</v>
      </c>
      <c r="AL356" s="3">
        <v>315</v>
      </c>
      <c r="AM356" s="3">
        <v>304.5</v>
      </c>
      <c r="AN356" s="3">
        <v>345</v>
      </c>
      <c r="AO356" s="3">
        <v>157.5</v>
      </c>
      <c r="AP356" s="3">
        <v>253.7</v>
      </c>
      <c r="AQ356" s="3">
        <v>337.2</v>
      </c>
      <c r="AR356" s="3">
        <v>195.4</v>
      </c>
      <c r="AS356" s="3">
        <v>674.5</v>
      </c>
      <c r="AT356" s="3">
        <v>488.9</v>
      </c>
      <c r="AU356" s="3">
        <v>361</v>
      </c>
      <c r="AV356" s="3">
        <v>238.3</v>
      </c>
      <c r="AW356" s="3">
        <v>364.8</v>
      </c>
      <c r="AX356" s="3">
        <v>337.1</v>
      </c>
      <c r="AY356" s="3">
        <v>501.9</v>
      </c>
      <c r="AZ356" s="3">
        <v>369.7</v>
      </c>
      <c r="BA356" s="3">
        <v>226.8</v>
      </c>
      <c r="BB356" s="3">
        <v>359.2</v>
      </c>
      <c r="BC356" s="3">
        <v>314.7</v>
      </c>
      <c r="BD356" s="3">
        <v>301.3</v>
      </c>
      <c r="BE356" s="3">
        <v>353.5</v>
      </c>
      <c r="BF356" s="3">
        <v>312.2</v>
      </c>
      <c r="BG356" s="3">
        <v>239.3</v>
      </c>
      <c r="BH356" s="3">
        <v>224.7</v>
      </c>
      <c r="BI356" s="3">
        <v>71.2</v>
      </c>
      <c r="BJ356" s="3">
        <v>192.5</v>
      </c>
      <c r="BK356" s="3">
        <v>204.4</v>
      </c>
      <c r="BL356" s="3">
        <v>234</v>
      </c>
      <c r="BM356" s="3">
        <v>403.2</v>
      </c>
      <c r="BN356" s="3">
        <v>105.5</v>
      </c>
      <c r="BO356" s="3">
        <v>390.9</v>
      </c>
      <c r="BP356" s="3">
        <v>457.8</v>
      </c>
      <c r="BQ356" s="3">
        <v>153.4</v>
      </c>
      <c r="BR356" s="3">
        <v>107.6</v>
      </c>
      <c r="BS356" s="3">
        <v>144.5</v>
      </c>
      <c r="BT356" s="3">
        <v>202.2</v>
      </c>
      <c r="BU356" s="3">
        <v>139.1</v>
      </c>
      <c r="BV356" s="3">
        <v>186.6</v>
      </c>
      <c r="BW356" s="3">
        <v>220.1</v>
      </c>
      <c r="BX356" s="3">
        <v>498.1</v>
      </c>
      <c r="BY356" s="3">
        <v>91.6</v>
      </c>
      <c r="BZ356" s="3">
        <v>414.6</v>
      </c>
      <c r="CA356" s="3">
        <v>326.10000000000002</v>
      </c>
      <c r="CB356" s="3">
        <v>668.2</v>
      </c>
      <c r="CC356" s="3">
        <v>388.1</v>
      </c>
      <c r="CD356" s="3">
        <v>408</v>
      </c>
      <c r="CE356" s="3">
        <v>371.3</v>
      </c>
      <c r="CF356" s="3">
        <v>6.9</v>
      </c>
      <c r="CG356" s="3">
        <v>114.3</v>
      </c>
      <c r="CH356" s="3">
        <v>86</v>
      </c>
      <c r="CI356" s="3">
        <v>386.9</v>
      </c>
      <c r="CJ356" s="3">
        <v>174.1</v>
      </c>
      <c r="CK356" s="3">
        <v>205.8</v>
      </c>
      <c r="CL356" s="3">
        <v>551</v>
      </c>
      <c r="CM356" s="3">
        <v>239.2</v>
      </c>
      <c r="CN356" s="3">
        <v>236.5</v>
      </c>
    </row>
    <row r="357" spans="1:92" x14ac:dyDescent="0.2">
      <c r="A357" s="4">
        <v>42583</v>
      </c>
      <c r="B357" s="3">
        <v>203.6</v>
      </c>
      <c r="C357" s="3">
        <v>200.8</v>
      </c>
      <c r="D357" s="3">
        <v>256.10000000000002</v>
      </c>
      <c r="E357" s="3">
        <v>210</v>
      </c>
      <c r="F357" s="3">
        <v>284</v>
      </c>
      <c r="G357" s="3">
        <v>310.39999999999998</v>
      </c>
      <c r="H357" s="3">
        <v>221.8</v>
      </c>
      <c r="I357" s="3">
        <v>196.5</v>
      </c>
      <c r="J357" s="3">
        <v>125.8</v>
      </c>
      <c r="K357" s="3">
        <v>182.4</v>
      </c>
      <c r="L357" s="3">
        <v>240.4</v>
      </c>
      <c r="M357" s="3">
        <v>248.7</v>
      </c>
      <c r="N357" s="3">
        <v>229.1</v>
      </c>
      <c r="O357" s="3">
        <v>295.5</v>
      </c>
      <c r="P357" s="3">
        <v>199.3</v>
      </c>
      <c r="Q357" s="3">
        <v>235.7</v>
      </c>
      <c r="R357" s="3">
        <v>207.1</v>
      </c>
      <c r="S357" s="3">
        <v>223.4</v>
      </c>
      <c r="T357" s="3">
        <v>181.7</v>
      </c>
      <c r="U357" s="3">
        <v>220.5</v>
      </c>
      <c r="V357" s="3">
        <v>169.8</v>
      </c>
      <c r="W357" s="3">
        <v>246.3</v>
      </c>
      <c r="X357" s="3">
        <v>181.9</v>
      </c>
      <c r="Y357" s="3">
        <v>292.8</v>
      </c>
      <c r="Z357" s="3">
        <v>216.6</v>
      </c>
      <c r="AA357" s="3">
        <v>216.3</v>
      </c>
      <c r="AB357" s="3">
        <v>202.6</v>
      </c>
      <c r="AC357" s="3">
        <v>166.3</v>
      </c>
      <c r="AD357" s="3">
        <v>145.19999999999999</v>
      </c>
      <c r="AE357" s="3">
        <v>238.6</v>
      </c>
      <c r="AF357" s="3">
        <v>206.2</v>
      </c>
      <c r="AG357" s="3">
        <v>195.1</v>
      </c>
      <c r="AH357" s="3">
        <v>264.5</v>
      </c>
      <c r="AI357" s="3">
        <v>190</v>
      </c>
      <c r="AJ357" s="3">
        <v>323.10000000000002</v>
      </c>
      <c r="AK357" s="3">
        <v>372.8</v>
      </c>
      <c r="AL357" s="3">
        <v>315.8</v>
      </c>
      <c r="AM357" s="3">
        <v>304.10000000000002</v>
      </c>
      <c r="AN357" s="3">
        <v>345.7</v>
      </c>
      <c r="AO357" s="3">
        <v>155.5</v>
      </c>
      <c r="AP357" s="3">
        <v>254.7</v>
      </c>
      <c r="AQ357" s="3">
        <v>337.4</v>
      </c>
      <c r="AR357" s="3">
        <v>197</v>
      </c>
      <c r="AS357" s="3">
        <v>682.1</v>
      </c>
      <c r="AT357" s="3">
        <v>491</v>
      </c>
      <c r="AU357" s="3">
        <v>361.7</v>
      </c>
      <c r="AV357" s="3">
        <v>229.1</v>
      </c>
      <c r="AW357" s="3">
        <v>368.4</v>
      </c>
      <c r="AX357" s="3">
        <v>337.1</v>
      </c>
      <c r="AY357" s="3">
        <v>501.9</v>
      </c>
      <c r="AZ357" s="3">
        <v>370.4</v>
      </c>
      <c r="BA357" s="3">
        <v>227.2</v>
      </c>
      <c r="BB357" s="3">
        <v>365.1</v>
      </c>
      <c r="BC357" s="3">
        <v>315</v>
      </c>
      <c r="BD357" s="3">
        <v>301.3</v>
      </c>
      <c r="BE357" s="3">
        <v>353.5</v>
      </c>
      <c r="BF357" s="3">
        <v>307.2</v>
      </c>
      <c r="BG357" s="3">
        <v>247.6</v>
      </c>
      <c r="BH357" s="3">
        <v>229</v>
      </c>
      <c r="BI357" s="3">
        <v>71.3</v>
      </c>
      <c r="BJ357" s="3">
        <v>198.1</v>
      </c>
      <c r="BK357" s="3">
        <v>204.1</v>
      </c>
      <c r="BL357" s="3">
        <v>232.8</v>
      </c>
      <c r="BM357" s="3">
        <v>403.2</v>
      </c>
      <c r="BN357" s="3">
        <v>105.5</v>
      </c>
      <c r="BO357" s="3">
        <v>391.8</v>
      </c>
      <c r="BP357" s="3">
        <v>456.6</v>
      </c>
      <c r="BQ357" s="3">
        <v>153.80000000000001</v>
      </c>
      <c r="BR357" s="3">
        <v>110.5</v>
      </c>
      <c r="BS357" s="3">
        <v>146.30000000000001</v>
      </c>
      <c r="BT357" s="3">
        <v>205.7</v>
      </c>
      <c r="BU357" s="3">
        <v>140.30000000000001</v>
      </c>
      <c r="BV357" s="3">
        <v>189.4</v>
      </c>
      <c r="BW357" s="3">
        <v>220.1</v>
      </c>
      <c r="BX357" s="3">
        <v>498.6</v>
      </c>
      <c r="BY357" s="3">
        <v>90.9</v>
      </c>
      <c r="BZ357" s="3">
        <v>414.9</v>
      </c>
      <c r="CA357" s="3">
        <v>319.2</v>
      </c>
      <c r="CB357" s="3">
        <v>675.5</v>
      </c>
      <c r="CC357" s="3">
        <v>385.3</v>
      </c>
      <c r="CD357" s="3">
        <v>415.1</v>
      </c>
      <c r="CE357" s="3">
        <v>406.2</v>
      </c>
      <c r="CF357" s="3">
        <v>6.8</v>
      </c>
      <c r="CG357" s="3">
        <v>112.5</v>
      </c>
      <c r="CH357" s="3">
        <v>85.6</v>
      </c>
      <c r="CI357" s="3">
        <v>383.1</v>
      </c>
      <c r="CJ357" s="3">
        <v>174.1</v>
      </c>
      <c r="CK357" s="3">
        <v>205.8</v>
      </c>
      <c r="CL357" s="3">
        <v>552</v>
      </c>
      <c r="CM357" s="3">
        <v>240</v>
      </c>
      <c r="CN357" s="3">
        <v>236</v>
      </c>
    </row>
    <row r="358" spans="1:92" x14ac:dyDescent="0.2">
      <c r="A358" s="4">
        <v>42614</v>
      </c>
      <c r="B358" s="3">
        <v>203.6</v>
      </c>
      <c r="C358" s="3">
        <v>198.4</v>
      </c>
      <c r="D358" s="3">
        <v>254.2</v>
      </c>
      <c r="E358" s="3">
        <v>208.2</v>
      </c>
      <c r="F358" s="3">
        <v>292.5</v>
      </c>
      <c r="G358" s="3">
        <v>318.3</v>
      </c>
      <c r="H358" s="3">
        <v>220.2</v>
      </c>
      <c r="I358" s="3">
        <v>201</v>
      </c>
      <c r="J358" s="3">
        <v>124.3</v>
      </c>
      <c r="K358" s="3">
        <v>182.3</v>
      </c>
      <c r="L358" s="3">
        <v>239.7</v>
      </c>
      <c r="M358" s="3">
        <v>249</v>
      </c>
      <c r="N358" s="3">
        <v>227.5</v>
      </c>
      <c r="O358" s="3">
        <v>292.89999999999998</v>
      </c>
      <c r="P358" s="3">
        <v>193</v>
      </c>
      <c r="Q358" s="3">
        <v>231.2</v>
      </c>
      <c r="R358" s="3">
        <v>208.5</v>
      </c>
      <c r="S358" s="3">
        <v>222.1</v>
      </c>
      <c r="T358" s="3">
        <v>179.9</v>
      </c>
      <c r="U358" s="3">
        <v>213.8</v>
      </c>
      <c r="V358" s="3">
        <v>169.5</v>
      </c>
      <c r="W358" s="3">
        <v>252.1</v>
      </c>
      <c r="X358" s="3">
        <v>183.2</v>
      </c>
      <c r="Y358" s="3">
        <v>282.2</v>
      </c>
      <c r="Z358" s="3">
        <v>221.8</v>
      </c>
      <c r="AA358" s="3">
        <v>218.5</v>
      </c>
      <c r="AB358" s="3">
        <v>208.8</v>
      </c>
      <c r="AC358" s="3">
        <v>166.9</v>
      </c>
      <c r="AD358" s="3">
        <v>144.5</v>
      </c>
      <c r="AE358" s="3">
        <v>245.4</v>
      </c>
      <c r="AF358" s="3">
        <v>210.6</v>
      </c>
      <c r="AG358" s="3">
        <v>199.5</v>
      </c>
      <c r="AH358" s="3">
        <v>267.8</v>
      </c>
      <c r="AI358" s="3">
        <v>190.1</v>
      </c>
      <c r="AJ358" s="3">
        <v>323.5</v>
      </c>
      <c r="AK358" s="3">
        <v>374.3</v>
      </c>
      <c r="AL358" s="3">
        <v>316.3</v>
      </c>
      <c r="AM358" s="3">
        <v>306.2</v>
      </c>
      <c r="AN358" s="3">
        <v>346.5</v>
      </c>
      <c r="AO358" s="3">
        <v>159.30000000000001</v>
      </c>
      <c r="AP358" s="3">
        <v>254.6</v>
      </c>
      <c r="AQ358" s="3">
        <v>338</v>
      </c>
      <c r="AR358" s="3">
        <v>196.4</v>
      </c>
      <c r="AS358" s="3">
        <v>684.3</v>
      </c>
      <c r="AT358" s="3">
        <v>491.1</v>
      </c>
      <c r="AU358" s="3">
        <v>362.1</v>
      </c>
      <c r="AV358" s="3">
        <v>235.1</v>
      </c>
      <c r="AW358" s="3">
        <v>371.1</v>
      </c>
      <c r="AX358" s="3">
        <v>337.1</v>
      </c>
      <c r="AY358" s="3">
        <v>501.9</v>
      </c>
      <c r="AZ358" s="3">
        <v>370.7</v>
      </c>
      <c r="BA358" s="3">
        <v>225.4</v>
      </c>
      <c r="BB358" s="3">
        <v>366.3</v>
      </c>
      <c r="BC358" s="3">
        <v>317.2</v>
      </c>
      <c r="BD358" s="3">
        <v>301.3</v>
      </c>
      <c r="BE358" s="3">
        <v>353.5</v>
      </c>
      <c r="BF358" s="3">
        <v>318.8</v>
      </c>
      <c r="BG358" s="3">
        <v>249.8</v>
      </c>
      <c r="BH358" s="3">
        <v>230</v>
      </c>
      <c r="BI358" s="3">
        <v>72.2</v>
      </c>
      <c r="BJ358" s="3">
        <v>196.3</v>
      </c>
      <c r="BK358" s="3">
        <v>206</v>
      </c>
      <c r="BL358" s="3">
        <v>234.6</v>
      </c>
      <c r="BM358" s="3">
        <v>403.2</v>
      </c>
      <c r="BN358" s="3">
        <v>105.4</v>
      </c>
      <c r="BO358" s="3">
        <v>392.7</v>
      </c>
      <c r="BP358" s="3">
        <v>462.5</v>
      </c>
      <c r="BQ358" s="3">
        <v>159.30000000000001</v>
      </c>
      <c r="BR358" s="3">
        <v>118.7</v>
      </c>
      <c r="BS358" s="3">
        <v>151.69999999999999</v>
      </c>
      <c r="BT358" s="3">
        <v>211.6</v>
      </c>
      <c r="BU358" s="3">
        <v>144.5</v>
      </c>
      <c r="BV358" s="3">
        <v>191.6</v>
      </c>
      <c r="BW358" s="3">
        <v>220.6</v>
      </c>
      <c r="BX358" s="3">
        <v>498.9</v>
      </c>
      <c r="BY358" s="3">
        <v>90.7</v>
      </c>
      <c r="BZ358" s="3">
        <v>416.1</v>
      </c>
      <c r="CA358" s="3">
        <v>325.39999999999998</v>
      </c>
      <c r="CB358" s="3">
        <v>683.6</v>
      </c>
      <c r="CC358" s="3">
        <v>385.6</v>
      </c>
      <c r="CD358" s="3">
        <v>409</v>
      </c>
      <c r="CE358" s="3">
        <v>339.2</v>
      </c>
      <c r="CF358" s="3">
        <v>6.8</v>
      </c>
      <c r="CG358" s="3">
        <v>112.9</v>
      </c>
      <c r="CH358" s="3">
        <v>86.1</v>
      </c>
      <c r="CI358" s="3">
        <v>380.9</v>
      </c>
      <c r="CJ358" s="3">
        <v>175.2</v>
      </c>
      <c r="CK358" s="3">
        <v>205.8</v>
      </c>
      <c r="CL358" s="3">
        <v>557.70000000000005</v>
      </c>
      <c r="CM358" s="3">
        <v>238.8</v>
      </c>
      <c r="CN358" s="3">
        <v>241.2</v>
      </c>
    </row>
    <row r="359" spans="1:92" x14ac:dyDescent="0.2">
      <c r="A359" s="4">
        <v>42644</v>
      </c>
      <c r="B359" s="3">
        <v>203.4</v>
      </c>
      <c r="C359" s="3">
        <v>200.3</v>
      </c>
      <c r="D359" s="3">
        <v>254.1</v>
      </c>
      <c r="E359" s="3">
        <v>212.2</v>
      </c>
      <c r="F359" s="3">
        <v>295.8</v>
      </c>
      <c r="G359" s="3">
        <v>320.10000000000002</v>
      </c>
      <c r="H359" s="3">
        <v>220.2</v>
      </c>
      <c r="I359" s="3">
        <v>194.8</v>
      </c>
      <c r="J359" s="3">
        <v>127.2</v>
      </c>
      <c r="K359" s="3">
        <v>179.4</v>
      </c>
      <c r="L359" s="3">
        <v>247</v>
      </c>
      <c r="M359" s="3">
        <v>260.60000000000002</v>
      </c>
      <c r="N359" s="3">
        <v>230.8</v>
      </c>
      <c r="O359" s="3">
        <v>303</v>
      </c>
      <c r="P359" s="3">
        <v>186.8</v>
      </c>
      <c r="Q359" s="3">
        <v>236.1</v>
      </c>
      <c r="R359" s="3">
        <v>205</v>
      </c>
      <c r="S359" s="3">
        <v>222.5</v>
      </c>
      <c r="T359" s="3">
        <v>176.3</v>
      </c>
      <c r="U359" s="3">
        <v>210.8</v>
      </c>
      <c r="V359" s="3">
        <v>167.3</v>
      </c>
      <c r="W359" s="3">
        <v>243</v>
      </c>
      <c r="X359" s="3">
        <v>181.9</v>
      </c>
      <c r="Y359" s="3">
        <v>284.89999999999998</v>
      </c>
      <c r="Z359" s="3">
        <v>217.8</v>
      </c>
      <c r="AA359" s="3">
        <v>212.7</v>
      </c>
      <c r="AB359" s="3">
        <v>205.9</v>
      </c>
      <c r="AC359" s="3">
        <v>164.7</v>
      </c>
      <c r="AD359" s="3">
        <v>143.30000000000001</v>
      </c>
      <c r="AE359" s="3">
        <v>238.4</v>
      </c>
      <c r="AF359" s="3">
        <v>214</v>
      </c>
      <c r="AG359" s="3">
        <v>203.3</v>
      </c>
      <c r="AH359" s="3">
        <v>267.7</v>
      </c>
      <c r="AI359" s="3">
        <v>185.8</v>
      </c>
      <c r="AJ359" s="3">
        <v>324.2</v>
      </c>
      <c r="AK359" s="3">
        <v>374.5</v>
      </c>
      <c r="AL359" s="3">
        <v>316.89999999999998</v>
      </c>
      <c r="AM359" s="3">
        <v>306.2</v>
      </c>
      <c r="AN359" s="3">
        <v>347.1</v>
      </c>
      <c r="AO359" s="3">
        <v>158.19999999999999</v>
      </c>
      <c r="AP359" s="3">
        <v>254.6</v>
      </c>
      <c r="AQ359" s="3">
        <v>339.8</v>
      </c>
      <c r="AR359" s="3">
        <v>195</v>
      </c>
      <c r="AS359" s="3">
        <v>685.3</v>
      </c>
      <c r="AT359" s="3">
        <v>492.5</v>
      </c>
      <c r="AU359" s="3">
        <v>362.5</v>
      </c>
      <c r="AV359" s="3">
        <v>228.5</v>
      </c>
      <c r="AW359" s="3">
        <v>371.3</v>
      </c>
      <c r="AX359" s="3">
        <v>337.1</v>
      </c>
      <c r="AY359" s="3">
        <v>501.9</v>
      </c>
      <c r="AZ359" s="3">
        <v>371.5</v>
      </c>
      <c r="BA359" s="3">
        <v>223</v>
      </c>
      <c r="BB359" s="3">
        <v>369</v>
      </c>
      <c r="BC359" s="3">
        <v>322.8</v>
      </c>
      <c r="BD359" s="3">
        <v>301.3</v>
      </c>
      <c r="BE359" s="3">
        <v>353.5</v>
      </c>
      <c r="BF359" s="3">
        <v>357.5</v>
      </c>
      <c r="BG359" s="3">
        <v>246.9</v>
      </c>
      <c r="BH359" s="3">
        <v>231.8</v>
      </c>
      <c r="BI359" s="3">
        <v>73.900000000000006</v>
      </c>
      <c r="BJ359" s="3">
        <v>196.7</v>
      </c>
      <c r="BK359" s="3">
        <v>209</v>
      </c>
      <c r="BL359" s="3">
        <v>235.8</v>
      </c>
      <c r="BM359" s="3">
        <v>403.2</v>
      </c>
      <c r="BN359" s="3">
        <v>105.4</v>
      </c>
      <c r="BO359" s="3">
        <v>393.6</v>
      </c>
      <c r="BP359" s="3">
        <v>466.3</v>
      </c>
      <c r="BQ359" s="3">
        <v>160.30000000000001</v>
      </c>
      <c r="BR359" s="3">
        <v>118.2</v>
      </c>
      <c r="BS359" s="3">
        <v>154.9</v>
      </c>
      <c r="BT359" s="3">
        <v>211.7</v>
      </c>
      <c r="BU359" s="3">
        <v>144.80000000000001</v>
      </c>
      <c r="BV359" s="3">
        <v>189.5</v>
      </c>
      <c r="BW359" s="3">
        <v>222.5</v>
      </c>
      <c r="BX359" s="3">
        <v>495.1</v>
      </c>
      <c r="BY359" s="3">
        <v>90.8</v>
      </c>
      <c r="BZ359" s="3">
        <v>417</v>
      </c>
      <c r="CA359" s="3">
        <v>328.3</v>
      </c>
      <c r="CB359" s="3">
        <v>685.6</v>
      </c>
      <c r="CC359" s="3">
        <v>383.9</v>
      </c>
      <c r="CD359" s="3">
        <v>411.1</v>
      </c>
      <c r="CE359" s="3">
        <v>323.3</v>
      </c>
      <c r="CF359" s="3">
        <v>6.9</v>
      </c>
      <c r="CG359" s="3">
        <v>108.7</v>
      </c>
      <c r="CH359" s="3">
        <v>86.3</v>
      </c>
      <c r="CI359" s="3">
        <v>387.8</v>
      </c>
      <c r="CJ359" s="3">
        <v>175.7</v>
      </c>
      <c r="CK359" s="3">
        <v>205.8</v>
      </c>
      <c r="CL359" s="3">
        <v>561.5</v>
      </c>
      <c r="CM359" s="3">
        <v>238.2</v>
      </c>
      <c r="CN359" s="3">
        <v>239.6</v>
      </c>
    </row>
    <row r="360" spans="1:92" x14ac:dyDescent="0.2">
      <c r="A360" s="4">
        <v>42675</v>
      </c>
      <c r="B360" s="3">
        <v>205.8</v>
      </c>
      <c r="C360" s="3">
        <v>200.9</v>
      </c>
      <c r="D360" s="3">
        <v>251.9</v>
      </c>
      <c r="E360" s="3">
        <v>211.2</v>
      </c>
      <c r="F360" s="3">
        <v>289.8</v>
      </c>
      <c r="G360" s="3">
        <v>307.7</v>
      </c>
      <c r="H360" s="3">
        <v>219.8</v>
      </c>
      <c r="I360" s="3">
        <v>201.9</v>
      </c>
      <c r="J360" s="3">
        <v>126.7</v>
      </c>
      <c r="K360" s="3">
        <v>180.2</v>
      </c>
      <c r="L360" s="3">
        <v>243.4</v>
      </c>
      <c r="M360" s="3">
        <v>252.1</v>
      </c>
      <c r="N360" s="3">
        <v>231.7</v>
      </c>
      <c r="O360" s="3">
        <v>308.60000000000002</v>
      </c>
      <c r="P360" s="3">
        <v>177.9</v>
      </c>
      <c r="Q360" s="3">
        <v>232.2</v>
      </c>
      <c r="R360" s="3">
        <v>207.4</v>
      </c>
      <c r="S360" s="3">
        <v>222.9</v>
      </c>
      <c r="T360" s="3">
        <v>179.7</v>
      </c>
      <c r="U360" s="3">
        <v>217.2</v>
      </c>
      <c r="V360" s="3">
        <v>168.1</v>
      </c>
      <c r="W360" s="3">
        <v>241.9</v>
      </c>
      <c r="X360" s="3">
        <v>186.4</v>
      </c>
      <c r="Y360" s="3">
        <v>280.3</v>
      </c>
      <c r="Z360" s="3">
        <v>216.2</v>
      </c>
      <c r="AA360" s="3">
        <v>214</v>
      </c>
      <c r="AB360" s="3">
        <v>203</v>
      </c>
      <c r="AC360" s="3">
        <v>165.7</v>
      </c>
      <c r="AD360" s="3">
        <v>143.4</v>
      </c>
      <c r="AE360" s="3">
        <v>243.7</v>
      </c>
      <c r="AF360" s="3">
        <v>222.3</v>
      </c>
      <c r="AG360" s="3">
        <v>212.2</v>
      </c>
      <c r="AH360" s="3">
        <v>267.7</v>
      </c>
      <c r="AI360" s="3">
        <v>191.8</v>
      </c>
      <c r="AJ360" s="3">
        <v>325.2</v>
      </c>
      <c r="AK360" s="3">
        <v>376.2</v>
      </c>
      <c r="AL360" s="3">
        <v>318.10000000000002</v>
      </c>
      <c r="AM360" s="3">
        <v>305.8</v>
      </c>
      <c r="AN360" s="3">
        <v>347.6</v>
      </c>
      <c r="AO360" s="3">
        <v>156.19999999999999</v>
      </c>
      <c r="AP360" s="3">
        <v>253.6</v>
      </c>
      <c r="AQ360" s="3">
        <v>340.7</v>
      </c>
      <c r="AR360" s="3">
        <v>192.3</v>
      </c>
      <c r="AS360" s="3">
        <v>687.2</v>
      </c>
      <c r="AT360" s="3">
        <v>490.3</v>
      </c>
      <c r="AU360" s="3">
        <v>363</v>
      </c>
      <c r="AV360" s="3">
        <v>226.5</v>
      </c>
      <c r="AW360" s="3">
        <v>372.1</v>
      </c>
      <c r="AX360" s="3">
        <v>337.1</v>
      </c>
      <c r="AY360" s="3">
        <v>501.9</v>
      </c>
      <c r="AZ360" s="3">
        <v>371.6</v>
      </c>
      <c r="BA360" s="3">
        <v>218.8</v>
      </c>
      <c r="BB360" s="3">
        <v>373.3</v>
      </c>
      <c r="BC360" s="3">
        <v>325.10000000000002</v>
      </c>
      <c r="BD360" s="3">
        <v>301.3</v>
      </c>
      <c r="BE360" s="3">
        <v>353.5</v>
      </c>
      <c r="BF360" s="3">
        <v>344.7</v>
      </c>
      <c r="BG360" s="3">
        <v>251.8</v>
      </c>
      <c r="BH360" s="3">
        <v>233.4</v>
      </c>
      <c r="BI360" s="3">
        <v>72</v>
      </c>
      <c r="BJ360" s="3">
        <v>196.6</v>
      </c>
      <c r="BK360" s="3">
        <v>210.3</v>
      </c>
      <c r="BL360" s="3">
        <v>236.3</v>
      </c>
      <c r="BM360" s="3">
        <v>403.2</v>
      </c>
      <c r="BN360" s="3">
        <v>105.8</v>
      </c>
      <c r="BO360" s="3">
        <v>394.1</v>
      </c>
      <c r="BP360" s="3">
        <v>467</v>
      </c>
      <c r="BQ360" s="3">
        <v>162.4</v>
      </c>
      <c r="BR360" s="3">
        <v>120.4</v>
      </c>
      <c r="BS360" s="3">
        <v>157.80000000000001</v>
      </c>
      <c r="BT360" s="3">
        <v>213.9</v>
      </c>
      <c r="BU360" s="3">
        <v>145.4</v>
      </c>
      <c r="BV360" s="3">
        <v>191.7</v>
      </c>
      <c r="BW360" s="3">
        <v>221.7</v>
      </c>
      <c r="BX360" s="3">
        <v>496</v>
      </c>
      <c r="BY360" s="3">
        <v>91.2</v>
      </c>
      <c r="BZ360" s="3">
        <v>418.5</v>
      </c>
      <c r="CA360" s="3">
        <v>340.6</v>
      </c>
      <c r="CB360" s="3">
        <v>694.4</v>
      </c>
      <c r="CC360" s="3">
        <v>384.4</v>
      </c>
      <c r="CD360" s="3">
        <v>416.1</v>
      </c>
      <c r="CE360" s="3">
        <v>297.39999999999998</v>
      </c>
      <c r="CF360" s="3">
        <v>7</v>
      </c>
      <c r="CG360" s="3">
        <v>110.8</v>
      </c>
      <c r="CH360" s="3">
        <v>86.4</v>
      </c>
      <c r="CI360" s="3">
        <v>396.4</v>
      </c>
      <c r="CJ360" s="3">
        <v>175.1</v>
      </c>
      <c r="CK360" s="3">
        <v>205.8</v>
      </c>
      <c r="CL360" s="3">
        <v>561.70000000000005</v>
      </c>
      <c r="CM360" s="3">
        <v>239</v>
      </c>
      <c r="CN360" s="3">
        <v>239.4</v>
      </c>
    </row>
    <row r="361" spans="1:92" x14ac:dyDescent="0.2">
      <c r="A361" s="4">
        <v>42705</v>
      </c>
      <c r="B361" s="3">
        <v>205.4</v>
      </c>
      <c r="C361" s="3">
        <v>200</v>
      </c>
      <c r="D361" s="3">
        <v>258.5</v>
      </c>
      <c r="E361" s="3">
        <v>208.3</v>
      </c>
      <c r="F361" s="3">
        <v>292.10000000000002</v>
      </c>
      <c r="G361" s="3">
        <v>316.5</v>
      </c>
      <c r="H361" s="3">
        <v>212.8</v>
      </c>
      <c r="I361" s="3">
        <v>203.7</v>
      </c>
      <c r="J361" s="3">
        <v>127.5</v>
      </c>
      <c r="K361" s="3">
        <v>183.2</v>
      </c>
      <c r="L361" s="3">
        <v>241.9</v>
      </c>
      <c r="M361" s="3">
        <v>255.1</v>
      </c>
      <c r="N361" s="3">
        <v>226.3</v>
      </c>
      <c r="O361" s="3">
        <v>318.5</v>
      </c>
      <c r="P361" s="3">
        <v>191.2</v>
      </c>
      <c r="Q361" s="3">
        <v>233</v>
      </c>
      <c r="R361" s="3">
        <v>208.8</v>
      </c>
      <c r="S361" s="3">
        <v>224.3</v>
      </c>
      <c r="T361" s="3">
        <v>180.9</v>
      </c>
      <c r="U361" s="3">
        <v>213.5</v>
      </c>
      <c r="V361" s="3">
        <v>166.2</v>
      </c>
      <c r="W361" s="3">
        <v>245.1</v>
      </c>
      <c r="X361" s="3">
        <v>186.9</v>
      </c>
      <c r="Y361" s="3">
        <v>282</v>
      </c>
      <c r="Z361" s="3">
        <v>216.3</v>
      </c>
      <c r="AA361" s="3">
        <v>214.9</v>
      </c>
      <c r="AB361" s="3">
        <v>202.8</v>
      </c>
      <c r="AC361" s="3">
        <v>169.1</v>
      </c>
      <c r="AD361" s="3">
        <v>146</v>
      </c>
      <c r="AE361" s="3">
        <v>250.7</v>
      </c>
      <c r="AF361" s="3">
        <v>220.8</v>
      </c>
      <c r="AG361" s="3">
        <v>210.7</v>
      </c>
      <c r="AH361" s="3">
        <v>267.5</v>
      </c>
      <c r="AI361" s="3">
        <v>192.5</v>
      </c>
      <c r="AJ361" s="3">
        <v>326.10000000000002</v>
      </c>
      <c r="AK361" s="3">
        <v>376.6</v>
      </c>
      <c r="AL361" s="3">
        <v>319</v>
      </c>
      <c r="AM361" s="3">
        <v>305.10000000000002</v>
      </c>
      <c r="AN361" s="3">
        <v>347.9</v>
      </c>
      <c r="AO361" s="3">
        <v>153.69999999999999</v>
      </c>
      <c r="AP361" s="3">
        <v>252.3</v>
      </c>
      <c r="AQ361" s="3">
        <v>341.2</v>
      </c>
      <c r="AR361" s="3">
        <v>189.4</v>
      </c>
      <c r="AS361" s="3">
        <v>687.8</v>
      </c>
      <c r="AT361" s="3">
        <v>492</v>
      </c>
      <c r="AU361" s="3">
        <v>363.5</v>
      </c>
      <c r="AV361" s="3">
        <v>225.6</v>
      </c>
      <c r="AW361" s="3">
        <v>372.8</v>
      </c>
      <c r="AX361" s="3">
        <v>337.1</v>
      </c>
      <c r="AY361" s="3">
        <v>501.9</v>
      </c>
      <c r="AZ361" s="3">
        <v>371.6</v>
      </c>
      <c r="BA361" s="3">
        <v>223.3</v>
      </c>
      <c r="BB361" s="3">
        <v>372.7</v>
      </c>
      <c r="BC361" s="3">
        <v>327.10000000000002</v>
      </c>
      <c r="BD361" s="3">
        <v>301.3</v>
      </c>
      <c r="BE361" s="3">
        <v>353.5</v>
      </c>
      <c r="BF361" s="3">
        <v>371.2</v>
      </c>
      <c r="BG361" s="3">
        <v>260.3</v>
      </c>
      <c r="BH361" s="3">
        <v>236.4</v>
      </c>
      <c r="BI361" s="3">
        <v>73</v>
      </c>
      <c r="BJ361" s="3">
        <v>196.2</v>
      </c>
      <c r="BK361" s="3">
        <v>208.6</v>
      </c>
      <c r="BL361" s="3">
        <v>239.5</v>
      </c>
      <c r="BM361" s="3">
        <v>403.2</v>
      </c>
      <c r="BN361" s="3">
        <v>105.4</v>
      </c>
      <c r="BO361" s="3">
        <v>395.2</v>
      </c>
      <c r="BP361" s="3">
        <v>467.4</v>
      </c>
      <c r="BQ361" s="3">
        <v>162</v>
      </c>
      <c r="BR361" s="3">
        <v>118.1</v>
      </c>
      <c r="BS361" s="3">
        <v>157.80000000000001</v>
      </c>
      <c r="BT361" s="3">
        <v>214.4</v>
      </c>
      <c r="BU361" s="3">
        <v>143.5</v>
      </c>
      <c r="BV361" s="3">
        <v>191.4</v>
      </c>
      <c r="BW361" s="3">
        <v>221.2</v>
      </c>
      <c r="BX361" s="3">
        <v>496.5</v>
      </c>
      <c r="BY361" s="3">
        <v>91.2</v>
      </c>
      <c r="BZ361" s="3">
        <v>419.2</v>
      </c>
      <c r="CA361" s="3">
        <v>334.9</v>
      </c>
      <c r="CB361" s="3">
        <v>705</v>
      </c>
      <c r="CC361" s="3">
        <v>387.2</v>
      </c>
      <c r="CD361" s="3">
        <v>429.3</v>
      </c>
      <c r="CE361" s="3">
        <v>379.8</v>
      </c>
      <c r="CF361" s="3">
        <v>6.9</v>
      </c>
      <c r="CG361" s="3">
        <v>117.1</v>
      </c>
      <c r="CH361" s="3">
        <v>86.1</v>
      </c>
      <c r="CI361" s="3">
        <v>391.4</v>
      </c>
      <c r="CJ361" s="3">
        <v>176.1</v>
      </c>
      <c r="CK361" s="3">
        <v>205.8</v>
      </c>
      <c r="CL361" s="3">
        <v>561.20000000000005</v>
      </c>
      <c r="CM361" s="3">
        <v>239.4</v>
      </c>
      <c r="CN361" s="3">
        <v>239.5</v>
      </c>
    </row>
    <row r="362" spans="1:92" x14ac:dyDescent="0.2">
      <c r="A362" s="4">
        <v>42736</v>
      </c>
      <c r="B362" s="3">
        <v>207.1</v>
      </c>
      <c r="C362" s="3">
        <v>194.9</v>
      </c>
      <c r="D362" s="3">
        <v>257.39999999999998</v>
      </c>
      <c r="E362" s="3">
        <v>211.9</v>
      </c>
      <c r="F362" s="3">
        <v>283.10000000000002</v>
      </c>
      <c r="G362" s="3">
        <v>309.7</v>
      </c>
      <c r="H362" s="3">
        <v>220.7</v>
      </c>
      <c r="I362" s="3">
        <v>202.3</v>
      </c>
      <c r="J362" s="3">
        <v>124.8</v>
      </c>
      <c r="K362" s="3">
        <v>184.4</v>
      </c>
      <c r="L362" s="3">
        <v>243.5</v>
      </c>
      <c r="M362" s="3">
        <v>259</v>
      </c>
      <c r="N362" s="3">
        <v>225.8</v>
      </c>
      <c r="O362" s="3">
        <v>325.60000000000002</v>
      </c>
      <c r="P362" s="3">
        <v>191.1</v>
      </c>
      <c r="Q362" s="3">
        <v>235.7</v>
      </c>
      <c r="R362" s="3">
        <v>209.7</v>
      </c>
      <c r="S362" s="3">
        <v>222.5</v>
      </c>
      <c r="T362" s="3">
        <v>177.2</v>
      </c>
      <c r="U362" s="3">
        <v>219.3</v>
      </c>
      <c r="V362" s="3">
        <v>168.1</v>
      </c>
      <c r="W362" s="3">
        <v>249.7</v>
      </c>
      <c r="X362" s="3">
        <v>188.9</v>
      </c>
      <c r="Y362" s="3">
        <v>295.60000000000002</v>
      </c>
      <c r="Z362" s="3">
        <v>223.5</v>
      </c>
      <c r="AA362" s="3">
        <v>215.3</v>
      </c>
      <c r="AB362" s="3">
        <v>212.6</v>
      </c>
      <c r="AC362" s="3">
        <v>167.9</v>
      </c>
      <c r="AD362" s="3">
        <v>147.5</v>
      </c>
      <c r="AE362" s="3">
        <v>236.8</v>
      </c>
      <c r="AF362" s="3">
        <v>213</v>
      </c>
      <c r="AG362" s="3">
        <v>202</v>
      </c>
      <c r="AH362" s="3">
        <v>268.60000000000002</v>
      </c>
      <c r="AI362" s="3">
        <v>187.7</v>
      </c>
      <c r="AJ362" s="3">
        <v>326.10000000000002</v>
      </c>
      <c r="AK362" s="3">
        <v>377.3</v>
      </c>
      <c r="AL362" s="3">
        <v>319.39999999999998</v>
      </c>
      <c r="AM362" s="3">
        <v>308.7</v>
      </c>
      <c r="AN362" s="3">
        <v>348.5</v>
      </c>
      <c r="AO362" s="3">
        <v>161.9</v>
      </c>
      <c r="AP362" s="3">
        <v>257.2</v>
      </c>
      <c r="AQ362" s="3">
        <v>341.2</v>
      </c>
      <c r="AR362" s="3">
        <v>198.5</v>
      </c>
      <c r="AS362" s="3">
        <v>688.5</v>
      </c>
      <c r="AT362" s="3">
        <v>490.3</v>
      </c>
      <c r="AU362" s="3">
        <v>364.8</v>
      </c>
      <c r="AV362" s="3">
        <v>225.2</v>
      </c>
      <c r="AW362" s="3">
        <v>373.2</v>
      </c>
      <c r="AX362" s="3">
        <v>337.1</v>
      </c>
      <c r="AY362" s="3">
        <v>501.9</v>
      </c>
      <c r="AZ362" s="3">
        <v>372.3</v>
      </c>
      <c r="BA362" s="3">
        <v>224.3</v>
      </c>
      <c r="BB362" s="3">
        <v>371.9</v>
      </c>
      <c r="BC362" s="3">
        <v>327.7</v>
      </c>
      <c r="BD362" s="3">
        <v>301.3</v>
      </c>
      <c r="BE362" s="3">
        <v>351.4</v>
      </c>
      <c r="BF362" s="3">
        <v>393.2</v>
      </c>
      <c r="BG362" s="3">
        <v>242.9</v>
      </c>
      <c r="BH362" s="3">
        <v>229.5</v>
      </c>
      <c r="BI362" s="3">
        <v>73.400000000000006</v>
      </c>
      <c r="BJ362" s="3">
        <v>195</v>
      </c>
      <c r="BK362" s="3">
        <v>209.6</v>
      </c>
      <c r="BL362" s="3">
        <v>235.6</v>
      </c>
      <c r="BM362" s="3">
        <v>403.2</v>
      </c>
      <c r="BN362" s="3">
        <v>105</v>
      </c>
      <c r="BO362" s="3">
        <v>396.2</v>
      </c>
      <c r="BP362" s="3">
        <v>466.2</v>
      </c>
      <c r="BQ362" s="3">
        <v>155.69999999999999</v>
      </c>
      <c r="BR362" s="3">
        <v>111.9</v>
      </c>
      <c r="BS362" s="3">
        <v>151.6</v>
      </c>
      <c r="BT362" s="3">
        <v>211.2</v>
      </c>
      <c r="BU362" s="3">
        <v>139.30000000000001</v>
      </c>
      <c r="BV362" s="3">
        <v>189.8</v>
      </c>
      <c r="BW362" s="3">
        <v>222.5</v>
      </c>
      <c r="BX362" s="3">
        <v>500.5</v>
      </c>
      <c r="BY362" s="3">
        <v>92.3</v>
      </c>
      <c r="BZ362" s="3">
        <v>419.4</v>
      </c>
      <c r="CA362" s="3">
        <v>345.8</v>
      </c>
      <c r="CB362" s="3">
        <v>701.1</v>
      </c>
      <c r="CC362" s="3">
        <v>393.2</v>
      </c>
      <c r="CD362" s="3">
        <v>440.6</v>
      </c>
      <c r="CE362" s="3">
        <v>289.10000000000002</v>
      </c>
      <c r="CF362" s="3">
        <v>6.9</v>
      </c>
      <c r="CG362" s="3">
        <v>108.7</v>
      </c>
      <c r="CH362" s="3">
        <v>86.8</v>
      </c>
      <c r="CI362" s="3">
        <v>391.4</v>
      </c>
      <c r="CJ362" s="3">
        <v>175.2</v>
      </c>
      <c r="CK362" s="3">
        <v>206.6</v>
      </c>
      <c r="CL362" s="3">
        <v>547.79999999999995</v>
      </c>
      <c r="CM362" s="3">
        <v>240.1</v>
      </c>
      <c r="CN362" s="3">
        <v>237.7</v>
      </c>
    </row>
    <row r="363" spans="1:92" x14ac:dyDescent="0.2">
      <c r="A363" s="4">
        <v>42767</v>
      </c>
      <c r="B363" s="3">
        <v>208.3</v>
      </c>
      <c r="C363" s="3">
        <v>203.8</v>
      </c>
      <c r="D363" s="3">
        <v>254.4</v>
      </c>
      <c r="E363" s="3">
        <v>214</v>
      </c>
      <c r="F363" s="3">
        <v>298.7</v>
      </c>
      <c r="G363" s="3">
        <v>318.7</v>
      </c>
      <c r="H363" s="3">
        <v>222.5</v>
      </c>
      <c r="I363" s="3">
        <v>201.2</v>
      </c>
      <c r="J363" s="3">
        <v>127.3</v>
      </c>
      <c r="K363" s="3">
        <v>183.9</v>
      </c>
      <c r="L363" s="3">
        <v>254.2</v>
      </c>
      <c r="M363" s="3">
        <v>266.60000000000002</v>
      </c>
      <c r="N363" s="3">
        <v>239</v>
      </c>
      <c r="O363" s="3">
        <v>322.7</v>
      </c>
      <c r="P363" s="3">
        <v>192.6</v>
      </c>
      <c r="Q363" s="3">
        <v>237.2</v>
      </c>
      <c r="R363" s="3">
        <v>210.6</v>
      </c>
      <c r="S363" s="3">
        <v>224.7</v>
      </c>
      <c r="T363" s="3">
        <v>178.4</v>
      </c>
      <c r="U363" s="3">
        <v>222.7</v>
      </c>
      <c r="V363" s="3">
        <v>179.5</v>
      </c>
      <c r="W363" s="3">
        <v>248.7</v>
      </c>
      <c r="X363" s="3">
        <v>189.1</v>
      </c>
      <c r="Y363" s="3">
        <v>285.89999999999998</v>
      </c>
      <c r="Z363" s="3">
        <v>218.5</v>
      </c>
      <c r="AA363" s="3">
        <v>213.9</v>
      </c>
      <c r="AB363" s="3">
        <v>206.8</v>
      </c>
      <c r="AC363" s="3">
        <v>177.9</v>
      </c>
      <c r="AD363" s="3">
        <v>157.80000000000001</v>
      </c>
      <c r="AE363" s="3">
        <v>243.2</v>
      </c>
      <c r="AF363" s="3">
        <v>215.9</v>
      </c>
      <c r="AG363" s="3">
        <v>201.9</v>
      </c>
      <c r="AH363" s="3">
        <v>286.2</v>
      </c>
      <c r="AI363" s="3">
        <v>193.6</v>
      </c>
      <c r="AJ363" s="3">
        <v>327.2</v>
      </c>
      <c r="AK363" s="3">
        <v>378.4</v>
      </c>
      <c r="AL363" s="3">
        <v>320.7</v>
      </c>
      <c r="AM363" s="3">
        <v>310.2</v>
      </c>
      <c r="AN363" s="3">
        <v>349.7</v>
      </c>
      <c r="AO363" s="3">
        <v>163.80000000000001</v>
      </c>
      <c r="AP363" s="3">
        <v>255.4</v>
      </c>
      <c r="AQ363" s="3">
        <v>341.9</v>
      </c>
      <c r="AR363" s="3">
        <v>194.8</v>
      </c>
      <c r="AS363" s="3">
        <v>692.4</v>
      </c>
      <c r="AT363" s="3">
        <v>496.8</v>
      </c>
      <c r="AU363" s="3">
        <v>365.1</v>
      </c>
      <c r="AV363" s="3">
        <v>225.1</v>
      </c>
      <c r="AW363" s="3">
        <v>377.1</v>
      </c>
      <c r="AX363" s="3">
        <v>337.1</v>
      </c>
      <c r="AY363" s="3">
        <v>501.9</v>
      </c>
      <c r="AZ363" s="3">
        <v>372.6</v>
      </c>
      <c r="BA363" s="3">
        <v>224.6</v>
      </c>
      <c r="BB363" s="3">
        <v>377.3</v>
      </c>
      <c r="BC363" s="3">
        <v>329.2</v>
      </c>
      <c r="BD363" s="3">
        <v>301.3</v>
      </c>
      <c r="BE363" s="3">
        <v>351.4</v>
      </c>
      <c r="BF363" s="3">
        <v>388.5</v>
      </c>
      <c r="BG363" s="3">
        <v>255.4</v>
      </c>
      <c r="BH363" s="3">
        <v>235.8</v>
      </c>
      <c r="BI363" s="3">
        <v>75.5</v>
      </c>
      <c r="BJ363" s="3">
        <v>201.6</v>
      </c>
      <c r="BK363" s="3">
        <v>212.7</v>
      </c>
      <c r="BL363" s="3">
        <v>240.7</v>
      </c>
      <c r="BM363" s="3">
        <v>403.2</v>
      </c>
      <c r="BN363" s="3">
        <v>106.6</v>
      </c>
      <c r="BO363" s="3">
        <v>397.4</v>
      </c>
      <c r="BP363" s="3">
        <v>466.7</v>
      </c>
      <c r="BQ363" s="3">
        <v>162.6</v>
      </c>
      <c r="BR363" s="3">
        <v>121.3</v>
      </c>
      <c r="BS363" s="3">
        <v>155.30000000000001</v>
      </c>
      <c r="BT363" s="3">
        <v>214.3</v>
      </c>
      <c r="BU363" s="3">
        <v>142.80000000000001</v>
      </c>
      <c r="BV363" s="3">
        <v>195.7</v>
      </c>
      <c r="BW363" s="3">
        <v>221</v>
      </c>
      <c r="BX363" s="3">
        <v>501.3</v>
      </c>
      <c r="BY363" s="3">
        <v>92.9</v>
      </c>
      <c r="BZ363" s="3">
        <v>419.5</v>
      </c>
      <c r="CA363" s="3">
        <v>351.7</v>
      </c>
      <c r="CB363" s="3">
        <v>721.4</v>
      </c>
      <c r="CC363" s="3">
        <v>394.2</v>
      </c>
      <c r="CD363" s="3">
        <v>460.2</v>
      </c>
      <c r="CE363" s="3">
        <v>302</v>
      </c>
      <c r="CF363" s="3">
        <v>7.2</v>
      </c>
      <c r="CG363" s="3">
        <v>112.8</v>
      </c>
      <c r="CH363" s="3">
        <v>87.1</v>
      </c>
      <c r="CI363" s="3">
        <v>402.1</v>
      </c>
      <c r="CJ363" s="3">
        <v>180.2</v>
      </c>
      <c r="CK363" s="3">
        <v>206.6</v>
      </c>
      <c r="CL363" s="3">
        <v>551.79999999999995</v>
      </c>
      <c r="CM363" s="3">
        <v>240.4</v>
      </c>
      <c r="CN363" s="3">
        <v>240.9</v>
      </c>
    </row>
    <row r="364" spans="1:92" x14ac:dyDescent="0.2">
      <c r="A364" s="4">
        <v>42795</v>
      </c>
      <c r="B364" s="3">
        <v>209</v>
      </c>
      <c r="C364" s="3">
        <v>204.2</v>
      </c>
      <c r="D364" s="3">
        <v>260.3</v>
      </c>
      <c r="E364" s="3">
        <v>213.8</v>
      </c>
      <c r="F364" s="3">
        <v>299.5</v>
      </c>
      <c r="G364" s="3">
        <v>313.8</v>
      </c>
      <c r="H364" s="3">
        <v>221.8</v>
      </c>
      <c r="I364" s="3">
        <v>196.8</v>
      </c>
      <c r="J364" s="3">
        <v>126</v>
      </c>
      <c r="K364" s="3">
        <v>184.7</v>
      </c>
      <c r="L364" s="3">
        <v>254.5</v>
      </c>
      <c r="M364" s="3">
        <v>270.3</v>
      </c>
      <c r="N364" s="3">
        <v>236.5</v>
      </c>
      <c r="O364" s="3">
        <v>317.3</v>
      </c>
      <c r="P364" s="3">
        <v>201.2</v>
      </c>
      <c r="Q364" s="3">
        <v>240.1</v>
      </c>
      <c r="R364" s="3">
        <v>210.1</v>
      </c>
      <c r="S364" s="3">
        <v>225.4</v>
      </c>
      <c r="T364" s="3">
        <v>185.9</v>
      </c>
      <c r="U364" s="3">
        <v>218.2</v>
      </c>
      <c r="V364" s="3">
        <v>178.9</v>
      </c>
      <c r="W364" s="3">
        <v>245.6</v>
      </c>
      <c r="X364" s="3">
        <v>190.6</v>
      </c>
      <c r="Y364" s="3">
        <v>285.7</v>
      </c>
      <c r="Z364" s="3">
        <v>221</v>
      </c>
      <c r="AA364" s="3">
        <v>213.8</v>
      </c>
      <c r="AB364" s="3">
        <v>210.1</v>
      </c>
      <c r="AC364" s="3">
        <v>177.1</v>
      </c>
      <c r="AD364" s="3">
        <v>155.1</v>
      </c>
      <c r="AE364" s="3">
        <v>251.5</v>
      </c>
      <c r="AF364" s="3">
        <v>218.3</v>
      </c>
      <c r="AG364" s="3">
        <v>204.5</v>
      </c>
      <c r="AH364" s="3">
        <v>287.60000000000002</v>
      </c>
      <c r="AI364" s="3">
        <v>191.5</v>
      </c>
      <c r="AJ364" s="3">
        <v>328.1</v>
      </c>
      <c r="AK364" s="3">
        <v>378.1</v>
      </c>
      <c r="AL364" s="3">
        <v>321.8</v>
      </c>
      <c r="AM364" s="3">
        <v>312.60000000000002</v>
      </c>
      <c r="AN364" s="3">
        <v>351.8</v>
      </c>
      <c r="AO364" s="3">
        <v>166.1</v>
      </c>
      <c r="AP364" s="3">
        <v>257.8</v>
      </c>
      <c r="AQ364" s="3">
        <v>344.6</v>
      </c>
      <c r="AR364" s="3">
        <v>197</v>
      </c>
      <c r="AS364" s="3">
        <v>707.4</v>
      </c>
      <c r="AT364" s="3">
        <v>502.4</v>
      </c>
      <c r="AU364" s="3">
        <v>365.3</v>
      </c>
      <c r="AV364" s="3">
        <v>224.7</v>
      </c>
      <c r="AW364" s="3">
        <v>375.9</v>
      </c>
      <c r="AX364" s="3">
        <v>337.1</v>
      </c>
      <c r="AY364" s="3">
        <v>501.9</v>
      </c>
      <c r="AZ364" s="3">
        <v>372.7</v>
      </c>
      <c r="BA364" s="3">
        <v>226</v>
      </c>
      <c r="BB364" s="3">
        <v>377.7</v>
      </c>
      <c r="BC364" s="3">
        <v>329.4</v>
      </c>
      <c r="BD364" s="3">
        <v>304.2</v>
      </c>
      <c r="BE364" s="3">
        <v>351.4</v>
      </c>
      <c r="BF364" s="3">
        <v>373.3</v>
      </c>
      <c r="BG364" s="3">
        <v>261.89999999999998</v>
      </c>
      <c r="BH364" s="3">
        <v>239</v>
      </c>
      <c r="BI364" s="3">
        <v>74.7</v>
      </c>
      <c r="BJ364" s="3">
        <v>203.2</v>
      </c>
      <c r="BK364" s="3">
        <v>210.9</v>
      </c>
      <c r="BL364" s="3">
        <v>240.1</v>
      </c>
      <c r="BM364" s="3">
        <v>403.2</v>
      </c>
      <c r="BN364" s="3">
        <v>106.6</v>
      </c>
      <c r="BO364" s="3">
        <v>398.4</v>
      </c>
      <c r="BP364" s="3">
        <v>465.4</v>
      </c>
      <c r="BQ364" s="3">
        <v>164.8</v>
      </c>
      <c r="BR364" s="3">
        <v>126.7</v>
      </c>
      <c r="BS364" s="3">
        <v>158.1</v>
      </c>
      <c r="BT364" s="3">
        <v>216.4</v>
      </c>
      <c r="BU364" s="3">
        <v>147.6</v>
      </c>
      <c r="BV364" s="3">
        <v>198.1</v>
      </c>
      <c r="BW364" s="3">
        <v>222.1</v>
      </c>
      <c r="BX364" s="3">
        <v>501.9</v>
      </c>
      <c r="BY364" s="3">
        <v>92.8</v>
      </c>
      <c r="BZ364" s="3">
        <v>420.8</v>
      </c>
      <c r="CA364" s="3">
        <v>350.7</v>
      </c>
      <c r="CB364" s="3">
        <v>736.1</v>
      </c>
      <c r="CC364" s="3">
        <v>394.8</v>
      </c>
      <c r="CD364" s="3">
        <v>457.6</v>
      </c>
      <c r="CE364" s="3">
        <v>294.39999999999998</v>
      </c>
      <c r="CF364" s="3">
        <v>7.1</v>
      </c>
      <c r="CG364" s="3">
        <v>113.1</v>
      </c>
      <c r="CH364" s="3">
        <v>88.9</v>
      </c>
      <c r="CI364" s="3">
        <v>399.8</v>
      </c>
      <c r="CJ364" s="3">
        <v>177.8</v>
      </c>
      <c r="CK364" s="3">
        <v>206.6</v>
      </c>
      <c r="CL364" s="3">
        <v>550.20000000000005</v>
      </c>
      <c r="CM364" s="3">
        <v>240.6</v>
      </c>
      <c r="CN364" s="3">
        <v>241.3</v>
      </c>
    </row>
    <row r="365" spans="1:92" x14ac:dyDescent="0.2">
      <c r="A365" s="4">
        <v>42826</v>
      </c>
      <c r="B365" s="3">
        <v>209.3</v>
      </c>
      <c r="C365" s="3">
        <v>202.7</v>
      </c>
      <c r="D365" s="3">
        <v>262</v>
      </c>
      <c r="E365" s="3">
        <v>211</v>
      </c>
      <c r="F365" s="3">
        <v>299.60000000000002</v>
      </c>
      <c r="G365" s="3">
        <v>322.2</v>
      </c>
      <c r="H365" s="3">
        <v>216.4</v>
      </c>
      <c r="I365" s="3">
        <v>204.1</v>
      </c>
      <c r="J365" s="3">
        <v>127.4</v>
      </c>
      <c r="K365" s="3">
        <v>186.2</v>
      </c>
      <c r="L365" s="3">
        <v>251.9</v>
      </c>
      <c r="M365" s="3">
        <v>268.39999999999998</v>
      </c>
      <c r="N365" s="3">
        <v>233.1</v>
      </c>
      <c r="O365" s="3">
        <v>319.10000000000002</v>
      </c>
      <c r="P365" s="3">
        <v>182.9</v>
      </c>
      <c r="Q365" s="3">
        <v>234.8</v>
      </c>
      <c r="R365" s="3">
        <v>210.5</v>
      </c>
      <c r="S365" s="3">
        <v>224.2</v>
      </c>
      <c r="T365" s="3">
        <v>186.5</v>
      </c>
      <c r="U365" s="3">
        <v>216</v>
      </c>
      <c r="V365" s="3">
        <v>182.8</v>
      </c>
      <c r="W365" s="3">
        <v>246.8</v>
      </c>
      <c r="X365" s="3">
        <v>193</v>
      </c>
      <c r="Y365" s="3">
        <v>289.10000000000002</v>
      </c>
      <c r="Z365" s="3">
        <v>225.4</v>
      </c>
      <c r="AA365" s="3">
        <v>212.6</v>
      </c>
      <c r="AB365" s="3">
        <v>216</v>
      </c>
      <c r="AC365" s="3">
        <v>174.7</v>
      </c>
      <c r="AD365" s="3">
        <v>154.5</v>
      </c>
      <c r="AE365" s="3">
        <v>241.3</v>
      </c>
      <c r="AF365" s="3">
        <v>217.9</v>
      </c>
      <c r="AG365" s="3">
        <v>204.5</v>
      </c>
      <c r="AH365" s="3">
        <v>285.2</v>
      </c>
      <c r="AI365" s="3">
        <v>193.8</v>
      </c>
      <c r="AJ365" s="3">
        <v>329.6</v>
      </c>
      <c r="AK365" s="3">
        <v>378.5</v>
      </c>
      <c r="AL365" s="3">
        <v>323</v>
      </c>
      <c r="AM365" s="3">
        <v>312.5</v>
      </c>
      <c r="AN365" s="3">
        <v>353.1</v>
      </c>
      <c r="AO365" s="3">
        <v>163.5</v>
      </c>
      <c r="AP365" s="3">
        <v>258.5</v>
      </c>
      <c r="AQ365" s="3">
        <v>346</v>
      </c>
      <c r="AR365" s="3">
        <v>197</v>
      </c>
      <c r="AS365" s="3">
        <v>713.8</v>
      </c>
      <c r="AT365" s="3">
        <v>512.4</v>
      </c>
      <c r="AU365" s="3">
        <v>364.9</v>
      </c>
      <c r="AV365" s="3">
        <v>224.1</v>
      </c>
      <c r="AW365" s="3">
        <v>373.6</v>
      </c>
      <c r="AX365" s="3">
        <v>349.8</v>
      </c>
      <c r="AY365" s="3">
        <v>510.7</v>
      </c>
      <c r="AZ365" s="3">
        <v>372.8</v>
      </c>
      <c r="BA365" s="3">
        <v>225.8</v>
      </c>
      <c r="BB365" s="3">
        <v>376.6</v>
      </c>
      <c r="BC365" s="3">
        <v>329.6</v>
      </c>
      <c r="BD365" s="3">
        <v>311.89999999999998</v>
      </c>
      <c r="BE365" s="3">
        <v>349.3</v>
      </c>
      <c r="BF365" s="3">
        <v>373.9</v>
      </c>
      <c r="BG365" s="3">
        <v>257.10000000000002</v>
      </c>
      <c r="BH365" s="3">
        <v>234.1</v>
      </c>
      <c r="BI365" s="3">
        <v>74.900000000000006</v>
      </c>
      <c r="BJ365" s="3">
        <v>200.5</v>
      </c>
      <c r="BK365" s="3">
        <v>211</v>
      </c>
      <c r="BL365" s="3">
        <v>239.5</v>
      </c>
      <c r="BM365" s="3">
        <v>410.1</v>
      </c>
      <c r="BN365" s="3">
        <v>105.3</v>
      </c>
      <c r="BO365" s="3">
        <v>399.8</v>
      </c>
      <c r="BP365" s="3">
        <v>466</v>
      </c>
      <c r="BQ365" s="3">
        <v>170.5</v>
      </c>
      <c r="BR365" s="3">
        <v>128.1</v>
      </c>
      <c r="BS365" s="3">
        <v>160.1</v>
      </c>
      <c r="BT365" s="3">
        <v>219.6</v>
      </c>
      <c r="BU365" s="3">
        <v>149.5</v>
      </c>
      <c r="BV365" s="3">
        <v>195.8</v>
      </c>
      <c r="BW365" s="3">
        <v>222.1</v>
      </c>
      <c r="BX365" s="3">
        <v>507.9</v>
      </c>
      <c r="BY365" s="3">
        <v>92.5</v>
      </c>
      <c r="BZ365" s="3">
        <v>423.7</v>
      </c>
      <c r="CA365" s="3">
        <v>342.6</v>
      </c>
      <c r="CB365" s="3">
        <v>764.3</v>
      </c>
      <c r="CC365" s="3">
        <v>402.5</v>
      </c>
      <c r="CD365" s="3">
        <v>465.9</v>
      </c>
      <c r="CE365" s="3">
        <v>329.4</v>
      </c>
      <c r="CF365" s="3">
        <v>7.1</v>
      </c>
      <c r="CG365" s="3">
        <v>115.7</v>
      </c>
      <c r="CH365" s="3">
        <v>87.8</v>
      </c>
      <c r="CI365" s="3">
        <v>397</v>
      </c>
      <c r="CJ365" s="3">
        <v>178.1</v>
      </c>
      <c r="CK365" s="3">
        <v>207.8</v>
      </c>
      <c r="CL365" s="3">
        <v>561.6</v>
      </c>
      <c r="CM365" s="3">
        <v>243.4</v>
      </c>
      <c r="CN365" s="3">
        <v>243.4</v>
      </c>
    </row>
    <row r="366" spans="1:92" x14ac:dyDescent="0.2">
      <c r="A366" s="4">
        <v>42856</v>
      </c>
      <c r="B366" s="3">
        <v>211.4</v>
      </c>
      <c r="C366" s="3">
        <v>204.7</v>
      </c>
      <c r="D366" s="3">
        <v>256.2</v>
      </c>
      <c r="E366" s="3">
        <v>214.2</v>
      </c>
      <c r="F366" s="3">
        <v>300.8</v>
      </c>
      <c r="G366" s="3">
        <v>322.89999999999998</v>
      </c>
      <c r="H366" s="3">
        <v>221.5</v>
      </c>
      <c r="I366" s="3">
        <v>200.2</v>
      </c>
      <c r="J366" s="3">
        <v>124.7</v>
      </c>
      <c r="K366" s="3">
        <v>185.3</v>
      </c>
      <c r="L366" s="3">
        <v>258.2</v>
      </c>
      <c r="M366" s="3">
        <v>272.89999999999998</v>
      </c>
      <c r="N366" s="3">
        <v>240.9</v>
      </c>
      <c r="O366" s="3">
        <v>316.60000000000002</v>
      </c>
      <c r="P366" s="3">
        <v>191.9</v>
      </c>
      <c r="Q366" s="3">
        <v>239.1</v>
      </c>
      <c r="R366" s="3">
        <v>208.9</v>
      </c>
      <c r="S366" s="3">
        <v>225.8</v>
      </c>
      <c r="T366" s="3">
        <v>186.9</v>
      </c>
      <c r="U366" s="3">
        <v>217.3</v>
      </c>
      <c r="V366" s="3">
        <v>179.4</v>
      </c>
      <c r="W366" s="3">
        <v>248</v>
      </c>
      <c r="X366" s="3">
        <v>188</v>
      </c>
      <c r="Y366" s="3">
        <v>295.8</v>
      </c>
      <c r="Z366" s="3">
        <v>221.8</v>
      </c>
      <c r="AA366" s="3">
        <v>216.9</v>
      </c>
      <c r="AB366" s="3">
        <v>210</v>
      </c>
      <c r="AC366" s="3">
        <v>173.5</v>
      </c>
      <c r="AD366" s="3">
        <v>152</v>
      </c>
      <c r="AE366" s="3">
        <v>246.9</v>
      </c>
      <c r="AF366" s="3">
        <v>217.2</v>
      </c>
      <c r="AG366" s="3">
        <v>203.8</v>
      </c>
      <c r="AH366" s="3">
        <v>284.7</v>
      </c>
      <c r="AI366" s="3">
        <v>193.9</v>
      </c>
      <c r="AJ366" s="3">
        <v>330.6</v>
      </c>
      <c r="AK366" s="3">
        <v>379.9</v>
      </c>
      <c r="AL366" s="3">
        <v>323.60000000000002</v>
      </c>
      <c r="AM366" s="3">
        <v>314</v>
      </c>
      <c r="AN366" s="3">
        <v>353.8</v>
      </c>
      <c r="AO366" s="3">
        <v>165.9</v>
      </c>
      <c r="AP366" s="3">
        <v>260.89999999999998</v>
      </c>
      <c r="AQ366" s="3">
        <v>347.6</v>
      </c>
      <c r="AR366" s="3">
        <v>200.3</v>
      </c>
      <c r="AS366" s="3">
        <v>714.8</v>
      </c>
      <c r="AT366" s="3">
        <v>516.6</v>
      </c>
      <c r="AU366" s="3">
        <v>365.2</v>
      </c>
      <c r="AV366" s="3">
        <v>225.1</v>
      </c>
      <c r="AW366" s="3">
        <v>377.2</v>
      </c>
      <c r="AX366" s="3">
        <v>349.8</v>
      </c>
      <c r="AY366" s="3">
        <v>510.7</v>
      </c>
      <c r="AZ366" s="3">
        <v>372.7</v>
      </c>
      <c r="BA366" s="3">
        <v>226.4</v>
      </c>
      <c r="BB366" s="3">
        <v>381.3</v>
      </c>
      <c r="BC366" s="3">
        <v>325</v>
      </c>
      <c r="BD366" s="3">
        <v>324.5</v>
      </c>
      <c r="BE366" s="3">
        <v>351.2</v>
      </c>
      <c r="BF366" s="3">
        <v>353.6</v>
      </c>
      <c r="BG366" s="3">
        <v>262</v>
      </c>
      <c r="BH366" s="3">
        <v>240</v>
      </c>
      <c r="BI366" s="3">
        <v>74.900000000000006</v>
      </c>
      <c r="BJ366" s="3">
        <v>205</v>
      </c>
      <c r="BK366" s="3">
        <v>211.7</v>
      </c>
      <c r="BL366" s="3">
        <v>239.2</v>
      </c>
      <c r="BM366" s="3">
        <v>410.1</v>
      </c>
      <c r="BN366" s="3">
        <v>106</v>
      </c>
      <c r="BO366" s="3">
        <v>401</v>
      </c>
      <c r="BP366" s="3">
        <v>468.1</v>
      </c>
      <c r="BQ366" s="3">
        <v>170.2</v>
      </c>
      <c r="BR366" s="3">
        <v>129.69999999999999</v>
      </c>
      <c r="BS366" s="3">
        <v>163.6</v>
      </c>
      <c r="BT366" s="3">
        <v>220.1</v>
      </c>
      <c r="BU366" s="3">
        <v>149.19999999999999</v>
      </c>
      <c r="BV366" s="3">
        <v>197.8</v>
      </c>
      <c r="BW366" s="3">
        <v>220.5</v>
      </c>
      <c r="BX366" s="3">
        <v>509.1</v>
      </c>
      <c r="BY366" s="3">
        <v>92.2</v>
      </c>
      <c r="BZ366" s="3">
        <v>424.8</v>
      </c>
      <c r="CA366" s="3">
        <v>337.7</v>
      </c>
      <c r="CB366" s="3">
        <v>767.1</v>
      </c>
      <c r="CC366" s="3">
        <v>402.1</v>
      </c>
      <c r="CD366" s="3">
        <v>464.9</v>
      </c>
      <c r="CE366" s="3">
        <v>315.3</v>
      </c>
      <c r="CF366" s="3">
        <v>7.3</v>
      </c>
      <c r="CG366" s="3">
        <v>118.4</v>
      </c>
      <c r="CH366" s="3">
        <v>88.9</v>
      </c>
      <c r="CI366" s="3">
        <v>407.8</v>
      </c>
      <c r="CJ366" s="3">
        <v>179.5</v>
      </c>
      <c r="CK366" s="3">
        <v>207.8</v>
      </c>
      <c r="CL366" s="3">
        <v>564.20000000000005</v>
      </c>
      <c r="CM366" s="3">
        <v>245.2</v>
      </c>
      <c r="CN366" s="3">
        <v>245.4</v>
      </c>
    </row>
    <row r="367" spans="1:92" x14ac:dyDescent="0.2">
      <c r="A367" s="4">
        <v>42887</v>
      </c>
      <c r="B367" s="3">
        <v>211.2</v>
      </c>
      <c r="C367" s="3">
        <v>204.9</v>
      </c>
      <c r="D367" s="3">
        <v>259.10000000000002</v>
      </c>
      <c r="E367" s="3">
        <v>212.9</v>
      </c>
      <c r="F367" s="3">
        <v>301.8</v>
      </c>
      <c r="G367" s="3">
        <v>323.60000000000002</v>
      </c>
      <c r="H367" s="3">
        <v>225.2</v>
      </c>
      <c r="I367" s="3">
        <v>200.2</v>
      </c>
      <c r="J367" s="3">
        <v>124.7</v>
      </c>
      <c r="K367" s="3">
        <v>187.7</v>
      </c>
      <c r="L367" s="3">
        <v>263</v>
      </c>
      <c r="M367" s="3">
        <v>278.2</v>
      </c>
      <c r="N367" s="3">
        <v>245.2</v>
      </c>
      <c r="O367" s="3">
        <v>321.2</v>
      </c>
      <c r="P367" s="3">
        <v>197.8</v>
      </c>
      <c r="Q367" s="3">
        <v>231.3</v>
      </c>
      <c r="R367" s="3">
        <v>209.5</v>
      </c>
      <c r="S367" s="3">
        <v>227</v>
      </c>
      <c r="T367" s="3">
        <v>190.8</v>
      </c>
      <c r="U367" s="3">
        <v>214.8</v>
      </c>
      <c r="V367" s="3">
        <v>184.3</v>
      </c>
      <c r="W367" s="3">
        <v>249.1</v>
      </c>
      <c r="X367" s="3">
        <v>191.9</v>
      </c>
      <c r="Y367" s="3">
        <v>290.39999999999998</v>
      </c>
      <c r="Z367" s="3">
        <v>220.3</v>
      </c>
      <c r="AA367" s="3">
        <v>216.7</v>
      </c>
      <c r="AB367" s="3">
        <v>208.1</v>
      </c>
      <c r="AC367" s="3">
        <v>170.9</v>
      </c>
      <c r="AD367" s="3">
        <v>150.69999999999999</v>
      </c>
      <c r="AE367" s="3">
        <v>237.8</v>
      </c>
      <c r="AF367" s="3">
        <v>215.9</v>
      </c>
      <c r="AG367" s="3">
        <v>202</v>
      </c>
      <c r="AH367" s="3">
        <v>285.7</v>
      </c>
      <c r="AI367" s="3">
        <v>191.5</v>
      </c>
      <c r="AJ367" s="3">
        <v>331.3</v>
      </c>
      <c r="AK367" s="3">
        <v>379.6</v>
      </c>
      <c r="AL367" s="3">
        <v>324.10000000000002</v>
      </c>
      <c r="AM367" s="3">
        <v>315.39999999999998</v>
      </c>
      <c r="AN367" s="3">
        <v>354.3</v>
      </c>
      <c r="AO367" s="3">
        <v>168.8</v>
      </c>
      <c r="AP367" s="3">
        <v>260</v>
      </c>
      <c r="AQ367" s="3">
        <v>348.4</v>
      </c>
      <c r="AR367" s="3">
        <v>197.9</v>
      </c>
      <c r="AS367" s="3">
        <v>714.7</v>
      </c>
      <c r="AT367" s="3">
        <v>518.20000000000005</v>
      </c>
      <c r="AU367" s="3">
        <v>365.5</v>
      </c>
      <c r="AV367" s="3">
        <v>223.9</v>
      </c>
      <c r="AW367" s="3">
        <v>377.9</v>
      </c>
      <c r="AX367" s="3">
        <v>349.8</v>
      </c>
      <c r="AY367" s="3">
        <v>510.7</v>
      </c>
      <c r="AZ367" s="3">
        <v>373.1</v>
      </c>
      <c r="BA367" s="3">
        <v>225.9</v>
      </c>
      <c r="BB367" s="3">
        <v>386.5</v>
      </c>
      <c r="BC367" s="3">
        <v>324.3</v>
      </c>
      <c r="BD367" s="3">
        <v>324.5</v>
      </c>
      <c r="BE367" s="3">
        <v>351.2</v>
      </c>
      <c r="BF367" s="3">
        <v>348.7</v>
      </c>
      <c r="BG367" s="3">
        <v>268.7</v>
      </c>
      <c r="BH367" s="3">
        <v>240.8</v>
      </c>
      <c r="BI367" s="3">
        <v>75.599999999999994</v>
      </c>
      <c r="BJ367" s="3">
        <v>204.4</v>
      </c>
      <c r="BK367" s="3">
        <v>210.5</v>
      </c>
      <c r="BL367" s="3">
        <v>239.5</v>
      </c>
      <c r="BM367" s="3">
        <v>410.1</v>
      </c>
      <c r="BN367" s="3">
        <v>106.8</v>
      </c>
      <c r="BO367" s="3">
        <v>402.4</v>
      </c>
      <c r="BP367" s="3">
        <v>469.1</v>
      </c>
      <c r="BQ367" s="3">
        <v>170.8</v>
      </c>
      <c r="BR367" s="3">
        <v>127.3</v>
      </c>
      <c r="BS367" s="3">
        <v>159</v>
      </c>
      <c r="BT367" s="3">
        <v>220.6</v>
      </c>
      <c r="BU367" s="3">
        <v>148.80000000000001</v>
      </c>
      <c r="BV367" s="3">
        <v>197.2</v>
      </c>
      <c r="BW367" s="3">
        <v>220.2</v>
      </c>
      <c r="BX367" s="3">
        <v>509.6</v>
      </c>
      <c r="BY367" s="3">
        <v>91.5</v>
      </c>
      <c r="BZ367" s="3">
        <v>426.2</v>
      </c>
      <c r="CA367" s="3">
        <v>337.9</v>
      </c>
      <c r="CB367" s="3">
        <v>781.1</v>
      </c>
      <c r="CC367" s="3">
        <v>394.6</v>
      </c>
      <c r="CD367" s="3">
        <v>463.5</v>
      </c>
      <c r="CE367" s="3">
        <v>344.5</v>
      </c>
      <c r="CF367" s="3">
        <v>7.2</v>
      </c>
      <c r="CG367" s="3">
        <v>118.6</v>
      </c>
      <c r="CH367" s="3">
        <v>88.8</v>
      </c>
      <c r="CI367" s="3">
        <v>404.2</v>
      </c>
      <c r="CJ367" s="3">
        <v>178.7</v>
      </c>
      <c r="CK367" s="3">
        <v>207.8</v>
      </c>
      <c r="CL367" s="3">
        <v>565.1</v>
      </c>
      <c r="CM367" s="3">
        <v>245.8</v>
      </c>
      <c r="CN367" s="3">
        <v>246.2</v>
      </c>
    </row>
    <row r="368" spans="1:92" x14ac:dyDescent="0.2">
      <c r="A368" s="4">
        <v>42917</v>
      </c>
      <c r="B368" s="3">
        <v>208.8</v>
      </c>
      <c r="C368" s="3">
        <v>204.9</v>
      </c>
      <c r="D368" s="3">
        <v>260.2</v>
      </c>
      <c r="E368" s="3">
        <v>209.9</v>
      </c>
      <c r="F368" s="3">
        <v>299.5</v>
      </c>
      <c r="G368" s="3">
        <v>319.10000000000002</v>
      </c>
      <c r="H368" s="3">
        <v>222</v>
      </c>
      <c r="I368" s="3">
        <v>200.5</v>
      </c>
      <c r="J368" s="3">
        <v>124.8</v>
      </c>
      <c r="K368" s="3">
        <v>186.2</v>
      </c>
      <c r="L368" s="3">
        <v>257.3</v>
      </c>
      <c r="M368" s="3">
        <v>273.5</v>
      </c>
      <c r="N368" s="3">
        <v>238.8</v>
      </c>
      <c r="O368" s="3">
        <v>322.7</v>
      </c>
      <c r="P368" s="3">
        <v>192.3</v>
      </c>
      <c r="Q368" s="3">
        <v>241.1</v>
      </c>
      <c r="R368" s="3">
        <v>209.6</v>
      </c>
      <c r="S368" s="3">
        <v>225.7</v>
      </c>
      <c r="T368" s="3">
        <v>188.9</v>
      </c>
      <c r="U368" s="3">
        <v>220.8</v>
      </c>
      <c r="V368" s="3">
        <v>185.1</v>
      </c>
      <c r="W368" s="3">
        <v>245.4</v>
      </c>
      <c r="X368" s="3">
        <v>188.5</v>
      </c>
      <c r="Y368" s="3">
        <v>290.5</v>
      </c>
      <c r="Z368" s="3">
        <v>220.6</v>
      </c>
      <c r="AA368" s="3">
        <v>217.5</v>
      </c>
      <c r="AB368" s="3">
        <v>208.3</v>
      </c>
      <c r="AC368" s="3">
        <v>173.5</v>
      </c>
      <c r="AD368" s="3">
        <v>151</v>
      </c>
      <c r="AE368" s="3">
        <v>251.5</v>
      </c>
      <c r="AF368" s="3">
        <v>213.2</v>
      </c>
      <c r="AG368" s="3">
        <v>197.7</v>
      </c>
      <c r="AH368" s="3">
        <v>290.3</v>
      </c>
      <c r="AI368" s="3">
        <v>196.8</v>
      </c>
      <c r="AJ368" s="3">
        <v>332</v>
      </c>
      <c r="AK368" s="3">
        <v>378.6</v>
      </c>
      <c r="AL368" s="3">
        <v>324.7</v>
      </c>
      <c r="AM368" s="3">
        <v>315.39999999999998</v>
      </c>
      <c r="AN368" s="3">
        <v>354.7</v>
      </c>
      <c r="AO368" s="3">
        <v>167.9</v>
      </c>
      <c r="AP368" s="3">
        <v>261.39999999999998</v>
      </c>
      <c r="AQ368" s="3">
        <v>349.3</v>
      </c>
      <c r="AR368" s="3">
        <v>199.8</v>
      </c>
      <c r="AS368" s="3">
        <v>715.5</v>
      </c>
      <c r="AT368" s="3">
        <v>518.4</v>
      </c>
      <c r="AU368" s="3">
        <v>365.8</v>
      </c>
      <c r="AV368" s="3">
        <v>223.6</v>
      </c>
      <c r="AW368" s="3">
        <v>380.2</v>
      </c>
      <c r="AX368" s="3">
        <v>349.8</v>
      </c>
      <c r="AY368" s="3">
        <v>510.7</v>
      </c>
      <c r="AZ368" s="3">
        <v>373.4</v>
      </c>
      <c r="BA368" s="3">
        <v>226</v>
      </c>
      <c r="BB368" s="3">
        <v>387.8</v>
      </c>
      <c r="BC368" s="3">
        <v>324</v>
      </c>
      <c r="BD368" s="3">
        <v>328.4</v>
      </c>
      <c r="BE368" s="3">
        <v>352.9</v>
      </c>
      <c r="BF368" s="3">
        <v>347.1</v>
      </c>
      <c r="BG368" s="3">
        <v>259.8</v>
      </c>
      <c r="BH368" s="3">
        <v>237</v>
      </c>
      <c r="BI368" s="3">
        <v>76.3</v>
      </c>
      <c r="BJ368" s="3">
        <v>200.5</v>
      </c>
      <c r="BK368" s="3">
        <v>213.1</v>
      </c>
      <c r="BL368" s="3">
        <v>240.6</v>
      </c>
      <c r="BM368" s="3">
        <v>410.1</v>
      </c>
      <c r="BN368" s="3">
        <v>106.7</v>
      </c>
      <c r="BO368" s="3">
        <v>403.6</v>
      </c>
      <c r="BP368" s="3">
        <v>472.4</v>
      </c>
      <c r="BQ368" s="3">
        <v>167.7</v>
      </c>
      <c r="BR368" s="3">
        <v>122.7</v>
      </c>
      <c r="BS368" s="3">
        <v>154.5</v>
      </c>
      <c r="BT368" s="3">
        <v>218.1</v>
      </c>
      <c r="BU368" s="3">
        <v>145.6</v>
      </c>
      <c r="BV368" s="3">
        <v>195.5</v>
      </c>
      <c r="BW368" s="3">
        <v>220.2</v>
      </c>
      <c r="BX368" s="3">
        <v>512.20000000000005</v>
      </c>
      <c r="BY368" s="3">
        <v>91.4</v>
      </c>
      <c r="BZ368" s="3">
        <v>427.6</v>
      </c>
      <c r="CA368" s="3">
        <v>331.5</v>
      </c>
      <c r="CB368" s="3">
        <v>799.9</v>
      </c>
      <c r="CC368" s="3">
        <v>399.2</v>
      </c>
      <c r="CD368" s="3">
        <v>466.8</v>
      </c>
      <c r="CE368" s="3">
        <v>387</v>
      </c>
      <c r="CF368" s="3">
        <v>7.2</v>
      </c>
      <c r="CG368" s="3">
        <v>115.7</v>
      </c>
      <c r="CH368" s="3">
        <v>87.5</v>
      </c>
      <c r="CI368" s="3">
        <v>422.8</v>
      </c>
      <c r="CJ368" s="3">
        <v>179.7</v>
      </c>
      <c r="CK368" s="3">
        <v>207.8</v>
      </c>
      <c r="CL368" s="3">
        <v>564.1</v>
      </c>
      <c r="CM368" s="3">
        <v>246.6</v>
      </c>
      <c r="CN368" s="3">
        <v>248.3</v>
      </c>
    </row>
    <row r="369" spans="1:92" x14ac:dyDescent="0.2">
      <c r="A369" s="4">
        <v>42948</v>
      </c>
      <c r="B369" s="3">
        <v>212.1</v>
      </c>
      <c r="C369" s="3">
        <v>205</v>
      </c>
      <c r="D369" s="3">
        <v>263.3</v>
      </c>
      <c r="E369" s="3">
        <v>214.8</v>
      </c>
      <c r="F369" s="3">
        <v>301.2</v>
      </c>
      <c r="G369" s="3">
        <v>323.60000000000002</v>
      </c>
      <c r="H369" s="3">
        <v>214.4</v>
      </c>
      <c r="I369" s="3">
        <v>202.9</v>
      </c>
      <c r="J369" s="3">
        <v>124</v>
      </c>
      <c r="K369" s="3">
        <v>184.4</v>
      </c>
      <c r="L369" s="3">
        <v>261.60000000000002</v>
      </c>
      <c r="M369" s="3">
        <v>273.39999999999998</v>
      </c>
      <c r="N369" s="3">
        <v>246.9</v>
      </c>
      <c r="O369" s="3">
        <v>328.6</v>
      </c>
      <c r="P369" s="3">
        <v>201.7</v>
      </c>
      <c r="Q369" s="3">
        <v>239</v>
      </c>
      <c r="R369" s="3">
        <v>209</v>
      </c>
      <c r="S369" s="3">
        <v>225.3</v>
      </c>
      <c r="T369" s="3">
        <v>190</v>
      </c>
      <c r="U369" s="3">
        <v>216.6</v>
      </c>
      <c r="V369" s="3">
        <v>186.4</v>
      </c>
      <c r="W369" s="3">
        <v>244.7</v>
      </c>
      <c r="X369" s="3">
        <v>186.8</v>
      </c>
      <c r="Y369" s="3">
        <v>293.39999999999998</v>
      </c>
      <c r="Z369" s="3">
        <v>221</v>
      </c>
      <c r="AA369" s="3">
        <v>218.2</v>
      </c>
      <c r="AB369" s="3">
        <v>208.6</v>
      </c>
      <c r="AC369" s="3">
        <v>171.9</v>
      </c>
      <c r="AD369" s="3">
        <v>149.30000000000001</v>
      </c>
      <c r="AE369" s="3">
        <v>250.2</v>
      </c>
      <c r="AF369" s="3">
        <v>212.6</v>
      </c>
      <c r="AG369" s="3">
        <v>197.4</v>
      </c>
      <c r="AH369" s="3">
        <v>288.39999999999998</v>
      </c>
      <c r="AI369" s="3">
        <v>191.1</v>
      </c>
      <c r="AJ369" s="3">
        <v>332</v>
      </c>
      <c r="AK369" s="3">
        <v>378.7</v>
      </c>
      <c r="AL369" s="3">
        <v>326.2</v>
      </c>
      <c r="AM369" s="3">
        <v>315.7</v>
      </c>
      <c r="AN369" s="3">
        <v>355.2</v>
      </c>
      <c r="AO369" s="3">
        <v>167.9</v>
      </c>
      <c r="AP369" s="3">
        <v>261.8</v>
      </c>
      <c r="AQ369" s="3">
        <v>350</v>
      </c>
      <c r="AR369" s="3">
        <v>200</v>
      </c>
      <c r="AS369" s="3">
        <v>714.9</v>
      </c>
      <c r="AT369" s="3">
        <v>517.1</v>
      </c>
      <c r="AU369" s="3">
        <v>366.1</v>
      </c>
      <c r="AV369" s="3">
        <v>223.2</v>
      </c>
      <c r="AW369" s="3">
        <v>383.8</v>
      </c>
      <c r="AX369" s="3">
        <v>349.8</v>
      </c>
      <c r="AY369" s="3">
        <v>510.7</v>
      </c>
      <c r="AZ369" s="3">
        <v>374.1</v>
      </c>
      <c r="BA369" s="3">
        <v>225.6</v>
      </c>
      <c r="BB369" s="3">
        <v>392.1</v>
      </c>
      <c r="BC369" s="3">
        <v>324.10000000000002</v>
      </c>
      <c r="BD369" s="3">
        <v>328.4</v>
      </c>
      <c r="BE369" s="3">
        <v>352.9</v>
      </c>
      <c r="BF369" s="3">
        <v>359.1</v>
      </c>
      <c r="BG369" s="3">
        <v>271.7</v>
      </c>
      <c r="BH369" s="3">
        <v>238.9</v>
      </c>
      <c r="BI369" s="3">
        <v>76.900000000000006</v>
      </c>
      <c r="BJ369" s="3">
        <v>205.4</v>
      </c>
      <c r="BK369" s="3">
        <v>211.7</v>
      </c>
      <c r="BL369" s="3">
        <v>240.8</v>
      </c>
      <c r="BM369" s="3">
        <v>410.1</v>
      </c>
      <c r="BN369" s="3">
        <v>108.3</v>
      </c>
      <c r="BO369" s="3">
        <v>404.4</v>
      </c>
      <c r="BP369" s="3">
        <v>474.2</v>
      </c>
      <c r="BQ369" s="3">
        <v>169.5</v>
      </c>
      <c r="BR369" s="3">
        <v>127.3</v>
      </c>
      <c r="BS369" s="3">
        <v>160.80000000000001</v>
      </c>
      <c r="BT369" s="3">
        <v>219.6</v>
      </c>
      <c r="BU369" s="3">
        <v>148.80000000000001</v>
      </c>
      <c r="BV369" s="3">
        <v>199.2</v>
      </c>
      <c r="BW369" s="3">
        <v>218.9</v>
      </c>
      <c r="BX369" s="3">
        <v>512.5</v>
      </c>
      <c r="BY369" s="3">
        <v>91.2</v>
      </c>
      <c r="BZ369" s="3">
        <v>429.3</v>
      </c>
      <c r="CA369" s="3">
        <v>337.3</v>
      </c>
      <c r="CB369" s="3">
        <v>805.6</v>
      </c>
      <c r="CC369" s="3">
        <v>395.8</v>
      </c>
      <c r="CD369" s="3">
        <v>469.6</v>
      </c>
      <c r="CE369" s="3">
        <v>417.7</v>
      </c>
      <c r="CF369" s="3">
        <v>7.3</v>
      </c>
      <c r="CG369" s="3">
        <v>115.8</v>
      </c>
      <c r="CH369" s="3">
        <v>88.1</v>
      </c>
      <c r="CI369" s="3">
        <v>400.9</v>
      </c>
      <c r="CJ369" s="3">
        <v>178.3</v>
      </c>
      <c r="CK369" s="3">
        <v>207.7</v>
      </c>
      <c r="CL369" s="3">
        <v>568.4</v>
      </c>
      <c r="CM369" s="3">
        <v>248.9</v>
      </c>
      <c r="CN369" s="3">
        <v>249</v>
      </c>
    </row>
    <row r="370" spans="1:92" x14ac:dyDescent="0.2">
      <c r="A370" s="4">
        <v>42979</v>
      </c>
      <c r="B370" s="3">
        <v>213</v>
      </c>
      <c r="C370" s="3">
        <v>199.6</v>
      </c>
      <c r="D370" s="3">
        <v>262.10000000000002</v>
      </c>
      <c r="E370" s="3">
        <v>213</v>
      </c>
      <c r="F370" s="3">
        <v>306.8</v>
      </c>
      <c r="G370" s="3">
        <v>320.2</v>
      </c>
      <c r="H370" s="3">
        <v>215.5</v>
      </c>
      <c r="I370" s="3">
        <v>201.8</v>
      </c>
      <c r="J370" s="3">
        <v>125</v>
      </c>
      <c r="K370" s="3">
        <v>188.6</v>
      </c>
      <c r="L370" s="3">
        <v>267.7</v>
      </c>
      <c r="M370" s="3">
        <v>282.7</v>
      </c>
      <c r="N370" s="3">
        <v>250</v>
      </c>
      <c r="O370" s="3">
        <v>350</v>
      </c>
      <c r="P370" s="3">
        <v>210.7</v>
      </c>
      <c r="Q370" s="3">
        <v>240</v>
      </c>
      <c r="R370" s="3">
        <v>209.4</v>
      </c>
      <c r="S370" s="3">
        <v>226</v>
      </c>
      <c r="T370" s="3">
        <v>186.1</v>
      </c>
      <c r="U370" s="3">
        <v>226.7</v>
      </c>
      <c r="V370" s="3">
        <v>184.9</v>
      </c>
      <c r="W370" s="3">
        <v>246.5</v>
      </c>
      <c r="X370" s="3">
        <v>191.5</v>
      </c>
      <c r="Y370" s="3">
        <v>296</v>
      </c>
      <c r="Z370" s="3">
        <v>223.1</v>
      </c>
      <c r="AA370" s="3">
        <v>216.5</v>
      </c>
      <c r="AB370" s="3">
        <v>211.8</v>
      </c>
      <c r="AC370" s="3">
        <v>170.9</v>
      </c>
      <c r="AD370" s="3">
        <v>149.4</v>
      </c>
      <c r="AE370" s="3">
        <v>244.5</v>
      </c>
      <c r="AF370" s="3">
        <v>215.7</v>
      </c>
      <c r="AG370" s="3">
        <v>201.5</v>
      </c>
      <c r="AH370" s="3">
        <v>286.7</v>
      </c>
      <c r="AI370" s="3">
        <v>196.9</v>
      </c>
      <c r="AJ370" s="3">
        <v>333.2</v>
      </c>
      <c r="AK370" s="3">
        <v>379.8</v>
      </c>
      <c r="AL370" s="3">
        <v>327.3</v>
      </c>
      <c r="AM370" s="3">
        <v>316.89999999999998</v>
      </c>
      <c r="AN370" s="3">
        <v>355.7</v>
      </c>
      <c r="AO370" s="3">
        <v>169.9</v>
      </c>
      <c r="AP370" s="3">
        <v>261.3</v>
      </c>
      <c r="AQ370" s="3">
        <v>351.1</v>
      </c>
      <c r="AR370" s="3">
        <v>198.2</v>
      </c>
      <c r="AS370" s="3">
        <v>721.3</v>
      </c>
      <c r="AT370" s="3">
        <v>517.9</v>
      </c>
      <c r="AU370" s="3">
        <v>366.4</v>
      </c>
      <c r="AV370" s="3">
        <v>222.8</v>
      </c>
      <c r="AW370" s="3">
        <v>386</v>
      </c>
      <c r="AX370" s="3">
        <v>349.8</v>
      </c>
      <c r="AY370" s="3">
        <v>510.7</v>
      </c>
      <c r="AZ370" s="3">
        <v>374.3</v>
      </c>
      <c r="BA370" s="3">
        <v>227.7</v>
      </c>
      <c r="BB370" s="3">
        <v>393.7</v>
      </c>
      <c r="BC370" s="3">
        <v>324.2</v>
      </c>
      <c r="BD370" s="3">
        <v>328.4</v>
      </c>
      <c r="BE370" s="3">
        <v>352.9</v>
      </c>
      <c r="BF370" s="3">
        <v>370.5</v>
      </c>
      <c r="BG370" s="3">
        <v>271.60000000000002</v>
      </c>
      <c r="BH370" s="3">
        <v>242.1</v>
      </c>
      <c r="BI370" s="3">
        <v>76.400000000000006</v>
      </c>
      <c r="BJ370" s="3">
        <v>203.9</v>
      </c>
      <c r="BK370" s="3">
        <v>210</v>
      </c>
      <c r="BL370" s="3">
        <v>240.8</v>
      </c>
      <c r="BM370" s="3">
        <v>410.1</v>
      </c>
      <c r="BN370" s="3">
        <v>108.1</v>
      </c>
      <c r="BO370" s="3">
        <v>404.7</v>
      </c>
      <c r="BP370" s="3">
        <v>474.5</v>
      </c>
      <c r="BQ370" s="3">
        <v>176.3</v>
      </c>
      <c r="BR370" s="3">
        <v>134.4</v>
      </c>
      <c r="BS370" s="3">
        <v>169.1</v>
      </c>
      <c r="BT370" s="3">
        <v>224.6</v>
      </c>
      <c r="BU370" s="3">
        <v>151</v>
      </c>
      <c r="BV370" s="3">
        <v>201.5</v>
      </c>
      <c r="BW370" s="3">
        <v>218.3</v>
      </c>
      <c r="BX370" s="3">
        <v>513</v>
      </c>
      <c r="BY370" s="3">
        <v>91.6</v>
      </c>
      <c r="BZ370" s="3">
        <v>430.7</v>
      </c>
      <c r="CA370" s="3">
        <v>344.8</v>
      </c>
      <c r="CB370" s="3">
        <v>814.3</v>
      </c>
      <c r="CC370" s="3">
        <v>394.7</v>
      </c>
      <c r="CD370" s="3">
        <v>467.1</v>
      </c>
      <c r="CE370" s="3">
        <v>335.9</v>
      </c>
      <c r="CF370" s="3">
        <v>7.3</v>
      </c>
      <c r="CG370" s="3">
        <v>112.8</v>
      </c>
      <c r="CH370" s="3">
        <v>90.2</v>
      </c>
      <c r="CI370" s="3">
        <v>429.7</v>
      </c>
      <c r="CJ370" s="3">
        <v>178.9</v>
      </c>
      <c r="CK370" s="3">
        <v>207.7</v>
      </c>
      <c r="CL370" s="3">
        <v>573</v>
      </c>
      <c r="CM370" s="3">
        <v>249.8</v>
      </c>
      <c r="CN370" s="3">
        <v>249.9</v>
      </c>
    </row>
    <row r="371" spans="1:92" x14ac:dyDescent="0.2">
      <c r="A371" s="4">
        <v>43009</v>
      </c>
      <c r="B371" s="3">
        <v>214.7</v>
      </c>
      <c r="C371" s="3">
        <v>204.8</v>
      </c>
      <c r="D371" s="3">
        <v>265.8</v>
      </c>
      <c r="E371" s="3">
        <v>215.1</v>
      </c>
      <c r="F371" s="3">
        <v>318.2</v>
      </c>
      <c r="G371" s="3">
        <v>331.2</v>
      </c>
      <c r="H371" s="3">
        <v>223.1</v>
      </c>
      <c r="I371" s="3">
        <v>203.6</v>
      </c>
      <c r="J371" s="3">
        <v>124.4</v>
      </c>
      <c r="K371" s="3">
        <v>187.2</v>
      </c>
      <c r="L371" s="3">
        <v>262.5</v>
      </c>
      <c r="M371" s="3">
        <v>275</v>
      </c>
      <c r="N371" s="3">
        <v>247.1</v>
      </c>
      <c r="O371" s="3">
        <v>364.6</v>
      </c>
      <c r="P371" s="3">
        <v>180.8</v>
      </c>
      <c r="Q371" s="3">
        <v>246.5</v>
      </c>
      <c r="R371" s="3">
        <v>209</v>
      </c>
      <c r="S371" s="3">
        <v>225.8</v>
      </c>
      <c r="T371" s="3">
        <v>194.4</v>
      </c>
      <c r="U371" s="3">
        <v>227.4</v>
      </c>
      <c r="V371" s="3">
        <v>183.6</v>
      </c>
      <c r="W371" s="3">
        <v>244.6</v>
      </c>
      <c r="X371" s="3">
        <v>190.1</v>
      </c>
      <c r="Y371" s="3">
        <v>290.89999999999998</v>
      </c>
      <c r="Z371" s="3">
        <v>229.9</v>
      </c>
      <c r="AA371" s="3">
        <v>217.1</v>
      </c>
      <c r="AB371" s="3">
        <v>220.2</v>
      </c>
      <c r="AC371" s="3">
        <v>173.6</v>
      </c>
      <c r="AD371" s="3">
        <v>151.5</v>
      </c>
      <c r="AE371" s="3">
        <v>249.4</v>
      </c>
      <c r="AF371" s="3">
        <v>222.1</v>
      </c>
      <c r="AG371" s="3">
        <v>208.5</v>
      </c>
      <c r="AH371" s="3">
        <v>290.8</v>
      </c>
      <c r="AI371" s="3">
        <v>195.4</v>
      </c>
      <c r="AJ371" s="3">
        <v>333.9</v>
      </c>
      <c r="AK371" s="3">
        <v>379.5</v>
      </c>
      <c r="AL371" s="3">
        <v>328</v>
      </c>
      <c r="AM371" s="3">
        <v>316.10000000000002</v>
      </c>
      <c r="AN371" s="3">
        <v>356.5</v>
      </c>
      <c r="AO371" s="3">
        <v>166.5</v>
      </c>
      <c r="AP371" s="3">
        <v>262.2</v>
      </c>
      <c r="AQ371" s="3">
        <v>352.5</v>
      </c>
      <c r="AR371" s="3">
        <v>198.8</v>
      </c>
      <c r="AS371" s="3">
        <v>722.1</v>
      </c>
      <c r="AT371" s="3">
        <v>518.29999999999995</v>
      </c>
      <c r="AU371" s="3">
        <v>366.2</v>
      </c>
      <c r="AV371" s="3">
        <v>222.3</v>
      </c>
      <c r="AW371" s="3">
        <v>388</v>
      </c>
      <c r="AX371" s="3">
        <v>349.8</v>
      </c>
      <c r="AY371" s="3">
        <v>510.7</v>
      </c>
      <c r="AZ371" s="3">
        <v>374.9</v>
      </c>
      <c r="BA371" s="3">
        <v>228.4</v>
      </c>
      <c r="BB371" s="3">
        <v>399.7</v>
      </c>
      <c r="BC371" s="3">
        <v>331</v>
      </c>
      <c r="BD371" s="3">
        <v>335.7</v>
      </c>
      <c r="BE371" s="3">
        <v>353.1</v>
      </c>
      <c r="BF371" s="3">
        <v>373.7</v>
      </c>
      <c r="BG371" s="3">
        <v>263.60000000000002</v>
      </c>
      <c r="BH371" s="3">
        <v>241.8</v>
      </c>
      <c r="BI371" s="3">
        <v>78.2</v>
      </c>
      <c r="BJ371" s="3">
        <v>203.4</v>
      </c>
      <c r="BK371" s="3">
        <v>214.4</v>
      </c>
      <c r="BL371" s="3">
        <v>240.9</v>
      </c>
      <c r="BM371" s="3">
        <v>411.8</v>
      </c>
      <c r="BN371" s="3">
        <v>107.8</v>
      </c>
      <c r="BO371" s="3">
        <v>406.1</v>
      </c>
      <c r="BP371" s="3">
        <v>475.6</v>
      </c>
      <c r="BQ371" s="3">
        <v>178.5</v>
      </c>
      <c r="BR371" s="3">
        <v>133.69999999999999</v>
      </c>
      <c r="BS371" s="3">
        <v>169.8</v>
      </c>
      <c r="BT371" s="3">
        <v>227.9</v>
      </c>
      <c r="BU371" s="3">
        <v>151.6</v>
      </c>
      <c r="BV371" s="3">
        <v>199.4</v>
      </c>
      <c r="BW371" s="3">
        <v>220.2</v>
      </c>
      <c r="BX371" s="3">
        <v>511.5</v>
      </c>
      <c r="BY371" s="3">
        <v>92.3</v>
      </c>
      <c r="BZ371" s="3">
        <v>431.4</v>
      </c>
      <c r="CA371" s="3">
        <v>343.6</v>
      </c>
      <c r="CB371" s="3">
        <v>809.6</v>
      </c>
      <c r="CC371" s="3">
        <v>395.7</v>
      </c>
      <c r="CD371" s="3">
        <v>467.7</v>
      </c>
      <c r="CE371" s="3">
        <v>325.8</v>
      </c>
      <c r="CF371" s="3">
        <v>7.3</v>
      </c>
      <c r="CG371" s="3">
        <v>109.6</v>
      </c>
      <c r="CH371" s="3">
        <v>90.7</v>
      </c>
      <c r="CI371" s="3">
        <v>423.9</v>
      </c>
      <c r="CJ371" s="3">
        <v>180.2</v>
      </c>
      <c r="CK371" s="3">
        <v>208.3</v>
      </c>
      <c r="CL371" s="3">
        <v>570.4</v>
      </c>
      <c r="CM371" s="3">
        <v>251.2</v>
      </c>
      <c r="CN371" s="3">
        <v>248.3</v>
      </c>
    </row>
    <row r="372" spans="1:92" x14ac:dyDescent="0.2">
      <c r="A372" s="4">
        <v>43040</v>
      </c>
      <c r="B372" s="3">
        <v>216.7</v>
      </c>
      <c r="C372" s="3">
        <v>204.1</v>
      </c>
      <c r="D372" s="3">
        <v>268.7</v>
      </c>
      <c r="E372" s="3">
        <v>214.9</v>
      </c>
      <c r="F372" s="3">
        <v>313.39999999999998</v>
      </c>
      <c r="G372" s="3">
        <v>317.60000000000002</v>
      </c>
      <c r="H372" s="3">
        <v>222.8</v>
      </c>
      <c r="I372" s="3">
        <v>203</v>
      </c>
      <c r="J372" s="3">
        <v>124.9</v>
      </c>
      <c r="K372" s="3">
        <v>188.8</v>
      </c>
      <c r="L372" s="3">
        <v>264.60000000000002</v>
      </c>
      <c r="M372" s="3">
        <v>280.39999999999998</v>
      </c>
      <c r="N372" s="3">
        <v>246.4</v>
      </c>
      <c r="O372" s="3">
        <v>375.2</v>
      </c>
      <c r="P372" s="3">
        <v>177.4</v>
      </c>
      <c r="Q372" s="3">
        <v>247.8</v>
      </c>
      <c r="R372" s="3">
        <v>209.1</v>
      </c>
      <c r="S372" s="3">
        <v>229.1</v>
      </c>
      <c r="T372" s="3">
        <v>193.4</v>
      </c>
      <c r="U372" s="3">
        <v>217.6</v>
      </c>
      <c r="V372" s="3">
        <v>185.3</v>
      </c>
      <c r="W372" s="3">
        <v>243.4</v>
      </c>
      <c r="X372" s="3">
        <v>193.7</v>
      </c>
      <c r="Y372" s="3">
        <v>293.7</v>
      </c>
      <c r="Z372" s="3">
        <v>226.8</v>
      </c>
      <c r="AA372" s="3">
        <v>211.1</v>
      </c>
      <c r="AB372" s="3">
        <v>218.3</v>
      </c>
      <c r="AC372" s="3">
        <v>173.4</v>
      </c>
      <c r="AD372" s="3">
        <v>150.4</v>
      </c>
      <c r="AE372" s="3">
        <v>254</v>
      </c>
      <c r="AF372" s="3">
        <v>228.6</v>
      </c>
      <c r="AG372" s="3">
        <v>216.8</v>
      </c>
      <c r="AH372" s="3">
        <v>288.7</v>
      </c>
      <c r="AI372" s="3">
        <v>194.4</v>
      </c>
      <c r="AJ372" s="3">
        <v>335</v>
      </c>
      <c r="AK372" s="3">
        <v>381.3</v>
      </c>
      <c r="AL372" s="3">
        <v>328.8</v>
      </c>
      <c r="AM372" s="3">
        <v>315.39999999999998</v>
      </c>
      <c r="AN372" s="3">
        <v>357</v>
      </c>
      <c r="AO372" s="3">
        <v>163.80000000000001</v>
      </c>
      <c r="AP372" s="3">
        <v>261.7</v>
      </c>
      <c r="AQ372" s="3">
        <v>353.3</v>
      </c>
      <c r="AR372" s="3">
        <v>197.3</v>
      </c>
      <c r="AS372" s="3">
        <v>723.2</v>
      </c>
      <c r="AT372" s="3">
        <v>518.5</v>
      </c>
      <c r="AU372" s="3">
        <v>366.5</v>
      </c>
      <c r="AV372" s="3">
        <v>223.8</v>
      </c>
      <c r="AW372" s="3">
        <v>386.6</v>
      </c>
      <c r="AX372" s="3">
        <v>349.8</v>
      </c>
      <c r="AY372" s="3">
        <v>510.7</v>
      </c>
      <c r="AZ372" s="3">
        <v>374.9</v>
      </c>
      <c r="BA372" s="3">
        <v>226.4</v>
      </c>
      <c r="BB372" s="3">
        <v>402.8</v>
      </c>
      <c r="BC372" s="3">
        <v>334.5</v>
      </c>
      <c r="BD372" s="3">
        <v>335.7</v>
      </c>
      <c r="BE372" s="3">
        <v>353.2</v>
      </c>
      <c r="BF372" s="3">
        <v>400.6</v>
      </c>
      <c r="BG372" s="3">
        <v>265.5</v>
      </c>
      <c r="BH372" s="3">
        <v>241.6</v>
      </c>
      <c r="BI372" s="3">
        <v>76.900000000000006</v>
      </c>
      <c r="BJ372" s="3">
        <v>206.5</v>
      </c>
      <c r="BK372" s="3">
        <v>214.5</v>
      </c>
      <c r="BL372" s="3">
        <v>243.6</v>
      </c>
      <c r="BM372" s="3">
        <v>411.8</v>
      </c>
      <c r="BN372" s="3">
        <v>107.9</v>
      </c>
      <c r="BO372" s="3">
        <v>407.1</v>
      </c>
      <c r="BP372" s="3">
        <v>475.3</v>
      </c>
      <c r="BQ372" s="3">
        <v>181.6</v>
      </c>
      <c r="BR372" s="3">
        <v>136.1</v>
      </c>
      <c r="BS372" s="3">
        <v>170.3</v>
      </c>
      <c r="BT372" s="3">
        <v>228.8</v>
      </c>
      <c r="BU372" s="3">
        <v>151.9</v>
      </c>
      <c r="BV372" s="3">
        <v>199.9</v>
      </c>
      <c r="BW372" s="3">
        <v>219.2</v>
      </c>
      <c r="BX372" s="3">
        <v>511.9</v>
      </c>
      <c r="BY372" s="3">
        <v>93.2</v>
      </c>
      <c r="BZ372" s="3">
        <v>431.8</v>
      </c>
      <c r="CA372" s="3">
        <v>349</v>
      </c>
      <c r="CB372" s="3">
        <v>820.6</v>
      </c>
      <c r="CC372" s="3">
        <v>395.5</v>
      </c>
      <c r="CD372" s="3">
        <v>474.5</v>
      </c>
      <c r="CE372" s="3">
        <v>303.10000000000002</v>
      </c>
      <c r="CF372" s="3">
        <v>7.1</v>
      </c>
      <c r="CG372" s="3">
        <v>112.9</v>
      </c>
      <c r="CH372" s="3">
        <v>91.4</v>
      </c>
      <c r="CI372" s="3">
        <v>431.1</v>
      </c>
      <c r="CJ372" s="3">
        <v>181.1</v>
      </c>
      <c r="CK372" s="3">
        <v>208.3</v>
      </c>
      <c r="CL372" s="3">
        <v>571.4</v>
      </c>
      <c r="CM372" s="3">
        <v>252.9</v>
      </c>
      <c r="CN372" s="3">
        <v>248.6</v>
      </c>
    </row>
    <row r="373" spans="1:92" x14ac:dyDescent="0.2">
      <c r="A373" s="4">
        <v>43070</v>
      </c>
      <c r="B373" s="3">
        <v>219</v>
      </c>
      <c r="C373" s="3">
        <v>208</v>
      </c>
      <c r="D373" s="3">
        <v>270</v>
      </c>
      <c r="E373" s="3">
        <v>213.4</v>
      </c>
      <c r="F373" s="3">
        <v>313.10000000000002</v>
      </c>
      <c r="G373" s="3">
        <v>314.10000000000002</v>
      </c>
      <c r="H373" s="3">
        <v>226.4</v>
      </c>
      <c r="I373" s="3">
        <v>204.6</v>
      </c>
      <c r="J373" s="3">
        <v>125.4</v>
      </c>
      <c r="K373" s="3">
        <v>191.7</v>
      </c>
      <c r="L373" s="3">
        <v>265.2</v>
      </c>
      <c r="M373" s="3">
        <v>273.39999999999998</v>
      </c>
      <c r="N373" s="3">
        <v>253.5</v>
      </c>
      <c r="O373" s="3">
        <v>374.8</v>
      </c>
      <c r="P373" s="3">
        <v>199.5</v>
      </c>
      <c r="Q373" s="3">
        <v>245.6</v>
      </c>
      <c r="R373" s="3">
        <v>209.5</v>
      </c>
      <c r="S373" s="3">
        <v>234.1</v>
      </c>
      <c r="T373" s="3">
        <v>192.6</v>
      </c>
      <c r="U373" s="3">
        <v>230</v>
      </c>
      <c r="V373" s="3">
        <v>185.7</v>
      </c>
      <c r="W373" s="3">
        <v>247.9</v>
      </c>
      <c r="X373" s="3">
        <v>187</v>
      </c>
      <c r="Y373" s="3">
        <v>293.8</v>
      </c>
      <c r="Z373" s="3">
        <v>222.6</v>
      </c>
      <c r="AA373" s="3">
        <v>211.1</v>
      </c>
      <c r="AB373" s="3">
        <v>212.8</v>
      </c>
      <c r="AC373" s="3">
        <v>174</v>
      </c>
      <c r="AD373" s="3">
        <v>151.4</v>
      </c>
      <c r="AE373" s="3">
        <v>251.9</v>
      </c>
      <c r="AF373" s="3">
        <v>229.3</v>
      </c>
      <c r="AG373" s="3">
        <v>219.5</v>
      </c>
      <c r="AH373" s="3">
        <v>280</v>
      </c>
      <c r="AI373" s="3">
        <v>195.2</v>
      </c>
      <c r="AJ373" s="3">
        <v>335.8</v>
      </c>
      <c r="AK373" s="3">
        <v>381.4</v>
      </c>
      <c r="AL373" s="3">
        <v>329.9</v>
      </c>
      <c r="AM373" s="3">
        <v>315.39999999999998</v>
      </c>
      <c r="AN373" s="3">
        <v>358.2</v>
      </c>
      <c r="AO373" s="3">
        <v>161.80000000000001</v>
      </c>
      <c r="AP373" s="3">
        <v>259.10000000000002</v>
      </c>
      <c r="AQ373" s="3">
        <v>353.4</v>
      </c>
      <c r="AR373" s="3">
        <v>192.3</v>
      </c>
      <c r="AS373" s="3">
        <v>742.8</v>
      </c>
      <c r="AT373" s="3">
        <v>531.9</v>
      </c>
      <c r="AU373" s="3">
        <v>366.7</v>
      </c>
      <c r="AV373" s="3">
        <v>232.7</v>
      </c>
      <c r="AW373" s="3">
        <v>386.7</v>
      </c>
      <c r="AX373" s="3">
        <v>349.8</v>
      </c>
      <c r="AY373" s="3">
        <v>510.7</v>
      </c>
      <c r="AZ373" s="3">
        <v>375.1</v>
      </c>
      <c r="BA373" s="3">
        <v>226</v>
      </c>
      <c r="BB373" s="3">
        <v>412</v>
      </c>
      <c r="BC373" s="3">
        <v>335.6</v>
      </c>
      <c r="BD373" s="3">
        <v>335.7</v>
      </c>
      <c r="BE373" s="3">
        <v>353.2</v>
      </c>
      <c r="BF373" s="3">
        <v>425.7</v>
      </c>
      <c r="BG373" s="3">
        <v>274.7</v>
      </c>
      <c r="BH373" s="3">
        <v>245.2</v>
      </c>
      <c r="BI373" s="3">
        <v>78.400000000000006</v>
      </c>
      <c r="BJ373" s="3">
        <v>206</v>
      </c>
      <c r="BK373" s="3">
        <v>213.8</v>
      </c>
      <c r="BL373" s="3">
        <v>239.5</v>
      </c>
      <c r="BM373" s="3">
        <v>411.8</v>
      </c>
      <c r="BN373" s="3">
        <v>106.3</v>
      </c>
      <c r="BO373" s="3">
        <v>408.4</v>
      </c>
      <c r="BP373" s="3">
        <v>478.1</v>
      </c>
      <c r="BQ373" s="3">
        <v>182.2</v>
      </c>
      <c r="BR373" s="3">
        <v>133</v>
      </c>
      <c r="BS373" s="3">
        <v>171.7</v>
      </c>
      <c r="BT373" s="3">
        <v>229.7</v>
      </c>
      <c r="BU373" s="3">
        <v>151.5</v>
      </c>
      <c r="BV373" s="3">
        <v>199.6</v>
      </c>
      <c r="BW373" s="3">
        <v>218.3</v>
      </c>
      <c r="BX373" s="3">
        <v>512.9</v>
      </c>
      <c r="BY373" s="3">
        <v>93.1</v>
      </c>
      <c r="BZ373" s="3">
        <v>432</v>
      </c>
      <c r="CA373" s="3">
        <v>351.9</v>
      </c>
      <c r="CB373" s="3">
        <v>808.7</v>
      </c>
      <c r="CC373" s="3">
        <v>394.6</v>
      </c>
      <c r="CD373" s="3">
        <v>475.1</v>
      </c>
      <c r="CE373" s="3">
        <v>404.7</v>
      </c>
      <c r="CF373" s="3">
        <v>6.9</v>
      </c>
      <c r="CG373" s="3">
        <v>117.3</v>
      </c>
      <c r="CH373" s="3">
        <v>90.2</v>
      </c>
      <c r="CI373" s="3">
        <v>423.1</v>
      </c>
      <c r="CJ373" s="3">
        <v>183.5</v>
      </c>
      <c r="CK373" s="3">
        <v>208.3</v>
      </c>
      <c r="CL373" s="3">
        <v>573.6</v>
      </c>
      <c r="CM373" s="3">
        <v>253.8</v>
      </c>
      <c r="CN373" s="3">
        <v>246.9</v>
      </c>
    </row>
    <row r="374" spans="1:92" x14ac:dyDescent="0.2">
      <c r="A374" s="4">
        <v>43101</v>
      </c>
      <c r="B374" s="3">
        <v>219.4</v>
      </c>
      <c r="C374" s="3">
        <v>199.1</v>
      </c>
      <c r="D374" s="3">
        <v>268.39999999999998</v>
      </c>
      <c r="E374" s="3">
        <v>215.2</v>
      </c>
      <c r="F374" s="3">
        <v>311.10000000000002</v>
      </c>
      <c r="G374" s="3">
        <v>317.10000000000002</v>
      </c>
      <c r="H374" s="3">
        <v>220</v>
      </c>
      <c r="I374" s="3">
        <v>208.4</v>
      </c>
      <c r="J374" s="3">
        <v>125.8</v>
      </c>
      <c r="K374" s="3">
        <v>188.2</v>
      </c>
      <c r="L374" s="3">
        <v>264.39999999999998</v>
      </c>
      <c r="M374" s="3">
        <v>277.2</v>
      </c>
      <c r="N374" s="3">
        <v>248.7</v>
      </c>
      <c r="O374" s="3">
        <v>368</v>
      </c>
      <c r="P374" s="3">
        <v>195</v>
      </c>
      <c r="Q374" s="3">
        <v>248.1</v>
      </c>
      <c r="R374" s="3">
        <v>209.5</v>
      </c>
      <c r="S374" s="3">
        <v>232.6</v>
      </c>
      <c r="T374" s="3">
        <v>180.6</v>
      </c>
      <c r="U374" s="3">
        <v>223.5</v>
      </c>
      <c r="V374" s="3">
        <v>187.7</v>
      </c>
      <c r="W374" s="3">
        <v>247.7</v>
      </c>
      <c r="X374" s="3">
        <v>185.5</v>
      </c>
      <c r="Y374" s="3">
        <v>300</v>
      </c>
      <c r="Z374" s="3">
        <v>227</v>
      </c>
      <c r="AA374" s="3">
        <v>210.9</v>
      </c>
      <c r="AB374" s="3">
        <v>218.6</v>
      </c>
      <c r="AC374" s="3">
        <v>172.5</v>
      </c>
      <c r="AD374" s="3">
        <v>151.6</v>
      </c>
      <c r="AE374" s="3">
        <v>242.9</v>
      </c>
      <c r="AF374" s="3">
        <v>228</v>
      </c>
      <c r="AG374" s="3">
        <v>217</v>
      </c>
      <c r="AH374" s="3">
        <v>284.3</v>
      </c>
      <c r="AI374" s="3">
        <v>195.8</v>
      </c>
      <c r="AJ374" s="3">
        <v>336.1</v>
      </c>
      <c r="AK374" s="3">
        <v>381.3</v>
      </c>
      <c r="AL374" s="3">
        <v>330</v>
      </c>
      <c r="AM374" s="3">
        <v>318.89999999999998</v>
      </c>
      <c r="AN374" s="3">
        <v>358.5</v>
      </c>
      <c r="AO374" s="3">
        <v>170.2</v>
      </c>
      <c r="AP374" s="3">
        <v>263.7</v>
      </c>
      <c r="AQ374" s="3">
        <v>353.8</v>
      </c>
      <c r="AR374" s="3">
        <v>200.4</v>
      </c>
      <c r="AS374" s="3">
        <v>745.2</v>
      </c>
      <c r="AT374" s="3">
        <v>535.20000000000005</v>
      </c>
      <c r="AU374" s="3">
        <v>367.1</v>
      </c>
      <c r="AV374" s="3">
        <v>230.4</v>
      </c>
      <c r="AW374" s="3">
        <v>388.9</v>
      </c>
      <c r="AX374" s="3">
        <v>349.8</v>
      </c>
      <c r="AY374" s="3">
        <v>510.7</v>
      </c>
      <c r="AZ374" s="3">
        <v>375.5</v>
      </c>
      <c r="BA374" s="3">
        <v>227.6</v>
      </c>
      <c r="BB374" s="3">
        <v>413.6</v>
      </c>
      <c r="BC374" s="3">
        <v>336.2</v>
      </c>
      <c r="BD374" s="3">
        <v>335.7</v>
      </c>
      <c r="BE374" s="3">
        <v>353.2</v>
      </c>
      <c r="BF374" s="3">
        <v>434.5</v>
      </c>
      <c r="BG374" s="3">
        <v>258.39999999999998</v>
      </c>
      <c r="BH374" s="3">
        <v>238.2</v>
      </c>
      <c r="BI374" s="3">
        <v>78.900000000000006</v>
      </c>
      <c r="BJ374" s="3">
        <v>203.5</v>
      </c>
      <c r="BK374" s="3">
        <v>213.2</v>
      </c>
      <c r="BL374" s="3">
        <v>241.4</v>
      </c>
      <c r="BM374" s="3">
        <v>411.8</v>
      </c>
      <c r="BN374" s="3">
        <v>106.4</v>
      </c>
      <c r="BO374" s="3">
        <v>409.2</v>
      </c>
      <c r="BP374" s="3">
        <v>480.7</v>
      </c>
      <c r="BQ374" s="3">
        <v>175.1</v>
      </c>
      <c r="BR374" s="3">
        <v>126.2</v>
      </c>
      <c r="BS374" s="3">
        <v>166.6</v>
      </c>
      <c r="BT374" s="3">
        <v>226.3</v>
      </c>
      <c r="BU374" s="3">
        <v>145.9</v>
      </c>
      <c r="BV374" s="3">
        <v>196</v>
      </c>
      <c r="BW374" s="3">
        <v>219.2</v>
      </c>
      <c r="BX374" s="3">
        <v>516.1</v>
      </c>
      <c r="BY374" s="3">
        <v>93.6</v>
      </c>
      <c r="BZ374" s="3">
        <v>435.1</v>
      </c>
      <c r="CA374" s="3">
        <v>353.4</v>
      </c>
      <c r="CB374" s="3">
        <v>811.1</v>
      </c>
      <c r="CC374" s="3">
        <v>404.5</v>
      </c>
      <c r="CD374" s="3">
        <v>470.4</v>
      </c>
      <c r="CE374" s="3">
        <v>307.89999999999998</v>
      </c>
      <c r="CF374" s="3">
        <v>6.9</v>
      </c>
      <c r="CG374" s="3">
        <v>111.2</v>
      </c>
      <c r="CH374" s="3">
        <v>90.1</v>
      </c>
      <c r="CI374" s="3">
        <v>430.8</v>
      </c>
      <c r="CJ374" s="3">
        <v>182.8</v>
      </c>
      <c r="CK374" s="3">
        <v>208.3</v>
      </c>
      <c r="CL374" s="3">
        <v>566.29999999999995</v>
      </c>
      <c r="CM374" s="3">
        <v>254.4</v>
      </c>
      <c r="CN374" s="3">
        <v>246.3</v>
      </c>
    </row>
    <row r="375" spans="1:92" x14ac:dyDescent="0.2">
      <c r="A375" s="4">
        <v>43132</v>
      </c>
      <c r="B375" s="3">
        <v>218.7</v>
      </c>
      <c r="C375" s="3">
        <v>205.3</v>
      </c>
      <c r="D375" s="3">
        <v>264.60000000000002</v>
      </c>
      <c r="E375" s="3">
        <v>215.1</v>
      </c>
      <c r="F375" s="3">
        <v>322.5</v>
      </c>
      <c r="G375" s="3">
        <v>327</v>
      </c>
      <c r="H375" s="3">
        <v>215.8</v>
      </c>
      <c r="I375" s="3">
        <v>205.6</v>
      </c>
      <c r="J375" s="3">
        <v>125.4</v>
      </c>
      <c r="K375" s="3">
        <v>188.8</v>
      </c>
      <c r="L375" s="3">
        <v>267.2</v>
      </c>
      <c r="M375" s="3">
        <v>275.2</v>
      </c>
      <c r="N375" s="3">
        <v>255.7</v>
      </c>
      <c r="O375" s="3">
        <v>366.9</v>
      </c>
      <c r="P375" s="3">
        <v>190.4</v>
      </c>
      <c r="Q375" s="3">
        <v>247.3</v>
      </c>
      <c r="R375" s="3">
        <v>209.6</v>
      </c>
      <c r="S375" s="3">
        <v>234.4</v>
      </c>
      <c r="T375" s="3">
        <v>197.8</v>
      </c>
      <c r="U375" s="3">
        <v>223.4</v>
      </c>
      <c r="V375" s="3">
        <v>186.1</v>
      </c>
      <c r="W375" s="3">
        <v>249.3</v>
      </c>
      <c r="X375" s="3">
        <v>192.7</v>
      </c>
      <c r="Y375" s="3">
        <v>291.39999999999998</v>
      </c>
      <c r="Z375" s="3">
        <v>223.2</v>
      </c>
      <c r="AA375" s="3">
        <v>211.4</v>
      </c>
      <c r="AB375" s="3">
        <v>213.5</v>
      </c>
      <c r="AC375" s="3">
        <v>174</v>
      </c>
      <c r="AD375" s="3">
        <v>151.30000000000001</v>
      </c>
      <c r="AE375" s="3">
        <v>252.5</v>
      </c>
      <c r="AF375" s="3">
        <v>228.7</v>
      </c>
      <c r="AG375" s="3">
        <v>218.2</v>
      </c>
      <c r="AH375" s="3">
        <v>282.89999999999998</v>
      </c>
      <c r="AI375" s="3">
        <v>193.2</v>
      </c>
      <c r="AJ375" s="3">
        <v>336.6</v>
      </c>
      <c r="AK375" s="3">
        <v>380.8</v>
      </c>
      <c r="AL375" s="3">
        <v>331.1</v>
      </c>
      <c r="AM375" s="3">
        <v>318.8</v>
      </c>
      <c r="AN375" s="3">
        <v>359.3</v>
      </c>
      <c r="AO375" s="3">
        <v>168.4</v>
      </c>
      <c r="AP375" s="3">
        <v>264.2</v>
      </c>
      <c r="AQ375" s="3">
        <v>354.7</v>
      </c>
      <c r="AR375" s="3">
        <v>200.8</v>
      </c>
      <c r="AS375" s="3">
        <v>746.2</v>
      </c>
      <c r="AT375" s="3">
        <v>538</v>
      </c>
      <c r="AU375" s="3">
        <v>367.4</v>
      </c>
      <c r="AV375" s="3">
        <v>230.2</v>
      </c>
      <c r="AW375" s="3">
        <v>390</v>
      </c>
      <c r="AX375" s="3">
        <v>349.8</v>
      </c>
      <c r="AY375" s="3">
        <v>510.7</v>
      </c>
      <c r="AZ375" s="3">
        <v>375.5</v>
      </c>
      <c r="BA375" s="3">
        <v>230</v>
      </c>
      <c r="BB375" s="3">
        <v>417.1</v>
      </c>
      <c r="BC375" s="3">
        <v>336.2</v>
      </c>
      <c r="BD375" s="3">
        <v>335.7</v>
      </c>
      <c r="BE375" s="3">
        <v>353.2</v>
      </c>
      <c r="BF375" s="3">
        <v>429.2</v>
      </c>
      <c r="BG375" s="3">
        <v>275.3</v>
      </c>
      <c r="BH375" s="3">
        <v>245.5</v>
      </c>
      <c r="BI375" s="3">
        <v>81.8</v>
      </c>
      <c r="BJ375" s="3">
        <v>205.3</v>
      </c>
      <c r="BK375" s="3">
        <v>214.9</v>
      </c>
      <c r="BL375" s="3">
        <v>242.9</v>
      </c>
      <c r="BM375" s="3">
        <v>411.8</v>
      </c>
      <c r="BN375" s="3">
        <v>105.7</v>
      </c>
      <c r="BO375" s="3">
        <v>409.8</v>
      </c>
      <c r="BP375" s="3">
        <v>481.9</v>
      </c>
      <c r="BQ375" s="3">
        <v>179.8</v>
      </c>
      <c r="BR375" s="3">
        <v>136.19999999999999</v>
      </c>
      <c r="BS375" s="3">
        <v>173.1</v>
      </c>
      <c r="BT375" s="3">
        <v>229.1</v>
      </c>
      <c r="BU375" s="3">
        <v>152.9</v>
      </c>
      <c r="BV375" s="3">
        <v>199.6</v>
      </c>
      <c r="BW375" s="3">
        <v>219.8</v>
      </c>
      <c r="BX375" s="3">
        <v>516.70000000000005</v>
      </c>
      <c r="BY375" s="3">
        <v>93.8</v>
      </c>
      <c r="BZ375" s="3">
        <v>436.1</v>
      </c>
      <c r="CA375" s="3">
        <v>356.4</v>
      </c>
      <c r="CB375" s="3">
        <v>815.2</v>
      </c>
      <c r="CC375" s="3">
        <v>406.3</v>
      </c>
      <c r="CD375" s="3">
        <v>491.6</v>
      </c>
      <c r="CE375" s="3">
        <v>319.10000000000002</v>
      </c>
      <c r="CF375" s="3">
        <v>7</v>
      </c>
      <c r="CG375" s="3">
        <v>115.4</v>
      </c>
      <c r="CH375" s="3">
        <v>90.1</v>
      </c>
      <c r="CI375" s="3">
        <v>436.8</v>
      </c>
      <c r="CJ375" s="3">
        <v>186.4</v>
      </c>
      <c r="CK375" s="3">
        <v>208.3</v>
      </c>
      <c r="CL375" s="3">
        <v>571.4</v>
      </c>
      <c r="CM375" s="3">
        <v>255.5</v>
      </c>
      <c r="CN375" s="3">
        <v>246.3</v>
      </c>
    </row>
    <row r="376" spans="1:92" x14ac:dyDescent="0.2">
      <c r="A376" s="4">
        <v>43160</v>
      </c>
      <c r="B376" s="3">
        <v>219.2</v>
      </c>
      <c r="C376" s="3">
        <v>206.1</v>
      </c>
      <c r="D376" s="3">
        <v>260.10000000000002</v>
      </c>
      <c r="E376" s="3">
        <v>212.6</v>
      </c>
      <c r="F376" s="3">
        <v>326.7</v>
      </c>
      <c r="G376" s="3">
        <v>333.8</v>
      </c>
      <c r="H376" s="3">
        <v>222.7</v>
      </c>
      <c r="I376" s="3">
        <v>206.1</v>
      </c>
      <c r="J376" s="3">
        <v>125.5</v>
      </c>
      <c r="K376" s="3">
        <v>190.2</v>
      </c>
      <c r="L376" s="3">
        <v>265.39999999999998</v>
      </c>
      <c r="M376" s="3">
        <v>274.7</v>
      </c>
      <c r="N376" s="3">
        <v>252.8</v>
      </c>
      <c r="O376" s="3">
        <v>366.5</v>
      </c>
      <c r="P376" s="3">
        <v>209.4</v>
      </c>
      <c r="Q376" s="3">
        <v>246.7</v>
      </c>
      <c r="R376" s="3">
        <v>208.6</v>
      </c>
      <c r="S376" s="3">
        <v>234.3</v>
      </c>
      <c r="T376" s="3">
        <v>199.5</v>
      </c>
      <c r="U376" s="3">
        <v>224.7</v>
      </c>
      <c r="V376" s="3">
        <v>186.8</v>
      </c>
      <c r="W376" s="3">
        <v>254.5</v>
      </c>
      <c r="X376" s="3">
        <v>197.1</v>
      </c>
      <c r="Y376" s="3">
        <v>296.5</v>
      </c>
      <c r="Z376" s="3">
        <v>226.8</v>
      </c>
      <c r="AA376" s="3">
        <v>212.9</v>
      </c>
      <c r="AB376" s="3">
        <v>217.6</v>
      </c>
      <c r="AC376" s="3">
        <v>173</v>
      </c>
      <c r="AD376" s="3">
        <v>152.30000000000001</v>
      </c>
      <c r="AE376" s="3">
        <v>242.3</v>
      </c>
      <c r="AF376" s="3">
        <v>226.2</v>
      </c>
      <c r="AG376" s="3">
        <v>215.3</v>
      </c>
      <c r="AH376" s="3">
        <v>282.3</v>
      </c>
      <c r="AI376" s="3">
        <v>195.7</v>
      </c>
      <c r="AJ376" s="3">
        <v>336.8</v>
      </c>
      <c r="AK376" s="3">
        <v>381.9</v>
      </c>
      <c r="AL376" s="3">
        <v>331.9</v>
      </c>
      <c r="AM376" s="3">
        <v>318.5</v>
      </c>
      <c r="AN376" s="3">
        <v>359.6</v>
      </c>
      <c r="AO376" s="3">
        <v>167.2</v>
      </c>
      <c r="AP376" s="3">
        <v>263.60000000000002</v>
      </c>
      <c r="AQ376" s="3">
        <v>355.9</v>
      </c>
      <c r="AR376" s="3">
        <v>198.7</v>
      </c>
      <c r="AS376" s="3">
        <v>746.9</v>
      </c>
      <c r="AT376" s="3">
        <v>538.5</v>
      </c>
      <c r="AU376" s="3">
        <v>367.7</v>
      </c>
      <c r="AV376" s="3">
        <v>229.4</v>
      </c>
      <c r="AW376" s="3">
        <v>388.3</v>
      </c>
      <c r="AX376" s="3">
        <v>349.8</v>
      </c>
      <c r="AY376" s="3">
        <v>510.7</v>
      </c>
      <c r="AZ376" s="3">
        <v>376.3</v>
      </c>
      <c r="BA376" s="3">
        <v>232</v>
      </c>
      <c r="BB376" s="3">
        <v>416.4</v>
      </c>
      <c r="BC376" s="3">
        <v>337.2</v>
      </c>
      <c r="BD376" s="3">
        <v>335.7</v>
      </c>
      <c r="BE376" s="3">
        <v>353.2</v>
      </c>
      <c r="BF376" s="3">
        <v>447.4</v>
      </c>
      <c r="BG376" s="3">
        <v>272.10000000000002</v>
      </c>
      <c r="BH376" s="3">
        <v>246.1</v>
      </c>
      <c r="BI376" s="3">
        <v>81</v>
      </c>
      <c r="BJ376" s="3">
        <v>207.8</v>
      </c>
      <c r="BK376" s="3">
        <v>214</v>
      </c>
      <c r="BL376" s="3">
        <v>244.2</v>
      </c>
      <c r="BM376" s="3">
        <v>411.8</v>
      </c>
      <c r="BN376" s="3">
        <v>106.1</v>
      </c>
      <c r="BO376" s="3">
        <v>410.2</v>
      </c>
      <c r="BP376" s="3">
        <v>480.6</v>
      </c>
      <c r="BQ376" s="3">
        <v>184.3</v>
      </c>
      <c r="BR376" s="3">
        <v>138.9</v>
      </c>
      <c r="BS376" s="3">
        <v>171.7</v>
      </c>
      <c r="BT376" s="3">
        <v>229.8</v>
      </c>
      <c r="BU376" s="3">
        <v>156.30000000000001</v>
      </c>
      <c r="BV376" s="3">
        <v>200.6</v>
      </c>
      <c r="BW376" s="3">
        <v>218.9</v>
      </c>
      <c r="BX376" s="3">
        <v>518.29999999999995</v>
      </c>
      <c r="BY376" s="3">
        <v>94.6</v>
      </c>
      <c r="BZ376" s="3">
        <v>437.8</v>
      </c>
      <c r="CA376" s="3">
        <v>349.8</v>
      </c>
      <c r="CB376" s="3">
        <v>808.6</v>
      </c>
      <c r="CC376" s="3">
        <v>407.2</v>
      </c>
      <c r="CD376" s="3">
        <v>472.6</v>
      </c>
      <c r="CE376" s="3">
        <v>314.5</v>
      </c>
      <c r="CF376" s="3">
        <v>7</v>
      </c>
      <c r="CG376" s="3">
        <v>119.9</v>
      </c>
      <c r="CH376" s="3">
        <v>91.2</v>
      </c>
      <c r="CI376" s="3">
        <v>426</v>
      </c>
      <c r="CJ376" s="3">
        <v>186.6</v>
      </c>
      <c r="CK376" s="3">
        <v>208.3</v>
      </c>
      <c r="CL376" s="3">
        <v>572.9</v>
      </c>
      <c r="CM376" s="3">
        <v>257.10000000000002</v>
      </c>
      <c r="CN376" s="3">
        <v>247.7</v>
      </c>
    </row>
    <row r="377" spans="1:92" x14ac:dyDescent="0.2">
      <c r="A377" s="4">
        <v>43191</v>
      </c>
      <c r="B377" s="3">
        <v>220.7</v>
      </c>
      <c r="C377" s="3">
        <v>205.3</v>
      </c>
      <c r="D377" s="3">
        <v>258.39999999999998</v>
      </c>
      <c r="E377" s="3">
        <v>215.5</v>
      </c>
      <c r="F377" s="3">
        <v>331</v>
      </c>
      <c r="G377" s="3">
        <v>350.3</v>
      </c>
      <c r="H377" s="3">
        <v>224.8</v>
      </c>
      <c r="I377" s="3">
        <v>204.5</v>
      </c>
      <c r="J377" s="3">
        <v>126</v>
      </c>
      <c r="K377" s="3">
        <v>188.6</v>
      </c>
      <c r="L377" s="3">
        <v>264.2</v>
      </c>
      <c r="M377" s="3">
        <v>279.60000000000002</v>
      </c>
      <c r="N377" s="3">
        <v>246.1</v>
      </c>
      <c r="O377" s="3">
        <v>363.1</v>
      </c>
      <c r="P377" s="3">
        <v>204.8</v>
      </c>
      <c r="Q377" s="3">
        <v>245.2</v>
      </c>
      <c r="R377" s="3">
        <v>207.6</v>
      </c>
      <c r="S377" s="3">
        <v>234.4</v>
      </c>
      <c r="T377" s="3">
        <v>191.3</v>
      </c>
      <c r="U377" s="3">
        <v>225.8</v>
      </c>
      <c r="V377" s="3">
        <v>188.2</v>
      </c>
      <c r="W377" s="3">
        <v>261.89999999999998</v>
      </c>
      <c r="X377" s="3">
        <v>196.4</v>
      </c>
      <c r="Y377" s="3">
        <v>297.2</v>
      </c>
      <c r="Z377" s="3">
        <v>221.5</v>
      </c>
      <c r="AA377" s="3">
        <v>213.8</v>
      </c>
      <c r="AB377" s="3">
        <v>210.5</v>
      </c>
      <c r="AC377" s="3">
        <v>174.1</v>
      </c>
      <c r="AD377" s="3">
        <v>152.1</v>
      </c>
      <c r="AE377" s="3">
        <v>249.8</v>
      </c>
      <c r="AF377" s="3">
        <v>223.7</v>
      </c>
      <c r="AG377" s="3">
        <v>213.1</v>
      </c>
      <c r="AH377" s="3">
        <v>277.89999999999998</v>
      </c>
      <c r="AI377" s="3">
        <v>197.1</v>
      </c>
      <c r="AJ377" s="3">
        <v>338.3</v>
      </c>
      <c r="AK377" s="3">
        <v>384</v>
      </c>
      <c r="AL377" s="3">
        <v>333.1</v>
      </c>
      <c r="AM377" s="3">
        <v>320.2</v>
      </c>
      <c r="AN377" s="3">
        <v>361.8</v>
      </c>
      <c r="AO377" s="3">
        <v>167.6</v>
      </c>
      <c r="AP377" s="3">
        <v>264.7</v>
      </c>
      <c r="AQ377" s="3">
        <v>357.8</v>
      </c>
      <c r="AR377" s="3">
        <v>199.2</v>
      </c>
      <c r="AS377" s="3">
        <v>757.2</v>
      </c>
      <c r="AT377" s="3">
        <v>544.70000000000005</v>
      </c>
      <c r="AU377" s="3">
        <v>367.3</v>
      </c>
      <c r="AV377" s="3">
        <v>229.8</v>
      </c>
      <c r="AW377" s="3">
        <v>388.3</v>
      </c>
      <c r="AX377" s="3">
        <v>366.9</v>
      </c>
      <c r="AY377" s="3">
        <v>524.1</v>
      </c>
      <c r="AZ377" s="3">
        <v>376.7</v>
      </c>
      <c r="BA377" s="3">
        <v>237.4</v>
      </c>
      <c r="BB377" s="3">
        <v>419.8</v>
      </c>
      <c r="BC377" s="3">
        <v>336.8</v>
      </c>
      <c r="BD377" s="3">
        <v>338.6</v>
      </c>
      <c r="BE377" s="3">
        <v>354.5</v>
      </c>
      <c r="BF377" s="3">
        <v>448.8</v>
      </c>
      <c r="BG377" s="3">
        <v>268.8</v>
      </c>
      <c r="BH377" s="3">
        <v>244.2</v>
      </c>
      <c r="BI377" s="3">
        <v>79.2</v>
      </c>
      <c r="BJ377" s="3">
        <v>209.8</v>
      </c>
      <c r="BK377" s="3">
        <v>211.9</v>
      </c>
      <c r="BL377" s="3">
        <v>243.2</v>
      </c>
      <c r="BM377" s="3">
        <v>421.6</v>
      </c>
      <c r="BN377" s="3">
        <v>106.6</v>
      </c>
      <c r="BO377" s="3">
        <v>411.2</v>
      </c>
      <c r="BP377" s="3">
        <v>483.6</v>
      </c>
      <c r="BQ377" s="3">
        <v>185.2</v>
      </c>
      <c r="BR377" s="3">
        <v>139.9</v>
      </c>
      <c r="BS377" s="3">
        <v>172.5</v>
      </c>
      <c r="BT377" s="3">
        <v>230</v>
      </c>
      <c r="BU377" s="3">
        <v>158</v>
      </c>
      <c r="BV377" s="3">
        <v>200.6</v>
      </c>
      <c r="BW377" s="3">
        <v>218.6</v>
      </c>
      <c r="BX377" s="3">
        <v>524</v>
      </c>
      <c r="BY377" s="3">
        <v>94.7</v>
      </c>
      <c r="BZ377" s="3">
        <v>438.1</v>
      </c>
      <c r="CA377" s="3">
        <v>353.7</v>
      </c>
      <c r="CB377" s="3">
        <v>812.3</v>
      </c>
      <c r="CC377" s="3">
        <v>406.7</v>
      </c>
      <c r="CD377" s="3">
        <v>487.1</v>
      </c>
      <c r="CE377" s="3">
        <v>314.60000000000002</v>
      </c>
      <c r="CF377" s="3">
        <v>7</v>
      </c>
      <c r="CG377" s="3">
        <v>120.8</v>
      </c>
      <c r="CH377" s="3">
        <v>91.4</v>
      </c>
      <c r="CI377" s="3">
        <v>433.1</v>
      </c>
      <c r="CJ377" s="3">
        <v>186.6</v>
      </c>
      <c r="CK377" s="3">
        <v>213.8</v>
      </c>
      <c r="CL377" s="3">
        <v>583.9</v>
      </c>
      <c r="CM377" s="3">
        <v>258</v>
      </c>
      <c r="CN377" s="3">
        <v>250.8</v>
      </c>
    </row>
    <row r="378" spans="1:92" x14ac:dyDescent="0.2">
      <c r="A378" s="4">
        <v>43221</v>
      </c>
      <c r="B378" s="3">
        <v>220.3</v>
      </c>
      <c r="C378" s="3">
        <v>202.5</v>
      </c>
      <c r="D378" s="3">
        <v>264.60000000000002</v>
      </c>
      <c r="E378" s="3">
        <v>211.3</v>
      </c>
      <c r="F378" s="3">
        <v>338.1</v>
      </c>
      <c r="G378" s="3">
        <v>362.4</v>
      </c>
      <c r="H378" s="3">
        <v>216.4</v>
      </c>
      <c r="I378" s="3">
        <v>203.4</v>
      </c>
      <c r="J378" s="3">
        <v>126</v>
      </c>
      <c r="K378" s="3">
        <v>188.1</v>
      </c>
      <c r="L378" s="3">
        <v>270.3</v>
      </c>
      <c r="M378" s="3">
        <v>280.5</v>
      </c>
      <c r="N378" s="3">
        <v>256.89999999999998</v>
      </c>
      <c r="O378" s="3">
        <v>375.6</v>
      </c>
      <c r="P378" s="3">
        <v>190.7</v>
      </c>
      <c r="Q378" s="3">
        <v>240.1</v>
      </c>
      <c r="R378" s="3">
        <v>207.4</v>
      </c>
      <c r="S378" s="3">
        <v>233.8</v>
      </c>
      <c r="T378" s="3">
        <v>194.2</v>
      </c>
      <c r="U378" s="3">
        <v>222.4</v>
      </c>
      <c r="V378" s="3">
        <v>188</v>
      </c>
      <c r="W378" s="3">
        <v>260.5</v>
      </c>
      <c r="X378" s="3">
        <v>193.9</v>
      </c>
      <c r="Y378" s="3">
        <v>298.60000000000002</v>
      </c>
      <c r="Z378" s="3">
        <v>227.2</v>
      </c>
      <c r="AA378" s="3">
        <v>210.7</v>
      </c>
      <c r="AB378" s="3">
        <v>218.9</v>
      </c>
      <c r="AC378" s="3">
        <v>173.8</v>
      </c>
      <c r="AD378" s="3">
        <v>151.4</v>
      </c>
      <c r="AE378" s="3">
        <v>250.9</v>
      </c>
      <c r="AF378" s="3">
        <v>221.8</v>
      </c>
      <c r="AG378" s="3">
        <v>211.5</v>
      </c>
      <c r="AH378" s="3">
        <v>274.7</v>
      </c>
      <c r="AI378" s="3">
        <v>193.1</v>
      </c>
      <c r="AJ378" s="3">
        <v>339</v>
      </c>
      <c r="AK378" s="3">
        <v>387.3</v>
      </c>
      <c r="AL378" s="3">
        <v>333.8</v>
      </c>
      <c r="AM378" s="3">
        <v>321.10000000000002</v>
      </c>
      <c r="AN378" s="3">
        <v>362.7</v>
      </c>
      <c r="AO378" s="3">
        <v>168.3</v>
      </c>
      <c r="AP378" s="3">
        <v>265.8</v>
      </c>
      <c r="AQ378" s="3">
        <v>359.5</v>
      </c>
      <c r="AR378" s="3">
        <v>199.8</v>
      </c>
      <c r="AS378" s="3">
        <v>765.9</v>
      </c>
      <c r="AT378" s="3">
        <v>556.4</v>
      </c>
      <c r="AU378" s="3">
        <v>367.6</v>
      </c>
      <c r="AV378" s="3">
        <v>229.1</v>
      </c>
      <c r="AW378" s="3">
        <v>388.5</v>
      </c>
      <c r="AX378" s="3">
        <v>366.9</v>
      </c>
      <c r="AY378" s="3">
        <v>524.1</v>
      </c>
      <c r="AZ378" s="3">
        <v>377</v>
      </c>
      <c r="BA378" s="3">
        <v>236</v>
      </c>
      <c r="BB378" s="3">
        <v>420.6</v>
      </c>
      <c r="BC378" s="3">
        <v>327.3</v>
      </c>
      <c r="BD378" s="3">
        <v>338.9</v>
      </c>
      <c r="BE378" s="3">
        <v>354.7</v>
      </c>
      <c r="BF378" s="3">
        <v>462</v>
      </c>
      <c r="BG378" s="3">
        <v>267.3</v>
      </c>
      <c r="BH378" s="3">
        <v>245.5</v>
      </c>
      <c r="BI378" s="3">
        <v>81.7</v>
      </c>
      <c r="BJ378" s="3">
        <v>208.8</v>
      </c>
      <c r="BK378" s="3">
        <v>215.5</v>
      </c>
      <c r="BL378" s="3">
        <v>243.4</v>
      </c>
      <c r="BM378" s="3">
        <v>421.6</v>
      </c>
      <c r="BN378" s="3">
        <v>106.9</v>
      </c>
      <c r="BO378" s="3">
        <v>412.2</v>
      </c>
      <c r="BP378" s="3">
        <v>482.5</v>
      </c>
      <c r="BQ378" s="3">
        <v>185.9</v>
      </c>
      <c r="BR378" s="3">
        <v>140.5</v>
      </c>
      <c r="BS378" s="3">
        <v>172.8</v>
      </c>
      <c r="BT378" s="3">
        <v>230</v>
      </c>
      <c r="BU378" s="3">
        <v>158.80000000000001</v>
      </c>
      <c r="BV378" s="3">
        <v>203.1</v>
      </c>
      <c r="BW378" s="3">
        <v>218.2</v>
      </c>
      <c r="BX378" s="3">
        <v>524.5</v>
      </c>
      <c r="BY378" s="3">
        <v>95.3</v>
      </c>
      <c r="BZ378" s="3">
        <v>439.7</v>
      </c>
      <c r="CA378" s="3">
        <v>364.8</v>
      </c>
      <c r="CB378" s="3">
        <v>803.1</v>
      </c>
      <c r="CC378" s="3">
        <v>409.3</v>
      </c>
      <c r="CD378" s="3">
        <v>476.5</v>
      </c>
      <c r="CE378" s="3">
        <v>334.8</v>
      </c>
      <c r="CF378" s="3">
        <v>7</v>
      </c>
      <c r="CG378" s="3">
        <v>123.9</v>
      </c>
      <c r="CH378" s="3">
        <v>91.4</v>
      </c>
      <c r="CI378" s="3">
        <v>433.7</v>
      </c>
      <c r="CJ378" s="3">
        <v>185.2</v>
      </c>
      <c r="CK378" s="3">
        <v>213.8</v>
      </c>
      <c r="CL378" s="3">
        <v>583.5</v>
      </c>
      <c r="CM378" s="3">
        <v>259.8</v>
      </c>
      <c r="CN378" s="3">
        <v>252.2</v>
      </c>
    </row>
    <row r="379" spans="1:92" x14ac:dyDescent="0.2">
      <c r="A379" s="4">
        <v>43252</v>
      </c>
      <c r="B379" s="3">
        <v>218.9</v>
      </c>
      <c r="C379" s="3">
        <v>206.1</v>
      </c>
      <c r="D379" s="3">
        <v>262.5</v>
      </c>
      <c r="E379" s="3">
        <v>211.3</v>
      </c>
      <c r="F379" s="3">
        <v>339.9</v>
      </c>
      <c r="G379" s="3">
        <v>362.6</v>
      </c>
      <c r="H379" s="3">
        <v>223.4</v>
      </c>
      <c r="I379" s="3">
        <v>203</v>
      </c>
      <c r="J379" s="3">
        <v>124.7</v>
      </c>
      <c r="K379" s="3">
        <v>186.7</v>
      </c>
      <c r="L379" s="3">
        <v>269.60000000000002</v>
      </c>
      <c r="M379" s="3">
        <v>283.2</v>
      </c>
      <c r="N379" s="3">
        <v>253.1</v>
      </c>
      <c r="O379" s="3">
        <v>367.2</v>
      </c>
      <c r="P379" s="3">
        <v>196.5</v>
      </c>
      <c r="Q379" s="3">
        <v>243.9</v>
      </c>
      <c r="R379" s="3">
        <v>207.6</v>
      </c>
      <c r="S379" s="3">
        <v>233</v>
      </c>
      <c r="T379" s="3">
        <v>190.6</v>
      </c>
      <c r="U379" s="3">
        <v>220.7</v>
      </c>
      <c r="V379" s="3">
        <v>187.2</v>
      </c>
      <c r="W379" s="3">
        <v>262.39999999999998</v>
      </c>
      <c r="X379" s="3">
        <v>195.8</v>
      </c>
      <c r="Y379" s="3">
        <v>292.60000000000002</v>
      </c>
      <c r="Z379" s="3">
        <v>222.6</v>
      </c>
      <c r="AA379" s="3">
        <v>210.5</v>
      </c>
      <c r="AB379" s="3">
        <v>213.1</v>
      </c>
      <c r="AC379" s="3">
        <v>173.1</v>
      </c>
      <c r="AD379" s="3">
        <v>151.4</v>
      </c>
      <c r="AE379" s="3">
        <v>247</v>
      </c>
      <c r="AF379" s="3">
        <v>220.5</v>
      </c>
      <c r="AG379" s="3">
        <v>207.8</v>
      </c>
      <c r="AH379" s="3">
        <v>284.39999999999998</v>
      </c>
      <c r="AI379" s="3">
        <v>194.9</v>
      </c>
      <c r="AJ379" s="3">
        <v>339.3</v>
      </c>
      <c r="AK379" s="3">
        <v>388.6</v>
      </c>
      <c r="AL379" s="3">
        <v>334.7</v>
      </c>
      <c r="AM379" s="3">
        <v>321</v>
      </c>
      <c r="AN379" s="3">
        <v>363.1</v>
      </c>
      <c r="AO379" s="3">
        <v>167.4</v>
      </c>
      <c r="AP379" s="3">
        <v>265.7</v>
      </c>
      <c r="AQ379" s="3">
        <v>360.4</v>
      </c>
      <c r="AR379" s="3">
        <v>199</v>
      </c>
      <c r="AS379" s="3">
        <v>767.4</v>
      </c>
      <c r="AT379" s="3">
        <v>556.4</v>
      </c>
      <c r="AU379" s="3">
        <v>367.9</v>
      </c>
      <c r="AV379" s="3">
        <v>229.2</v>
      </c>
      <c r="AW379" s="3">
        <v>389.4</v>
      </c>
      <c r="AX379" s="3">
        <v>366.9</v>
      </c>
      <c r="AY379" s="3">
        <v>524.1</v>
      </c>
      <c r="AZ379" s="3">
        <v>377.3</v>
      </c>
      <c r="BA379" s="3">
        <v>237.5</v>
      </c>
      <c r="BB379" s="3">
        <v>421.4</v>
      </c>
      <c r="BC379" s="3">
        <v>326.89999999999998</v>
      </c>
      <c r="BD379" s="3">
        <v>346.5</v>
      </c>
      <c r="BE379" s="3">
        <v>363.9</v>
      </c>
      <c r="BF379" s="3">
        <v>458.3</v>
      </c>
      <c r="BG379" s="3">
        <v>273.8</v>
      </c>
      <c r="BH379" s="3">
        <v>246.7</v>
      </c>
      <c r="BI379" s="3">
        <v>81.3</v>
      </c>
      <c r="BJ379" s="3">
        <v>207.6</v>
      </c>
      <c r="BK379" s="3">
        <v>213.6</v>
      </c>
      <c r="BL379" s="3">
        <v>244.4</v>
      </c>
      <c r="BM379" s="3">
        <v>421.6</v>
      </c>
      <c r="BN379" s="3">
        <v>107.6</v>
      </c>
      <c r="BO379" s="3">
        <v>414</v>
      </c>
      <c r="BP379" s="3">
        <v>483.1</v>
      </c>
      <c r="BQ379" s="3">
        <v>180</v>
      </c>
      <c r="BR379" s="3">
        <v>137</v>
      </c>
      <c r="BS379" s="3">
        <v>170.1</v>
      </c>
      <c r="BT379" s="3">
        <v>229.3</v>
      </c>
      <c r="BU379" s="3">
        <v>156.69999999999999</v>
      </c>
      <c r="BV379" s="3">
        <v>200.8</v>
      </c>
      <c r="BW379" s="3">
        <v>219</v>
      </c>
      <c r="BX379" s="3">
        <v>525.5</v>
      </c>
      <c r="BY379" s="3">
        <v>95.2</v>
      </c>
      <c r="BZ379" s="3">
        <v>439.7</v>
      </c>
      <c r="CA379" s="3">
        <v>377.2</v>
      </c>
      <c r="CB379" s="3">
        <v>799.3</v>
      </c>
      <c r="CC379" s="3">
        <v>404.6</v>
      </c>
      <c r="CD379" s="3">
        <v>483.4</v>
      </c>
      <c r="CE379" s="3">
        <v>353</v>
      </c>
      <c r="CF379" s="3">
        <v>6.8</v>
      </c>
      <c r="CG379" s="3">
        <v>122.5</v>
      </c>
      <c r="CH379" s="3">
        <v>90.2</v>
      </c>
      <c r="CI379" s="3">
        <v>435.5</v>
      </c>
      <c r="CJ379" s="3">
        <v>187.9</v>
      </c>
      <c r="CK379" s="3">
        <v>213.8</v>
      </c>
      <c r="CL379" s="3">
        <v>587.6</v>
      </c>
      <c r="CM379" s="3">
        <v>261.2</v>
      </c>
      <c r="CN379" s="3">
        <v>252.9</v>
      </c>
    </row>
    <row r="380" spans="1:92" x14ac:dyDescent="0.2">
      <c r="A380" s="4">
        <v>43282</v>
      </c>
      <c r="B380" s="3">
        <v>219.8</v>
      </c>
      <c r="C380" s="3">
        <v>206.8</v>
      </c>
      <c r="D380" s="3">
        <v>259.89999999999998</v>
      </c>
      <c r="E380" s="3">
        <v>209.9</v>
      </c>
      <c r="F380" s="3">
        <v>341.2</v>
      </c>
      <c r="G380" s="3">
        <v>364</v>
      </c>
      <c r="H380" s="3">
        <v>216.9</v>
      </c>
      <c r="I380" s="3">
        <v>202.6</v>
      </c>
      <c r="J380" s="3">
        <v>125.3</v>
      </c>
      <c r="K380" s="3">
        <v>187.3</v>
      </c>
      <c r="L380" s="3">
        <v>263.39999999999998</v>
      </c>
      <c r="M380" s="3">
        <v>274.3</v>
      </c>
      <c r="N380" s="3">
        <v>249.5</v>
      </c>
      <c r="O380" s="3">
        <v>377.6</v>
      </c>
      <c r="P380" s="3">
        <v>205.3</v>
      </c>
      <c r="Q380" s="3">
        <v>241.3</v>
      </c>
      <c r="R380" s="3">
        <v>207.5</v>
      </c>
      <c r="S380" s="3">
        <v>235.3</v>
      </c>
      <c r="T380" s="3">
        <v>196.8</v>
      </c>
      <c r="U380" s="3">
        <v>220.1</v>
      </c>
      <c r="V380" s="3">
        <v>187.3</v>
      </c>
      <c r="W380" s="3">
        <v>262.89999999999998</v>
      </c>
      <c r="X380" s="3">
        <v>195.5</v>
      </c>
      <c r="Y380" s="3">
        <v>297.3</v>
      </c>
      <c r="Z380" s="3">
        <v>221.3</v>
      </c>
      <c r="AA380" s="3">
        <v>207.2</v>
      </c>
      <c r="AB380" s="3">
        <v>212.5</v>
      </c>
      <c r="AC380" s="3">
        <v>173.4</v>
      </c>
      <c r="AD380" s="3">
        <v>151.5</v>
      </c>
      <c r="AE380" s="3">
        <v>248.5</v>
      </c>
      <c r="AF380" s="3">
        <v>219.1</v>
      </c>
      <c r="AG380" s="3">
        <v>206.8</v>
      </c>
      <c r="AH380" s="3">
        <v>281.3</v>
      </c>
      <c r="AI380" s="3">
        <v>196</v>
      </c>
      <c r="AJ380" s="3">
        <v>340.3</v>
      </c>
      <c r="AK380" s="3">
        <v>388.4</v>
      </c>
      <c r="AL380" s="3">
        <v>334.1</v>
      </c>
      <c r="AM380" s="3">
        <v>321.89999999999998</v>
      </c>
      <c r="AN380" s="3">
        <v>363.3</v>
      </c>
      <c r="AO380" s="3">
        <v>169.3</v>
      </c>
      <c r="AP380" s="3">
        <v>264.39999999999998</v>
      </c>
      <c r="AQ380" s="3">
        <v>360.9</v>
      </c>
      <c r="AR380" s="3">
        <v>196.2</v>
      </c>
      <c r="AS380" s="3">
        <v>768.3</v>
      </c>
      <c r="AT380" s="3">
        <v>556.79999999999995</v>
      </c>
      <c r="AU380" s="3">
        <v>368.8</v>
      </c>
      <c r="AV380" s="3">
        <v>230.1</v>
      </c>
      <c r="AW380" s="3">
        <v>389.7</v>
      </c>
      <c r="AX380" s="3">
        <v>366.9</v>
      </c>
      <c r="AY380" s="3">
        <v>524.1</v>
      </c>
      <c r="AZ380" s="3">
        <v>377.4</v>
      </c>
      <c r="BA380" s="3">
        <v>235.3</v>
      </c>
      <c r="BB380" s="3">
        <v>424.9</v>
      </c>
      <c r="BC380" s="3">
        <v>328.6</v>
      </c>
      <c r="BD380" s="3">
        <v>352.7</v>
      </c>
      <c r="BE380" s="3">
        <v>367.8</v>
      </c>
      <c r="BF380" s="3">
        <v>451.2</v>
      </c>
      <c r="BG380" s="3">
        <v>260.89999999999998</v>
      </c>
      <c r="BH380" s="3">
        <v>242.3</v>
      </c>
      <c r="BI380" s="3">
        <v>80.2</v>
      </c>
      <c r="BJ380" s="3">
        <v>207.8</v>
      </c>
      <c r="BK380" s="3">
        <v>213.1</v>
      </c>
      <c r="BL380" s="3">
        <v>244.8</v>
      </c>
      <c r="BM380" s="3">
        <v>421.6</v>
      </c>
      <c r="BN380" s="3">
        <v>108.3</v>
      </c>
      <c r="BO380" s="3">
        <v>415.2</v>
      </c>
      <c r="BP380" s="3">
        <v>483.6</v>
      </c>
      <c r="BQ380" s="3">
        <v>178.3</v>
      </c>
      <c r="BR380" s="3">
        <v>130.19999999999999</v>
      </c>
      <c r="BS380" s="3">
        <v>164.4</v>
      </c>
      <c r="BT380" s="3">
        <v>226.4</v>
      </c>
      <c r="BU380" s="3">
        <v>151.5</v>
      </c>
      <c r="BV380" s="3">
        <v>198.3</v>
      </c>
      <c r="BW380" s="3">
        <v>218.2</v>
      </c>
      <c r="BX380" s="3">
        <v>528.1</v>
      </c>
      <c r="BY380" s="3">
        <v>94.7</v>
      </c>
      <c r="BZ380" s="3">
        <v>442.5</v>
      </c>
      <c r="CA380" s="3">
        <v>373.1</v>
      </c>
      <c r="CB380" s="3">
        <v>801.7</v>
      </c>
      <c r="CC380" s="3">
        <v>416.9</v>
      </c>
      <c r="CD380" s="3">
        <v>497.4</v>
      </c>
      <c r="CE380" s="3">
        <v>401.6</v>
      </c>
      <c r="CF380" s="3">
        <v>6.8</v>
      </c>
      <c r="CG380" s="3">
        <v>120.9</v>
      </c>
      <c r="CH380" s="3">
        <v>91.7</v>
      </c>
      <c r="CI380" s="3">
        <v>439.1</v>
      </c>
      <c r="CJ380" s="3">
        <v>185.7</v>
      </c>
      <c r="CK380" s="3">
        <v>213.8</v>
      </c>
      <c r="CL380" s="3">
        <v>584.20000000000005</v>
      </c>
      <c r="CM380" s="3">
        <v>262.10000000000002</v>
      </c>
      <c r="CN380" s="3">
        <v>254.9</v>
      </c>
    </row>
    <row r="381" spans="1:92" x14ac:dyDescent="0.2">
      <c r="A381" s="4">
        <v>43313</v>
      </c>
      <c r="B381" s="3">
        <v>220.7</v>
      </c>
      <c r="C381" s="3">
        <v>202.1</v>
      </c>
      <c r="D381" s="3">
        <v>266.7</v>
      </c>
      <c r="E381" s="3">
        <v>212.5</v>
      </c>
      <c r="F381" s="3">
        <v>334.1</v>
      </c>
      <c r="G381" s="3">
        <v>350.4</v>
      </c>
      <c r="H381" s="3">
        <v>217.7</v>
      </c>
      <c r="I381" s="3">
        <v>203.1</v>
      </c>
      <c r="J381" s="3">
        <v>124.4</v>
      </c>
      <c r="K381" s="3">
        <v>187.9</v>
      </c>
      <c r="L381" s="3">
        <v>267.39999999999998</v>
      </c>
      <c r="M381" s="3">
        <v>274.3</v>
      </c>
      <c r="N381" s="3">
        <v>256.89999999999998</v>
      </c>
      <c r="O381" s="3">
        <v>378.5</v>
      </c>
      <c r="P381" s="3">
        <v>185.6</v>
      </c>
      <c r="Q381" s="3">
        <v>241.3</v>
      </c>
      <c r="R381" s="3">
        <v>207.1</v>
      </c>
      <c r="S381" s="3">
        <v>234.5</v>
      </c>
      <c r="T381" s="3">
        <v>195.9</v>
      </c>
      <c r="U381" s="3">
        <v>218.9</v>
      </c>
      <c r="V381" s="3">
        <v>185.9</v>
      </c>
      <c r="W381" s="3">
        <v>262.3</v>
      </c>
      <c r="X381" s="3">
        <v>191.2</v>
      </c>
      <c r="Y381" s="3">
        <v>300.10000000000002</v>
      </c>
      <c r="Z381" s="3">
        <v>228.1</v>
      </c>
      <c r="AA381" s="3">
        <v>207.7</v>
      </c>
      <c r="AB381" s="3">
        <v>221.1</v>
      </c>
      <c r="AC381" s="3">
        <v>173.1</v>
      </c>
      <c r="AD381" s="3">
        <v>151.30000000000001</v>
      </c>
      <c r="AE381" s="3">
        <v>247.9</v>
      </c>
      <c r="AF381" s="3">
        <v>219</v>
      </c>
      <c r="AG381" s="3">
        <v>207.9</v>
      </c>
      <c r="AH381" s="3">
        <v>275.5</v>
      </c>
      <c r="AI381" s="3">
        <v>194.1</v>
      </c>
      <c r="AJ381" s="3">
        <v>340.8</v>
      </c>
      <c r="AK381" s="3">
        <v>388</v>
      </c>
      <c r="AL381" s="3">
        <v>336.7</v>
      </c>
      <c r="AM381" s="3">
        <v>322.7</v>
      </c>
      <c r="AN381" s="3">
        <v>363.2</v>
      </c>
      <c r="AO381" s="3">
        <v>171.3</v>
      </c>
      <c r="AP381" s="3">
        <v>266.5</v>
      </c>
      <c r="AQ381" s="3">
        <v>361.4</v>
      </c>
      <c r="AR381" s="3">
        <v>199.6</v>
      </c>
      <c r="AS381" s="3">
        <v>767.2</v>
      </c>
      <c r="AT381" s="3">
        <v>552.4</v>
      </c>
      <c r="AU381" s="3">
        <v>369.2</v>
      </c>
      <c r="AV381" s="3">
        <v>236.6</v>
      </c>
      <c r="AW381" s="3">
        <v>394</v>
      </c>
      <c r="AX381" s="3">
        <v>366.9</v>
      </c>
      <c r="AY381" s="3">
        <v>524.1</v>
      </c>
      <c r="AZ381" s="3">
        <v>377.3</v>
      </c>
      <c r="BA381" s="3">
        <v>235.6</v>
      </c>
      <c r="BB381" s="3">
        <v>431.2</v>
      </c>
      <c r="BC381" s="3">
        <v>329.2</v>
      </c>
      <c r="BD381" s="3">
        <v>352.7</v>
      </c>
      <c r="BE381" s="3">
        <v>367.8</v>
      </c>
      <c r="BF381" s="3">
        <v>455.6</v>
      </c>
      <c r="BG381" s="3">
        <v>275.39999999999998</v>
      </c>
      <c r="BH381" s="3">
        <v>244.1</v>
      </c>
      <c r="BI381" s="3">
        <v>80.900000000000006</v>
      </c>
      <c r="BJ381" s="3">
        <v>208.1</v>
      </c>
      <c r="BK381" s="3">
        <v>209.4</v>
      </c>
      <c r="BL381" s="3">
        <v>242.8</v>
      </c>
      <c r="BM381" s="3">
        <v>421.6</v>
      </c>
      <c r="BN381" s="3">
        <v>109</v>
      </c>
      <c r="BO381" s="3">
        <v>416.4</v>
      </c>
      <c r="BP381" s="3">
        <v>485.7</v>
      </c>
      <c r="BQ381" s="3">
        <v>181.4</v>
      </c>
      <c r="BR381" s="3">
        <v>136.69999999999999</v>
      </c>
      <c r="BS381" s="3">
        <v>171.7</v>
      </c>
      <c r="BT381" s="3">
        <v>230</v>
      </c>
      <c r="BU381" s="3">
        <v>154.69999999999999</v>
      </c>
      <c r="BV381" s="3">
        <v>202.9</v>
      </c>
      <c r="BW381" s="3">
        <v>218.8</v>
      </c>
      <c r="BX381" s="3">
        <v>529</v>
      </c>
      <c r="BY381" s="3">
        <v>94.6</v>
      </c>
      <c r="BZ381" s="3">
        <v>443.9</v>
      </c>
      <c r="CA381" s="3">
        <v>376.7</v>
      </c>
      <c r="CB381" s="3">
        <v>807</v>
      </c>
      <c r="CC381" s="3">
        <v>411.7</v>
      </c>
      <c r="CD381" s="3">
        <v>502.5</v>
      </c>
      <c r="CE381" s="3">
        <v>441.7</v>
      </c>
      <c r="CF381" s="3">
        <v>6.9</v>
      </c>
      <c r="CG381" s="3">
        <v>118.2</v>
      </c>
      <c r="CH381" s="3">
        <v>91.4</v>
      </c>
      <c r="CI381" s="3">
        <v>433.5</v>
      </c>
      <c r="CJ381" s="3">
        <v>183.4</v>
      </c>
      <c r="CK381" s="3">
        <v>213.8</v>
      </c>
      <c r="CL381" s="3">
        <v>596.9</v>
      </c>
      <c r="CM381" s="3">
        <v>265.2</v>
      </c>
      <c r="CN381" s="3">
        <v>257.10000000000002</v>
      </c>
    </row>
    <row r="382" spans="1:92" x14ac:dyDescent="0.2">
      <c r="A382" s="4">
        <v>43344</v>
      </c>
      <c r="B382" s="3">
        <v>220.2</v>
      </c>
      <c r="C382" s="3">
        <v>200.5</v>
      </c>
      <c r="D382" s="3">
        <v>269.5</v>
      </c>
      <c r="E382" s="3">
        <v>210.3</v>
      </c>
      <c r="F382" s="3">
        <v>325.3</v>
      </c>
      <c r="G382" s="3">
        <v>337.8</v>
      </c>
      <c r="H382" s="3">
        <v>222.9</v>
      </c>
      <c r="I382" s="3">
        <v>202.9</v>
      </c>
      <c r="J382" s="3">
        <v>123.3</v>
      </c>
      <c r="K382" s="3">
        <v>187.8</v>
      </c>
      <c r="L382" s="3">
        <v>269.2</v>
      </c>
      <c r="M382" s="3">
        <v>281.2</v>
      </c>
      <c r="N382" s="3">
        <v>254</v>
      </c>
      <c r="O382" s="3">
        <v>372.3</v>
      </c>
      <c r="P382" s="3">
        <v>205.5</v>
      </c>
      <c r="Q382" s="3">
        <v>241.6</v>
      </c>
      <c r="R382" s="3">
        <v>203.5</v>
      </c>
      <c r="S382" s="3">
        <v>236.2</v>
      </c>
      <c r="T382" s="3">
        <v>193</v>
      </c>
      <c r="U382" s="3">
        <v>214.7</v>
      </c>
      <c r="V382" s="3">
        <v>186.5</v>
      </c>
      <c r="W382" s="3">
        <v>263.39999999999998</v>
      </c>
      <c r="X382" s="3">
        <v>197.1</v>
      </c>
      <c r="Y382" s="3">
        <v>295.2</v>
      </c>
      <c r="Z382" s="3">
        <v>225.9</v>
      </c>
      <c r="AA382" s="3">
        <v>211.3</v>
      </c>
      <c r="AB382" s="3">
        <v>217</v>
      </c>
      <c r="AC382" s="3">
        <v>174.7</v>
      </c>
      <c r="AD382" s="3">
        <v>153</v>
      </c>
      <c r="AE382" s="3">
        <v>249</v>
      </c>
      <c r="AF382" s="3">
        <v>223.5</v>
      </c>
      <c r="AG382" s="3">
        <v>212.2</v>
      </c>
      <c r="AH382" s="3">
        <v>281.3</v>
      </c>
      <c r="AI382" s="3">
        <v>190.5</v>
      </c>
      <c r="AJ382" s="3">
        <v>341.1</v>
      </c>
      <c r="AK382" s="3">
        <v>390.3</v>
      </c>
      <c r="AL382" s="3">
        <v>337.8</v>
      </c>
      <c r="AM382" s="3">
        <v>323.5</v>
      </c>
      <c r="AN382" s="3">
        <v>363.8</v>
      </c>
      <c r="AO382" s="3">
        <v>172.3</v>
      </c>
      <c r="AP382" s="3">
        <v>266.7</v>
      </c>
      <c r="AQ382" s="3">
        <v>362.2</v>
      </c>
      <c r="AR382" s="3">
        <v>199.3</v>
      </c>
      <c r="AS382" s="3">
        <v>767.5</v>
      </c>
      <c r="AT382" s="3">
        <v>556.9</v>
      </c>
      <c r="AU382" s="3">
        <v>369.6</v>
      </c>
      <c r="AV382" s="3">
        <v>231.9</v>
      </c>
      <c r="AW382" s="3">
        <v>396.3</v>
      </c>
      <c r="AX382" s="3">
        <v>366.9</v>
      </c>
      <c r="AY382" s="3">
        <v>524.1</v>
      </c>
      <c r="AZ382" s="3">
        <v>377.9</v>
      </c>
      <c r="BA382" s="3">
        <v>236.8</v>
      </c>
      <c r="BB382" s="3">
        <v>435.5</v>
      </c>
      <c r="BC382" s="3">
        <v>328</v>
      </c>
      <c r="BD382" s="3">
        <v>359</v>
      </c>
      <c r="BE382" s="3">
        <v>372.2</v>
      </c>
      <c r="BF382" s="3">
        <v>474.2</v>
      </c>
      <c r="BG382" s="3">
        <v>272.7</v>
      </c>
      <c r="BH382" s="3">
        <v>246.2</v>
      </c>
      <c r="BI382" s="3">
        <v>79.400000000000006</v>
      </c>
      <c r="BJ382" s="3">
        <v>210.6</v>
      </c>
      <c r="BK382" s="3">
        <v>209.6</v>
      </c>
      <c r="BL382" s="3">
        <v>243.2</v>
      </c>
      <c r="BM382" s="3">
        <v>421.6</v>
      </c>
      <c r="BN382" s="3">
        <v>109.9</v>
      </c>
      <c r="BO382" s="3">
        <v>417.1</v>
      </c>
      <c r="BP382" s="3">
        <v>489.3</v>
      </c>
      <c r="BQ382" s="3">
        <v>189.3</v>
      </c>
      <c r="BR382" s="3">
        <v>142.69999999999999</v>
      </c>
      <c r="BS382" s="3">
        <v>175.9</v>
      </c>
      <c r="BT382" s="3">
        <v>232.9</v>
      </c>
      <c r="BU382" s="3">
        <v>157</v>
      </c>
      <c r="BV382" s="3">
        <v>204.2</v>
      </c>
      <c r="BW382" s="3">
        <v>219.5</v>
      </c>
      <c r="BX382" s="3">
        <v>529.6</v>
      </c>
      <c r="BY382" s="3">
        <v>95.3</v>
      </c>
      <c r="BZ382" s="3">
        <v>445.3</v>
      </c>
      <c r="CA382" s="3">
        <v>382</v>
      </c>
      <c r="CB382" s="3">
        <v>811.7</v>
      </c>
      <c r="CC382" s="3">
        <v>412</v>
      </c>
      <c r="CD382" s="3">
        <v>492.3</v>
      </c>
      <c r="CE382" s="3">
        <v>352.9</v>
      </c>
      <c r="CF382" s="3">
        <v>6.9</v>
      </c>
      <c r="CG382" s="3">
        <v>121.1</v>
      </c>
      <c r="CH382" s="3">
        <v>92.1</v>
      </c>
      <c r="CI382" s="3">
        <v>432</v>
      </c>
      <c r="CJ382" s="3">
        <v>184.1</v>
      </c>
      <c r="CK382" s="3">
        <v>213.8</v>
      </c>
      <c r="CL382" s="3">
        <v>592.29999999999995</v>
      </c>
      <c r="CM382" s="3">
        <v>266.89999999999998</v>
      </c>
      <c r="CN382" s="3">
        <v>259.2</v>
      </c>
    </row>
    <row r="383" spans="1:92" x14ac:dyDescent="0.2">
      <c r="A383" s="4">
        <v>43374</v>
      </c>
      <c r="B383" s="3">
        <v>220.1</v>
      </c>
      <c r="C383" s="3">
        <v>202.3</v>
      </c>
      <c r="D383" s="3">
        <v>268.2</v>
      </c>
      <c r="E383" s="3">
        <v>209</v>
      </c>
      <c r="F383" s="3">
        <v>321.3</v>
      </c>
      <c r="G383" s="3">
        <v>343.4</v>
      </c>
      <c r="H383" s="3">
        <v>223</v>
      </c>
      <c r="I383" s="3">
        <v>204.7</v>
      </c>
      <c r="J383" s="3">
        <v>122.6</v>
      </c>
      <c r="K383" s="3">
        <v>185.2</v>
      </c>
      <c r="L383" s="3">
        <v>270.3</v>
      </c>
      <c r="M383" s="3">
        <v>282.5</v>
      </c>
      <c r="N383" s="3">
        <v>255</v>
      </c>
      <c r="O383" s="3">
        <v>369.9</v>
      </c>
      <c r="P383" s="3">
        <v>190.1</v>
      </c>
      <c r="Q383" s="3">
        <v>240.4</v>
      </c>
      <c r="R383" s="3">
        <v>204</v>
      </c>
      <c r="S383" s="3">
        <v>235.2</v>
      </c>
      <c r="T383" s="3">
        <v>185.5</v>
      </c>
      <c r="U383" s="3">
        <v>218</v>
      </c>
      <c r="V383" s="3">
        <v>183.7</v>
      </c>
      <c r="W383" s="3">
        <v>259.89999999999998</v>
      </c>
      <c r="X383" s="3">
        <v>187</v>
      </c>
      <c r="Y383" s="3">
        <v>293.2</v>
      </c>
      <c r="Z383" s="3">
        <v>228.4</v>
      </c>
      <c r="AA383" s="3">
        <v>214</v>
      </c>
      <c r="AB383" s="3">
        <v>219.3</v>
      </c>
      <c r="AC383" s="3">
        <v>175.9</v>
      </c>
      <c r="AD383" s="3">
        <v>154.4</v>
      </c>
      <c r="AE383" s="3">
        <v>248.3</v>
      </c>
      <c r="AF383" s="3">
        <v>229.5</v>
      </c>
      <c r="AG383" s="3">
        <v>218.1</v>
      </c>
      <c r="AH383" s="3">
        <v>287.5</v>
      </c>
      <c r="AI383" s="3">
        <v>190.6</v>
      </c>
      <c r="AJ383" s="3">
        <v>342.5</v>
      </c>
      <c r="AK383" s="3">
        <v>392.3</v>
      </c>
      <c r="AL383" s="3">
        <v>338.6</v>
      </c>
      <c r="AM383" s="3">
        <v>321.10000000000002</v>
      </c>
      <c r="AN383" s="3">
        <v>363.3</v>
      </c>
      <c r="AO383" s="3">
        <v>167.2</v>
      </c>
      <c r="AP383" s="3">
        <v>267</v>
      </c>
      <c r="AQ383" s="3">
        <v>361.5</v>
      </c>
      <c r="AR383" s="3">
        <v>200.5</v>
      </c>
      <c r="AS383" s="3">
        <v>769.8</v>
      </c>
      <c r="AT383" s="3">
        <v>559.9</v>
      </c>
      <c r="AU383" s="3">
        <v>369.7</v>
      </c>
      <c r="AV383" s="3">
        <v>239.3</v>
      </c>
      <c r="AW383" s="3">
        <v>398.2</v>
      </c>
      <c r="AX383" s="3">
        <v>366.9</v>
      </c>
      <c r="AY383" s="3">
        <v>524.1</v>
      </c>
      <c r="AZ383" s="3">
        <v>377.9</v>
      </c>
      <c r="BA383" s="3">
        <v>236.8</v>
      </c>
      <c r="BB383" s="3">
        <v>436.1</v>
      </c>
      <c r="BC383" s="3">
        <v>340.3</v>
      </c>
      <c r="BD383" s="3">
        <v>366</v>
      </c>
      <c r="BE383" s="3">
        <v>379.7</v>
      </c>
      <c r="BF383" s="3">
        <v>505.3</v>
      </c>
      <c r="BG383" s="3">
        <v>268.8</v>
      </c>
      <c r="BH383" s="3">
        <v>246.2</v>
      </c>
      <c r="BI383" s="3">
        <v>81.2</v>
      </c>
      <c r="BJ383" s="3">
        <v>210.5</v>
      </c>
      <c r="BK383" s="3">
        <v>210</v>
      </c>
      <c r="BL383" s="3">
        <v>245.3</v>
      </c>
      <c r="BM383" s="3">
        <v>421.6</v>
      </c>
      <c r="BN383" s="3">
        <v>110.3</v>
      </c>
      <c r="BO383" s="3">
        <v>418</v>
      </c>
      <c r="BP383" s="3">
        <v>491.7</v>
      </c>
      <c r="BQ383" s="3">
        <v>189.1</v>
      </c>
      <c r="BR383" s="3">
        <v>142.5</v>
      </c>
      <c r="BS383" s="3">
        <v>177.4</v>
      </c>
      <c r="BT383" s="3">
        <v>233.1</v>
      </c>
      <c r="BU383" s="3">
        <v>155.4</v>
      </c>
      <c r="BV383" s="3">
        <v>203</v>
      </c>
      <c r="BW383" s="3">
        <v>220</v>
      </c>
      <c r="BX383" s="3">
        <v>528</v>
      </c>
      <c r="BY383" s="3">
        <v>95.5</v>
      </c>
      <c r="BZ383" s="3">
        <v>446.3</v>
      </c>
      <c r="CA383" s="3">
        <v>384</v>
      </c>
      <c r="CB383" s="3">
        <v>803.4</v>
      </c>
      <c r="CC383" s="3">
        <v>406.1</v>
      </c>
      <c r="CD383" s="3">
        <v>482.6</v>
      </c>
      <c r="CE383" s="3">
        <v>340.9</v>
      </c>
      <c r="CF383" s="3">
        <v>7</v>
      </c>
      <c r="CG383" s="3">
        <v>121.3</v>
      </c>
      <c r="CH383" s="3">
        <v>93</v>
      </c>
      <c r="CI383" s="3">
        <v>442.1</v>
      </c>
      <c r="CJ383" s="3">
        <v>182.9</v>
      </c>
      <c r="CK383" s="3">
        <v>214.4</v>
      </c>
      <c r="CL383" s="3">
        <v>593.4</v>
      </c>
      <c r="CM383" s="3">
        <v>267.60000000000002</v>
      </c>
      <c r="CN383" s="3">
        <v>258.7</v>
      </c>
    </row>
    <row r="384" spans="1:92" x14ac:dyDescent="0.2">
      <c r="A384" s="4">
        <v>43405</v>
      </c>
      <c r="B384" s="3">
        <v>220.3</v>
      </c>
      <c r="C384" s="3">
        <v>201.3</v>
      </c>
      <c r="D384" s="3">
        <v>266</v>
      </c>
      <c r="E384" s="3">
        <v>210.9</v>
      </c>
      <c r="F384" s="3">
        <v>320.8</v>
      </c>
      <c r="G384" s="3">
        <v>331.2</v>
      </c>
      <c r="H384" s="3">
        <v>222.1</v>
      </c>
      <c r="I384" s="3">
        <v>204.2</v>
      </c>
      <c r="J384" s="3">
        <v>122.9</v>
      </c>
      <c r="K384" s="3">
        <v>184.3</v>
      </c>
      <c r="L384" s="3">
        <v>267.8</v>
      </c>
      <c r="M384" s="3">
        <v>281.60000000000002</v>
      </c>
      <c r="N384" s="3">
        <v>251.2</v>
      </c>
      <c r="O384" s="3">
        <v>358.9</v>
      </c>
      <c r="P384" s="3">
        <v>198</v>
      </c>
      <c r="Q384" s="3">
        <v>240.5</v>
      </c>
      <c r="R384" s="3">
        <v>204.8</v>
      </c>
      <c r="S384" s="3">
        <v>235.6</v>
      </c>
      <c r="T384" s="3">
        <v>186.5</v>
      </c>
      <c r="U384" s="3">
        <v>215.1</v>
      </c>
      <c r="V384" s="3">
        <v>181.5</v>
      </c>
      <c r="W384" s="3">
        <v>258</v>
      </c>
      <c r="X384" s="3">
        <v>185.6</v>
      </c>
      <c r="Y384" s="3">
        <v>292.39999999999998</v>
      </c>
      <c r="Z384" s="3">
        <v>228.6</v>
      </c>
      <c r="AA384" s="3">
        <v>215</v>
      </c>
      <c r="AB384" s="3">
        <v>219.2</v>
      </c>
      <c r="AC384" s="3">
        <v>177.9</v>
      </c>
      <c r="AD384" s="3">
        <v>156.30000000000001</v>
      </c>
      <c r="AE384" s="3">
        <v>250.3</v>
      </c>
      <c r="AF384" s="3">
        <v>232.5</v>
      </c>
      <c r="AG384" s="3">
        <v>222</v>
      </c>
      <c r="AH384" s="3">
        <v>286.39999999999998</v>
      </c>
      <c r="AI384" s="3">
        <v>194.7</v>
      </c>
      <c r="AJ384" s="3">
        <v>343.8</v>
      </c>
      <c r="AK384" s="3">
        <v>391.9</v>
      </c>
      <c r="AL384" s="3">
        <v>339.5</v>
      </c>
      <c r="AM384" s="3">
        <v>322.39999999999998</v>
      </c>
      <c r="AN384" s="3">
        <v>364.5</v>
      </c>
      <c r="AO384" s="3">
        <v>168.4</v>
      </c>
      <c r="AP384" s="3">
        <v>265.39999999999998</v>
      </c>
      <c r="AQ384" s="3">
        <v>362.4</v>
      </c>
      <c r="AR384" s="3">
        <v>196.9</v>
      </c>
      <c r="AS384" s="3">
        <v>795.6</v>
      </c>
      <c r="AT384" s="3">
        <v>582.20000000000005</v>
      </c>
      <c r="AU384" s="3">
        <v>370</v>
      </c>
      <c r="AV384" s="3">
        <v>238.6</v>
      </c>
      <c r="AW384" s="3">
        <v>396.6</v>
      </c>
      <c r="AX384" s="3">
        <v>366.9</v>
      </c>
      <c r="AY384" s="3">
        <v>524.1</v>
      </c>
      <c r="AZ384" s="3">
        <v>377.9</v>
      </c>
      <c r="BA384" s="3">
        <v>237.4</v>
      </c>
      <c r="BB384" s="3">
        <v>437.1</v>
      </c>
      <c r="BC384" s="3">
        <v>337.4</v>
      </c>
      <c r="BD384" s="3">
        <v>366</v>
      </c>
      <c r="BE384" s="3">
        <v>379.7</v>
      </c>
      <c r="BF384" s="3">
        <v>481.3</v>
      </c>
      <c r="BG384" s="3">
        <v>271.5</v>
      </c>
      <c r="BH384" s="3">
        <v>248.9</v>
      </c>
      <c r="BI384" s="3">
        <v>79.099999999999994</v>
      </c>
      <c r="BJ384" s="3">
        <v>209.2</v>
      </c>
      <c r="BK384" s="3">
        <v>211.3</v>
      </c>
      <c r="BL384" s="3">
        <v>243.6</v>
      </c>
      <c r="BM384" s="3">
        <v>421.6</v>
      </c>
      <c r="BN384" s="3">
        <v>110.1</v>
      </c>
      <c r="BO384" s="3">
        <v>418.7</v>
      </c>
      <c r="BP384" s="3">
        <v>491.9</v>
      </c>
      <c r="BQ384" s="3">
        <v>191</v>
      </c>
      <c r="BR384" s="3">
        <v>145.4</v>
      </c>
      <c r="BS384" s="3">
        <v>180.5</v>
      </c>
      <c r="BT384" s="3">
        <v>235.6</v>
      </c>
      <c r="BU384" s="3">
        <v>155.30000000000001</v>
      </c>
      <c r="BV384" s="3">
        <v>205.5</v>
      </c>
      <c r="BW384" s="3">
        <v>221.2</v>
      </c>
      <c r="BX384" s="3">
        <v>528.4</v>
      </c>
      <c r="BY384" s="3">
        <v>95.8</v>
      </c>
      <c r="BZ384" s="3">
        <v>447</v>
      </c>
      <c r="CA384" s="3">
        <v>382.8</v>
      </c>
      <c r="CB384" s="3">
        <v>783.5</v>
      </c>
      <c r="CC384" s="3">
        <v>409.3</v>
      </c>
      <c r="CD384" s="3">
        <v>481.3</v>
      </c>
      <c r="CE384" s="3">
        <v>313.60000000000002</v>
      </c>
      <c r="CF384" s="3">
        <v>7</v>
      </c>
      <c r="CG384" s="3">
        <v>122.8</v>
      </c>
      <c r="CH384" s="3">
        <v>93.1</v>
      </c>
      <c r="CI384" s="3">
        <v>445.5</v>
      </c>
      <c r="CJ384" s="3">
        <v>184.8</v>
      </c>
      <c r="CK384" s="3">
        <v>214.4</v>
      </c>
      <c r="CL384" s="3">
        <v>588.9</v>
      </c>
      <c r="CM384" s="3">
        <v>268.60000000000002</v>
      </c>
      <c r="CN384" s="3">
        <v>261.2</v>
      </c>
    </row>
    <row r="385" spans="1:92" x14ac:dyDescent="0.2">
      <c r="A385" s="4">
        <v>43435</v>
      </c>
      <c r="B385" s="3">
        <v>221.4</v>
      </c>
      <c r="C385" s="3">
        <v>206</v>
      </c>
      <c r="D385" s="3">
        <v>271</v>
      </c>
      <c r="E385" s="3">
        <v>211.2</v>
      </c>
      <c r="F385" s="3">
        <v>317</v>
      </c>
      <c r="G385" s="3">
        <v>322.60000000000002</v>
      </c>
      <c r="H385" s="3">
        <v>215.3</v>
      </c>
      <c r="I385" s="3">
        <v>203.8</v>
      </c>
      <c r="J385" s="3">
        <v>121.7</v>
      </c>
      <c r="K385" s="3">
        <v>189.2</v>
      </c>
      <c r="L385" s="3">
        <v>266.5</v>
      </c>
      <c r="M385" s="3">
        <v>273.60000000000002</v>
      </c>
      <c r="N385" s="3">
        <v>255.8</v>
      </c>
      <c r="O385" s="3">
        <v>377</v>
      </c>
      <c r="P385" s="3">
        <v>207.4</v>
      </c>
      <c r="Q385" s="3">
        <v>239</v>
      </c>
      <c r="R385" s="3">
        <v>205.1</v>
      </c>
      <c r="S385" s="3">
        <v>237.6</v>
      </c>
      <c r="T385" s="3">
        <v>195.1</v>
      </c>
      <c r="U385" s="3">
        <v>220.6</v>
      </c>
      <c r="V385" s="3">
        <v>184</v>
      </c>
      <c r="W385" s="3">
        <v>261.89999999999998</v>
      </c>
      <c r="X385" s="3">
        <v>193.8</v>
      </c>
      <c r="Y385" s="3">
        <v>290.89999999999998</v>
      </c>
      <c r="Z385" s="3">
        <v>228.2</v>
      </c>
      <c r="AA385" s="3">
        <v>219.6</v>
      </c>
      <c r="AB385" s="3">
        <v>217.1</v>
      </c>
      <c r="AC385" s="3">
        <v>180.6</v>
      </c>
      <c r="AD385" s="3">
        <v>158.5</v>
      </c>
      <c r="AE385" s="3">
        <v>255.2</v>
      </c>
      <c r="AF385" s="3">
        <v>229.7</v>
      </c>
      <c r="AG385" s="3">
        <v>220.8</v>
      </c>
      <c r="AH385" s="3">
        <v>276.60000000000002</v>
      </c>
      <c r="AI385" s="3">
        <v>196.8</v>
      </c>
      <c r="AJ385" s="3">
        <v>344.7</v>
      </c>
      <c r="AK385" s="3">
        <v>392</v>
      </c>
      <c r="AL385" s="3">
        <v>340.7</v>
      </c>
      <c r="AM385" s="3">
        <v>320.7</v>
      </c>
      <c r="AN385" s="3">
        <v>365</v>
      </c>
      <c r="AO385" s="3">
        <v>163.4</v>
      </c>
      <c r="AP385" s="3">
        <v>263.89999999999998</v>
      </c>
      <c r="AQ385" s="3">
        <v>364.3</v>
      </c>
      <c r="AR385" s="3">
        <v>192.8</v>
      </c>
      <c r="AS385" s="3">
        <v>795.2</v>
      </c>
      <c r="AT385" s="3">
        <v>581.9</v>
      </c>
      <c r="AU385" s="3">
        <v>370.6</v>
      </c>
      <c r="AV385" s="3">
        <v>238.9</v>
      </c>
      <c r="AW385" s="3">
        <v>395.3</v>
      </c>
      <c r="AX385" s="3">
        <v>366.9</v>
      </c>
      <c r="AY385" s="3">
        <v>524.1</v>
      </c>
      <c r="AZ385" s="3">
        <v>378.4</v>
      </c>
      <c r="BA385" s="3">
        <v>238.6</v>
      </c>
      <c r="BB385" s="3">
        <v>435.9</v>
      </c>
      <c r="BC385" s="3">
        <v>344.4</v>
      </c>
      <c r="BD385" s="3">
        <v>366</v>
      </c>
      <c r="BE385" s="3">
        <v>379.7</v>
      </c>
      <c r="BF385" s="3">
        <v>456.1</v>
      </c>
      <c r="BG385" s="3">
        <v>278.2</v>
      </c>
      <c r="BH385" s="3">
        <v>248.9</v>
      </c>
      <c r="BI385" s="3">
        <v>78.5</v>
      </c>
      <c r="BJ385" s="3">
        <v>210.8</v>
      </c>
      <c r="BK385" s="3">
        <v>213</v>
      </c>
      <c r="BL385" s="3">
        <v>243.2</v>
      </c>
      <c r="BM385" s="3">
        <v>421.6</v>
      </c>
      <c r="BN385" s="3">
        <v>110</v>
      </c>
      <c r="BO385" s="3">
        <v>419.6</v>
      </c>
      <c r="BP385" s="3">
        <v>492</v>
      </c>
      <c r="BQ385" s="3">
        <v>188.1</v>
      </c>
      <c r="BR385" s="3">
        <v>144.5</v>
      </c>
      <c r="BS385" s="3">
        <v>180.4</v>
      </c>
      <c r="BT385" s="3">
        <v>235.1</v>
      </c>
      <c r="BU385" s="3">
        <v>153.1</v>
      </c>
      <c r="BV385" s="3">
        <v>205.6</v>
      </c>
      <c r="BW385" s="3">
        <v>219.3</v>
      </c>
      <c r="BX385" s="3">
        <v>528.79999999999995</v>
      </c>
      <c r="BY385" s="3">
        <v>96.4</v>
      </c>
      <c r="BZ385" s="3">
        <v>447.4</v>
      </c>
      <c r="CA385" s="3">
        <v>366.1</v>
      </c>
      <c r="CB385" s="3">
        <v>788</v>
      </c>
      <c r="CC385" s="3">
        <v>408.5</v>
      </c>
      <c r="CD385" s="3">
        <v>499.8</v>
      </c>
      <c r="CE385" s="3">
        <v>391.5</v>
      </c>
      <c r="CF385" s="3">
        <v>6.9</v>
      </c>
      <c r="CG385" s="3">
        <v>123.2</v>
      </c>
      <c r="CH385" s="3">
        <v>92.2</v>
      </c>
      <c r="CI385" s="3">
        <v>441.1</v>
      </c>
      <c r="CJ385" s="3">
        <v>184.3</v>
      </c>
      <c r="CK385" s="3">
        <v>214.4</v>
      </c>
      <c r="CL385" s="3">
        <v>589.5</v>
      </c>
      <c r="CM385" s="3">
        <v>269</v>
      </c>
      <c r="CN385" s="3">
        <v>262.5</v>
      </c>
    </row>
    <row r="386" spans="1:92" x14ac:dyDescent="0.2">
      <c r="A386" s="4">
        <v>43466</v>
      </c>
      <c r="B386" s="3">
        <v>223.7</v>
      </c>
      <c r="C386" s="3">
        <v>202.1</v>
      </c>
      <c r="D386" s="3">
        <v>262.3</v>
      </c>
      <c r="E386" s="3">
        <v>213.1</v>
      </c>
      <c r="F386" s="3">
        <v>330.5</v>
      </c>
      <c r="G386" s="3">
        <v>343.2</v>
      </c>
      <c r="H386" s="3">
        <v>217.2</v>
      </c>
      <c r="I386" s="3">
        <v>206.5</v>
      </c>
      <c r="J386" s="3">
        <v>123.9</v>
      </c>
      <c r="K386" s="3">
        <v>186.8</v>
      </c>
      <c r="L386" s="3">
        <v>270.2</v>
      </c>
      <c r="M386" s="3">
        <v>279.60000000000002</v>
      </c>
      <c r="N386" s="3">
        <v>257.39999999999998</v>
      </c>
      <c r="O386" s="3">
        <v>375.4</v>
      </c>
      <c r="P386" s="3">
        <v>218.4</v>
      </c>
      <c r="Q386" s="3">
        <v>243.3</v>
      </c>
      <c r="R386" s="3">
        <v>206.8</v>
      </c>
      <c r="S386" s="3">
        <v>237</v>
      </c>
      <c r="T386" s="3">
        <v>182.1</v>
      </c>
      <c r="U386" s="3">
        <v>224.4</v>
      </c>
      <c r="V386" s="3">
        <v>184.9</v>
      </c>
      <c r="W386" s="3">
        <v>264.5</v>
      </c>
      <c r="X386" s="3">
        <v>192.3</v>
      </c>
      <c r="Y386" s="3">
        <v>297.39999999999998</v>
      </c>
      <c r="Z386" s="3">
        <v>230.7</v>
      </c>
      <c r="AA386" s="3">
        <v>222</v>
      </c>
      <c r="AB386" s="3">
        <v>219.5</v>
      </c>
      <c r="AC386" s="3">
        <v>179.8</v>
      </c>
      <c r="AD386" s="3">
        <v>159.30000000000001</v>
      </c>
      <c r="AE386" s="3">
        <v>246.7</v>
      </c>
      <c r="AF386" s="3">
        <v>230.8</v>
      </c>
      <c r="AG386" s="3">
        <v>220.5</v>
      </c>
      <c r="AH386" s="3">
        <v>284</v>
      </c>
      <c r="AI386" s="3">
        <v>191.1</v>
      </c>
      <c r="AJ386" s="3">
        <v>345</v>
      </c>
      <c r="AK386" s="3">
        <v>391.9</v>
      </c>
      <c r="AL386" s="3">
        <v>341.7</v>
      </c>
      <c r="AM386" s="3">
        <v>324.3</v>
      </c>
      <c r="AN386" s="3">
        <v>364.6</v>
      </c>
      <c r="AO386" s="3">
        <v>172.9</v>
      </c>
      <c r="AP386" s="3">
        <v>268.7</v>
      </c>
      <c r="AQ386" s="3">
        <v>364.1</v>
      </c>
      <c r="AR386" s="3">
        <v>201.5</v>
      </c>
      <c r="AS386" s="3">
        <v>797.2</v>
      </c>
      <c r="AT386" s="3">
        <v>582.79999999999995</v>
      </c>
      <c r="AU386" s="3">
        <v>370.8</v>
      </c>
      <c r="AV386" s="3">
        <v>239.5</v>
      </c>
      <c r="AW386" s="3">
        <v>395.2</v>
      </c>
      <c r="AX386" s="3">
        <v>366.9</v>
      </c>
      <c r="AY386" s="3">
        <v>524.1</v>
      </c>
      <c r="AZ386" s="3">
        <v>378.7</v>
      </c>
      <c r="BA386" s="3">
        <v>236.9</v>
      </c>
      <c r="BB386" s="3">
        <v>435.9</v>
      </c>
      <c r="BC386" s="3">
        <v>344.6</v>
      </c>
      <c r="BD386" s="3">
        <v>348.2</v>
      </c>
      <c r="BE386" s="3">
        <v>346.7</v>
      </c>
      <c r="BF386" s="3">
        <v>442.5</v>
      </c>
      <c r="BG386" s="3">
        <v>265.7</v>
      </c>
      <c r="BH386" s="3">
        <v>243.9</v>
      </c>
      <c r="BI386" s="3">
        <v>78.3</v>
      </c>
      <c r="BJ386" s="3">
        <v>206.3</v>
      </c>
      <c r="BK386" s="3">
        <v>211.2</v>
      </c>
      <c r="BL386" s="3">
        <v>244.8</v>
      </c>
      <c r="BM386" s="3">
        <v>421.6</v>
      </c>
      <c r="BN386" s="3">
        <v>111.1</v>
      </c>
      <c r="BO386" s="3">
        <v>420.1</v>
      </c>
      <c r="BP386" s="3">
        <v>492.4</v>
      </c>
      <c r="BQ386" s="3">
        <v>181.7</v>
      </c>
      <c r="BR386" s="3">
        <v>135.19999999999999</v>
      </c>
      <c r="BS386" s="3">
        <v>173.4</v>
      </c>
      <c r="BT386" s="3">
        <v>228</v>
      </c>
      <c r="BU386" s="3">
        <v>149.80000000000001</v>
      </c>
      <c r="BV386" s="3">
        <v>201.1</v>
      </c>
      <c r="BW386" s="3">
        <v>222</v>
      </c>
      <c r="BX386" s="3">
        <v>532.20000000000005</v>
      </c>
      <c r="BY386" s="3">
        <v>96.5</v>
      </c>
      <c r="BZ386" s="3">
        <v>447.9</v>
      </c>
      <c r="CA386" s="3">
        <v>360.1</v>
      </c>
      <c r="CB386" s="3">
        <v>785.7</v>
      </c>
      <c r="CC386" s="3">
        <v>421.7</v>
      </c>
      <c r="CD386" s="3">
        <v>483.8</v>
      </c>
      <c r="CE386" s="3">
        <v>320.39999999999998</v>
      </c>
      <c r="CF386" s="3">
        <v>6.8</v>
      </c>
      <c r="CG386" s="3">
        <v>117.8</v>
      </c>
      <c r="CH386" s="3">
        <v>93</v>
      </c>
      <c r="CI386" s="3">
        <v>447.3</v>
      </c>
      <c r="CJ386" s="3">
        <v>184.5</v>
      </c>
      <c r="CK386" s="3">
        <v>214.2</v>
      </c>
      <c r="CL386" s="3">
        <v>582.29999999999995</v>
      </c>
      <c r="CM386" s="3">
        <v>270.60000000000002</v>
      </c>
      <c r="CN386" s="3">
        <v>258.60000000000002</v>
      </c>
    </row>
    <row r="387" spans="1:92" x14ac:dyDescent="0.2">
      <c r="A387" s="4">
        <v>43497</v>
      </c>
      <c r="B387" s="3">
        <v>225.3</v>
      </c>
      <c r="C387" s="3">
        <v>206.9</v>
      </c>
      <c r="D387" s="3">
        <v>266.8</v>
      </c>
      <c r="E387" s="3">
        <v>211.4</v>
      </c>
      <c r="F387" s="3">
        <v>331.9</v>
      </c>
      <c r="G387" s="3">
        <v>345.2</v>
      </c>
      <c r="H387" s="3">
        <v>213.9</v>
      </c>
      <c r="I387" s="3">
        <v>205.1</v>
      </c>
      <c r="J387" s="3">
        <v>123.7</v>
      </c>
      <c r="K387" s="3">
        <v>185.9</v>
      </c>
      <c r="L387" s="3">
        <v>272.89999999999998</v>
      </c>
      <c r="M387" s="3">
        <v>283.5</v>
      </c>
      <c r="N387" s="3">
        <v>258.89999999999998</v>
      </c>
      <c r="O387" s="3">
        <v>382.9</v>
      </c>
      <c r="P387" s="3">
        <v>198.9</v>
      </c>
      <c r="Q387" s="3">
        <v>239</v>
      </c>
      <c r="R387" s="3">
        <v>205</v>
      </c>
      <c r="S387" s="3">
        <v>238.1</v>
      </c>
      <c r="T387" s="3">
        <v>196.6</v>
      </c>
      <c r="U387" s="3">
        <v>217.5</v>
      </c>
      <c r="V387" s="3">
        <v>181.4</v>
      </c>
      <c r="W387" s="3">
        <v>267.39999999999998</v>
      </c>
      <c r="X387" s="3">
        <v>193.7</v>
      </c>
      <c r="Y387" s="3">
        <v>295.60000000000002</v>
      </c>
      <c r="Z387" s="3">
        <v>232.4</v>
      </c>
      <c r="AA387" s="3">
        <v>222.6</v>
      </c>
      <c r="AB387" s="3">
        <v>221.4</v>
      </c>
      <c r="AC387" s="3">
        <v>183.8</v>
      </c>
      <c r="AD387" s="3">
        <v>162.19999999999999</v>
      </c>
      <c r="AE387" s="3">
        <v>258.5</v>
      </c>
      <c r="AF387" s="3">
        <v>227.9</v>
      </c>
      <c r="AG387" s="3">
        <v>217.2</v>
      </c>
      <c r="AH387" s="3">
        <v>284.8</v>
      </c>
      <c r="AI387" s="3">
        <v>198.4</v>
      </c>
      <c r="AJ387" s="3">
        <v>345.4</v>
      </c>
      <c r="AK387" s="3">
        <v>392.4</v>
      </c>
      <c r="AL387" s="3">
        <v>342.6</v>
      </c>
      <c r="AM387" s="3">
        <v>325</v>
      </c>
      <c r="AN387" s="3">
        <v>365.1</v>
      </c>
      <c r="AO387" s="3">
        <v>173.6</v>
      </c>
      <c r="AP387" s="3">
        <v>269.2</v>
      </c>
      <c r="AQ387" s="3">
        <v>365.2</v>
      </c>
      <c r="AR387" s="3">
        <v>201.5</v>
      </c>
      <c r="AS387" s="3">
        <v>806.6</v>
      </c>
      <c r="AT387" s="3">
        <v>595.79999999999995</v>
      </c>
      <c r="AU387" s="3">
        <v>371.2</v>
      </c>
      <c r="AV387" s="3">
        <v>239.9</v>
      </c>
      <c r="AW387" s="3">
        <v>393.7</v>
      </c>
      <c r="AX387" s="3">
        <v>366.9</v>
      </c>
      <c r="AY387" s="3">
        <v>524.1</v>
      </c>
      <c r="AZ387" s="3">
        <v>379</v>
      </c>
      <c r="BA387" s="3">
        <v>237.4</v>
      </c>
      <c r="BB387" s="3">
        <v>436.8</v>
      </c>
      <c r="BC387" s="3">
        <v>344.7</v>
      </c>
      <c r="BD387" s="3">
        <v>348.6</v>
      </c>
      <c r="BE387" s="3">
        <v>347</v>
      </c>
      <c r="BF387" s="3">
        <v>450.8</v>
      </c>
      <c r="BG387" s="3">
        <v>284.39999999999998</v>
      </c>
      <c r="BH387" s="3">
        <v>248.5</v>
      </c>
      <c r="BI387" s="3">
        <v>79.7</v>
      </c>
      <c r="BJ387" s="3">
        <v>210.4</v>
      </c>
      <c r="BK387" s="3">
        <v>211.5</v>
      </c>
      <c r="BL387" s="3">
        <v>245.8</v>
      </c>
      <c r="BM387" s="3">
        <v>421.6</v>
      </c>
      <c r="BN387" s="3">
        <v>110.6</v>
      </c>
      <c r="BO387" s="3">
        <v>421.2</v>
      </c>
      <c r="BP387" s="3">
        <v>491.5</v>
      </c>
      <c r="BQ387" s="3">
        <v>187.4</v>
      </c>
      <c r="BR387" s="3">
        <v>143.9</v>
      </c>
      <c r="BS387" s="3">
        <v>178</v>
      </c>
      <c r="BT387" s="3">
        <v>232.5</v>
      </c>
      <c r="BU387" s="3">
        <v>152.69999999999999</v>
      </c>
      <c r="BV387" s="3">
        <v>205.8</v>
      </c>
      <c r="BW387" s="3">
        <v>222.3</v>
      </c>
      <c r="BX387" s="3">
        <v>533.20000000000005</v>
      </c>
      <c r="BY387" s="3">
        <v>96.7</v>
      </c>
      <c r="BZ387" s="3">
        <v>448.3</v>
      </c>
      <c r="CA387" s="3">
        <v>356.5</v>
      </c>
      <c r="CB387" s="3">
        <v>796.3</v>
      </c>
      <c r="CC387" s="3">
        <v>424.9</v>
      </c>
      <c r="CD387" s="3">
        <v>489.3</v>
      </c>
      <c r="CE387" s="3">
        <v>337</v>
      </c>
      <c r="CF387" s="3">
        <v>6.9</v>
      </c>
      <c r="CG387" s="3">
        <v>125.9</v>
      </c>
      <c r="CH387" s="3">
        <v>93.3</v>
      </c>
      <c r="CI387" s="3">
        <v>459.4</v>
      </c>
      <c r="CJ387" s="3">
        <v>187.7</v>
      </c>
      <c r="CK387" s="3">
        <v>214.2</v>
      </c>
      <c r="CL387" s="3">
        <v>581.79999999999995</v>
      </c>
      <c r="CM387" s="3">
        <v>271.39999999999998</v>
      </c>
      <c r="CN387" s="3">
        <v>259.2</v>
      </c>
    </row>
    <row r="388" spans="1:92" x14ac:dyDescent="0.2">
      <c r="A388" s="4">
        <v>43525</v>
      </c>
      <c r="B388" s="3">
        <v>226.5</v>
      </c>
      <c r="C388" s="3">
        <v>204.1</v>
      </c>
      <c r="D388" s="3">
        <v>269.5</v>
      </c>
      <c r="E388" s="3">
        <v>210.5</v>
      </c>
      <c r="F388" s="3">
        <v>329.7</v>
      </c>
      <c r="G388" s="3">
        <v>342.8</v>
      </c>
      <c r="H388" s="3">
        <v>213.6</v>
      </c>
      <c r="I388" s="3">
        <v>205.4</v>
      </c>
      <c r="J388" s="3">
        <v>123.8</v>
      </c>
      <c r="K388" s="3">
        <v>186.5</v>
      </c>
      <c r="L388" s="3">
        <v>268</v>
      </c>
      <c r="M388" s="3">
        <v>277.2</v>
      </c>
      <c r="N388" s="3">
        <v>255.5</v>
      </c>
      <c r="O388" s="3">
        <v>370.7</v>
      </c>
      <c r="P388" s="3">
        <v>200.1</v>
      </c>
      <c r="Q388" s="3">
        <v>237.3</v>
      </c>
      <c r="R388" s="3">
        <v>202.7</v>
      </c>
      <c r="S388" s="3">
        <v>235.1</v>
      </c>
      <c r="T388" s="3">
        <v>194.6</v>
      </c>
      <c r="U388" s="3">
        <v>224.9</v>
      </c>
      <c r="V388" s="3">
        <v>186.3</v>
      </c>
      <c r="W388" s="3">
        <v>270.8</v>
      </c>
      <c r="X388" s="3">
        <v>196.8</v>
      </c>
      <c r="Y388" s="3">
        <v>298.39999999999998</v>
      </c>
      <c r="Z388" s="3">
        <v>237.5</v>
      </c>
      <c r="AA388" s="3">
        <v>220.9</v>
      </c>
      <c r="AB388" s="3">
        <v>228.5</v>
      </c>
      <c r="AC388" s="3">
        <v>182.2</v>
      </c>
      <c r="AD388" s="3">
        <v>160.19999999999999</v>
      </c>
      <c r="AE388" s="3">
        <v>261.7</v>
      </c>
      <c r="AF388" s="3">
        <v>221.4</v>
      </c>
      <c r="AG388" s="3">
        <v>211.9</v>
      </c>
      <c r="AH388" s="3">
        <v>268.89999999999998</v>
      </c>
      <c r="AI388" s="3">
        <v>200.5</v>
      </c>
      <c r="AJ388" s="3">
        <v>346</v>
      </c>
      <c r="AK388" s="3">
        <v>393.1</v>
      </c>
      <c r="AL388" s="3">
        <v>342.8</v>
      </c>
      <c r="AM388" s="3">
        <v>325.39999999999998</v>
      </c>
      <c r="AN388" s="3">
        <v>366.5</v>
      </c>
      <c r="AO388" s="3">
        <v>172.6</v>
      </c>
      <c r="AP388" s="3">
        <v>267.60000000000002</v>
      </c>
      <c r="AQ388" s="3">
        <v>366.8</v>
      </c>
      <c r="AR388" s="3">
        <v>197.8</v>
      </c>
      <c r="AS388" s="3">
        <v>812</v>
      </c>
      <c r="AT388" s="3">
        <v>601.29999999999995</v>
      </c>
      <c r="AU388" s="3">
        <v>371.6</v>
      </c>
      <c r="AV388" s="3">
        <v>239.7</v>
      </c>
      <c r="AW388" s="3">
        <v>390.7</v>
      </c>
      <c r="AX388" s="3">
        <v>366.9</v>
      </c>
      <c r="AY388" s="3">
        <v>524.1</v>
      </c>
      <c r="AZ388" s="3">
        <v>379.4</v>
      </c>
      <c r="BA388" s="3">
        <v>237.5</v>
      </c>
      <c r="BB388" s="3">
        <v>438.4</v>
      </c>
      <c r="BC388" s="3">
        <v>345.6</v>
      </c>
      <c r="BD388" s="3">
        <v>348.6</v>
      </c>
      <c r="BE388" s="3">
        <v>347</v>
      </c>
      <c r="BF388" s="3">
        <v>453.2</v>
      </c>
      <c r="BG388" s="3">
        <v>279.5</v>
      </c>
      <c r="BH388" s="3">
        <v>251.8</v>
      </c>
      <c r="BI388" s="3">
        <v>79.5</v>
      </c>
      <c r="BJ388" s="3">
        <v>215.5</v>
      </c>
      <c r="BK388" s="3">
        <v>214.3</v>
      </c>
      <c r="BL388" s="3">
        <v>247.8</v>
      </c>
      <c r="BM388" s="3">
        <v>421.6</v>
      </c>
      <c r="BN388" s="3">
        <v>110.9</v>
      </c>
      <c r="BO388" s="3">
        <v>421.9</v>
      </c>
      <c r="BP388" s="3">
        <v>493.2</v>
      </c>
      <c r="BQ388" s="3">
        <v>190</v>
      </c>
      <c r="BR388" s="3">
        <v>147.9</v>
      </c>
      <c r="BS388" s="3">
        <v>179</v>
      </c>
      <c r="BT388" s="3">
        <v>232.7</v>
      </c>
      <c r="BU388" s="3">
        <v>155.4</v>
      </c>
      <c r="BV388" s="3">
        <v>205.9</v>
      </c>
      <c r="BW388" s="3">
        <v>222.4</v>
      </c>
      <c r="BX388" s="3">
        <v>534</v>
      </c>
      <c r="BY388" s="3">
        <v>96.6</v>
      </c>
      <c r="BZ388" s="3">
        <v>451.3</v>
      </c>
      <c r="CA388" s="3">
        <v>360.1</v>
      </c>
      <c r="CB388" s="3">
        <v>802.9</v>
      </c>
      <c r="CC388" s="3">
        <v>423.9</v>
      </c>
      <c r="CD388" s="3">
        <v>486.5</v>
      </c>
      <c r="CE388" s="3">
        <v>323.89999999999998</v>
      </c>
      <c r="CF388" s="3">
        <v>6.9</v>
      </c>
      <c r="CG388" s="3">
        <v>123.4</v>
      </c>
      <c r="CH388" s="3">
        <v>93.6</v>
      </c>
      <c r="CI388" s="3">
        <v>453.9</v>
      </c>
      <c r="CJ388" s="3">
        <v>187.6</v>
      </c>
      <c r="CK388" s="3">
        <v>214.2</v>
      </c>
      <c r="CL388" s="3">
        <v>585.29999999999995</v>
      </c>
      <c r="CM388" s="3">
        <v>271.7</v>
      </c>
      <c r="CN388" s="3">
        <v>261.8</v>
      </c>
    </row>
    <row r="389" spans="1:92" x14ac:dyDescent="0.2">
      <c r="A389" s="4">
        <v>43556</v>
      </c>
      <c r="B389" s="3">
        <v>225.6</v>
      </c>
      <c r="C389" s="3">
        <v>207.2</v>
      </c>
      <c r="D389" s="3">
        <v>274.8</v>
      </c>
      <c r="E389" s="3">
        <v>207.9</v>
      </c>
      <c r="F389" s="3">
        <v>329.4</v>
      </c>
      <c r="G389" s="3">
        <v>347.8</v>
      </c>
      <c r="H389" s="3">
        <v>212.3</v>
      </c>
      <c r="I389" s="3">
        <v>201.5</v>
      </c>
      <c r="J389" s="3">
        <v>123.2</v>
      </c>
      <c r="K389" s="3">
        <v>186.8</v>
      </c>
      <c r="L389" s="3">
        <v>264.10000000000002</v>
      </c>
      <c r="M389" s="3">
        <v>275.10000000000002</v>
      </c>
      <c r="N389" s="3">
        <v>249.9</v>
      </c>
      <c r="O389" s="3">
        <v>371.6</v>
      </c>
      <c r="P389" s="3">
        <v>214.9</v>
      </c>
      <c r="Q389" s="3">
        <v>243.4</v>
      </c>
      <c r="R389" s="3">
        <v>201.7</v>
      </c>
      <c r="S389" s="3">
        <v>235.4</v>
      </c>
      <c r="T389" s="3">
        <v>186.9</v>
      </c>
      <c r="U389" s="3">
        <v>221</v>
      </c>
      <c r="V389" s="3">
        <v>182.2</v>
      </c>
      <c r="W389" s="3">
        <v>272.39999999999998</v>
      </c>
      <c r="X389" s="3">
        <v>193.1</v>
      </c>
      <c r="Y389" s="3">
        <v>298.89999999999998</v>
      </c>
      <c r="Z389" s="3">
        <v>234.3</v>
      </c>
      <c r="AA389" s="3">
        <v>215.5</v>
      </c>
      <c r="AB389" s="3">
        <v>226.2</v>
      </c>
      <c r="AC389" s="3">
        <v>180.7</v>
      </c>
      <c r="AD389" s="3">
        <v>159.19999999999999</v>
      </c>
      <c r="AE389" s="3">
        <v>256.39999999999998</v>
      </c>
      <c r="AF389" s="3">
        <v>221.7</v>
      </c>
      <c r="AG389" s="3">
        <v>211.2</v>
      </c>
      <c r="AH389" s="3">
        <v>278.10000000000002</v>
      </c>
      <c r="AI389" s="3">
        <v>194.8</v>
      </c>
      <c r="AJ389" s="3">
        <v>347.8</v>
      </c>
      <c r="AK389" s="3">
        <v>395.2</v>
      </c>
      <c r="AL389" s="3">
        <v>344.1</v>
      </c>
      <c r="AM389" s="3">
        <v>324.60000000000002</v>
      </c>
      <c r="AN389" s="3">
        <v>368.4</v>
      </c>
      <c r="AO389" s="3">
        <v>167.7</v>
      </c>
      <c r="AP389" s="3">
        <v>269.39999999999998</v>
      </c>
      <c r="AQ389" s="3">
        <v>368.4</v>
      </c>
      <c r="AR389" s="3">
        <v>199.7</v>
      </c>
      <c r="AS389" s="3">
        <v>806.9</v>
      </c>
      <c r="AT389" s="3">
        <v>602.5</v>
      </c>
      <c r="AU389" s="3">
        <v>371.7</v>
      </c>
      <c r="AV389" s="3">
        <v>239.3</v>
      </c>
      <c r="AW389" s="3">
        <v>390.4</v>
      </c>
      <c r="AX389" s="3">
        <v>384.1</v>
      </c>
      <c r="AY389" s="3">
        <v>540.29999999999995</v>
      </c>
      <c r="AZ389" s="3">
        <v>379.9</v>
      </c>
      <c r="BA389" s="3">
        <v>237.9</v>
      </c>
      <c r="BB389" s="3">
        <v>444.5</v>
      </c>
      <c r="BC389" s="3">
        <v>339.9</v>
      </c>
      <c r="BD389" s="3">
        <v>386.4</v>
      </c>
      <c r="BE389" s="3">
        <v>379.5</v>
      </c>
      <c r="BF389" s="3">
        <v>458.1</v>
      </c>
      <c r="BG389" s="3">
        <v>273.89999999999998</v>
      </c>
      <c r="BH389" s="3">
        <v>248.9</v>
      </c>
      <c r="BI389" s="3">
        <v>78.7</v>
      </c>
      <c r="BJ389" s="3">
        <v>211.5</v>
      </c>
      <c r="BK389" s="3">
        <v>214</v>
      </c>
      <c r="BL389" s="3">
        <v>248.4</v>
      </c>
      <c r="BM389" s="3">
        <v>438.5</v>
      </c>
      <c r="BN389" s="3">
        <v>112.6</v>
      </c>
      <c r="BO389" s="3">
        <v>423.4</v>
      </c>
      <c r="BP389" s="3">
        <v>497.2</v>
      </c>
      <c r="BQ389" s="3">
        <v>191.6</v>
      </c>
      <c r="BR389" s="3">
        <v>150.4</v>
      </c>
      <c r="BS389" s="3">
        <v>179.5</v>
      </c>
      <c r="BT389" s="3">
        <v>231.8</v>
      </c>
      <c r="BU389" s="3">
        <v>155</v>
      </c>
      <c r="BV389" s="3">
        <v>205.9</v>
      </c>
      <c r="BW389" s="3">
        <v>222.2</v>
      </c>
      <c r="BX389" s="3">
        <v>540.4</v>
      </c>
      <c r="BY389" s="3">
        <v>96.1</v>
      </c>
      <c r="BZ389" s="3">
        <v>451.7</v>
      </c>
      <c r="CA389" s="3">
        <v>366.4</v>
      </c>
      <c r="CB389" s="3">
        <v>824.2</v>
      </c>
      <c r="CC389" s="3">
        <v>433.7</v>
      </c>
      <c r="CD389" s="3">
        <v>530.6</v>
      </c>
      <c r="CE389" s="3">
        <v>380.4</v>
      </c>
      <c r="CF389" s="3">
        <v>6.8</v>
      </c>
      <c r="CG389" s="3">
        <v>122.1</v>
      </c>
      <c r="CH389" s="3">
        <v>91.1</v>
      </c>
      <c r="CI389" s="3">
        <v>459.6</v>
      </c>
      <c r="CJ389" s="3">
        <v>187.9</v>
      </c>
      <c r="CK389" s="3">
        <v>223.7</v>
      </c>
      <c r="CL389" s="3">
        <v>596.79999999999995</v>
      </c>
      <c r="CM389" s="3">
        <v>270.7</v>
      </c>
      <c r="CN389" s="3">
        <v>262.89999999999998</v>
      </c>
    </row>
    <row r="390" spans="1:92" x14ac:dyDescent="0.2">
      <c r="A390" s="4">
        <v>43586</v>
      </c>
      <c r="B390" s="3">
        <v>225.2</v>
      </c>
      <c r="C390" s="3">
        <v>207.7</v>
      </c>
      <c r="D390" s="3">
        <v>272.5</v>
      </c>
      <c r="E390" s="3">
        <v>209.6</v>
      </c>
      <c r="F390" s="3">
        <v>332</v>
      </c>
      <c r="G390" s="3">
        <v>346.2</v>
      </c>
      <c r="H390" s="3">
        <v>216.6</v>
      </c>
      <c r="I390" s="3">
        <v>206</v>
      </c>
      <c r="J390" s="3">
        <v>122.5</v>
      </c>
      <c r="K390" s="3">
        <v>186.4</v>
      </c>
      <c r="L390" s="3">
        <v>272</v>
      </c>
      <c r="M390" s="3">
        <v>281.7</v>
      </c>
      <c r="N390" s="3">
        <v>259</v>
      </c>
      <c r="O390" s="3">
        <v>369.4</v>
      </c>
      <c r="P390" s="3">
        <v>208.4</v>
      </c>
      <c r="Q390" s="3">
        <v>237.6</v>
      </c>
      <c r="R390" s="3">
        <v>201.8</v>
      </c>
      <c r="S390" s="3">
        <v>236.7</v>
      </c>
      <c r="T390" s="3">
        <v>197.4</v>
      </c>
      <c r="U390" s="3">
        <v>225</v>
      </c>
      <c r="V390" s="3">
        <v>183.6</v>
      </c>
      <c r="W390" s="3">
        <v>271.3</v>
      </c>
      <c r="X390" s="3">
        <v>192.5</v>
      </c>
      <c r="Y390" s="3">
        <v>300.39999999999998</v>
      </c>
      <c r="Z390" s="3">
        <v>231.9</v>
      </c>
      <c r="AA390" s="3">
        <v>221.3</v>
      </c>
      <c r="AB390" s="3">
        <v>221.2</v>
      </c>
      <c r="AC390" s="3">
        <v>181</v>
      </c>
      <c r="AD390" s="3">
        <v>159.6</v>
      </c>
      <c r="AE390" s="3">
        <v>256</v>
      </c>
      <c r="AF390" s="3">
        <v>217.9</v>
      </c>
      <c r="AG390" s="3">
        <v>207.3</v>
      </c>
      <c r="AH390" s="3">
        <v>275.60000000000002</v>
      </c>
      <c r="AI390" s="3">
        <v>195.6</v>
      </c>
      <c r="AJ390" s="3">
        <v>348.2</v>
      </c>
      <c r="AK390" s="3">
        <v>397.7</v>
      </c>
      <c r="AL390" s="3">
        <v>345.3</v>
      </c>
      <c r="AM390" s="3">
        <v>325.5</v>
      </c>
      <c r="AN390" s="3">
        <v>368.7</v>
      </c>
      <c r="AO390" s="3">
        <v>169.5</v>
      </c>
      <c r="AP390" s="3">
        <v>270.10000000000002</v>
      </c>
      <c r="AQ390" s="3">
        <v>369.4</v>
      </c>
      <c r="AR390" s="3">
        <v>200.1</v>
      </c>
      <c r="AS390" s="3">
        <v>806.9</v>
      </c>
      <c r="AT390" s="3">
        <v>602</v>
      </c>
      <c r="AU390" s="3">
        <v>372.3</v>
      </c>
      <c r="AV390" s="3">
        <v>240.1</v>
      </c>
      <c r="AW390" s="3">
        <v>393.1</v>
      </c>
      <c r="AX390" s="3">
        <v>384.1</v>
      </c>
      <c r="AY390" s="3">
        <v>540.29999999999995</v>
      </c>
      <c r="AZ390" s="3">
        <v>380.8</v>
      </c>
      <c r="BA390" s="3">
        <v>241.3</v>
      </c>
      <c r="BB390" s="3">
        <v>447</v>
      </c>
      <c r="BC390" s="3">
        <v>342.8</v>
      </c>
      <c r="BD390" s="3">
        <v>386.4</v>
      </c>
      <c r="BE390" s="3">
        <v>379.5</v>
      </c>
      <c r="BF390" s="3">
        <v>463.9</v>
      </c>
      <c r="BG390" s="3">
        <v>279.60000000000002</v>
      </c>
      <c r="BH390" s="3">
        <v>251.5</v>
      </c>
      <c r="BI390" s="3">
        <v>79.400000000000006</v>
      </c>
      <c r="BJ390" s="3">
        <v>214.3</v>
      </c>
      <c r="BK390" s="3">
        <v>210.8</v>
      </c>
      <c r="BL390" s="3">
        <v>248.7</v>
      </c>
      <c r="BM390" s="3">
        <v>438.5</v>
      </c>
      <c r="BN390" s="3">
        <v>113.6</v>
      </c>
      <c r="BO390" s="3">
        <v>424.8</v>
      </c>
      <c r="BP390" s="3">
        <v>499.8</v>
      </c>
      <c r="BQ390" s="3">
        <v>193.7</v>
      </c>
      <c r="BR390" s="3">
        <v>151</v>
      </c>
      <c r="BS390" s="3">
        <v>181.3</v>
      </c>
      <c r="BT390" s="3">
        <v>233.6</v>
      </c>
      <c r="BU390" s="3">
        <v>155.80000000000001</v>
      </c>
      <c r="BV390" s="3">
        <v>207.3</v>
      </c>
      <c r="BW390" s="3">
        <v>222.4</v>
      </c>
      <c r="BX390" s="3">
        <v>541.20000000000005</v>
      </c>
      <c r="BY390" s="3">
        <v>95.6</v>
      </c>
      <c r="BZ390" s="3">
        <v>453.3</v>
      </c>
      <c r="CA390" s="3">
        <v>379.2</v>
      </c>
      <c r="CB390" s="3">
        <v>843</v>
      </c>
      <c r="CC390" s="3">
        <v>422.5</v>
      </c>
      <c r="CD390" s="3">
        <v>487.8</v>
      </c>
      <c r="CE390" s="3">
        <v>366.3</v>
      </c>
      <c r="CF390" s="3">
        <v>6.9</v>
      </c>
      <c r="CG390" s="3">
        <v>123.6</v>
      </c>
      <c r="CH390" s="3">
        <v>92.6</v>
      </c>
      <c r="CI390" s="3">
        <v>455.1</v>
      </c>
      <c r="CJ390" s="3">
        <v>187.2</v>
      </c>
      <c r="CK390" s="3">
        <v>223.7</v>
      </c>
      <c r="CL390" s="3">
        <v>597</v>
      </c>
      <c r="CM390" s="3">
        <v>270.5</v>
      </c>
      <c r="CN390" s="3">
        <v>266.7</v>
      </c>
    </row>
    <row r="391" spans="1:92" x14ac:dyDescent="0.2">
      <c r="A391" s="4">
        <v>43617</v>
      </c>
      <c r="B391" s="3">
        <v>222.1</v>
      </c>
      <c r="C391" s="3">
        <v>208.4</v>
      </c>
      <c r="D391" s="3">
        <v>266.89999999999998</v>
      </c>
      <c r="E391" s="3">
        <v>208.1</v>
      </c>
      <c r="F391" s="3">
        <v>329.3</v>
      </c>
      <c r="G391" s="3">
        <v>340.2</v>
      </c>
      <c r="H391" s="3">
        <v>213.1</v>
      </c>
      <c r="I391" s="3">
        <v>206.1</v>
      </c>
      <c r="J391" s="3">
        <v>122.4</v>
      </c>
      <c r="K391" s="3">
        <v>188.9</v>
      </c>
      <c r="L391" s="3">
        <v>273.5</v>
      </c>
      <c r="M391" s="3">
        <v>280.10000000000002</v>
      </c>
      <c r="N391" s="3">
        <v>263.3</v>
      </c>
      <c r="O391" s="3">
        <v>374.4</v>
      </c>
      <c r="P391" s="3">
        <v>209.7</v>
      </c>
      <c r="Q391" s="3">
        <v>237.5</v>
      </c>
      <c r="R391" s="3">
        <v>200.6</v>
      </c>
      <c r="S391" s="3">
        <v>235.1</v>
      </c>
      <c r="T391" s="3">
        <v>195.3</v>
      </c>
      <c r="U391" s="3">
        <v>227.2</v>
      </c>
      <c r="V391" s="3">
        <v>186.2</v>
      </c>
      <c r="W391" s="3">
        <v>272.2</v>
      </c>
      <c r="X391" s="3">
        <v>195.4</v>
      </c>
      <c r="Y391" s="3">
        <v>299.8</v>
      </c>
      <c r="Z391" s="3">
        <v>235.3</v>
      </c>
      <c r="AA391" s="3">
        <v>225.7</v>
      </c>
      <c r="AB391" s="3">
        <v>224.1</v>
      </c>
      <c r="AC391" s="3">
        <v>181.3</v>
      </c>
      <c r="AD391" s="3">
        <v>160.19999999999999</v>
      </c>
      <c r="AE391" s="3">
        <v>253.4</v>
      </c>
      <c r="AF391" s="3">
        <v>223.8</v>
      </c>
      <c r="AG391" s="3">
        <v>212.4</v>
      </c>
      <c r="AH391" s="3">
        <v>287.7</v>
      </c>
      <c r="AI391" s="3">
        <v>194.5</v>
      </c>
      <c r="AJ391" s="3">
        <v>349</v>
      </c>
      <c r="AK391" s="3">
        <v>398.4</v>
      </c>
      <c r="AL391" s="3">
        <v>346.1</v>
      </c>
      <c r="AM391" s="3">
        <v>326.39999999999998</v>
      </c>
      <c r="AN391" s="3">
        <v>369</v>
      </c>
      <c r="AO391" s="3">
        <v>171</v>
      </c>
      <c r="AP391" s="3">
        <v>270.8</v>
      </c>
      <c r="AQ391" s="3">
        <v>370.2</v>
      </c>
      <c r="AR391" s="3">
        <v>200.7</v>
      </c>
      <c r="AS391" s="3">
        <v>806.5</v>
      </c>
      <c r="AT391" s="3">
        <v>601.79999999999995</v>
      </c>
      <c r="AU391" s="3">
        <v>372.7</v>
      </c>
      <c r="AV391" s="3">
        <v>238.9</v>
      </c>
      <c r="AW391" s="3">
        <v>392.7</v>
      </c>
      <c r="AX391" s="3">
        <v>384.1</v>
      </c>
      <c r="AY391" s="3">
        <v>540.29999999999995</v>
      </c>
      <c r="AZ391" s="3">
        <v>381</v>
      </c>
      <c r="BA391" s="3">
        <v>242</v>
      </c>
      <c r="BB391" s="3">
        <v>450.5</v>
      </c>
      <c r="BC391" s="3">
        <v>344.8</v>
      </c>
      <c r="BD391" s="3">
        <v>386.4</v>
      </c>
      <c r="BE391" s="3">
        <v>379.5</v>
      </c>
      <c r="BF391" s="3">
        <v>449.4</v>
      </c>
      <c r="BG391" s="3">
        <v>285.60000000000002</v>
      </c>
      <c r="BH391" s="3">
        <v>252.7</v>
      </c>
      <c r="BI391" s="3">
        <v>78.7</v>
      </c>
      <c r="BJ391" s="3">
        <v>213.5</v>
      </c>
      <c r="BK391" s="3">
        <v>214.5</v>
      </c>
      <c r="BL391" s="3">
        <v>249.8</v>
      </c>
      <c r="BM391" s="3">
        <v>438.5</v>
      </c>
      <c r="BN391" s="3">
        <v>114.1</v>
      </c>
      <c r="BO391" s="3">
        <v>427.4</v>
      </c>
      <c r="BP391" s="3">
        <v>499</v>
      </c>
      <c r="BQ391" s="3">
        <v>192.8</v>
      </c>
      <c r="BR391" s="3">
        <v>148.69999999999999</v>
      </c>
      <c r="BS391" s="3">
        <v>180.7</v>
      </c>
      <c r="BT391" s="3">
        <v>233.5</v>
      </c>
      <c r="BU391" s="3">
        <v>154.69999999999999</v>
      </c>
      <c r="BV391" s="3">
        <v>206.1</v>
      </c>
      <c r="BW391" s="3">
        <v>222.4</v>
      </c>
      <c r="BX391" s="3">
        <v>541.9</v>
      </c>
      <c r="BY391" s="3">
        <v>95</v>
      </c>
      <c r="BZ391" s="3">
        <v>454.3</v>
      </c>
      <c r="CA391" s="3">
        <v>381</v>
      </c>
      <c r="CB391" s="3">
        <v>843.7</v>
      </c>
      <c r="CC391" s="3">
        <v>428.5</v>
      </c>
      <c r="CD391" s="3">
        <v>496.7</v>
      </c>
      <c r="CE391" s="3">
        <v>378.2</v>
      </c>
      <c r="CF391" s="3">
        <v>6.8</v>
      </c>
      <c r="CG391" s="3">
        <v>126.7</v>
      </c>
      <c r="CH391" s="3">
        <v>90.5</v>
      </c>
      <c r="CI391" s="3">
        <v>457.6</v>
      </c>
      <c r="CJ391" s="3">
        <v>186.5</v>
      </c>
      <c r="CK391" s="3">
        <v>223.7</v>
      </c>
      <c r="CL391" s="3">
        <v>599.1</v>
      </c>
      <c r="CM391" s="3">
        <v>271.60000000000002</v>
      </c>
      <c r="CN391" s="3">
        <v>265.89999999999998</v>
      </c>
    </row>
    <row r="392" spans="1:92" x14ac:dyDescent="0.2">
      <c r="A392" s="4">
        <v>43647</v>
      </c>
      <c r="B392" s="3">
        <v>224.9</v>
      </c>
      <c r="C392" s="3">
        <v>209.2</v>
      </c>
      <c r="D392" s="3">
        <v>270.39999999999998</v>
      </c>
      <c r="E392" s="3">
        <v>206.1</v>
      </c>
      <c r="F392" s="3">
        <v>327.8</v>
      </c>
      <c r="G392" s="3">
        <v>337</v>
      </c>
      <c r="H392" s="3">
        <v>216.6</v>
      </c>
      <c r="I392" s="3">
        <v>207.7</v>
      </c>
      <c r="J392" s="3">
        <v>122.1</v>
      </c>
      <c r="K392" s="3">
        <v>187.6</v>
      </c>
      <c r="L392" s="3">
        <v>275</v>
      </c>
      <c r="M392" s="3">
        <v>278.39999999999998</v>
      </c>
      <c r="N392" s="3">
        <v>267.7</v>
      </c>
      <c r="O392" s="3">
        <v>373.8</v>
      </c>
      <c r="P392" s="3">
        <v>221.4</v>
      </c>
      <c r="Q392" s="3">
        <v>243.2</v>
      </c>
      <c r="R392" s="3">
        <v>199.4</v>
      </c>
      <c r="S392" s="3">
        <v>233.5</v>
      </c>
      <c r="T392" s="3">
        <v>192.7</v>
      </c>
      <c r="U392" s="3">
        <v>230.8</v>
      </c>
      <c r="V392" s="3">
        <v>185.9</v>
      </c>
      <c r="W392" s="3">
        <v>270.39999999999998</v>
      </c>
      <c r="X392" s="3">
        <v>193.8</v>
      </c>
      <c r="Y392" s="3">
        <v>299.3</v>
      </c>
      <c r="Z392" s="3">
        <v>234.2</v>
      </c>
      <c r="AA392" s="3">
        <v>225.5</v>
      </c>
      <c r="AB392" s="3">
        <v>222.8</v>
      </c>
      <c r="AC392" s="3">
        <v>183.9</v>
      </c>
      <c r="AD392" s="3">
        <v>161.4</v>
      </c>
      <c r="AE392" s="3">
        <v>259.7</v>
      </c>
      <c r="AF392" s="3">
        <v>221.2</v>
      </c>
      <c r="AG392" s="3">
        <v>210.8</v>
      </c>
      <c r="AH392" s="3">
        <v>277.3</v>
      </c>
      <c r="AI392" s="3">
        <v>194.3</v>
      </c>
      <c r="AJ392" s="3">
        <v>349.8</v>
      </c>
      <c r="AK392" s="3">
        <v>398.4</v>
      </c>
      <c r="AL392" s="3">
        <v>347</v>
      </c>
      <c r="AM392" s="3">
        <v>327.3</v>
      </c>
      <c r="AN392" s="3">
        <v>369.5</v>
      </c>
      <c r="AO392" s="3">
        <v>172.1</v>
      </c>
      <c r="AP392" s="3">
        <v>270.3</v>
      </c>
      <c r="AQ392" s="3">
        <v>370.8</v>
      </c>
      <c r="AR392" s="3">
        <v>199.6</v>
      </c>
      <c r="AS392" s="3">
        <v>806.5</v>
      </c>
      <c r="AT392" s="3">
        <v>602.20000000000005</v>
      </c>
      <c r="AU392" s="3">
        <v>372.8</v>
      </c>
      <c r="AV392" s="3">
        <v>239.9</v>
      </c>
      <c r="AW392" s="3">
        <v>393.9</v>
      </c>
      <c r="AX392" s="3">
        <v>384.1</v>
      </c>
      <c r="AY392" s="3">
        <v>540.29999999999995</v>
      </c>
      <c r="AZ392" s="3">
        <v>381.6</v>
      </c>
      <c r="BA392" s="3">
        <v>241.2</v>
      </c>
      <c r="BB392" s="3">
        <v>454.2</v>
      </c>
      <c r="BC392" s="3">
        <v>344.2</v>
      </c>
      <c r="BD392" s="3">
        <v>386.4</v>
      </c>
      <c r="BE392" s="3">
        <v>379.5</v>
      </c>
      <c r="BF392" s="3">
        <v>447.6</v>
      </c>
      <c r="BG392" s="3">
        <v>274.89999999999998</v>
      </c>
      <c r="BH392" s="3">
        <v>249.2</v>
      </c>
      <c r="BI392" s="3">
        <v>77.400000000000006</v>
      </c>
      <c r="BJ392" s="3">
        <v>210</v>
      </c>
      <c r="BK392" s="3">
        <v>214</v>
      </c>
      <c r="BL392" s="3">
        <v>250.6</v>
      </c>
      <c r="BM392" s="3">
        <v>438.5</v>
      </c>
      <c r="BN392" s="3">
        <v>113.5</v>
      </c>
      <c r="BO392" s="3">
        <v>427.7</v>
      </c>
      <c r="BP392" s="3">
        <v>501.6</v>
      </c>
      <c r="BQ392" s="3">
        <v>189.2</v>
      </c>
      <c r="BR392" s="3">
        <v>142.4</v>
      </c>
      <c r="BS392" s="3">
        <v>177.3</v>
      </c>
      <c r="BT392" s="3">
        <v>227</v>
      </c>
      <c r="BU392" s="3">
        <v>153.30000000000001</v>
      </c>
      <c r="BV392" s="3">
        <v>205.1</v>
      </c>
      <c r="BW392" s="3">
        <v>221.4</v>
      </c>
      <c r="BX392" s="3">
        <v>543.29999999999995</v>
      </c>
      <c r="BY392" s="3">
        <v>95.2</v>
      </c>
      <c r="BZ392" s="3">
        <v>454.4</v>
      </c>
      <c r="CA392" s="3">
        <v>373.3</v>
      </c>
      <c r="CB392" s="3">
        <v>841.7</v>
      </c>
      <c r="CC392" s="3">
        <v>428.5</v>
      </c>
      <c r="CD392" s="3">
        <v>503.3</v>
      </c>
      <c r="CE392" s="3">
        <v>409.4</v>
      </c>
      <c r="CF392" s="3">
        <v>6.7</v>
      </c>
      <c r="CG392" s="3">
        <v>119.1</v>
      </c>
      <c r="CH392" s="3">
        <v>93.5</v>
      </c>
      <c r="CI392" s="3">
        <v>463.6</v>
      </c>
      <c r="CJ392" s="3">
        <v>186.9</v>
      </c>
      <c r="CK392" s="3">
        <v>223.6</v>
      </c>
      <c r="CL392" s="3">
        <v>602.1</v>
      </c>
      <c r="CM392" s="3">
        <v>273.10000000000002</v>
      </c>
      <c r="CN392" s="3">
        <v>271.3</v>
      </c>
    </row>
    <row r="393" spans="1:92" x14ac:dyDescent="0.2">
      <c r="A393" s="4">
        <v>43678</v>
      </c>
      <c r="B393" s="3">
        <v>222.9</v>
      </c>
      <c r="C393" s="3">
        <v>212</v>
      </c>
      <c r="D393" s="3">
        <v>275.2</v>
      </c>
      <c r="E393" s="3">
        <v>207.6</v>
      </c>
      <c r="F393" s="3">
        <v>332</v>
      </c>
      <c r="G393" s="3">
        <v>346.6</v>
      </c>
      <c r="H393" s="3">
        <v>214.8</v>
      </c>
      <c r="I393" s="3">
        <v>204.7</v>
      </c>
      <c r="J393" s="3">
        <v>121.3</v>
      </c>
      <c r="K393" s="3">
        <v>191.4</v>
      </c>
      <c r="L393" s="3">
        <v>270.89999999999998</v>
      </c>
      <c r="M393" s="3">
        <v>274.2</v>
      </c>
      <c r="N393" s="3">
        <v>263.8</v>
      </c>
      <c r="O393" s="3">
        <v>362.8</v>
      </c>
      <c r="P393" s="3">
        <v>218</v>
      </c>
      <c r="Q393" s="3">
        <v>238.4</v>
      </c>
      <c r="R393" s="3">
        <v>199</v>
      </c>
      <c r="S393" s="3">
        <v>236.4</v>
      </c>
      <c r="T393" s="3">
        <v>199.9</v>
      </c>
      <c r="U393" s="3">
        <v>219</v>
      </c>
      <c r="V393" s="3">
        <v>184.4</v>
      </c>
      <c r="W393" s="3">
        <v>273.39999999999998</v>
      </c>
      <c r="X393" s="3">
        <v>195.5</v>
      </c>
      <c r="Y393" s="3">
        <v>301.5</v>
      </c>
      <c r="Z393" s="3">
        <v>236.9</v>
      </c>
      <c r="AA393" s="3">
        <v>225.1</v>
      </c>
      <c r="AB393" s="3">
        <v>226.3</v>
      </c>
      <c r="AC393" s="3">
        <v>183.3</v>
      </c>
      <c r="AD393" s="3">
        <v>160.9</v>
      </c>
      <c r="AE393" s="3">
        <v>258.7</v>
      </c>
      <c r="AF393" s="3">
        <v>219.3</v>
      </c>
      <c r="AG393" s="3">
        <v>207.8</v>
      </c>
      <c r="AH393" s="3">
        <v>285.2</v>
      </c>
      <c r="AI393" s="3">
        <v>198.5</v>
      </c>
      <c r="AJ393" s="3">
        <v>350.8</v>
      </c>
      <c r="AK393" s="3">
        <v>397.9</v>
      </c>
      <c r="AL393" s="3">
        <v>348.4</v>
      </c>
      <c r="AM393" s="3">
        <v>326.60000000000002</v>
      </c>
      <c r="AN393" s="3">
        <v>370.2</v>
      </c>
      <c r="AO393" s="3">
        <v>169.6</v>
      </c>
      <c r="AP393" s="3">
        <v>272.10000000000002</v>
      </c>
      <c r="AQ393" s="3">
        <v>371.7</v>
      </c>
      <c r="AR393" s="3">
        <v>202</v>
      </c>
      <c r="AS393" s="3">
        <v>806.5</v>
      </c>
      <c r="AT393" s="3">
        <v>596.6</v>
      </c>
      <c r="AU393" s="3">
        <v>373.1</v>
      </c>
      <c r="AV393" s="3">
        <v>240.3</v>
      </c>
      <c r="AW393" s="3">
        <v>395.3</v>
      </c>
      <c r="AX393" s="3">
        <v>384.1</v>
      </c>
      <c r="AY393" s="3">
        <v>540.29999999999995</v>
      </c>
      <c r="AZ393" s="3">
        <v>381.6</v>
      </c>
      <c r="BA393" s="3">
        <v>242.5</v>
      </c>
      <c r="BB393" s="3">
        <v>458.8</v>
      </c>
      <c r="BC393" s="3">
        <v>341.9</v>
      </c>
      <c r="BD393" s="3">
        <v>386.4</v>
      </c>
      <c r="BE393" s="3">
        <v>379.5</v>
      </c>
      <c r="BF393" s="3">
        <v>453.1</v>
      </c>
      <c r="BG393" s="3">
        <v>281.10000000000002</v>
      </c>
      <c r="BH393" s="3">
        <v>250.9</v>
      </c>
      <c r="BI393" s="3">
        <v>78.3</v>
      </c>
      <c r="BJ393" s="3">
        <v>213.9</v>
      </c>
      <c r="BK393" s="3">
        <v>212.2</v>
      </c>
      <c r="BL393" s="3">
        <v>249.6</v>
      </c>
      <c r="BM393" s="3">
        <v>438.5</v>
      </c>
      <c r="BN393" s="3">
        <v>113.8</v>
      </c>
      <c r="BO393" s="3">
        <v>429.1</v>
      </c>
      <c r="BP393" s="3">
        <v>502.6</v>
      </c>
      <c r="BQ393" s="3">
        <v>192.1</v>
      </c>
      <c r="BR393" s="3">
        <v>148.69999999999999</v>
      </c>
      <c r="BS393" s="3">
        <v>181.2</v>
      </c>
      <c r="BT393" s="3">
        <v>227.8</v>
      </c>
      <c r="BU393" s="3">
        <v>154.9</v>
      </c>
      <c r="BV393" s="3">
        <v>206.5</v>
      </c>
      <c r="BW393" s="3">
        <v>223</v>
      </c>
      <c r="BX393" s="3">
        <v>544.20000000000005</v>
      </c>
      <c r="BY393" s="3">
        <v>94.7</v>
      </c>
      <c r="BZ393" s="3">
        <v>455.4</v>
      </c>
      <c r="CA393" s="3">
        <v>377</v>
      </c>
      <c r="CB393" s="3">
        <v>852.1</v>
      </c>
      <c r="CC393" s="3">
        <v>426.2</v>
      </c>
      <c r="CD393" s="3">
        <v>514</v>
      </c>
      <c r="CE393" s="3">
        <v>475.6</v>
      </c>
      <c r="CF393" s="3">
        <v>6.7</v>
      </c>
      <c r="CG393" s="3">
        <v>120.2</v>
      </c>
      <c r="CH393" s="3">
        <v>91.6</v>
      </c>
      <c r="CI393" s="3">
        <v>464.3</v>
      </c>
      <c r="CJ393" s="3">
        <v>187.4</v>
      </c>
      <c r="CK393" s="3">
        <v>223.6</v>
      </c>
      <c r="CL393" s="3">
        <v>603.1</v>
      </c>
      <c r="CM393" s="3">
        <v>274.7</v>
      </c>
      <c r="CN393" s="3">
        <v>269.89999999999998</v>
      </c>
    </row>
    <row r="394" spans="1:92" x14ac:dyDescent="0.2">
      <c r="A394" s="4">
        <v>43709</v>
      </c>
      <c r="B394" s="3">
        <v>220.1</v>
      </c>
      <c r="C394" s="3">
        <v>205.2</v>
      </c>
      <c r="D394" s="3">
        <v>270.10000000000002</v>
      </c>
      <c r="E394" s="3">
        <v>202.6</v>
      </c>
      <c r="F394" s="3">
        <v>334.1</v>
      </c>
      <c r="G394" s="3">
        <v>350.2</v>
      </c>
      <c r="H394" s="3">
        <v>213.1</v>
      </c>
      <c r="I394" s="3">
        <v>208.5</v>
      </c>
      <c r="J394" s="3">
        <v>119</v>
      </c>
      <c r="K394" s="3">
        <v>192.9</v>
      </c>
      <c r="L394" s="3">
        <v>276.5</v>
      </c>
      <c r="M394" s="3">
        <v>284.2</v>
      </c>
      <c r="N394" s="3">
        <v>265.3</v>
      </c>
      <c r="O394" s="3">
        <v>361.6</v>
      </c>
      <c r="P394" s="3">
        <v>208</v>
      </c>
      <c r="Q394" s="3">
        <v>239</v>
      </c>
      <c r="R394" s="3">
        <v>198.1</v>
      </c>
      <c r="S394" s="3">
        <v>236.3</v>
      </c>
      <c r="T394" s="3">
        <v>199.6</v>
      </c>
      <c r="U394" s="3">
        <v>222.6</v>
      </c>
      <c r="V394" s="3">
        <v>185.4</v>
      </c>
      <c r="W394" s="3">
        <v>275.3</v>
      </c>
      <c r="X394" s="3">
        <v>195</v>
      </c>
      <c r="Y394" s="3">
        <v>301.2</v>
      </c>
      <c r="Z394" s="3">
        <v>232.5</v>
      </c>
      <c r="AA394" s="3">
        <v>221.8</v>
      </c>
      <c r="AB394" s="3">
        <v>221.8</v>
      </c>
      <c r="AC394" s="3">
        <v>181.7</v>
      </c>
      <c r="AD394" s="3">
        <v>159.5</v>
      </c>
      <c r="AE394" s="3">
        <v>256.60000000000002</v>
      </c>
      <c r="AF394" s="3">
        <v>224.4</v>
      </c>
      <c r="AG394" s="3">
        <v>213.2</v>
      </c>
      <c r="AH394" s="3">
        <v>287</v>
      </c>
      <c r="AI394" s="3">
        <v>193.6</v>
      </c>
      <c r="AJ394" s="3">
        <v>351.6</v>
      </c>
      <c r="AK394" s="3">
        <v>399.2</v>
      </c>
      <c r="AL394" s="3">
        <v>349.4</v>
      </c>
      <c r="AM394" s="3">
        <v>328.1</v>
      </c>
      <c r="AN394" s="3">
        <v>371.3</v>
      </c>
      <c r="AO394" s="3">
        <v>171.3</v>
      </c>
      <c r="AP394" s="3">
        <v>271.39999999999998</v>
      </c>
      <c r="AQ394" s="3">
        <v>372.2</v>
      </c>
      <c r="AR394" s="3">
        <v>200.3</v>
      </c>
      <c r="AS394" s="3">
        <v>807.3</v>
      </c>
      <c r="AT394" s="3">
        <v>596</v>
      </c>
      <c r="AU394" s="3">
        <v>373.6</v>
      </c>
      <c r="AV394" s="3">
        <v>241</v>
      </c>
      <c r="AW394" s="3">
        <v>400</v>
      </c>
      <c r="AX394" s="3">
        <v>384.1</v>
      </c>
      <c r="AY394" s="3">
        <v>540.29999999999995</v>
      </c>
      <c r="AZ394" s="3">
        <v>381.9</v>
      </c>
      <c r="BA394" s="3">
        <v>243.9</v>
      </c>
      <c r="BB394" s="3">
        <v>459.7</v>
      </c>
      <c r="BC394" s="3">
        <v>343.2</v>
      </c>
      <c r="BD394" s="3">
        <v>386.4</v>
      </c>
      <c r="BE394" s="3">
        <v>379.5</v>
      </c>
      <c r="BF394" s="3">
        <v>453.2</v>
      </c>
      <c r="BG394" s="3">
        <v>286.89999999999998</v>
      </c>
      <c r="BH394" s="3">
        <v>254.5</v>
      </c>
      <c r="BI394" s="3">
        <v>79.2</v>
      </c>
      <c r="BJ394" s="3">
        <v>213.2</v>
      </c>
      <c r="BK394" s="3">
        <v>211.9</v>
      </c>
      <c r="BL394" s="3">
        <v>250</v>
      </c>
      <c r="BM394" s="3">
        <v>438.5</v>
      </c>
      <c r="BN394" s="3">
        <v>115.2</v>
      </c>
      <c r="BO394" s="3">
        <v>430.4</v>
      </c>
      <c r="BP394" s="3">
        <v>506</v>
      </c>
      <c r="BQ394" s="3">
        <v>197.2</v>
      </c>
      <c r="BR394" s="3">
        <v>156.30000000000001</v>
      </c>
      <c r="BS394" s="3">
        <v>187.3</v>
      </c>
      <c r="BT394" s="3">
        <v>231.6</v>
      </c>
      <c r="BU394" s="3">
        <v>156.30000000000001</v>
      </c>
      <c r="BV394" s="3">
        <v>208.6</v>
      </c>
      <c r="BW394" s="3">
        <v>223.9</v>
      </c>
      <c r="BX394" s="3">
        <v>545.4</v>
      </c>
      <c r="BY394" s="3">
        <v>94.1</v>
      </c>
      <c r="BZ394" s="3">
        <v>456.2</v>
      </c>
      <c r="CA394" s="3">
        <v>375.2</v>
      </c>
      <c r="CB394" s="3">
        <v>859.5</v>
      </c>
      <c r="CC394" s="3">
        <v>423.8</v>
      </c>
      <c r="CD394" s="3">
        <v>502.1</v>
      </c>
      <c r="CE394" s="3">
        <v>356.8</v>
      </c>
      <c r="CF394" s="3">
        <v>6.6</v>
      </c>
      <c r="CG394" s="3">
        <v>123</v>
      </c>
      <c r="CH394" s="3">
        <v>92.9</v>
      </c>
      <c r="CI394" s="3">
        <v>475.9</v>
      </c>
      <c r="CJ394" s="3">
        <v>187.5</v>
      </c>
      <c r="CK394" s="3">
        <v>223.6</v>
      </c>
      <c r="CL394" s="3">
        <v>611.70000000000005</v>
      </c>
      <c r="CM394" s="3">
        <v>276.89999999999998</v>
      </c>
      <c r="CN394" s="3">
        <v>272.5</v>
      </c>
    </row>
    <row r="395" spans="1:92" x14ac:dyDescent="0.2">
      <c r="A395" s="4">
        <v>43739</v>
      </c>
      <c r="B395" s="3">
        <v>219.1</v>
      </c>
      <c r="C395" s="3">
        <v>208.5</v>
      </c>
      <c r="D395" s="3">
        <v>276.10000000000002</v>
      </c>
      <c r="E395" s="3">
        <v>202.7</v>
      </c>
      <c r="F395" s="3">
        <v>330.4</v>
      </c>
      <c r="G395" s="3">
        <v>344.8</v>
      </c>
      <c r="H395" s="3">
        <v>212</v>
      </c>
      <c r="I395" s="3">
        <v>205.8</v>
      </c>
      <c r="J395" s="3">
        <v>119.7</v>
      </c>
      <c r="K395" s="3">
        <v>190.3</v>
      </c>
      <c r="L395" s="3">
        <v>273.7</v>
      </c>
      <c r="M395" s="3">
        <v>277.10000000000002</v>
      </c>
      <c r="N395" s="3">
        <v>266.60000000000002</v>
      </c>
      <c r="O395" s="3">
        <v>368.4</v>
      </c>
      <c r="P395" s="3">
        <v>205.1</v>
      </c>
      <c r="Q395" s="3">
        <v>238.6</v>
      </c>
      <c r="R395" s="3">
        <v>197.5</v>
      </c>
      <c r="S395" s="3">
        <v>235.1</v>
      </c>
      <c r="T395" s="3">
        <v>197.1</v>
      </c>
      <c r="U395" s="3">
        <v>229.7</v>
      </c>
      <c r="V395" s="3">
        <v>184.7</v>
      </c>
      <c r="W395" s="3">
        <v>273.2</v>
      </c>
      <c r="X395" s="3">
        <v>191.8</v>
      </c>
      <c r="Y395" s="3">
        <v>296.3</v>
      </c>
      <c r="Z395" s="3">
        <v>224.9</v>
      </c>
      <c r="AA395" s="3">
        <v>207</v>
      </c>
      <c r="AB395" s="3">
        <v>217.1</v>
      </c>
      <c r="AC395" s="3">
        <v>178.7</v>
      </c>
      <c r="AD395" s="3">
        <v>155.19999999999999</v>
      </c>
      <c r="AE395" s="3">
        <v>259.7</v>
      </c>
      <c r="AF395" s="3">
        <v>224.8</v>
      </c>
      <c r="AG395" s="3">
        <v>213.8</v>
      </c>
      <c r="AH395" s="3">
        <v>284.7</v>
      </c>
      <c r="AI395" s="3">
        <v>197</v>
      </c>
      <c r="AJ395" s="3">
        <v>352.7</v>
      </c>
      <c r="AK395" s="3">
        <v>399.4</v>
      </c>
      <c r="AL395" s="3">
        <v>350</v>
      </c>
      <c r="AM395" s="3">
        <v>328.5</v>
      </c>
      <c r="AN395" s="3">
        <v>371.6</v>
      </c>
      <c r="AO395" s="3">
        <v>171.7</v>
      </c>
      <c r="AP395" s="3">
        <v>272.7</v>
      </c>
      <c r="AQ395" s="3">
        <v>373.4</v>
      </c>
      <c r="AR395" s="3">
        <v>201.8</v>
      </c>
      <c r="AS395" s="3">
        <v>808</v>
      </c>
      <c r="AT395" s="3">
        <v>596.9</v>
      </c>
      <c r="AU395" s="3">
        <v>373.9</v>
      </c>
      <c r="AV395" s="3">
        <v>240.2</v>
      </c>
      <c r="AW395" s="3">
        <v>399.8</v>
      </c>
      <c r="AX395" s="3">
        <v>384.1</v>
      </c>
      <c r="AY395" s="3">
        <v>540.29999999999995</v>
      </c>
      <c r="AZ395" s="3">
        <v>382.9</v>
      </c>
      <c r="BA395" s="3">
        <v>242.6</v>
      </c>
      <c r="BB395" s="3">
        <v>456.2</v>
      </c>
      <c r="BC395" s="3">
        <v>348.2</v>
      </c>
      <c r="BD395" s="3">
        <v>378.1</v>
      </c>
      <c r="BE395" s="3">
        <v>345.7</v>
      </c>
      <c r="BF395" s="3">
        <v>465.9</v>
      </c>
      <c r="BG395" s="3">
        <v>280.10000000000002</v>
      </c>
      <c r="BH395" s="3">
        <v>250.6</v>
      </c>
      <c r="BI395" s="3">
        <v>79.5</v>
      </c>
      <c r="BJ395" s="3">
        <v>212.2</v>
      </c>
      <c r="BK395" s="3">
        <v>212.5</v>
      </c>
      <c r="BL395" s="3">
        <v>250.4</v>
      </c>
      <c r="BM395" s="3">
        <v>438.5</v>
      </c>
      <c r="BN395" s="3">
        <v>115.3</v>
      </c>
      <c r="BO395" s="3">
        <v>431.1</v>
      </c>
      <c r="BP395" s="3">
        <v>506.2</v>
      </c>
      <c r="BQ395" s="3">
        <v>199</v>
      </c>
      <c r="BR395" s="3">
        <v>157.5</v>
      </c>
      <c r="BS395" s="3">
        <v>190.4</v>
      </c>
      <c r="BT395" s="3">
        <v>233.3</v>
      </c>
      <c r="BU395" s="3">
        <v>158.1</v>
      </c>
      <c r="BV395" s="3">
        <v>207.1</v>
      </c>
      <c r="BW395" s="3">
        <v>224.6</v>
      </c>
      <c r="BX395" s="3">
        <v>543</v>
      </c>
      <c r="BY395" s="3">
        <v>94.2</v>
      </c>
      <c r="BZ395" s="3">
        <v>457.1</v>
      </c>
      <c r="CA395" s="3">
        <v>373.4</v>
      </c>
      <c r="CB395" s="3">
        <v>869.8</v>
      </c>
      <c r="CC395" s="3">
        <v>422.7</v>
      </c>
      <c r="CD395" s="3">
        <v>494</v>
      </c>
      <c r="CE395" s="3">
        <v>354.3</v>
      </c>
      <c r="CF395" s="3">
        <v>6.7</v>
      </c>
      <c r="CG395" s="3">
        <v>123</v>
      </c>
      <c r="CH395" s="3">
        <v>93.1</v>
      </c>
      <c r="CI395" s="3">
        <v>459.9</v>
      </c>
      <c r="CJ395" s="3">
        <v>188.1</v>
      </c>
      <c r="CK395" s="3">
        <v>223.7</v>
      </c>
      <c r="CL395" s="3">
        <v>610.20000000000005</v>
      </c>
      <c r="CM395" s="3">
        <v>279.2</v>
      </c>
      <c r="CN395" s="3">
        <v>269.3</v>
      </c>
    </row>
    <row r="396" spans="1:92" x14ac:dyDescent="0.2">
      <c r="A396" s="4">
        <v>43770</v>
      </c>
      <c r="B396" s="3">
        <v>219</v>
      </c>
      <c r="C396" s="3">
        <v>208.3</v>
      </c>
      <c r="D396" s="3">
        <v>276.60000000000002</v>
      </c>
      <c r="E396" s="3">
        <v>205.5</v>
      </c>
      <c r="F396" s="3">
        <v>328.1</v>
      </c>
      <c r="G396" s="3">
        <v>335.7</v>
      </c>
      <c r="H396" s="3">
        <v>219.2</v>
      </c>
      <c r="I396" s="3">
        <v>207.1</v>
      </c>
      <c r="J396" s="3">
        <v>119.3</v>
      </c>
      <c r="K396" s="3">
        <v>192.8</v>
      </c>
      <c r="L396" s="3">
        <v>276</v>
      </c>
      <c r="M396" s="3">
        <v>279.2</v>
      </c>
      <c r="N396" s="3">
        <v>268.89999999999998</v>
      </c>
      <c r="O396" s="3">
        <v>364.8</v>
      </c>
      <c r="P396" s="3">
        <v>210.9</v>
      </c>
      <c r="Q396" s="3">
        <v>238.3</v>
      </c>
      <c r="R396" s="3">
        <v>198.1</v>
      </c>
      <c r="S396" s="3">
        <v>235.6</v>
      </c>
      <c r="T396" s="3">
        <v>199.2</v>
      </c>
      <c r="U396" s="3">
        <v>222.2</v>
      </c>
      <c r="V396" s="3">
        <v>182.3</v>
      </c>
      <c r="W396" s="3">
        <v>273.60000000000002</v>
      </c>
      <c r="X396" s="3">
        <v>190.9</v>
      </c>
      <c r="Y396" s="3">
        <v>299.3</v>
      </c>
      <c r="Z396" s="3">
        <v>227.1</v>
      </c>
      <c r="AA396" s="3">
        <v>206.6</v>
      </c>
      <c r="AB396" s="3">
        <v>220</v>
      </c>
      <c r="AC396" s="3">
        <v>179</v>
      </c>
      <c r="AD396" s="3">
        <v>155.30000000000001</v>
      </c>
      <c r="AE396" s="3">
        <v>261.3</v>
      </c>
      <c r="AF396" s="3">
        <v>232</v>
      </c>
      <c r="AG396" s="3">
        <v>221.9</v>
      </c>
      <c r="AH396" s="3">
        <v>282.7</v>
      </c>
      <c r="AI396" s="3">
        <v>200.2</v>
      </c>
      <c r="AJ396" s="3">
        <v>353.8</v>
      </c>
      <c r="AK396" s="3">
        <v>399.5</v>
      </c>
      <c r="AL396" s="3">
        <v>352.4</v>
      </c>
      <c r="AM396" s="3">
        <v>329.2</v>
      </c>
      <c r="AN396" s="3">
        <v>372.3</v>
      </c>
      <c r="AO396" s="3">
        <v>172.2</v>
      </c>
      <c r="AP396" s="3">
        <v>272.10000000000002</v>
      </c>
      <c r="AQ396" s="3">
        <v>374.1</v>
      </c>
      <c r="AR396" s="3">
        <v>200.2</v>
      </c>
      <c r="AS396" s="3">
        <v>808.3</v>
      </c>
      <c r="AT396" s="3">
        <v>598</v>
      </c>
      <c r="AU396" s="3">
        <v>374.5</v>
      </c>
      <c r="AV396" s="3">
        <v>240.4</v>
      </c>
      <c r="AW396" s="3">
        <v>400.2</v>
      </c>
      <c r="AX396" s="3">
        <v>384.1</v>
      </c>
      <c r="AY396" s="3">
        <v>540.29999999999995</v>
      </c>
      <c r="AZ396" s="3">
        <v>383</v>
      </c>
      <c r="BA396" s="3">
        <v>244.8</v>
      </c>
      <c r="BB396" s="3">
        <v>460</v>
      </c>
      <c r="BC396" s="3">
        <v>356.3</v>
      </c>
      <c r="BD396" s="3">
        <v>378.1</v>
      </c>
      <c r="BE396" s="3">
        <v>345.7</v>
      </c>
      <c r="BF396" s="3">
        <v>455.2</v>
      </c>
      <c r="BG396" s="3">
        <v>283.3</v>
      </c>
      <c r="BH396" s="3">
        <v>255.1</v>
      </c>
      <c r="BI396" s="3">
        <v>76.400000000000006</v>
      </c>
      <c r="BJ396" s="3">
        <v>213.6</v>
      </c>
      <c r="BK396" s="3">
        <v>212.4</v>
      </c>
      <c r="BL396" s="3">
        <v>251</v>
      </c>
      <c r="BM396" s="3">
        <v>438.5</v>
      </c>
      <c r="BN396" s="3">
        <v>115.1</v>
      </c>
      <c r="BO396" s="3">
        <v>432.2</v>
      </c>
      <c r="BP396" s="3">
        <v>507.1</v>
      </c>
      <c r="BQ396" s="3">
        <v>200.7</v>
      </c>
      <c r="BR396" s="3">
        <v>159.6</v>
      </c>
      <c r="BS396" s="3">
        <v>193.1</v>
      </c>
      <c r="BT396" s="3">
        <v>234.9</v>
      </c>
      <c r="BU396" s="3">
        <v>159.9</v>
      </c>
      <c r="BV396" s="3">
        <v>209.3</v>
      </c>
      <c r="BW396" s="3">
        <v>226.3</v>
      </c>
      <c r="BX396" s="3">
        <v>543.5</v>
      </c>
      <c r="BY396" s="3">
        <v>95</v>
      </c>
      <c r="BZ396" s="3">
        <v>459.2</v>
      </c>
      <c r="CA396" s="3">
        <v>369.7</v>
      </c>
      <c r="CB396" s="3">
        <v>873.7</v>
      </c>
      <c r="CC396" s="3">
        <v>420.4</v>
      </c>
      <c r="CD396" s="3">
        <v>491.3</v>
      </c>
      <c r="CE396" s="3">
        <v>334.5</v>
      </c>
      <c r="CF396" s="3">
        <v>6.7</v>
      </c>
      <c r="CG396" s="3">
        <v>128.5</v>
      </c>
      <c r="CH396" s="3">
        <v>92.9</v>
      </c>
      <c r="CI396" s="3">
        <v>477.4</v>
      </c>
      <c r="CJ396" s="3">
        <v>191.8</v>
      </c>
      <c r="CK396" s="3">
        <v>223.7</v>
      </c>
      <c r="CL396" s="3">
        <v>608.9</v>
      </c>
      <c r="CM396" s="3">
        <v>280.8</v>
      </c>
      <c r="CN396" s="3">
        <v>266.7</v>
      </c>
    </row>
    <row r="397" spans="1:92" x14ac:dyDescent="0.2">
      <c r="A397" s="4">
        <v>43800</v>
      </c>
      <c r="B397" s="3">
        <v>221.4</v>
      </c>
      <c r="C397" s="3">
        <v>214</v>
      </c>
      <c r="D397" s="3">
        <v>275.10000000000002</v>
      </c>
      <c r="E397" s="3">
        <v>207.8</v>
      </c>
      <c r="F397" s="3">
        <v>324.39999999999998</v>
      </c>
      <c r="G397" s="3">
        <v>326.8</v>
      </c>
      <c r="H397" s="3">
        <v>220.7</v>
      </c>
      <c r="I397" s="3">
        <v>207.7</v>
      </c>
      <c r="J397" s="3">
        <v>118.6</v>
      </c>
      <c r="K397" s="3">
        <v>195</v>
      </c>
      <c r="L397" s="3">
        <v>276</v>
      </c>
      <c r="M397" s="3">
        <v>278.89999999999998</v>
      </c>
      <c r="N397" s="3">
        <v>269.2</v>
      </c>
      <c r="O397" s="3">
        <v>370.5</v>
      </c>
      <c r="P397" s="3">
        <v>211.5</v>
      </c>
      <c r="Q397" s="3">
        <v>242.9</v>
      </c>
      <c r="R397" s="3">
        <v>198.2</v>
      </c>
      <c r="S397" s="3">
        <v>237.2</v>
      </c>
      <c r="T397" s="3">
        <v>201.8</v>
      </c>
      <c r="U397" s="3">
        <v>222.4</v>
      </c>
      <c r="V397" s="3">
        <v>182.8</v>
      </c>
      <c r="W397" s="3">
        <v>277.8</v>
      </c>
      <c r="X397" s="3">
        <v>194.4</v>
      </c>
      <c r="Y397" s="3">
        <v>299</v>
      </c>
      <c r="Z397" s="3">
        <v>235.2</v>
      </c>
      <c r="AA397" s="3">
        <v>210.8</v>
      </c>
      <c r="AB397" s="3">
        <v>228.9</v>
      </c>
      <c r="AC397" s="3">
        <v>179.4</v>
      </c>
      <c r="AD397" s="3">
        <v>156.69999999999999</v>
      </c>
      <c r="AE397" s="3">
        <v>256.8</v>
      </c>
      <c r="AF397" s="3">
        <v>231.8</v>
      </c>
      <c r="AG397" s="3">
        <v>221.2</v>
      </c>
      <c r="AH397" s="3">
        <v>286.89999999999998</v>
      </c>
      <c r="AI397" s="3">
        <v>195.6</v>
      </c>
      <c r="AJ397" s="3">
        <v>354.1</v>
      </c>
      <c r="AK397" s="3">
        <v>400</v>
      </c>
      <c r="AL397" s="3">
        <v>353.4</v>
      </c>
      <c r="AM397" s="3">
        <v>327</v>
      </c>
      <c r="AN397" s="3">
        <v>372.8</v>
      </c>
      <c r="AO397" s="3">
        <v>166.7</v>
      </c>
      <c r="AP397" s="3">
        <v>268</v>
      </c>
      <c r="AQ397" s="3">
        <v>374.1</v>
      </c>
      <c r="AR397" s="3">
        <v>193.4</v>
      </c>
      <c r="AS397" s="3">
        <v>809.1</v>
      </c>
      <c r="AT397" s="3">
        <v>596</v>
      </c>
      <c r="AU397" s="3">
        <v>374.9</v>
      </c>
      <c r="AV397" s="3">
        <v>241.1</v>
      </c>
      <c r="AW397" s="3">
        <v>401.4</v>
      </c>
      <c r="AX397" s="3">
        <v>384.1</v>
      </c>
      <c r="AY397" s="3">
        <v>540.29999999999995</v>
      </c>
      <c r="AZ397" s="3">
        <v>383.1</v>
      </c>
      <c r="BA397" s="3">
        <v>244.6</v>
      </c>
      <c r="BB397" s="3">
        <v>461.2</v>
      </c>
      <c r="BC397" s="3">
        <v>358.3</v>
      </c>
      <c r="BD397" s="3">
        <v>378.1</v>
      </c>
      <c r="BE397" s="3">
        <v>345.7</v>
      </c>
      <c r="BF397" s="3">
        <v>455.2</v>
      </c>
      <c r="BG397" s="3">
        <v>293.89999999999998</v>
      </c>
      <c r="BH397" s="3">
        <v>255.9</v>
      </c>
      <c r="BI397" s="3">
        <v>77.5</v>
      </c>
      <c r="BJ397" s="3">
        <v>215.4</v>
      </c>
      <c r="BK397" s="3">
        <v>212.5</v>
      </c>
      <c r="BL397" s="3">
        <v>251.5</v>
      </c>
      <c r="BM397" s="3">
        <v>438.5</v>
      </c>
      <c r="BN397" s="3">
        <v>116.3</v>
      </c>
      <c r="BO397" s="3">
        <v>432.9</v>
      </c>
      <c r="BP397" s="3">
        <v>509.3</v>
      </c>
      <c r="BQ397" s="3">
        <v>197.9</v>
      </c>
      <c r="BR397" s="3">
        <v>155.1</v>
      </c>
      <c r="BS397" s="3">
        <v>192.6</v>
      </c>
      <c r="BT397" s="3">
        <v>234.6</v>
      </c>
      <c r="BU397" s="3">
        <v>157.69999999999999</v>
      </c>
      <c r="BV397" s="3">
        <v>209</v>
      </c>
      <c r="BW397" s="3">
        <v>226.1</v>
      </c>
      <c r="BX397" s="3">
        <v>544.9</v>
      </c>
      <c r="BY397" s="3">
        <v>95</v>
      </c>
      <c r="BZ397" s="3">
        <v>459.4</v>
      </c>
      <c r="CA397" s="3">
        <v>367.5</v>
      </c>
      <c r="CB397" s="3">
        <v>889</v>
      </c>
      <c r="CC397" s="3">
        <v>424.6</v>
      </c>
      <c r="CD397" s="3">
        <v>503</v>
      </c>
      <c r="CE397" s="3">
        <v>369.2</v>
      </c>
      <c r="CF397" s="3">
        <v>6.4</v>
      </c>
      <c r="CG397" s="3">
        <v>128.80000000000001</v>
      </c>
      <c r="CH397" s="3">
        <v>92.4</v>
      </c>
      <c r="CI397" s="3">
        <v>467.7</v>
      </c>
      <c r="CJ397" s="3">
        <v>193.2</v>
      </c>
      <c r="CK397" s="3">
        <v>223.7</v>
      </c>
      <c r="CL397" s="3">
        <v>608.29999999999995</v>
      </c>
      <c r="CM397" s="3">
        <v>283.10000000000002</v>
      </c>
      <c r="CN397" s="3">
        <v>262.8</v>
      </c>
    </row>
    <row r="398" spans="1:92" x14ac:dyDescent="0.2">
      <c r="A398" s="4">
        <v>43831</v>
      </c>
      <c r="B398" s="3">
        <v>223.7</v>
      </c>
      <c r="C398" s="3">
        <v>205.3</v>
      </c>
      <c r="D398" s="3">
        <v>271.39999999999998</v>
      </c>
      <c r="E398" s="3">
        <v>209.1</v>
      </c>
      <c r="F398" s="3">
        <v>322.3</v>
      </c>
      <c r="G398" s="3">
        <v>353.3</v>
      </c>
      <c r="H398" s="3">
        <v>220.7</v>
      </c>
      <c r="I398" s="3">
        <v>210</v>
      </c>
      <c r="J398" s="3">
        <v>119.1</v>
      </c>
      <c r="K398" s="3">
        <v>195.1</v>
      </c>
      <c r="L398" s="3">
        <v>272</v>
      </c>
      <c r="M398" s="3">
        <v>276</v>
      </c>
      <c r="N398" s="3">
        <v>264.3</v>
      </c>
      <c r="O398" s="3">
        <v>358</v>
      </c>
      <c r="P398" s="3">
        <v>189.1</v>
      </c>
      <c r="Q398" s="3">
        <v>242.7</v>
      </c>
      <c r="R398" s="3">
        <v>199.5</v>
      </c>
      <c r="S398" s="3">
        <v>233.9</v>
      </c>
      <c r="T398" s="3">
        <v>192.4</v>
      </c>
      <c r="U398" s="3">
        <v>222.2</v>
      </c>
      <c r="V398" s="3">
        <v>186.5</v>
      </c>
      <c r="W398" s="3">
        <v>275.39999999999998</v>
      </c>
      <c r="X398" s="3">
        <v>199.1</v>
      </c>
      <c r="Y398" s="3">
        <v>305.89999999999998</v>
      </c>
      <c r="Z398" s="3">
        <v>234.3</v>
      </c>
      <c r="AA398" s="3">
        <v>214.6</v>
      </c>
      <c r="AB398" s="3">
        <v>226.4</v>
      </c>
      <c r="AC398" s="3">
        <v>181</v>
      </c>
      <c r="AD398" s="3">
        <v>158.30000000000001</v>
      </c>
      <c r="AE398" s="3">
        <v>258.2</v>
      </c>
      <c r="AF398" s="3">
        <v>230.4</v>
      </c>
      <c r="AG398" s="3">
        <v>219.4</v>
      </c>
      <c r="AH398" s="3">
        <v>289.39999999999998</v>
      </c>
      <c r="AI398" s="3">
        <v>196.3</v>
      </c>
      <c r="AJ398" s="3">
        <v>354.9</v>
      </c>
      <c r="AK398" s="3">
        <v>402.5</v>
      </c>
      <c r="AL398" s="3">
        <v>354.7</v>
      </c>
      <c r="AM398" s="3">
        <v>330.2</v>
      </c>
      <c r="AN398" s="3">
        <v>372.7</v>
      </c>
      <c r="AO398" s="3">
        <v>173.9</v>
      </c>
      <c r="AP398" s="3">
        <v>274.39999999999998</v>
      </c>
      <c r="AQ398" s="3">
        <v>374.6</v>
      </c>
      <c r="AR398" s="3">
        <v>203.8</v>
      </c>
      <c r="AS398" s="3">
        <v>808.8</v>
      </c>
      <c r="AT398" s="3">
        <v>596.5</v>
      </c>
      <c r="AU398" s="3">
        <v>375.3</v>
      </c>
      <c r="AV398" s="3">
        <v>238.5</v>
      </c>
      <c r="AW398" s="3">
        <v>401.7</v>
      </c>
      <c r="AX398" s="3">
        <v>384.1</v>
      </c>
      <c r="AY398" s="3">
        <v>540.29999999999995</v>
      </c>
      <c r="AZ398" s="3">
        <v>383.7</v>
      </c>
      <c r="BA398" s="3">
        <v>244.6</v>
      </c>
      <c r="BB398" s="3">
        <v>458.1</v>
      </c>
      <c r="BC398" s="3">
        <v>355</v>
      </c>
      <c r="BD398" s="3">
        <v>378.1</v>
      </c>
      <c r="BE398" s="3">
        <v>345.7</v>
      </c>
      <c r="BF398" s="3">
        <v>467.3</v>
      </c>
      <c r="BG398" s="3">
        <v>274</v>
      </c>
      <c r="BH398" s="3">
        <v>251</v>
      </c>
      <c r="BI398" s="3">
        <v>76.400000000000006</v>
      </c>
      <c r="BJ398" s="3">
        <v>206.1</v>
      </c>
      <c r="BK398" s="3">
        <v>213.4</v>
      </c>
      <c r="BL398" s="3">
        <v>252.5</v>
      </c>
      <c r="BM398" s="3">
        <v>438.5</v>
      </c>
      <c r="BN398" s="3">
        <v>116.5</v>
      </c>
      <c r="BO398" s="3">
        <v>433.7</v>
      </c>
      <c r="BP398" s="3">
        <v>508.5</v>
      </c>
      <c r="BQ398" s="3">
        <v>191.1</v>
      </c>
      <c r="BR398" s="3">
        <v>146.9</v>
      </c>
      <c r="BS398" s="3">
        <v>186.5</v>
      </c>
      <c r="BT398" s="3">
        <v>232.6</v>
      </c>
      <c r="BU398" s="3">
        <v>154.4</v>
      </c>
      <c r="BV398" s="3">
        <v>205.7</v>
      </c>
      <c r="BW398" s="3">
        <v>229.5</v>
      </c>
      <c r="BX398" s="3">
        <v>551.29999999999995</v>
      </c>
      <c r="BY398" s="3">
        <v>95.1</v>
      </c>
      <c r="BZ398" s="3">
        <v>462.5</v>
      </c>
      <c r="CA398" s="3">
        <v>375</v>
      </c>
      <c r="CB398" s="3">
        <v>891.1</v>
      </c>
      <c r="CC398" s="3">
        <v>430.2</v>
      </c>
      <c r="CD398" s="3">
        <v>489</v>
      </c>
      <c r="CE398" s="3">
        <v>324.5</v>
      </c>
      <c r="CF398" s="3">
        <v>6.5</v>
      </c>
      <c r="CG398" s="3">
        <v>116.2</v>
      </c>
      <c r="CH398" s="3">
        <v>93.4</v>
      </c>
      <c r="CI398" s="3">
        <v>467.2</v>
      </c>
      <c r="CJ398" s="3">
        <v>193.1</v>
      </c>
      <c r="CK398" s="3">
        <v>223.7</v>
      </c>
      <c r="CL398" s="3">
        <v>597.29999999999995</v>
      </c>
      <c r="CM398" s="3">
        <v>284.7</v>
      </c>
      <c r="CN398" s="3">
        <v>261.2</v>
      </c>
    </row>
    <row r="399" spans="1:92" x14ac:dyDescent="0.2">
      <c r="A399" s="4">
        <v>43862</v>
      </c>
      <c r="B399" s="3">
        <v>221.1</v>
      </c>
      <c r="C399" s="3">
        <v>208.5</v>
      </c>
      <c r="D399" s="3">
        <v>271.39999999999998</v>
      </c>
      <c r="E399" s="3">
        <v>207.9</v>
      </c>
      <c r="F399" s="3">
        <v>321</v>
      </c>
      <c r="G399" s="3">
        <v>351.8</v>
      </c>
      <c r="H399" s="3">
        <v>220.9</v>
      </c>
      <c r="I399" s="3">
        <v>210.5</v>
      </c>
      <c r="J399" s="3">
        <v>118.6</v>
      </c>
      <c r="K399" s="3">
        <v>195.2</v>
      </c>
      <c r="L399" s="3">
        <v>274.39999999999998</v>
      </c>
      <c r="M399" s="3">
        <v>273</v>
      </c>
      <c r="N399" s="3">
        <v>271.8</v>
      </c>
      <c r="O399" s="3">
        <v>363.4</v>
      </c>
      <c r="P399" s="3">
        <v>198</v>
      </c>
      <c r="Q399" s="3">
        <v>242</v>
      </c>
      <c r="R399" s="3">
        <v>199.3</v>
      </c>
      <c r="S399" s="3">
        <v>235.8</v>
      </c>
      <c r="T399" s="3">
        <v>199.2</v>
      </c>
      <c r="U399" s="3">
        <v>220.3</v>
      </c>
      <c r="V399" s="3">
        <v>179.9</v>
      </c>
      <c r="W399" s="3">
        <v>281.3</v>
      </c>
      <c r="X399" s="3">
        <v>194.5</v>
      </c>
      <c r="Y399" s="3">
        <v>302.10000000000002</v>
      </c>
      <c r="Z399" s="3">
        <v>235.1</v>
      </c>
      <c r="AA399" s="3">
        <v>219.7</v>
      </c>
      <c r="AB399" s="3">
        <v>225.7</v>
      </c>
      <c r="AC399" s="3">
        <v>181.1</v>
      </c>
      <c r="AD399" s="3">
        <v>157.9</v>
      </c>
      <c r="AE399" s="3">
        <v>260.8</v>
      </c>
      <c r="AF399" s="3">
        <v>232.7</v>
      </c>
      <c r="AG399" s="3">
        <v>222.1</v>
      </c>
      <c r="AH399" s="3">
        <v>290.2</v>
      </c>
      <c r="AI399" s="3">
        <v>194.5</v>
      </c>
      <c r="AJ399" s="3">
        <v>356.4</v>
      </c>
      <c r="AK399" s="3">
        <v>402.8</v>
      </c>
      <c r="AL399" s="3">
        <v>356</v>
      </c>
      <c r="AM399" s="3">
        <v>330.9</v>
      </c>
      <c r="AN399" s="3">
        <v>373.6</v>
      </c>
      <c r="AO399" s="3">
        <v>173.9</v>
      </c>
      <c r="AP399" s="3">
        <v>274.39999999999998</v>
      </c>
      <c r="AQ399" s="3">
        <v>375.6</v>
      </c>
      <c r="AR399" s="3">
        <v>203.2</v>
      </c>
      <c r="AS399" s="3">
        <v>809.7</v>
      </c>
      <c r="AT399" s="3">
        <v>600.29999999999995</v>
      </c>
      <c r="AU399" s="3">
        <v>375.5</v>
      </c>
      <c r="AV399" s="3">
        <v>237</v>
      </c>
      <c r="AW399" s="3">
        <v>400.1</v>
      </c>
      <c r="AX399" s="3">
        <v>384.1</v>
      </c>
      <c r="AY399" s="3">
        <v>540.29999999999995</v>
      </c>
      <c r="AZ399" s="3">
        <v>384.3</v>
      </c>
      <c r="BA399" s="3">
        <v>244.9</v>
      </c>
      <c r="BB399" s="3">
        <v>454.8</v>
      </c>
      <c r="BC399" s="3">
        <v>359</v>
      </c>
      <c r="BD399" s="3">
        <v>378.1</v>
      </c>
      <c r="BE399" s="3">
        <v>345.7</v>
      </c>
      <c r="BF399" s="3">
        <v>427</v>
      </c>
      <c r="BG399" s="3">
        <v>285.10000000000002</v>
      </c>
      <c r="BH399" s="3">
        <v>255.3</v>
      </c>
      <c r="BI399" s="3">
        <v>78</v>
      </c>
      <c r="BJ399" s="3">
        <v>212.6</v>
      </c>
      <c r="BK399" s="3">
        <v>214.8</v>
      </c>
      <c r="BL399" s="3">
        <v>253.3</v>
      </c>
      <c r="BM399" s="3">
        <v>438.5</v>
      </c>
      <c r="BN399" s="3">
        <v>116.3</v>
      </c>
      <c r="BO399" s="3">
        <v>435.1</v>
      </c>
      <c r="BP399" s="3">
        <v>508.7</v>
      </c>
      <c r="BQ399" s="3">
        <v>194.8</v>
      </c>
      <c r="BR399" s="3">
        <v>158.80000000000001</v>
      </c>
      <c r="BS399" s="3">
        <v>191.3</v>
      </c>
      <c r="BT399" s="3">
        <v>233.9</v>
      </c>
      <c r="BU399" s="3">
        <v>158.1</v>
      </c>
      <c r="BV399" s="3">
        <v>211.6</v>
      </c>
      <c r="BW399" s="3">
        <v>230</v>
      </c>
      <c r="BX399" s="3">
        <v>552.9</v>
      </c>
      <c r="BY399" s="3">
        <v>96.3</v>
      </c>
      <c r="BZ399" s="3">
        <v>462.4</v>
      </c>
      <c r="CA399" s="3">
        <v>364</v>
      </c>
      <c r="CB399" s="3">
        <v>906</v>
      </c>
      <c r="CC399" s="3">
        <v>438.8</v>
      </c>
      <c r="CD399" s="3">
        <v>507.6</v>
      </c>
      <c r="CE399" s="3">
        <v>336.6</v>
      </c>
      <c r="CF399" s="3">
        <v>6.5</v>
      </c>
      <c r="CG399" s="3">
        <v>131</v>
      </c>
      <c r="CH399" s="3">
        <v>92.7</v>
      </c>
      <c r="CI399" s="3">
        <v>488.5</v>
      </c>
      <c r="CJ399" s="3">
        <v>192.5</v>
      </c>
      <c r="CK399" s="3">
        <v>223.7</v>
      </c>
      <c r="CL399" s="3">
        <v>601.9</v>
      </c>
      <c r="CM399" s="3">
        <v>285.7</v>
      </c>
      <c r="CN399" s="3">
        <v>264.60000000000002</v>
      </c>
    </row>
    <row r="400" spans="1:92" x14ac:dyDescent="0.2">
      <c r="A400" s="4">
        <v>43891</v>
      </c>
      <c r="B400" s="3">
        <v>223.4</v>
      </c>
      <c r="C400" s="3">
        <v>216.7</v>
      </c>
      <c r="D400" s="3">
        <v>280.8</v>
      </c>
      <c r="E400" s="3">
        <v>209.7</v>
      </c>
      <c r="F400" s="3">
        <v>330.5</v>
      </c>
      <c r="G400" s="3">
        <v>362.2</v>
      </c>
      <c r="H400" s="3">
        <v>221</v>
      </c>
      <c r="I400" s="3">
        <v>210.7</v>
      </c>
      <c r="J400" s="3">
        <v>119.2</v>
      </c>
      <c r="K400" s="3">
        <v>192</v>
      </c>
      <c r="L400" s="3">
        <v>274.5</v>
      </c>
      <c r="M400" s="3">
        <v>276.2</v>
      </c>
      <c r="N400" s="3">
        <v>268.89999999999998</v>
      </c>
      <c r="O400" s="3">
        <v>375.3</v>
      </c>
      <c r="P400" s="3">
        <v>208</v>
      </c>
      <c r="Q400" s="3">
        <v>241.8</v>
      </c>
      <c r="R400" s="3">
        <v>201.6</v>
      </c>
      <c r="S400" s="3">
        <v>237.9</v>
      </c>
      <c r="T400" s="3">
        <v>198.8</v>
      </c>
      <c r="U400" s="3">
        <v>228.9</v>
      </c>
      <c r="V400" s="3">
        <v>186.6</v>
      </c>
      <c r="W400" s="3">
        <v>279.3</v>
      </c>
      <c r="X400" s="3">
        <v>197.5</v>
      </c>
      <c r="Y400" s="3">
        <v>302.39999999999998</v>
      </c>
      <c r="Z400" s="3">
        <v>227.6</v>
      </c>
      <c r="AA400" s="3">
        <v>212.2</v>
      </c>
      <c r="AB400" s="3">
        <v>218.7</v>
      </c>
      <c r="AC400" s="3">
        <v>179</v>
      </c>
      <c r="AD400" s="3">
        <v>156</v>
      </c>
      <c r="AE400" s="3">
        <v>258.10000000000002</v>
      </c>
      <c r="AF400" s="3">
        <v>225.7</v>
      </c>
      <c r="AG400" s="3">
        <v>215.1</v>
      </c>
      <c r="AH400" s="3">
        <v>283</v>
      </c>
      <c r="AI400" s="3">
        <v>203</v>
      </c>
      <c r="AJ400" s="3">
        <v>356.4</v>
      </c>
      <c r="AK400" s="3">
        <v>403.4</v>
      </c>
      <c r="AL400" s="3">
        <v>357</v>
      </c>
      <c r="AM400" s="3">
        <v>330.8</v>
      </c>
      <c r="AN400" s="3">
        <v>374</v>
      </c>
      <c r="AO400" s="3">
        <v>173.2</v>
      </c>
      <c r="AP400" s="3">
        <v>273.39999999999998</v>
      </c>
      <c r="AQ400" s="3">
        <v>376.8</v>
      </c>
      <c r="AR400" s="3">
        <v>200.6</v>
      </c>
      <c r="AS400" s="3">
        <v>825.5</v>
      </c>
      <c r="AT400" s="3">
        <v>611.29999999999995</v>
      </c>
      <c r="AU400" s="3">
        <v>375.9</v>
      </c>
      <c r="AV400" s="3">
        <v>237.9</v>
      </c>
      <c r="AW400" s="3">
        <v>399.8</v>
      </c>
      <c r="AX400" s="3">
        <v>384.1</v>
      </c>
      <c r="AY400" s="3">
        <v>540.29999999999995</v>
      </c>
      <c r="AZ400" s="3">
        <v>384.7</v>
      </c>
      <c r="BA400" s="3">
        <v>246</v>
      </c>
      <c r="BB400" s="3">
        <v>455.4</v>
      </c>
      <c r="BC400" s="3">
        <v>359</v>
      </c>
      <c r="BD400" s="3">
        <v>378.1</v>
      </c>
      <c r="BE400" s="3">
        <v>345.7</v>
      </c>
      <c r="BF400" s="3">
        <v>371</v>
      </c>
      <c r="BG400" s="3">
        <v>286.10000000000002</v>
      </c>
      <c r="BH400" s="3">
        <v>256</v>
      </c>
      <c r="BI400" s="3">
        <v>78.2</v>
      </c>
      <c r="BJ400" s="3">
        <v>212.8</v>
      </c>
      <c r="BK400" s="3">
        <v>214.1</v>
      </c>
      <c r="BL400" s="3">
        <v>253.8</v>
      </c>
      <c r="BM400" s="3">
        <v>438.5</v>
      </c>
      <c r="BN400" s="3">
        <v>117.6</v>
      </c>
      <c r="BO400" s="3">
        <v>435.8</v>
      </c>
      <c r="BP400" s="3">
        <v>508.5</v>
      </c>
      <c r="BQ400" s="3">
        <v>194.6</v>
      </c>
      <c r="BR400" s="3">
        <v>160.4</v>
      </c>
      <c r="BS400" s="3">
        <v>188.2</v>
      </c>
      <c r="BT400" s="3">
        <v>234.4</v>
      </c>
      <c r="BU400" s="3">
        <v>160.80000000000001</v>
      </c>
      <c r="BV400" s="3">
        <v>211.1</v>
      </c>
      <c r="BW400" s="3">
        <v>230.9</v>
      </c>
      <c r="BX400" s="3">
        <v>553.9</v>
      </c>
      <c r="BY400" s="3">
        <v>97.1</v>
      </c>
      <c r="BZ400" s="3">
        <v>466</v>
      </c>
      <c r="CA400" s="3">
        <v>353.7</v>
      </c>
      <c r="CB400" s="3">
        <v>935.7</v>
      </c>
      <c r="CC400" s="3">
        <v>434.7</v>
      </c>
      <c r="CD400" s="3">
        <v>493.5</v>
      </c>
      <c r="CE400" s="3">
        <v>347.9</v>
      </c>
      <c r="CF400" s="3">
        <v>6.6</v>
      </c>
      <c r="CG400" s="3">
        <v>121.7</v>
      </c>
      <c r="CH400" s="3">
        <v>94.3</v>
      </c>
      <c r="CI400" s="3">
        <v>497.6</v>
      </c>
      <c r="CJ400" s="3">
        <v>194</v>
      </c>
      <c r="CK400" s="3">
        <v>223.7</v>
      </c>
      <c r="CL400" s="3">
        <v>603.29999999999995</v>
      </c>
      <c r="CM400" s="3">
        <v>285.5</v>
      </c>
      <c r="CN400" s="3">
        <v>264.10000000000002</v>
      </c>
    </row>
    <row r="401" spans="1:92" x14ac:dyDescent="0.2">
      <c r="A401" s="4">
        <v>43922</v>
      </c>
      <c r="B401" s="3">
        <v>222.5</v>
      </c>
      <c r="C401" s="3">
        <v>217.7</v>
      </c>
      <c r="D401" s="3">
        <v>277</v>
      </c>
      <c r="E401" s="3">
        <v>208.7</v>
      </c>
      <c r="F401" s="3">
        <v>322.5</v>
      </c>
      <c r="G401" s="3">
        <v>353.5</v>
      </c>
      <c r="H401" s="3">
        <v>227.2</v>
      </c>
      <c r="I401" s="3">
        <v>210.8</v>
      </c>
      <c r="J401" s="3">
        <v>119.7</v>
      </c>
      <c r="K401" s="3">
        <v>194.5</v>
      </c>
      <c r="L401" s="3">
        <v>272.7</v>
      </c>
      <c r="M401" s="3">
        <v>276.3</v>
      </c>
      <c r="N401" s="3">
        <v>265.3</v>
      </c>
      <c r="O401" s="3">
        <v>379.9</v>
      </c>
      <c r="P401" s="3">
        <v>217.7</v>
      </c>
      <c r="Q401" s="3">
        <v>237.9</v>
      </c>
      <c r="R401" s="3">
        <v>199.5</v>
      </c>
      <c r="S401" s="3">
        <v>238.5</v>
      </c>
      <c r="T401" s="3">
        <v>191.7</v>
      </c>
      <c r="U401" s="3">
        <v>236.2</v>
      </c>
      <c r="V401" s="3">
        <v>177.6</v>
      </c>
      <c r="W401" s="3">
        <v>278</v>
      </c>
      <c r="X401" s="3">
        <v>192.7</v>
      </c>
      <c r="Y401" s="3">
        <v>302.10000000000002</v>
      </c>
      <c r="Z401" s="3">
        <v>233.3</v>
      </c>
      <c r="AA401" s="3">
        <v>221.8</v>
      </c>
      <c r="AB401" s="3">
        <v>222.6</v>
      </c>
      <c r="AC401" s="3">
        <v>183</v>
      </c>
      <c r="AD401" s="3">
        <v>158.19999999999999</v>
      </c>
      <c r="AE401" s="3">
        <v>270</v>
      </c>
      <c r="AF401" s="3">
        <v>225.9</v>
      </c>
      <c r="AG401" s="3">
        <v>214.8</v>
      </c>
      <c r="AH401" s="3">
        <v>285.5</v>
      </c>
      <c r="AI401" s="3">
        <v>196.8</v>
      </c>
      <c r="AJ401" s="3">
        <v>360.2</v>
      </c>
      <c r="AK401" s="3">
        <v>407.4</v>
      </c>
      <c r="AL401" s="3">
        <v>363.3</v>
      </c>
      <c r="AM401" s="3">
        <v>329.6</v>
      </c>
      <c r="AN401" s="3">
        <v>372.9</v>
      </c>
      <c r="AO401" s="3">
        <v>172.2</v>
      </c>
      <c r="AP401" s="3">
        <v>274.3</v>
      </c>
      <c r="AQ401" s="3">
        <v>375.7</v>
      </c>
      <c r="AR401" s="3">
        <v>202.9</v>
      </c>
      <c r="AS401" s="3">
        <v>830.9</v>
      </c>
      <c r="AT401" s="3">
        <v>603.9</v>
      </c>
      <c r="AU401" s="3">
        <v>378.2</v>
      </c>
      <c r="AV401" s="3">
        <v>236.7</v>
      </c>
      <c r="AW401" s="3">
        <v>401.9</v>
      </c>
      <c r="AX401" s="3">
        <v>399.1</v>
      </c>
      <c r="AY401" s="3">
        <v>522.9</v>
      </c>
      <c r="AZ401" s="3">
        <v>383.5</v>
      </c>
      <c r="BA401" s="3">
        <v>244.9</v>
      </c>
      <c r="BB401" s="3">
        <v>453.9</v>
      </c>
      <c r="BC401" s="3">
        <v>358.7</v>
      </c>
      <c r="BD401" s="3">
        <v>378.8</v>
      </c>
      <c r="BE401" s="3">
        <v>333.2</v>
      </c>
      <c r="BF401" s="3">
        <v>310.89999999999998</v>
      </c>
      <c r="BG401" s="3">
        <v>282.8</v>
      </c>
      <c r="BH401" s="3">
        <v>251.1</v>
      </c>
      <c r="BI401" s="3">
        <v>78</v>
      </c>
      <c r="BJ401" s="3">
        <v>207.7</v>
      </c>
      <c r="BK401" s="3">
        <v>215.8</v>
      </c>
      <c r="BL401" s="3">
        <v>255.4</v>
      </c>
      <c r="BM401" s="3">
        <v>461.8</v>
      </c>
      <c r="BN401" s="3">
        <v>117.1</v>
      </c>
      <c r="BO401" s="3">
        <v>435.3</v>
      </c>
      <c r="BP401" s="3">
        <v>509.9</v>
      </c>
      <c r="BQ401" s="3">
        <v>190.1</v>
      </c>
      <c r="BR401" s="3">
        <v>157.4</v>
      </c>
      <c r="BS401" s="3">
        <v>186.9</v>
      </c>
      <c r="BT401" s="3">
        <v>238.5</v>
      </c>
      <c r="BU401" s="3">
        <v>157.80000000000001</v>
      </c>
      <c r="BV401" s="3">
        <v>205.1</v>
      </c>
      <c r="BW401" s="3">
        <v>230.2</v>
      </c>
      <c r="BX401" s="3">
        <v>556.5</v>
      </c>
      <c r="BY401" s="3">
        <v>98</v>
      </c>
      <c r="BZ401" s="3">
        <v>467.5</v>
      </c>
      <c r="CA401" s="3">
        <v>323.60000000000002</v>
      </c>
      <c r="CB401" s="3">
        <v>928.5</v>
      </c>
      <c r="CC401" s="3">
        <v>444.5</v>
      </c>
      <c r="CD401" s="3">
        <v>497.1</v>
      </c>
      <c r="CE401" s="3">
        <v>388.4</v>
      </c>
      <c r="CF401" s="3">
        <v>6.6</v>
      </c>
      <c r="CG401" s="3">
        <v>133.6</v>
      </c>
      <c r="CH401" s="3">
        <v>95.6</v>
      </c>
      <c r="CI401" s="3">
        <v>460.7</v>
      </c>
      <c r="CJ401" s="3">
        <v>192.3</v>
      </c>
      <c r="CK401" s="3">
        <v>230.2</v>
      </c>
      <c r="CL401" s="3">
        <v>606.20000000000005</v>
      </c>
      <c r="CM401" s="3">
        <v>284.60000000000002</v>
      </c>
      <c r="CN401" s="3">
        <v>264.89999999999998</v>
      </c>
    </row>
    <row r="402" spans="1:92" x14ac:dyDescent="0.2">
      <c r="A402" s="4">
        <v>43952</v>
      </c>
      <c r="B402" s="3">
        <v>220.5</v>
      </c>
      <c r="C402" s="3">
        <v>213.3</v>
      </c>
      <c r="D402" s="3">
        <v>284.8</v>
      </c>
      <c r="E402" s="3">
        <v>206.7</v>
      </c>
      <c r="F402" s="3">
        <v>327.2</v>
      </c>
      <c r="G402" s="3">
        <v>358.7</v>
      </c>
      <c r="H402" s="3">
        <v>227.3</v>
      </c>
      <c r="I402" s="3">
        <v>209.6</v>
      </c>
      <c r="J402" s="3">
        <v>119.9</v>
      </c>
      <c r="K402" s="3">
        <v>194.9</v>
      </c>
      <c r="L402" s="3">
        <v>278.39999999999998</v>
      </c>
      <c r="M402" s="3">
        <v>273.3</v>
      </c>
      <c r="N402" s="3">
        <v>279.2</v>
      </c>
      <c r="O402" s="3">
        <v>372.2</v>
      </c>
      <c r="P402" s="3">
        <v>218</v>
      </c>
      <c r="Q402" s="3">
        <v>239.7</v>
      </c>
      <c r="R402" s="3">
        <v>204.1</v>
      </c>
      <c r="S402" s="3">
        <v>238.4</v>
      </c>
      <c r="T402" s="3">
        <v>190.4</v>
      </c>
      <c r="U402" s="3">
        <v>236.6</v>
      </c>
      <c r="V402" s="3">
        <v>185</v>
      </c>
      <c r="W402" s="3">
        <v>279.2</v>
      </c>
      <c r="X402" s="3">
        <v>200.9</v>
      </c>
      <c r="Y402" s="3">
        <v>302</v>
      </c>
      <c r="Z402" s="3">
        <v>240.8</v>
      </c>
      <c r="AA402" s="3">
        <v>218.6</v>
      </c>
      <c r="AB402" s="3">
        <v>233.5</v>
      </c>
      <c r="AC402" s="3">
        <v>183.4</v>
      </c>
      <c r="AD402" s="3">
        <v>158.6</v>
      </c>
      <c r="AE402" s="3">
        <v>270.39999999999998</v>
      </c>
      <c r="AF402" s="3">
        <v>226.3</v>
      </c>
      <c r="AG402" s="3">
        <v>214.3</v>
      </c>
      <c r="AH402" s="3">
        <v>290.2</v>
      </c>
      <c r="AI402" s="3">
        <v>198</v>
      </c>
      <c r="AJ402" s="3">
        <v>360.9</v>
      </c>
      <c r="AK402" s="3">
        <v>408.2</v>
      </c>
      <c r="AL402" s="3">
        <v>362.7</v>
      </c>
      <c r="AM402" s="3">
        <v>329.8</v>
      </c>
      <c r="AN402" s="3">
        <v>372.7</v>
      </c>
      <c r="AO402" s="3">
        <v>172.9</v>
      </c>
      <c r="AP402" s="3">
        <v>275.3</v>
      </c>
      <c r="AQ402" s="3">
        <v>375.5</v>
      </c>
      <c r="AR402" s="3">
        <v>204.8</v>
      </c>
      <c r="AS402" s="3">
        <v>832.5</v>
      </c>
      <c r="AT402" s="3">
        <v>592.5</v>
      </c>
      <c r="AU402" s="3">
        <v>378.8</v>
      </c>
      <c r="AV402" s="3">
        <v>223.6</v>
      </c>
      <c r="AW402" s="3">
        <v>402.9</v>
      </c>
      <c r="AX402" s="3">
        <v>399.1</v>
      </c>
      <c r="AY402" s="3">
        <v>522.9</v>
      </c>
      <c r="AZ402" s="3">
        <v>384.8</v>
      </c>
      <c r="BA402" s="3">
        <v>247.5</v>
      </c>
      <c r="BB402" s="3">
        <v>453.3</v>
      </c>
      <c r="BC402" s="3">
        <v>358.7</v>
      </c>
      <c r="BD402" s="3">
        <v>378.8</v>
      </c>
      <c r="BE402" s="3">
        <v>333.2</v>
      </c>
      <c r="BF402" s="3">
        <v>298.2</v>
      </c>
      <c r="BG402" s="3">
        <v>284.3</v>
      </c>
      <c r="BH402" s="3">
        <v>253.3</v>
      </c>
      <c r="BI402" s="3">
        <v>78</v>
      </c>
      <c r="BJ402" s="3">
        <v>210.8</v>
      </c>
      <c r="BK402" s="3">
        <v>216.8</v>
      </c>
      <c r="BL402" s="3">
        <v>255.6</v>
      </c>
      <c r="BM402" s="3">
        <v>461.8</v>
      </c>
      <c r="BN402" s="3">
        <v>118</v>
      </c>
      <c r="BO402" s="3">
        <v>436</v>
      </c>
      <c r="BP402" s="3">
        <v>507.2</v>
      </c>
      <c r="BQ402" s="3">
        <v>188.7</v>
      </c>
      <c r="BR402" s="3">
        <v>161.80000000000001</v>
      </c>
      <c r="BS402" s="3">
        <v>186.6</v>
      </c>
      <c r="BT402" s="3">
        <v>241.2</v>
      </c>
      <c r="BU402" s="3">
        <v>158</v>
      </c>
      <c r="BV402" s="3">
        <v>204.9</v>
      </c>
      <c r="BW402" s="3">
        <v>230.4</v>
      </c>
      <c r="BX402" s="3">
        <v>556.20000000000005</v>
      </c>
      <c r="BY402" s="3">
        <v>98.4</v>
      </c>
      <c r="BZ402" s="3">
        <v>466</v>
      </c>
      <c r="CA402" s="3">
        <v>313.5</v>
      </c>
      <c r="CB402" s="3">
        <v>928.4</v>
      </c>
      <c r="CC402" s="3">
        <v>432.1</v>
      </c>
      <c r="CD402" s="3">
        <v>497</v>
      </c>
      <c r="CE402" s="3">
        <v>372.9</v>
      </c>
      <c r="CF402" s="3">
        <v>6.7</v>
      </c>
      <c r="CG402" s="3">
        <v>127.4</v>
      </c>
      <c r="CH402" s="3">
        <v>95.3</v>
      </c>
      <c r="CI402" s="3">
        <v>463</v>
      </c>
      <c r="CJ402" s="3">
        <v>192.7</v>
      </c>
      <c r="CK402" s="3">
        <v>230.2</v>
      </c>
      <c r="CL402" s="3">
        <v>611</v>
      </c>
      <c r="CM402" s="3">
        <v>284.5</v>
      </c>
      <c r="CN402" s="3">
        <v>267.8</v>
      </c>
    </row>
    <row r="403" spans="1:92" x14ac:dyDescent="0.2">
      <c r="A403" s="4">
        <v>43983</v>
      </c>
      <c r="B403" s="3">
        <v>218.9</v>
      </c>
      <c r="C403" s="3">
        <v>217.4</v>
      </c>
      <c r="D403" s="3">
        <v>275.39999999999998</v>
      </c>
      <c r="E403" s="3">
        <v>213.9</v>
      </c>
      <c r="F403" s="3">
        <v>325</v>
      </c>
      <c r="G403" s="3">
        <v>356.2</v>
      </c>
      <c r="H403" s="3">
        <v>229.9</v>
      </c>
      <c r="I403" s="3">
        <v>210</v>
      </c>
      <c r="J403" s="3">
        <v>120</v>
      </c>
      <c r="K403" s="3">
        <v>194.1</v>
      </c>
      <c r="L403" s="3">
        <v>278.60000000000002</v>
      </c>
      <c r="M403" s="3">
        <v>272.60000000000002</v>
      </c>
      <c r="N403" s="3">
        <v>280.2</v>
      </c>
      <c r="O403" s="3">
        <v>366.8</v>
      </c>
      <c r="P403" s="3">
        <v>211.1</v>
      </c>
      <c r="Q403" s="3">
        <v>242.9</v>
      </c>
      <c r="R403" s="3">
        <v>205</v>
      </c>
      <c r="S403" s="3">
        <v>236.9</v>
      </c>
      <c r="T403" s="3">
        <v>193.4</v>
      </c>
      <c r="U403" s="3">
        <v>228.9</v>
      </c>
      <c r="V403" s="3">
        <v>180.9</v>
      </c>
      <c r="W403" s="3">
        <v>281.2</v>
      </c>
      <c r="X403" s="3">
        <v>200.9</v>
      </c>
      <c r="Y403" s="3">
        <v>296.2</v>
      </c>
      <c r="Z403" s="3">
        <v>228.9</v>
      </c>
      <c r="AA403" s="3">
        <v>209.8</v>
      </c>
      <c r="AB403" s="3">
        <v>221.2</v>
      </c>
      <c r="AC403" s="3">
        <v>182.2</v>
      </c>
      <c r="AD403" s="3">
        <v>157.5</v>
      </c>
      <c r="AE403" s="3">
        <v>269.2</v>
      </c>
      <c r="AF403" s="3">
        <v>227.6</v>
      </c>
      <c r="AG403" s="3">
        <v>215.9</v>
      </c>
      <c r="AH403" s="3">
        <v>290.10000000000002</v>
      </c>
      <c r="AI403" s="3">
        <v>200.3</v>
      </c>
      <c r="AJ403" s="3">
        <v>356.5</v>
      </c>
      <c r="AK403" s="3">
        <v>408.8</v>
      </c>
      <c r="AL403" s="3">
        <v>364.7</v>
      </c>
      <c r="AM403" s="3">
        <v>330.1</v>
      </c>
      <c r="AN403" s="3">
        <v>373.2</v>
      </c>
      <c r="AO403" s="3">
        <v>172.8</v>
      </c>
      <c r="AP403" s="3">
        <v>274.7</v>
      </c>
      <c r="AQ403" s="3">
        <v>376</v>
      </c>
      <c r="AR403" s="3">
        <v>203.3</v>
      </c>
      <c r="AS403" s="3">
        <v>832.8</v>
      </c>
      <c r="AT403" s="3">
        <v>586.1</v>
      </c>
      <c r="AU403" s="3">
        <v>379.1</v>
      </c>
      <c r="AV403" s="3">
        <v>220.5</v>
      </c>
      <c r="AW403" s="3">
        <v>403.5</v>
      </c>
      <c r="AX403" s="3">
        <v>399.1</v>
      </c>
      <c r="AY403" s="3">
        <v>522.9</v>
      </c>
      <c r="AZ403" s="3">
        <v>384.9</v>
      </c>
      <c r="BA403" s="3">
        <v>245.3</v>
      </c>
      <c r="BB403" s="3">
        <v>451.6</v>
      </c>
      <c r="BC403" s="3">
        <v>358.4</v>
      </c>
      <c r="BD403" s="3">
        <v>378.8</v>
      </c>
      <c r="BE403" s="3">
        <v>333.2</v>
      </c>
      <c r="BF403" s="3">
        <v>330.9</v>
      </c>
      <c r="BG403" s="3">
        <v>292.60000000000002</v>
      </c>
      <c r="BH403" s="3">
        <v>257.10000000000002</v>
      </c>
      <c r="BI403" s="3">
        <v>77.8</v>
      </c>
      <c r="BJ403" s="3">
        <v>213.5</v>
      </c>
      <c r="BK403" s="3">
        <v>215.8</v>
      </c>
      <c r="BL403" s="3">
        <v>252.4</v>
      </c>
      <c r="BM403" s="3">
        <v>461.8</v>
      </c>
      <c r="BN403" s="3">
        <v>118.5</v>
      </c>
      <c r="BO403" s="3">
        <v>437</v>
      </c>
      <c r="BP403" s="3">
        <v>505.9</v>
      </c>
      <c r="BQ403" s="3">
        <v>194.6</v>
      </c>
      <c r="BR403" s="3">
        <v>161.6</v>
      </c>
      <c r="BS403" s="3">
        <v>186.7</v>
      </c>
      <c r="BT403" s="3">
        <v>242.2</v>
      </c>
      <c r="BU403" s="3">
        <v>157.1</v>
      </c>
      <c r="BV403" s="3">
        <v>209</v>
      </c>
      <c r="BW403" s="3">
        <v>229.3</v>
      </c>
      <c r="BX403" s="3">
        <v>556.70000000000005</v>
      </c>
      <c r="BY403" s="3">
        <v>98.3</v>
      </c>
      <c r="BZ403" s="3">
        <v>465.4</v>
      </c>
      <c r="CA403" s="3">
        <v>316.10000000000002</v>
      </c>
      <c r="CB403" s="3">
        <v>929.2</v>
      </c>
      <c r="CC403" s="3">
        <v>438.7</v>
      </c>
      <c r="CD403" s="3">
        <v>497.2</v>
      </c>
      <c r="CE403" s="3">
        <v>385.9</v>
      </c>
      <c r="CF403" s="3">
        <v>6.7</v>
      </c>
      <c r="CG403" s="3">
        <v>129.69999999999999</v>
      </c>
      <c r="CH403" s="3">
        <v>95.2</v>
      </c>
      <c r="CI403" s="3">
        <v>468.8</v>
      </c>
      <c r="CJ403" s="3">
        <v>193.5</v>
      </c>
      <c r="CK403" s="3">
        <v>230.2</v>
      </c>
      <c r="CL403" s="3">
        <v>613.5</v>
      </c>
      <c r="CM403" s="3">
        <v>284.89999999999998</v>
      </c>
      <c r="CN403" s="3">
        <v>266.60000000000002</v>
      </c>
    </row>
    <row r="404" spans="1:92" x14ac:dyDescent="0.2">
      <c r="A404" s="4">
        <v>44013</v>
      </c>
      <c r="B404" s="3">
        <v>218.5</v>
      </c>
      <c r="C404" s="3">
        <v>217.6</v>
      </c>
      <c r="D404" s="3">
        <v>282.60000000000002</v>
      </c>
      <c r="E404" s="3">
        <v>210.7</v>
      </c>
      <c r="F404" s="3">
        <v>318.39999999999998</v>
      </c>
      <c r="G404" s="3">
        <v>349</v>
      </c>
      <c r="H404" s="3">
        <v>230.1</v>
      </c>
      <c r="I404" s="3">
        <v>209.6</v>
      </c>
      <c r="J404" s="3">
        <v>120</v>
      </c>
      <c r="K404" s="3">
        <v>193.6</v>
      </c>
      <c r="L404" s="3">
        <v>275.3</v>
      </c>
      <c r="M404" s="3">
        <v>270.3</v>
      </c>
      <c r="N404" s="3">
        <v>276.2</v>
      </c>
      <c r="O404" s="3">
        <v>376.5</v>
      </c>
      <c r="P404" s="3">
        <v>224.8</v>
      </c>
      <c r="Q404" s="3">
        <v>238.8</v>
      </c>
      <c r="R404" s="3">
        <v>205.6</v>
      </c>
      <c r="S404" s="3">
        <v>236.1</v>
      </c>
      <c r="T404" s="3">
        <v>192.1</v>
      </c>
      <c r="U404" s="3">
        <v>236.6</v>
      </c>
      <c r="V404" s="3">
        <v>190</v>
      </c>
      <c r="W404" s="3">
        <v>276.60000000000002</v>
      </c>
      <c r="X404" s="3">
        <v>199.2</v>
      </c>
      <c r="Y404" s="3">
        <v>295.89999999999998</v>
      </c>
      <c r="Z404" s="3">
        <v>229.4</v>
      </c>
      <c r="AA404" s="3">
        <v>207.4</v>
      </c>
      <c r="AB404" s="3">
        <v>222.7</v>
      </c>
      <c r="AC404" s="3">
        <v>181</v>
      </c>
      <c r="AD404" s="3">
        <v>156.6</v>
      </c>
      <c r="AE404" s="3">
        <v>266.8</v>
      </c>
      <c r="AF404" s="3">
        <v>222.5</v>
      </c>
      <c r="AG404" s="3">
        <v>210.5</v>
      </c>
      <c r="AH404" s="3">
        <v>286.2</v>
      </c>
      <c r="AI404" s="3">
        <v>198.8</v>
      </c>
      <c r="AJ404" s="3">
        <v>357.5</v>
      </c>
      <c r="AK404" s="3">
        <v>411.3</v>
      </c>
      <c r="AL404" s="3">
        <v>365.6</v>
      </c>
      <c r="AM404" s="3">
        <v>334.8</v>
      </c>
      <c r="AN404" s="3">
        <v>379.2</v>
      </c>
      <c r="AO404" s="3">
        <v>174.3</v>
      </c>
      <c r="AP404" s="3">
        <v>277.5</v>
      </c>
      <c r="AQ404" s="3">
        <v>382.3</v>
      </c>
      <c r="AR404" s="3">
        <v>203.7</v>
      </c>
      <c r="AS404" s="3">
        <v>836.3</v>
      </c>
      <c r="AT404" s="3">
        <v>590.9</v>
      </c>
      <c r="AU404" s="3">
        <v>380.8</v>
      </c>
      <c r="AV404" s="3">
        <v>221.3</v>
      </c>
      <c r="AW404" s="3">
        <v>406.4</v>
      </c>
      <c r="AX404" s="3">
        <v>399.1</v>
      </c>
      <c r="AY404" s="3">
        <v>522.9</v>
      </c>
      <c r="AZ404" s="3">
        <v>384.9</v>
      </c>
      <c r="BA404" s="3">
        <v>245.5</v>
      </c>
      <c r="BB404" s="3">
        <v>452.1</v>
      </c>
      <c r="BC404" s="3">
        <v>359.8</v>
      </c>
      <c r="BD404" s="3">
        <v>378.4</v>
      </c>
      <c r="BE404" s="3">
        <v>333.2</v>
      </c>
      <c r="BF404" s="3">
        <v>332.8</v>
      </c>
      <c r="BG404" s="3">
        <v>287</v>
      </c>
      <c r="BH404" s="3">
        <v>256</v>
      </c>
      <c r="BI404" s="3">
        <v>78.599999999999994</v>
      </c>
      <c r="BJ404" s="3">
        <v>215.4</v>
      </c>
      <c r="BK404" s="3">
        <v>212.6</v>
      </c>
      <c r="BL404" s="3">
        <v>252</v>
      </c>
      <c r="BM404" s="3">
        <v>461.8</v>
      </c>
      <c r="BN404" s="3">
        <v>119</v>
      </c>
      <c r="BO404" s="3">
        <v>439.6</v>
      </c>
      <c r="BP404" s="3">
        <v>506.9</v>
      </c>
      <c r="BQ404" s="3">
        <v>194.5</v>
      </c>
      <c r="BR404" s="3">
        <v>158</v>
      </c>
      <c r="BS404" s="3">
        <v>188.3</v>
      </c>
      <c r="BT404" s="3">
        <v>242.4</v>
      </c>
      <c r="BU404" s="3">
        <v>158.6</v>
      </c>
      <c r="BV404" s="3">
        <v>209</v>
      </c>
      <c r="BW404" s="3">
        <v>228.6</v>
      </c>
      <c r="BX404" s="3">
        <v>574</v>
      </c>
      <c r="BY404" s="3">
        <v>98</v>
      </c>
      <c r="BZ404" s="3">
        <v>462.6</v>
      </c>
      <c r="CA404" s="3">
        <v>329.5</v>
      </c>
      <c r="CB404" s="3">
        <v>908.3</v>
      </c>
      <c r="CC404" s="3">
        <v>433.6</v>
      </c>
      <c r="CD404" s="3">
        <v>534.79999999999995</v>
      </c>
      <c r="CE404" s="3">
        <v>412.7</v>
      </c>
      <c r="CF404" s="3">
        <v>6.7</v>
      </c>
      <c r="CG404" s="3">
        <v>127.3</v>
      </c>
      <c r="CH404" s="3">
        <v>96.5</v>
      </c>
      <c r="CI404" s="3">
        <v>475.8</v>
      </c>
      <c r="CJ404" s="3">
        <v>192</v>
      </c>
      <c r="CK404" s="3">
        <v>230.2</v>
      </c>
      <c r="CL404" s="3">
        <v>616.5</v>
      </c>
      <c r="CM404" s="3">
        <v>292.5</v>
      </c>
      <c r="CN404" s="3">
        <v>270.10000000000002</v>
      </c>
    </row>
    <row r="405" spans="1:92" x14ac:dyDescent="0.2">
      <c r="A405" s="4">
        <v>44044</v>
      </c>
      <c r="B405" s="3">
        <v>222.6</v>
      </c>
      <c r="C405" s="3">
        <v>214.9</v>
      </c>
      <c r="D405" s="3">
        <v>274.8</v>
      </c>
      <c r="E405" s="3">
        <v>210.5</v>
      </c>
      <c r="F405" s="3">
        <v>318.10000000000002</v>
      </c>
      <c r="G405" s="3">
        <v>348.6</v>
      </c>
      <c r="H405" s="3">
        <v>227</v>
      </c>
      <c r="I405" s="3">
        <v>210.2</v>
      </c>
      <c r="J405" s="3">
        <v>119.1</v>
      </c>
      <c r="K405" s="3">
        <v>195.8</v>
      </c>
      <c r="L405" s="3">
        <v>277.89999999999998</v>
      </c>
      <c r="M405" s="3">
        <v>275.8</v>
      </c>
      <c r="N405" s="3">
        <v>275.89999999999998</v>
      </c>
      <c r="O405" s="3">
        <v>364.8</v>
      </c>
      <c r="P405" s="3">
        <v>202.9</v>
      </c>
      <c r="Q405" s="3">
        <v>240.5</v>
      </c>
      <c r="R405" s="3">
        <v>206.6</v>
      </c>
      <c r="S405" s="3">
        <v>238.1</v>
      </c>
      <c r="T405" s="3">
        <v>196.3</v>
      </c>
      <c r="U405" s="3">
        <v>217</v>
      </c>
      <c r="V405" s="3">
        <v>173</v>
      </c>
      <c r="W405" s="3">
        <v>281.60000000000002</v>
      </c>
      <c r="X405" s="3">
        <v>197.9</v>
      </c>
      <c r="Y405" s="3">
        <v>304.5</v>
      </c>
      <c r="Z405" s="3">
        <v>236.6</v>
      </c>
      <c r="AA405" s="3">
        <v>203.9</v>
      </c>
      <c r="AB405" s="3">
        <v>233.2</v>
      </c>
      <c r="AC405" s="3">
        <v>179</v>
      </c>
      <c r="AD405" s="3">
        <v>155.69999999999999</v>
      </c>
      <c r="AE405" s="3">
        <v>259.8</v>
      </c>
      <c r="AF405" s="3">
        <v>223.9</v>
      </c>
      <c r="AG405" s="3">
        <v>211.8</v>
      </c>
      <c r="AH405" s="3">
        <v>288</v>
      </c>
      <c r="AI405" s="3">
        <v>198</v>
      </c>
      <c r="AJ405" s="3">
        <v>305.3</v>
      </c>
      <c r="AK405" s="3">
        <v>378.7</v>
      </c>
      <c r="AL405" s="3">
        <v>357</v>
      </c>
      <c r="AM405" s="3">
        <v>333</v>
      </c>
      <c r="AN405" s="3">
        <v>379</v>
      </c>
      <c r="AO405" s="3">
        <v>170.8</v>
      </c>
      <c r="AP405" s="3">
        <v>275.39999999999998</v>
      </c>
      <c r="AQ405" s="3">
        <v>380.2</v>
      </c>
      <c r="AR405" s="3">
        <v>201.5</v>
      </c>
      <c r="AS405" s="3">
        <v>834.7</v>
      </c>
      <c r="AT405" s="3">
        <v>620</v>
      </c>
      <c r="AU405" s="3">
        <v>381.2</v>
      </c>
      <c r="AV405" s="3">
        <v>221</v>
      </c>
      <c r="AW405" s="3">
        <v>408.6</v>
      </c>
      <c r="AX405" s="3">
        <v>399.1</v>
      </c>
      <c r="AY405" s="3">
        <v>522.9</v>
      </c>
      <c r="AZ405" s="3">
        <v>386</v>
      </c>
      <c r="BA405" s="3">
        <v>246.1</v>
      </c>
      <c r="BB405" s="3">
        <v>450.4</v>
      </c>
      <c r="BC405" s="3">
        <v>356.7</v>
      </c>
      <c r="BD405" s="3">
        <v>378.4</v>
      </c>
      <c r="BE405" s="3">
        <v>333.2</v>
      </c>
      <c r="BF405" s="3">
        <v>331.5</v>
      </c>
      <c r="BG405" s="3">
        <v>287.7</v>
      </c>
      <c r="BH405" s="3">
        <v>256.7</v>
      </c>
      <c r="BI405" s="3">
        <v>78.599999999999994</v>
      </c>
      <c r="BJ405" s="3">
        <v>215.6</v>
      </c>
      <c r="BK405" s="3">
        <v>213.9</v>
      </c>
      <c r="BL405" s="3">
        <v>251</v>
      </c>
      <c r="BM405" s="3">
        <v>461.8</v>
      </c>
      <c r="BN405" s="3">
        <v>118.8</v>
      </c>
      <c r="BO405" s="3">
        <v>439.4</v>
      </c>
      <c r="BP405" s="3">
        <v>510.3</v>
      </c>
      <c r="BQ405" s="3">
        <v>195.6</v>
      </c>
      <c r="BR405" s="3">
        <v>158.69999999999999</v>
      </c>
      <c r="BS405" s="3">
        <v>192.5</v>
      </c>
      <c r="BT405" s="3">
        <v>240.7</v>
      </c>
      <c r="BU405" s="3">
        <v>159.6</v>
      </c>
      <c r="BV405" s="3">
        <v>210</v>
      </c>
      <c r="BW405" s="3">
        <v>228.5</v>
      </c>
      <c r="BX405" s="3">
        <v>569.70000000000005</v>
      </c>
      <c r="BY405" s="3">
        <v>98.7</v>
      </c>
      <c r="BZ405" s="3">
        <v>465.9</v>
      </c>
      <c r="CA405" s="3">
        <v>333.8</v>
      </c>
      <c r="CB405" s="3">
        <v>910.2</v>
      </c>
      <c r="CC405" s="3">
        <v>432.7</v>
      </c>
      <c r="CD405" s="3">
        <v>606</v>
      </c>
      <c r="CE405" s="3">
        <v>410.9</v>
      </c>
      <c r="CF405" s="3">
        <v>6.8</v>
      </c>
      <c r="CG405" s="3">
        <v>126.9</v>
      </c>
      <c r="CH405" s="3">
        <v>95.6</v>
      </c>
      <c r="CI405" s="3">
        <v>484.6</v>
      </c>
      <c r="CJ405" s="3">
        <v>188.1</v>
      </c>
      <c r="CK405" s="3">
        <v>230.2</v>
      </c>
      <c r="CL405" s="3">
        <v>617.70000000000005</v>
      </c>
      <c r="CM405" s="3">
        <v>291.10000000000002</v>
      </c>
      <c r="CN405" s="3">
        <v>272.39999999999998</v>
      </c>
    </row>
    <row r="406" spans="1:92" x14ac:dyDescent="0.2">
      <c r="A406" s="4">
        <v>44075</v>
      </c>
      <c r="B406" s="3">
        <v>223.7</v>
      </c>
      <c r="C406" s="3">
        <v>210</v>
      </c>
      <c r="D406" s="3">
        <v>273.60000000000002</v>
      </c>
      <c r="E406" s="3">
        <v>208.5</v>
      </c>
      <c r="F406" s="3">
        <v>324</v>
      </c>
      <c r="G406" s="3">
        <v>355.1</v>
      </c>
      <c r="H406" s="3">
        <v>233.6</v>
      </c>
      <c r="I406" s="3">
        <v>209.1</v>
      </c>
      <c r="J406" s="3">
        <v>118.1</v>
      </c>
      <c r="K406" s="3">
        <v>193.4</v>
      </c>
      <c r="L406" s="3">
        <v>274.10000000000002</v>
      </c>
      <c r="M406" s="3">
        <v>269.8</v>
      </c>
      <c r="N406" s="3">
        <v>274.2</v>
      </c>
      <c r="O406" s="3">
        <v>361.3</v>
      </c>
      <c r="P406" s="3">
        <v>197.4</v>
      </c>
      <c r="Q406" s="3">
        <v>232</v>
      </c>
      <c r="R406" s="3">
        <v>206.3</v>
      </c>
      <c r="S406" s="3">
        <v>237.2</v>
      </c>
      <c r="T406" s="3">
        <v>186.1</v>
      </c>
      <c r="U406" s="3">
        <v>217.7</v>
      </c>
      <c r="V406" s="3">
        <v>175.2</v>
      </c>
      <c r="W406" s="3">
        <v>282.5</v>
      </c>
      <c r="X406" s="3">
        <v>197.4</v>
      </c>
      <c r="Y406" s="3">
        <v>302.89999999999998</v>
      </c>
      <c r="Z406" s="3">
        <v>230.7</v>
      </c>
      <c r="AA406" s="3">
        <v>198</v>
      </c>
      <c r="AB406" s="3">
        <v>227.7</v>
      </c>
      <c r="AC406" s="3">
        <v>177.3</v>
      </c>
      <c r="AD406" s="3">
        <v>154</v>
      </c>
      <c r="AE406" s="3">
        <v>257.8</v>
      </c>
      <c r="AF406" s="3">
        <v>222.7</v>
      </c>
      <c r="AG406" s="3">
        <v>210.8</v>
      </c>
      <c r="AH406" s="3">
        <v>285.7</v>
      </c>
      <c r="AI406" s="3">
        <v>198.2</v>
      </c>
      <c r="AJ406" s="3">
        <v>348.8</v>
      </c>
      <c r="AK406" s="3">
        <v>408.3</v>
      </c>
      <c r="AL406" s="3">
        <v>361.4</v>
      </c>
      <c r="AM406" s="3">
        <v>332.9</v>
      </c>
      <c r="AN406" s="3">
        <v>379.5</v>
      </c>
      <c r="AO406" s="3">
        <v>169.7</v>
      </c>
      <c r="AP406" s="3">
        <v>274.10000000000002</v>
      </c>
      <c r="AQ406" s="3">
        <v>376.9</v>
      </c>
      <c r="AR406" s="3">
        <v>201.7</v>
      </c>
      <c r="AS406" s="3">
        <v>836.3</v>
      </c>
      <c r="AT406" s="3">
        <v>625.9</v>
      </c>
      <c r="AU406" s="3">
        <v>381.7</v>
      </c>
      <c r="AV406" s="3">
        <v>221</v>
      </c>
      <c r="AW406" s="3">
        <v>412.1</v>
      </c>
      <c r="AX406" s="3">
        <v>399.1</v>
      </c>
      <c r="AY406" s="3">
        <v>522.9</v>
      </c>
      <c r="AZ406" s="3">
        <v>385.7</v>
      </c>
      <c r="BA406" s="3">
        <v>246.6</v>
      </c>
      <c r="BB406" s="3">
        <v>451.4</v>
      </c>
      <c r="BC406" s="3">
        <v>360.2</v>
      </c>
      <c r="BD406" s="3">
        <v>378.4</v>
      </c>
      <c r="BE406" s="3">
        <v>333.2</v>
      </c>
      <c r="BF406" s="3">
        <v>322.3</v>
      </c>
      <c r="BG406" s="3">
        <v>292.39999999999998</v>
      </c>
      <c r="BH406" s="3">
        <v>258.5</v>
      </c>
      <c r="BI406" s="3">
        <v>79.8</v>
      </c>
      <c r="BJ406" s="3">
        <v>207.4</v>
      </c>
      <c r="BK406" s="3">
        <v>210.9</v>
      </c>
      <c r="BL406" s="3">
        <v>251.9</v>
      </c>
      <c r="BM406" s="3">
        <v>462.9</v>
      </c>
      <c r="BN406" s="3">
        <v>119.2</v>
      </c>
      <c r="BO406" s="3">
        <v>440.5</v>
      </c>
      <c r="BP406" s="3">
        <v>513.20000000000005</v>
      </c>
      <c r="BQ406" s="3">
        <v>201.9</v>
      </c>
      <c r="BR406" s="3">
        <v>166.3</v>
      </c>
      <c r="BS406" s="3">
        <v>195.7</v>
      </c>
      <c r="BT406" s="3">
        <v>243.8</v>
      </c>
      <c r="BU406" s="3">
        <v>161.4</v>
      </c>
      <c r="BV406" s="3">
        <v>211.2</v>
      </c>
      <c r="BW406" s="3">
        <v>226.9</v>
      </c>
      <c r="BX406" s="3">
        <v>569.9</v>
      </c>
      <c r="BY406" s="3">
        <v>99.9</v>
      </c>
      <c r="BZ406" s="3">
        <v>468.7</v>
      </c>
      <c r="CA406" s="3">
        <v>334.5</v>
      </c>
      <c r="CB406" s="3">
        <v>905.5</v>
      </c>
      <c r="CC406" s="3">
        <v>433.6</v>
      </c>
      <c r="CD406" s="3">
        <v>588.29999999999995</v>
      </c>
      <c r="CE406" s="3">
        <v>356.1</v>
      </c>
      <c r="CF406" s="3">
        <v>6.9</v>
      </c>
      <c r="CG406" s="3">
        <v>128.4</v>
      </c>
      <c r="CH406" s="3">
        <v>94.8</v>
      </c>
      <c r="CI406" s="3">
        <v>502.1</v>
      </c>
      <c r="CJ406" s="3">
        <v>192.3</v>
      </c>
      <c r="CK406" s="3">
        <v>230.2</v>
      </c>
      <c r="CL406" s="3">
        <v>620.20000000000005</v>
      </c>
      <c r="CM406" s="3">
        <v>290.39999999999998</v>
      </c>
      <c r="CN406" s="3">
        <v>268.60000000000002</v>
      </c>
    </row>
    <row r="407" spans="1:92" x14ac:dyDescent="0.2">
      <c r="A407" s="4">
        <v>44105</v>
      </c>
      <c r="B407" s="3">
        <v>223.8</v>
      </c>
      <c r="C407" s="3">
        <v>208.4</v>
      </c>
      <c r="D407" s="3">
        <v>287.8</v>
      </c>
      <c r="E407" s="3">
        <v>208.9</v>
      </c>
      <c r="F407" s="3">
        <v>320.10000000000002</v>
      </c>
      <c r="G407" s="3">
        <v>350.9</v>
      </c>
      <c r="H407" s="3">
        <v>226.5</v>
      </c>
      <c r="I407" s="3">
        <v>206.2</v>
      </c>
      <c r="J407" s="3">
        <v>117.6</v>
      </c>
      <c r="K407" s="3">
        <v>193.6</v>
      </c>
      <c r="L407" s="3">
        <v>269.89999999999998</v>
      </c>
      <c r="M407" s="3">
        <v>266.5</v>
      </c>
      <c r="N407" s="3">
        <v>269.3</v>
      </c>
      <c r="O407" s="3">
        <v>356.7</v>
      </c>
      <c r="P407" s="3">
        <v>189.5</v>
      </c>
      <c r="Q407" s="3">
        <v>232.3</v>
      </c>
      <c r="R407" s="3">
        <v>202.8</v>
      </c>
      <c r="S407" s="3">
        <v>237.6</v>
      </c>
      <c r="T407" s="3">
        <v>190.1</v>
      </c>
      <c r="U407" s="3">
        <v>224.3</v>
      </c>
      <c r="V407" s="3">
        <v>173.5</v>
      </c>
      <c r="W407" s="3">
        <v>282.60000000000002</v>
      </c>
      <c r="X407" s="3">
        <v>196.2</v>
      </c>
      <c r="Y407" s="3">
        <v>301</v>
      </c>
      <c r="Z407" s="3">
        <v>230.4</v>
      </c>
      <c r="AA407" s="3">
        <v>193.6</v>
      </c>
      <c r="AB407" s="3">
        <v>228.9</v>
      </c>
      <c r="AC407" s="3">
        <v>176.1</v>
      </c>
      <c r="AD407" s="3">
        <v>153.19999999999999</v>
      </c>
      <c r="AE407" s="3">
        <v>254.7</v>
      </c>
      <c r="AF407" s="3">
        <v>227.5</v>
      </c>
      <c r="AG407" s="3">
        <v>217.2</v>
      </c>
      <c r="AH407" s="3">
        <v>283.5</v>
      </c>
      <c r="AI407" s="3">
        <v>197.4</v>
      </c>
      <c r="AJ407" s="3">
        <v>351.8</v>
      </c>
      <c r="AK407" s="3">
        <v>406.7</v>
      </c>
      <c r="AL407" s="3">
        <v>363</v>
      </c>
      <c r="AM407" s="3">
        <v>333.2</v>
      </c>
      <c r="AN407" s="3">
        <v>379.1</v>
      </c>
      <c r="AO407" s="3">
        <v>171</v>
      </c>
      <c r="AP407" s="3">
        <v>274.39999999999998</v>
      </c>
      <c r="AQ407" s="3">
        <v>376.9</v>
      </c>
      <c r="AR407" s="3">
        <v>202.3</v>
      </c>
      <c r="AS407" s="3">
        <v>836.1</v>
      </c>
      <c r="AT407" s="3">
        <v>622.9</v>
      </c>
      <c r="AU407" s="3">
        <v>382.1</v>
      </c>
      <c r="AV407" s="3">
        <v>221</v>
      </c>
      <c r="AW407" s="3">
        <v>417.7</v>
      </c>
      <c r="AX407" s="3">
        <v>399.1</v>
      </c>
      <c r="AY407" s="3">
        <v>522.9</v>
      </c>
      <c r="AZ407" s="3">
        <v>385.5</v>
      </c>
      <c r="BA407" s="3">
        <v>245.2</v>
      </c>
      <c r="BB407" s="3">
        <v>454</v>
      </c>
      <c r="BC407" s="3">
        <v>365.4</v>
      </c>
      <c r="BD407" s="3">
        <v>366.3</v>
      </c>
      <c r="BE407" s="3">
        <v>291.3</v>
      </c>
      <c r="BF407" s="3">
        <v>331.8</v>
      </c>
      <c r="BG407" s="3">
        <v>288.60000000000002</v>
      </c>
      <c r="BH407" s="3">
        <v>257.89999999999998</v>
      </c>
      <c r="BI407" s="3">
        <v>80.599999999999994</v>
      </c>
      <c r="BJ407" s="3">
        <v>212.3</v>
      </c>
      <c r="BK407" s="3">
        <v>213.2</v>
      </c>
      <c r="BL407" s="3">
        <v>252.5</v>
      </c>
      <c r="BM407" s="3">
        <v>462.9</v>
      </c>
      <c r="BN407" s="3">
        <v>119.2</v>
      </c>
      <c r="BO407" s="3">
        <v>442.3</v>
      </c>
      <c r="BP407" s="3">
        <v>515.9</v>
      </c>
      <c r="BQ407" s="3">
        <v>207.1</v>
      </c>
      <c r="BR407" s="3">
        <v>172.1</v>
      </c>
      <c r="BS407" s="3">
        <v>203</v>
      </c>
      <c r="BT407" s="3">
        <v>248.4</v>
      </c>
      <c r="BU407" s="3">
        <v>162.6</v>
      </c>
      <c r="BV407" s="3">
        <v>210.7</v>
      </c>
      <c r="BW407" s="3">
        <v>228.6</v>
      </c>
      <c r="BX407" s="3">
        <v>567</v>
      </c>
      <c r="BY407" s="3">
        <v>101</v>
      </c>
      <c r="BZ407" s="3">
        <v>471.1</v>
      </c>
      <c r="CA407" s="3">
        <v>334.1</v>
      </c>
      <c r="CB407" s="3">
        <v>901.3</v>
      </c>
      <c r="CC407" s="3">
        <v>432.5</v>
      </c>
      <c r="CD407" s="3">
        <v>552.1</v>
      </c>
      <c r="CE407" s="3">
        <v>355.2</v>
      </c>
      <c r="CF407" s="3">
        <v>6.9</v>
      </c>
      <c r="CG407" s="3">
        <v>126.3</v>
      </c>
      <c r="CH407" s="3">
        <v>95.5</v>
      </c>
      <c r="CI407" s="3">
        <v>494.5</v>
      </c>
      <c r="CJ407" s="3">
        <v>193.9</v>
      </c>
      <c r="CK407" s="3">
        <v>230.2</v>
      </c>
      <c r="CL407" s="3">
        <v>616.20000000000005</v>
      </c>
      <c r="CM407" s="3">
        <v>289.39999999999998</v>
      </c>
      <c r="CN407" s="3">
        <v>265.7</v>
      </c>
    </row>
    <row r="408" spans="1:92" x14ac:dyDescent="0.2">
      <c r="A408" s="4">
        <v>44136</v>
      </c>
      <c r="B408" s="3">
        <v>223.1</v>
      </c>
      <c r="C408" s="3">
        <v>210.4</v>
      </c>
      <c r="D408" s="3">
        <v>280.10000000000002</v>
      </c>
      <c r="E408" s="3">
        <v>204.3</v>
      </c>
      <c r="F408" s="3">
        <v>313.5</v>
      </c>
      <c r="G408" s="3">
        <v>343.6</v>
      </c>
      <c r="H408" s="3">
        <v>227.6</v>
      </c>
      <c r="I408" s="3">
        <v>206.1</v>
      </c>
      <c r="J408" s="3">
        <v>115.3</v>
      </c>
      <c r="K408" s="3">
        <v>193.5</v>
      </c>
      <c r="L408" s="3">
        <v>271.7</v>
      </c>
      <c r="M408" s="3">
        <v>268.2</v>
      </c>
      <c r="N408" s="3">
        <v>271.10000000000002</v>
      </c>
      <c r="O408" s="3">
        <v>351.5</v>
      </c>
      <c r="P408" s="3">
        <v>203.2</v>
      </c>
      <c r="Q408" s="3">
        <v>233.4</v>
      </c>
      <c r="R408" s="3">
        <v>200.4</v>
      </c>
      <c r="S408" s="3">
        <v>239</v>
      </c>
      <c r="T408" s="3">
        <v>194.2</v>
      </c>
      <c r="U408" s="3">
        <v>211.6</v>
      </c>
      <c r="V408" s="3">
        <v>170</v>
      </c>
      <c r="W408" s="3">
        <v>274.89999999999998</v>
      </c>
      <c r="X408" s="3">
        <v>193.6</v>
      </c>
      <c r="Y408" s="3">
        <v>297.3</v>
      </c>
      <c r="Z408" s="3">
        <v>230.5</v>
      </c>
      <c r="AA408" s="3">
        <v>185.2</v>
      </c>
      <c r="AB408" s="3">
        <v>231.9</v>
      </c>
      <c r="AC408" s="3">
        <v>176</v>
      </c>
      <c r="AD408" s="3">
        <v>153</v>
      </c>
      <c r="AE408" s="3">
        <v>255.4</v>
      </c>
      <c r="AF408" s="3">
        <v>228.7</v>
      </c>
      <c r="AG408" s="3">
        <v>217.1</v>
      </c>
      <c r="AH408" s="3">
        <v>290.8</v>
      </c>
      <c r="AI408" s="3">
        <v>200.3</v>
      </c>
      <c r="AJ408" s="3">
        <v>350.9</v>
      </c>
      <c r="AK408" s="3">
        <v>379.5</v>
      </c>
      <c r="AL408" s="3">
        <v>365.9</v>
      </c>
      <c r="AM408" s="3">
        <v>331.9</v>
      </c>
      <c r="AN408" s="3">
        <v>378.1</v>
      </c>
      <c r="AO408" s="3">
        <v>169.5</v>
      </c>
      <c r="AP408" s="3">
        <v>274.2</v>
      </c>
      <c r="AQ408" s="3">
        <v>375.9</v>
      </c>
      <c r="AR408" s="3">
        <v>202.5</v>
      </c>
      <c r="AS408" s="3">
        <v>838.2</v>
      </c>
      <c r="AT408" s="3">
        <v>611.1</v>
      </c>
      <c r="AU408" s="3">
        <v>382.3</v>
      </c>
      <c r="AV408" s="3">
        <v>220.6</v>
      </c>
      <c r="AW408" s="3">
        <v>420.5</v>
      </c>
      <c r="AX408" s="3">
        <v>399.1</v>
      </c>
      <c r="AY408" s="3">
        <v>522.9</v>
      </c>
      <c r="AZ408" s="3">
        <v>384.6</v>
      </c>
      <c r="BA408" s="3">
        <v>246.9</v>
      </c>
      <c r="BB408" s="3">
        <v>453.9</v>
      </c>
      <c r="BC408" s="3">
        <v>370</v>
      </c>
      <c r="BD408" s="3">
        <v>366.3</v>
      </c>
      <c r="BE408" s="3">
        <v>291.3</v>
      </c>
      <c r="BF408" s="3">
        <v>319.7</v>
      </c>
      <c r="BG408" s="3">
        <v>290.89999999999998</v>
      </c>
      <c r="BH408" s="3">
        <v>259.10000000000002</v>
      </c>
      <c r="BI408" s="3">
        <v>78.7</v>
      </c>
      <c r="BJ408" s="3">
        <v>212.4</v>
      </c>
      <c r="BK408" s="3">
        <v>208.2</v>
      </c>
      <c r="BL408" s="3">
        <v>252.5</v>
      </c>
      <c r="BM408" s="3">
        <v>462.9</v>
      </c>
      <c r="BN408" s="3">
        <v>119.6</v>
      </c>
      <c r="BO408" s="3">
        <v>443.3</v>
      </c>
      <c r="BP408" s="3">
        <v>515.70000000000005</v>
      </c>
      <c r="BQ408" s="3">
        <v>199.3</v>
      </c>
      <c r="BR408" s="3">
        <v>167.2</v>
      </c>
      <c r="BS408" s="3">
        <v>195.9</v>
      </c>
      <c r="BT408" s="3">
        <v>244.1</v>
      </c>
      <c r="BU408" s="3">
        <v>160.4</v>
      </c>
      <c r="BV408" s="3">
        <v>209.1</v>
      </c>
      <c r="BW408" s="3">
        <v>228.8</v>
      </c>
      <c r="BX408" s="3">
        <v>566.5</v>
      </c>
      <c r="BY408" s="3">
        <v>100.7</v>
      </c>
      <c r="BZ408" s="3">
        <v>470.8</v>
      </c>
      <c r="CA408" s="3">
        <v>332</v>
      </c>
      <c r="CB408" s="3">
        <v>881.8</v>
      </c>
      <c r="CC408" s="3">
        <v>429.8</v>
      </c>
      <c r="CD408" s="3">
        <v>551.6</v>
      </c>
      <c r="CE408" s="3">
        <v>345.6</v>
      </c>
      <c r="CF408" s="3">
        <v>6.8</v>
      </c>
      <c r="CG408" s="3">
        <v>131.6</v>
      </c>
      <c r="CH408" s="3">
        <v>97.3</v>
      </c>
      <c r="CI408" s="3">
        <v>471.3</v>
      </c>
      <c r="CJ408" s="3">
        <v>191.9</v>
      </c>
      <c r="CK408" s="3">
        <v>230.2</v>
      </c>
      <c r="CL408" s="3">
        <v>612</v>
      </c>
      <c r="CM408" s="3">
        <v>288.7</v>
      </c>
      <c r="CN408" s="3">
        <v>271.60000000000002</v>
      </c>
    </row>
    <row r="409" spans="1:92" x14ac:dyDescent="0.2">
      <c r="A409" s="4">
        <v>44166</v>
      </c>
      <c r="B409" s="3">
        <v>220.8</v>
      </c>
      <c r="C409" s="3">
        <v>212.5</v>
      </c>
      <c r="D409" s="3">
        <v>284.39999999999998</v>
      </c>
      <c r="E409" s="3">
        <v>201</v>
      </c>
      <c r="F409" s="3">
        <v>329.4</v>
      </c>
      <c r="G409" s="3">
        <v>361</v>
      </c>
      <c r="H409" s="3">
        <v>227.1</v>
      </c>
      <c r="I409" s="3">
        <v>202.1</v>
      </c>
      <c r="J409" s="3">
        <v>115.4</v>
      </c>
      <c r="K409" s="3">
        <v>190.9</v>
      </c>
      <c r="L409" s="3">
        <v>265</v>
      </c>
      <c r="M409" s="3">
        <v>258.10000000000002</v>
      </c>
      <c r="N409" s="3">
        <v>267.60000000000002</v>
      </c>
      <c r="O409" s="3">
        <v>362.3</v>
      </c>
      <c r="P409" s="3">
        <v>196.7</v>
      </c>
      <c r="Q409" s="3">
        <v>234.7</v>
      </c>
      <c r="R409" s="3">
        <v>199.2</v>
      </c>
      <c r="S409" s="3">
        <v>239.4</v>
      </c>
      <c r="T409" s="3">
        <v>197.5</v>
      </c>
      <c r="U409" s="3">
        <v>224.7</v>
      </c>
      <c r="V409" s="3">
        <v>178.4</v>
      </c>
      <c r="W409" s="3">
        <v>277.5</v>
      </c>
      <c r="X409" s="3">
        <v>192.9</v>
      </c>
      <c r="Y409" s="3">
        <v>294.39999999999998</v>
      </c>
      <c r="Z409" s="3">
        <v>227.2</v>
      </c>
      <c r="AA409" s="3">
        <v>178.2</v>
      </c>
      <c r="AB409" s="3">
        <v>230.1</v>
      </c>
      <c r="AC409" s="3">
        <v>172.9</v>
      </c>
      <c r="AD409" s="3">
        <v>150.6</v>
      </c>
      <c r="AE409" s="3">
        <v>249.5</v>
      </c>
      <c r="AF409" s="3">
        <v>230</v>
      </c>
      <c r="AG409" s="3">
        <v>219.2</v>
      </c>
      <c r="AH409" s="3">
        <v>288.39999999999998</v>
      </c>
      <c r="AI409" s="3">
        <v>196.2</v>
      </c>
      <c r="AJ409" s="3">
        <v>356.6</v>
      </c>
      <c r="AK409" s="3">
        <v>395.2</v>
      </c>
      <c r="AL409" s="3">
        <v>366.4</v>
      </c>
      <c r="AM409" s="3">
        <v>331.7</v>
      </c>
      <c r="AN409" s="3">
        <v>378.9</v>
      </c>
      <c r="AO409" s="3">
        <v>167.9</v>
      </c>
      <c r="AP409" s="3">
        <v>269.7</v>
      </c>
      <c r="AQ409" s="3">
        <v>374.2</v>
      </c>
      <c r="AR409" s="3">
        <v>196</v>
      </c>
      <c r="AS409" s="3">
        <v>855.4</v>
      </c>
      <c r="AT409" s="3">
        <v>630.20000000000005</v>
      </c>
      <c r="AU409" s="3">
        <v>382.8</v>
      </c>
      <c r="AV409" s="3">
        <v>220.5</v>
      </c>
      <c r="AW409" s="3">
        <v>426.2</v>
      </c>
      <c r="AX409" s="3">
        <v>399.1</v>
      </c>
      <c r="AY409" s="3">
        <v>522.9</v>
      </c>
      <c r="AZ409" s="3">
        <v>385.3</v>
      </c>
      <c r="BA409" s="3">
        <v>247.7</v>
      </c>
      <c r="BB409" s="3">
        <v>456.4</v>
      </c>
      <c r="BC409" s="3">
        <v>369</v>
      </c>
      <c r="BD409" s="3">
        <v>366.3</v>
      </c>
      <c r="BE409" s="3">
        <v>291.3</v>
      </c>
      <c r="BF409" s="3">
        <v>358</v>
      </c>
      <c r="BG409" s="3">
        <v>302.60000000000002</v>
      </c>
      <c r="BH409" s="3">
        <v>262.2</v>
      </c>
      <c r="BI409" s="3">
        <v>77.7</v>
      </c>
      <c r="BJ409" s="3">
        <v>212</v>
      </c>
      <c r="BK409" s="3">
        <v>207.5</v>
      </c>
      <c r="BL409" s="3">
        <v>253.3</v>
      </c>
      <c r="BM409" s="3">
        <v>462.9</v>
      </c>
      <c r="BN409" s="3">
        <v>119.7</v>
      </c>
      <c r="BO409" s="3">
        <v>444.6</v>
      </c>
      <c r="BP409" s="3">
        <v>515.5</v>
      </c>
      <c r="BQ409" s="3">
        <v>203.6</v>
      </c>
      <c r="BR409" s="3">
        <v>166.5</v>
      </c>
      <c r="BS409" s="3">
        <v>197</v>
      </c>
      <c r="BT409" s="3">
        <v>245.1</v>
      </c>
      <c r="BU409" s="3">
        <v>160.1</v>
      </c>
      <c r="BV409" s="3">
        <v>212.6</v>
      </c>
      <c r="BW409" s="3">
        <v>226.8</v>
      </c>
      <c r="BX409" s="3">
        <v>567.20000000000005</v>
      </c>
      <c r="BY409" s="3">
        <v>100.5</v>
      </c>
      <c r="BZ409" s="3">
        <v>468.2</v>
      </c>
      <c r="CA409" s="3">
        <v>335.8</v>
      </c>
      <c r="CB409" s="3">
        <v>890</v>
      </c>
      <c r="CC409" s="3">
        <v>434.5</v>
      </c>
      <c r="CD409" s="3">
        <v>595</v>
      </c>
      <c r="CE409" s="3">
        <v>395.4</v>
      </c>
      <c r="CF409" s="3">
        <v>6.8</v>
      </c>
      <c r="CG409" s="3">
        <v>135.80000000000001</v>
      </c>
      <c r="CH409" s="3">
        <v>97.4</v>
      </c>
      <c r="CI409" s="3">
        <v>471.3</v>
      </c>
      <c r="CJ409" s="3">
        <v>197.4</v>
      </c>
      <c r="CK409" s="3">
        <v>230.2</v>
      </c>
      <c r="CL409" s="3">
        <v>616.29999999999995</v>
      </c>
      <c r="CM409" s="3">
        <v>289.8</v>
      </c>
      <c r="CN409" s="3">
        <v>261.39999999999998</v>
      </c>
    </row>
    <row r="410" spans="1:92" x14ac:dyDescent="0.2">
      <c r="A410" s="4">
        <v>44197</v>
      </c>
      <c r="B410" s="3">
        <v>223.4</v>
      </c>
      <c r="C410" s="3">
        <v>207.3</v>
      </c>
      <c r="D410" s="3">
        <v>285</v>
      </c>
      <c r="E410" s="3">
        <v>204.1</v>
      </c>
      <c r="F410" s="3">
        <v>323.2</v>
      </c>
      <c r="G410" s="3">
        <v>354.2</v>
      </c>
      <c r="H410" s="3">
        <v>227.9</v>
      </c>
      <c r="I410" s="3">
        <v>202.4</v>
      </c>
      <c r="J410" s="3">
        <v>116</v>
      </c>
      <c r="K410" s="3">
        <v>193.1</v>
      </c>
      <c r="L410" s="3">
        <v>267.60000000000002</v>
      </c>
      <c r="M410" s="3">
        <v>268.10000000000002</v>
      </c>
      <c r="N410" s="3">
        <v>263.2</v>
      </c>
      <c r="O410" s="3">
        <v>368.5</v>
      </c>
      <c r="P410" s="3">
        <v>190.5</v>
      </c>
      <c r="Q410" s="3">
        <v>231.8</v>
      </c>
      <c r="R410" s="3">
        <v>199.3</v>
      </c>
      <c r="S410" s="3">
        <v>238.5</v>
      </c>
      <c r="T410" s="3">
        <v>187.2</v>
      </c>
      <c r="U410" s="3">
        <v>218.5</v>
      </c>
      <c r="V410" s="3">
        <v>173</v>
      </c>
      <c r="W410" s="3">
        <v>283</v>
      </c>
      <c r="X410" s="3">
        <v>185.1</v>
      </c>
      <c r="Y410" s="3">
        <v>305.8</v>
      </c>
      <c r="Z410" s="3">
        <v>228.2</v>
      </c>
      <c r="AA410" s="3">
        <v>182.6</v>
      </c>
      <c r="AB410" s="3">
        <v>229.8</v>
      </c>
      <c r="AC410" s="3">
        <v>175.4</v>
      </c>
      <c r="AD410" s="3">
        <v>153.4</v>
      </c>
      <c r="AE410" s="3">
        <v>249.9</v>
      </c>
      <c r="AF410" s="3">
        <v>228.1</v>
      </c>
      <c r="AG410" s="3">
        <v>217.3</v>
      </c>
      <c r="AH410" s="3">
        <v>286.5</v>
      </c>
      <c r="AI410" s="3">
        <v>195</v>
      </c>
      <c r="AJ410" s="3">
        <v>356.7</v>
      </c>
      <c r="AK410" s="3">
        <v>396.6</v>
      </c>
      <c r="AL410" s="3">
        <v>367.2</v>
      </c>
      <c r="AM410" s="3">
        <v>333.6</v>
      </c>
      <c r="AN410" s="3">
        <v>379.1</v>
      </c>
      <c r="AO410" s="3">
        <v>172</v>
      </c>
      <c r="AP410" s="3">
        <v>275.5</v>
      </c>
      <c r="AQ410" s="3">
        <v>374.3</v>
      </c>
      <c r="AR410" s="3">
        <v>205.9</v>
      </c>
      <c r="AS410" s="3">
        <v>855.6</v>
      </c>
      <c r="AT410" s="3">
        <v>632.20000000000005</v>
      </c>
      <c r="AU410" s="3">
        <v>383.4</v>
      </c>
      <c r="AV410" s="3">
        <v>220.6</v>
      </c>
      <c r="AW410" s="3">
        <v>428.7</v>
      </c>
      <c r="AX410" s="3">
        <v>399.1</v>
      </c>
      <c r="AY410" s="3">
        <v>522.9</v>
      </c>
      <c r="AZ410" s="3">
        <v>385.5</v>
      </c>
      <c r="BA410" s="3">
        <v>246.1</v>
      </c>
      <c r="BB410" s="3">
        <v>458.5</v>
      </c>
      <c r="BC410" s="3">
        <v>369.3</v>
      </c>
      <c r="BD410" s="3">
        <v>366.3</v>
      </c>
      <c r="BE410" s="3">
        <v>291.3</v>
      </c>
      <c r="BF410" s="3">
        <v>377</v>
      </c>
      <c r="BG410" s="3">
        <v>292.2</v>
      </c>
      <c r="BH410" s="3">
        <v>260.8</v>
      </c>
      <c r="BI410" s="3">
        <v>78.900000000000006</v>
      </c>
      <c r="BJ410" s="3">
        <v>205.1</v>
      </c>
      <c r="BK410" s="3">
        <v>208.8</v>
      </c>
      <c r="BL410" s="3">
        <v>253.9</v>
      </c>
      <c r="BM410" s="3">
        <v>488.8</v>
      </c>
      <c r="BN410" s="3">
        <v>118.7</v>
      </c>
      <c r="BO410" s="3">
        <v>444.8</v>
      </c>
      <c r="BP410" s="3">
        <v>517.5</v>
      </c>
      <c r="BQ410" s="3">
        <v>194.5</v>
      </c>
      <c r="BR410" s="3">
        <v>158.1</v>
      </c>
      <c r="BS410" s="3">
        <v>192.8</v>
      </c>
      <c r="BT410" s="3">
        <v>243.1</v>
      </c>
      <c r="BU410" s="3">
        <v>154.5</v>
      </c>
      <c r="BV410" s="3">
        <v>207</v>
      </c>
      <c r="BW410" s="3">
        <v>229.8</v>
      </c>
      <c r="BX410" s="3">
        <v>578.29999999999995</v>
      </c>
      <c r="BY410" s="3">
        <v>100.8</v>
      </c>
      <c r="BZ410" s="3">
        <v>472.6</v>
      </c>
      <c r="CA410" s="3">
        <v>342.1</v>
      </c>
      <c r="CB410" s="3">
        <v>869.6</v>
      </c>
      <c r="CC410" s="3">
        <v>430.5</v>
      </c>
      <c r="CD410" s="3">
        <v>595.1</v>
      </c>
      <c r="CE410" s="3">
        <v>336.7</v>
      </c>
      <c r="CF410" s="3">
        <v>6.8</v>
      </c>
      <c r="CG410" s="3">
        <v>122.2</v>
      </c>
      <c r="CH410" s="3">
        <v>99.9</v>
      </c>
      <c r="CI410" s="3">
        <v>473.7</v>
      </c>
      <c r="CJ410" s="3">
        <v>198.9</v>
      </c>
      <c r="CK410" s="3">
        <v>230.3</v>
      </c>
      <c r="CL410" s="3">
        <v>604.20000000000005</v>
      </c>
      <c r="CM410" s="3">
        <v>289.89999999999998</v>
      </c>
      <c r="CN410" s="3">
        <v>267.8</v>
      </c>
    </row>
    <row r="411" spans="1:92" x14ac:dyDescent="0.2">
      <c r="A411" s="4">
        <v>44228</v>
      </c>
      <c r="B411" s="3">
        <v>224.5</v>
      </c>
      <c r="C411" s="3">
        <v>209.4</v>
      </c>
      <c r="D411" s="3">
        <v>288.10000000000002</v>
      </c>
      <c r="E411" s="3">
        <v>202.5</v>
      </c>
      <c r="F411" s="3">
        <v>327.60000000000002</v>
      </c>
      <c r="G411" s="3">
        <v>359</v>
      </c>
      <c r="H411" s="3">
        <v>227.8</v>
      </c>
      <c r="I411" s="3">
        <v>201.6</v>
      </c>
      <c r="J411" s="3">
        <v>116.3</v>
      </c>
      <c r="K411" s="3">
        <v>191.2</v>
      </c>
      <c r="L411" s="3">
        <v>270.7</v>
      </c>
      <c r="M411" s="3">
        <v>262.39999999999998</v>
      </c>
      <c r="N411" s="3">
        <v>274.89999999999998</v>
      </c>
      <c r="O411" s="3">
        <v>369</v>
      </c>
      <c r="P411" s="3">
        <v>212</v>
      </c>
      <c r="Q411" s="3">
        <v>236.2</v>
      </c>
      <c r="R411" s="3">
        <v>199.9</v>
      </c>
      <c r="S411" s="3">
        <v>240.4</v>
      </c>
      <c r="T411" s="3">
        <v>198.7</v>
      </c>
      <c r="U411" s="3">
        <v>224.2</v>
      </c>
      <c r="V411" s="3">
        <v>166.4</v>
      </c>
      <c r="W411" s="3">
        <v>279.39999999999998</v>
      </c>
      <c r="X411" s="3">
        <v>182.4</v>
      </c>
      <c r="Y411" s="3">
        <v>294.7</v>
      </c>
      <c r="Z411" s="3">
        <v>233.6</v>
      </c>
      <c r="AA411" s="3">
        <v>180.5</v>
      </c>
      <c r="AB411" s="3">
        <v>238.1</v>
      </c>
      <c r="AC411" s="3">
        <v>175</v>
      </c>
      <c r="AD411" s="3">
        <v>153.1</v>
      </c>
      <c r="AE411" s="3">
        <v>249.4</v>
      </c>
      <c r="AF411" s="3">
        <v>231</v>
      </c>
      <c r="AG411" s="3">
        <v>220.2</v>
      </c>
      <c r="AH411" s="3">
        <v>289.39999999999998</v>
      </c>
      <c r="AI411" s="3">
        <v>197.8</v>
      </c>
      <c r="AJ411" s="3">
        <v>358</v>
      </c>
      <c r="AK411" s="3">
        <v>397.2</v>
      </c>
      <c r="AL411" s="3">
        <v>368.2</v>
      </c>
      <c r="AM411" s="3">
        <v>334.5</v>
      </c>
      <c r="AN411" s="3">
        <v>380.5</v>
      </c>
      <c r="AO411" s="3">
        <v>172</v>
      </c>
      <c r="AP411" s="3">
        <v>274.39999999999998</v>
      </c>
      <c r="AQ411" s="3">
        <v>375.7</v>
      </c>
      <c r="AR411" s="3">
        <v>203.7</v>
      </c>
      <c r="AS411" s="3">
        <v>857.5</v>
      </c>
      <c r="AT411" s="3">
        <v>622.9</v>
      </c>
      <c r="AU411" s="3">
        <v>383.8</v>
      </c>
      <c r="AV411" s="3">
        <v>220.4</v>
      </c>
      <c r="AW411" s="3">
        <v>431.3</v>
      </c>
      <c r="AX411" s="3">
        <v>399.1</v>
      </c>
      <c r="AY411" s="3">
        <v>522.9</v>
      </c>
      <c r="AZ411" s="3">
        <v>385.5</v>
      </c>
      <c r="BA411" s="3">
        <v>247.6</v>
      </c>
      <c r="BB411" s="3">
        <v>462.5</v>
      </c>
      <c r="BC411" s="3">
        <v>368.6</v>
      </c>
      <c r="BD411" s="3">
        <v>366.3</v>
      </c>
      <c r="BE411" s="3">
        <v>291.3</v>
      </c>
      <c r="BF411" s="3">
        <v>399.3</v>
      </c>
      <c r="BG411" s="3">
        <v>299.8</v>
      </c>
      <c r="BH411" s="3">
        <v>270.10000000000002</v>
      </c>
      <c r="BI411" s="3">
        <v>81.099999999999994</v>
      </c>
      <c r="BJ411" s="3">
        <v>210.9</v>
      </c>
      <c r="BK411" s="3">
        <v>209.4</v>
      </c>
      <c r="BL411" s="3">
        <v>253.3</v>
      </c>
      <c r="BM411" s="3">
        <v>488.8</v>
      </c>
      <c r="BN411" s="3">
        <v>118.3</v>
      </c>
      <c r="BO411" s="3">
        <v>446.2</v>
      </c>
      <c r="BP411" s="3">
        <v>517.1</v>
      </c>
      <c r="BQ411" s="3">
        <v>198.8</v>
      </c>
      <c r="BR411" s="3">
        <v>157.1</v>
      </c>
      <c r="BS411" s="3">
        <v>197.7</v>
      </c>
      <c r="BT411" s="3">
        <v>243.9</v>
      </c>
      <c r="BU411" s="3">
        <v>154.5</v>
      </c>
      <c r="BV411" s="3">
        <v>210.2</v>
      </c>
      <c r="BW411" s="3">
        <v>230</v>
      </c>
      <c r="BX411" s="3">
        <v>579.4</v>
      </c>
      <c r="BY411" s="3">
        <v>99.9</v>
      </c>
      <c r="BZ411" s="3">
        <v>472.9</v>
      </c>
      <c r="CA411" s="3">
        <v>354.7</v>
      </c>
      <c r="CB411" s="3">
        <v>855.8</v>
      </c>
      <c r="CC411" s="3">
        <v>441.2</v>
      </c>
      <c r="CD411" s="3">
        <v>595.70000000000005</v>
      </c>
      <c r="CE411" s="3">
        <v>349.3</v>
      </c>
      <c r="CF411" s="3">
        <v>6.9</v>
      </c>
      <c r="CG411" s="3">
        <v>129.6</v>
      </c>
      <c r="CH411" s="3">
        <v>98.9</v>
      </c>
      <c r="CI411" s="3">
        <v>492.7</v>
      </c>
      <c r="CJ411" s="3">
        <v>201.8</v>
      </c>
      <c r="CK411" s="3">
        <v>230.3</v>
      </c>
      <c r="CL411" s="3">
        <v>605.20000000000005</v>
      </c>
      <c r="CM411" s="3">
        <v>291</v>
      </c>
      <c r="CN411" s="3">
        <v>271.60000000000002</v>
      </c>
    </row>
    <row r="412" spans="1:92" x14ac:dyDescent="0.2">
      <c r="A412" s="4">
        <v>44256</v>
      </c>
      <c r="B412" s="3">
        <v>225.3</v>
      </c>
      <c r="C412" s="3">
        <v>208</v>
      </c>
      <c r="D412" s="3">
        <v>280.7</v>
      </c>
      <c r="E412" s="3">
        <v>204</v>
      </c>
      <c r="F412" s="3">
        <v>321.89999999999998</v>
      </c>
      <c r="G412" s="3">
        <v>352.9</v>
      </c>
      <c r="H412" s="3">
        <v>227</v>
      </c>
      <c r="I412" s="3">
        <v>201.2</v>
      </c>
      <c r="J412" s="3">
        <v>116.5</v>
      </c>
      <c r="K412" s="3">
        <v>191.2</v>
      </c>
      <c r="L412" s="3">
        <v>265.39999999999998</v>
      </c>
      <c r="M412" s="3">
        <v>253.4</v>
      </c>
      <c r="N412" s="3">
        <v>273.3</v>
      </c>
      <c r="O412" s="3">
        <v>378.3</v>
      </c>
      <c r="P412" s="3">
        <v>199.1</v>
      </c>
      <c r="Q412" s="3">
        <v>232.8</v>
      </c>
      <c r="R412" s="3">
        <v>200</v>
      </c>
      <c r="S412" s="3">
        <v>238</v>
      </c>
      <c r="T412" s="3">
        <v>192.3</v>
      </c>
      <c r="U412" s="3">
        <v>222</v>
      </c>
      <c r="V412" s="3">
        <v>179.5</v>
      </c>
      <c r="W412" s="3">
        <v>278</v>
      </c>
      <c r="X412" s="3">
        <v>183.8</v>
      </c>
      <c r="Y412" s="3">
        <v>296.3</v>
      </c>
      <c r="Z412" s="3">
        <v>230.8</v>
      </c>
      <c r="AA412" s="3">
        <v>181.4</v>
      </c>
      <c r="AB412" s="3">
        <v>233.9</v>
      </c>
      <c r="AC412" s="3">
        <v>174.7</v>
      </c>
      <c r="AD412" s="3">
        <v>152.1</v>
      </c>
      <c r="AE412" s="3">
        <v>252.9</v>
      </c>
      <c r="AF412" s="3">
        <v>228.2</v>
      </c>
      <c r="AG412" s="3">
        <v>217.8</v>
      </c>
      <c r="AH412" s="3">
        <v>283.8</v>
      </c>
      <c r="AI412" s="3">
        <v>194.8</v>
      </c>
      <c r="AJ412" s="3">
        <v>359</v>
      </c>
      <c r="AK412" s="3">
        <v>397.6</v>
      </c>
      <c r="AL412" s="3">
        <v>368.7</v>
      </c>
      <c r="AM412" s="3">
        <v>334.8</v>
      </c>
      <c r="AN412" s="3">
        <v>381.5</v>
      </c>
      <c r="AO412" s="3">
        <v>171.7</v>
      </c>
      <c r="AP412" s="3">
        <v>274.5</v>
      </c>
      <c r="AQ412" s="3">
        <v>376.7</v>
      </c>
      <c r="AR412" s="3">
        <v>203.5</v>
      </c>
      <c r="AS412" s="3">
        <v>856.9</v>
      </c>
      <c r="AT412" s="3">
        <v>623.4</v>
      </c>
      <c r="AU412" s="3">
        <v>384.1</v>
      </c>
      <c r="AV412" s="3">
        <v>221.2</v>
      </c>
      <c r="AW412" s="3">
        <v>431.1</v>
      </c>
      <c r="AX412" s="3">
        <v>399.1</v>
      </c>
      <c r="AY412" s="3">
        <v>522.9</v>
      </c>
      <c r="AZ412" s="3">
        <v>385.5</v>
      </c>
      <c r="BA412" s="3">
        <v>248.8</v>
      </c>
      <c r="BB412" s="3">
        <v>462.2</v>
      </c>
      <c r="BC412" s="3">
        <v>369.1</v>
      </c>
      <c r="BD412" s="3">
        <v>366.3</v>
      </c>
      <c r="BE412" s="3">
        <v>291.3</v>
      </c>
      <c r="BF412" s="3">
        <v>409</v>
      </c>
      <c r="BG412" s="3">
        <v>302.89999999999998</v>
      </c>
      <c r="BH412" s="3">
        <v>271.39999999999998</v>
      </c>
      <c r="BI412" s="3">
        <v>82</v>
      </c>
      <c r="BJ412" s="3">
        <v>213.7</v>
      </c>
      <c r="BK412" s="3">
        <v>208.4</v>
      </c>
      <c r="BL412" s="3">
        <v>254.8</v>
      </c>
      <c r="BM412" s="3">
        <v>488.8</v>
      </c>
      <c r="BN412" s="3">
        <v>119</v>
      </c>
      <c r="BO412" s="3">
        <v>446.9</v>
      </c>
      <c r="BP412" s="3">
        <v>517.70000000000005</v>
      </c>
      <c r="BQ412" s="3">
        <v>201.3</v>
      </c>
      <c r="BR412" s="3">
        <v>165.6</v>
      </c>
      <c r="BS412" s="3">
        <v>197.6</v>
      </c>
      <c r="BT412" s="3">
        <v>249</v>
      </c>
      <c r="BU412" s="3">
        <v>160.1</v>
      </c>
      <c r="BV412" s="3">
        <v>212.4</v>
      </c>
      <c r="BW412" s="3">
        <v>230.1</v>
      </c>
      <c r="BX412" s="3">
        <v>579.9</v>
      </c>
      <c r="BY412" s="3">
        <v>99.6</v>
      </c>
      <c r="BZ412" s="3">
        <v>473.9</v>
      </c>
      <c r="CA412" s="3">
        <v>364.2</v>
      </c>
      <c r="CB412" s="3">
        <v>864.3</v>
      </c>
      <c r="CC412" s="3">
        <v>446.7</v>
      </c>
      <c r="CD412" s="3">
        <v>596.20000000000005</v>
      </c>
      <c r="CE412" s="3">
        <v>361.7</v>
      </c>
      <c r="CF412" s="3">
        <v>6.8</v>
      </c>
      <c r="CG412" s="3">
        <v>124.8</v>
      </c>
      <c r="CH412" s="3">
        <v>99.8</v>
      </c>
      <c r="CI412" s="3">
        <v>490.8</v>
      </c>
      <c r="CJ412" s="3">
        <v>204.9</v>
      </c>
      <c r="CK412" s="3">
        <v>230.3</v>
      </c>
      <c r="CL412" s="3">
        <v>606.1</v>
      </c>
      <c r="CM412" s="3">
        <v>291.7</v>
      </c>
      <c r="CN412" s="3">
        <v>271.5</v>
      </c>
    </row>
    <row r="413" spans="1:92" x14ac:dyDescent="0.2">
      <c r="A413" s="4">
        <v>44287</v>
      </c>
      <c r="B413" s="3">
        <v>224.7</v>
      </c>
      <c r="C413" s="3">
        <v>209.8</v>
      </c>
      <c r="D413" s="3">
        <v>285.7</v>
      </c>
      <c r="E413" s="3">
        <v>202.2</v>
      </c>
      <c r="F413" s="3">
        <v>331.5</v>
      </c>
      <c r="G413" s="3">
        <v>363.4</v>
      </c>
      <c r="H413" s="3">
        <v>227.8</v>
      </c>
      <c r="I413" s="3">
        <v>201.6</v>
      </c>
      <c r="J413" s="3">
        <v>116.1</v>
      </c>
      <c r="K413" s="3">
        <v>191.2</v>
      </c>
      <c r="L413" s="3">
        <v>264.89999999999998</v>
      </c>
      <c r="M413" s="3">
        <v>264.10000000000002</v>
      </c>
      <c r="N413" s="3">
        <v>261.89999999999998</v>
      </c>
      <c r="O413" s="3">
        <v>364.6</v>
      </c>
      <c r="P413" s="3">
        <v>208.8</v>
      </c>
      <c r="Q413" s="3">
        <v>232.6</v>
      </c>
      <c r="R413" s="3">
        <v>200</v>
      </c>
      <c r="S413" s="3">
        <v>239.3</v>
      </c>
      <c r="T413" s="3">
        <v>198.4</v>
      </c>
      <c r="U413" s="3">
        <v>220.2</v>
      </c>
      <c r="V413" s="3">
        <v>174.1</v>
      </c>
      <c r="W413" s="3">
        <v>280.39999999999998</v>
      </c>
      <c r="X413" s="3">
        <v>187.8</v>
      </c>
      <c r="Y413" s="3">
        <v>303.2</v>
      </c>
      <c r="Z413" s="3">
        <v>233.8</v>
      </c>
      <c r="AA413" s="3">
        <v>181</v>
      </c>
      <c r="AB413" s="3">
        <v>238.1</v>
      </c>
      <c r="AC413" s="3">
        <v>176.1</v>
      </c>
      <c r="AD413" s="3">
        <v>153</v>
      </c>
      <c r="AE413" s="3">
        <v>256.5</v>
      </c>
      <c r="AF413" s="3">
        <v>228.8</v>
      </c>
      <c r="AG413" s="3">
        <v>218</v>
      </c>
      <c r="AH413" s="3">
        <v>287.39999999999998</v>
      </c>
      <c r="AI413" s="3">
        <v>199.4</v>
      </c>
      <c r="AJ413" s="3">
        <v>363.2</v>
      </c>
      <c r="AK413" s="3">
        <v>397.9</v>
      </c>
      <c r="AL413" s="3">
        <v>369.6</v>
      </c>
      <c r="AM413" s="3">
        <v>338</v>
      </c>
      <c r="AN413" s="3">
        <v>386</v>
      </c>
      <c r="AO413" s="3">
        <v>172.5</v>
      </c>
      <c r="AP413" s="3">
        <v>277.60000000000002</v>
      </c>
      <c r="AQ413" s="3">
        <v>381.2</v>
      </c>
      <c r="AR413" s="3">
        <v>205.6</v>
      </c>
      <c r="AS413" s="3">
        <v>857.9</v>
      </c>
      <c r="AT413" s="3">
        <v>623.20000000000005</v>
      </c>
      <c r="AU413" s="3">
        <v>385.1</v>
      </c>
      <c r="AV413" s="3">
        <v>221.4</v>
      </c>
      <c r="AW413" s="3">
        <v>437.2</v>
      </c>
      <c r="AX413" s="3">
        <v>415.2</v>
      </c>
      <c r="AY413" s="3">
        <v>532</v>
      </c>
      <c r="AZ413" s="3">
        <v>385.7</v>
      </c>
      <c r="BA413" s="3">
        <v>249.4</v>
      </c>
      <c r="BB413" s="3">
        <v>464.5</v>
      </c>
      <c r="BC413" s="3">
        <v>369.6</v>
      </c>
      <c r="BD413" s="3">
        <v>399.7</v>
      </c>
      <c r="BE413" s="3">
        <v>319</v>
      </c>
      <c r="BF413" s="3">
        <v>400.3</v>
      </c>
      <c r="BG413" s="3">
        <v>303.39999999999998</v>
      </c>
      <c r="BH413" s="3">
        <v>268.89999999999998</v>
      </c>
      <c r="BI413" s="3">
        <v>80.8</v>
      </c>
      <c r="BJ413" s="3">
        <v>213.3</v>
      </c>
      <c r="BK413" s="3">
        <v>208.7</v>
      </c>
      <c r="BL413" s="3">
        <v>255</v>
      </c>
      <c r="BM413" s="3">
        <v>488.8</v>
      </c>
      <c r="BN413" s="3">
        <v>121.8</v>
      </c>
      <c r="BO413" s="3">
        <v>449.1</v>
      </c>
      <c r="BP413" s="3">
        <v>518</v>
      </c>
      <c r="BQ413" s="3">
        <v>208.8</v>
      </c>
      <c r="BR413" s="3">
        <v>175.6</v>
      </c>
      <c r="BS413" s="3">
        <v>202.5</v>
      </c>
      <c r="BT413" s="3">
        <v>249.6</v>
      </c>
      <c r="BU413" s="3">
        <v>164.7</v>
      </c>
      <c r="BV413" s="3">
        <v>212.6</v>
      </c>
      <c r="BW413" s="3">
        <v>229.5</v>
      </c>
      <c r="BX413" s="3">
        <v>588.5</v>
      </c>
      <c r="BY413" s="3">
        <v>99.7</v>
      </c>
      <c r="BZ413" s="3">
        <v>473.6</v>
      </c>
      <c r="CA413" s="3">
        <v>368.1</v>
      </c>
      <c r="CB413" s="3">
        <v>870.1</v>
      </c>
      <c r="CC413" s="3">
        <v>459.5</v>
      </c>
      <c r="CD413" s="3">
        <v>603.1</v>
      </c>
      <c r="CE413" s="3">
        <v>404.8</v>
      </c>
      <c r="CF413" s="3">
        <v>6.7</v>
      </c>
      <c r="CG413" s="3">
        <v>126.5</v>
      </c>
      <c r="CH413" s="3">
        <v>97.7</v>
      </c>
      <c r="CI413" s="3">
        <v>492.6</v>
      </c>
      <c r="CJ413" s="3">
        <v>202.4</v>
      </c>
      <c r="CK413" s="3">
        <v>234.9</v>
      </c>
      <c r="CL413" s="3">
        <v>619.6</v>
      </c>
      <c r="CM413" s="3">
        <v>295.2</v>
      </c>
      <c r="CN413" s="3">
        <v>276.3</v>
      </c>
    </row>
    <row r="414" spans="1:92" x14ac:dyDescent="0.2">
      <c r="A414" s="4">
        <v>44317</v>
      </c>
      <c r="B414" s="3">
        <v>222.5</v>
      </c>
      <c r="C414" s="3">
        <v>207.7</v>
      </c>
      <c r="D414" s="3">
        <v>282.5</v>
      </c>
      <c r="E414" s="3">
        <v>204.5</v>
      </c>
      <c r="F414" s="3">
        <v>336.1</v>
      </c>
      <c r="G414" s="3">
        <v>368.4</v>
      </c>
      <c r="H414" s="3">
        <v>226.6</v>
      </c>
      <c r="I414" s="3">
        <v>200.3</v>
      </c>
      <c r="J414" s="3">
        <v>116.3</v>
      </c>
      <c r="K414" s="3">
        <v>186.9</v>
      </c>
      <c r="L414" s="3">
        <v>266</v>
      </c>
      <c r="M414" s="3">
        <v>254.4</v>
      </c>
      <c r="N414" s="3">
        <v>273.39999999999998</v>
      </c>
      <c r="O414" s="3">
        <v>376.2</v>
      </c>
      <c r="P414" s="3">
        <v>207.9</v>
      </c>
      <c r="Q414" s="3">
        <v>235.7</v>
      </c>
      <c r="R414" s="3">
        <v>201.5</v>
      </c>
      <c r="S414" s="3">
        <v>240.6</v>
      </c>
      <c r="T414" s="3">
        <v>198.9</v>
      </c>
      <c r="U414" s="3">
        <v>223.1</v>
      </c>
      <c r="V414" s="3">
        <v>177</v>
      </c>
      <c r="W414" s="3">
        <v>277.2</v>
      </c>
      <c r="X414" s="3">
        <v>187.2</v>
      </c>
      <c r="Y414" s="3">
        <v>301.60000000000002</v>
      </c>
      <c r="Z414" s="3">
        <v>232.9</v>
      </c>
      <c r="AA414" s="3">
        <v>181.4</v>
      </c>
      <c r="AB414" s="3">
        <v>236.7</v>
      </c>
      <c r="AC414" s="3">
        <v>176.9</v>
      </c>
      <c r="AD414" s="3">
        <v>153.6</v>
      </c>
      <c r="AE414" s="3">
        <v>258.7</v>
      </c>
      <c r="AF414" s="3">
        <v>229.7</v>
      </c>
      <c r="AG414" s="3">
        <v>218.8</v>
      </c>
      <c r="AH414" s="3">
        <v>288.5</v>
      </c>
      <c r="AI414" s="3">
        <v>196.6</v>
      </c>
      <c r="AJ414" s="3">
        <v>365.4</v>
      </c>
      <c r="AK414" s="3">
        <v>399.5</v>
      </c>
      <c r="AL414" s="3">
        <v>369.2</v>
      </c>
      <c r="AM414" s="3">
        <v>338</v>
      </c>
      <c r="AN414" s="3">
        <v>386.2</v>
      </c>
      <c r="AO414" s="3">
        <v>172.2</v>
      </c>
      <c r="AP414" s="3">
        <v>278.5</v>
      </c>
      <c r="AQ414" s="3">
        <v>382.2</v>
      </c>
      <c r="AR414" s="3">
        <v>206.4</v>
      </c>
      <c r="AS414" s="3">
        <v>853.7</v>
      </c>
      <c r="AT414" s="3">
        <v>621.5</v>
      </c>
      <c r="AU414" s="3">
        <v>385.6</v>
      </c>
      <c r="AV414" s="3">
        <v>221</v>
      </c>
      <c r="AW414" s="3">
        <v>434.2</v>
      </c>
      <c r="AX414" s="3">
        <v>415.2</v>
      </c>
      <c r="AY414" s="3">
        <v>532</v>
      </c>
      <c r="AZ414" s="3">
        <v>385.8</v>
      </c>
      <c r="BA414" s="3">
        <v>252.9</v>
      </c>
      <c r="BB414" s="3">
        <v>461.8</v>
      </c>
      <c r="BC414" s="3">
        <v>369.2</v>
      </c>
      <c r="BD414" s="3">
        <v>399.7</v>
      </c>
      <c r="BE414" s="3">
        <v>319</v>
      </c>
      <c r="BF414" s="3">
        <v>415.3</v>
      </c>
      <c r="BG414" s="3">
        <v>308.3</v>
      </c>
      <c r="BH414" s="3">
        <v>271.39999999999998</v>
      </c>
      <c r="BI414" s="3">
        <v>83</v>
      </c>
      <c r="BJ414" s="3">
        <v>215.2</v>
      </c>
      <c r="BK414" s="3">
        <v>209.7</v>
      </c>
      <c r="BL414" s="3">
        <v>257.89999999999998</v>
      </c>
      <c r="BM414" s="3">
        <v>488.8</v>
      </c>
      <c r="BN414" s="3">
        <v>120.8</v>
      </c>
      <c r="BO414" s="3">
        <v>450.5</v>
      </c>
      <c r="BP414" s="3">
        <v>519</v>
      </c>
      <c r="BQ414" s="3">
        <v>212.5</v>
      </c>
      <c r="BR414" s="3">
        <v>184.8</v>
      </c>
      <c r="BS414" s="3">
        <v>209.6</v>
      </c>
      <c r="BT414" s="3">
        <v>252.1</v>
      </c>
      <c r="BU414" s="3">
        <v>167.6</v>
      </c>
      <c r="BV414" s="3">
        <v>216.2</v>
      </c>
      <c r="BW414" s="3">
        <v>231.1</v>
      </c>
      <c r="BX414" s="3">
        <v>589.20000000000005</v>
      </c>
      <c r="BY414" s="3">
        <v>100.3</v>
      </c>
      <c r="BZ414" s="3">
        <v>479.4</v>
      </c>
      <c r="CA414" s="3">
        <v>371.4</v>
      </c>
      <c r="CB414" s="3">
        <v>882.5</v>
      </c>
      <c r="CC414" s="3">
        <v>443.9</v>
      </c>
      <c r="CD414" s="3">
        <v>584.20000000000005</v>
      </c>
      <c r="CE414" s="3">
        <v>390.5</v>
      </c>
      <c r="CF414" s="3">
        <v>6.9</v>
      </c>
      <c r="CG414" s="3">
        <v>129.1</v>
      </c>
      <c r="CH414" s="3">
        <v>99.6</v>
      </c>
      <c r="CI414" s="3">
        <v>499</v>
      </c>
      <c r="CJ414" s="3">
        <v>202.8</v>
      </c>
      <c r="CK414" s="3">
        <v>234.9</v>
      </c>
      <c r="CL414" s="3">
        <v>621.4</v>
      </c>
      <c r="CM414" s="3">
        <v>296.2</v>
      </c>
      <c r="CN414" s="3">
        <v>281.10000000000002</v>
      </c>
    </row>
    <row r="415" spans="1:92" x14ac:dyDescent="0.2">
      <c r="A415" s="4">
        <v>44348</v>
      </c>
      <c r="B415" s="3">
        <v>224.7</v>
      </c>
      <c r="C415" s="3">
        <v>207.9</v>
      </c>
      <c r="D415" s="3">
        <v>291.60000000000002</v>
      </c>
      <c r="E415" s="3">
        <v>205.1</v>
      </c>
      <c r="F415" s="3">
        <v>339.3</v>
      </c>
      <c r="G415" s="3">
        <v>371.9</v>
      </c>
      <c r="H415" s="3">
        <v>228</v>
      </c>
      <c r="I415" s="3">
        <v>201.6</v>
      </c>
      <c r="J415" s="3">
        <v>117.3</v>
      </c>
      <c r="K415" s="3">
        <v>191.4</v>
      </c>
      <c r="L415" s="3">
        <v>267.8</v>
      </c>
      <c r="M415" s="3">
        <v>256.5</v>
      </c>
      <c r="N415" s="3">
        <v>275.10000000000002</v>
      </c>
      <c r="O415" s="3">
        <v>374.7</v>
      </c>
      <c r="P415" s="3">
        <v>216.4</v>
      </c>
      <c r="Q415" s="3">
        <v>232.5</v>
      </c>
      <c r="R415" s="3">
        <v>204.1</v>
      </c>
      <c r="S415" s="3">
        <v>240</v>
      </c>
      <c r="T415" s="3">
        <v>199.3</v>
      </c>
      <c r="U415" s="3">
        <v>220.6</v>
      </c>
      <c r="V415" s="3">
        <v>170.7</v>
      </c>
      <c r="W415" s="3">
        <v>276.5</v>
      </c>
      <c r="X415" s="3">
        <v>188.9</v>
      </c>
      <c r="Y415" s="3">
        <v>299.89999999999998</v>
      </c>
      <c r="Z415" s="3">
        <v>228.3</v>
      </c>
      <c r="AA415" s="3">
        <v>181.3</v>
      </c>
      <c r="AB415" s="3">
        <v>230.6</v>
      </c>
      <c r="AC415" s="3">
        <v>176.4</v>
      </c>
      <c r="AD415" s="3">
        <v>152.80000000000001</v>
      </c>
      <c r="AE415" s="3">
        <v>259.89999999999998</v>
      </c>
      <c r="AF415" s="3">
        <v>228.3</v>
      </c>
      <c r="AG415" s="3">
        <v>216.9</v>
      </c>
      <c r="AH415" s="3">
        <v>290</v>
      </c>
      <c r="AI415" s="3">
        <v>196.9</v>
      </c>
      <c r="AJ415" s="3">
        <v>369.4</v>
      </c>
      <c r="AK415" s="3">
        <v>402.9</v>
      </c>
      <c r="AL415" s="3">
        <v>370.2</v>
      </c>
      <c r="AM415" s="3">
        <v>337.4</v>
      </c>
      <c r="AN415" s="3">
        <v>386.2</v>
      </c>
      <c r="AO415" s="3">
        <v>171.3</v>
      </c>
      <c r="AP415" s="3">
        <v>280.7</v>
      </c>
      <c r="AQ415" s="3">
        <v>383.2</v>
      </c>
      <c r="AR415" s="3">
        <v>208.9</v>
      </c>
      <c r="AS415" s="3">
        <v>855.7</v>
      </c>
      <c r="AT415" s="3">
        <v>624.6</v>
      </c>
      <c r="AU415" s="3">
        <v>386.2</v>
      </c>
      <c r="AV415" s="3">
        <v>221.5</v>
      </c>
      <c r="AW415" s="3">
        <v>438.2</v>
      </c>
      <c r="AX415" s="3">
        <v>415.2</v>
      </c>
      <c r="AY415" s="3">
        <v>532</v>
      </c>
      <c r="AZ415" s="3">
        <v>386.4</v>
      </c>
      <c r="BA415" s="3">
        <v>256.3</v>
      </c>
      <c r="BB415" s="3">
        <v>464.2</v>
      </c>
      <c r="BC415" s="3">
        <v>370.3</v>
      </c>
      <c r="BD415" s="3">
        <v>399.7</v>
      </c>
      <c r="BE415" s="3">
        <v>319</v>
      </c>
      <c r="BF415" s="3">
        <v>425.3</v>
      </c>
      <c r="BG415" s="3">
        <v>315.3</v>
      </c>
      <c r="BH415" s="3">
        <v>275.3</v>
      </c>
      <c r="BI415" s="3">
        <v>83.4</v>
      </c>
      <c r="BJ415" s="3">
        <v>218.1</v>
      </c>
      <c r="BK415" s="3">
        <v>212.3</v>
      </c>
      <c r="BL415" s="3">
        <v>256.8</v>
      </c>
      <c r="BM415" s="3">
        <v>488.8</v>
      </c>
      <c r="BN415" s="3">
        <v>122.2</v>
      </c>
      <c r="BO415" s="3">
        <v>453.1</v>
      </c>
      <c r="BP415" s="3">
        <v>520.6</v>
      </c>
      <c r="BQ415" s="3">
        <v>215.6</v>
      </c>
      <c r="BR415" s="3">
        <v>186.4</v>
      </c>
      <c r="BS415" s="3">
        <v>209.1</v>
      </c>
      <c r="BT415" s="3">
        <v>252</v>
      </c>
      <c r="BU415" s="3">
        <v>168.9</v>
      </c>
      <c r="BV415" s="3">
        <v>217.5</v>
      </c>
      <c r="BW415" s="3">
        <v>229.2</v>
      </c>
      <c r="BX415" s="3">
        <v>589.79999999999995</v>
      </c>
      <c r="BY415" s="3">
        <v>102.7</v>
      </c>
      <c r="BZ415" s="3">
        <v>480.8</v>
      </c>
      <c r="CA415" s="3">
        <v>379.7</v>
      </c>
      <c r="CB415" s="3">
        <v>900.1</v>
      </c>
      <c r="CC415" s="3">
        <v>452.5</v>
      </c>
      <c r="CD415" s="3">
        <v>577.4</v>
      </c>
      <c r="CE415" s="3">
        <v>405.3</v>
      </c>
      <c r="CF415" s="3">
        <v>6.9</v>
      </c>
      <c r="CG415" s="3">
        <v>134.80000000000001</v>
      </c>
      <c r="CH415" s="3">
        <v>98.4</v>
      </c>
      <c r="CI415" s="3">
        <v>512.5</v>
      </c>
      <c r="CJ415" s="3">
        <v>202</v>
      </c>
      <c r="CK415" s="3">
        <v>234.9</v>
      </c>
      <c r="CL415" s="3">
        <v>623.6</v>
      </c>
      <c r="CM415" s="3">
        <v>298.10000000000002</v>
      </c>
      <c r="CN415" s="3">
        <v>281.8</v>
      </c>
    </row>
    <row r="416" spans="1:92" x14ac:dyDescent="0.2">
      <c r="A416" s="4">
        <v>44378</v>
      </c>
      <c r="B416" s="3">
        <v>225.7</v>
      </c>
      <c r="C416" s="3">
        <v>208.7</v>
      </c>
      <c r="D416" s="3">
        <v>288.89999999999998</v>
      </c>
      <c r="E416" s="3">
        <v>206.1</v>
      </c>
      <c r="F416" s="3">
        <v>334</v>
      </c>
      <c r="G416" s="3">
        <v>366.1</v>
      </c>
      <c r="H416" s="3">
        <v>230.8</v>
      </c>
      <c r="I416" s="3">
        <v>200.1</v>
      </c>
      <c r="J416" s="3">
        <v>117.8</v>
      </c>
      <c r="K416" s="3">
        <v>191.3</v>
      </c>
      <c r="L416" s="3">
        <v>263.39999999999998</v>
      </c>
      <c r="M416" s="3">
        <v>260.60000000000002</v>
      </c>
      <c r="N416" s="3">
        <v>262.39999999999998</v>
      </c>
      <c r="O416" s="3">
        <v>372</v>
      </c>
      <c r="P416" s="3">
        <v>218.8</v>
      </c>
      <c r="Q416" s="3">
        <v>226.3</v>
      </c>
      <c r="R416" s="3">
        <v>203.5</v>
      </c>
      <c r="S416" s="3">
        <v>240.1</v>
      </c>
      <c r="T416" s="3">
        <v>196.3</v>
      </c>
      <c r="U416" s="3">
        <v>215.5</v>
      </c>
      <c r="V416" s="3">
        <v>179.9</v>
      </c>
      <c r="W416" s="3">
        <v>274.39999999999998</v>
      </c>
      <c r="X416" s="3">
        <v>185.8</v>
      </c>
      <c r="Y416" s="3">
        <v>298.89999999999998</v>
      </c>
      <c r="Z416" s="3">
        <v>227.9</v>
      </c>
      <c r="AA416" s="3">
        <v>178.8</v>
      </c>
      <c r="AB416" s="3">
        <v>231.1</v>
      </c>
      <c r="AC416" s="3">
        <v>176</v>
      </c>
      <c r="AD416" s="3">
        <v>152.30000000000001</v>
      </c>
      <c r="AE416" s="3">
        <v>260.60000000000002</v>
      </c>
      <c r="AF416" s="3">
        <v>227.1</v>
      </c>
      <c r="AG416" s="3">
        <v>215.2</v>
      </c>
      <c r="AH416" s="3">
        <v>291.3</v>
      </c>
      <c r="AI416" s="3">
        <v>197.8</v>
      </c>
      <c r="AJ416" s="3">
        <v>368.7</v>
      </c>
      <c r="AK416" s="3">
        <v>400.9</v>
      </c>
      <c r="AL416" s="3">
        <v>370.6</v>
      </c>
      <c r="AM416" s="3">
        <v>336.6</v>
      </c>
      <c r="AN416" s="3">
        <v>386.1</v>
      </c>
      <c r="AO416" s="3">
        <v>170.1</v>
      </c>
      <c r="AP416" s="3">
        <v>280.3</v>
      </c>
      <c r="AQ416" s="3">
        <v>389.5</v>
      </c>
      <c r="AR416" s="3">
        <v>205.5</v>
      </c>
      <c r="AS416" s="3">
        <v>858.7</v>
      </c>
      <c r="AT416" s="3">
        <v>625.9</v>
      </c>
      <c r="AU416" s="3">
        <v>387.2</v>
      </c>
      <c r="AV416" s="3">
        <v>222.4</v>
      </c>
      <c r="AW416" s="3">
        <v>446.6</v>
      </c>
      <c r="AX416" s="3">
        <v>415.2</v>
      </c>
      <c r="AY416" s="3">
        <v>532</v>
      </c>
      <c r="AZ416" s="3">
        <v>387.3</v>
      </c>
      <c r="BA416" s="3">
        <v>259.39999999999998</v>
      </c>
      <c r="BB416" s="3">
        <v>465.7</v>
      </c>
      <c r="BC416" s="3">
        <v>370.3</v>
      </c>
      <c r="BD416" s="3">
        <v>400.2</v>
      </c>
      <c r="BE416" s="3">
        <v>319</v>
      </c>
      <c r="BF416" s="3">
        <v>428</v>
      </c>
      <c r="BG416" s="3">
        <v>309.60000000000002</v>
      </c>
      <c r="BH416" s="3">
        <v>274.10000000000002</v>
      </c>
      <c r="BI416" s="3">
        <v>83.4</v>
      </c>
      <c r="BJ416" s="3">
        <v>218.4</v>
      </c>
      <c r="BK416" s="3">
        <v>209.3</v>
      </c>
      <c r="BL416" s="3">
        <v>258.10000000000002</v>
      </c>
      <c r="BM416" s="3">
        <v>488.8</v>
      </c>
      <c r="BN416" s="3">
        <v>120.1</v>
      </c>
      <c r="BO416" s="3">
        <v>454.1</v>
      </c>
      <c r="BP416" s="3">
        <v>522.9</v>
      </c>
      <c r="BQ416" s="3">
        <v>214.8</v>
      </c>
      <c r="BR416" s="3">
        <v>181.3</v>
      </c>
      <c r="BS416" s="3">
        <v>205.2</v>
      </c>
      <c r="BT416" s="3">
        <v>248.9</v>
      </c>
      <c r="BU416" s="3">
        <v>168</v>
      </c>
      <c r="BV416" s="3">
        <v>215.8</v>
      </c>
      <c r="BW416" s="3">
        <v>230.8</v>
      </c>
      <c r="BX416" s="3">
        <v>592.4</v>
      </c>
      <c r="BY416" s="3">
        <v>106.7</v>
      </c>
      <c r="BZ416" s="3">
        <v>486.7</v>
      </c>
      <c r="CA416" s="3">
        <v>387.4</v>
      </c>
      <c r="CB416" s="3">
        <v>900.7</v>
      </c>
      <c r="CC416" s="3">
        <v>446</v>
      </c>
      <c r="CD416" s="3">
        <v>582.29999999999995</v>
      </c>
      <c r="CE416" s="3">
        <v>431.4</v>
      </c>
      <c r="CF416" s="3">
        <v>6.9</v>
      </c>
      <c r="CG416" s="3">
        <v>128.19999999999999</v>
      </c>
      <c r="CH416" s="3">
        <v>98.5</v>
      </c>
      <c r="CI416" s="3">
        <v>508</v>
      </c>
      <c r="CJ416" s="3">
        <v>204.5</v>
      </c>
      <c r="CK416" s="3">
        <v>234.9</v>
      </c>
      <c r="CL416" s="3">
        <v>627.9</v>
      </c>
      <c r="CM416" s="3">
        <v>299.2</v>
      </c>
      <c r="CN416" s="3">
        <v>280.8</v>
      </c>
    </row>
    <row r="417" spans="1:92" x14ac:dyDescent="0.2">
      <c r="A417" s="4">
        <v>44409</v>
      </c>
      <c r="B417" s="3">
        <v>226</v>
      </c>
      <c r="C417" s="3">
        <v>209.6</v>
      </c>
      <c r="D417" s="3">
        <v>292.8</v>
      </c>
      <c r="E417" s="3">
        <v>207.6</v>
      </c>
      <c r="F417" s="3">
        <v>336.9</v>
      </c>
      <c r="G417" s="3">
        <v>369.3</v>
      </c>
      <c r="H417" s="3">
        <v>220.6</v>
      </c>
      <c r="I417" s="3">
        <v>200.7</v>
      </c>
      <c r="J417" s="3">
        <v>117.7</v>
      </c>
      <c r="K417" s="3">
        <v>193.4</v>
      </c>
      <c r="L417" s="3">
        <v>266.89999999999998</v>
      </c>
      <c r="M417" s="3">
        <v>258.7</v>
      </c>
      <c r="N417" s="3">
        <v>271.10000000000002</v>
      </c>
      <c r="O417" s="3">
        <v>370.5</v>
      </c>
      <c r="P417" s="3">
        <v>219.9</v>
      </c>
      <c r="Q417" s="3">
        <v>233.4</v>
      </c>
      <c r="R417" s="3">
        <v>204.3</v>
      </c>
      <c r="S417" s="3">
        <v>241.4</v>
      </c>
      <c r="T417" s="3">
        <v>202.5</v>
      </c>
      <c r="U417" s="3">
        <v>220.4</v>
      </c>
      <c r="V417" s="3">
        <v>179.7</v>
      </c>
      <c r="W417" s="3">
        <v>282.60000000000002</v>
      </c>
      <c r="X417" s="3">
        <v>188.3</v>
      </c>
      <c r="Y417" s="3">
        <v>304.10000000000002</v>
      </c>
      <c r="Z417" s="3">
        <v>231.8</v>
      </c>
      <c r="AA417" s="3">
        <v>176.2</v>
      </c>
      <c r="AB417" s="3">
        <v>237.4</v>
      </c>
      <c r="AC417" s="3">
        <v>175.3</v>
      </c>
      <c r="AD417" s="3">
        <v>151.19999999999999</v>
      </c>
      <c r="AE417" s="3">
        <v>262</v>
      </c>
      <c r="AF417" s="3">
        <v>227.4</v>
      </c>
      <c r="AG417" s="3">
        <v>214</v>
      </c>
      <c r="AH417" s="3">
        <v>299.2</v>
      </c>
      <c r="AI417" s="3">
        <v>200</v>
      </c>
      <c r="AJ417" s="3">
        <v>369.3</v>
      </c>
      <c r="AK417" s="3">
        <v>403.9</v>
      </c>
      <c r="AL417" s="3">
        <v>371.4</v>
      </c>
      <c r="AM417" s="3">
        <v>337.1</v>
      </c>
      <c r="AN417" s="3">
        <v>386.4</v>
      </c>
      <c r="AO417" s="3">
        <v>170.6</v>
      </c>
      <c r="AP417" s="3">
        <v>282.39999999999998</v>
      </c>
      <c r="AQ417" s="3">
        <v>391.3</v>
      </c>
      <c r="AR417" s="3">
        <v>207.6</v>
      </c>
      <c r="AS417" s="3">
        <v>859.2</v>
      </c>
      <c r="AT417" s="3">
        <v>626.4</v>
      </c>
      <c r="AU417" s="3">
        <v>387.7</v>
      </c>
      <c r="AV417" s="3">
        <v>220.8</v>
      </c>
      <c r="AW417" s="3">
        <v>444</v>
      </c>
      <c r="AX417" s="3">
        <v>415.2</v>
      </c>
      <c r="AY417" s="3">
        <v>532</v>
      </c>
      <c r="AZ417" s="3">
        <v>388.5</v>
      </c>
      <c r="BA417" s="3">
        <v>263.39999999999998</v>
      </c>
      <c r="BB417" s="3">
        <v>463.3</v>
      </c>
      <c r="BC417" s="3">
        <v>370</v>
      </c>
      <c r="BD417" s="3">
        <v>400.2</v>
      </c>
      <c r="BE417" s="3">
        <v>319</v>
      </c>
      <c r="BF417" s="3">
        <v>423.4</v>
      </c>
      <c r="BG417" s="3">
        <v>315</v>
      </c>
      <c r="BH417" s="3">
        <v>275.10000000000002</v>
      </c>
      <c r="BI417" s="3">
        <v>85.1</v>
      </c>
      <c r="BJ417" s="3">
        <v>219.5</v>
      </c>
      <c r="BK417" s="3">
        <v>210.9</v>
      </c>
      <c r="BL417" s="3">
        <v>260.8</v>
      </c>
      <c r="BM417" s="3">
        <v>488.8</v>
      </c>
      <c r="BN417" s="3">
        <v>119.8</v>
      </c>
      <c r="BO417" s="3">
        <v>455.7</v>
      </c>
      <c r="BP417" s="3">
        <v>520.29999999999995</v>
      </c>
      <c r="BQ417" s="3">
        <v>213.4</v>
      </c>
      <c r="BR417" s="3">
        <v>181.7</v>
      </c>
      <c r="BS417" s="3">
        <v>210.6</v>
      </c>
      <c r="BT417" s="3">
        <v>250.5</v>
      </c>
      <c r="BU417" s="3">
        <v>168.6</v>
      </c>
      <c r="BV417" s="3">
        <v>217.8</v>
      </c>
      <c r="BW417" s="3">
        <v>229.9</v>
      </c>
      <c r="BX417" s="3">
        <v>593.4</v>
      </c>
      <c r="BY417" s="3">
        <v>109.9</v>
      </c>
      <c r="BZ417" s="3">
        <v>484.2</v>
      </c>
      <c r="CA417" s="3">
        <v>393.6</v>
      </c>
      <c r="CB417" s="3">
        <v>929.9</v>
      </c>
      <c r="CC417" s="3">
        <v>447.7</v>
      </c>
      <c r="CD417" s="3">
        <v>561.70000000000005</v>
      </c>
      <c r="CE417" s="3">
        <v>461.5</v>
      </c>
      <c r="CF417" s="3">
        <v>6.9</v>
      </c>
      <c r="CG417" s="3">
        <v>132.69999999999999</v>
      </c>
      <c r="CH417" s="3">
        <v>100.5</v>
      </c>
      <c r="CI417" s="3">
        <v>515.20000000000005</v>
      </c>
      <c r="CJ417" s="3">
        <v>204.6</v>
      </c>
      <c r="CK417" s="3">
        <v>234.9</v>
      </c>
      <c r="CL417" s="3">
        <v>635.29999999999995</v>
      </c>
      <c r="CM417" s="3">
        <v>292.89999999999998</v>
      </c>
      <c r="CN417" s="3">
        <v>291.8</v>
      </c>
    </row>
    <row r="418" spans="1:92" x14ac:dyDescent="0.2">
      <c r="A418" s="4">
        <v>44440</v>
      </c>
      <c r="B418" s="3">
        <v>227</v>
      </c>
      <c r="C418" s="3">
        <v>206.3</v>
      </c>
      <c r="D418" s="3">
        <v>288</v>
      </c>
      <c r="E418" s="3">
        <v>208.7</v>
      </c>
      <c r="F418" s="3">
        <v>336</v>
      </c>
      <c r="G418" s="3">
        <v>368.3</v>
      </c>
      <c r="H418" s="3">
        <v>236.9</v>
      </c>
      <c r="I418" s="3">
        <v>200.6</v>
      </c>
      <c r="J418" s="3">
        <v>118.4</v>
      </c>
      <c r="K418" s="3">
        <v>189.8</v>
      </c>
      <c r="L418" s="3">
        <v>266.7</v>
      </c>
      <c r="M418" s="3">
        <v>263</v>
      </c>
      <c r="N418" s="3">
        <v>266.60000000000002</v>
      </c>
      <c r="O418" s="3">
        <v>376.1</v>
      </c>
      <c r="P418" s="3">
        <v>219.5</v>
      </c>
      <c r="Q418" s="3">
        <v>230.4</v>
      </c>
      <c r="R418" s="3">
        <v>206.2</v>
      </c>
      <c r="S418" s="3">
        <v>241.1</v>
      </c>
      <c r="T418" s="3">
        <v>198.7</v>
      </c>
      <c r="U418" s="3">
        <v>219.5</v>
      </c>
      <c r="V418" s="3">
        <v>171.4</v>
      </c>
      <c r="W418" s="3">
        <v>283.60000000000002</v>
      </c>
      <c r="X418" s="3">
        <v>188.7</v>
      </c>
      <c r="Y418" s="3">
        <v>303.3</v>
      </c>
      <c r="Z418" s="3">
        <v>230</v>
      </c>
      <c r="AA418" s="3">
        <v>175.8</v>
      </c>
      <c r="AB418" s="3">
        <v>235.2</v>
      </c>
      <c r="AC418" s="3">
        <v>175.9</v>
      </c>
      <c r="AD418" s="3">
        <v>152.1</v>
      </c>
      <c r="AE418" s="3">
        <v>261.3</v>
      </c>
      <c r="AF418" s="3">
        <v>230.1</v>
      </c>
      <c r="AG418" s="3">
        <v>218.5</v>
      </c>
      <c r="AH418" s="3">
        <v>292.2</v>
      </c>
      <c r="AI418" s="3">
        <v>199.4</v>
      </c>
      <c r="AJ418" s="3">
        <v>369.4</v>
      </c>
      <c r="AK418" s="3">
        <v>406.7</v>
      </c>
      <c r="AL418" s="3">
        <v>372.4</v>
      </c>
      <c r="AM418" s="3">
        <v>338.4</v>
      </c>
      <c r="AN418" s="3">
        <v>387.1</v>
      </c>
      <c r="AO418" s="3">
        <v>172.1</v>
      </c>
      <c r="AP418" s="3">
        <v>283.89999999999998</v>
      </c>
      <c r="AQ418" s="3">
        <v>393.1</v>
      </c>
      <c r="AR418" s="3">
        <v>208.8</v>
      </c>
      <c r="AS418" s="3">
        <v>858.1</v>
      </c>
      <c r="AT418" s="3">
        <v>626.29999999999995</v>
      </c>
      <c r="AU418" s="3">
        <v>388.4</v>
      </c>
      <c r="AV418" s="3">
        <v>222.2</v>
      </c>
      <c r="AW418" s="3">
        <v>455.7</v>
      </c>
      <c r="AX418" s="3">
        <v>415.2</v>
      </c>
      <c r="AY418" s="3">
        <v>532</v>
      </c>
      <c r="AZ418" s="3">
        <v>390.2</v>
      </c>
      <c r="BA418" s="3">
        <v>265.89999999999998</v>
      </c>
      <c r="BB418" s="3">
        <v>465.6</v>
      </c>
      <c r="BC418" s="3">
        <v>372.1</v>
      </c>
      <c r="BD418" s="3">
        <v>400.2</v>
      </c>
      <c r="BE418" s="3">
        <v>319</v>
      </c>
      <c r="BF418" s="3">
        <v>438.8</v>
      </c>
      <c r="BG418" s="3">
        <v>329.4</v>
      </c>
      <c r="BH418" s="3">
        <v>279.8</v>
      </c>
      <c r="BI418" s="3">
        <v>83.4</v>
      </c>
      <c r="BJ418" s="3">
        <v>215.9</v>
      </c>
      <c r="BK418" s="3">
        <v>210.8</v>
      </c>
      <c r="BL418" s="3">
        <v>257.3</v>
      </c>
      <c r="BM418" s="3">
        <v>488.8</v>
      </c>
      <c r="BN418" s="3">
        <v>121.4</v>
      </c>
      <c r="BO418" s="3">
        <v>456.6</v>
      </c>
      <c r="BP418" s="3">
        <v>527.9</v>
      </c>
      <c r="BQ418" s="3">
        <v>219</v>
      </c>
      <c r="BR418" s="3">
        <v>188.8</v>
      </c>
      <c r="BS418" s="3">
        <v>216</v>
      </c>
      <c r="BT418" s="3">
        <v>254.2</v>
      </c>
      <c r="BU418" s="3">
        <v>171</v>
      </c>
      <c r="BV418" s="3">
        <v>218.9</v>
      </c>
      <c r="BW418" s="3">
        <v>228.4</v>
      </c>
      <c r="BX418" s="3">
        <v>594.4</v>
      </c>
      <c r="BY418" s="3">
        <v>111.7</v>
      </c>
      <c r="BZ418" s="3">
        <v>484.2</v>
      </c>
      <c r="CA418" s="3">
        <v>393.5</v>
      </c>
      <c r="CB418" s="3">
        <v>932.1</v>
      </c>
      <c r="CC418" s="3">
        <v>442</v>
      </c>
      <c r="CD418" s="3">
        <v>556.9</v>
      </c>
      <c r="CE418" s="3">
        <v>389.6</v>
      </c>
      <c r="CF418" s="3">
        <v>7</v>
      </c>
      <c r="CG418" s="3">
        <v>135.1</v>
      </c>
      <c r="CH418" s="3">
        <v>101.1</v>
      </c>
      <c r="CI418" s="3">
        <v>519.70000000000005</v>
      </c>
      <c r="CJ418" s="3">
        <v>206.2</v>
      </c>
      <c r="CK418" s="3">
        <v>234.9</v>
      </c>
      <c r="CL418" s="3">
        <v>646</v>
      </c>
      <c r="CM418" s="3">
        <v>297.10000000000002</v>
      </c>
      <c r="CN418" s="3">
        <v>288.5</v>
      </c>
    </row>
    <row r="419" spans="1:92" x14ac:dyDescent="0.2">
      <c r="A419" s="4">
        <v>44470</v>
      </c>
      <c r="B419" s="3">
        <v>227.5</v>
      </c>
      <c r="C419" s="3">
        <v>208.6</v>
      </c>
      <c r="D419" s="3">
        <v>289.89999999999998</v>
      </c>
      <c r="E419" s="3">
        <v>210.7</v>
      </c>
      <c r="F419" s="3">
        <v>345.3</v>
      </c>
      <c r="G419" s="3">
        <v>378.5</v>
      </c>
      <c r="H419" s="3">
        <v>235.3</v>
      </c>
      <c r="I419" s="3">
        <v>201</v>
      </c>
      <c r="J419" s="3">
        <v>118.4</v>
      </c>
      <c r="K419" s="3">
        <v>192.7</v>
      </c>
      <c r="L419" s="3">
        <v>270.60000000000002</v>
      </c>
      <c r="M419" s="3">
        <v>263.5</v>
      </c>
      <c r="N419" s="3">
        <v>273.60000000000002</v>
      </c>
      <c r="O419" s="3">
        <v>380</v>
      </c>
      <c r="P419" s="3">
        <v>213.9</v>
      </c>
      <c r="Q419" s="3">
        <v>231.5</v>
      </c>
      <c r="R419" s="3">
        <v>207</v>
      </c>
      <c r="S419" s="3">
        <v>243.9</v>
      </c>
      <c r="T419" s="3">
        <v>203.7</v>
      </c>
      <c r="U419" s="3">
        <v>224</v>
      </c>
      <c r="V419" s="3">
        <v>179.4</v>
      </c>
      <c r="W419" s="3">
        <v>282.39999999999998</v>
      </c>
      <c r="X419" s="3">
        <v>192.6</v>
      </c>
      <c r="Y419" s="3">
        <v>297.8</v>
      </c>
      <c r="Z419" s="3">
        <v>232.3</v>
      </c>
      <c r="AA419" s="3">
        <v>177.6</v>
      </c>
      <c r="AB419" s="3">
        <v>237.5</v>
      </c>
      <c r="AC419" s="3">
        <v>178</v>
      </c>
      <c r="AD419" s="3">
        <v>154.30000000000001</v>
      </c>
      <c r="AE419" s="3">
        <v>261.89999999999998</v>
      </c>
      <c r="AF419" s="3">
        <v>233.3</v>
      </c>
      <c r="AG419" s="3">
        <v>221</v>
      </c>
      <c r="AH419" s="3">
        <v>299.39999999999998</v>
      </c>
      <c r="AI419" s="3">
        <v>198.6</v>
      </c>
      <c r="AJ419" s="3">
        <v>374.8</v>
      </c>
      <c r="AK419" s="3">
        <v>415.9</v>
      </c>
      <c r="AL419" s="3">
        <v>374.6</v>
      </c>
      <c r="AM419" s="3">
        <v>340.2</v>
      </c>
      <c r="AN419" s="3">
        <v>391</v>
      </c>
      <c r="AO419" s="3">
        <v>171.2</v>
      </c>
      <c r="AP419" s="3">
        <v>282.89999999999998</v>
      </c>
      <c r="AQ419" s="3">
        <v>396.7</v>
      </c>
      <c r="AR419" s="3">
        <v>205.8</v>
      </c>
      <c r="AS419" s="3">
        <v>858.2</v>
      </c>
      <c r="AT419" s="3">
        <v>627.5</v>
      </c>
      <c r="AU419" s="3">
        <v>389.9</v>
      </c>
      <c r="AV419" s="3">
        <v>222.3</v>
      </c>
      <c r="AW419" s="3">
        <v>460.3</v>
      </c>
      <c r="AX419" s="3">
        <v>415.2</v>
      </c>
      <c r="AY419" s="3">
        <v>532</v>
      </c>
      <c r="AZ419" s="3">
        <v>391.2</v>
      </c>
      <c r="BA419" s="3">
        <v>271</v>
      </c>
      <c r="BB419" s="3">
        <v>465.7</v>
      </c>
      <c r="BC419" s="3">
        <v>376.1</v>
      </c>
      <c r="BD419" s="3">
        <v>435</v>
      </c>
      <c r="BE419" s="3">
        <v>375.1</v>
      </c>
      <c r="BF419" s="3">
        <v>504.8</v>
      </c>
      <c r="BG419" s="3">
        <v>326.60000000000002</v>
      </c>
      <c r="BH419" s="3">
        <v>278.10000000000002</v>
      </c>
      <c r="BI419" s="3">
        <v>86.2</v>
      </c>
      <c r="BJ419" s="3">
        <v>220.9</v>
      </c>
      <c r="BK419" s="3">
        <v>210.5</v>
      </c>
      <c r="BL419" s="3">
        <v>261.2</v>
      </c>
      <c r="BM419" s="3">
        <v>488.8</v>
      </c>
      <c r="BN419" s="3">
        <v>121.3</v>
      </c>
      <c r="BO419" s="3">
        <v>458.5</v>
      </c>
      <c r="BP419" s="3">
        <v>529.4</v>
      </c>
      <c r="BQ419" s="3">
        <v>224.2</v>
      </c>
      <c r="BR419" s="3">
        <v>191.8</v>
      </c>
      <c r="BS419" s="3">
        <v>221.5</v>
      </c>
      <c r="BT419" s="3">
        <v>257.60000000000002</v>
      </c>
      <c r="BU419" s="3">
        <v>172.2</v>
      </c>
      <c r="BV419" s="3">
        <v>219.4</v>
      </c>
      <c r="BW419" s="3">
        <v>231.9</v>
      </c>
      <c r="BX419" s="3">
        <v>590.29999999999995</v>
      </c>
      <c r="BY419" s="3">
        <v>114.9</v>
      </c>
      <c r="BZ419" s="3">
        <v>485.9</v>
      </c>
      <c r="CA419" s="3">
        <v>401.6</v>
      </c>
      <c r="CB419" s="3">
        <v>921.3</v>
      </c>
      <c r="CC419" s="3">
        <v>445.7</v>
      </c>
      <c r="CD419" s="3">
        <v>554.70000000000005</v>
      </c>
      <c r="CE419" s="3">
        <v>404.6</v>
      </c>
      <c r="CF419" s="3">
        <v>7</v>
      </c>
      <c r="CG419" s="3">
        <v>132.5</v>
      </c>
      <c r="CH419" s="3">
        <v>100.6</v>
      </c>
      <c r="CI419" s="3">
        <v>516.70000000000005</v>
      </c>
      <c r="CJ419" s="3">
        <v>206.7</v>
      </c>
      <c r="CK419" s="3">
        <v>234.9</v>
      </c>
      <c r="CL419" s="3">
        <v>639.6</v>
      </c>
      <c r="CM419" s="3">
        <v>298.8</v>
      </c>
      <c r="CN419" s="3">
        <v>289</v>
      </c>
    </row>
    <row r="420" spans="1:92" x14ac:dyDescent="0.2">
      <c r="A420" s="4">
        <v>44501</v>
      </c>
      <c r="B420" s="3">
        <v>226.4</v>
      </c>
      <c r="C420" s="3">
        <v>212.4</v>
      </c>
      <c r="D420" s="3">
        <v>292.89999999999998</v>
      </c>
      <c r="E420" s="3">
        <v>214</v>
      </c>
      <c r="F420" s="3">
        <v>336.6</v>
      </c>
      <c r="G420" s="3">
        <v>368.9</v>
      </c>
      <c r="H420" s="3">
        <v>236.9</v>
      </c>
      <c r="I420" s="3">
        <v>200.8</v>
      </c>
      <c r="J420" s="3">
        <v>119.4</v>
      </c>
      <c r="K420" s="3">
        <v>193.1</v>
      </c>
      <c r="L420" s="3">
        <v>268.8</v>
      </c>
      <c r="M420" s="3">
        <v>262.10000000000002</v>
      </c>
      <c r="N420" s="3">
        <v>271.5</v>
      </c>
      <c r="O420" s="3">
        <v>383.7</v>
      </c>
      <c r="P420" s="3">
        <v>223.4</v>
      </c>
      <c r="Q420" s="3">
        <v>232.7</v>
      </c>
      <c r="R420" s="3">
        <v>209.7</v>
      </c>
      <c r="S420" s="3">
        <v>249.8</v>
      </c>
      <c r="T420" s="3">
        <v>204</v>
      </c>
      <c r="U420" s="3">
        <v>223.1</v>
      </c>
      <c r="V420" s="3">
        <v>178.5</v>
      </c>
      <c r="W420" s="3">
        <v>283.5</v>
      </c>
      <c r="X420" s="3">
        <v>195.2</v>
      </c>
      <c r="Y420" s="3">
        <v>302</v>
      </c>
      <c r="Z420" s="3">
        <v>233.5</v>
      </c>
      <c r="AA420" s="3">
        <v>175.8</v>
      </c>
      <c r="AB420" s="3">
        <v>239.9</v>
      </c>
      <c r="AC420" s="3">
        <v>178.8</v>
      </c>
      <c r="AD420" s="3">
        <v>155</v>
      </c>
      <c r="AE420" s="3">
        <v>263</v>
      </c>
      <c r="AF420" s="3">
        <v>239.7</v>
      </c>
      <c r="AG420" s="3">
        <v>228.8</v>
      </c>
      <c r="AH420" s="3">
        <v>298.39999999999998</v>
      </c>
      <c r="AI420" s="3">
        <v>201.9</v>
      </c>
      <c r="AJ420" s="3">
        <v>376.8</v>
      </c>
      <c r="AK420" s="3">
        <v>415.6</v>
      </c>
      <c r="AL420" s="3">
        <v>376.8</v>
      </c>
      <c r="AM420" s="3">
        <v>341.4</v>
      </c>
      <c r="AN420" s="3">
        <v>392.1</v>
      </c>
      <c r="AO420" s="3">
        <v>172</v>
      </c>
      <c r="AP420" s="3">
        <v>281.8</v>
      </c>
      <c r="AQ420" s="3">
        <v>386.4</v>
      </c>
      <c r="AR420" s="3">
        <v>209</v>
      </c>
      <c r="AS420" s="3">
        <v>892.9</v>
      </c>
      <c r="AT420" s="3">
        <v>657.6</v>
      </c>
      <c r="AU420" s="3">
        <v>390.7</v>
      </c>
      <c r="AV420" s="3">
        <v>222.2</v>
      </c>
      <c r="AW420" s="3">
        <v>466.2</v>
      </c>
      <c r="AX420" s="3">
        <v>415.2</v>
      </c>
      <c r="AY420" s="3">
        <v>532</v>
      </c>
      <c r="AZ420" s="3">
        <v>391.4</v>
      </c>
      <c r="BA420" s="3">
        <v>272</v>
      </c>
      <c r="BB420" s="3">
        <v>470.8</v>
      </c>
      <c r="BC420" s="3">
        <v>377.8</v>
      </c>
      <c r="BD420" s="3">
        <v>435</v>
      </c>
      <c r="BE420" s="3">
        <v>375.1</v>
      </c>
      <c r="BF420" s="3">
        <v>519.6</v>
      </c>
      <c r="BG420" s="3">
        <v>331.3</v>
      </c>
      <c r="BH420" s="3">
        <v>280.7</v>
      </c>
      <c r="BI420" s="3">
        <v>85.4</v>
      </c>
      <c r="BJ420" s="3">
        <v>225.2</v>
      </c>
      <c r="BK420" s="3">
        <v>213.3</v>
      </c>
      <c r="BL420" s="3">
        <v>262.2</v>
      </c>
      <c r="BM420" s="3">
        <v>488.8</v>
      </c>
      <c r="BN420" s="3">
        <v>121.4</v>
      </c>
      <c r="BO420" s="3">
        <v>459.9</v>
      </c>
      <c r="BP420" s="3">
        <v>531.29999999999995</v>
      </c>
      <c r="BQ420" s="3">
        <v>225</v>
      </c>
      <c r="BR420" s="3">
        <v>195</v>
      </c>
      <c r="BS420" s="3">
        <v>222.5</v>
      </c>
      <c r="BT420" s="3">
        <v>260.10000000000002</v>
      </c>
      <c r="BU420" s="3">
        <v>172.7</v>
      </c>
      <c r="BV420" s="3">
        <v>220.7</v>
      </c>
      <c r="BW420" s="3">
        <v>230.3</v>
      </c>
      <c r="BX420" s="3">
        <v>591.1</v>
      </c>
      <c r="BY420" s="3">
        <v>117.2</v>
      </c>
      <c r="BZ420" s="3">
        <v>489.7</v>
      </c>
      <c r="CA420" s="3">
        <v>424.4</v>
      </c>
      <c r="CB420" s="3">
        <v>910.3</v>
      </c>
      <c r="CC420" s="3">
        <v>449.7</v>
      </c>
      <c r="CD420" s="3">
        <v>560.6</v>
      </c>
      <c r="CE420" s="3">
        <v>388.5</v>
      </c>
      <c r="CF420" s="3">
        <v>6.9</v>
      </c>
      <c r="CG420" s="3">
        <v>132.19999999999999</v>
      </c>
      <c r="CH420" s="3">
        <v>102.2</v>
      </c>
      <c r="CI420" s="3">
        <v>512.5</v>
      </c>
      <c r="CJ420" s="3">
        <v>208.8</v>
      </c>
      <c r="CK420" s="3">
        <v>234.9</v>
      </c>
      <c r="CL420" s="3">
        <v>645.20000000000005</v>
      </c>
      <c r="CM420" s="3">
        <v>298.8</v>
      </c>
      <c r="CN420" s="3">
        <v>294</v>
      </c>
    </row>
    <row r="421" spans="1:92" x14ac:dyDescent="0.2">
      <c r="A421" s="4">
        <v>44531</v>
      </c>
      <c r="B421" s="3">
        <v>231</v>
      </c>
      <c r="C421" s="3">
        <v>216</v>
      </c>
      <c r="D421" s="3">
        <v>302.7</v>
      </c>
      <c r="E421" s="3">
        <v>214.5</v>
      </c>
      <c r="F421" s="3">
        <v>355.9</v>
      </c>
      <c r="G421" s="3">
        <v>390.1</v>
      </c>
      <c r="H421" s="3">
        <v>236.2</v>
      </c>
      <c r="I421" s="3">
        <v>201.5</v>
      </c>
      <c r="J421" s="3">
        <v>121</v>
      </c>
      <c r="K421" s="3">
        <v>198.4</v>
      </c>
      <c r="L421" s="3">
        <v>271</v>
      </c>
      <c r="M421" s="3">
        <v>267</v>
      </c>
      <c r="N421" s="3">
        <v>271</v>
      </c>
      <c r="O421" s="3">
        <v>390</v>
      </c>
      <c r="P421" s="3">
        <v>232.8</v>
      </c>
      <c r="Q421" s="3">
        <v>232.8</v>
      </c>
      <c r="R421" s="3">
        <v>211.7</v>
      </c>
      <c r="S421" s="3">
        <v>257.39999999999998</v>
      </c>
      <c r="T421" s="3">
        <v>207.4</v>
      </c>
      <c r="U421" s="3">
        <v>227</v>
      </c>
      <c r="V421" s="3">
        <v>179.7</v>
      </c>
      <c r="W421" s="3">
        <v>283.2</v>
      </c>
      <c r="X421" s="3">
        <v>197.2</v>
      </c>
      <c r="Y421" s="3">
        <v>299.3</v>
      </c>
      <c r="Z421" s="3">
        <v>238.4</v>
      </c>
      <c r="AA421" s="3">
        <v>177.9</v>
      </c>
      <c r="AB421" s="3">
        <v>245.5</v>
      </c>
      <c r="AC421" s="3">
        <v>181.4</v>
      </c>
      <c r="AD421" s="3">
        <v>155.5</v>
      </c>
      <c r="AE421" s="3">
        <v>276.5</v>
      </c>
      <c r="AF421" s="3">
        <v>241.7</v>
      </c>
      <c r="AG421" s="3">
        <v>231.8</v>
      </c>
      <c r="AH421" s="3">
        <v>295.5</v>
      </c>
      <c r="AI421" s="3">
        <v>207.4</v>
      </c>
      <c r="AJ421" s="3">
        <v>379</v>
      </c>
      <c r="AK421" s="3">
        <v>414.6</v>
      </c>
      <c r="AL421" s="3">
        <v>378.7</v>
      </c>
      <c r="AM421" s="3">
        <v>340.9</v>
      </c>
      <c r="AN421" s="3">
        <v>393.6</v>
      </c>
      <c r="AO421" s="3">
        <v>170</v>
      </c>
      <c r="AP421" s="3">
        <v>278.8</v>
      </c>
      <c r="AQ421" s="3">
        <v>388</v>
      </c>
      <c r="AR421" s="3">
        <v>204.1</v>
      </c>
      <c r="AS421" s="3">
        <v>893.3</v>
      </c>
      <c r="AT421" s="3">
        <v>671.3</v>
      </c>
      <c r="AU421" s="3">
        <v>391.6</v>
      </c>
      <c r="AV421" s="3">
        <v>222.2</v>
      </c>
      <c r="AW421" s="3">
        <v>468.7</v>
      </c>
      <c r="AX421" s="3">
        <v>415.2</v>
      </c>
      <c r="AY421" s="3">
        <v>532</v>
      </c>
      <c r="AZ421" s="3">
        <v>391.8</v>
      </c>
      <c r="BA421" s="3">
        <v>273.60000000000002</v>
      </c>
      <c r="BB421" s="3">
        <v>515.6</v>
      </c>
      <c r="BC421" s="3">
        <v>388.1</v>
      </c>
      <c r="BD421" s="3">
        <v>435</v>
      </c>
      <c r="BE421" s="3">
        <v>375.1</v>
      </c>
      <c r="BF421" s="3">
        <v>507</v>
      </c>
      <c r="BG421" s="3">
        <v>345.6</v>
      </c>
      <c r="BH421" s="3">
        <v>283.10000000000002</v>
      </c>
      <c r="BI421" s="3">
        <v>87.1</v>
      </c>
      <c r="BJ421" s="3">
        <v>227.5</v>
      </c>
      <c r="BK421" s="3">
        <v>214.5</v>
      </c>
      <c r="BL421" s="3">
        <v>264.39999999999998</v>
      </c>
      <c r="BM421" s="3">
        <v>488.8</v>
      </c>
      <c r="BN421" s="3">
        <v>119.7</v>
      </c>
      <c r="BO421" s="3">
        <v>460.7</v>
      </c>
      <c r="BP421" s="3">
        <v>548.9</v>
      </c>
      <c r="BQ421" s="3">
        <v>229</v>
      </c>
      <c r="BR421" s="3">
        <v>195.5</v>
      </c>
      <c r="BS421" s="3">
        <v>224.1</v>
      </c>
      <c r="BT421" s="3">
        <v>261.60000000000002</v>
      </c>
      <c r="BU421" s="3">
        <v>173.4</v>
      </c>
      <c r="BV421" s="3">
        <v>221.7</v>
      </c>
      <c r="BW421" s="3">
        <v>231.3</v>
      </c>
      <c r="BX421" s="3">
        <v>592.4</v>
      </c>
      <c r="BY421" s="3">
        <v>117.5</v>
      </c>
      <c r="BZ421" s="3">
        <v>491.1</v>
      </c>
      <c r="CA421" s="3">
        <v>427.9</v>
      </c>
      <c r="CB421" s="3">
        <v>930.4</v>
      </c>
      <c r="CC421" s="3">
        <v>451.3</v>
      </c>
      <c r="CD421" s="3">
        <v>593.70000000000005</v>
      </c>
      <c r="CE421" s="3">
        <v>484.5</v>
      </c>
      <c r="CF421" s="3">
        <v>6.9</v>
      </c>
      <c r="CG421" s="3">
        <v>132.9</v>
      </c>
      <c r="CH421" s="3">
        <v>102.6</v>
      </c>
      <c r="CI421" s="3">
        <v>513.4</v>
      </c>
      <c r="CJ421" s="3">
        <v>217.7</v>
      </c>
      <c r="CK421" s="3">
        <v>234.9</v>
      </c>
      <c r="CL421" s="3">
        <v>642.29999999999995</v>
      </c>
      <c r="CM421" s="3">
        <v>300.3</v>
      </c>
      <c r="CN421" s="3">
        <v>290.2</v>
      </c>
    </row>
    <row r="422" spans="1:92" x14ac:dyDescent="0.2">
      <c r="A422" s="4">
        <v>44562</v>
      </c>
      <c r="B422" s="3">
        <v>234.4</v>
      </c>
      <c r="C422" s="3">
        <v>212.2</v>
      </c>
      <c r="D422" s="3">
        <v>297.39999999999998</v>
      </c>
      <c r="E422" s="3">
        <v>215.9</v>
      </c>
      <c r="F422" s="3">
        <v>361.4</v>
      </c>
      <c r="G422" s="3">
        <v>396.1</v>
      </c>
      <c r="H422" s="3">
        <v>236.9</v>
      </c>
      <c r="I422" s="3">
        <v>201.8</v>
      </c>
      <c r="J422" s="3">
        <v>122.1</v>
      </c>
      <c r="K422" s="3">
        <v>198.3</v>
      </c>
      <c r="L422" s="3">
        <v>272.5</v>
      </c>
      <c r="M422" s="3">
        <v>265.5</v>
      </c>
      <c r="N422" s="3">
        <v>275.39999999999998</v>
      </c>
      <c r="O422" s="3">
        <v>388.7</v>
      </c>
      <c r="P422" s="3">
        <v>241.4</v>
      </c>
      <c r="Q422" s="3">
        <v>232.4</v>
      </c>
      <c r="R422" s="3">
        <v>213.4</v>
      </c>
      <c r="S422" s="3">
        <v>255.4</v>
      </c>
      <c r="T422" s="3">
        <v>202.8</v>
      </c>
      <c r="U422" s="3">
        <v>225.6</v>
      </c>
      <c r="V422" s="3">
        <v>185</v>
      </c>
      <c r="W422" s="3">
        <v>289.3</v>
      </c>
      <c r="X422" s="3">
        <v>202.7</v>
      </c>
      <c r="Y422" s="3">
        <v>306.89999999999998</v>
      </c>
      <c r="Z422" s="3">
        <v>240.8</v>
      </c>
      <c r="AA422" s="3">
        <v>179.4</v>
      </c>
      <c r="AB422" s="3">
        <v>248.1</v>
      </c>
      <c r="AC422" s="3">
        <v>183.1</v>
      </c>
      <c r="AD422" s="3">
        <v>156.9</v>
      </c>
      <c r="AE422" s="3">
        <v>279.5</v>
      </c>
      <c r="AF422" s="3">
        <v>243.7</v>
      </c>
      <c r="AG422" s="3">
        <v>232.2</v>
      </c>
      <c r="AH422" s="3">
        <v>305.8</v>
      </c>
      <c r="AI422" s="3">
        <v>208.3</v>
      </c>
      <c r="AJ422" s="3">
        <v>380</v>
      </c>
      <c r="AK422" s="3">
        <v>421.2</v>
      </c>
      <c r="AL422" s="3">
        <v>382.4</v>
      </c>
      <c r="AM422" s="3">
        <v>342.4</v>
      </c>
      <c r="AN422" s="3">
        <v>393.3</v>
      </c>
      <c r="AO422" s="3">
        <v>172.5</v>
      </c>
      <c r="AP422" s="3">
        <v>282.5</v>
      </c>
      <c r="AQ422" s="3">
        <v>387.5</v>
      </c>
      <c r="AR422" s="3">
        <v>209.5</v>
      </c>
      <c r="AS422" s="3">
        <v>895</v>
      </c>
      <c r="AT422" s="3">
        <v>678.3</v>
      </c>
      <c r="AU422" s="3">
        <v>393.1</v>
      </c>
      <c r="AV422" s="3">
        <v>222.8</v>
      </c>
      <c r="AW422" s="3">
        <v>473.9</v>
      </c>
      <c r="AX422" s="3">
        <v>415.2</v>
      </c>
      <c r="AY422" s="3">
        <v>532</v>
      </c>
      <c r="AZ422" s="3">
        <v>392.6</v>
      </c>
      <c r="BA422" s="3">
        <v>274.60000000000002</v>
      </c>
      <c r="BB422" s="3">
        <v>561.29999999999995</v>
      </c>
      <c r="BC422" s="3">
        <v>390.1</v>
      </c>
      <c r="BD422" s="3">
        <v>436.7</v>
      </c>
      <c r="BE422" s="3">
        <v>375.1</v>
      </c>
      <c r="BF422" s="3">
        <v>526</v>
      </c>
      <c r="BG422" s="3">
        <v>337</v>
      </c>
      <c r="BH422" s="3">
        <v>281.89999999999998</v>
      </c>
      <c r="BI422" s="3">
        <v>86.9</v>
      </c>
      <c r="BJ422" s="3">
        <v>234.7</v>
      </c>
      <c r="BK422" s="3">
        <v>215.6</v>
      </c>
      <c r="BL422" s="3">
        <v>264.5</v>
      </c>
      <c r="BM422" s="3">
        <v>488.8</v>
      </c>
      <c r="BN422" s="3">
        <v>120.1</v>
      </c>
      <c r="BO422" s="3">
        <v>465.2</v>
      </c>
      <c r="BP422" s="3">
        <v>564.9</v>
      </c>
      <c r="BQ422" s="3">
        <v>221.2</v>
      </c>
      <c r="BR422" s="3">
        <v>187</v>
      </c>
      <c r="BS422" s="3">
        <v>217.6</v>
      </c>
      <c r="BT422" s="3">
        <v>262</v>
      </c>
      <c r="BU422" s="3">
        <v>172.7</v>
      </c>
      <c r="BV422" s="3">
        <v>219.7</v>
      </c>
      <c r="BW422" s="3">
        <v>231.6</v>
      </c>
      <c r="BX422" s="3">
        <v>604.20000000000005</v>
      </c>
      <c r="BY422" s="3">
        <v>118</v>
      </c>
      <c r="BZ422" s="3">
        <v>498.5</v>
      </c>
      <c r="CA422" s="3">
        <v>424</v>
      </c>
      <c r="CB422" s="3">
        <v>978.4</v>
      </c>
      <c r="CC422" s="3">
        <v>444.7</v>
      </c>
      <c r="CD422" s="3">
        <v>559.4</v>
      </c>
      <c r="CE422" s="3">
        <v>386</v>
      </c>
      <c r="CF422" s="3">
        <v>6.8</v>
      </c>
      <c r="CG422" s="3">
        <v>128.5</v>
      </c>
      <c r="CH422" s="3">
        <v>102.5</v>
      </c>
      <c r="CI422" s="3">
        <v>519.79999999999995</v>
      </c>
      <c r="CJ422" s="3">
        <v>218.8</v>
      </c>
      <c r="CK422" s="3">
        <v>234.9</v>
      </c>
      <c r="CL422" s="3">
        <v>640.70000000000005</v>
      </c>
      <c r="CM422" s="3">
        <v>301</v>
      </c>
      <c r="CN422" s="3">
        <v>286.10000000000002</v>
      </c>
    </row>
    <row r="423" spans="1:92" x14ac:dyDescent="0.2">
      <c r="A423" s="4">
        <v>44593</v>
      </c>
      <c r="B423" s="3">
        <v>232.2</v>
      </c>
      <c r="C423" s="3">
        <v>218.8</v>
      </c>
      <c r="D423" s="3">
        <v>304.89999999999998</v>
      </c>
      <c r="E423" s="3">
        <v>218.1</v>
      </c>
      <c r="F423" s="3">
        <v>368.2</v>
      </c>
      <c r="G423" s="3">
        <v>403.6</v>
      </c>
      <c r="H423" s="3">
        <v>230.2</v>
      </c>
      <c r="I423" s="3">
        <v>203.3</v>
      </c>
      <c r="J423" s="3">
        <v>124</v>
      </c>
      <c r="K423" s="3">
        <v>198.6</v>
      </c>
      <c r="L423" s="3">
        <v>279.3</v>
      </c>
      <c r="M423" s="3">
        <v>273.10000000000002</v>
      </c>
      <c r="N423" s="3">
        <v>281.2</v>
      </c>
      <c r="O423" s="3">
        <v>392.6</v>
      </c>
      <c r="P423" s="3">
        <v>232</v>
      </c>
      <c r="Q423" s="3">
        <v>238.4</v>
      </c>
      <c r="R423" s="3">
        <v>214.7</v>
      </c>
      <c r="S423" s="3">
        <v>264.7</v>
      </c>
      <c r="T423" s="3">
        <v>210</v>
      </c>
      <c r="U423" s="3">
        <v>230.5</v>
      </c>
      <c r="V423" s="3">
        <v>185.5</v>
      </c>
      <c r="W423" s="3">
        <v>294.7</v>
      </c>
      <c r="X423" s="3">
        <v>205.1</v>
      </c>
      <c r="Y423" s="3">
        <v>301.5</v>
      </c>
      <c r="Z423" s="3">
        <v>243.3</v>
      </c>
      <c r="AA423" s="3">
        <v>180.5</v>
      </c>
      <c r="AB423" s="3">
        <v>251</v>
      </c>
      <c r="AC423" s="3">
        <v>182.8</v>
      </c>
      <c r="AD423" s="3">
        <v>156.19999999999999</v>
      </c>
      <c r="AE423" s="3">
        <v>281.89999999999998</v>
      </c>
      <c r="AF423" s="3">
        <v>244.9</v>
      </c>
      <c r="AG423" s="3">
        <v>233.2</v>
      </c>
      <c r="AH423" s="3">
        <v>307.89999999999998</v>
      </c>
      <c r="AI423" s="3">
        <v>212</v>
      </c>
      <c r="AJ423" s="3">
        <v>380.8</v>
      </c>
      <c r="AK423" s="3">
        <v>421.2</v>
      </c>
      <c r="AL423" s="3">
        <v>383.9</v>
      </c>
      <c r="AM423" s="3">
        <v>345.2</v>
      </c>
      <c r="AN423" s="3">
        <v>394.2</v>
      </c>
      <c r="AO423" s="3">
        <v>174.9</v>
      </c>
      <c r="AP423" s="3">
        <v>280.2</v>
      </c>
      <c r="AQ423" s="3">
        <v>388.4</v>
      </c>
      <c r="AR423" s="3">
        <v>206.7</v>
      </c>
      <c r="AS423" s="3">
        <v>898.6</v>
      </c>
      <c r="AT423" s="3">
        <v>683.3</v>
      </c>
      <c r="AU423" s="3">
        <v>393.8</v>
      </c>
      <c r="AV423" s="3">
        <v>226.7</v>
      </c>
      <c r="AW423" s="3">
        <v>475.8</v>
      </c>
      <c r="AX423" s="3">
        <v>415.2</v>
      </c>
      <c r="AY423" s="3">
        <v>532</v>
      </c>
      <c r="AZ423" s="3">
        <v>393.2</v>
      </c>
      <c r="BA423" s="3">
        <v>277.8</v>
      </c>
      <c r="BB423" s="3">
        <v>570.1</v>
      </c>
      <c r="BC423" s="3">
        <v>397.9</v>
      </c>
      <c r="BD423" s="3">
        <v>436.7</v>
      </c>
      <c r="BE423" s="3">
        <v>375.1</v>
      </c>
      <c r="BF423" s="3">
        <v>573.1</v>
      </c>
      <c r="BG423" s="3">
        <v>348</v>
      </c>
      <c r="BH423" s="3">
        <v>293.5</v>
      </c>
      <c r="BI423" s="3">
        <v>89.1</v>
      </c>
      <c r="BJ423" s="3">
        <v>240.5</v>
      </c>
      <c r="BK423" s="3">
        <v>219.5</v>
      </c>
      <c r="BL423" s="3">
        <v>268.7</v>
      </c>
      <c r="BM423" s="3">
        <v>488.8</v>
      </c>
      <c r="BN423" s="3">
        <v>120.2</v>
      </c>
      <c r="BO423" s="3">
        <v>467.5</v>
      </c>
      <c r="BP423" s="3">
        <v>565.79999999999995</v>
      </c>
      <c r="BQ423" s="3">
        <v>226.7</v>
      </c>
      <c r="BR423" s="3">
        <v>200.6</v>
      </c>
      <c r="BS423" s="3">
        <v>222.1</v>
      </c>
      <c r="BT423" s="3">
        <v>264.39999999999998</v>
      </c>
      <c r="BU423" s="3">
        <v>175</v>
      </c>
      <c r="BV423" s="3">
        <v>223.9</v>
      </c>
      <c r="BW423" s="3">
        <v>232.8</v>
      </c>
      <c r="BX423" s="3">
        <v>606.1</v>
      </c>
      <c r="BY423" s="3">
        <v>117.9</v>
      </c>
      <c r="BZ423" s="3">
        <v>504.6</v>
      </c>
      <c r="CA423" s="3">
        <v>430.5</v>
      </c>
      <c r="CB423" s="3">
        <v>967.5</v>
      </c>
      <c r="CC423" s="3">
        <v>454.4</v>
      </c>
      <c r="CD423" s="3">
        <v>569.9</v>
      </c>
      <c r="CE423" s="3">
        <v>400.7</v>
      </c>
      <c r="CF423" s="3">
        <v>6.7</v>
      </c>
      <c r="CG423" s="3">
        <v>139.4</v>
      </c>
      <c r="CH423" s="3">
        <v>106.8</v>
      </c>
      <c r="CI423" s="3">
        <v>546.9</v>
      </c>
      <c r="CJ423" s="3">
        <v>223.9</v>
      </c>
      <c r="CK423" s="3">
        <v>234.9</v>
      </c>
      <c r="CL423" s="3">
        <v>642</v>
      </c>
      <c r="CM423" s="3">
        <v>300.5</v>
      </c>
      <c r="CN423" s="3">
        <v>291.7</v>
      </c>
    </row>
    <row r="424" spans="1:92" x14ac:dyDescent="0.2">
      <c r="A424" s="4">
        <v>44621</v>
      </c>
      <c r="B424" s="3">
        <v>237.6</v>
      </c>
      <c r="C424" s="3">
        <v>219.1</v>
      </c>
      <c r="D424" s="3">
        <v>299.60000000000002</v>
      </c>
      <c r="E424" s="3">
        <v>220.6</v>
      </c>
      <c r="F424" s="3">
        <v>374.3</v>
      </c>
      <c r="G424" s="3">
        <v>410.2</v>
      </c>
      <c r="H424" s="3">
        <v>236.8</v>
      </c>
      <c r="I424" s="3">
        <v>203.5</v>
      </c>
      <c r="J424" s="3">
        <v>124.9</v>
      </c>
      <c r="K424" s="3">
        <v>199</v>
      </c>
      <c r="L424" s="3">
        <v>279.5</v>
      </c>
      <c r="M424" s="3">
        <v>277.3</v>
      </c>
      <c r="N424" s="3">
        <v>277.39999999999998</v>
      </c>
      <c r="O424" s="3">
        <v>412.5</v>
      </c>
      <c r="P424" s="3">
        <v>248.3</v>
      </c>
      <c r="Q424" s="3">
        <v>240.5</v>
      </c>
      <c r="R424" s="3">
        <v>215.4</v>
      </c>
      <c r="S424" s="3">
        <v>269.3</v>
      </c>
      <c r="T424" s="3">
        <v>208.4</v>
      </c>
      <c r="U424" s="3">
        <v>229.2</v>
      </c>
      <c r="V424" s="3">
        <v>185.5</v>
      </c>
      <c r="W424" s="3">
        <v>299.60000000000002</v>
      </c>
      <c r="X424" s="3">
        <v>206.2</v>
      </c>
      <c r="Y424" s="3">
        <v>300.3</v>
      </c>
      <c r="Z424" s="3">
        <v>239.9</v>
      </c>
      <c r="AA424" s="3">
        <v>177.9</v>
      </c>
      <c r="AB424" s="3">
        <v>247.5</v>
      </c>
      <c r="AC424" s="3">
        <v>182.3</v>
      </c>
      <c r="AD424" s="3">
        <v>155.5</v>
      </c>
      <c r="AE424" s="3">
        <v>282.89999999999998</v>
      </c>
      <c r="AF424" s="3">
        <v>241.7</v>
      </c>
      <c r="AG424" s="3">
        <v>228.6</v>
      </c>
      <c r="AH424" s="3">
        <v>312.2</v>
      </c>
      <c r="AI424" s="3">
        <v>211.1</v>
      </c>
      <c r="AJ424" s="3">
        <v>383.4</v>
      </c>
      <c r="AK424" s="3">
        <v>423</v>
      </c>
      <c r="AL424" s="3">
        <v>386.3</v>
      </c>
      <c r="AM424" s="3">
        <v>347.7</v>
      </c>
      <c r="AN424" s="3">
        <v>398.6</v>
      </c>
      <c r="AO424" s="3">
        <v>175.5</v>
      </c>
      <c r="AP424" s="3">
        <v>285</v>
      </c>
      <c r="AQ424" s="3">
        <v>398.3</v>
      </c>
      <c r="AR424" s="3">
        <v>209.4</v>
      </c>
      <c r="AS424" s="3">
        <v>908.7</v>
      </c>
      <c r="AT424" s="3">
        <v>697.8</v>
      </c>
      <c r="AU424" s="3">
        <v>394.4</v>
      </c>
      <c r="AV424" s="3">
        <v>230.1</v>
      </c>
      <c r="AW424" s="3">
        <v>479.9</v>
      </c>
      <c r="AX424" s="3">
        <v>415.2</v>
      </c>
      <c r="AY424" s="3">
        <v>532</v>
      </c>
      <c r="AZ424" s="3">
        <v>394.1</v>
      </c>
      <c r="BA424" s="3">
        <v>282.60000000000002</v>
      </c>
      <c r="BB424" s="3">
        <v>571.70000000000005</v>
      </c>
      <c r="BC424" s="3">
        <v>412</v>
      </c>
      <c r="BD424" s="3">
        <v>436.7</v>
      </c>
      <c r="BE424" s="3">
        <v>375.1</v>
      </c>
      <c r="BF424" s="3">
        <v>772.5</v>
      </c>
      <c r="BG424" s="3">
        <v>360.2</v>
      </c>
      <c r="BH424" s="3">
        <v>297</v>
      </c>
      <c r="BI424" s="3">
        <v>89.8</v>
      </c>
      <c r="BJ424" s="3">
        <v>243.2</v>
      </c>
      <c r="BK424" s="3">
        <v>220.8</v>
      </c>
      <c r="BL424" s="3">
        <v>270.3</v>
      </c>
      <c r="BM424" s="3">
        <v>488.8</v>
      </c>
      <c r="BN424" s="3">
        <v>120</v>
      </c>
      <c r="BO424" s="3">
        <v>468.9</v>
      </c>
      <c r="BP424" s="3">
        <v>566.6</v>
      </c>
      <c r="BQ424" s="3">
        <v>240.7</v>
      </c>
      <c r="BR424" s="3">
        <v>209.6</v>
      </c>
      <c r="BS424" s="3">
        <v>231.9</v>
      </c>
      <c r="BT424" s="3">
        <v>268.5</v>
      </c>
      <c r="BU424" s="3">
        <v>177.4</v>
      </c>
      <c r="BV424" s="3">
        <v>227.3</v>
      </c>
      <c r="BW424" s="3">
        <v>233.2</v>
      </c>
      <c r="BX424" s="3">
        <v>608.1</v>
      </c>
      <c r="BY424" s="3">
        <v>117.8</v>
      </c>
      <c r="BZ424" s="3">
        <v>506.8</v>
      </c>
      <c r="CA424" s="3">
        <v>473.7</v>
      </c>
      <c r="CB424" s="3">
        <v>980</v>
      </c>
      <c r="CC424" s="3">
        <v>471</v>
      </c>
      <c r="CD424" s="3">
        <v>569.5</v>
      </c>
      <c r="CE424" s="3">
        <v>404</v>
      </c>
      <c r="CF424" s="3">
        <v>6.7</v>
      </c>
      <c r="CG424" s="3">
        <v>141</v>
      </c>
      <c r="CH424" s="3">
        <v>106.9</v>
      </c>
      <c r="CI424" s="3">
        <v>536.1</v>
      </c>
      <c r="CJ424" s="3">
        <v>226.2</v>
      </c>
      <c r="CK424" s="3">
        <v>234.9</v>
      </c>
      <c r="CL424" s="3">
        <v>646.6</v>
      </c>
      <c r="CM424" s="3">
        <v>300.8</v>
      </c>
      <c r="CN424" s="3">
        <v>298.5</v>
      </c>
    </row>
    <row r="425" spans="1:92" x14ac:dyDescent="0.2">
      <c r="A425" s="4">
        <v>44652</v>
      </c>
      <c r="B425" s="3">
        <v>238.7</v>
      </c>
      <c r="C425" s="3">
        <v>220.3</v>
      </c>
      <c r="D425" s="3">
        <v>317.10000000000002</v>
      </c>
      <c r="E425" s="3">
        <v>222.1</v>
      </c>
      <c r="F425" s="3">
        <v>378.6</v>
      </c>
      <c r="G425" s="3">
        <v>415</v>
      </c>
      <c r="H425" s="3">
        <v>239</v>
      </c>
      <c r="I425" s="3">
        <v>205.2</v>
      </c>
      <c r="J425" s="3">
        <v>128.19999999999999</v>
      </c>
      <c r="K425" s="3">
        <v>204.7</v>
      </c>
      <c r="L425" s="3">
        <v>284.89999999999998</v>
      </c>
      <c r="M425" s="3">
        <v>277.60000000000002</v>
      </c>
      <c r="N425" s="3">
        <v>287.89999999999998</v>
      </c>
      <c r="O425" s="3">
        <v>407.7</v>
      </c>
      <c r="P425" s="3">
        <v>246.8</v>
      </c>
      <c r="Q425" s="3">
        <v>245.7</v>
      </c>
      <c r="R425" s="3">
        <v>212.1</v>
      </c>
      <c r="S425" s="3">
        <v>270.89999999999998</v>
      </c>
      <c r="T425" s="3">
        <v>213.7</v>
      </c>
      <c r="U425" s="3">
        <v>228.6</v>
      </c>
      <c r="V425" s="3">
        <v>189.5</v>
      </c>
      <c r="W425" s="3">
        <v>298.7</v>
      </c>
      <c r="X425" s="3">
        <v>210.7</v>
      </c>
      <c r="Y425" s="3">
        <v>305.39999999999998</v>
      </c>
      <c r="Z425" s="3">
        <v>245.4</v>
      </c>
      <c r="AA425" s="3">
        <v>178.9</v>
      </c>
      <c r="AB425" s="3">
        <v>254.2</v>
      </c>
      <c r="AC425" s="3">
        <v>183.3</v>
      </c>
      <c r="AD425" s="3">
        <v>157</v>
      </c>
      <c r="AE425" s="3">
        <v>280.3</v>
      </c>
      <c r="AF425" s="3">
        <v>241.4</v>
      </c>
      <c r="AG425" s="3">
        <v>228.2</v>
      </c>
      <c r="AH425" s="3">
        <v>312.5</v>
      </c>
      <c r="AI425" s="3">
        <v>215.5</v>
      </c>
      <c r="AJ425" s="3">
        <v>392.5</v>
      </c>
      <c r="AK425" s="3">
        <v>427.6</v>
      </c>
      <c r="AL425" s="3">
        <v>393.6</v>
      </c>
      <c r="AM425" s="3">
        <v>348.4</v>
      </c>
      <c r="AN425" s="3">
        <v>404.8</v>
      </c>
      <c r="AO425" s="3">
        <v>173.8</v>
      </c>
      <c r="AP425" s="3">
        <v>285.89999999999998</v>
      </c>
      <c r="AQ425" s="3">
        <v>404.7</v>
      </c>
      <c r="AR425" s="3">
        <v>208.5</v>
      </c>
      <c r="AS425" s="3">
        <v>915.6</v>
      </c>
      <c r="AT425" s="3">
        <v>707.5</v>
      </c>
      <c r="AU425" s="3">
        <v>397.2</v>
      </c>
      <c r="AV425" s="3">
        <v>234</v>
      </c>
      <c r="AW425" s="3">
        <v>483.6</v>
      </c>
      <c r="AX425" s="3">
        <v>429.4</v>
      </c>
      <c r="AY425" s="3">
        <v>552.29999999999995</v>
      </c>
      <c r="AZ425" s="3">
        <v>396.3</v>
      </c>
      <c r="BA425" s="3">
        <v>285</v>
      </c>
      <c r="BB425" s="3">
        <v>579</v>
      </c>
      <c r="BC425" s="3">
        <v>420.6</v>
      </c>
      <c r="BD425" s="3">
        <v>613.70000000000005</v>
      </c>
      <c r="BE425" s="3">
        <v>633.20000000000005</v>
      </c>
      <c r="BF425" s="3">
        <v>743.3</v>
      </c>
      <c r="BG425" s="3">
        <v>361.7</v>
      </c>
      <c r="BH425" s="3">
        <v>292.8</v>
      </c>
      <c r="BI425" s="3">
        <v>89.5</v>
      </c>
      <c r="BJ425" s="3">
        <v>243.4</v>
      </c>
      <c r="BK425" s="3">
        <v>227.8</v>
      </c>
      <c r="BL425" s="3">
        <v>271.10000000000002</v>
      </c>
      <c r="BM425" s="3">
        <v>515.5</v>
      </c>
      <c r="BN425" s="3">
        <v>124.2</v>
      </c>
      <c r="BO425" s="3">
        <v>472.3</v>
      </c>
      <c r="BP425" s="3">
        <v>572.6</v>
      </c>
      <c r="BQ425" s="3">
        <v>246.6</v>
      </c>
      <c r="BR425" s="3">
        <v>214</v>
      </c>
      <c r="BS425" s="3">
        <v>230.2</v>
      </c>
      <c r="BT425" s="3">
        <v>271</v>
      </c>
      <c r="BU425" s="3">
        <v>182.6</v>
      </c>
      <c r="BV425" s="3">
        <v>227.7</v>
      </c>
      <c r="BW425" s="3">
        <v>236.6</v>
      </c>
      <c r="BX425" s="3">
        <v>616.20000000000005</v>
      </c>
      <c r="BY425" s="3">
        <v>116.8</v>
      </c>
      <c r="BZ425" s="3">
        <v>505.3</v>
      </c>
      <c r="CA425" s="3">
        <v>484.4</v>
      </c>
      <c r="CB425" s="3">
        <v>1004.4</v>
      </c>
      <c r="CC425" s="3">
        <v>477.5</v>
      </c>
      <c r="CD425" s="3">
        <v>604.9</v>
      </c>
      <c r="CE425" s="3">
        <v>433.8</v>
      </c>
      <c r="CF425" s="3">
        <v>6.5</v>
      </c>
      <c r="CG425" s="3">
        <v>137.69999999999999</v>
      </c>
      <c r="CH425" s="3">
        <v>105.9</v>
      </c>
      <c r="CI425" s="3">
        <v>529.20000000000005</v>
      </c>
      <c r="CJ425" s="3">
        <v>224.7</v>
      </c>
      <c r="CK425" s="3">
        <v>237.3</v>
      </c>
      <c r="CL425" s="3">
        <v>660.8</v>
      </c>
      <c r="CM425" s="3">
        <v>303</v>
      </c>
      <c r="CN425" s="3">
        <v>300.39999999999998</v>
      </c>
    </row>
    <row r="426" spans="1:92" x14ac:dyDescent="0.2">
      <c r="A426" s="4">
        <v>44682</v>
      </c>
      <c r="B426" s="3">
        <v>242.3</v>
      </c>
      <c r="C426" s="3">
        <v>224.8</v>
      </c>
      <c r="D426" s="3">
        <v>319.8</v>
      </c>
      <c r="E426" s="3">
        <v>225.1</v>
      </c>
      <c r="F426" s="3">
        <v>378</v>
      </c>
      <c r="G426" s="3">
        <v>414.3</v>
      </c>
      <c r="H426" s="3">
        <v>244.3</v>
      </c>
      <c r="I426" s="3">
        <v>209.2</v>
      </c>
      <c r="J426" s="3">
        <v>131.80000000000001</v>
      </c>
      <c r="K426" s="3">
        <v>206.7</v>
      </c>
      <c r="L426" s="3">
        <v>283.10000000000002</v>
      </c>
      <c r="M426" s="3">
        <v>279.8</v>
      </c>
      <c r="N426" s="3">
        <v>282.10000000000002</v>
      </c>
      <c r="O426" s="3">
        <v>424.8</v>
      </c>
      <c r="P426" s="3">
        <v>255.9</v>
      </c>
      <c r="Q426" s="3">
        <v>246.1</v>
      </c>
      <c r="R426" s="3">
        <v>224.1</v>
      </c>
      <c r="S426" s="3">
        <v>278.39999999999998</v>
      </c>
      <c r="T426" s="3">
        <v>216.5</v>
      </c>
      <c r="U426" s="3">
        <v>232.8</v>
      </c>
      <c r="V426" s="3">
        <v>196.7</v>
      </c>
      <c r="W426" s="3">
        <v>305.10000000000002</v>
      </c>
      <c r="X426" s="3">
        <v>207.6</v>
      </c>
      <c r="Y426" s="3">
        <v>309.60000000000002</v>
      </c>
      <c r="Z426" s="3">
        <v>250.6</v>
      </c>
      <c r="AA426" s="3">
        <v>182.1</v>
      </c>
      <c r="AB426" s="3">
        <v>259.89999999999998</v>
      </c>
      <c r="AC426" s="3">
        <v>186.5</v>
      </c>
      <c r="AD426" s="3">
        <v>160.19999999999999</v>
      </c>
      <c r="AE426" s="3">
        <v>282.60000000000002</v>
      </c>
      <c r="AF426" s="3">
        <v>241.6</v>
      </c>
      <c r="AG426" s="3">
        <v>229.2</v>
      </c>
      <c r="AH426" s="3">
        <v>308.3</v>
      </c>
      <c r="AI426" s="3">
        <v>219.7</v>
      </c>
      <c r="AJ426" s="3">
        <v>396.2</v>
      </c>
      <c r="AK426" s="3">
        <v>431.4</v>
      </c>
      <c r="AL426" s="3">
        <v>399.1</v>
      </c>
      <c r="AM426" s="3">
        <v>349.8</v>
      </c>
      <c r="AN426" s="3">
        <v>405.8</v>
      </c>
      <c r="AO426" s="3">
        <v>174.7</v>
      </c>
      <c r="AP426" s="3">
        <v>287.8</v>
      </c>
      <c r="AQ426" s="3">
        <v>406.2</v>
      </c>
      <c r="AR426" s="3">
        <v>210.3</v>
      </c>
      <c r="AS426" s="3">
        <v>917.2</v>
      </c>
      <c r="AT426" s="3">
        <v>709.8</v>
      </c>
      <c r="AU426" s="3">
        <v>398.3</v>
      </c>
      <c r="AV426" s="3">
        <v>236.7</v>
      </c>
      <c r="AW426" s="3">
        <v>488.1</v>
      </c>
      <c r="AX426" s="3">
        <v>429.4</v>
      </c>
      <c r="AY426" s="3">
        <v>552.29999999999995</v>
      </c>
      <c r="AZ426" s="3">
        <v>396.7</v>
      </c>
      <c r="BA426" s="3">
        <v>287.8</v>
      </c>
      <c r="BB426" s="3">
        <v>582</v>
      </c>
      <c r="BC426" s="3">
        <v>431.9</v>
      </c>
      <c r="BD426" s="3">
        <v>613.70000000000005</v>
      </c>
      <c r="BE426" s="3">
        <v>633.20000000000005</v>
      </c>
      <c r="BF426" s="3">
        <v>797.4</v>
      </c>
      <c r="BG426" s="3">
        <v>365.9</v>
      </c>
      <c r="BH426" s="3">
        <v>297.10000000000002</v>
      </c>
      <c r="BI426" s="3">
        <v>89.8</v>
      </c>
      <c r="BJ426" s="3">
        <v>247.2</v>
      </c>
      <c r="BK426" s="3">
        <v>230.4</v>
      </c>
      <c r="BL426" s="3">
        <v>275</v>
      </c>
      <c r="BM426" s="3">
        <v>515.5</v>
      </c>
      <c r="BN426" s="3">
        <v>124.3</v>
      </c>
      <c r="BO426" s="3">
        <v>475.1</v>
      </c>
      <c r="BP426" s="3">
        <v>572.9</v>
      </c>
      <c r="BQ426" s="3">
        <v>249.8</v>
      </c>
      <c r="BR426" s="3">
        <v>217.9</v>
      </c>
      <c r="BS426" s="3">
        <v>232.7</v>
      </c>
      <c r="BT426" s="3">
        <v>272.7</v>
      </c>
      <c r="BU426" s="3">
        <v>182.8</v>
      </c>
      <c r="BV426" s="3">
        <v>230.2</v>
      </c>
      <c r="BW426" s="3">
        <v>236.4</v>
      </c>
      <c r="BX426" s="3">
        <v>618.29999999999995</v>
      </c>
      <c r="BY426" s="3">
        <v>116.4</v>
      </c>
      <c r="BZ426" s="3">
        <v>512.6</v>
      </c>
      <c r="CA426" s="3">
        <v>494.1</v>
      </c>
      <c r="CB426" s="3">
        <v>1027.4000000000001</v>
      </c>
      <c r="CC426" s="3">
        <v>464.9</v>
      </c>
      <c r="CD426" s="3">
        <v>584.29999999999995</v>
      </c>
      <c r="CE426" s="3">
        <v>442.9</v>
      </c>
      <c r="CF426" s="3">
        <v>6.5</v>
      </c>
      <c r="CG426" s="3">
        <v>140.6</v>
      </c>
      <c r="CH426" s="3">
        <v>105.5</v>
      </c>
      <c r="CI426" s="3">
        <v>533.6</v>
      </c>
      <c r="CJ426" s="3">
        <v>228.7</v>
      </c>
      <c r="CK426" s="3">
        <v>237.3</v>
      </c>
      <c r="CL426" s="3">
        <v>660.1</v>
      </c>
      <c r="CM426" s="3">
        <v>304.7</v>
      </c>
      <c r="CN426" s="3">
        <v>305.10000000000002</v>
      </c>
    </row>
    <row r="427" spans="1:92" x14ac:dyDescent="0.2">
      <c r="A427" s="4">
        <v>44713</v>
      </c>
      <c r="B427" s="3">
        <v>247</v>
      </c>
      <c r="C427" s="3">
        <v>223.4</v>
      </c>
      <c r="D427" s="3">
        <v>330.6</v>
      </c>
      <c r="E427" s="3">
        <v>226.7</v>
      </c>
      <c r="F427" s="3">
        <v>387</v>
      </c>
      <c r="G427" s="3">
        <v>424.2</v>
      </c>
      <c r="H427" s="3">
        <v>250.7</v>
      </c>
      <c r="I427" s="3">
        <v>219.3</v>
      </c>
      <c r="J427" s="3">
        <v>134.6</v>
      </c>
      <c r="K427" s="3">
        <v>211.7</v>
      </c>
      <c r="L427" s="3">
        <v>293.8</v>
      </c>
      <c r="M427" s="3">
        <v>287.39999999999998</v>
      </c>
      <c r="N427" s="3">
        <v>295.7</v>
      </c>
      <c r="O427" s="3">
        <v>454.7</v>
      </c>
      <c r="P427" s="3">
        <v>251.2</v>
      </c>
      <c r="Q427" s="3">
        <v>259.7</v>
      </c>
      <c r="R427" s="3">
        <v>225.8</v>
      </c>
      <c r="S427" s="3">
        <v>290.60000000000002</v>
      </c>
      <c r="T427" s="3">
        <v>218</v>
      </c>
      <c r="U427" s="3">
        <v>236.8</v>
      </c>
      <c r="V427" s="3">
        <v>193.6</v>
      </c>
      <c r="W427" s="3">
        <v>300.89999999999998</v>
      </c>
      <c r="X427" s="3">
        <v>209.8</v>
      </c>
      <c r="Y427" s="3">
        <v>303.89999999999998</v>
      </c>
      <c r="Z427" s="3">
        <v>252.2</v>
      </c>
      <c r="AA427" s="3">
        <v>188.2</v>
      </c>
      <c r="AB427" s="3">
        <v>259.7</v>
      </c>
      <c r="AC427" s="3">
        <v>189.9</v>
      </c>
      <c r="AD427" s="3">
        <v>162</v>
      </c>
      <c r="AE427" s="3">
        <v>294.10000000000002</v>
      </c>
      <c r="AF427" s="3">
        <v>243.3</v>
      </c>
      <c r="AG427" s="3">
        <v>231.2</v>
      </c>
      <c r="AH427" s="3">
        <v>308.39999999999998</v>
      </c>
      <c r="AI427" s="3">
        <v>223.8</v>
      </c>
      <c r="AJ427" s="3">
        <v>398.5</v>
      </c>
      <c r="AK427" s="3">
        <v>430.8</v>
      </c>
      <c r="AL427" s="3">
        <v>404.9</v>
      </c>
      <c r="AM427" s="3">
        <v>351.3</v>
      </c>
      <c r="AN427" s="3">
        <v>406</v>
      </c>
      <c r="AO427" s="3">
        <v>176</v>
      </c>
      <c r="AP427" s="3">
        <v>288</v>
      </c>
      <c r="AQ427" s="3">
        <v>408.1</v>
      </c>
      <c r="AR427" s="3">
        <v>210</v>
      </c>
      <c r="AS427" s="3">
        <v>917.2</v>
      </c>
      <c r="AT427" s="3">
        <v>711.8</v>
      </c>
      <c r="AU427" s="3">
        <v>399.3</v>
      </c>
      <c r="AV427" s="3">
        <v>242.2</v>
      </c>
      <c r="AW427" s="3">
        <v>490.7</v>
      </c>
      <c r="AX427" s="3">
        <v>429.4</v>
      </c>
      <c r="AY427" s="3">
        <v>552.29999999999995</v>
      </c>
      <c r="AZ427" s="3">
        <v>397.5</v>
      </c>
      <c r="BA427" s="3">
        <v>288.3</v>
      </c>
      <c r="BB427" s="3">
        <v>590.29999999999995</v>
      </c>
      <c r="BC427" s="3">
        <v>454.2</v>
      </c>
      <c r="BD427" s="3">
        <v>613.70000000000005</v>
      </c>
      <c r="BE427" s="3">
        <v>633.20000000000005</v>
      </c>
      <c r="BF427" s="3">
        <v>837.2</v>
      </c>
      <c r="BG427" s="3">
        <v>376.2</v>
      </c>
      <c r="BH427" s="3">
        <v>299.5</v>
      </c>
      <c r="BI427" s="3">
        <v>89.6</v>
      </c>
      <c r="BJ427" s="3">
        <v>248</v>
      </c>
      <c r="BK427" s="3">
        <v>231.4</v>
      </c>
      <c r="BL427" s="3">
        <v>276.39999999999998</v>
      </c>
      <c r="BM427" s="3">
        <v>515.5</v>
      </c>
      <c r="BN427" s="3">
        <v>125.6</v>
      </c>
      <c r="BO427" s="3">
        <v>478.1</v>
      </c>
      <c r="BP427" s="3">
        <v>572.70000000000005</v>
      </c>
      <c r="BQ427" s="3">
        <v>250</v>
      </c>
      <c r="BR427" s="3">
        <v>216.9</v>
      </c>
      <c r="BS427" s="3">
        <v>237.5</v>
      </c>
      <c r="BT427" s="3">
        <v>274.8</v>
      </c>
      <c r="BU427" s="3">
        <v>182.7</v>
      </c>
      <c r="BV427" s="3">
        <v>229.1</v>
      </c>
      <c r="BW427" s="3">
        <v>239.3</v>
      </c>
      <c r="BX427" s="3">
        <v>619.6</v>
      </c>
      <c r="BY427" s="3">
        <v>115</v>
      </c>
      <c r="BZ427" s="3">
        <v>515.70000000000005</v>
      </c>
      <c r="CA427" s="3">
        <v>536.9</v>
      </c>
      <c r="CB427" s="3">
        <v>1051.9000000000001</v>
      </c>
      <c r="CC427" s="3">
        <v>471.6</v>
      </c>
      <c r="CD427" s="3">
        <v>596.6</v>
      </c>
      <c r="CE427" s="3">
        <v>459.4</v>
      </c>
      <c r="CF427" s="3">
        <v>6.6</v>
      </c>
      <c r="CG427" s="3">
        <v>137.19999999999999</v>
      </c>
      <c r="CH427" s="3">
        <v>104.7</v>
      </c>
      <c r="CI427" s="3">
        <v>556.4</v>
      </c>
      <c r="CJ427" s="3">
        <v>230.5</v>
      </c>
      <c r="CK427" s="3">
        <v>237.3</v>
      </c>
      <c r="CL427" s="3">
        <v>664</v>
      </c>
      <c r="CM427" s="3">
        <v>306.89999999999998</v>
      </c>
      <c r="CN427" s="3">
        <v>315.8</v>
      </c>
    </row>
    <row r="428" spans="1:92" x14ac:dyDescent="0.2">
      <c r="A428" s="4">
        <v>44743</v>
      </c>
      <c r="B428" s="3">
        <v>251</v>
      </c>
      <c r="C428" s="3">
        <v>228.8</v>
      </c>
      <c r="D428" s="3">
        <v>335.1</v>
      </c>
      <c r="E428" s="3">
        <v>230.1</v>
      </c>
      <c r="F428" s="3">
        <v>389.8</v>
      </c>
      <c r="G428" s="3">
        <v>427.3</v>
      </c>
      <c r="H428" s="3">
        <v>261.7</v>
      </c>
      <c r="I428" s="3">
        <v>226</v>
      </c>
      <c r="J428" s="3">
        <v>136.69999999999999</v>
      </c>
      <c r="K428" s="3">
        <v>215.7</v>
      </c>
      <c r="L428" s="3">
        <v>298.60000000000002</v>
      </c>
      <c r="M428" s="3">
        <v>292.2</v>
      </c>
      <c r="N428" s="3">
        <v>300.5</v>
      </c>
      <c r="O428" s="3">
        <v>473.3</v>
      </c>
      <c r="P428" s="3">
        <v>269.7</v>
      </c>
      <c r="Q428" s="3">
        <v>264.8</v>
      </c>
      <c r="R428" s="3">
        <v>230.5</v>
      </c>
      <c r="S428" s="3">
        <v>305.60000000000002</v>
      </c>
      <c r="T428" s="3">
        <v>221.4</v>
      </c>
      <c r="U428" s="3">
        <v>239.1</v>
      </c>
      <c r="V428" s="3">
        <v>200.3</v>
      </c>
      <c r="W428" s="3">
        <v>305.7</v>
      </c>
      <c r="X428" s="3">
        <v>213.9</v>
      </c>
      <c r="Y428" s="3">
        <v>310</v>
      </c>
      <c r="Z428" s="3">
        <v>262.89999999999998</v>
      </c>
      <c r="AA428" s="3">
        <v>196</v>
      </c>
      <c r="AB428" s="3">
        <v>270.89999999999998</v>
      </c>
      <c r="AC428" s="3">
        <v>192.8</v>
      </c>
      <c r="AD428" s="3">
        <v>163.5</v>
      </c>
      <c r="AE428" s="3">
        <v>305.10000000000002</v>
      </c>
      <c r="AF428" s="3">
        <v>245.7</v>
      </c>
      <c r="AG428" s="3">
        <v>233.4</v>
      </c>
      <c r="AH428" s="3">
        <v>311.39999999999998</v>
      </c>
      <c r="AI428" s="3">
        <v>231.7</v>
      </c>
      <c r="AJ428" s="3">
        <v>400.9</v>
      </c>
      <c r="AK428" s="3">
        <v>429.6</v>
      </c>
      <c r="AL428" s="3">
        <v>408.7</v>
      </c>
      <c r="AM428" s="3">
        <v>351.4</v>
      </c>
      <c r="AN428" s="3">
        <v>406.7</v>
      </c>
      <c r="AO428" s="3">
        <v>175.9</v>
      </c>
      <c r="AP428" s="3">
        <v>289.2</v>
      </c>
      <c r="AQ428" s="3">
        <v>409.9</v>
      </c>
      <c r="AR428" s="3">
        <v>210.9</v>
      </c>
      <c r="AS428" s="3">
        <v>919</v>
      </c>
      <c r="AT428" s="3">
        <v>711.9</v>
      </c>
      <c r="AU428" s="3">
        <v>402.5</v>
      </c>
      <c r="AV428" s="3">
        <v>253.9</v>
      </c>
      <c r="AW428" s="3">
        <v>493.3</v>
      </c>
      <c r="AX428" s="3">
        <v>429.4</v>
      </c>
      <c r="AY428" s="3">
        <v>552.29999999999995</v>
      </c>
      <c r="AZ428" s="3">
        <v>397.7</v>
      </c>
      <c r="BA428" s="3">
        <v>289.8</v>
      </c>
      <c r="BB428" s="3">
        <v>598</v>
      </c>
      <c r="BC428" s="3">
        <v>472</v>
      </c>
      <c r="BD428" s="3">
        <v>616.5</v>
      </c>
      <c r="BE428" s="3">
        <v>633.20000000000005</v>
      </c>
      <c r="BF428" s="3">
        <v>804</v>
      </c>
      <c r="BG428" s="3">
        <v>364</v>
      </c>
      <c r="BH428" s="3">
        <v>297.39999999999998</v>
      </c>
      <c r="BI428" s="3">
        <v>89.4</v>
      </c>
      <c r="BJ428" s="3">
        <v>249.8</v>
      </c>
      <c r="BK428" s="3">
        <v>236</v>
      </c>
      <c r="BL428" s="3">
        <v>283.10000000000002</v>
      </c>
      <c r="BM428" s="3">
        <v>515.5</v>
      </c>
      <c r="BN428" s="3">
        <v>126</v>
      </c>
      <c r="BO428" s="3">
        <v>481.5</v>
      </c>
      <c r="BP428" s="3">
        <v>575.70000000000005</v>
      </c>
      <c r="BQ428" s="3">
        <v>248.7</v>
      </c>
      <c r="BR428" s="3">
        <v>213.2</v>
      </c>
      <c r="BS428" s="3">
        <v>233.5</v>
      </c>
      <c r="BT428" s="3">
        <v>274.3</v>
      </c>
      <c r="BU428" s="3">
        <v>182</v>
      </c>
      <c r="BV428" s="3">
        <v>228</v>
      </c>
      <c r="BW428" s="3">
        <v>239.8</v>
      </c>
      <c r="BX428" s="3">
        <v>620.29999999999995</v>
      </c>
      <c r="BY428" s="3">
        <v>115.8</v>
      </c>
      <c r="BZ428" s="3">
        <v>516.4</v>
      </c>
      <c r="CA428" s="3">
        <v>560.4</v>
      </c>
      <c r="CB428" s="3">
        <v>1092.9000000000001</v>
      </c>
      <c r="CC428" s="3">
        <v>482.6</v>
      </c>
      <c r="CD428" s="3">
        <v>602.70000000000005</v>
      </c>
      <c r="CE428" s="3">
        <v>516.4</v>
      </c>
      <c r="CF428" s="3">
        <v>6.5</v>
      </c>
      <c r="CG428" s="3">
        <v>133.9</v>
      </c>
      <c r="CH428" s="3">
        <v>105.8</v>
      </c>
      <c r="CI428" s="3">
        <v>545.6</v>
      </c>
      <c r="CJ428" s="3">
        <v>228.6</v>
      </c>
      <c r="CK428" s="3">
        <v>237.3</v>
      </c>
      <c r="CL428" s="3">
        <v>671.4</v>
      </c>
      <c r="CM428" s="3">
        <v>311.39999999999998</v>
      </c>
      <c r="CN428" s="3">
        <v>324.7</v>
      </c>
    </row>
    <row r="429" spans="1:92" x14ac:dyDescent="0.2">
      <c r="A429" s="4">
        <v>44774</v>
      </c>
      <c r="B429" s="3">
        <v>255.6</v>
      </c>
      <c r="C429" s="3">
        <v>228</v>
      </c>
      <c r="D429" s="3">
        <v>331.3</v>
      </c>
      <c r="E429" s="3">
        <v>234</v>
      </c>
      <c r="F429" s="3">
        <v>397.1</v>
      </c>
      <c r="G429" s="3">
        <v>435.2</v>
      </c>
      <c r="H429" s="3">
        <v>263</v>
      </c>
      <c r="I429" s="3">
        <v>224.8</v>
      </c>
      <c r="J429" s="3">
        <v>138.30000000000001</v>
      </c>
      <c r="K429" s="3">
        <v>217.4</v>
      </c>
      <c r="L429" s="3">
        <v>306.39999999999998</v>
      </c>
      <c r="M429" s="3">
        <v>298.39999999999998</v>
      </c>
      <c r="N429" s="3">
        <v>309.8</v>
      </c>
      <c r="O429" s="3">
        <v>479.1</v>
      </c>
      <c r="P429" s="3">
        <v>276.10000000000002</v>
      </c>
      <c r="Q429" s="3">
        <v>279.39999999999998</v>
      </c>
      <c r="R429" s="3">
        <v>240.8</v>
      </c>
      <c r="S429" s="3">
        <v>319.5</v>
      </c>
      <c r="T429" s="3">
        <v>226.2</v>
      </c>
      <c r="U429" s="3">
        <v>243.6</v>
      </c>
      <c r="V429" s="3">
        <v>193.7</v>
      </c>
      <c r="W429" s="3">
        <v>309.39999999999998</v>
      </c>
      <c r="X429" s="3">
        <v>226.5</v>
      </c>
      <c r="Y429" s="3">
        <v>312.7</v>
      </c>
      <c r="Z429" s="3">
        <v>265.39999999999998</v>
      </c>
      <c r="AA429" s="3">
        <v>196.4</v>
      </c>
      <c r="AB429" s="3">
        <v>274</v>
      </c>
      <c r="AC429" s="3">
        <v>194.7</v>
      </c>
      <c r="AD429" s="3">
        <v>164.8</v>
      </c>
      <c r="AE429" s="3">
        <v>310.60000000000002</v>
      </c>
      <c r="AF429" s="3">
        <v>245.8</v>
      </c>
      <c r="AG429" s="3">
        <v>233</v>
      </c>
      <c r="AH429" s="3">
        <v>315</v>
      </c>
      <c r="AI429" s="3">
        <v>236.3</v>
      </c>
      <c r="AJ429" s="3">
        <v>405.7</v>
      </c>
      <c r="AK429" s="3">
        <v>431.6</v>
      </c>
      <c r="AL429" s="3">
        <v>412.2</v>
      </c>
      <c r="AM429" s="3">
        <v>354.2</v>
      </c>
      <c r="AN429" s="3">
        <v>409.2</v>
      </c>
      <c r="AO429" s="3">
        <v>177.5</v>
      </c>
      <c r="AP429" s="3">
        <v>291.3</v>
      </c>
      <c r="AQ429" s="3">
        <v>413.5</v>
      </c>
      <c r="AR429" s="3">
        <v>212.2</v>
      </c>
      <c r="AS429" s="3">
        <v>919.4</v>
      </c>
      <c r="AT429" s="3">
        <v>710.8</v>
      </c>
      <c r="AU429" s="3">
        <v>403.6</v>
      </c>
      <c r="AV429" s="3">
        <v>254.5</v>
      </c>
      <c r="AW429" s="3">
        <v>501.6</v>
      </c>
      <c r="AX429" s="3">
        <v>429.4</v>
      </c>
      <c r="AY429" s="3">
        <v>552.29999999999995</v>
      </c>
      <c r="AZ429" s="3">
        <v>397.9</v>
      </c>
      <c r="BA429" s="3">
        <v>292.60000000000002</v>
      </c>
      <c r="BB429" s="3">
        <v>604.4</v>
      </c>
      <c r="BC429" s="3">
        <v>482.3</v>
      </c>
      <c r="BD429" s="3">
        <v>616.5</v>
      </c>
      <c r="BE429" s="3">
        <v>633.20000000000005</v>
      </c>
      <c r="BF429" s="3">
        <v>710.5</v>
      </c>
      <c r="BG429" s="3">
        <v>370.7</v>
      </c>
      <c r="BH429" s="3">
        <v>302.39999999999998</v>
      </c>
      <c r="BI429" s="3">
        <v>91.2</v>
      </c>
      <c r="BJ429" s="3">
        <v>250.3</v>
      </c>
      <c r="BK429" s="3">
        <v>238.3</v>
      </c>
      <c r="BL429" s="3">
        <v>288.39999999999998</v>
      </c>
      <c r="BM429" s="3">
        <v>515.5</v>
      </c>
      <c r="BN429" s="3">
        <v>123.4</v>
      </c>
      <c r="BO429" s="3">
        <v>483.7</v>
      </c>
      <c r="BP429" s="3">
        <v>577.9</v>
      </c>
      <c r="BQ429" s="3">
        <v>250.8</v>
      </c>
      <c r="BR429" s="3">
        <v>216.9</v>
      </c>
      <c r="BS429" s="3">
        <v>237.9</v>
      </c>
      <c r="BT429" s="3">
        <v>276.89999999999998</v>
      </c>
      <c r="BU429" s="3">
        <v>183.6</v>
      </c>
      <c r="BV429" s="3">
        <v>231.4</v>
      </c>
      <c r="BW429" s="3">
        <v>242.4</v>
      </c>
      <c r="BX429" s="3">
        <v>623.1</v>
      </c>
      <c r="BY429" s="3">
        <v>116.3</v>
      </c>
      <c r="BZ429" s="3">
        <v>517.4</v>
      </c>
      <c r="CA429" s="3">
        <v>516.29999999999995</v>
      </c>
      <c r="CB429" s="3">
        <v>1121.7</v>
      </c>
      <c r="CC429" s="3">
        <v>482.8</v>
      </c>
      <c r="CD429" s="3">
        <v>610.9</v>
      </c>
      <c r="CE429" s="3">
        <v>558.4</v>
      </c>
      <c r="CF429" s="3">
        <v>6.6</v>
      </c>
      <c r="CG429" s="3">
        <v>138.1</v>
      </c>
      <c r="CH429" s="3">
        <v>105.8</v>
      </c>
      <c r="CI429" s="3">
        <v>550.29999999999995</v>
      </c>
      <c r="CJ429" s="3">
        <v>228.9</v>
      </c>
      <c r="CK429" s="3">
        <v>237.3</v>
      </c>
      <c r="CL429" s="3">
        <v>671.2</v>
      </c>
      <c r="CM429" s="3">
        <v>321</v>
      </c>
      <c r="CN429" s="3">
        <v>332.9</v>
      </c>
    </row>
    <row r="430" spans="1:92" x14ac:dyDescent="0.2">
      <c r="A430" s="4">
        <v>44805</v>
      </c>
      <c r="B430" s="3">
        <v>260.39999999999998</v>
      </c>
      <c r="C430" s="3">
        <v>228.7</v>
      </c>
      <c r="D430" s="3">
        <v>342</v>
      </c>
      <c r="E430" s="3">
        <v>236.7</v>
      </c>
      <c r="F430" s="3">
        <v>393.5</v>
      </c>
      <c r="G430" s="3">
        <v>431.3</v>
      </c>
      <c r="H430" s="3">
        <v>274.7</v>
      </c>
      <c r="I430" s="3">
        <v>231.2</v>
      </c>
      <c r="J430" s="3">
        <v>139</v>
      </c>
      <c r="K430" s="3">
        <v>221.3</v>
      </c>
      <c r="L430" s="3">
        <v>303.2</v>
      </c>
      <c r="M430" s="3">
        <v>295.89999999999998</v>
      </c>
      <c r="N430" s="3">
        <v>306</v>
      </c>
      <c r="O430" s="3">
        <v>481.2</v>
      </c>
      <c r="P430" s="3">
        <v>283.39999999999998</v>
      </c>
      <c r="Q430" s="3">
        <v>280.2</v>
      </c>
      <c r="R430" s="3">
        <v>254.1</v>
      </c>
      <c r="S430" s="3">
        <v>324.3</v>
      </c>
      <c r="T430" s="3">
        <v>225.3</v>
      </c>
      <c r="U430" s="3">
        <v>247.5</v>
      </c>
      <c r="V430" s="3">
        <v>199</v>
      </c>
      <c r="W430" s="3">
        <v>315.3</v>
      </c>
      <c r="X430" s="3">
        <v>223.6</v>
      </c>
      <c r="Y430" s="3">
        <v>315.2</v>
      </c>
      <c r="Z430" s="3">
        <v>265</v>
      </c>
      <c r="AA430" s="3">
        <v>201.2</v>
      </c>
      <c r="AB430" s="3">
        <v>271.8</v>
      </c>
      <c r="AC430" s="3">
        <v>198</v>
      </c>
      <c r="AD430" s="3">
        <v>167.9</v>
      </c>
      <c r="AE430" s="3">
        <v>313.3</v>
      </c>
      <c r="AF430" s="3">
        <v>248.1</v>
      </c>
      <c r="AG430" s="3">
        <v>235.7</v>
      </c>
      <c r="AH430" s="3">
        <v>314.60000000000002</v>
      </c>
      <c r="AI430" s="3">
        <v>236.6</v>
      </c>
      <c r="AJ430" s="3">
        <v>406.8</v>
      </c>
      <c r="AK430" s="3">
        <v>439.7</v>
      </c>
      <c r="AL430" s="3">
        <v>414.4</v>
      </c>
      <c r="AM430" s="3">
        <v>356.3</v>
      </c>
      <c r="AN430" s="3">
        <v>409.5</v>
      </c>
      <c r="AO430" s="3">
        <v>179.5</v>
      </c>
      <c r="AP430" s="3">
        <v>292.60000000000002</v>
      </c>
      <c r="AQ430" s="3">
        <v>414</v>
      </c>
      <c r="AR430" s="3">
        <v>213.5</v>
      </c>
      <c r="AS430" s="3">
        <v>920.1</v>
      </c>
      <c r="AT430" s="3">
        <v>710.4</v>
      </c>
      <c r="AU430" s="3">
        <v>404.9</v>
      </c>
      <c r="AV430" s="3">
        <v>266</v>
      </c>
      <c r="AW430" s="3">
        <v>509.4</v>
      </c>
      <c r="AX430" s="3">
        <v>429.4</v>
      </c>
      <c r="AY430" s="3">
        <v>552.29999999999995</v>
      </c>
      <c r="AZ430" s="3">
        <v>399.6</v>
      </c>
      <c r="BA430" s="3">
        <v>299.8</v>
      </c>
      <c r="BB430" s="3">
        <v>617.70000000000005</v>
      </c>
      <c r="BC430" s="3">
        <v>491.8</v>
      </c>
      <c r="BD430" s="3">
        <v>616.5</v>
      </c>
      <c r="BE430" s="3">
        <v>633.20000000000005</v>
      </c>
      <c r="BF430" s="3">
        <v>786.4</v>
      </c>
      <c r="BG430" s="3">
        <v>380.4</v>
      </c>
      <c r="BH430" s="3">
        <v>302.7</v>
      </c>
      <c r="BI430" s="3">
        <v>92.4</v>
      </c>
      <c r="BJ430" s="3">
        <v>252.1</v>
      </c>
      <c r="BK430" s="3">
        <v>241.1</v>
      </c>
      <c r="BL430" s="3">
        <v>291.8</v>
      </c>
      <c r="BM430" s="3">
        <v>515.5</v>
      </c>
      <c r="BN430" s="3">
        <v>123.9</v>
      </c>
      <c r="BO430" s="3">
        <v>486.1</v>
      </c>
      <c r="BP430" s="3">
        <v>584.4</v>
      </c>
      <c r="BQ430" s="3">
        <v>258.10000000000002</v>
      </c>
      <c r="BR430" s="3">
        <v>224.5</v>
      </c>
      <c r="BS430" s="3">
        <v>243.8</v>
      </c>
      <c r="BT430" s="3">
        <v>286.89999999999998</v>
      </c>
      <c r="BU430" s="3">
        <v>186.6</v>
      </c>
      <c r="BV430" s="3">
        <v>232.3</v>
      </c>
      <c r="BW430" s="3">
        <v>244.9</v>
      </c>
      <c r="BX430" s="3">
        <v>625.29999999999995</v>
      </c>
      <c r="BY430" s="3">
        <v>116.9</v>
      </c>
      <c r="BZ430" s="3">
        <v>521</v>
      </c>
      <c r="CA430" s="3">
        <v>501.7</v>
      </c>
      <c r="CB430" s="3">
        <v>1148.8</v>
      </c>
      <c r="CC430" s="3">
        <v>475.8</v>
      </c>
      <c r="CD430" s="3">
        <v>606.29999999999995</v>
      </c>
      <c r="CE430" s="3">
        <v>472.5</v>
      </c>
      <c r="CF430" s="3">
        <v>6.7</v>
      </c>
      <c r="CG430" s="3">
        <v>134.6</v>
      </c>
      <c r="CH430" s="3">
        <v>106</v>
      </c>
      <c r="CI430" s="3">
        <v>569.4</v>
      </c>
      <c r="CJ430" s="3">
        <v>234.1</v>
      </c>
      <c r="CK430" s="3">
        <v>237.3</v>
      </c>
      <c r="CL430" s="3">
        <v>678</v>
      </c>
      <c r="CM430" s="3">
        <v>323.60000000000002</v>
      </c>
      <c r="CN430" s="3">
        <v>340.2</v>
      </c>
    </row>
    <row r="1001" spans="1:1021 1033:1529" x14ac:dyDescent="0.2">
      <c r="A1001" s="4"/>
      <c r="D1001" s="16"/>
      <c r="CO1001" s="4"/>
      <c r="DA1001" s="4"/>
      <c r="DE1001" s="4"/>
      <c r="DQ1001" s="4"/>
      <c r="DU1001" s="4"/>
      <c r="EG1001" s="4"/>
      <c r="EK1001" s="4"/>
      <c r="EW1001" s="4"/>
      <c r="FA1001" s="4"/>
      <c r="FM1001" s="4"/>
      <c r="FQ1001" s="4"/>
      <c r="GC1001" s="4"/>
      <c r="GG1001" s="4"/>
      <c r="GS1001" s="4"/>
      <c r="GW1001" s="4"/>
      <c r="HI1001" s="4"/>
      <c r="HM1001" s="4"/>
      <c r="HY1001" s="4"/>
      <c r="IC1001" s="4"/>
      <c r="IO1001" s="4"/>
      <c r="IS1001" s="4"/>
      <c r="JE1001" s="4"/>
      <c r="JI1001" s="4"/>
      <c r="JU1001" s="4"/>
      <c r="JY1001" s="4"/>
      <c r="KK1001" s="4"/>
      <c r="KO1001" s="4"/>
      <c r="LA1001" s="4"/>
      <c r="LE1001" s="4"/>
      <c r="LQ1001" s="4"/>
      <c r="LU1001" s="4"/>
      <c r="MG1001" s="4"/>
      <c r="MK1001" s="4"/>
      <c r="MW1001" s="4"/>
      <c r="NA1001" s="4"/>
      <c r="NM1001" s="4"/>
      <c r="NQ1001" s="4"/>
      <c r="OC1001" s="4"/>
      <c r="OG1001" s="4"/>
      <c r="OS1001" s="4"/>
      <c r="OW1001" s="4"/>
      <c r="PI1001" s="4"/>
      <c r="PM1001" s="4"/>
      <c r="PY1001" s="4"/>
      <c r="QC1001" s="4"/>
      <c r="QO1001" s="4"/>
      <c r="QS1001" s="4"/>
      <c r="RE1001" s="4"/>
      <c r="RI1001" s="4"/>
      <c r="RU1001" s="4"/>
      <c r="RY1001" s="4"/>
      <c r="SK1001" s="4"/>
      <c r="SO1001" s="4"/>
      <c r="TA1001" s="4"/>
      <c r="TE1001" s="4"/>
      <c r="TQ1001" s="4"/>
      <c r="TU1001" s="4"/>
      <c r="UG1001" s="4"/>
      <c r="UK1001" s="4"/>
      <c r="UW1001" s="4"/>
      <c r="VA1001" s="4"/>
      <c r="VM1001" s="4"/>
      <c r="VQ1001" s="4"/>
      <c r="WC1001" s="4"/>
      <c r="WG1001" s="4"/>
      <c r="WS1001" s="4"/>
      <c r="WW1001" s="4"/>
      <c r="XI1001" s="4"/>
      <c r="XM1001" s="4"/>
      <c r="XY1001" s="4"/>
      <c r="YC1001" s="4"/>
      <c r="YO1001" s="4"/>
      <c r="YS1001" s="4"/>
      <c r="ZE1001" s="4"/>
      <c r="ZI1001" s="4"/>
      <c r="ZU1001" s="4"/>
      <c r="ZY1001" s="4"/>
      <c r="AAK1001" s="4"/>
      <c r="AAO1001" s="4"/>
      <c r="ABA1001" s="4"/>
      <c r="ABE1001" s="4"/>
      <c r="ABQ1001" s="4"/>
      <c r="ABU1001" s="4"/>
      <c r="ACG1001" s="4"/>
      <c r="ACK1001" s="4"/>
      <c r="ACW1001" s="4"/>
      <c r="ADA1001" s="4"/>
      <c r="ADM1001" s="4"/>
      <c r="ADQ1001" s="4"/>
      <c r="AEC1001" s="4"/>
      <c r="AEG1001" s="4"/>
      <c r="AES1001" s="4"/>
      <c r="AEW1001" s="4"/>
      <c r="AFI1001" s="4"/>
      <c r="AFM1001" s="4"/>
      <c r="AFY1001" s="4"/>
      <c r="AGC1001" s="4"/>
      <c r="AGO1001" s="4"/>
      <c r="AGS1001" s="4"/>
      <c r="AHE1001" s="4"/>
      <c r="AHI1001" s="4"/>
      <c r="AHU1001" s="4"/>
      <c r="AHY1001" s="4"/>
      <c r="AIK1001" s="4"/>
      <c r="AIO1001" s="4"/>
      <c r="AJA1001" s="4"/>
      <c r="AJE1001" s="4"/>
      <c r="AJQ1001" s="4"/>
      <c r="AJU1001" s="4"/>
      <c r="AKG1001" s="4"/>
      <c r="AKK1001" s="4"/>
      <c r="AKW1001" s="4"/>
      <c r="ALA1001" s="4"/>
      <c r="ALM1001" s="4"/>
      <c r="ALQ1001" s="4"/>
      <c r="AMC1001" s="4"/>
      <c r="AMG1001" s="4"/>
      <c r="AMS1001" s="4"/>
      <c r="AMW1001" s="4"/>
      <c r="ANI1001" s="4"/>
      <c r="ANM1001" s="4"/>
      <c r="ANY1001" s="4"/>
      <c r="AOC1001" s="4"/>
      <c r="AOO1001" s="4"/>
      <c r="AOS1001" s="4"/>
      <c r="APE1001" s="4"/>
      <c r="API1001" s="4"/>
      <c r="APU1001" s="4"/>
      <c r="APY1001" s="4"/>
      <c r="AQK1001" s="4"/>
      <c r="AQO1001" s="4"/>
      <c r="ARA1001" s="4"/>
      <c r="ARE1001" s="4"/>
      <c r="ARQ1001" s="4"/>
      <c r="ARU1001" s="4"/>
      <c r="ASG1001" s="4"/>
      <c r="ASK1001" s="4"/>
      <c r="ASW1001" s="4"/>
      <c r="ATA1001" s="4"/>
      <c r="ATM1001" s="4"/>
      <c r="ATQ1001" s="4"/>
      <c r="AUC1001" s="4"/>
      <c r="AUG1001" s="4"/>
      <c r="AUS1001" s="4"/>
      <c r="AUW1001" s="4"/>
      <c r="AVI1001" s="4"/>
      <c r="AVM1001" s="4"/>
      <c r="AVY1001" s="4"/>
      <c r="AWC1001" s="4"/>
      <c r="AWO1001" s="4"/>
      <c r="AWS1001" s="4"/>
      <c r="AXE1001" s="4"/>
      <c r="AXI1001" s="4"/>
      <c r="AXU1001" s="4"/>
      <c r="AXY1001" s="4"/>
      <c r="AYK1001" s="4"/>
      <c r="AYO1001" s="4"/>
      <c r="AZA1001" s="4"/>
      <c r="AZE1001" s="4"/>
      <c r="AZQ1001" s="4"/>
      <c r="AZU1001" s="4"/>
      <c r="BAG1001" s="4"/>
      <c r="BAK1001" s="4"/>
      <c r="BAW1001" s="4"/>
      <c r="BBA1001" s="4"/>
      <c r="BBM1001" s="4"/>
      <c r="BBQ1001" s="4"/>
      <c r="BCC1001" s="4"/>
      <c r="BCG1001" s="4"/>
      <c r="BCS1001" s="4"/>
      <c r="BCW1001" s="4"/>
      <c r="BDI1001" s="4"/>
      <c r="BDM1001" s="4"/>
      <c r="BDY1001" s="4"/>
      <c r="BEC1001" s="4"/>
      <c r="BEO1001" s="4"/>
      <c r="BES1001" s="4"/>
      <c r="BFE1001" s="4"/>
      <c r="BFI1001" s="4"/>
      <c r="BFU1001" s="4"/>
    </row>
    <row r="1002" spans="1:1021 1033:1529" x14ac:dyDescent="0.2">
      <c r="A1002" s="4"/>
      <c r="D1002" s="16"/>
      <c r="CO1002" s="4"/>
      <c r="DA1002" s="4"/>
      <c r="DE1002" s="4"/>
      <c r="DQ1002" s="4"/>
      <c r="DU1002" s="4"/>
      <c r="EG1002" s="4"/>
      <c r="EK1002" s="4"/>
      <c r="EW1002" s="4"/>
      <c r="FA1002" s="4"/>
      <c r="FM1002" s="4"/>
      <c r="FQ1002" s="4"/>
      <c r="GC1002" s="4"/>
      <c r="GG1002" s="4"/>
      <c r="GS1002" s="4"/>
      <c r="GW1002" s="4"/>
      <c r="HI1002" s="4"/>
      <c r="HM1002" s="4"/>
      <c r="HY1002" s="4"/>
      <c r="IC1002" s="4"/>
      <c r="IO1002" s="4"/>
      <c r="IS1002" s="4"/>
      <c r="JE1002" s="4"/>
      <c r="JI1002" s="4"/>
      <c r="JU1002" s="4"/>
      <c r="JY1002" s="4"/>
      <c r="KK1002" s="4"/>
      <c r="KO1002" s="4"/>
      <c r="LA1002" s="4"/>
      <c r="LE1002" s="4"/>
      <c r="LQ1002" s="4"/>
      <c r="LU1002" s="4"/>
      <c r="MG1002" s="4"/>
      <c r="MK1002" s="4"/>
      <c r="MW1002" s="4"/>
      <c r="NA1002" s="4"/>
      <c r="NM1002" s="4"/>
      <c r="NQ1002" s="4"/>
      <c r="OC1002" s="4"/>
      <c r="OG1002" s="4"/>
      <c r="OS1002" s="4"/>
      <c r="OW1002" s="4"/>
      <c r="PI1002" s="4"/>
      <c r="PM1002" s="4"/>
      <c r="PY1002" s="4"/>
      <c r="QC1002" s="4"/>
      <c r="QO1002" s="4"/>
      <c r="QS1002" s="4"/>
      <c r="RE1002" s="4"/>
      <c r="RI1002" s="4"/>
      <c r="RU1002" s="4"/>
      <c r="RY1002" s="4"/>
      <c r="SK1002" s="4"/>
      <c r="SO1002" s="4"/>
      <c r="TA1002" s="4"/>
      <c r="TE1002" s="4"/>
      <c r="TQ1002" s="4"/>
      <c r="TU1002" s="4"/>
      <c r="UG1002" s="4"/>
      <c r="UK1002" s="4"/>
      <c r="UW1002" s="4"/>
      <c r="VA1002" s="4"/>
      <c r="VM1002" s="4"/>
      <c r="VQ1002" s="4"/>
      <c r="WC1002" s="4"/>
      <c r="WG1002" s="4"/>
      <c r="WS1002" s="4"/>
      <c r="WW1002" s="4"/>
      <c r="XI1002" s="4"/>
      <c r="XM1002" s="4"/>
      <c r="XY1002" s="4"/>
      <c r="YC1002" s="4"/>
      <c r="YO1002" s="4"/>
      <c r="YS1002" s="4"/>
      <c r="ZE1002" s="4"/>
      <c r="ZI1002" s="4"/>
      <c r="ZU1002" s="4"/>
      <c r="ZY1002" s="4"/>
      <c r="AAK1002" s="4"/>
      <c r="AAO1002" s="4"/>
      <c r="ABA1002" s="4"/>
      <c r="ABE1002" s="4"/>
      <c r="ABQ1002" s="4"/>
      <c r="ABU1002" s="4"/>
      <c r="ACG1002" s="4"/>
      <c r="ACK1002" s="4"/>
      <c r="ACW1002" s="4"/>
      <c r="ADA1002" s="4"/>
      <c r="ADM1002" s="4"/>
      <c r="ADQ1002" s="4"/>
      <c r="AEC1002" s="4"/>
      <c r="AEG1002" s="4"/>
      <c r="AES1002" s="4"/>
      <c r="AEW1002" s="4"/>
      <c r="AFI1002" s="4"/>
      <c r="AFM1002" s="4"/>
      <c r="AFY1002" s="4"/>
      <c r="AGC1002" s="4"/>
      <c r="AGO1002" s="4"/>
      <c r="AGS1002" s="4"/>
      <c r="AHE1002" s="4"/>
      <c r="AHI1002" s="4"/>
      <c r="AHU1002" s="4"/>
      <c r="AHY1002" s="4"/>
      <c r="AIK1002" s="4"/>
      <c r="AIO1002" s="4"/>
      <c r="AJA1002" s="4"/>
      <c r="AJE1002" s="4"/>
      <c r="AJQ1002" s="4"/>
      <c r="AJU1002" s="4"/>
      <c r="AKG1002" s="4"/>
      <c r="AKK1002" s="4"/>
      <c r="AKW1002" s="4"/>
      <c r="ALA1002" s="4"/>
      <c r="ALM1002" s="4"/>
      <c r="ALQ1002" s="4"/>
      <c r="AMC1002" s="4"/>
      <c r="AMG1002" s="4"/>
      <c r="AMS1002" s="4"/>
      <c r="AMW1002" s="4"/>
      <c r="ANI1002" s="4"/>
      <c r="ANM1002" s="4"/>
      <c r="ANY1002" s="4"/>
      <c r="AOC1002" s="4"/>
      <c r="AOO1002" s="4"/>
      <c r="AOS1002" s="4"/>
      <c r="APE1002" s="4"/>
      <c r="API1002" s="4"/>
      <c r="APU1002" s="4"/>
      <c r="APY1002" s="4"/>
      <c r="AQK1002" s="4"/>
      <c r="AQO1002" s="4"/>
      <c r="ARA1002" s="4"/>
      <c r="ARE1002" s="4"/>
      <c r="ARQ1002" s="4"/>
      <c r="ARU1002" s="4"/>
      <c r="ASG1002" s="4"/>
      <c r="ASK1002" s="4"/>
      <c r="ASW1002" s="4"/>
      <c r="ATA1002" s="4"/>
      <c r="ATM1002" s="4"/>
      <c r="ATQ1002" s="4"/>
      <c r="AUC1002" s="4"/>
      <c r="AUG1002" s="4"/>
      <c r="AUS1002" s="4"/>
      <c r="AUW1002" s="4"/>
      <c r="AVI1002" s="4"/>
      <c r="AVM1002" s="4"/>
      <c r="AVY1002" s="4"/>
      <c r="AWC1002" s="4"/>
      <c r="AWO1002" s="4"/>
      <c r="AWS1002" s="4"/>
      <c r="AXE1002" s="4"/>
      <c r="AXI1002" s="4"/>
      <c r="AXU1002" s="4"/>
      <c r="AXY1002" s="4"/>
      <c r="AYK1002" s="4"/>
      <c r="AYO1002" s="4"/>
      <c r="AZA1002" s="4"/>
      <c r="AZE1002" s="4"/>
      <c r="AZQ1002" s="4"/>
      <c r="AZU1002" s="4"/>
      <c r="BAG1002" s="4"/>
      <c r="BAK1002" s="4"/>
      <c r="BAW1002" s="4"/>
      <c r="BBA1002" s="4"/>
      <c r="BBM1002" s="4"/>
      <c r="BBQ1002" s="4"/>
      <c r="BCC1002" s="4"/>
      <c r="BCG1002" s="4"/>
      <c r="BCS1002" s="4"/>
      <c r="BCW1002" s="4"/>
      <c r="BDI1002" s="4"/>
      <c r="BDM1002" s="4"/>
      <c r="BDY1002" s="4"/>
      <c r="BEC1002" s="4"/>
      <c r="BEO1002" s="4"/>
      <c r="BES1002" s="4"/>
      <c r="BFE1002" s="4"/>
      <c r="BFI1002" s="4"/>
      <c r="BFU1002" s="4"/>
    </row>
    <row r="1003" spans="1:1021 1033:1529" x14ac:dyDescent="0.2">
      <c r="A1003" s="4"/>
      <c r="D1003" s="16"/>
      <c r="CO1003" s="4"/>
      <c r="DA1003" s="4"/>
      <c r="DE1003" s="4"/>
      <c r="DQ1003" s="4"/>
      <c r="DU1003" s="4"/>
      <c r="EG1003" s="4"/>
      <c r="EK1003" s="4"/>
      <c r="EW1003" s="4"/>
      <c r="FA1003" s="4"/>
      <c r="FM1003" s="4"/>
      <c r="FQ1003" s="4"/>
      <c r="GC1003" s="4"/>
      <c r="GG1003" s="4"/>
      <c r="GS1003" s="4"/>
      <c r="GW1003" s="4"/>
      <c r="HI1003" s="4"/>
      <c r="HM1003" s="4"/>
      <c r="HY1003" s="4"/>
      <c r="IC1003" s="4"/>
      <c r="IO1003" s="4"/>
      <c r="IS1003" s="4"/>
      <c r="JE1003" s="4"/>
      <c r="JI1003" s="4"/>
      <c r="JU1003" s="4"/>
      <c r="JY1003" s="4"/>
      <c r="KK1003" s="4"/>
      <c r="KO1003" s="4"/>
      <c r="LA1003" s="4"/>
      <c r="LE1003" s="4"/>
      <c r="LQ1003" s="4"/>
      <c r="LU1003" s="4"/>
      <c r="MG1003" s="4"/>
      <c r="MK1003" s="4"/>
      <c r="MW1003" s="4"/>
      <c r="NA1003" s="4"/>
      <c r="NM1003" s="4"/>
      <c r="NQ1003" s="4"/>
      <c r="OC1003" s="4"/>
      <c r="OG1003" s="4"/>
      <c r="OS1003" s="4"/>
      <c r="OW1003" s="4"/>
      <c r="PI1003" s="4"/>
      <c r="PM1003" s="4"/>
      <c r="PY1003" s="4"/>
      <c r="QC1003" s="4"/>
      <c r="QO1003" s="4"/>
      <c r="QS1003" s="4"/>
      <c r="RE1003" s="4"/>
      <c r="RI1003" s="4"/>
      <c r="RU1003" s="4"/>
      <c r="RY1003" s="4"/>
      <c r="SK1003" s="4"/>
      <c r="SO1003" s="4"/>
      <c r="TA1003" s="4"/>
      <c r="TE1003" s="4"/>
      <c r="TQ1003" s="4"/>
      <c r="TU1003" s="4"/>
      <c r="UG1003" s="4"/>
      <c r="UK1003" s="4"/>
      <c r="UW1003" s="4"/>
      <c r="VA1003" s="4"/>
      <c r="VM1003" s="4"/>
      <c r="VQ1003" s="4"/>
      <c r="WC1003" s="4"/>
      <c r="WG1003" s="4"/>
      <c r="WS1003" s="4"/>
      <c r="WW1003" s="4"/>
      <c r="XI1003" s="4"/>
      <c r="XM1003" s="4"/>
      <c r="XY1003" s="4"/>
      <c r="YC1003" s="4"/>
      <c r="YO1003" s="4"/>
      <c r="YS1003" s="4"/>
      <c r="ZE1003" s="4"/>
      <c r="ZI1003" s="4"/>
      <c r="ZU1003" s="4"/>
      <c r="ZY1003" s="4"/>
      <c r="AAK1003" s="4"/>
      <c r="AAO1003" s="4"/>
      <c r="ABA1003" s="4"/>
      <c r="ABE1003" s="4"/>
      <c r="ABQ1003" s="4"/>
      <c r="ABU1003" s="4"/>
      <c r="ACG1003" s="4"/>
      <c r="ACK1003" s="4"/>
      <c r="ACW1003" s="4"/>
      <c r="ADA1003" s="4"/>
      <c r="ADM1003" s="4"/>
      <c r="ADQ1003" s="4"/>
      <c r="AEC1003" s="4"/>
      <c r="AEG1003" s="4"/>
      <c r="AES1003" s="4"/>
      <c r="AEW1003" s="4"/>
      <c r="AFI1003" s="4"/>
      <c r="AFM1003" s="4"/>
      <c r="AFY1003" s="4"/>
      <c r="AGC1003" s="4"/>
      <c r="AGO1003" s="4"/>
      <c r="AGS1003" s="4"/>
      <c r="AHE1003" s="4"/>
      <c r="AHI1003" s="4"/>
      <c r="AHU1003" s="4"/>
      <c r="AHY1003" s="4"/>
      <c r="AIK1003" s="4"/>
      <c r="AIO1003" s="4"/>
      <c r="AJA1003" s="4"/>
      <c r="AJE1003" s="4"/>
      <c r="AJQ1003" s="4"/>
      <c r="AJU1003" s="4"/>
      <c r="AKG1003" s="4"/>
      <c r="AKK1003" s="4"/>
      <c r="AKW1003" s="4"/>
      <c r="ALA1003" s="4"/>
      <c r="ALM1003" s="4"/>
      <c r="ALQ1003" s="4"/>
      <c r="AMC1003" s="4"/>
      <c r="AMG1003" s="4"/>
      <c r="AMS1003" s="4"/>
      <c r="AMW1003" s="4"/>
      <c r="ANI1003" s="4"/>
      <c r="ANM1003" s="4"/>
      <c r="ANY1003" s="4"/>
      <c r="AOC1003" s="4"/>
      <c r="AOO1003" s="4"/>
      <c r="AOS1003" s="4"/>
      <c r="APE1003" s="4"/>
      <c r="API1003" s="4"/>
      <c r="APU1003" s="4"/>
      <c r="APY1003" s="4"/>
      <c r="AQK1003" s="4"/>
      <c r="AQO1003" s="4"/>
      <c r="ARA1003" s="4"/>
      <c r="ARE1003" s="4"/>
      <c r="ARQ1003" s="4"/>
      <c r="ARU1003" s="4"/>
      <c r="ASG1003" s="4"/>
      <c r="ASK1003" s="4"/>
      <c r="ASW1003" s="4"/>
      <c r="ATA1003" s="4"/>
      <c r="ATM1003" s="4"/>
      <c r="ATQ1003" s="4"/>
      <c r="AUC1003" s="4"/>
      <c r="AUG1003" s="4"/>
      <c r="AUS1003" s="4"/>
      <c r="AUW1003" s="4"/>
      <c r="AVI1003" s="4"/>
      <c r="AVM1003" s="4"/>
      <c r="AVY1003" s="4"/>
      <c r="AWC1003" s="4"/>
      <c r="AWO1003" s="4"/>
      <c r="AWS1003" s="4"/>
      <c r="AXE1003" s="4"/>
      <c r="AXI1003" s="4"/>
      <c r="AXU1003" s="4"/>
      <c r="AXY1003" s="4"/>
      <c r="AYK1003" s="4"/>
      <c r="AYO1003" s="4"/>
      <c r="AZA1003" s="4"/>
      <c r="AZE1003" s="4"/>
      <c r="AZQ1003" s="4"/>
      <c r="AZU1003" s="4"/>
      <c r="BAG1003" s="4"/>
      <c r="BAK1003" s="4"/>
      <c r="BAW1003" s="4"/>
      <c r="BBA1003" s="4"/>
      <c r="BBM1003" s="4"/>
      <c r="BBQ1003" s="4"/>
      <c r="BCC1003" s="4"/>
      <c r="BCG1003" s="4"/>
      <c r="BCS1003" s="4"/>
      <c r="BCW1003" s="4"/>
      <c r="BDI1003" s="4"/>
      <c r="BDM1003" s="4"/>
      <c r="BDY1003" s="4"/>
      <c r="BEC1003" s="4"/>
      <c r="BEO1003" s="4"/>
      <c r="BES1003" s="4"/>
      <c r="BFE1003" s="4"/>
      <c r="BFI1003" s="4"/>
      <c r="BFU1003" s="4"/>
    </row>
    <row r="1004" spans="1:1021 1033:1529" x14ac:dyDescent="0.2">
      <c r="A1004" s="4"/>
      <c r="D1004" s="16"/>
      <c r="CO1004" s="4"/>
      <c r="DA1004" s="4"/>
      <c r="DE1004" s="4"/>
      <c r="DQ1004" s="4"/>
      <c r="DU1004" s="4"/>
      <c r="EG1004" s="4"/>
      <c r="EK1004" s="4"/>
      <c r="EW1004" s="4"/>
      <c r="FA1004" s="4"/>
      <c r="FM1004" s="4"/>
      <c r="FQ1004" s="4"/>
      <c r="GC1004" s="4"/>
      <c r="GG1004" s="4"/>
      <c r="GS1004" s="4"/>
      <c r="GW1004" s="4"/>
      <c r="HI1004" s="4"/>
      <c r="HM1004" s="4"/>
      <c r="HY1004" s="4"/>
      <c r="IC1004" s="4"/>
      <c r="IO1004" s="4"/>
      <c r="IS1004" s="4"/>
      <c r="JE1004" s="4"/>
      <c r="JI1004" s="4"/>
      <c r="JU1004" s="4"/>
      <c r="JY1004" s="4"/>
      <c r="KK1004" s="4"/>
      <c r="KO1004" s="4"/>
      <c r="LA1004" s="4"/>
      <c r="LE1004" s="4"/>
      <c r="LQ1004" s="4"/>
      <c r="LU1004" s="4"/>
      <c r="MG1004" s="4"/>
      <c r="MK1004" s="4"/>
      <c r="MW1004" s="4"/>
      <c r="NA1004" s="4"/>
      <c r="NM1004" s="4"/>
      <c r="NQ1004" s="4"/>
      <c r="OC1004" s="4"/>
      <c r="OG1004" s="4"/>
      <c r="OS1004" s="4"/>
      <c r="OW1004" s="4"/>
      <c r="PI1004" s="4"/>
      <c r="PM1004" s="4"/>
      <c r="PY1004" s="4"/>
      <c r="QC1004" s="4"/>
      <c r="QO1004" s="4"/>
      <c r="QS1004" s="4"/>
      <c r="RE1004" s="4"/>
      <c r="RI1004" s="4"/>
      <c r="RU1004" s="4"/>
      <c r="RY1004" s="4"/>
      <c r="SK1004" s="4"/>
      <c r="SO1004" s="4"/>
      <c r="TA1004" s="4"/>
      <c r="TE1004" s="4"/>
      <c r="TQ1004" s="4"/>
      <c r="TU1004" s="4"/>
      <c r="UG1004" s="4"/>
      <c r="UK1004" s="4"/>
      <c r="UW1004" s="4"/>
      <c r="VA1004" s="4"/>
      <c r="VM1004" s="4"/>
      <c r="VQ1004" s="4"/>
      <c r="WC1004" s="4"/>
      <c r="WG1004" s="4"/>
      <c r="WS1004" s="4"/>
      <c r="WW1004" s="4"/>
      <c r="XI1004" s="4"/>
      <c r="XM1004" s="4"/>
      <c r="XY1004" s="4"/>
      <c r="YC1004" s="4"/>
      <c r="YO1004" s="4"/>
      <c r="YS1004" s="4"/>
      <c r="ZE1004" s="4"/>
      <c r="ZI1004" s="4"/>
      <c r="ZU1004" s="4"/>
      <c r="ZY1004" s="4"/>
      <c r="AAK1004" s="4"/>
      <c r="AAO1004" s="4"/>
      <c r="ABA1004" s="4"/>
      <c r="ABE1004" s="4"/>
      <c r="ABQ1004" s="4"/>
      <c r="ABU1004" s="4"/>
      <c r="ACG1004" s="4"/>
      <c r="ACK1004" s="4"/>
      <c r="ACW1004" s="4"/>
      <c r="ADA1004" s="4"/>
      <c r="ADM1004" s="4"/>
      <c r="ADQ1004" s="4"/>
      <c r="AEC1004" s="4"/>
      <c r="AEG1004" s="4"/>
      <c r="AES1004" s="4"/>
      <c r="AEW1004" s="4"/>
      <c r="AFI1004" s="4"/>
      <c r="AFM1004" s="4"/>
      <c r="AFY1004" s="4"/>
      <c r="AGC1004" s="4"/>
      <c r="AGO1004" s="4"/>
      <c r="AGS1004" s="4"/>
      <c r="AHE1004" s="4"/>
      <c r="AHI1004" s="4"/>
      <c r="AHU1004" s="4"/>
      <c r="AHY1004" s="4"/>
      <c r="AIK1004" s="4"/>
      <c r="AIO1004" s="4"/>
      <c r="AJA1004" s="4"/>
      <c r="AJE1004" s="4"/>
      <c r="AJQ1004" s="4"/>
      <c r="AJU1004" s="4"/>
      <c r="AKG1004" s="4"/>
      <c r="AKK1004" s="4"/>
      <c r="AKW1004" s="4"/>
      <c r="ALA1004" s="4"/>
      <c r="ALM1004" s="4"/>
      <c r="ALQ1004" s="4"/>
      <c r="AMC1004" s="4"/>
      <c r="AMG1004" s="4"/>
      <c r="AMS1004" s="4"/>
      <c r="AMW1004" s="4"/>
      <c r="ANI1004" s="4"/>
      <c r="ANM1004" s="4"/>
      <c r="ANY1004" s="4"/>
      <c r="AOC1004" s="4"/>
      <c r="AOO1004" s="4"/>
      <c r="AOS1004" s="4"/>
      <c r="APE1004" s="4"/>
      <c r="API1004" s="4"/>
      <c r="APU1004" s="4"/>
      <c r="APY1004" s="4"/>
      <c r="AQK1004" s="4"/>
      <c r="AQO1004" s="4"/>
      <c r="ARA1004" s="4"/>
      <c r="ARE1004" s="4"/>
      <c r="ARQ1004" s="4"/>
      <c r="ARU1004" s="4"/>
      <c r="ASG1004" s="4"/>
      <c r="ASK1004" s="4"/>
      <c r="ASW1004" s="4"/>
      <c r="ATA1004" s="4"/>
      <c r="ATM1004" s="4"/>
      <c r="ATQ1004" s="4"/>
      <c r="AUC1004" s="4"/>
      <c r="AUG1004" s="4"/>
      <c r="AUS1004" s="4"/>
      <c r="AUW1004" s="4"/>
      <c r="AVI1004" s="4"/>
      <c r="AVM1004" s="4"/>
      <c r="AVY1004" s="4"/>
      <c r="AWC1004" s="4"/>
      <c r="AWO1004" s="4"/>
      <c r="AWS1004" s="4"/>
      <c r="AXE1004" s="4"/>
      <c r="AXI1004" s="4"/>
      <c r="AXU1004" s="4"/>
      <c r="AXY1004" s="4"/>
      <c r="AYK1004" s="4"/>
      <c r="AYO1004" s="4"/>
      <c r="AZA1004" s="4"/>
      <c r="AZE1004" s="4"/>
      <c r="AZQ1004" s="4"/>
      <c r="AZU1004" s="4"/>
      <c r="BAG1004" s="4"/>
      <c r="BAK1004" s="4"/>
      <c r="BAW1004" s="4"/>
      <c r="BBA1004" s="4"/>
      <c r="BBM1004" s="4"/>
      <c r="BBQ1004" s="4"/>
      <c r="BCC1004" s="4"/>
      <c r="BCG1004" s="4"/>
      <c r="BCS1004" s="4"/>
      <c r="BCW1004" s="4"/>
      <c r="BDI1004" s="4"/>
      <c r="BDM1004" s="4"/>
      <c r="BDY1004" s="4"/>
      <c r="BEC1004" s="4"/>
      <c r="BEO1004" s="4"/>
      <c r="BES1004" s="4"/>
      <c r="BFE1004" s="4"/>
      <c r="BFI1004" s="4"/>
      <c r="BFU1004" s="4"/>
    </row>
    <row r="1005" spans="1:1021 1033:1529" x14ac:dyDescent="0.2">
      <c r="A1005" s="4"/>
      <c r="D1005" s="16"/>
      <c r="CO1005" s="4"/>
      <c r="DA1005" s="4"/>
      <c r="DE1005" s="4"/>
      <c r="DQ1005" s="4"/>
      <c r="DU1005" s="4"/>
      <c r="EG1005" s="4"/>
      <c r="EK1005" s="4"/>
      <c r="EW1005" s="4"/>
      <c r="FA1005" s="4"/>
      <c r="FM1005" s="4"/>
      <c r="FQ1005" s="4"/>
      <c r="GC1005" s="4"/>
      <c r="GG1005" s="4"/>
      <c r="GS1005" s="4"/>
      <c r="GW1005" s="4"/>
      <c r="HI1005" s="4"/>
      <c r="HM1005" s="4"/>
      <c r="HY1005" s="4"/>
      <c r="IC1005" s="4"/>
      <c r="IO1005" s="4"/>
      <c r="IS1005" s="4"/>
      <c r="JE1005" s="4"/>
      <c r="JI1005" s="4"/>
      <c r="JU1005" s="4"/>
      <c r="JY1005" s="4"/>
      <c r="KK1005" s="4"/>
      <c r="KO1005" s="4"/>
      <c r="LA1005" s="4"/>
      <c r="LE1005" s="4"/>
      <c r="LQ1005" s="4"/>
      <c r="LU1005" s="4"/>
      <c r="MG1005" s="4"/>
      <c r="MK1005" s="4"/>
      <c r="MW1005" s="4"/>
      <c r="NA1005" s="4"/>
      <c r="NM1005" s="4"/>
      <c r="NQ1005" s="4"/>
      <c r="OC1005" s="4"/>
      <c r="OG1005" s="4"/>
      <c r="OS1005" s="4"/>
      <c r="OW1005" s="4"/>
      <c r="PI1005" s="4"/>
      <c r="PM1005" s="4"/>
      <c r="PY1005" s="4"/>
      <c r="QC1005" s="4"/>
      <c r="QO1005" s="4"/>
      <c r="QS1005" s="4"/>
      <c r="RE1005" s="4"/>
      <c r="RI1005" s="4"/>
      <c r="RU1005" s="4"/>
      <c r="RY1005" s="4"/>
      <c r="SK1005" s="4"/>
      <c r="SO1005" s="4"/>
      <c r="TA1005" s="4"/>
      <c r="TE1005" s="4"/>
      <c r="TQ1005" s="4"/>
      <c r="TU1005" s="4"/>
      <c r="UG1005" s="4"/>
      <c r="UK1005" s="4"/>
      <c r="UW1005" s="4"/>
      <c r="VA1005" s="4"/>
      <c r="VM1005" s="4"/>
      <c r="VQ1005" s="4"/>
      <c r="WC1005" s="4"/>
      <c r="WG1005" s="4"/>
      <c r="WS1005" s="4"/>
      <c r="WW1005" s="4"/>
      <c r="XI1005" s="4"/>
      <c r="XM1005" s="4"/>
      <c r="XY1005" s="4"/>
      <c r="YC1005" s="4"/>
      <c r="YO1005" s="4"/>
      <c r="YS1005" s="4"/>
      <c r="ZE1005" s="4"/>
      <c r="ZI1005" s="4"/>
      <c r="ZU1005" s="4"/>
      <c r="ZY1005" s="4"/>
      <c r="AAK1005" s="4"/>
      <c r="AAO1005" s="4"/>
      <c r="ABA1005" s="4"/>
      <c r="ABE1005" s="4"/>
      <c r="ABQ1005" s="4"/>
      <c r="ABU1005" s="4"/>
      <c r="ACG1005" s="4"/>
      <c r="ACK1005" s="4"/>
      <c r="ACW1005" s="4"/>
      <c r="ADA1005" s="4"/>
      <c r="ADM1005" s="4"/>
      <c r="ADQ1005" s="4"/>
      <c r="AEC1005" s="4"/>
      <c r="AEG1005" s="4"/>
      <c r="AES1005" s="4"/>
      <c r="AEW1005" s="4"/>
      <c r="AFI1005" s="4"/>
      <c r="AFM1005" s="4"/>
      <c r="AFY1005" s="4"/>
      <c r="AGC1005" s="4"/>
      <c r="AGO1005" s="4"/>
      <c r="AGS1005" s="4"/>
      <c r="AHE1005" s="4"/>
      <c r="AHI1005" s="4"/>
      <c r="AHU1005" s="4"/>
      <c r="AHY1005" s="4"/>
      <c r="AIK1005" s="4"/>
      <c r="AIO1005" s="4"/>
      <c r="AJA1005" s="4"/>
      <c r="AJE1005" s="4"/>
      <c r="AJQ1005" s="4"/>
      <c r="AJU1005" s="4"/>
      <c r="AKG1005" s="4"/>
      <c r="AKK1005" s="4"/>
      <c r="AKW1005" s="4"/>
      <c r="ALA1005" s="4"/>
      <c r="ALM1005" s="4"/>
      <c r="ALQ1005" s="4"/>
      <c r="AMC1005" s="4"/>
      <c r="AMG1005" s="4"/>
      <c r="AMS1005" s="4"/>
      <c r="AMW1005" s="4"/>
      <c r="ANI1005" s="4"/>
      <c r="ANM1005" s="4"/>
      <c r="ANY1005" s="4"/>
      <c r="AOC1005" s="4"/>
      <c r="AOO1005" s="4"/>
      <c r="AOS1005" s="4"/>
      <c r="APE1005" s="4"/>
      <c r="API1005" s="4"/>
      <c r="APU1005" s="4"/>
      <c r="APY1005" s="4"/>
      <c r="AQK1005" s="4"/>
      <c r="AQO1005" s="4"/>
      <c r="ARA1005" s="4"/>
      <c r="ARE1005" s="4"/>
      <c r="ARQ1005" s="4"/>
      <c r="ARU1005" s="4"/>
      <c r="ASG1005" s="4"/>
      <c r="ASK1005" s="4"/>
      <c r="ASW1005" s="4"/>
      <c r="ATA1005" s="4"/>
      <c r="ATM1005" s="4"/>
      <c r="ATQ1005" s="4"/>
      <c r="AUC1005" s="4"/>
      <c r="AUG1005" s="4"/>
      <c r="AUS1005" s="4"/>
      <c r="AUW1005" s="4"/>
      <c r="AVI1005" s="4"/>
      <c r="AVM1005" s="4"/>
      <c r="AVY1005" s="4"/>
      <c r="AWC1005" s="4"/>
      <c r="AWO1005" s="4"/>
      <c r="AWS1005" s="4"/>
      <c r="AXE1005" s="4"/>
      <c r="AXI1005" s="4"/>
      <c r="AXU1005" s="4"/>
      <c r="AXY1005" s="4"/>
      <c r="AYK1005" s="4"/>
      <c r="AYO1005" s="4"/>
      <c r="AZA1005" s="4"/>
      <c r="AZE1005" s="4"/>
      <c r="AZQ1005" s="4"/>
      <c r="AZU1005" s="4"/>
      <c r="BAG1005" s="4"/>
      <c r="BAK1005" s="4"/>
      <c r="BAW1005" s="4"/>
      <c r="BBA1005" s="4"/>
      <c r="BBM1005" s="4"/>
      <c r="BBQ1005" s="4"/>
      <c r="BCC1005" s="4"/>
      <c r="BCG1005" s="4"/>
      <c r="BCS1005" s="4"/>
      <c r="BCW1005" s="4"/>
      <c r="BDI1005" s="4"/>
      <c r="BDM1005" s="4"/>
      <c r="BDY1005" s="4"/>
      <c r="BEC1005" s="4"/>
      <c r="BEO1005" s="4"/>
      <c r="BES1005" s="4"/>
      <c r="BFE1005" s="4"/>
      <c r="BFI1005" s="4"/>
      <c r="BFU1005" s="4"/>
    </row>
    <row r="1006" spans="1:1021 1033:1529" x14ac:dyDescent="0.2">
      <c r="A1006" s="4"/>
      <c r="D1006" s="16"/>
      <c r="CO1006" s="4"/>
      <c r="DA1006" s="4"/>
      <c r="DE1006" s="4"/>
      <c r="DQ1006" s="4"/>
      <c r="DU1006" s="4"/>
      <c r="EG1006" s="4"/>
      <c r="EK1006" s="4"/>
      <c r="EW1006" s="4"/>
      <c r="FA1006" s="4"/>
      <c r="FM1006" s="4"/>
      <c r="FQ1006" s="4"/>
      <c r="GC1006" s="4"/>
      <c r="GG1006" s="4"/>
      <c r="GS1006" s="4"/>
      <c r="GW1006" s="4"/>
      <c r="HI1006" s="4"/>
      <c r="HM1006" s="4"/>
      <c r="HY1006" s="4"/>
      <c r="IC1006" s="4"/>
      <c r="IO1006" s="4"/>
      <c r="IS1006" s="4"/>
      <c r="JE1006" s="4"/>
      <c r="JI1006" s="4"/>
      <c r="JU1006" s="4"/>
      <c r="JY1006" s="4"/>
      <c r="KK1006" s="4"/>
      <c r="KO1006" s="4"/>
      <c r="LA1006" s="4"/>
      <c r="LE1006" s="4"/>
      <c r="LQ1006" s="4"/>
      <c r="LU1006" s="4"/>
      <c r="MG1006" s="4"/>
      <c r="MK1006" s="4"/>
      <c r="MW1006" s="4"/>
      <c r="NA1006" s="4"/>
      <c r="NM1006" s="4"/>
      <c r="NQ1006" s="4"/>
      <c r="OC1006" s="4"/>
      <c r="OG1006" s="4"/>
      <c r="OS1006" s="4"/>
      <c r="OW1006" s="4"/>
      <c r="PI1006" s="4"/>
      <c r="PM1006" s="4"/>
      <c r="PY1006" s="4"/>
      <c r="QC1006" s="4"/>
      <c r="QO1006" s="4"/>
      <c r="QS1006" s="4"/>
      <c r="RE1006" s="4"/>
      <c r="RI1006" s="4"/>
      <c r="RU1006" s="4"/>
      <c r="RY1006" s="4"/>
      <c r="SK1006" s="4"/>
      <c r="SO1006" s="4"/>
      <c r="TA1006" s="4"/>
      <c r="TE1006" s="4"/>
      <c r="TQ1006" s="4"/>
      <c r="TU1006" s="4"/>
      <c r="UG1006" s="4"/>
      <c r="UK1006" s="4"/>
      <c r="UW1006" s="4"/>
      <c r="VA1006" s="4"/>
      <c r="VM1006" s="4"/>
      <c r="VQ1006" s="4"/>
      <c r="WC1006" s="4"/>
      <c r="WG1006" s="4"/>
      <c r="WS1006" s="4"/>
      <c r="WW1006" s="4"/>
      <c r="XI1006" s="4"/>
      <c r="XM1006" s="4"/>
      <c r="XY1006" s="4"/>
      <c r="YC1006" s="4"/>
      <c r="YO1006" s="4"/>
      <c r="YS1006" s="4"/>
      <c r="ZE1006" s="4"/>
      <c r="ZI1006" s="4"/>
      <c r="ZU1006" s="4"/>
      <c r="ZY1006" s="4"/>
      <c r="AAK1006" s="4"/>
      <c r="AAO1006" s="4"/>
      <c r="ABA1006" s="4"/>
      <c r="ABE1006" s="4"/>
      <c r="ABQ1006" s="4"/>
      <c r="ABU1006" s="4"/>
      <c r="ACG1006" s="4"/>
      <c r="ACK1006" s="4"/>
      <c r="ACW1006" s="4"/>
      <c r="ADA1006" s="4"/>
      <c r="ADM1006" s="4"/>
      <c r="ADQ1006" s="4"/>
      <c r="AEC1006" s="4"/>
      <c r="AEG1006" s="4"/>
      <c r="AES1006" s="4"/>
      <c r="AEW1006" s="4"/>
      <c r="AFI1006" s="4"/>
      <c r="AFM1006" s="4"/>
      <c r="AFY1006" s="4"/>
      <c r="AGC1006" s="4"/>
      <c r="AGO1006" s="4"/>
      <c r="AGS1006" s="4"/>
      <c r="AHE1006" s="4"/>
      <c r="AHI1006" s="4"/>
      <c r="AHU1006" s="4"/>
      <c r="AHY1006" s="4"/>
      <c r="AIK1006" s="4"/>
      <c r="AIO1006" s="4"/>
      <c r="AJA1006" s="4"/>
      <c r="AJE1006" s="4"/>
      <c r="AJQ1006" s="4"/>
      <c r="AJU1006" s="4"/>
      <c r="AKG1006" s="4"/>
      <c r="AKK1006" s="4"/>
      <c r="AKW1006" s="4"/>
      <c r="ALA1006" s="4"/>
      <c r="ALM1006" s="4"/>
      <c r="ALQ1006" s="4"/>
      <c r="AMC1006" s="4"/>
      <c r="AMG1006" s="4"/>
      <c r="AMS1006" s="4"/>
      <c r="AMW1006" s="4"/>
      <c r="ANI1006" s="4"/>
      <c r="ANM1006" s="4"/>
      <c r="ANY1006" s="4"/>
      <c r="AOC1006" s="4"/>
      <c r="AOO1006" s="4"/>
      <c r="AOS1006" s="4"/>
      <c r="APE1006" s="4"/>
      <c r="API1006" s="4"/>
      <c r="APU1006" s="4"/>
      <c r="APY1006" s="4"/>
      <c r="AQK1006" s="4"/>
      <c r="AQO1006" s="4"/>
      <c r="ARA1006" s="4"/>
      <c r="ARE1006" s="4"/>
      <c r="ARQ1006" s="4"/>
      <c r="ARU1006" s="4"/>
      <c r="ASG1006" s="4"/>
      <c r="ASK1006" s="4"/>
      <c r="ASW1006" s="4"/>
      <c r="ATA1006" s="4"/>
      <c r="ATM1006" s="4"/>
      <c r="ATQ1006" s="4"/>
      <c r="AUC1006" s="4"/>
      <c r="AUG1006" s="4"/>
      <c r="AUS1006" s="4"/>
      <c r="AUW1006" s="4"/>
      <c r="AVI1006" s="4"/>
      <c r="AVM1006" s="4"/>
      <c r="AVY1006" s="4"/>
      <c r="AWC1006" s="4"/>
      <c r="AWO1006" s="4"/>
      <c r="AWS1006" s="4"/>
      <c r="AXE1006" s="4"/>
      <c r="AXI1006" s="4"/>
      <c r="AXU1006" s="4"/>
      <c r="AXY1006" s="4"/>
      <c r="AYK1006" s="4"/>
      <c r="AYO1006" s="4"/>
      <c r="AZA1006" s="4"/>
      <c r="AZE1006" s="4"/>
      <c r="AZQ1006" s="4"/>
      <c r="AZU1006" s="4"/>
      <c r="BAG1006" s="4"/>
      <c r="BAK1006" s="4"/>
      <c r="BAW1006" s="4"/>
      <c r="BBA1006" s="4"/>
      <c r="BBM1006" s="4"/>
      <c r="BBQ1006" s="4"/>
      <c r="BCC1006" s="4"/>
      <c r="BCG1006" s="4"/>
      <c r="BCS1006" s="4"/>
      <c r="BCW1006" s="4"/>
      <c r="BDI1006" s="4"/>
      <c r="BDM1006" s="4"/>
      <c r="BDY1006" s="4"/>
      <c r="BEC1006" s="4"/>
      <c r="BEO1006" s="4"/>
      <c r="BES1006" s="4"/>
      <c r="BFE1006" s="4"/>
      <c r="BFI1006" s="4"/>
      <c r="BFU1006" s="4"/>
    </row>
    <row r="1007" spans="1:1021 1033:1529" x14ac:dyDescent="0.2">
      <c r="A1007" s="4"/>
      <c r="D1007" s="16"/>
      <c r="CO1007" s="4"/>
      <c r="DA1007" s="4"/>
      <c r="DE1007" s="4"/>
      <c r="DQ1007" s="4"/>
      <c r="DU1007" s="4"/>
      <c r="EG1007" s="4"/>
      <c r="EK1007" s="4"/>
      <c r="EW1007" s="4"/>
      <c r="FA1007" s="4"/>
      <c r="FM1007" s="4"/>
      <c r="FQ1007" s="4"/>
      <c r="GC1007" s="4"/>
      <c r="GG1007" s="4"/>
      <c r="GS1007" s="4"/>
      <c r="GW1007" s="4"/>
      <c r="HI1007" s="4"/>
      <c r="HM1007" s="4"/>
      <c r="HY1007" s="4"/>
      <c r="IC1007" s="4"/>
      <c r="IO1007" s="4"/>
      <c r="IS1007" s="4"/>
      <c r="JE1007" s="4"/>
      <c r="JI1007" s="4"/>
      <c r="JU1007" s="4"/>
      <c r="JY1007" s="4"/>
      <c r="KK1007" s="4"/>
      <c r="KO1007" s="4"/>
      <c r="LA1007" s="4"/>
      <c r="LE1007" s="4"/>
      <c r="LQ1007" s="4"/>
      <c r="LU1007" s="4"/>
      <c r="MG1007" s="4"/>
      <c r="MK1007" s="4"/>
      <c r="MW1007" s="4"/>
      <c r="NA1007" s="4"/>
      <c r="NM1007" s="4"/>
      <c r="NQ1007" s="4"/>
      <c r="OC1007" s="4"/>
      <c r="OG1007" s="4"/>
      <c r="OS1007" s="4"/>
      <c r="OW1007" s="4"/>
      <c r="PI1007" s="4"/>
      <c r="PM1007" s="4"/>
      <c r="PY1007" s="4"/>
      <c r="QC1007" s="4"/>
      <c r="QO1007" s="4"/>
      <c r="QS1007" s="4"/>
      <c r="RE1007" s="4"/>
      <c r="RI1007" s="4"/>
      <c r="RU1007" s="4"/>
      <c r="RY1007" s="4"/>
      <c r="SK1007" s="4"/>
      <c r="SO1007" s="4"/>
      <c r="TA1007" s="4"/>
      <c r="TE1007" s="4"/>
      <c r="TQ1007" s="4"/>
      <c r="TU1007" s="4"/>
      <c r="UG1007" s="4"/>
      <c r="UK1007" s="4"/>
      <c r="UW1007" s="4"/>
      <c r="VA1007" s="4"/>
      <c r="VM1007" s="4"/>
      <c r="VQ1007" s="4"/>
      <c r="WC1007" s="4"/>
      <c r="WG1007" s="4"/>
      <c r="WS1007" s="4"/>
      <c r="WW1007" s="4"/>
      <c r="XI1007" s="4"/>
      <c r="XM1007" s="4"/>
      <c r="XY1007" s="4"/>
      <c r="YC1007" s="4"/>
      <c r="YO1007" s="4"/>
      <c r="YS1007" s="4"/>
      <c r="ZE1007" s="4"/>
      <c r="ZI1007" s="4"/>
      <c r="ZU1007" s="4"/>
      <c r="ZY1007" s="4"/>
      <c r="AAK1007" s="4"/>
      <c r="AAO1007" s="4"/>
      <c r="ABA1007" s="4"/>
      <c r="ABE1007" s="4"/>
      <c r="ABQ1007" s="4"/>
      <c r="ABU1007" s="4"/>
      <c r="ACG1007" s="4"/>
      <c r="ACK1007" s="4"/>
      <c r="ACW1007" s="4"/>
      <c r="ADA1007" s="4"/>
      <c r="ADM1007" s="4"/>
      <c r="ADQ1007" s="4"/>
      <c r="AEC1007" s="4"/>
      <c r="AEG1007" s="4"/>
      <c r="AES1007" s="4"/>
      <c r="AEW1007" s="4"/>
      <c r="AFI1007" s="4"/>
      <c r="AFM1007" s="4"/>
      <c r="AFY1007" s="4"/>
      <c r="AGC1007" s="4"/>
      <c r="AGO1007" s="4"/>
      <c r="AGS1007" s="4"/>
      <c r="AHE1007" s="4"/>
      <c r="AHI1007" s="4"/>
      <c r="AHU1007" s="4"/>
      <c r="AHY1007" s="4"/>
      <c r="AIK1007" s="4"/>
      <c r="AIO1007" s="4"/>
      <c r="AJA1007" s="4"/>
      <c r="AJE1007" s="4"/>
      <c r="AJQ1007" s="4"/>
      <c r="AJU1007" s="4"/>
      <c r="AKG1007" s="4"/>
      <c r="AKK1007" s="4"/>
      <c r="AKW1007" s="4"/>
      <c r="ALA1007" s="4"/>
      <c r="ALM1007" s="4"/>
      <c r="ALQ1007" s="4"/>
      <c r="AMC1007" s="4"/>
      <c r="AMG1007" s="4"/>
      <c r="AMS1007" s="4"/>
      <c r="AMW1007" s="4"/>
      <c r="ANI1007" s="4"/>
      <c r="ANM1007" s="4"/>
      <c r="ANY1007" s="4"/>
      <c r="AOC1007" s="4"/>
      <c r="AOO1007" s="4"/>
      <c r="AOS1007" s="4"/>
      <c r="APE1007" s="4"/>
      <c r="API1007" s="4"/>
      <c r="APU1007" s="4"/>
      <c r="APY1007" s="4"/>
      <c r="AQK1007" s="4"/>
      <c r="AQO1007" s="4"/>
      <c r="ARA1007" s="4"/>
      <c r="ARE1007" s="4"/>
      <c r="ARQ1007" s="4"/>
      <c r="ARU1007" s="4"/>
      <c r="ASG1007" s="4"/>
      <c r="ASK1007" s="4"/>
      <c r="ASW1007" s="4"/>
      <c r="ATA1007" s="4"/>
      <c r="ATM1007" s="4"/>
      <c r="ATQ1007" s="4"/>
      <c r="AUC1007" s="4"/>
      <c r="AUG1007" s="4"/>
      <c r="AUS1007" s="4"/>
      <c r="AUW1007" s="4"/>
      <c r="AVI1007" s="4"/>
      <c r="AVM1007" s="4"/>
      <c r="AVY1007" s="4"/>
      <c r="AWC1007" s="4"/>
      <c r="AWO1007" s="4"/>
      <c r="AWS1007" s="4"/>
      <c r="AXE1007" s="4"/>
      <c r="AXI1007" s="4"/>
      <c r="AXU1007" s="4"/>
      <c r="AXY1007" s="4"/>
      <c r="AYK1007" s="4"/>
      <c r="AYO1007" s="4"/>
      <c r="AZA1007" s="4"/>
      <c r="AZE1007" s="4"/>
      <c r="AZQ1007" s="4"/>
      <c r="AZU1007" s="4"/>
      <c r="BAG1007" s="4"/>
      <c r="BAK1007" s="4"/>
      <c r="BAW1007" s="4"/>
      <c r="BBA1007" s="4"/>
      <c r="BBM1007" s="4"/>
      <c r="BBQ1007" s="4"/>
      <c r="BCC1007" s="4"/>
      <c r="BCG1007" s="4"/>
      <c r="BCS1007" s="4"/>
      <c r="BCW1007" s="4"/>
      <c r="BDI1007" s="4"/>
      <c r="BDM1007" s="4"/>
      <c r="BDY1007" s="4"/>
      <c r="BEC1007" s="4"/>
      <c r="BEO1007" s="4"/>
      <c r="BES1007" s="4"/>
      <c r="BFE1007" s="4"/>
      <c r="BFI1007" s="4"/>
      <c r="BFU1007" s="4"/>
    </row>
    <row r="1008" spans="1:1021 1033:1529" x14ac:dyDescent="0.2">
      <c r="A1008" s="4"/>
      <c r="D1008" s="16"/>
      <c r="CO1008" s="4"/>
      <c r="DA1008" s="4"/>
      <c r="DE1008" s="4"/>
      <c r="DQ1008" s="4"/>
      <c r="DU1008" s="4"/>
      <c r="EG1008" s="4"/>
      <c r="EK1008" s="4"/>
      <c r="EW1008" s="4"/>
      <c r="FA1008" s="4"/>
      <c r="FM1008" s="4"/>
      <c r="FQ1008" s="4"/>
      <c r="GC1008" s="4"/>
      <c r="GG1008" s="4"/>
      <c r="GS1008" s="4"/>
      <c r="GW1008" s="4"/>
      <c r="HI1008" s="4"/>
      <c r="HM1008" s="4"/>
      <c r="HY1008" s="4"/>
      <c r="IC1008" s="4"/>
      <c r="IO1008" s="4"/>
      <c r="IS1008" s="4"/>
      <c r="JE1008" s="4"/>
      <c r="JI1008" s="4"/>
      <c r="JU1008" s="4"/>
      <c r="JY1008" s="4"/>
      <c r="KK1008" s="4"/>
      <c r="KO1008" s="4"/>
      <c r="LA1008" s="4"/>
      <c r="LE1008" s="4"/>
      <c r="LQ1008" s="4"/>
      <c r="LU1008" s="4"/>
      <c r="MG1008" s="4"/>
      <c r="MK1008" s="4"/>
      <c r="MW1008" s="4"/>
      <c r="NA1008" s="4"/>
      <c r="NM1008" s="4"/>
      <c r="NQ1008" s="4"/>
      <c r="OC1008" s="4"/>
      <c r="OG1008" s="4"/>
      <c r="OS1008" s="4"/>
      <c r="OW1008" s="4"/>
      <c r="PI1008" s="4"/>
      <c r="PM1008" s="4"/>
      <c r="PY1008" s="4"/>
      <c r="QC1008" s="4"/>
      <c r="QO1008" s="4"/>
      <c r="QS1008" s="4"/>
      <c r="RE1008" s="4"/>
      <c r="RI1008" s="4"/>
      <c r="RU1008" s="4"/>
      <c r="RY1008" s="4"/>
      <c r="SK1008" s="4"/>
      <c r="SO1008" s="4"/>
      <c r="TA1008" s="4"/>
      <c r="TE1008" s="4"/>
      <c r="TQ1008" s="4"/>
      <c r="TU1008" s="4"/>
      <c r="UG1008" s="4"/>
      <c r="UK1008" s="4"/>
      <c r="UW1008" s="4"/>
      <c r="VA1008" s="4"/>
      <c r="VM1008" s="4"/>
      <c r="VQ1008" s="4"/>
      <c r="WC1008" s="4"/>
      <c r="WG1008" s="4"/>
      <c r="WS1008" s="4"/>
      <c r="WW1008" s="4"/>
      <c r="XI1008" s="4"/>
      <c r="XM1008" s="4"/>
      <c r="XY1008" s="4"/>
      <c r="YC1008" s="4"/>
      <c r="YO1008" s="4"/>
      <c r="YS1008" s="4"/>
      <c r="ZE1008" s="4"/>
      <c r="ZI1008" s="4"/>
      <c r="ZU1008" s="4"/>
      <c r="ZY1008" s="4"/>
      <c r="AAK1008" s="4"/>
      <c r="AAO1008" s="4"/>
      <c r="ABA1008" s="4"/>
      <c r="ABE1008" s="4"/>
      <c r="ABQ1008" s="4"/>
      <c r="ABU1008" s="4"/>
      <c r="ACG1008" s="4"/>
      <c r="ACK1008" s="4"/>
      <c r="ACW1008" s="4"/>
      <c r="ADA1008" s="4"/>
      <c r="ADM1008" s="4"/>
      <c r="ADQ1008" s="4"/>
      <c r="AEC1008" s="4"/>
      <c r="AEG1008" s="4"/>
      <c r="AES1008" s="4"/>
      <c r="AEW1008" s="4"/>
      <c r="AFI1008" s="4"/>
      <c r="AFM1008" s="4"/>
      <c r="AFY1008" s="4"/>
      <c r="AGC1008" s="4"/>
      <c r="AGO1008" s="4"/>
      <c r="AGS1008" s="4"/>
      <c r="AHE1008" s="4"/>
      <c r="AHI1008" s="4"/>
      <c r="AHU1008" s="4"/>
      <c r="AHY1008" s="4"/>
      <c r="AIK1008" s="4"/>
      <c r="AIO1008" s="4"/>
      <c r="AJA1008" s="4"/>
      <c r="AJE1008" s="4"/>
      <c r="AJQ1008" s="4"/>
      <c r="AJU1008" s="4"/>
      <c r="AKG1008" s="4"/>
      <c r="AKK1008" s="4"/>
      <c r="AKW1008" s="4"/>
      <c r="ALA1008" s="4"/>
      <c r="ALM1008" s="4"/>
      <c r="ALQ1008" s="4"/>
      <c r="AMC1008" s="4"/>
      <c r="AMG1008" s="4"/>
      <c r="AMS1008" s="4"/>
      <c r="AMW1008" s="4"/>
      <c r="ANI1008" s="4"/>
      <c r="ANM1008" s="4"/>
      <c r="ANY1008" s="4"/>
      <c r="AOC1008" s="4"/>
      <c r="AOO1008" s="4"/>
      <c r="AOS1008" s="4"/>
      <c r="APE1008" s="4"/>
      <c r="API1008" s="4"/>
      <c r="APU1008" s="4"/>
      <c r="APY1008" s="4"/>
      <c r="AQK1008" s="4"/>
      <c r="AQO1008" s="4"/>
      <c r="ARA1008" s="4"/>
      <c r="ARE1008" s="4"/>
      <c r="ARQ1008" s="4"/>
      <c r="ARU1008" s="4"/>
      <c r="ASG1008" s="4"/>
      <c r="ASK1008" s="4"/>
      <c r="ASW1008" s="4"/>
      <c r="ATA1008" s="4"/>
      <c r="ATM1008" s="4"/>
      <c r="ATQ1008" s="4"/>
      <c r="AUC1008" s="4"/>
      <c r="AUG1008" s="4"/>
      <c r="AUS1008" s="4"/>
      <c r="AUW1008" s="4"/>
      <c r="AVI1008" s="4"/>
      <c r="AVM1008" s="4"/>
      <c r="AVY1008" s="4"/>
      <c r="AWC1008" s="4"/>
      <c r="AWO1008" s="4"/>
      <c r="AWS1008" s="4"/>
      <c r="AXE1008" s="4"/>
      <c r="AXI1008" s="4"/>
      <c r="AXU1008" s="4"/>
      <c r="AXY1008" s="4"/>
      <c r="AYK1008" s="4"/>
      <c r="AYO1008" s="4"/>
      <c r="AZA1008" s="4"/>
      <c r="AZE1008" s="4"/>
      <c r="AZQ1008" s="4"/>
      <c r="AZU1008" s="4"/>
      <c r="BAG1008" s="4"/>
      <c r="BAK1008" s="4"/>
      <c r="BAW1008" s="4"/>
      <c r="BBA1008" s="4"/>
      <c r="BBM1008" s="4"/>
      <c r="BBQ1008" s="4"/>
      <c r="BCC1008" s="4"/>
      <c r="BCG1008" s="4"/>
      <c r="BCS1008" s="4"/>
      <c r="BCW1008" s="4"/>
      <c r="BDI1008" s="4"/>
      <c r="BDM1008" s="4"/>
      <c r="BDY1008" s="4"/>
      <c r="BEC1008" s="4"/>
      <c r="BEO1008" s="4"/>
      <c r="BES1008" s="4"/>
      <c r="BFE1008" s="4"/>
      <c r="BFI1008" s="4"/>
      <c r="BFU1008" s="4"/>
    </row>
    <row r="1009" spans="1:1021 1033:1529" x14ac:dyDescent="0.2">
      <c r="A1009" s="4"/>
      <c r="D1009" s="16"/>
      <c r="CO1009" s="4"/>
      <c r="DA1009" s="4"/>
      <c r="DE1009" s="4"/>
      <c r="DQ1009" s="4"/>
      <c r="DU1009" s="4"/>
      <c r="EG1009" s="4"/>
      <c r="EK1009" s="4"/>
      <c r="EW1009" s="4"/>
      <c r="FA1009" s="4"/>
      <c r="FM1009" s="4"/>
      <c r="FQ1009" s="4"/>
      <c r="GC1009" s="4"/>
      <c r="GG1009" s="4"/>
      <c r="GS1009" s="4"/>
      <c r="GW1009" s="4"/>
      <c r="HI1009" s="4"/>
      <c r="HM1009" s="4"/>
      <c r="HY1009" s="4"/>
      <c r="IC1009" s="4"/>
      <c r="IO1009" s="4"/>
      <c r="IS1009" s="4"/>
      <c r="JE1009" s="4"/>
      <c r="JI1009" s="4"/>
      <c r="JU1009" s="4"/>
      <c r="JY1009" s="4"/>
      <c r="KK1009" s="4"/>
      <c r="KO1009" s="4"/>
      <c r="LA1009" s="4"/>
      <c r="LE1009" s="4"/>
      <c r="LQ1009" s="4"/>
      <c r="LU1009" s="4"/>
      <c r="MG1009" s="4"/>
      <c r="MK1009" s="4"/>
      <c r="MW1009" s="4"/>
      <c r="NA1009" s="4"/>
      <c r="NM1009" s="4"/>
      <c r="NQ1009" s="4"/>
      <c r="OC1009" s="4"/>
      <c r="OG1009" s="4"/>
      <c r="OS1009" s="4"/>
      <c r="OW1009" s="4"/>
      <c r="PI1009" s="4"/>
      <c r="PM1009" s="4"/>
      <c r="PY1009" s="4"/>
      <c r="QC1009" s="4"/>
      <c r="QO1009" s="4"/>
      <c r="QS1009" s="4"/>
      <c r="RE1009" s="4"/>
      <c r="RI1009" s="4"/>
      <c r="RU1009" s="4"/>
      <c r="RY1009" s="4"/>
      <c r="SK1009" s="4"/>
      <c r="SO1009" s="4"/>
      <c r="TA1009" s="4"/>
      <c r="TE1009" s="4"/>
      <c r="TQ1009" s="4"/>
      <c r="TU1009" s="4"/>
      <c r="UG1009" s="4"/>
      <c r="UK1009" s="4"/>
      <c r="UW1009" s="4"/>
      <c r="VA1009" s="4"/>
      <c r="VM1009" s="4"/>
      <c r="VQ1009" s="4"/>
      <c r="WC1009" s="4"/>
      <c r="WG1009" s="4"/>
      <c r="WS1009" s="4"/>
      <c r="WW1009" s="4"/>
      <c r="XI1009" s="4"/>
      <c r="XM1009" s="4"/>
      <c r="XY1009" s="4"/>
      <c r="YC1009" s="4"/>
      <c r="YO1009" s="4"/>
      <c r="YS1009" s="4"/>
      <c r="ZE1009" s="4"/>
      <c r="ZI1009" s="4"/>
      <c r="ZU1009" s="4"/>
      <c r="ZY1009" s="4"/>
      <c r="AAK1009" s="4"/>
      <c r="AAO1009" s="4"/>
      <c r="ABA1009" s="4"/>
      <c r="ABE1009" s="4"/>
      <c r="ABQ1009" s="4"/>
      <c r="ABU1009" s="4"/>
      <c r="ACG1009" s="4"/>
      <c r="ACK1009" s="4"/>
      <c r="ACW1009" s="4"/>
      <c r="ADA1009" s="4"/>
      <c r="ADM1009" s="4"/>
      <c r="ADQ1009" s="4"/>
      <c r="AEC1009" s="4"/>
      <c r="AEG1009" s="4"/>
      <c r="AES1009" s="4"/>
      <c r="AEW1009" s="4"/>
      <c r="AFI1009" s="4"/>
      <c r="AFM1009" s="4"/>
      <c r="AFY1009" s="4"/>
      <c r="AGC1009" s="4"/>
      <c r="AGO1009" s="4"/>
      <c r="AGS1009" s="4"/>
      <c r="AHE1009" s="4"/>
      <c r="AHI1009" s="4"/>
      <c r="AHU1009" s="4"/>
      <c r="AHY1009" s="4"/>
      <c r="AIK1009" s="4"/>
      <c r="AIO1009" s="4"/>
      <c r="AJA1009" s="4"/>
      <c r="AJE1009" s="4"/>
      <c r="AJQ1009" s="4"/>
      <c r="AJU1009" s="4"/>
      <c r="AKG1009" s="4"/>
      <c r="AKK1009" s="4"/>
      <c r="AKW1009" s="4"/>
      <c r="ALA1009" s="4"/>
      <c r="ALM1009" s="4"/>
      <c r="ALQ1009" s="4"/>
      <c r="AMC1009" s="4"/>
      <c r="AMG1009" s="4"/>
      <c r="AMS1009" s="4"/>
      <c r="AMW1009" s="4"/>
      <c r="ANI1009" s="4"/>
      <c r="ANM1009" s="4"/>
      <c r="ANY1009" s="4"/>
      <c r="AOC1009" s="4"/>
      <c r="AOO1009" s="4"/>
      <c r="AOS1009" s="4"/>
      <c r="APE1009" s="4"/>
      <c r="API1009" s="4"/>
      <c r="APU1009" s="4"/>
      <c r="APY1009" s="4"/>
      <c r="AQK1009" s="4"/>
      <c r="AQO1009" s="4"/>
      <c r="ARA1009" s="4"/>
      <c r="ARE1009" s="4"/>
      <c r="ARQ1009" s="4"/>
      <c r="ARU1009" s="4"/>
      <c r="ASG1009" s="4"/>
      <c r="ASK1009" s="4"/>
      <c r="ASW1009" s="4"/>
      <c r="ATA1009" s="4"/>
      <c r="ATM1009" s="4"/>
      <c r="ATQ1009" s="4"/>
      <c r="AUC1009" s="4"/>
      <c r="AUG1009" s="4"/>
      <c r="AUS1009" s="4"/>
      <c r="AUW1009" s="4"/>
      <c r="AVI1009" s="4"/>
      <c r="AVM1009" s="4"/>
      <c r="AVY1009" s="4"/>
      <c r="AWC1009" s="4"/>
      <c r="AWO1009" s="4"/>
      <c r="AWS1009" s="4"/>
      <c r="AXE1009" s="4"/>
      <c r="AXI1009" s="4"/>
      <c r="AXU1009" s="4"/>
      <c r="AXY1009" s="4"/>
      <c r="AYK1009" s="4"/>
      <c r="AYO1009" s="4"/>
      <c r="AZA1009" s="4"/>
      <c r="AZE1009" s="4"/>
      <c r="AZQ1009" s="4"/>
      <c r="AZU1009" s="4"/>
      <c r="BAG1009" s="4"/>
      <c r="BAK1009" s="4"/>
      <c r="BAW1009" s="4"/>
      <c r="BBA1009" s="4"/>
      <c r="BBM1009" s="4"/>
      <c r="BBQ1009" s="4"/>
      <c r="BCC1009" s="4"/>
      <c r="BCG1009" s="4"/>
      <c r="BCS1009" s="4"/>
      <c r="BCW1009" s="4"/>
      <c r="BDI1009" s="4"/>
      <c r="BDM1009" s="4"/>
      <c r="BDY1009" s="4"/>
      <c r="BEC1009" s="4"/>
      <c r="BEO1009" s="4"/>
      <c r="BES1009" s="4"/>
      <c r="BFE1009" s="4"/>
      <c r="BFI1009" s="4"/>
      <c r="BFU1009" s="4"/>
    </row>
    <row r="1010" spans="1:1021 1033:1529" x14ac:dyDescent="0.2">
      <c r="A1010" s="4"/>
      <c r="D1010" s="16"/>
      <c r="CO1010" s="4"/>
      <c r="DA1010" s="4"/>
      <c r="DE1010" s="4"/>
      <c r="DQ1010" s="4"/>
      <c r="DU1010" s="4"/>
      <c r="EG1010" s="4"/>
      <c r="EK1010" s="4"/>
      <c r="EW1010" s="4"/>
      <c r="FA1010" s="4"/>
      <c r="FM1010" s="4"/>
      <c r="FQ1010" s="4"/>
      <c r="GC1010" s="4"/>
      <c r="GG1010" s="4"/>
      <c r="GS1010" s="4"/>
      <c r="GW1010" s="4"/>
      <c r="HI1010" s="4"/>
      <c r="HM1010" s="4"/>
      <c r="HY1010" s="4"/>
      <c r="IC1010" s="4"/>
      <c r="IO1010" s="4"/>
      <c r="IS1010" s="4"/>
      <c r="JE1010" s="4"/>
      <c r="JI1010" s="4"/>
      <c r="JU1010" s="4"/>
      <c r="JY1010" s="4"/>
      <c r="KK1010" s="4"/>
      <c r="KO1010" s="4"/>
      <c r="LA1010" s="4"/>
      <c r="LE1010" s="4"/>
      <c r="LQ1010" s="4"/>
      <c r="LU1010" s="4"/>
      <c r="MG1010" s="4"/>
      <c r="MK1010" s="4"/>
      <c r="MW1010" s="4"/>
      <c r="NA1010" s="4"/>
      <c r="NM1010" s="4"/>
      <c r="NQ1010" s="4"/>
      <c r="OC1010" s="4"/>
      <c r="OG1010" s="4"/>
      <c r="OS1010" s="4"/>
      <c r="OW1010" s="4"/>
      <c r="PI1010" s="4"/>
      <c r="PM1010" s="4"/>
      <c r="PY1010" s="4"/>
      <c r="QC1010" s="4"/>
      <c r="QO1010" s="4"/>
      <c r="QS1010" s="4"/>
      <c r="RE1010" s="4"/>
      <c r="RI1010" s="4"/>
      <c r="RU1010" s="4"/>
      <c r="RY1010" s="4"/>
      <c r="SK1010" s="4"/>
      <c r="SO1010" s="4"/>
      <c r="TA1010" s="4"/>
      <c r="TE1010" s="4"/>
      <c r="TQ1010" s="4"/>
      <c r="TU1010" s="4"/>
      <c r="UG1010" s="4"/>
      <c r="UK1010" s="4"/>
      <c r="UW1010" s="4"/>
      <c r="VA1010" s="4"/>
      <c r="VM1010" s="4"/>
      <c r="VQ1010" s="4"/>
      <c r="WC1010" s="4"/>
      <c r="WG1010" s="4"/>
      <c r="WS1010" s="4"/>
      <c r="WW1010" s="4"/>
      <c r="XI1010" s="4"/>
      <c r="XM1010" s="4"/>
      <c r="XY1010" s="4"/>
      <c r="YC1010" s="4"/>
      <c r="YO1010" s="4"/>
      <c r="YS1010" s="4"/>
      <c r="ZE1010" s="4"/>
      <c r="ZI1010" s="4"/>
      <c r="ZU1010" s="4"/>
      <c r="ZY1010" s="4"/>
      <c r="AAK1010" s="4"/>
      <c r="AAO1010" s="4"/>
      <c r="ABA1010" s="4"/>
      <c r="ABE1010" s="4"/>
      <c r="ABQ1010" s="4"/>
      <c r="ABU1010" s="4"/>
      <c r="ACG1010" s="4"/>
      <c r="ACK1010" s="4"/>
      <c r="ACW1010" s="4"/>
      <c r="ADA1010" s="4"/>
      <c r="ADM1010" s="4"/>
      <c r="ADQ1010" s="4"/>
      <c r="AEC1010" s="4"/>
      <c r="AEG1010" s="4"/>
      <c r="AES1010" s="4"/>
      <c r="AEW1010" s="4"/>
      <c r="AFI1010" s="4"/>
      <c r="AFM1010" s="4"/>
      <c r="AFY1010" s="4"/>
      <c r="AGC1010" s="4"/>
      <c r="AGO1010" s="4"/>
      <c r="AGS1010" s="4"/>
      <c r="AHE1010" s="4"/>
      <c r="AHI1010" s="4"/>
      <c r="AHU1010" s="4"/>
      <c r="AHY1010" s="4"/>
      <c r="AIK1010" s="4"/>
      <c r="AIO1010" s="4"/>
      <c r="AJA1010" s="4"/>
      <c r="AJE1010" s="4"/>
      <c r="AJQ1010" s="4"/>
      <c r="AJU1010" s="4"/>
      <c r="AKG1010" s="4"/>
      <c r="AKK1010" s="4"/>
      <c r="AKW1010" s="4"/>
      <c r="ALA1010" s="4"/>
      <c r="ALM1010" s="4"/>
      <c r="ALQ1010" s="4"/>
      <c r="AMC1010" s="4"/>
      <c r="AMG1010" s="4"/>
      <c r="AMS1010" s="4"/>
      <c r="AMW1010" s="4"/>
      <c r="ANI1010" s="4"/>
      <c r="ANM1010" s="4"/>
      <c r="ANY1010" s="4"/>
      <c r="AOC1010" s="4"/>
      <c r="AOO1010" s="4"/>
      <c r="AOS1010" s="4"/>
      <c r="APE1010" s="4"/>
      <c r="API1010" s="4"/>
      <c r="APU1010" s="4"/>
      <c r="APY1010" s="4"/>
      <c r="AQK1010" s="4"/>
      <c r="AQO1010" s="4"/>
      <c r="ARA1010" s="4"/>
      <c r="ARE1010" s="4"/>
      <c r="ARQ1010" s="4"/>
      <c r="ARU1010" s="4"/>
      <c r="ASG1010" s="4"/>
      <c r="ASK1010" s="4"/>
      <c r="ASW1010" s="4"/>
      <c r="ATA1010" s="4"/>
      <c r="ATM1010" s="4"/>
      <c r="ATQ1010" s="4"/>
      <c r="AUC1010" s="4"/>
      <c r="AUG1010" s="4"/>
      <c r="AUS1010" s="4"/>
      <c r="AUW1010" s="4"/>
      <c r="AVI1010" s="4"/>
      <c r="AVM1010" s="4"/>
      <c r="AVY1010" s="4"/>
      <c r="AWC1010" s="4"/>
      <c r="AWO1010" s="4"/>
      <c r="AWS1010" s="4"/>
      <c r="AXE1010" s="4"/>
      <c r="AXI1010" s="4"/>
      <c r="AXU1010" s="4"/>
      <c r="AXY1010" s="4"/>
      <c r="AYK1010" s="4"/>
      <c r="AYO1010" s="4"/>
      <c r="AZA1010" s="4"/>
      <c r="AZE1010" s="4"/>
      <c r="AZQ1010" s="4"/>
      <c r="AZU1010" s="4"/>
      <c r="BAG1010" s="4"/>
      <c r="BAK1010" s="4"/>
      <c r="BAW1010" s="4"/>
      <c r="BBA1010" s="4"/>
      <c r="BBM1010" s="4"/>
      <c r="BBQ1010" s="4"/>
      <c r="BCC1010" s="4"/>
      <c r="BCG1010" s="4"/>
      <c r="BCS1010" s="4"/>
      <c r="BCW1010" s="4"/>
      <c r="BDI1010" s="4"/>
      <c r="BDM1010" s="4"/>
      <c r="BDY1010" s="4"/>
      <c r="BEC1010" s="4"/>
      <c r="BEO1010" s="4"/>
      <c r="BES1010" s="4"/>
      <c r="BFE1010" s="4"/>
      <c r="BFI1010" s="4"/>
      <c r="BFU1010" s="4"/>
    </row>
    <row r="1011" spans="1:1021 1033:1529" x14ac:dyDescent="0.2">
      <c r="A1011" s="4"/>
      <c r="D1011" s="16"/>
      <c r="CO1011" s="4"/>
      <c r="DA1011" s="4"/>
      <c r="DE1011" s="4"/>
      <c r="DQ1011" s="4"/>
      <c r="DU1011" s="4"/>
      <c r="EG1011" s="4"/>
      <c r="EK1011" s="4"/>
      <c r="EW1011" s="4"/>
      <c r="FA1011" s="4"/>
      <c r="FM1011" s="4"/>
      <c r="FQ1011" s="4"/>
      <c r="GC1011" s="4"/>
      <c r="GG1011" s="4"/>
      <c r="GS1011" s="4"/>
      <c r="GW1011" s="4"/>
      <c r="HI1011" s="4"/>
      <c r="HM1011" s="4"/>
      <c r="HY1011" s="4"/>
      <c r="IC1011" s="4"/>
      <c r="IO1011" s="4"/>
      <c r="IS1011" s="4"/>
      <c r="JE1011" s="4"/>
      <c r="JI1011" s="4"/>
      <c r="JU1011" s="4"/>
      <c r="JY1011" s="4"/>
      <c r="KK1011" s="4"/>
      <c r="KO1011" s="4"/>
      <c r="LA1011" s="4"/>
      <c r="LE1011" s="4"/>
      <c r="LQ1011" s="4"/>
      <c r="LU1011" s="4"/>
      <c r="MG1011" s="4"/>
      <c r="MK1011" s="4"/>
      <c r="MW1011" s="4"/>
      <c r="NA1011" s="4"/>
      <c r="NM1011" s="4"/>
      <c r="NQ1011" s="4"/>
      <c r="OC1011" s="4"/>
      <c r="OG1011" s="4"/>
      <c r="OS1011" s="4"/>
      <c r="OW1011" s="4"/>
      <c r="PI1011" s="4"/>
      <c r="PM1011" s="4"/>
      <c r="PY1011" s="4"/>
      <c r="QC1011" s="4"/>
      <c r="QO1011" s="4"/>
      <c r="QS1011" s="4"/>
      <c r="RE1011" s="4"/>
      <c r="RI1011" s="4"/>
      <c r="RU1011" s="4"/>
      <c r="RY1011" s="4"/>
      <c r="SK1011" s="4"/>
      <c r="SO1011" s="4"/>
      <c r="TA1011" s="4"/>
      <c r="TE1011" s="4"/>
      <c r="TQ1011" s="4"/>
      <c r="TU1011" s="4"/>
      <c r="UG1011" s="4"/>
      <c r="UK1011" s="4"/>
      <c r="UW1011" s="4"/>
      <c r="VA1011" s="4"/>
      <c r="VM1011" s="4"/>
      <c r="VQ1011" s="4"/>
      <c r="WC1011" s="4"/>
      <c r="WG1011" s="4"/>
      <c r="WS1011" s="4"/>
      <c r="WW1011" s="4"/>
      <c r="XI1011" s="4"/>
      <c r="XM1011" s="4"/>
      <c r="XY1011" s="4"/>
      <c r="YC1011" s="4"/>
      <c r="YO1011" s="4"/>
      <c r="YS1011" s="4"/>
      <c r="ZE1011" s="4"/>
      <c r="ZI1011" s="4"/>
      <c r="ZU1011" s="4"/>
      <c r="ZY1011" s="4"/>
      <c r="AAK1011" s="4"/>
      <c r="AAO1011" s="4"/>
      <c r="ABA1011" s="4"/>
      <c r="ABE1011" s="4"/>
      <c r="ABQ1011" s="4"/>
      <c r="ABU1011" s="4"/>
      <c r="ACG1011" s="4"/>
      <c r="ACK1011" s="4"/>
      <c r="ACW1011" s="4"/>
      <c r="ADA1011" s="4"/>
      <c r="ADM1011" s="4"/>
      <c r="ADQ1011" s="4"/>
      <c r="AEC1011" s="4"/>
      <c r="AEG1011" s="4"/>
      <c r="AES1011" s="4"/>
      <c r="AEW1011" s="4"/>
      <c r="AFI1011" s="4"/>
      <c r="AFM1011" s="4"/>
      <c r="AFY1011" s="4"/>
      <c r="AGC1011" s="4"/>
      <c r="AGO1011" s="4"/>
      <c r="AGS1011" s="4"/>
      <c r="AHE1011" s="4"/>
      <c r="AHI1011" s="4"/>
      <c r="AHU1011" s="4"/>
      <c r="AHY1011" s="4"/>
      <c r="AIK1011" s="4"/>
      <c r="AIO1011" s="4"/>
      <c r="AJA1011" s="4"/>
      <c r="AJE1011" s="4"/>
      <c r="AJQ1011" s="4"/>
      <c r="AJU1011" s="4"/>
      <c r="AKG1011" s="4"/>
      <c r="AKK1011" s="4"/>
      <c r="AKW1011" s="4"/>
      <c r="ALA1011" s="4"/>
      <c r="ALM1011" s="4"/>
      <c r="ALQ1011" s="4"/>
      <c r="AMC1011" s="4"/>
      <c r="AMG1011" s="4"/>
      <c r="AMS1011" s="4"/>
      <c r="AMW1011" s="4"/>
      <c r="ANI1011" s="4"/>
      <c r="ANM1011" s="4"/>
      <c r="ANY1011" s="4"/>
      <c r="AOC1011" s="4"/>
      <c r="AOO1011" s="4"/>
      <c r="AOS1011" s="4"/>
      <c r="APE1011" s="4"/>
      <c r="API1011" s="4"/>
      <c r="APU1011" s="4"/>
      <c r="APY1011" s="4"/>
      <c r="AQK1011" s="4"/>
      <c r="AQO1011" s="4"/>
      <c r="ARA1011" s="4"/>
      <c r="ARE1011" s="4"/>
      <c r="ARQ1011" s="4"/>
      <c r="ARU1011" s="4"/>
      <c r="ASG1011" s="4"/>
      <c r="ASK1011" s="4"/>
      <c r="ASW1011" s="4"/>
      <c r="ATA1011" s="4"/>
      <c r="ATM1011" s="4"/>
      <c r="ATQ1011" s="4"/>
      <c r="AUC1011" s="4"/>
      <c r="AUG1011" s="4"/>
      <c r="AUS1011" s="4"/>
      <c r="AUW1011" s="4"/>
      <c r="AVI1011" s="4"/>
      <c r="AVM1011" s="4"/>
      <c r="AVY1011" s="4"/>
      <c r="AWC1011" s="4"/>
      <c r="AWO1011" s="4"/>
      <c r="AWS1011" s="4"/>
      <c r="AXE1011" s="4"/>
      <c r="AXI1011" s="4"/>
      <c r="AXU1011" s="4"/>
      <c r="AXY1011" s="4"/>
      <c r="AYK1011" s="4"/>
      <c r="AYO1011" s="4"/>
      <c r="AZA1011" s="4"/>
      <c r="AZE1011" s="4"/>
      <c r="AZQ1011" s="4"/>
      <c r="AZU1011" s="4"/>
      <c r="BAG1011" s="4"/>
      <c r="BAK1011" s="4"/>
      <c r="BAW1011" s="4"/>
      <c r="BBA1011" s="4"/>
      <c r="BBM1011" s="4"/>
      <c r="BBQ1011" s="4"/>
      <c r="BCC1011" s="4"/>
      <c r="BCG1011" s="4"/>
      <c r="BCS1011" s="4"/>
      <c r="BCW1011" s="4"/>
      <c r="BDI1011" s="4"/>
      <c r="BDM1011" s="4"/>
      <c r="BDY1011" s="4"/>
      <c r="BEC1011" s="4"/>
      <c r="BEO1011" s="4"/>
      <c r="BES1011" s="4"/>
      <c r="BFE1011" s="4"/>
      <c r="BFI1011" s="4"/>
      <c r="BFU1011" s="4"/>
    </row>
    <row r="1012" spans="1:1021 1033:1529" x14ac:dyDescent="0.2">
      <c r="A1012" s="4"/>
      <c r="D1012" s="16"/>
      <c r="CO1012" s="4"/>
      <c r="DA1012" s="4"/>
      <c r="DE1012" s="4"/>
      <c r="DQ1012" s="4"/>
      <c r="DU1012" s="4"/>
      <c r="EG1012" s="4"/>
      <c r="EK1012" s="4"/>
      <c r="EW1012" s="4"/>
      <c r="FA1012" s="4"/>
      <c r="FM1012" s="4"/>
      <c r="FQ1012" s="4"/>
      <c r="GC1012" s="4"/>
      <c r="GG1012" s="4"/>
      <c r="GS1012" s="4"/>
      <c r="GW1012" s="4"/>
      <c r="HI1012" s="4"/>
      <c r="HM1012" s="4"/>
      <c r="HY1012" s="4"/>
      <c r="IC1012" s="4"/>
      <c r="IO1012" s="4"/>
      <c r="IS1012" s="4"/>
      <c r="JE1012" s="4"/>
      <c r="JI1012" s="4"/>
      <c r="JU1012" s="4"/>
      <c r="JY1012" s="4"/>
      <c r="KK1012" s="4"/>
      <c r="KO1012" s="4"/>
      <c r="LA1012" s="4"/>
      <c r="LE1012" s="4"/>
      <c r="LQ1012" s="4"/>
      <c r="LU1012" s="4"/>
      <c r="MG1012" s="4"/>
      <c r="MK1012" s="4"/>
      <c r="MW1012" s="4"/>
      <c r="NA1012" s="4"/>
      <c r="NM1012" s="4"/>
      <c r="NQ1012" s="4"/>
      <c r="OC1012" s="4"/>
      <c r="OG1012" s="4"/>
      <c r="OS1012" s="4"/>
      <c r="OW1012" s="4"/>
      <c r="PI1012" s="4"/>
      <c r="PM1012" s="4"/>
      <c r="PY1012" s="4"/>
      <c r="QC1012" s="4"/>
      <c r="QO1012" s="4"/>
      <c r="QS1012" s="4"/>
      <c r="RE1012" s="4"/>
      <c r="RI1012" s="4"/>
      <c r="RU1012" s="4"/>
      <c r="RY1012" s="4"/>
      <c r="SK1012" s="4"/>
      <c r="SO1012" s="4"/>
      <c r="TA1012" s="4"/>
      <c r="TE1012" s="4"/>
      <c r="TQ1012" s="4"/>
      <c r="TU1012" s="4"/>
      <c r="UG1012" s="4"/>
      <c r="UK1012" s="4"/>
      <c r="UW1012" s="4"/>
      <c r="VA1012" s="4"/>
      <c r="VM1012" s="4"/>
      <c r="VQ1012" s="4"/>
      <c r="WC1012" s="4"/>
      <c r="WG1012" s="4"/>
      <c r="WS1012" s="4"/>
      <c r="WW1012" s="4"/>
      <c r="XI1012" s="4"/>
      <c r="XM1012" s="4"/>
      <c r="XY1012" s="4"/>
      <c r="YC1012" s="4"/>
      <c r="YO1012" s="4"/>
      <c r="YS1012" s="4"/>
      <c r="ZE1012" s="4"/>
      <c r="ZI1012" s="4"/>
      <c r="ZU1012" s="4"/>
      <c r="ZY1012" s="4"/>
      <c r="AAK1012" s="4"/>
      <c r="AAO1012" s="4"/>
      <c r="ABA1012" s="4"/>
      <c r="ABE1012" s="4"/>
      <c r="ABQ1012" s="4"/>
      <c r="ABU1012" s="4"/>
      <c r="ACG1012" s="4"/>
      <c r="ACK1012" s="4"/>
      <c r="ACW1012" s="4"/>
      <c r="ADA1012" s="4"/>
      <c r="ADM1012" s="4"/>
      <c r="ADQ1012" s="4"/>
      <c r="AEC1012" s="4"/>
      <c r="AEG1012" s="4"/>
      <c r="AES1012" s="4"/>
      <c r="AEW1012" s="4"/>
      <c r="AFI1012" s="4"/>
      <c r="AFM1012" s="4"/>
      <c r="AFY1012" s="4"/>
      <c r="AGC1012" s="4"/>
      <c r="AGO1012" s="4"/>
      <c r="AGS1012" s="4"/>
      <c r="AHE1012" s="4"/>
      <c r="AHI1012" s="4"/>
      <c r="AHU1012" s="4"/>
      <c r="AHY1012" s="4"/>
      <c r="AIK1012" s="4"/>
      <c r="AIO1012" s="4"/>
      <c r="AJA1012" s="4"/>
      <c r="AJE1012" s="4"/>
      <c r="AJQ1012" s="4"/>
      <c r="AJU1012" s="4"/>
      <c r="AKG1012" s="4"/>
      <c r="AKK1012" s="4"/>
      <c r="AKW1012" s="4"/>
      <c r="ALA1012" s="4"/>
      <c r="ALM1012" s="4"/>
      <c r="ALQ1012" s="4"/>
      <c r="AMC1012" s="4"/>
      <c r="AMG1012" s="4"/>
      <c r="AMS1012" s="4"/>
      <c r="AMW1012" s="4"/>
      <c r="ANI1012" s="4"/>
      <c r="ANM1012" s="4"/>
      <c r="ANY1012" s="4"/>
      <c r="AOC1012" s="4"/>
      <c r="AOO1012" s="4"/>
      <c r="AOS1012" s="4"/>
      <c r="APE1012" s="4"/>
      <c r="API1012" s="4"/>
      <c r="APU1012" s="4"/>
      <c r="APY1012" s="4"/>
      <c r="AQK1012" s="4"/>
      <c r="AQO1012" s="4"/>
      <c r="ARA1012" s="4"/>
      <c r="ARE1012" s="4"/>
      <c r="ARQ1012" s="4"/>
      <c r="ARU1012" s="4"/>
      <c r="ASG1012" s="4"/>
      <c r="ASK1012" s="4"/>
      <c r="ASW1012" s="4"/>
      <c r="ATA1012" s="4"/>
      <c r="ATM1012" s="4"/>
      <c r="ATQ1012" s="4"/>
      <c r="AUC1012" s="4"/>
      <c r="AUG1012" s="4"/>
      <c r="AUS1012" s="4"/>
      <c r="AUW1012" s="4"/>
      <c r="AVI1012" s="4"/>
      <c r="AVM1012" s="4"/>
      <c r="AVY1012" s="4"/>
      <c r="AWC1012" s="4"/>
      <c r="AWO1012" s="4"/>
      <c r="AWS1012" s="4"/>
      <c r="AXE1012" s="4"/>
      <c r="AXI1012" s="4"/>
      <c r="AXU1012" s="4"/>
      <c r="AXY1012" s="4"/>
      <c r="AYK1012" s="4"/>
      <c r="AYO1012" s="4"/>
      <c r="AZA1012" s="4"/>
      <c r="AZE1012" s="4"/>
      <c r="AZQ1012" s="4"/>
      <c r="AZU1012" s="4"/>
      <c r="BAG1012" s="4"/>
      <c r="BAK1012" s="4"/>
      <c r="BAW1012" s="4"/>
      <c r="BBA1012" s="4"/>
      <c r="BBM1012" s="4"/>
      <c r="BBQ1012" s="4"/>
      <c r="BCC1012" s="4"/>
      <c r="BCG1012" s="4"/>
      <c r="BCS1012" s="4"/>
      <c r="BCW1012" s="4"/>
      <c r="BDI1012" s="4"/>
      <c r="BDM1012" s="4"/>
      <c r="BDY1012" s="4"/>
      <c r="BEC1012" s="4"/>
      <c r="BEO1012" s="4"/>
      <c r="BES1012" s="4"/>
      <c r="BFE1012" s="4"/>
      <c r="BFI1012" s="4"/>
      <c r="BFU1012" s="4"/>
    </row>
    <row r="1013" spans="1:1021 1033:1529" x14ac:dyDescent="0.2">
      <c r="A1013" s="4"/>
      <c r="D1013" s="16"/>
      <c r="CO1013" s="4"/>
      <c r="DA1013" s="4"/>
      <c r="DE1013" s="4"/>
      <c r="DQ1013" s="4"/>
      <c r="DU1013" s="4"/>
      <c r="EG1013" s="4"/>
      <c r="EK1013" s="4"/>
      <c r="EW1013" s="4"/>
      <c r="FA1013" s="4"/>
      <c r="FM1013" s="4"/>
      <c r="FQ1013" s="4"/>
      <c r="GC1013" s="4"/>
      <c r="GG1013" s="4"/>
      <c r="GS1013" s="4"/>
      <c r="GW1013" s="4"/>
      <c r="HI1013" s="4"/>
      <c r="HM1013" s="4"/>
      <c r="HY1013" s="4"/>
      <c r="IC1013" s="4"/>
      <c r="IO1013" s="4"/>
      <c r="IS1013" s="4"/>
      <c r="JE1013" s="4"/>
      <c r="JI1013" s="4"/>
      <c r="JU1013" s="4"/>
      <c r="JY1013" s="4"/>
      <c r="KK1013" s="4"/>
      <c r="KO1013" s="4"/>
      <c r="LA1013" s="4"/>
      <c r="LE1013" s="4"/>
      <c r="LQ1013" s="4"/>
      <c r="LU1013" s="4"/>
      <c r="MG1013" s="4"/>
      <c r="MK1013" s="4"/>
      <c r="MW1013" s="4"/>
      <c r="NA1013" s="4"/>
      <c r="NM1013" s="4"/>
      <c r="NQ1013" s="4"/>
      <c r="OC1013" s="4"/>
      <c r="OG1013" s="4"/>
      <c r="OS1013" s="4"/>
      <c r="OW1013" s="4"/>
      <c r="PI1013" s="4"/>
      <c r="PM1013" s="4"/>
      <c r="PY1013" s="4"/>
      <c r="QC1013" s="4"/>
      <c r="QO1013" s="4"/>
      <c r="QS1013" s="4"/>
      <c r="RE1013" s="4"/>
      <c r="RI1013" s="4"/>
      <c r="RU1013" s="4"/>
      <c r="RY1013" s="4"/>
      <c r="SK1013" s="4"/>
      <c r="SO1013" s="4"/>
      <c r="TA1013" s="4"/>
      <c r="TE1013" s="4"/>
      <c r="TQ1013" s="4"/>
      <c r="TU1013" s="4"/>
      <c r="UG1013" s="4"/>
      <c r="UK1013" s="4"/>
      <c r="UW1013" s="4"/>
      <c r="VA1013" s="4"/>
      <c r="VM1013" s="4"/>
      <c r="VQ1013" s="4"/>
      <c r="WC1013" s="4"/>
      <c r="WG1013" s="4"/>
      <c r="WS1013" s="4"/>
      <c r="WW1013" s="4"/>
      <c r="XI1013" s="4"/>
      <c r="XM1013" s="4"/>
      <c r="XY1013" s="4"/>
      <c r="YC1013" s="4"/>
      <c r="YO1013" s="4"/>
      <c r="YS1013" s="4"/>
      <c r="ZE1013" s="4"/>
      <c r="ZI1013" s="4"/>
      <c r="ZU1013" s="4"/>
      <c r="ZY1013" s="4"/>
      <c r="AAK1013" s="4"/>
      <c r="AAO1013" s="4"/>
      <c r="ABA1013" s="4"/>
      <c r="ABE1013" s="4"/>
      <c r="ABQ1013" s="4"/>
      <c r="ABU1013" s="4"/>
      <c r="ACG1013" s="4"/>
      <c r="ACK1013" s="4"/>
      <c r="ACW1013" s="4"/>
      <c r="ADA1013" s="4"/>
      <c r="ADM1013" s="4"/>
      <c r="ADQ1013" s="4"/>
      <c r="AEC1013" s="4"/>
      <c r="AEG1013" s="4"/>
      <c r="AES1013" s="4"/>
      <c r="AEW1013" s="4"/>
      <c r="AFI1013" s="4"/>
      <c r="AFM1013" s="4"/>
      <c r="AFY1013" s="4"/>
      <c r="AGC1013" s="4"/>
      <c r="AGO1013" s="4"/>
      <c r="AGS1013" s="4"/>
      <c r="AHE1013" s="4"/>
      <c r="AHI1013" s="4"/>
      <c r="AHU1013" s="4"/>
      <c r="AHY1013" s="4"/>
      <c r="AIK1013" s="4"/>
      <c r="AIO1013" s="4"/>
      <c r="AJA1013" s="4"/>
      <c r="AJE1013" s="4"/>
      <c r="AJQ1013" s="4"/>
      <c r="AJU1013" s="4"/>
      <c r="AKG1013" s="4"/>
      <c r="AKK1013" s="4"/>
      <c r="AKW1013" s="4"/>
      <c r="ALA1013" s="4"/>
      <c r="ALM1013" s="4"/>
      <c r="ALQ1013" s="4"/>
      <c r="AMC1013" s="4"/>
      <c r="AMG1013" s="4"/>
      <c r="AMS1013" s="4"/>
      <c r="AMW1013" s="4"/>
      <c r="ANI1013" s="4"/>
      <c r="ANM1013" s="4"/>
      <c r="ANY1013" s="4"/>
      <c r="AOC1013" s="4"/>
      <c r="AOO1013" s="4"/>
      <c r="AOS1013" s="4"/>
      <c r="APE1013" s="4"/>
      <c r="API1013" s="4"/>
      <c r="APU1013" s="4"/>
      <c r="APY1013" s="4"/>
      <c r="AQK1013" s="4"/>
      <c r="AQO1013" s="4"/>
      <c r="ARA1013" s="4"/>
      <c r="ARE1013" s="4"/>
      <c r="ARQ1013" s="4"/>
      <c r="ARU1013" s="4"/>
      <c r="ASG1013" s="4"/>
      <c r="ASK1013" s="4"/>
      <c r="ASW1013" s="4"/>
      <c r="ATA1013" s="4"/>
      <c r="ATM1013" s="4"/>
      <c r="ATQ1013" s="4"/>
      <c r="AUC1013" s="4"/>
      <c r="AUG1013" s="4"/>
      <c r="AUS1013" s="4"/>
      <c r="AUW1013" s="4"/>
      <c r="AVI1013" s="4"/>
      <c r="AVM1013" s="4"/>
      <c r="AVY1013" s="4"/>
      <c r="AWC1013" s="4"/>
      <c r="AWO1013" s="4"/>
      <c r="AWS1013" s="4"/>
      <c r="AXE1013" s="4"/>
      <c r="AXI1013" s="4"/>
      <c r="AXU1013" s="4"/>
      <c r="AXY1013" s="4"/>
      <c r="AYK1013" s="4"/>
      <c r="AYO1013" s="4"/>
      <c r="AZA1013" s="4"/>
      <c r="AZE1013" s="4"/>
      <c r="AZQ1013" s="4"/>
      <c r="AZU1013" s="4"/>
      <c r="BAG1013" s="4"/>
      <c r="BAK1013" s="4"/>
      <c r="BAW1013" s="4"/>
      <c r="BBA1013" s="4"/>
      <c r="BBM1013" s="4"/>
      <c r="BBQ1013" s="4"/>
      <c r="BCC1013" s="4"/>
      <c r="BCG1013" s="4"/>
      <c r="BCS1013" s="4"/>
      <c r="BCW1013" s="4"/>
      <c r="BDI1013" s="4"/>
      <c r="BDM1013" s="4"/>
      <c r="BDY1013" s="4"/>
      <c r="BEC1013" s="4"/>
      <c r="BEO1013" s="4"/>
      <c r="BES1013" s="4"/>
      <c r="BFE1013" s="4"/>
      <c r="BFI1013" s="4"/>
      <c r="BFU1013" s="4"/>
    </row>
    <row r="1014" spans="1:1021 1033:1529" x14ac:dyDescent="0.2">
      <c r="A1014" s="4"/>
      <c r="D1014" s="16"/>
      <c r="CO1014" s="4"/>
      <c r="DA1014" s="4"/>
      <c r="DE1014" s="4"/>
      <c r="DQ1014" s="4"/>
      <c r="DU1014" s="4"/>
      <c r="EG1014" s="4"/>
      <c r="EK1014" s="4"/>
      <c r="EW1014" s="4"/>
      <c r="FA1014" s="4"/>
      <c r="FM1014" s="4"/>
      <c r="FQ1014" s="4"/>
      <c r="GC1014" s="4"/>
      <c r="GG1014" s="4"/>
      <c r="GS1014" s="4"/>
      <c r="GW1014" s="4"/>
      <c r="HI1014" s="4"/>
      <c r="HM1014" s="4"/>
      <c r="HY1014" s="4"/>
      <c r="IC1014" s="4"/>
      <c r="IO1014" s="4"/>
      <c r="IS1014" s="4"/>
      <c r="JE1014" s="4"/>
      <c r="JI1014" s="4"/>
      <c r="JU1014" s="4"/>
      <c r="JY1014" s="4"/>
      <c r="KK1014" s="4"/>
      <c r="KO1014" s="4"/>
      <c r="LA1014" s="4"/>
      <c r="LE1014" s="4"/>
      <c r="LQ1014" s="4"/>
      <c r="LU1014" s="4"/>
      <c r="MG1014" s="4"/>
      <c r="MK1014" s="4"/>
      <c r="MW1014" s="4"/>
      <c r="NA1014" s="4"/>
      <c r="NM1014" s="4"/>
      <c r="NQ1014" s="4"/>
      <c r="OC1014" s="4"/>
      <c r="OG1014" s="4"/>
      <c r="OS1014" s="4"/>
      <c r="OW1014" s="4"/>
      <c r="PI1014" s="4"/>
      <c r="PM1014" s="4"/>
      <c r="PY1014" s="4"/>
      <c r="QC1014" s="4"/>
      <c r="QO1014" s="4"/>
      <c r="QS1014" s="4"/>
      <c r="RE1014" s="4"/>
      <c r="RI1014" s="4"/>
      <c r="RU1014" s="4"/>
      <c r="RY1014" s="4"/>
      <c r="SK1014" s="4"/>
      <c r="SO1014" s="4"/>
      <c r="TA1014" s="4"/>
      <c r="TE1014" s="4"/>
      <c r="TQ1014" s="4"/>
      <c r="TU1014" s="4"/>
      <c r="UG1014" s="4"/>
      <c r="UK1014" s="4"/>
      <c r="UW1014" s="4"/>
      <c r="VA1014" s="4"/>
      <c r="VM1014" s="4"/>
      <c r="VQ1014" s="4"/>
      <c r="WC1014" s="4"/>
      <c r="WG1014" s="4"/>
      <c r="WS1014" s="4"/>
      <c r="WW1014" s="4"/>
      <c r="XI1014" s="4"/>
      <c r="XM1014" s="4"/>
      <c r="XY1014" s="4"/>
      <c r="YC1014" s="4"/>
      <c r="YO1014" s="4"/>
      <c r="YS1014" s="4"/>
      <c r="ZE1014" s="4"/>
      <c r="ZI1014" s="4"/>
      <c r="ZU1014" s="4"/>
      <c r="ZY1014" s="4"/>
      <c r="AAK1014" s="4"/>
      <c r="AAO1014" s="4"/>
      <c r="ABA1014" s="4"/>
      <c r="ABE1014" s="4"/>
      <c r="ABQ1014" s="4"/>
      <c r="ABU1014" s="4"/>
      <c r="ACG1014" s="4"/>
      <c r="ACK1014" s="4"/>
      <c r="ACW1014" s="4"/>
      <c r="ADA1014" s="4"/>
      <c r="ADM1014" s="4"/>
      <c r="ADQ1014" s="4"/>
      <c r="AEC1014" s="4"/>
      <c r="AEG1014" s="4"/>
      <c r="AES1014" s="4"/>
      <c r="AEW1014" s="4"/>
      <c r="AFI1014" s="4"/>
      <c r="AFM1014" s="4"/>
      <c r="AFY1014" s="4"/>
      <c r="AGC1014" s="4"/>
      <c r="AGO1014" s="4"/>
      <c r="AGS1014" s="4"/>
      <c r="AHE1014" s="4"/>
      <c r="AHI1014" s="4"/>
      <c r="AHU1014" s="4"/>
      <c r="AHY1014" s="4"/>
      <c r="AIK1014" s="4"/>
      <c r="AIO1014" s="4"/>
      <c r="AJA1014" s="4"/>
      <c r="AJE1014" s="4"/>
      <c r="AJQ1014" s="4"/>
      <c r="AJU1014" s="4"/>
      <c r="AKG1014" s="4"/>
      <c r="AKK1014" s="4"/>
      <c r="AKW1014" s="4"/>
      <c r="ALA1014" s="4"/>
      <c r="ALM1014" s="4"/>
      <c r="ALQ1014" s="4"/>
      <c r="AMC1014" s="4"/>
      <c r="AMG1014" s="4"/>
      <c r="AMS1014" s="4"/>
      <c r="AMW1014" s="4"/>
      <c r="ANI1014" s="4"/>
      <c r="ANM1014" s="4"/>
      <c r="ANY1014" s="4"/>
      <c r="AOC1014" s="4"/>
      <c r="AOO1014" s="4"/>
      <c r="AOS1014" s="4"/>
      <c r="APE1014" s="4"/>
      <c r="API1014" s="4"/>
      <c r="APU1014" s="4"/>
      <c r="APY1014" s="4"/>
      <c r="AQK1014" s="4"/>
      <c r="AQO1014" s="4"/>
      <c r="ARA1014" s="4"/>
      <c r="ARE1014" s="4"/>
      <c r="ARQ1014" s="4"/>
      <c r="ARU1014" s="4"/>
      <c r="ASG1014" s="4"/>
      <c r="ASK1014" s="4"/>
      <c r="ASW1014" s="4"/>
      <c r="ATA1014" s="4"/>
      <c r="ATM1014" s="4"/>
      <c r="ATQ1014" s="4"/>
      <c r="AUC1014" s="4"/>
      <c r="AUG1014" s="4"/>
      <c r="AUS1014" s="4"/>
      <c r="AUW1014" s="4"/>
      <c r="AVI1014" s="4"/>
      <c r="AVM1014" s="4"/>
      <c r="AVY1014" s="4"/>
      <c r="AWC1014" s="4"/>
      <c r="AWO1014" s="4"/>
      <c r="AWS1014" s="4"/>
      <c r="AXE1014" s="4"/>
      <c r="AXI1014" s="4"/>
      <c r="AXU1014" s="4"/>
      <c r="AXY1014" s="4"/>
      <c r="AYK1014" s="4"/>
      <c r="AYO1014" s="4"/>
      <c r="AZA1014" s="4"/>
      <c r="AZE1014" s="4"/>
      <c r="AZQ1014" s="4"/>
      <c r="AZU1014" s="4"/>
      <c r="BAG1014" s="4"/>
      <c r="BAK1014" s="4"/>
      <c r="BAW1014" s="4"/>
      <c r="BBA1014" s="4"/>
      <c r="BBM1014" s="4"/>
      <c r="BBQ1014" s="4"/>
      <c r="BCC1014" s="4"/>
      <c r="BCG1014" s="4"/>
      <c r="BCS1014" s="4"/>
      <c r="BCW1014" s="4"/>
      <c r="BDI1014" s="4"/>
      <c r="BDM1014" s="4"/>
      <c r="BDY1014" s="4"/>
      <c r="BEC1014" s="4"/>
      <c r="BEO1014" s="4"/>
      <c r="BES1014" s="4"/>
      <c r="BFE1014" s="4"/>
      <c r="BFI1014" s="4"/>
      <c r="BFU1014" s="4"/>
    </row>
    <row r="1015" spans="1:1021 1033:1529" x14ac:dyDescent="0.2">
      <c r="A1015" s="4"/>
      <c r="D1015" s="16"/>
      <c r="CO1015" s="4"/>
      <c r="DA1015" s="4"/>
      <c r="DE1015" s="4"/>
      <c r="DQ1015" s="4"/>
      <c r="DU1015" s="4"/>
      <c r="EG1015" s="4"/>
      <c r="EK1015" s="4"/>
      <c r="EW1015" s="4"/>
      <c r="FA1015" s="4"/>
      <c r="FM1015" s="4"/>
      <c r="FQ1015" s="4"/>
      <c r="GC1015" s="4"/>
      <c r="GG1015" s="4"/>
      <c r="GS1015" s="4"/>
      <c r="GW1015" s="4"/>
      <c r="HI1015" s="4"/>
      <c r="HM1015" s="4"/>
      <c r="HY1015" s="4"/>
      <c r="IC1015" s="4"/>
      <c r="IO1015" s="4"/>
      <c r="IS1015" s="4"/>
      <c r="JE1015" s="4"/>
      <c r="JI1015" s="4"/>
      <c r="JU1015" s="4"/>
      <c r="JY1015" s="4"/>
      <c r="KK1015" s="4"/>
      <c r="KO1015" s="4"/>
      <c r="LA1015" s="4"/>
      <c r="LE1015" s="4"/>
      <c r="LQ1015" s="4"/>
      <c r="LU1015" s="4"/>
      <c r="MG1015" s="4"/>
      <c r="MK1015" s="4"/>
      <c r="MW1015" s="4"/>
      <c r="NA1015" s="4"/>
      <c r="NM1015" s="4"/>
      <c r="NQ1015" s="4"/>
      <c r="OC1015" s="4"/>
      <c r="OG1015" s="4"/>
      <c r="OS1015" s="4"/>
      <c r="OW1015" s="4"/>
      <c r="PI1015" s="4"/>
      <c r="PM1015" s="4"/>
      <c r="PY1015" s="4"/>
      <c r="QC1015" s="4"/>
      <c r="QO1015" s="4"/>
      <c r="QS1015" s="4"/>
      <c r="RE1015" s="4"/>
      <c r="RI1015" s="4"/>
      <c r="RU1015" s="4"/>
      <c r="RY1015" s="4"/>
      <c r="SK1015" s="4"/>
      <c r="SO1015" s="4"/>
      <c r="TA1015" s="4"/>
      <c r="TE1015" s="4"/>
      <c r="TQ1015" s="4"/>
      <c r="TU1015" s="4"/>
      <c r="UG1015" s="4"/>
      <c r="UK1015" s="4"/>
      <c r="UW1015" s="4"/>
      <c r="VA1015" s="4"/>
      <c r="VM1015" s="4"/>
      <c r="VQ1015" s="4"/>
      <c r="WC1015" s="4"/>
      <c r="WG1015" s="4"/>
      <c r="WS1015" s="4"/>
      <c r="WW1015" s="4"/>
      <c r="XI1015" s="4"/>
      <c r="XM1015" s="4"/>
      <c r="XY1015" s="4"/>
      <c r="YC1015" s="4"/>
      <c r="YO1015" s="4"/>
      <c r="YS1015" s="4"/>
      <c r="ZE1015" s="4"/>
      <c r="ZI1015" s="4"/>
      <c r="ZU1015" s="4"/>
      <c r="ZY1015" s="4"/>
      <c r="AAK1015" s="4"/>
      <c r="AAO1015" s="4"/>
      <c r="ABA1015" s="4"/>
      <c r="ABE1015" s="4"/>
      <c r="ABQ1015" s="4"/>
      <c r="ABU1015" s="4"/>
      <c r="ACG1015" s="4"/>
      <c r="ACK1015" s="4"/>
      <c r="ACW1015" s="4"/>
      <c r="ADA1015" s="4"/>
      <c r="ADM1015" s="4"/>
      <c r="ADQ1015" s="4"/>
      <c r="AEC1015" s="4"/>
      <c r="AEG1015" s="4"/>
      <c r="AES1015" s="4"/>
      <c r="AEW1015" s="4"/>
      <c r="AFI1015" s="4"/>
      <c r="AFM1015" s="4"/>
      <c r="AFY1015" s="4"/>
      <c r="AGC1015" s="4"/>
      <c r="AGO1015" s="4"/>
      <c r="AGS1015" s="4"/>
      <c r="AHE1015" s="4"/>
      <c r="AHI1015" s="4"/>
      <c r="AHU1015" s="4"/>
      <c r="AHY1015" s="4"/>
      <c r="AIK1015" s="4"/>
      <c r="AIO1015" s="4"/>
      <c r="AJA1015" s="4"/>
      <c r="AJE1015" s="4"/>
      <c r="AJQ1015" s="4"/>
      <c r="AJU1015" s="4"/>
      <c r="AKG1015" s="4"/>
      <c r="AKK1015" s="4"/>
      <c r="AKW1015" s="4"/>
      <c r="ALA1015" s="4"/>
      <c r="ALM1015" s="4"/>
      <c r="ALQ1015" s="4"/>
      <c r="AMC1015" s="4"/>
      <c r="AMG1015" s="4"/>
      <c r="AMS1015" s="4"/>
      <c r="AMW1015" s="4"/>
      <c r="ANI1015" s="4"/>
      <c r="ANM1015" s="4"/>
      <c r="ANY1015" s="4"/>
      <c r="AOC1015" s="4"/>
      <c r="AOO1015" s="4"/>
      <c r="AOS1015" s="4"/>
      <c r="APE1015" s="4"/>
      <c r="API1015" s="4"/>
      <c r="APU1015" s="4"/>
      <c r="APY1015" s="4"/>
      <c r="AQK1015" s="4"/>
      <c r="AQO1015" s="4"/>
      <c r="ARA1015" s="4"/>
      <c r="ARE1015" s="4"/>
      <c r="ARQ1015" s="4"/>
      <c r="ARU1015" s="4"/>
      <c r="ASG1015" s="4"/>
      <c r="ASK1015" s="4"/>
      <c r="ASW1015" s="4"/>
      <c r="ATA1015" s="4"/>
      <c r="ATM1015" s="4"/>
      <c r="ATQ1015" s="4"/>
      <c r="AUC1015" s="4"/>
      <c r="AUG1015" s="4"/>
      <c r="AUS1015" s="4"/>
      <c r="AUW1015" s="4"/>
      <c r="AVI1015" s="4"/>
      <c r="AVM1015" s="4"/>
      <c r="AVY1015" s="4"/>
      <c r="AWC1015" s="4"/>
      <c r="AWO1015" s="4"/>
      <c r="AWS1015" s="4"/>
      <c r="AXE1015" s="4"/>
      <c r="AXI1015" s="4"/>
      <c r="AXU1015" s="4"/>
      <c r="AXY1015" s="4"/>
      <c r="AYK1015" s="4"/>
      <c r="AYO1015" s="4"/>
      <c r="AZA1015" s="4"/>
      <c r="AZE1015" s="4"/>
      <c r="AZQ1015" s="4"/>
      <c r="AZU1015" s="4"/>
      <c r="BAG1015" s="4"/>
      <c r="BAK1015" s="4"/>
      <c r="BAW1015" s="4"/>
      <c r="BBA1015" s="4"/>
      <c r="BBM1015" s="4"/>
      <c r="BBQ1015" s="4"/>
      <c r="BCC1015" s="4"/>
      <c r="BCG1015" s="4"/>
      <c r="BCS1015" s="4"/>
      <c r="BCW1015" s="4"/>
      <c r="BDI1015" s="4"/>
      <c r="BDM1015" s="4"/>
      <c r="BDY1015" s="4"/>
      <c r="BEC1015" s="4"/>
      <c r="BEO1015" s="4"/>
      <c r="BES1015" s="4"/>
      <c r="BFE1015" s="4"/>
      <c r="BFI1015" s="4"/>
      <c r="BFU1015" s="4"/>
    </row>
    <row r="1016" spans="1:1021 1033:1529" x14ac:dyDescent="0.2">
      <c r="A1016" s="4"/>
      <c r="D1016" s="16"/>
      <c r="CO1016" s="4"/>
      <c r="DA1016" s="4"/>
      <c r="DE1016" s="4"/>
      <c r="DQ1016" s="4"/>
      <c r="DU1016" s="4"/>
      <c r="EG1016" s="4"/>
      <c r="EK1016" s="4"/>
      <c r="EW1016" s="4"/>
      <c r="FA1016" s="4"/>
      <c r="FM1016" s="4"/>
      <c r="FQ1016" s="4"/>
      <c r="GC1016" s="4"/>
      <c r="GG1016" s="4"/>
      <c r="GS1016" s="4"/>
      <c r="GW1016" s="4"/>
      <c r="HI1016" s="4"/>
      <c r="HM1016" s="4"/>
      <c r="HY1016" s="4"/>
      <c r="IC1016" s="4"/>
      <c r="IO1016" s="4"/>
      <c r="IS1016" s="4"/>
      <c r="JE1016" s="4"/>
      <c r="JI1016" s="4"/>
      <c r="JU1016" s="4"/>
      <c r="JY1016" s="4"/>
      <c r="KK1016" s="4"/>
      <c r="KO1016" s="4"/>
      <c r="LA1016" s="4"/>
      <c r="LE1016" s="4"/>
      <c r="LQ1016" s="4"/>
      <c r="LU1016" s="4"/>
      <c r="MG1016" s="4"/>
      <c r="MK1016" s="4"/>
      <c r="MW1016" s="4"/>
      <c r="NA1016" s="4"/>
      <c r="NM1016" s="4"/>
      <c r="NQ1016" s="4"/>
      <c r="OC1016" s="4"/>
      <c r="OG1016" s="4"/>
      <c r="OS1016" s="4"/>
      <c r="OW1016" s="4"/>
      <c r="PI1016" s="4"/>
      <c r="PM1016" s="4"/>
      <c r="PY1016" s="4"/>
      <c r="QC1016" s="4"/>
      <c r="QO1016" s="4"/>
      <c r="QS1016" s="4"/>
      <c r="RE1016" s="4"/>
      <c r="RI1016" s="4"/>
      <c r="RU1016" s="4"/>
      <c r="RY1016" s="4"/>
      <c r="SK1016" s="4"/>
      <c r="SO1016" s="4"/>
      <c r="TA1016" s="4"/>
      <c r="TE1016" s="4"/>
      <c r="TQ1016" s="4"/>
      <c r="TU1016" s="4"/>
      <c r="UG1016" s="4"/>
      <c r="UK1016" s="4"/>
      <c r="UW1016" s="4"/>
      <c r="VA1016" s="4"/>
      <c r="VM1016" s="4"/>
      <c r="VQ1016" s="4"/>
      <c r="WC1016" s="4"/>
      <c r="WG1016" s="4"/>
      <c r="WS1016" s="4"/>
      <c r="WW1016" s="4"/>
      <c r="XI1016" s="4"/>
      <c r="XM1016" s="4"/>
      <c r="XY1016" s="4"/>
      <c r="YC1016" s="4"/>
      <c r="YO1016" s="4"/>
      <c r="YS1016" s="4"/>
      <c r="ZE1016" s="4"/>
      <c r="ZI1016" s="4"/>
      <c r="ZU1016" s="4"/>
      <c r="ZY1016" s="4"/>
      <c r="AAK1016" s="4"/>
      <c r="AAO1016" s="4"/>
      <c r="ABA1016" s="4"/>
      <c r="ABE1016" s="4"/>
      <c r="ABQ1016" s="4"/>
      <c r="ABU1016" s="4"/>
      <c r="ACG1016" s="4"/>
      <c r="ACK1016" s="4"/>
      <c r="ACW1016" s="4"/>
      <c r="ADA1016" s="4"/>
      <c r="ADM1016" s="4"/>
      <c r="ADQ1016" s="4"/>
      <c r="AEC1016" s="4"/>
      <c r="AEG1016" s="4"/>
      <c r="AES1016" s="4"/>
      <c r="AEW1016" s="4"/>
      <c r="AFI1016" s="4"/>
      <c r="AFM1016" s="4"/>
      <c r="AFY1016" s="4"/>
      <c r="AGC1016" s="4"/>
      <c r="AGO1016" s="4"/>
      <c r="AGS1016" s="4"/>
      <c r="AHE1016" s="4"/>
      <c r="AHI1016" s="4"/>
      <c r="AHU1016" s="4"/>
      <c r="AHY1016" s="4"/>
      <c r="AIK1016" s="4"/>
      <c r="AIO1016" s="4"/>
      <c r="AJA1016" s="4"/>
      <c r="AJE1016" s="4"/>
      <c r="AJQ1016" s="4"/>
      <c r="AJU1016" s="4"/>
      <c r="AKG1016" s="4"/>
      <c r="AKK1016" s="4"/>
      <c r="AKW1016" s="4"/>
      <c r="ALA1016" s="4"/>
      <c r="ALM1016" s="4"/>
      <c r="ALQ1016" s="4"/>
      <c r="AMC1016" s="4"/>
      <c r="AMG1016" s="4"/>
      <c r="AMS1016" s="4"/>
      <c r="AMW1016" s="4"/>
      <c r="ANI1016" s="4"/>
      <c r="ANM1016" s="4"/>
      <c r="ANY1016" s="4"/>
      <c r="AOC1016" s="4"/>
      <c r="AOO1016" s="4"/>
      <c r="AOS1016" s="4"/>
      <c r="APE1016" s="4"/>
      <c r="API1016" s="4"/>
      <c r="APU1016" s="4"/>
      <c r="APY1016" s="4"/>
      <c r="AQK1016" s="4"/>
      <c r="AQO1016" s="4"/>
      <c r="ARA1016" s="4"/>
      <c r="ARE1016" s="4"/>
      <c r="ARQ1016" s="4"/>
      <c r="ARU1016" s="4"/>
      <c r="ASG1016" s="4"/>
      <c r="ASK1016" s="4"/>
      <c r="ASW1016" s="4"/>
      <c r="ATA1016" s="4"/>
      <c r="ATM1016" s="4"/>
      <c r="ATQ1016" s="4"/>
      <c r="AUC1016" s="4"/>
      <c r="AUG1016" s="4"/>
      <c r="AUS1016" s="4"/>
      <c r="AUW1016" s="4"/>
      <c r="AVI1016" s="4"/>
      <c r="AVM1016" s="4"/>
      <c r="AVY1016" s="4"/>
      <c r="AWC1016" s="4"/>
      <c r="AWO1016" s="4"/>
      <c r="AWS1016" s="4"/>
      <c r="AXE1016" s="4"/>
      <c r="AXI1016" s="4"/>
      <c r="AXU1016" s="4"/>
      <c r="AXY1016" s="4"/>
      <c r="AYK1016" s="4"/>
      <c r="AYO1016" s="4"/>
      <c r="AZA1016" s="4"/>
      <c r="AZE1016" s="4"/>
      <c r="AZQ1016" s="4"/>
      <c r="AZU1016" s="4"/>
      <c r="BAG1016" s="4"/>
      <c r="BAK1016" s="4"/>
      <c r="BAW1016" s="4"/>
      <c r="BBA1016" s="4"/>
      <c r="BBM1016" s="4"/>
      <c r="BBQ1016" s="4"/>
      <c r="BCC1016" s="4"/>
      <c r="BCG1016" s="4"/>
      <c r="BCS1016" s="4"/>
      <c r="BCW1016" s="4"/>
      <c r="BDI1016" s="4"/>
      <c r="BDM1016" s="4"/>
      <c r="BDY1016" s="4"/>
      <c r="BEC1016" s="4"/>
      <c r="BEO1016" s="4"/>
      <c r="BES1016" s="4"/>
      <c r="BFE1016" s="4"/>
      <c r="BFI1016" s="4"/>
      <c r="BFU1016" s="4"/>
    </row>
    <row r="1017" spans="1:1021 1033:1529" x14ac:dyDescent="0.2">
      <c r="A1017" s="4"/>
      <c r="D1017" s="16"/>
      <c r="CO1017" s="4"/>
      <c r="DA1017" s="4"/>
      <c r="DE1017" s="4"/>
      <c r="DQ1017" s="4"/>
      <c r="DU1017" s="4"/>
      <c r="EG1017" s="4"/>
      <c r="EK1017" s="4"/>
      <c r="EW1017" s="4"/>
      <c r="FA1017" s="4"/>
      <c r="FM1017" s="4"/>
      <c r="FQ1017" s="4"/>
      <c r="GC1017" s="4"/>
      <c r="GG1017" s="4"/>
      <c r="GS1017" s="4"/>
      <c r="GW1017" s="4"/>
      <c r="HI1017" s="4"/>
      <c r="HM1017" s="4"/>
      <c r="HY1017" s="4"/>
      <c r="IC1017" s="4"/>
      <c r="IO1017" s="4"/>
      <c r="IS1017" s="4"/>
      <c r="JE1017" s="4"/>
      <c r="JI1017" s="4"/>
      <c r="JU1017" s="4"/>
      <c r="JY1017" s="4"/>
      <c r="KK1017" s="4"/>
      <c r="KO1017" s="4"/>
      <c r="LA1017" s="4"/>
      <c r="LE1017" s="4"/>
      <c r="LQ1017" s="4"/>
      <c r="LU1017" s="4"/>
      <c r="MG1017" s="4"/>
      <c r="MK1017" s="4"/>
      <c r="MW1017" s="4"/>
      <c r="NA1017" s="4"/>
      <c r="NM1017" s="4"/>
      <c r="NQ1017" s="4"/>
      <c r="OC1017" s="4"/>
      <c r="OG1017" s="4"/>
      <c r="OS1017" s="4"/>
      <c r="OW1017" s="4"/>
      <c r="PI1017" s="4"/>
      <c r="PM1017" s="4"/>
      <c r="PY1017" s="4"/>
      <c r="QC1017" s="4"/>
      <c r="QO1017" s="4"/>
      <c r="QS1017" s="4"/>
      <c r="RE1017" s="4"/>
      <c r="RI1017" s="4"/>
      <c r="RU1017" s="4"/>
      <c r="RY1017" s="4"/>
      <c r="SK1017" s="4"/>
      <c r="SO1017" s="4"/>
      <c r="TA1017" s="4"/>
      <c r="TE1017" s="4"/>
      <c r="TQ1017" s="4"/>
      <c r="TU1017" s="4"/>
      <c r="UG1017" s="4"/>
      <c r="UK1017" s="4"/>
      <c r="UW1017" s="4"/>
      <c r="VA1017" s="4"/>
      <c r="VM1017" s="4"/>
      <c r="VQ1017" s="4"/>
      <c r="WC1017" s="4"/>
      <c r="WG1017" s="4"/>
      <c r="WS1017" s="4"/>
      <c r="WW1017" s="4"/>
      <c r="XI1017" s="4"/>
      <c r="XM1017" s="4"/>
      <c r="XY1017" s="4"/>
      <c r="YC1017" s="4"/>
      <c r="YO1017" s="4"/>
      <c r="YS1017" s="4"/>
      <c r="ZE1017" s="4"/>
      <c r="ZI1017" s="4"/>
      <c r="ZU1017" s="4"/>
      <c r="ZY1017" s="4"/>
      <c r="AAK1017" s="4"/>
      <c r="AAO1017" s="4"/>
      <c r="ABA1017" s="4"/>
      <c r="ABE1017" s="4"/>
      <c r="ABQ1017" s="4"/>
      <c r="ABU1017" s="4"/>
      <c r="ACG1017" s="4"/>
      <c r="ACK1017" s="4"/>
      <c r="ACW1017" s="4"/>
      <c r="ADA1017" s="4"/>
      <c r="ADM1017" s="4"/>
      <c r="ADQ1017" s="4"/>
      <c r="AEC1017" s="4"/>
      <c r="AEG1017" s="4"/>
      <c r="AES1017" s="4"/>
      <c r="AEW1017" s="4"/>
      <c r="AFI1017" s="4"/>
      <c r="AFM1017" s="4"/>
      <c r="AFY1017" s="4"/>
      <c r="AGC1017" s="4"/>
      <c r="AGO1017" s="4"/>
      <c r="AGS1017" s="4"/>
      <c r="AHE1017" s="4"/>
      <c r="AHI1017" s="4"/>
      <c r="AHU1017" s="4"/>
      <c r="AHY1017" s="4"/>
      <c r="AIK1017" s="4"/>
      <c r="AIO1017" s="4"/>
      <c r="AJA1017" s="4"/>
      <c r="AJE1017" s="4"/>
      <c r="AJQ1017" s="4"/>
      <c r="AJU1017" s="4"/>
      <c r="AKG1017" s="4"/>
      <c r="AKK1017" s="4"/>
      <c r="AKW1017" s="4"/>
      <c r="ALA1017" s="4"/>
      <c r="ALM1017" s="4"/>
      <c r="ALQ1017" s="4"/>
      <c r="AMC1017" s="4"/>
      <c r="AMG1017" s="4"/>
      <c r="AMS1017" s="4"/>
      <c r="AMW1017" s="4"/>
      <c r="ANI1017" s="4"/>
      <c r="ANM1017" s="4"/>
      <c r="ANY1017" s="4"/>
      <c r="AOC1017" s="4"/>
      <c r="AOO1017" s="4"/>
      <c r="AOS1017" s="4"/>
      <c r="APE1017" s="4"/>
      <c r="API1017" s="4"/>
      <c r="APU1017" s="4"/>
      <c r="APY1017" s="4"/>
      <c r="AQK1017" s="4"/>
      <c r="AQO1017" s="4"/>
      <c r="ARA1017" s="4"/>
      <c r="ARE1017" s="4"/>
      <c r="ARQ1017" s="4"/>
      <c r="ARU1017" s="4"/>
      <c r="ASG1017" s="4"/>
      <c r="ASK1017" s="4"/>
      <c r="ASW1017" s="4"/>
      <c r="ATA1017" s="4"/>
      <c r="ATM1017" s="4"/>
      <c r="ATQ1017" s="4"/>
      <c r="AUC1017" s="4"/>
      <c r="AUG1017" s="4"/>
      <c r="AUS1017" s="4"/>
      <c r="AUW1017" s="4"/>
      <c r="AVI1017" s="4"/>
      <c r="AVM1017" s="4"/>
      <c r="AVY1017" s="4"/>
      <c r="AWC1017" s="4"/>
      <c r="AWO1017" s="4"/>
      <c r="AWS1017" s="4"/>
      <c r="AXE1017" s="4"/>
      <c r="AXI1017" s="4"/>
      <c r="AXU1017" s="4"/>
      <c r="AXY1017" s="4"/>
      <c r="AYK1017" s="4"/>
      <c r="AYO1017" s="4"/>
      <c r="AZA1017" s="4"/>
      <c r="AZE1017" s="4"/>
      <c r="AZQ1017" s="4"/>
      <c r="AZU1017" s="4"/>
      <c r="BAG1017" s="4"/>
      <c r="BAK1017" s="4"/>
      <c r="BAW1017" s="4"/>
      <c r="BBA1017" s="4"/>
      <c r="BBM1017" s="4"/>
      <c r="BBQ1017" s="4"/>
      <c r="BCC1017" s="4"/>
      <c r="BCG1017" s="4"/>
      <c r="BCS1017" s="4"/>
      <c r="BCW1017" s="4"/>
      <c r="BDI1017" s="4"/>
      <c r="BDM1017" s="4"/>
      <c r="BDY1017" s="4"/>
      <c r="BEC1017" s="4"/>
      <c r="BEO1017" s="4"/>
      <c r="BES1017" s="4"/>
      <c r="BFE1017" s="4"/>
      <c r="BFI1017" s="4"/>
      <c r="BFU1017" s="4"/>
    </row>
    <row r="1018" spans="1:1021 1033:1529" x14ac:dyDescent="0.2">
      <c r="A1018" s="4"/>
      <c r="D1018" s="16"/>
      <c r="CO1018" s="4"/>
      <c r="DA1018" s="4"/>
      <c r="DE1018" s="4"/>
      <c r="DQ1018" s="4"/>
      <c r="DU1018" s="4"/>
      <c r="EG1018" s="4"/>
      <c r="EK1018" s="4"/>
      <c r="EW1018" s="4"/>
      <c r="FA1018" s="4"/>
      <c r="FM1018" s="4"/>
      <c r="FQ1018" s="4"/>
      <c r="GC1018" s="4"/>
      <c r="GG1018" s="4"/>
      <c r="GS1018" s="4"/>
      <c r="GW1018" s="4"/>
      <c r="HI1018" s="4"/>
      <c r="HM1018" s="4"/>
      <c r="HY1018" s="4"/>
      <c r="IC1018" s="4"/>
      <c r="IO1018" s="4"/>
      <c r="IS1018" s="4"/>
      <c r="JE1018" s="4"/>
      <c r="JI1018" s="4"/>
      <c r="JU1018" s="4"/>
      <c r="JY1018" s="4"/>
      <c r="KK1018" s="4"/>
      <c r="KO1018" s="4"/>
      <c r="LA1018" s="4"/>
      <c r="LE1018" s="4"/>
      <c r="LQ1018" s="4"/>
      <c r="LU1018" s="4"/>
      <c r="MG1018" s="4"/>
      <c r="MK1018" s="4"/>
      <c r="MW1018" s="4"/>
      <c r="NA1018" s="4"/>
      <c r="NM1018" s="4"/>
      <c r="NQ1018" s="4"/>
      <c r="OC1018" s="4"/>
      <c r="OG1018" s="4"/>
      <c r="OS1018" s="4"/>
      <c r="OW1018" s="4"/>
      <c r="PI1018" s="4"/>
      <c r="PM1018" s="4"/>
      <c r="PY1018" s="4"/>
      <c r="QC1018" s="4"/>
      <c r="QO1018" s="4"/>
      <c r="QS1018" s="4"/>
      <c r="RE1018" s="4"/>
      <c r="RI1018" s="4"/>
      <c r="RU1018" s="4"/>
      <c r="RY1018" s="4"/>
      <c r="SK1018" s="4"/>
      <c r="SO1018" s="4"/>
      <c r="TA1018" s="4"/>
      <c r="TE1018" s="4"/>
      <c r="TQ1018" s="4"/>
      <c r="TU1018" s="4"/>
      <c r="UG1018" s="4"/>
      <c r="UK1018" s="4"/>
      <c r="UW1018" s="4"/>
      <c r="VA1018" s="4"/>
      <c r="VM1018" s="4"/>
      <c r="VQ1018" s="4"/>
      <c r="WC1018" s="4"/>
      <c r="WG1018" s="4"/>
      <c r="WS1018" s="4"/>
      <c r="WW1018" s="4"/>
      <c r="XI1018" s="4"/>
      <c r="XM1018" s="4"/>
      <c r="XY1018" s="4"/>
      <c r="YC1018" s="4"/>
      <c r="YO1018" s="4"/>
      <c r="YS1018" s="4"/>
      <c r="ZE1018" s="4"/>
      <c r="ZI1018" s="4"/>
      <c r="ZU1018" s="4"/>
      <c r="ZY1018" s="4"/>
      <c r="AAK1018" s="4"/>
      <c r="AAO1018" s="4"/>
      <c r="ABA1018" s="4"/>
      <c r="ABE1018" s="4"/>
      <c r="ABQ1018" s="4"/>
      <c r="ABU1018" s="4"/>
      <c r="ACG1018" s="4"/>
      <c r="ACK1018" s="4"/>
      <c r="ACW1018" s="4"/>
      <c r="ADA1018" s="4"/>
      <c r="ADM1018" s="4"/>
      <c r="ADQ1018" s="4"/>
      <c r="AEC1018" s="4"/>
      <c r="AEG1018" s="4"/>
      <c r="AES1018" s="4"/>
      <c r="AEW1018" s="4"/>
      <c r="AFI1018" s="4"/>
      <c r="AFM1018" s="4"/>
      <c r="AFY1018" s="4"/>
      <c r="AGC1018" s="4"/>
      <c r="AGO1018" s="4"/>
      <c r="AGS1018" s="4"/>
      <c r="AHE1018" s="4"/>
      <c r="AHI1018" s="4"/>
      <c r="AHU1018" s="4"/>
      <c r="AHY1018" s="4"/>
      <c r="AIK1018" s="4"/>
      <c r="AIO1018" s="4"/>
      <c r="AJA1018" s="4"/>
      <c r="AJE1018" s="4"/>
      <c r="AJQ1018" s="4"/>
      <c r="AJU1018" s="4"/>
      <c r="AKG1018" s="4"/>
      <c r="AKK1018" s="4"/>
      <c r="AKW1018" s="4"/>
      <c r="ALA1018" s="4"/>
      <c r="ALM1018" s="4"/>
      <c r="ALQ1018" s="4"/>
      <c r="AMC1018" s="4"/>
      <c r="AMG1018" s="4"/>
      <c r="AMS1018" s="4"/>
      <c r="AMW1018" s="4"/>
      <c r="ANI1018" s="4"/>
      <c r="ANM1018" s="4"/>
      <c r="ANY1018" s="4"/>
      <c r="AOC1018" s="4"/>
      <c r="AOO1018" s="4"/>
      <c r="AOS1018" s="4"/>
      <c r="APE1018" s="4"/>
      <c r="API1018" s="4"/>
      <c r="APU1018" s="4"/>
      <c r="APY1018" s="4"/>
      <c r="AQK1018" s="4"/>
      <c r="AQO1018" s="4"/>
      <c r="ARA1018" s="4"/>
      <c r="ARE1018" s="4"/>
      <c r="ARQ1018" s="4"/>
      <c r="ARU1018" s="4"/>
      <c r="ASG1018" s="4"/>
      <c r="ASK1018" s="4"/>
      <c r="ASW1018" s="4"/>
      <c r="ATA1018" s="4"/>
      <c r="ATM1018" s="4"/>
      <c r="ATQ1018" s="4"/>
      <c r="AUC1018" s="4"/>
      <c r="AUG1018" s="4"/>
      <c r="AUS1018" s="4"/>
      <c r="AUW1018" s="4"/>
      <c r="AVI1018" s="4"/>
      <c r="AVM1018" s="4"/>
      <c r="AVY1018" s="4"/>
      <c r="AWC1018" s="4"/>
      <c r="AWO1018" s="4"/>
      <c r="AWS1018" s="4"/>
      <c r="AXE1018" s="4"/>
      <c r="AXI1018" s="4"/>
      <c r="AXU1018" s="4"/>
      <c r="AXY1018" s="4"/>
      <c r="AYK1018" s="4"/>
      <c r="AYO1018" s="4"/>
      <c r="AZA1018" s="4"/>
      <c r="AZE1018" s="4"/>
      <c r="AZQ1018" s="4"/>
      <c r="AZU1018" s="4"/>
      <c r="BAG1018" s="4"/>
      <c r="BAK1018" s="4"/>
      <c r="BAW1018" s="4"/>
      <c r="BBA1018" s="4"/>
      <c r="BBM1018" s="4"/>
      <c r="BBQ1018" s="4"/>
      <c r="BCC1018" s="4"/>
      <c r="BCG1018" s="4"/>
      <c r="BCS1018" s="4"/>
      <c r="BCW1018" s="4"/>
      <c r="BDI1018" s="4"/>
      <c r="BDM1018" s="4"/>
      <c r="BDY1018" s="4"/>
      <c r="BEC1018" s="4"/>
      <c r="BEO1018" s="4"/>
      <c r="BES1018" s="4"/>
      <c r="BFE1018" s="4"/>
      <c r="BFI1018" s="4"/>
      <c r="BFU1018" s="4"/>
    </row>
    <row r="1019" spans="1:1021 1033:1529" x14ac:dyDescent="0.2">
      <c r="A1019" s="4"/>
      <c r="D1019" s="16"/>
      <c r="CO1019" s="4"/>
      <c r="DA1019" s="4"/>
      <c r="DE1019" s="4"/>
      <c r="DQ1019" s="4"/>
      <c r="DU1019" s="4"/>
      <c r="EG1019" s="4"/>
      <c r="EK1019" s="4"/>
      <c r="EW1019" s="4"/>
      <c r="FA1019" s="4"/>
      <c r="FM1019" s="4"/>
      <c r="FQ1019" s="4"/>
      <c r="GC1019" s="4"/>
      <c r="GG1019" s="4"/>
      <c r="GS1019" s="4"/>
      <c r="GW1019" s="4"/>
      <c r="HI1019" s="4"/>
      <c r="HM1019" s="4"/>
      <c r="HY1019" s="4"/>
      <c r="IC1019" s="4"/>
      <c r="IO1019" s="4"/>
      <c r="IS1019" s="4"/>
      <c r="JE1019" s="4"/>
      <c r="JI1019" s="4"/>
      <c r="JU1019" s="4"/>
      <c r="JY1019" s="4"/>
      <c r="KK1019" s="4"/>
      <c r="KO1019" s="4"/>
      <c r="LA1019" s="4"/>
      <c r="LE1019" s="4"/>
      <c r="LQ1019" s="4"/>
      <c r="LU1019" s="4"/>
      <c r="MG1019" s="4"/>
      <c r="MK1019" s="4"/>
      <c r="MW1019" s="4"/>
      <c r="NA1019" s="4"/>
      <c r="NM1019" s="4"/>
      <c r="NQ1019" s="4"/>
      <c r="OC1019" s="4"/>
      <c r="OG1019" s="4"/>
      <c r="OS1019" s="4"/>
      <c r="OW1019" s="4"/>
      <c r="PI1019" s="4"/>
      <c r="PM1019" s="4"/>
      <c r="PY1019" s="4"/>
      <c r="QC1019" s="4"/>
      <c r="QO1019" s="4"/>
      <c r="QS1019" s="4"/>
      <c r="RE1019" s="4"/>
      <c r="RI1019" s="4"/>
      <c r="RU1019" s="4"/>
      <c r="RY1019" s="4"/>
      <c r="SK1019" s="4"/>
      <c r="SO1019" s="4"/>
      <c r="TA1019" s="4"/>
      <c r="TE1019" s="4"/>
      <c r="TQ1019" s="4"/>
      <c r="TU1019" s="4"/>
      <c r="UG1019" s="4"/>
      <c r="UK1019" s="4"/>
      <c r="UW1019" s="4"/>
      <c r="VA1019" s="4"/>
      <c r="VM1019" s="4"/>
      <c r="VQ1019" s="4"/>
      <c r="WC1019" s="4"/>
      <c r="WG1019" s="4"/>
      <c r="WS1019" s="4"/>
      <c r="WW1019" s="4"/>
      <c r="XI1019" s="4"/>
      <c r="XM1019" s="4"/>
      <c r="XY1019" s="4"/>
      <c r="YC1019" s="4"/>
      <c r="YO1019" s="4"/>
      <c r="YS1019" s="4"/>
      <c r="ZE1019" s="4"/>
      <c r="ZI1019" s="4"/>
      <c r="ZU1019" s="4"/>
      <c r="ZY1019" s="4"/>
      <c r="AAK1019" s="4"/>
      <c r="AAO1019" s="4"/>
      <c r="ABA1019" s="4"/>
      <c r="ABE1019" s="4"/>
      <c r="ABQ1019" s="4"/>
      <c r="ABU1019" s="4"/>
      <c r="ACG1019" s="4"/>
      <c r="ACK1019" s="4"/>
      <c r="ACW1019" s="4"/>
      <c r="ADA1019" s="4"/>
      <c r="ADM1019" s="4"/>
      <c r="ADQ1019" s="4"/>
      <c r="AEC1019" s="4"/>
      <c r="AEG1019" s="4"/>
      <c r="AES1019" s="4"/>
      <c r="AEW1019" s="4"/>
      <c r="AFI1019" s="4"/>
      <c r="AFM1019" s="4"/>
      <c r="AFY1019" s="4"/>
      <c r="AGC1019" s="4"/>
      <c r="AGO1019" s="4"/>
      <c r="AGS1019" s="4"/>
      <c r="AHE1019" s="4"/>
      <c r="AHI1019" s="4"/>
      <c r="AHU1019" s="4"/>
      <c r="AHY1019" s="4"/>
      <c r="AIK1019" s="4"/>
      <c r="AIO1019" s="4"/>
      <c r="AJA1019" s="4"/>
      <c r="AJE1019" s="4"/>
      <c r="AJQ1019" s="4"/>
      <c r="AJU1019" s="4"/>
      <c r="AKG1019" s="4"/>
      <c r="AKK1019" s="4"/>
      <c r="AKW1019" s="4"/>
      <c r="ALA1019" s="4"/>
      <c r="ALM1019" s="4"/>
      <c r="ALQ1019" s="4"/>
      <c r="AMC1019" s="4"/>
      <c r="AMG1019" s="4"/>
      <c r="AMS1019" s="4"/>
      <c r="AMW1019" s="4"/>
      <c r="ANI1019" s="4"/>
      <c r="ANM1019" s="4"/>
      <c r="ANY1019" s="4"/>
      <c r="AOC1019" s="4"/>
      <c r="AOO1019" s="4"/>
      <c r="AOS1019" s="4"/>
      <c r="APE1019" s="4"/>
      <c r="API1019" s="4"/>
      <c r="APU1019" s="4"/>
      <c r="APY1019" s="4"/>
      <c r="AQK1019" s="4"/>
      <c r="AQO1019" s="4"/>
      <c r="ARA1019" s="4"/>
      <c r="ARE1019" s="4"/>
      <c r="ARQ1019" s="4"/>
      <c r="ARU1019" s="4"/>
      <c r="ASG1019" s="4"/>
      <c r="ASK1019" s="4"/>
      <c r="ASW1019" s="4"/>
      <c r="ATA1019" s="4"/>
      <c r="ATM1019" s="4"/>
      <c r="ATQ1019" s="4"/>
      <c r="AUC1019" s="4"/>
      <c r="AUG1019" s="4"/>
      <c r="AUS1019" s="4"/>
      <c r="AUW1019" s="4"/>
      <c r="AVI1019" s="4"/>
      <c r="AVM1019" s="4"/>
      <c r="AVY1019" s="4"/>
      <c r="AWC1019" s="4"/>
      <c r="AWO1019" s="4"/>
      <c r="AWS1019" s="4"/>
      <c r="AXE1019" s="4"/>
      <c r="AXI1019" s="4"/>
      <c r="AXU1019" s="4"/>
      <c r="AXY1019" s="4"/>
      <c r="AYK1019" s="4"/>
      <c r="AYO1019" s="4"/>
      <c r="AZA1019" s="4"/>
      <c r="AZE1019" s="4"/>
      <c r="AZQ1019" s="4"/>
      <c r="AZU1019" s="4"/>
      <c r="BAG1019" s="4"/>
      <c r="BAK1019" s="4"/>
      <c r="BAW1019" s="4"/>
      <c r="BBA1019" s="4"/>
      <c r="BBM1019" s="4"/>
      <c r="BBQ1019" s="4"/>
      <c r="BCC1019" s="4"/>
      <c r="BCG1019" s="4"/>
      <c r="BCS1019" s="4"/>
      <c r="BCW1019" s="4"/>
      <c r="BDI1019" s="4"/>
      <c r="BDM1019" s="4"/>
      <c r="BDY1019" s="4"/>
      <c r="BEC1019" s="4"/>
      <c r="BEO1019" s="4"/>
      <c r="BES1019" s="4"/>
      <c r="BFE1019" s="4"/>
      <c r="BFI1019" s="4"/>
      <c r="BFU1019" s="4"/>
    </row>
    <row r="1020" spans="1:1021 1033:1529" x14ac:dyDescent="0.2">
      <c r="A1020" s="4"/>
      <c r="D1020" s="16"/>
      <c r="CO1020" s="4"/>
      <c r="DA1020" s="4"/>
      <c r="DE1020" s="4"/>
      <c r="DQ1020" s="4"/>
      <c r="DU1020" s="4"/>
      <c r="EG1020" s="4"/>
      <c r="EK1020" s="4"/>
      <c r="EW1020" s="4"/>
      <c r="FA1020" s="4"/>
      <c r="FM1020" s="4"/>
      <c r="FQ1020" s="4"/>
      <c r="GC1020" s="4"/>
      <c r="GG1020" s="4"/>
      <c r="GS1020" s="4"/>
      <c r="GW1020" s="4"/>
      <c r="HI1020" s="4"/>
      <c r="HM1020" s="4"/>
      <c r="HY1020" s="4"/>
      <c r="IC1020" s="4"/>
      <c r="IO1020" s="4"/>
      <c r="IS1020" s="4"/>
      <c r="JE1020" s="4"/>
      <c r="JI1020" s="4"/>
      <c r="JU1020" s="4"/>
      <c r="JY1020" s="4"/>
      <c r="KK1020" s="4"/>
      <c r="KO1020" s="4"/>
      <c r="LA1020" s="4"/>
      <c r="LE1020" s="4"/>
      <c r="LQ1020" s="4"/>
      <c r="LU1020" s="4"/>
      <c r="MG1020" s="4"/>
      <c r="MK1020" s="4"/>
      <c r="MW1020" s="4"/>
      <c r="NA1020" s="4"/>
      <c r="NM1020" s="4"/>
      <c r="NQ1020" s="4"/>
      <c r="OC1020" s="4"/>
      <c r="OG1020" s="4"/>
      <c r="OS1020" s="4"/>
      <c r="OW1020" s="4"/>
      <c r="PI1020" s="4"/>
      <c r="PM1020" s="4"/>
      <c r="PY1020" s="4"/>
      <c r="QC1020" s="4"/>
      <c r="QO1020" s="4"/>
      <c r="QS1020" s="4"/>
      <c r="RE1020" s="4"/>
      <c r="RI1020" s="4"/>
      <c r="RU1020" s="4"/>
      <c r="RY1020" s="4"/>
      <c r="SK1020" s="4"/>
      <c r="SO1020" s="4"/>
      <c r="TA1020" s="4"/>
      <c r="TE1020" s="4"/>
      <c r="TQ1020" s="4"/>
      <c r="TU1020" s="4"/>
      <c r="UG1020" s="4"/>
      <c r="UK1020" s="4"/>
      <c r="UW1020" s="4"/>
      <c r="VA1020" s="4"/>
      <c r="VM1020" s="4"/>
      <c r="VQ1020" s="4"/>
      <c r="WC1020" s="4"/>
      <c r="WG1020" s="4"/>
      <c r="WS1020" s="4"/>
      <c r="WW1020" s="4"/>
      <c r="XI1020" s="4"/>
      <c r="XM1020" s="4"/>
      <c r="XY1020" s="4"/>
      <c r="YC1020" s="4"/>
      <c r="YO1020" s="4"/>
      <c r="YS1020" s="4"/>
      <c r="ZE1020" s="4"/>
      <c r="ZI1020" s="4"/>
      <c r="ZU1020" s="4"/>
      <c r="ZY1020" s="4"/>
      <c r="AAK1020" s="4"/>
      <c r="AAO1020" s="4"/>
      <c r="ABA1020" s="4"/>
      <c r="ABE1020" s="4"/>
      <c r="ABQ1020" s="4"/>
      <c r="ABU1020" s="4"/>
      <c r="ACG1020" s="4"/>
      <c r="ACK1020" s="4"/>
      <c r="ACW1020" s="4"/>
      <c r="ADA1020" s="4"/>
      <c r="ADM1020" s="4"/>
      <c r="ADQ1020" s="4"/>
      <c r="AEC1020" s="4"/>
      <c r="AEG1020" s="4"/>
      <c r="AES1020" s="4"/>
      <c r="AEW1020" s="4"/>
      <c r="AFI1020" s="4"/>
      <c r="AFM1020" s="4"/>
      <c r="AFY1020" s="4"/>
      <c r="AGC1020" s="4"/>
      <c r="AGO1020" s="4"/>
      <c r="AGS1020" s="4"/>
      <c r="AHE1020" s="4"/>
      <c r="AHI1020" s="4"/>
      <c r="AHU1020" s="4"/>
      <c r="AHY1020" s="4"/>
      <c r="AIK1020" s="4"/>
      <c r="AIO1020" s="4"/>
      <c r="AJA1020" s="4"/>
      <c r="AJE1020" s="4"/>
      <c r="AJQ1020" s="4"/>
      <c r="AJU1020" s="4"/>
      <c r="AKG1020" s="4"/>
      <c r="AKK1020" s="4"/>
      <c r="AKW1020" s="4"/>
      <c r="ALA1020" s="4"/>
      <c r="ALM1020" s="4"/>
      <c r="ALQ1020" s="4"/>
      <c r="AMC1020" s="4"/>
      <c r="AMG1020" s="4"/>
      <c r="AMS1020" s="4"/>
      <c r="AMW1020" s="4"/>
      <c r="ANI1020" s="4"/>
      <c r="ANM1020" s="4"/>
      <c r="ANY1020" s="4"/>
      <c r="AOC1020" s="4"/>
      <c r="AOO1020" s="4"/>
      <c r="AOS1020" s="4"/>
      <c r="APE1020" s="4"/>
      <c r="API1020" s="4"/>
      <c r="APU1020" s="4"/>
      <c r="APY1020" s="4"/>
      <c r="AQK1020" s="4"/>
      <c r="AQO1020" s="4"/>
      <c r="ARA1020" s="4"/>
      <c r="ARE1020" s="4"/>
      <c r="ARQ1020" s="4"/>
      <c r="ARU1020" s="4"/>
      <c r="ASG1020" s="4"/>
      <c r="ASK1020" s="4"/>
      <c r="ASW1020" s="4"/>
      <c r="ATA1020" s="4"/>
      <c r="ATM1020" s="4"/>
      <c r="ATQ1020" s="4"/>
      <c r="AUC1020" s="4"/>
      <c r="AUG1020" s="4"/>
      <c r="AUS1020" s="4"/>
      <c r="AUW1020" s="4"/>
      <c r="AVI1020" s="4"/>
      <c r="AVM1020" s="4"/>
      <c r="AVY1020" s="4"/>
      <c r="AWC1020" s="4"/>
      <c r="AWO1020" s="4"/>
      <c r="AWS1020" s="4"/>
      <c r="AXE1020" s="4"/>
      <c r="AXI1020" s="4"/>
      <c r="AXU1020" s="4"/>
      <c r="AXY1020" s="4"/>
      <c r="AYK1020" s="4"/>
      <c r="AYO1020" s="4"/>
      <c r="AZA1020" s="4"/>
      <c r="AZE1020" s="4"/>
      <c r="AZQ1020" s="4"/>
      <c r="AZU1020" s="4"/>
      <c r="BAG1020" s="4"/>
      <c r="BAK1020" s="4"/>
      <c r="BAW1020" s="4"/>
      <c r="BBA1020" s="4"/>
      <c r="BBM1020" s="4"/>
      <c r="BBQ1020" s="4"/>
      <c r="BCC1020" s="4"/>
      <c r="BCG1020" s="4"/>
      <c r="BCS1020" s="4"/>
      <c r="BCW1020" s="4"/>
      <c r="BDI1020" s="4"/>
      <c r="BDM1020" s="4"/>
      <c r="BDY1020" s="4"/>
      <c r="BEC1020" s="4"/>
      <c r="BEO1020" s="4"/>
      <c r="BES1020" s="4"/>
      <c r="BFE1020" s="4"/>
      <c r="BFI1020" s="4"/>
      <c r="BFU1020" s="4"/>
    </row>
    <row r="1021" spans="1:1021 1033:1529" x14ac:dyDescent="0.2">
      <c r="A1021" s="4"/>
      <c r="D1021" s="16"/>
      <c r="CO1021" s="4"/>
      <c r="DA1021" s="4"/>
      <c r="DE1021" s="4"/>
      <c r="DQ1021" s="4"/>
      <c r="DU1021" s="4"/>
      <c r="EG1021" s="4"/>
      <c r="EK1021" s="4"/>
      <c r="EW1021" s="4"/>
      <c r="FA1021" s="4"/>
      <c r="FM1021" s="4"/>
      <c r="FQ1021" s="4"/>
      <c r="GC1021" s="4"/>
      <c r="GG1021" s="4"/>
      <c r="GS1021" s="4"/>
      <c r="GW1021" s="4"/>
      <c r="HI1021" s="4"/>
      <c r="HM1021" s="4"/>
      <c r="HY1021" s="4"/>
      <c r="IC1021" s="4"/>
      <c r="IO1021" s="4"/>
      <c r="IS1021" s="4"/>
      <c r="JE1021" s="4"/>
      <c r="JI1021" s="4"/>
      <c r="JU1021" s="4"/>
      <c r="JY1021" s="4"/>
      <c r="KK1021" s="4"/>
      <c r="KO1021" s="4"/>
      <c r="LA1021" s="4"/>
      <c r="LE1021" s="4"/>
      <c r="LQ1021" s="4"/>
      <c r="LU1021" s="4"/>
      <c r="MG1021" s="4"/>
      <c r="MK1021" s="4"/>
      <c r="MW1021" s="4"/>
      <c r="NA1021" s="4"/>
      <c r="NM1021" s="4"/>
      <c r="NQ1021" s="4"/>
      <c r="OC1021" s="4"/>
      <c r="OG1021" s="4"/>
      <c r="OS1021" s="4"/>
      <c r="OW1021" s="4"/>
      <c r="PI1021" s="4"/>
      <c r="PM1021" s="4"/>
      <c r="PY1021" s="4"/>
      <c r="QC1021" s="4"/>
      <c r="QO1021" s="4"/>
      <c r="QS1021" s="4"/>
      <c r="RE1021" s="4"/>
      <c r="RI1021" s="4"/>
      <c r="RU1021" s="4"/>
      <c r="RY1021" s="4"/>
      <c r="SK1021" s="4"/>
      <c r="SO1021" s="4"/>
      <c r="TA1021" s="4"/>
      <c r="TE1021" s="4"/>
      <c r="TQ1021" s="4"/>
      <c r="TU1021" s="4"/>
      <c r="UG1021" s="4"/>
      <c r="UK1021" s="4"/>
      <c r="UW1021" s="4"/>
      <c r="VA1021" s="4"/>
      <c r="VM1021" s="4"/>
      <c r="VQ1021" s="4"/>
      <c r="WC1021" s="4"/>
      <c r="WG1021" s="4"/>
      <c r="WS1021" s="4"/>
      <c r="WW1021" s="4"/>
      <c r="XI1021" s="4"/>
      <c r="XM1021" s="4"/>
      <c r="XY1021" s="4"/>
      <c r="YC1021" s="4"/>
      <c r="YO1021" s="4"/>
      <c r="YS1021" s="4"/>
      <c r="ZE1021" s="4"/>
      <c r="ZI1021" s="4"/>
      <c r="ZU1021" s="4"/>
      <c r="ZY1021" s="4"/>
      <c r="AAK1021" s="4"/>
      <c r="AAO1021" s="4"/>
      <c r="ABA1021" s="4"/>
      <c r="ABE1021" s="4"/>
      <c r="ABQ1021" s="4"/>
      <c r="ABU1021" s="4"/>
      <c r="ACG1021" s="4"/>
      <c r="ACK1021" s="4"/>
      <c r="ACW1021" s="4"/>
      <c r="ADA1021" s="4"/>
      <c r="ADM1021" s="4"/>
      <c r="ADQ1021" s="4"/>
      <c r="AEC1021" s="4"/>
      <c r="AEG1021" s="4"/>
      <c r="AES1021" s="4"/>
      <c r="AEW1021" s="4"/>
      <c r="AFI1021" s="4"/>
      <c r="AFM1021" s="4"/>
      <c r="AFY1021" s="4"/>
      <c r="AGC1021" s="4"/>
      <c r="AGO1021" s="4"/>
      <c r="AGS1021" s="4"/>
      <c r="AHE1021" s="4"/>
      <c r="AHI1021" s="4"/>
      <c r="AHU1021" s="4"/>
      <c r="AHY1021" s="4"/>
      <c r="AIK1021" s="4"/>
      <c r="AIO1021" s="4"/>
      <c r="AJA1021" s="4"/>
      <c r="AJE1021" s="4"/>
      <c r="AJQ1021" s="4"/>
      <c r="AJU1021" s="4"/>
      <c r="AKG1021" s="4"/>
      <c r="AKK1021" s="4"/>
      <c r="AKW1021" s="4"/>
      <c r="ALA1021" s="4"/>
      <c r="ALM1021" s="4"/>
      <c r="ALQ1021" s="4"/>
      <c r="AMC1021" s="4"/>
      <c r="AMG1021" s="4"/>
      <c r="AMS1021" s="4"/>
      <c r="AMW1021" s="4"/>
      <c r="ANI1021" s="4"/>
      <c r="ANM1021" s="4"/>
      <c r="ANY1021" s="4"/>
      <c r="AOC1021" s="4"/>
      <c r="AOO1021" s="4"/>
      <c r="AOS1021" s="4"/>
      <c r="APE1021" s="4"/>
      <c r="API1021" s="4"/>
      <c r="APU1021" s="4"/>
      <c r="APY1021" s="4"/>
      <c r="AQK1021" s="4"/>
      <c r="AQO1021" s="4"/>
      <c r="ARA1021" s="4"/>
      <c r="ARE1021" s="4"/>
      <c r="ARQ1021" s="4"/>
      <c r="ARU1021" s="4"/>
      <c r="ASG1021" s="4"/>
      <c r="ASK1021" s="4"/>
      <c r="ASW1021" s="4"/>
      <c r="ATA1021" s="4"/>
      <c r="ATM1021" s="4"/>
      <c r="ATQ1021" s="4"/>
      <c r="AUC1021" s="4"/>
      <c r="AUG1021" s="4"/>
      <c r="AUS1021" s="4"/>
      <c r="AUW1021" s="4"/>
      <c r="AVI1021" s="4"/>
      <c r="AVM1021" s="4"/>
      <c r="AVY1021" s="4"/>
      <c r="AWC1021" s="4"/>
      <c r="AWO1021" s="4"/>
      <c r="AWS1021" s="4"/>
      <c r="AXE1021" s="4"/>
      <c r="AXI1021" s="4"/>
      <c r="AXU1021" s="4"/>
      <c r="AXY1021" s="4"/>
      <c r="AYK1021" s="4"/>
      <c r="AYO1021" s="4"/>
      <c r="AZA1021" s="4"/>
      <c r="AZE1021" s="4"/>
      <c r="AZQ1021" s="4"/>
      <c r="AZU1021" s="4"/>
      <c r="BAG1021" s="4"/>
      <c r="BAK1021" s="4"/>
      <c r="BAW1021" s="4"/>
      <c r="BBA1021" s="4"/>
      <c r="BBM1021" s="4"/>
      <c r="BBQ1021" s="4"/>
      <c r="BCC1021" s="4"/>
      <c r="BCG1021" s="4"/>
      <c r="BCS1021" s="4"/>
      <c r="BCW1021" s="4"/>
      <c r="BDI1021" s="4"/>
      <c r="BDM1021" s="4"/>
      <c r="BDY1021" s="4"/>
      <c r="BEC1021" s="4"/>
      <c r="BEO1021" s="4"/>
      <c r="BES1021" s="4"/>
      <c r="BFE1021" s="4"/>
      <c r="BFI1021" s="4"/>
      <c r="BFU1021" s="4"/>
    </row>
    <row r="1022" spans="1:1021 1033:1529" x14ac:dyDescent="0.2">
      <c r="A1022" s="4"/>
      <c r="D1022" s="16"/>
      <c r="CO1022" s="4"/>
      <c r="DA1022" s="4"/>
      <c r="DE1022" s="4"/>
      <c r="DQ1022" s="4"/>
      <c r="DU1022" s="4"/>
      <c r="EG1022" s="4"/>
      <c r="EK1022" s="4"/>
      <c r="EW1022" s="4"/>
      <c r="FA1022" s="4"/>
      <c r="FM1022" s="4"/>
      <c r="FQ1022" s="4"/>
      <c r="GC1022" s="4"/>
      <c r="GG1022" s="4"/>
      <c r="GS1022" s="4"/>
      <c r="GW1022" s="4"/>
      <c r="HI1022" s="4"/>
      <c r="HM1022" s="4"/>
      <c r="HY1022" s="4"/>
      <c r="IC1022" s="4"/>
      <c r="IO1022" s="4"/>
      <c r="IS1022" s="4"/>
      <c r="JE1022" s="4"/>
      <c r="JI1022" s="4"/>
      <c r="JU1022" s="4"/>
      <c r="JY1022" s="4"/>
      <c r="KK1022" s="4"/>
      <c r="KO1022" s="4"/>
      <c r="LA1022" s="4"/>
      <c r="LE1022" s="4"/>
      <c r="LQ1022" s="4"/>
      <c r="LU1022" s="4"/>
      <c r="MG1022" s="4"/>
      <c r="MK1022" s="4"/>
      <c r="MW1022" s="4"/>
      <c r="NA1022" s="4"/>
      <c r="NM1022" s="4"/>
      <c r="NQ1022" s="4"/>
      <c r="OC1022" s="4"/>
      <c r="OG1022" s="4"/>
      <c r="OS1022" s="4"/>
      <c r="OW1022" s="4"/>
      <c r="PI1022" s="4"/>
      <c r="PM1022" s="4"/>
      <c r="PY1022" s="4"/>
      <c r="QC1022" s="4"/>
      <c r="QO1022" s="4"/>
      <c r="QS1022" s="4"/>
      <c r="RE1022" s="4"/>
      <c r="RI1022" s="4"/>
      <c r="RU1022" s="4"/>
      <c r="RY1022" s="4"/>
      <c r="SK1022" s="4"/>
      <c r="SO1022" s="4"/>
      <c r="TA1022" s="4"/>
      <c r="TE1022" s="4"/>
      <c r="TQ1022" s="4"/>
      <c r="TU1022" s="4"/>
      <c r="UG1022" s="4"/>
      <c r="UK1022" s="4"/>
      <c r="UW1022" s="4"/>
      <c r="VA1022" s="4"/>
      <c r="VM1022" s="4"/>
      <c r="VQ1022" s="4"/>
      <c r="WC1022" s="4"/>
      <c r="WG1022" s="4"/>
      <c r="WS1022" s="4"/>
      <c r="WW1022" s="4"/>
      <c r="XI1022" s="4"/>
      <c r="XM1022" s="4"/>
      <c r="XY1022" s="4"/>
      <c r="YC1022" s="4"/>
      <c r="YO1022" s="4"/>
      <c r="YS1022" s="4"/>
      <c r="ZE1022" s="4"/>
      <c r="ZI1022" s="4"/>
      <c r="ZU1022" s="4"/>
      <c r="ZY1022" s="4"/>
      <c r="AAK1022" s="4"/>
      <c r="AAO1022" s="4"/>
      <c r="ABA1022" s="4"/>
      <c r="ABE1022" s="4"/>
      <c r="ABQ1022" s="4"/>
      <c r="ABU1022" s="4"/>
      <c r="ACG1022" s="4"/>
      <c r="ACK1022" s="4"/>
      <c r="ACW1022" s="4"/>
      <c r="ADA1022" s="4"/>
      <c r="ADM1022" s="4"/>
      <c r="ADQ1022" s="4"/>
      <c r="AEC1022" s="4"/>
      <c r="AEG1022" s="4"/>
      <c r="AES1022" s="4"/>
      <c r="AEW1022" s="4"/>
      <c r="AFI1022" s="4"/>
      <c r="AFM1022" s="4"/>
      <c r="AFY1022" s="4"/>
      <c r="AGC1022" s="4"/>
      <c r="AGO1022" s="4"/>
      <c r="AGS1022" s="4"/>
      <c r="AHE1022" s="4"/>
      <c r="AHI1022" s="4"/>
      <c r="AHU1022" s="4"/>
      <c r="AHY1022" s="4"/>
      <c r="AIK1022" s="4"/>
      <c r="AIO1022" s="4"/>
      <c r="AJA1022" s="4"/>
      <c r="AJE1022" s="4"/>
      <c r="AJQ1022" s="4"/>
      <c r="AJU1022" s="4"/>
      <c r="AKG1022" s="4"/>
      <c r="AKK1022" s="4"/>
      <c r="AKW1022" s="4"/>
      <c r="ALA1022" s="4"/>
      <c r="ALM1022" s="4"/>
      <c r="ALQ1022" s="4"/>
      <c r="AMC1022" s="4"/>
      <c r="AMG1022" s="4"/>
      <c r="AMS1022" s="4"/>
      <c r="AMW1022" s="4"/>
      <c r="ANI1022" s="4"/>
      <c r="ANM1022" s="4"/>
      <c r="ANY1022" s="4"/>
      <c r="AOC1022" s="4"/>
      <c r="AOO1022" s="4"/>
      <c r="AOS1022" s="4"/>
      <c r="APE1022" s="4"/>
      <c r="API1022" s="4"/>
      <c r="APU1022" s="4"/>
      <c r="APY1022" s="4"/>
      <c r="AQK1022" s="4"/>
      <c r="AQO1022" s="4"/>
      <c r="ARA1022" s="4"/>
      <c r="ARE1022" s="4"/>
      <c r="ARQ1022" s="4"/>
      <c r="ARU1022" s="4"/>
      <c r="ASG1022" s="4"/>
      <c r="ASK1022" s="4"/>
      <c r="ASW1022" s="4"/>
      <c r="ATA1022" s="4"/>
      <c r="ATM1022" s="4"/>
      <c r="ATQ1022" s="4"/>
      <c r="AUC1022" s="4"/>
      <c r="AUG1022" s="4"/>
      <c r="AUS1022" s="4"/>
      <c r="AUW1022" s="4"/>
      <c r="AVI1022" s="4"/>
      <c r="AVM1022" s="4"/>
      <c r="AVY1022" s="4"/>
      <c r="AWC1022" s="4"/>
      <c r="AWO1022" s="4"/>
      <c r="AWS1022" s="4"/>
      <c r="AXE1022" s="4"/>
      <c r="AXI1022" s="4"/>
      <c r="AXU1022" s="4"/>
      <c r="AXY1022" s="4"/>
      <c r="AYK1022" s="4"/>
      <c r="AYO1022" s="4"/>
      <c r="AZA1022" s="4"/>
      <c r="AZE1022" s="4"/>
      <c r="AZQ1022" s="4"/>
      <c r="AZU1022" s="4"/>
      <c r="BAG1022" s="4"/>
      <c r="BAK1022" s="4"/>
      <c r="BAW1022" s="4"/>
      <c r="BBA1022" s="4"/>
      <c r="BBM1022" s="4"/>
      <c r="BBQ1022" s="4"/>
      <c r="BCC1022" s="4"/>
      <c r="BCG1022" s="4"/>
      <c r="BCS1022" s="4"/>
      <c r="BCW1022" s="4"/>
      <c r="BDI1022" s="4"/>
      <c r="BDM1022" s="4"/>
      <c r="BDY1022" s="4"/>
      <c r="BEC1022" s="4"/>
      <c r="BEO1022" s="4"/>
      <c r="BES1022" s="4"/>
      <c r="BFE1022" s="4"/>
      <c r="BFI1022" s="4"/>
      <c r="BFU1022" s="4"/>
    </row>
    <row r="1023" spans="1:1021 1033:1529" x14ac:dyDescent="0.2">
      <c r="A1023" s="4"/>
      <c r="D1023" s="16"/>
      <c r="CO1023" s="4"/>
      <c r="DA1023" s="4"/>
      <c r="DE1023" s="4"/>
      <c r="DQ1023" s="4"/>
      <c r="DU1023" s="4"/>
      <c r="EG1023" s="4"/>
      <c r="EK1023" s="4"/>
      <c r="EW1023" s="4"/>
      <c r="FA1023" s="4"/>
      <c r="FM1023" s="4"/>
      <c r="FQ1023" s="4"/>
      <c r="GC1023" s="4"/>
      <c r="GG1023" s="4"/>
      <c r="GS1023" s="4"/>
      <c r="GW1023" s="4"/>
      <c r="HI1023" s="4"/>
      <c r="HM1023" s="4"/>
      <c r="HY1023" s="4"/>
      <c r="IC1023" s="4"/>
      <c r="IO1023" s="4"/>
      <c r="IS1023" s="4"/>
      <c r="JE1023" s="4"/>
      <c r="JI1023" s="4"/>
      <c r="JU1023" s="4"/>
      <c r="JY1023" s="4"/>
      <c r="KK1023" s="4"/>
      <c r="KO1023" s="4"/>
      <c r="LA1023" s="4"/>
      <c r="LE1023" s="4"/>
      <c r="LQ1023" s="4"/>
      <c r="LU1023" s="4"/>
      <c r="MG1023" s="4"/>
      <c r="MK1023" s="4"/>
      <c r="MW1023" s="4"/>
      <c r="NA1023" s="4"/>
      <c r="NM1023" s="4"/>
      <c r="NQ1023" s="4"/>
      <c r="OC1023" s="4"/>
      <c r="OG1023" s="4"/>
      <c r="OS1023" s="4"/>
      <c r="OW1023" s="4"/>
      <c r="PI1023" s="4"/>
      <c r="PM1023" s="4"/>
      <c r="PY1023" s="4"/>
      <c r="QC1023" s="4"/>
      <c r="QO1023" s="4"/>
      <c r="QS1023" s="4"/>
      <c r="RE1023" s="4"/>
      <c r="RI1023" s="4"/>
      <c r="RU1023" s="4"/>
      <c r="RY1023" s="4"/>
      <c r="SK1023" s="4"/>
      <c r="SO1023" s="4"/>
      <c r="TA1023" s="4"/>
      <c r="TE1023" s="4"/>
      <c r="TQ1023" s="4"/>
      <c r="TU1023" s="4"/>
      <c r="UG1023" s="4"/>
      <c r="UK1023" s="4"/>
      <c r="UW1023" s="4"/>
      <c r="VA1023" s="4"/>
      <c r="VM1023" s="4"/>
      <c r="VQ1023" s="4"/>
      <c r="WC1023" s="4"/>
      <c r="WG1023" s="4"/>
      <c r="WS1023" s="4"/>
      <c r="WW1023" s="4"/>
      <c r="XI1023" s="4"/>
      <c r="XM1023" s="4"/>
      <c r="XY1023" s="4"/>
      <c r="YC1023" s="4"/>
      <c r="YO1023" s="4"/>
      <c r="YS1023" s="4"/>
      <c r="ZE1023" s="4"/>
      <c r="ZI1023" s="4"/>
      <c r="ZU1023" s="4"/>
      <c r="ZY1023" s="4"/>
      <c r="AAK1023" s="4"/>
      <c r="AAO1023" s="4"/>
      <c r="ABA1023" s="4"/>
      <c r="ABE1023" s="4"/>
      <c r="ABQ1023" s="4"/>
      <c r="ABU1023" s="4"/>
      <c r="ACG1023" s="4"/>
      <c r="ACK1023" s="4"/>
      <c r="ACW1023" s="4"/>
      <c r="ADA1023" s="4"/>
      <c r="ADM1023" s="4"/>
      <c r="ADQ1023" s="4"/>
      <c r="AEC1023" s="4"/>
      <c r="AEG1023" s="4"/>
      <c r="AES1023" s="4"/>
      <c r="AEW1023" s="4"/>
      <c r="AFI1023" s="4"/>
      <c r="AFM1023" s="4"/>
      <c r="AFY1023" s="4"/>
      <c r="AGC1023" s="4"/>
      <c r="AGO1023" s="4"/>
      <c r="AGS1023" s="4"/>
      <c r="AHE1023" s="4"/>
      <c r="AHI1023" s="4"/>
      <c r="AHU1023" s="4"/>
      <c r="AHY1023" s="4"/>
      <c r="AIK1023" s="4"/>
      <c r="AIO1023" s="4"/>
      <c r="AJA1023" s="4"/>
      <c r="AJE1023" s="4"/>
      <c r="AJQ1023" s="4"/>
      <c r="AJU1023" s="4"/>
      <c r="AKG1023" s="4"/>
      <c r="AKK1023" s="4"/>
      <c r="AKW1023" s="4"/>
      <c r="ALA1023" s="4"/>
      <c r="ALM1023" s="4"/>
      <c r="ALQ1023" s="4"/>
      <c r="AMC1023" s="4"/>
      <c r="AMG1023" s="4"/>
      <c r="AMS1023" s="4"/>
      <c r="AMW1023" s="4"/>
      <c r="ANI1023" s="4"/>
      <c r="ANM1023" s="4"/>
      <c r="ANY1023" s="4"/>
      <c r="AOC1023" s="4"/>
      <c r="AOO1023" s="4"/>
      <c r="AOS1023" s="4"/>
      <c r="APE1023" s="4"/>
      <c r="API1023" s="4"/>
      <c r="APU1023" s="4"/>
      <c r="APY1023" s="4"/>
      <c r="AQK1023" s="4"/>
      <c r="AQO1023" s="4"/>
      <c r="ARA1023" s="4"/>
      <c r="ARE1023" s="4"/>
      <c r="ARQ1023" s="4"/>
      <c r="ARU1023" s="4"/>
      <c r="ASG1023" s="4"/>
      <c r="ASK1023" s="4"/>
      <c r="ASW1023" s="4"/>
      <c r="ATA1023" s="4"/>
      <c r="ATM1023" s="4"/>
      <c r="ATQ1023" s="4"/>
      <c r="AUC1023" s="4"/>
      <c r="AUG1023" s="4"/>
      <c r="AUS1023" s="4"/>
      <c r="AUW1023" s="4"/>
      <c r="AVI1023" s="4"/>
      <c r="AVM1023" s="4"/>
      <c r="AVY1023" s="4"/>
      <c r="AWC1023" s="4"/>
      <c r="AWO1023" s="4"/>
      <c r="AWS1023" s="4"/>
      <c r="AXE1023" s="4"/>
      <c r="AXI1023" s="4"/>
      <c r="AXU1023" s="4"/>
      <c r="AXY1023" s="4"/>
      <c r="AYK1023" s="4"/>
      <c r="AYO1023" s="4"/>
      <c r="AZA1023" s="4"/>
      <c r="AZE1023" s="4"/>
      <c r="AZQ1023" s="4"/>
      <c r="AZU1023" s="4"/>
      <c r="BAG1023" s="4"/>
      <c r="BAK1023" s="4"/>
      <c r="BAW1023" s="4"/>
      <c r="BBA1023" s="4"/>
      <c r="BBM1023" s="4"/>
      <c r="BBQ1023" s="4"/>
      <c r="BCC1023" s="4"/>
      <c r="BCG1023" s="4"/>
      <c r="BCS1023" s="4"/>
      <c r="BCW1023" s="4"/>
      <c r="BDI1023" s="4"/>
      <c r="BDM1023" s="4"/>
      <c r="BDY1023" s="4"/>
      <c r="BEC1023" s="4"/>
      <c r="BEO1023" s="4"/>
      <c r="BES1023" s="4"/>
      <c r="BFE1023" s="4"/>
      <c r="BFI1023" s="4"/>
      <c r="BFU1023" s="4"/>
    </row>
    <row r="1024" spans="1:1021 1033:1529" x14ac:dyDescent="0.2">
      <c r="A1024" s="4"/>
      <c r="D1024" s="16"/>
      <c r="CO1024" s="4"/>
      <c r="DA1024" s="4"/>
      <c r="DE1024" s="4"/>
      <c r="DQ1024" s="4"/>
      <c r="DU1024" s="4"/>
      <c r="EG1024" s="4"/>
      <c r="EK1024" s="4"/>
      <c r="EW1024" s="4"/>
      <c r="FA1024" s="4"/>
      <c r="FM1024" s="4"/>
      <c r="FQ1024" s="4"/>
      <c r="GC1024" s="4"/>
      <c r="GG1024" s="4"/>
      <c r="GS1024" s="4"/>
      <c r="GW1024" s="4"/>
      <c r="HI1024" s="4"/>
      <c r="HM1024" s="4"/>
      <c r="HY1024" s="4"/>
      <c r="IC1024" s="4"/>
      <c r="IO1024" s="4"/>
      <c r="IS1024" s="4"/>
      <c r="JE1024" s="4"/>
      <c r="JI1024" s="4"/>
      <c r="JU1024" s="4"/>
      <c r="JY1024" s="4"/>
      <c r="KK1024" s="4"/>
      <c r="KO1024" s="4"/>
      <c r="LA1024" s="4"/>
      <c r="LE1024" s="4"/>
      <c r="LQ1024" s="4"/>
      <c r="LU1024" s="4"/>
      <c r="MG1024" s="4"/>
      <c r="MK1024" s="4"/>
      <c r="MW1024" s="4"/>
      <c r="NA1024" s="4"/>
      <c r="NM1024" s="4"/>
      <c r="NQ1024" s="4"/>
      <c r="OC1024" s="4"/>
      <c r="OG1024" s="4"/>
      <c r="OS1024" s="4"/>
      <c r="OW1024" s="4"/>
      <c r="PI1024" s="4"/>
      <c r="PM1024" s="4"/>
      <c r="PY1024" s="4"/>
      <c r="QC1024" s="4"/>
      <c r="QO1024" s="4"/>
      <c r="QS1024" s="4"/>
      <c r="RE1024" s="4"/>
      <c r="RI1024" s="4"/>
      <c r="RU1024" s="4"/>
      <c r="RY1024" s="4"/>
      <c r="SK1024" s="4"/>
      <c r="SO1024" s="4"/>
      <c r="TA1024" s="4"/>
      <c r="TE1024" s="4"/>
      <c r="TQ1024" s="4"/>
      <c r="TU1024" s="4"/>
      <c r="UG1024" s="4"/>
      <c r="UK1024" s="4"/>
      <c r="UW1024" s="4"/>
      <c r="VA1024" s="4"/>
      <c r="VM1024" s="4"/>
      <c r="VQ1024" s="4"/>
      <c r="WC1024" s="4"/>
      <c r="WG1024" s="4"/>
      <c r="WS1024" s="4"/>
      <c r="WW1024" s="4"/>
      <c r="XI1024" s="4"/>
      <c r="XM1024" s="4"/>
      <c r="XY1024" s="4"/>
      <c r="YC1024" s="4"/>
      <c r="YO1024" s="4"/>
      <c r="YS1024" s="4"/>
      <c r="ZE1024" s="4"/>
      <c r="ZI1024" s="4"/>
      <c r="ZU1024" s="4"/>
      <c r="ZY1024" s="4"/>
      <c r="AAK1024" s="4"/>
      <c r="AAO1024" s="4"/>
      <c r="ABA1024" s="4"/>
      <c r="ABE1024" s="4"/>
      <c r="ABQ1024" s="4"/>
      <c r="ABU1024" s="4"/>
      <c r="ACG1024" s="4"/>
      <c r="ACK1024" s="4"/>
      <c r="ACW1024" s="4"/>
      <c r="ADA1024" s="4"/>
      <c r="ADM1024" s="4"/>
      <c r="ADQ1024" s="4"/>
      <c r="AEC1024" s="4"/>
      <c r="AEG1024" s="4"/>
      <c r="AES1024" s="4"/>
      <c r="AEW1024" s="4"/>
      <c r="AFI1024" s="4"/>
      <c r="AFM1024" s="4"/>
      <c r="AFY1024" s="4"/>
      <c r="AGC1024" s="4"/>
      <c r="AGO1024" s="4"/>
      <c r="AGS1024" s="4"/>
      <c r="AHE1024" s="4"/>
      <c r="AHI1024" s="4"/>
      <c r="AHU1024" s="4"/>
      <c r="AHY1024" s="4"/>
      <c r="AIK1024" s="4"/>
      <c r="AIO1024" s="4"/>
      <c r="AJA1024" s="4"/>
      <c r="AJE1024" s="4"/>
      <c r="AJQ1024" s="4"/>
      <c r="AJU1024" s="4"/>
      <c r="AKG1024" s="4"/>
      <c r="AKK1024" s="4"/>
      <c r="AKW1024" s="4"/>
      <c r="ALA1024" s="4"/>
      <c r="ALM1024" s="4"/>
      <c r="ALQ1024" s="4"/>
      <c r="AMC1024" s="4"/>
      <c r="AMG1024" s="4"/>
      <c r="AMS1024" s="4"/>
      <c r="AMW1024" s="4"/>
      <c r="ANI1024" s="4"/>
      <c r="ANM1024" s="4"/>
      <c r="ANY1024" s="4"/>
      <c r="AOC1024" s="4"/>
      <c r="AOO1024" s="4"/>
      <c r="AOS1024" s="4"/>
      <c r="APE1024" s="4"/>
      <c r="API1024" s="4"/>
      <c r="APU1024" s="4"/>
      <c r="APY1024" s="4"/>
      <c r="AQK1024" s="4"/>
      <c r="AQO1024" s="4"/>
      <c r="ARA1024" s="4"/>
      <c r="ARE1024" s="4"/>
      <c r="ARQ1024" s="4"/>
      <c r="ARU1024" s="4"/>
      <c r="ASG1024" s="4"/>
      <c r="ASK1024" s="4"/>
      <c r="ASW1024" s="4"/>
      <c r="ATA1024" s="4"/>
      <c r="ATM1024" s="4"/>
      <c r="ATQ1024" s="4"/>
      <c r="AUC1024" s="4"/>
      <c r="AUG1024" s="4"/>
      <c r="AUS1024" s="4"/>
      <c r="AUW1024" s="4"/>
      <c r="AVI1024" s="4"/>
      <c r="AVM1024" s="4"/>
      <c r="AVY1024" s="4"/>
      <c r="AWC1024" s="4"/>
      <c r="AWO1024" s="4"/>
      <c r="AWS1024" s="4"/>
      <c r="AXE1024" s="4"/>
      <c r="AXI1024" s="4"/>
      <c r="AXU1024" s="4"/>
      <c r="AXY1024" s="4"/>
      <c r="AYK1024" s="4"/>
      <c r="AYO1024" s="4"/>
      <c r="AZA1024" s="4"/>
      <c r="AZE1024" s="4"/>
      <c r="AZQ1024" s="4"/>
      <c r="AZU1024" s="4"/>
      <c r="BAG1024" s="4"/>
      <c r="BAK1024" s="4"/>
      <c r="BAW1024" s="4"/>
      <c r="BBA1024" s="4"/>
      <c r="BBM1024" s="4"/>
      <c r="BBQ1024" s="4"/>
      <c r="BCC1024" s="4"/>
      <c r="BCG1024" s="4"/>
      <c r="BCS1024" s="4"/>
      <c r="BCW1024" s="4"/>
      <c r="BDI1024" s="4"/>
      <c r="BDM1024" s="4"/>
      <c r="BDY1024" s="4"/>
      <c r="BEC1024" s="4"/>
      <c r="BEO1024" s="4"/>
      <c r="BES1024" s="4"/>
      <c r="BFE1024" s="4"/>
      <c r="BFI1024" s="4"/>
      <c r="BFU1024" s="4"/>
    </row>
    <row r="1025" spans="1:1021 1033:1529" x14ac:dyDescent="0.2">
      <c r="A1025" s="4"/>
      <c r="D1025" s="16"/>
      <c r="CO1025" s="4"/>
      <c r="DA1025" s="4"/>
      <c r="DE1025" s="4"/>
      <c r="DQ1025" s="4"/>
      <c r="DU1025" s="4"/>
      <c r="EG1025" s="4"/>
      <c r="EK1025" s="4"/>
      <c r="EW1025" s="4"/>
      <c r="FA1025" s="4"/>
      <c r="FM1025" s="4"/>
      <c r="FQ1025" s="4"/>
      <c r="GC1025" s="4"/>
      <c r="GG1025" s="4"/>
      <c r="GS1025" s="4"/>
      <c r="GW1025" s="4"/>
      <c r="HI1025" s="4"/>
      <c r="HM1025" s="4"/>
      <c r="HY1025" s="4"/>
      <c r="IC1025" s="4"/>
      <c r="IO1025" s="4"/>
      <c r="IS1025" s="4"/>
      <c r="JE1025" s="4"/>
      <c r="JI1025" s="4"/>
      <c r="JU1025" s="4"/>
      <c r="JY1025" s="4"/>
      <c r="KK1025" s="4"/>
      <c r="KO1025" s="4"/>
      <c r="LA1025" s="4"/>
      <c r="LE1025" s="4"/>
      <c r="LQ1025" s="4"/>
      <c r="LU1025" s="4"/>
      <c r="MG1025" s="4"/>
      <c r="MK1025" s="4"/>
      <c r="MW1025" s="4"/>
      <c r="NA1025" s="4"/>
      <c r="NM1025" s="4"/>
      <c r="NQ1025" s="4"/>
      <c r="OC1025" s="4"/>
      <c r="OG1025" s="4"/>
      <c r="OS1025" s="4"/>
      <c r="OW1025" s="4"/>
      <c r="PI1025" s="4"/>
      <c r="PM1025" s="4"/>
      <c r="PY1025" s="4"/>
      <c r="QC1025" s="4"/>
      <c r="QO1025" s="4"/>
      <c r="QS1025" s="4"/>
      <c r="RE1025" s="4"/>
      <c r="RI1025" s="4"/>
      <c r="RU1025" s="4"/>
      <c r="RY1025" s="4"/>
      <c r="SK1025" s="4"/>
      <c r="SO1025" s="4"/>
      <c r="TA1025" s="4"/>
      <c r="TE1025" s="4"/>
      <c r="TQ1025" s="4"/>
      <c r="TU1025" s="4"/>
      <c r="UG1025" s="4"/>
      <c r="UK1025" s="4"/>
      <c r="UW1025" s="4"/>
      <c r="VA1025" s="4"/>
      <c r="VM1025" s="4"/>
      <c r="VQ1025" s="4"/>
      <c r="WC1025" s="4"/>
      <c r="WG1025" s="4"/>
      <c r="WS1025" s="4"/>
      <c r="WW1025" s="4"/>
      <c r="XI1025" s="4"/>
      <c r="XM1025" s="4"/>
      <c r="XY1025" s="4"/>
      <c r="YC1025" s="4"/>
      <c r="YO1025" s="4"/>
      <c r="YS1025" s="4"/>
      <c r="ZE1025" s="4"/>
      <c r="ZI1025" s="4"/>
      <c r="ZU1025" s="4"/>
      <c r="ZY1025" s="4"/>
      <c r="AAK1025" s="4"/>
      <c r="AAO1025" s="4"/>
      <c r="ABA1025" s="4"/>
      <c r="ABE1025" s="4"/>
      <c r="ABQ1025" s="4"/>
      <c r="ABU1025" s="4"/>
      <c r="ACG1025" s="4"/>
      <c r="ACK1025" s="4"/>
      <c r="ACW1025" s="4"/>
      <c r="ADA1025" s="4"/>
      <c r="ADM1025" s="4"/>
      <c r="ADQ1025" s="4"/>
      <c r="AEC1025" s="4"/>
      <c r="AEG1025" s="4"/>
      <c r="AES1025" s="4"/>
      <c r="AEW1025" s="4"/>
      <c r="AFI1025" s="4"/>
      <c r="AFM1025" s="4"/>
      <c r="AFY1025" s="4"/>
      <c r="AGC1025" s="4"/>
      <c r="AGO1025" s="4"/>
      <c r="AGS1025" s="4"/>
      <c r="AHE1025" s="4"/>
      <c r="AHI1025" s="4"/>
      <c r="AHU1025" s="4"/>
      <c r="AHY1025" s="4"/>
      <c r="AIK1025" s="4"/>
      <c r="AIO1025" s="4"/>
      <c r="AJA1025" s="4"/>
      <c r="AJE1025" s="4"/>
      <c r="AJQ1025" s="4"/>
      <c r="AJU1025" s="4"/>
      <c r="AKG1025" s="4"/>
      <c r="AKK1025" s="4"/>
      <c r="AKW1025" s="4"/>
      <c r="ALA1025" s="4"/>
      <c r="ALM1025" s="4"/>
      <c r="ALQ1025" s="4"/>
      <c r="AMC1025" s="4"/>
      <c r="AMG1025" s="4"/>
      <c r="AMS1025" s="4"/>
      <c r="AMW1025" s="4"/>
      <c r="ANI1025" s="4"/>
      <c r="ANM1025" s="4"/>
      <c r="ANY1025" s="4"/>
      <c r="AOC1025" s="4"/>
      <c r="AOO1025" s="4"/>
      <c r="AOS1025" s="4"/>
      <c r="APE1025" s="4"/>
      <c r="API1025" s="4"/>
      <c r="APU1025" s="4"/>
      <c r="APY1025" s="4"/>
      <c r="AQK1025" s="4"/>
      <c r="AQO1025" s="4"/>
      <c r="ARA1025" s="4"/>
      <c r="ARE1025" s="4"/>
      <c r="ARQ1025" s="4"/>
      <c r="ARU1025" s="4"/>
      <c r="ASG1025" s="4"/>
      <c r="ASK1025" s="4"/>
      <c r="ASW1025" s="4"/>
      <c r="ATA1025" s="4"/>
      <c r="ATM1025" s="4"/>
      <c r="ATQ1025" s="4"/>
      <c r="AUC1025" s="4"/>
      <c r="AUG1025" s="4"/>
      <c r="AUS1025" s="4"/>
      <c r="AUW1025" s="4"/>
      <c r="AVI1025" s="4"/>
      <c r="AVM1025" s="4"/>
      <c r="AVY1025" s="4"/>
      <c r="AWC1025" s="4"/>
      <c r="AWO1025" s="4"/>
      <c r="AWS1025" s="4"/>
      <c r="AXE1025" s="4"/>
      <c r="AXI1025" s="4"/>
      <c r="AXU1025" s="4"/>
      <c r="AXY1025" s="4"/>
      <c r="AYK1025" s="4"/>
      <c r="AYO1025" s="4"/>
      <c r="AZA1025" s="4"/>
      <c r="AZE1025" s="4"/>
      <c r="AZQ1025" s="4"/>
      <c r="AZU1025" s="4"/>
      <c r="BAG1025" s="4"/>
      <c r="BAK1025" s="4"/>
      <c r="BAW1025" s="4"/>
      <c r="BBA1025" s="4"/>
      <c r="BBM1025" s="4"/>
      <c r="BBQ1025" s="4"/>
      <c r="BCC1025" s="4"/>
      <c r="BCG1025" s="4"/>
      <c r="BCS1025" s="4"/>
      <c r="BCW1025" s="4"/>
      <c r="BDI1025" s="4"/>
      <c r="BDM1025" s="4"/>
      <c r="BDY1025" s="4"/>
      <c r="BEC1025" s="4"/>
      <c r="BEO1025" s="4"/>
      <c r="BES1025" s="4"/>
      <c r="BFE1025" s="4"/>
      <c r="BFI1025" s="4"/>
      <c r="BFU1025" s="4"/>
    </row>
    <row r="1026" spans="1:1021 1033:1529" x14ac:dyDescent="0.2">
      <c r="A1026" s="4"/>
      <c r="D1026" s="16"/>
      <c r="CO1026" s="4"/>
      <c r="DA1026" s="4"/>
      <c r="DE1026" s="4"/>
      <c r="DQ1026" s="4"/>
      <c r="DU1026" s="4"/>
      <c r="EG1026" s="4"/>
      <c r="EK1026" s="4"/>
      <c r="EW1026" s="4"/>
      <c r="FA1026" s="4"/>
      <c r="FM1026" s="4"/>
      <c r="FQ1026" s="4"/>
      <c r="GC1026" s="4"/>
      <c r="GG1026" s="4"/>
      <c r="GS1026" s="4"/>
      <c r="GW1026" s="4"/>
      <c r="HI1026" s="4"/>
      <c r="HM1026" s="4"/>
      <c r="HY1026" s="4"/>
      <c r="IC1026" s="4"/>
      <c r="IO1026" s="4"/>
      <c r="IS1026" s="4"/>
      <c r="JE1026" s="4"/>
      <c r="JI1026" s="4"/>
      <c r="JU1026" s="4"/>
      <c r="JY1026" s="4"/>
      <c r="KK1026" s="4"/>
      <c r="KO1026" s="4"/>
      <c r="LA1026" s="4"/>
      <c r="LE1026" s="4"/>
      <c r="LQ1026" s="4"/>
      <c r="LU1026" s="4"/>
      <c r="MG1026" s="4"/>
      <c r="MK1026" s="4"/>
      <c r="MW1026" s="4"/>
      <c r="NA1026" s="4"/>
      <c r="NM1026" s="4"/>
      <c r="NQ1026" s="4"/>
      <c r="OC1026" s="4"/>
      <c r="OG1026" s="4"/>
      <c r="OS1026" s="4"/>
      <c r="OW1026" s="4"/>
      <c r="PI1026" s="4"/>
      <c r="PM1026" s="4"/>
      <c r="PY1026" s="4"/>
      <c r="QC1026" s="4"/>
      <c r="QO1026" s="4"/>
      <c r="QS1026" s="4"/>
      <c r="RE1026" s="4"/>
      <c r="RI1026" s="4"/>
      <c r="RU1026" s="4"/>
      <c r="RY1026" s="4"/>
      <c r="SK1026" s="4"/>
      <c r="SO1026" s="4"/>
      <c r="TA1026" s="4"/>
      <c r="TE1026" s="4"/>
      <c r="TQ1026" s="4"/>
      <c r="TU1026" s="4"/>
      <c r="UG1026" s="4"/>
      <c r="UK1026" s="4"/>
      <c r="UW1026" s="4"/>
      <c r="VA1026" s="4"/>
      <c r="VM1026" s="4"/>
      <c r="VQ1026" s="4"/>
      <c r="WC1026" s="4"/>
      <c r="WG1026" s="4"/>
      <c r="WS1026" s="4"/>
      <c r="WW1026" s="4"/>
      <c r="XI1026" s="4"/>
      <c r="XM1026" s="4"/>
      <c r="XY1026" s="4"/>
      <c r="YC1026" s="4"/>
      <c r="YO1026" s="4"/>
      <c r="YS1026" s="4"/>
      <c r="ZE1026" s="4"/>
      <c r="ZI1026" s="4"/>
      <c r="ZU1026" s="4"/>
      <c r="ZY1026" s="4"/>
      <c r="AAK1026" s="4"/>
      <c r="AAO1026" s="4"/>
      <c r="ABA1026" s="4"/>
      <c r="ABE1026" s="4"/>
      <c r="ABQ1026" s="4"/>
      <c r="ABU1026" s="4"/>
      <c r="ACG1026" s="4"/>
      <c r="ACK1026" s="4"/>
      <c r="ACW1026" s="4"/>
      <c r="ADA1026" s="4"/>
      <c r="ADM1026" s="4"/>
      <c r="ADQ1026" s="4"/>
      <c r="AEC1026" s="4"/>
      <c r="AEG1026" s="4"/>
      <c r="AES1026" s="4"/>
      <c r="AEW1026" s="4"/>
      <c r="AFI1026" s="4"/>
      <c r="AFM1026" s="4"/>
      <c r="AFY1026" s="4"/>
      <c r="AGC1026" s="4"/>
      <c r="AGO1026" s="4"/>
      <c r="AGS1026" s="4"/>
      <c r="AHE1026" s="4"/>
      <c r="AHI1026" s="4"/>
      <c r="AHU1026" s="4"/>
      <c r="AHY1026" s="4"/>
      <c r="AIK1026" s="4"/>
      <c r="AIO1026" s="4"/>
      <c r="AJA1026" s="4"/>
      <c r="AJE1026" s="4"/>
      <c r="AJQ1026" s="4"/>
      <c r="AJU1026" s="4"/>
      <c r="AKG1026" s="4"/>
      <c r="AKK1026" s="4"/>
      <c r="AKW1026" s="4"/>
      <c r="ALA1026" s="4"/>
      <c r="ALM1026" s="4"/>
      <c r="ALQ1026" s="4"/>
      <c r="AMC1026" s="4"/>
      <c r="AMG1026" s="4"/>
      <c r="AMS1026" s="4"/>
      <c r="AMW1026" s="4"/>
      <c r="ANI1026" s="4"/>
      <c r="ANM1026" s="4"/>
      <c r="ANY1026" s="4"/>
      <c r="AOC1026" s="4"/>
      <c r="AOO1026" s="4"/>
      <c r="AOS1026" s="4"/>
      <c r="APE1026" s="4"/>
      <c r="API1026" s="4"/>
      <c r="APU1026" s="4"/>
      <c r="APY1026" s="4"/>
      <c r="AQK1026" s="4"/>
      <c r="AQO1026" s="4"/>
      <c r="ARA1026" s="4"/>
      <c r="ARE1026" s="4"/>
      <c r="ARQ1026" s="4"/>
      <c r="ARU1026" s="4"/>
      <c r="ASG1026" s="4"/>
      <c r="ASK1026" s="4"/>
      <c r="ASW1026" s="4"/>
      <c r="ATA1026" s="4"/>
      <c r="ATM1026" s="4"/>
      <c r="ATQ1026" s="4"/>
      <c r="AUC1026" s="4"/>
      <c r="AUG1026" s="4"/>
      <c r="AUS1026" s="4"/>
      <c r="AUW1026" s="4"/>
      <c r="AVI1026" s="4"/>
      <c r="AVM1026" s="4"/>
      <c r="AVY1026" s="4"/>
      <c r="AWC1026" s="4"/>
      <c r="AWO1026" s="4"/>
      <c r="AWS1026" s="4"/>
      <c r="AXE1026" s="4"/>
      <c r="AXI1026" s="4"/>
      <c r="AXU1026" s="4"/>
      <c r="AXY1026" s="4"/>
      <c r="AYK1026" s="4"/>
      <c r="AYO1026" s="4"/>
      <c r="AZA1026" s="4"/>
      <c r="AZE1026" s="4"/>
      <c r="AZQ1026" s="4"/>
      <c r="AZU1026" s="4"/>
      <c r="BAG1026" s="4"/>
      <c r="BAK1026" s="4"/>
      <c r="BAW1026" s="4"/>
      <c r="BBA1026" s="4"/>
      <c r="BBM1026" s="4"/>
      <c r="BBQ1026" s="4"/>
      <c r="BCC1026" s="4"/>
      <c r="BCG1026" s="4"/>
      <c r="BCS1026" s="4"/>
      <c r="BCW1026" s="4"/>
      <c r="BDI1026" s="4"/>
      <c r="BDM1026" s="4"/>
      <c r="BDY1026" s="4"/>
      <c r="BEC1026" s="4"/>
      <c r="BEO1026" s="4"/>
      <c r="BES1026" s="4"/>
      <c r="BFE1026" s="4"/>
      <c r="BFI1026" s="4"/>
      <c r="BFU1026" s="4"/>
    </row>
    <row r="1027" spans="1:1021 1033:1529" x14ac:dyDescent="0.2">
      <c r="A1027" s="4"/>
      <c r="D1027" s="16"/>
      <c r="CO1027" s="4"/>
      <c r="DA1027" s="4"/>
      <c r="DE1027" s="4"/>
      <c r="DQ1027" s="4"/>
      <c r="DU1027" s="4"/>
      <c r="EG1027" s="4"/>
      <c r="EK1027" s="4"/>
      <c r="EW1027" s="4"/>
      <c r="FA1027" s="4"/>
      <c r="FM1027" s="4"/>
      <c r="FQ1027" s="4"/>
      <c r="GC1027" s="4"/>
      <c r="GG1027" s="4"/>
      <c r="GS1027" s="4"/>
      <c r="GW1027" s="4"/>
      <c r="HI1027" s="4"/>
      <c r="HM1027" s="4"/>
      <c r="HY1027" s="4"/>
      <c r="IC1027" s="4"/>
      <c r="IO1027" s="4"/>
      <c r="IS1027" s="4"/>
      <c r="JE1027" s="4"/>
      <c r="JI1027" s="4"/>
      <c r="JU1027" s="4"/>
      <c r="JY1027" s="4"/>
      <c r="KK1027" s="4"/>
      <c r="KO1027" s="4"/>
      <c r="LA1027" s="4"/>
      <c r="LE1027" s="4"/>
      <c r="LQ1027" s="4"/>
      <c r="LU1027" s="4"/>
      <c r="MG1027" s="4"/>
      <c r="MK1027" s="4"/>
      <c r="MW1027" s="4"/>
      <c r="NA1027" s="4"/>
      <c r="NM1027" s="4"/>
      <c r="NQ1027" s="4"/>
      <c r="OC1027" s="4"/>
      <c r="OG1027" s="4"/>
      <c r="OS1027" s="4"/>
      <c r="OW1027" s="4"/>
      <c r="PI1027" s="4"/>
      <c r="PM1027" s="4"/>
      <c r="PY1027" s="4"/>
      <c r="QC1027" s="4"/>
      <c r="QO1027" s="4"/>
      <c r="QS1027" s="4"/>
      <c r="RE1027" s="4"/>
      <c r="RI1027" s="4"/>
      <c r="RU1027" s="4"/>
      <c r="RY1027" s="4"/>
      <c r="SK1027" s="4"/>
      <c r="SO1027" s="4"/>
      <c r="TA1027" s="4"/>
      <c r="TE1027" s="4"/>
      <c r="TQ1027" s="4"/>
      <c r="TU1027" s="4"/>
      <c r="UG1027" s="4"/>
      <c r="UK1027" s="4"/>
      <c r="UW1027" s="4"/>
      <c r="VA1027" s="4"/>
      <c r="VM1027" s="4"/>
      <c r="VQ1027" s="4"/>
      <c r="WC1027" s="4"/>
      <c r="WG1027" s="4"/>
      <c r="WS1027" s="4"/>
      <c r="WW1027" s="4"/>
      <c r="XI1027" s="4"/>
      <c r="XM1027" s="4"/>
      <c r="XY1027" s="4"/>
      <c r="YC1027" s="4"/>
      <c r="YO1027" s="4"/>
      <c r="YS1027" s="4"/>
      <c r="ZE1027" s="4"/>
      <c r="ZI1027" s="4"/>
      <c r="ZU1027" s="4"/>
      <c r="ZY1027" s="4"/>
      <c r="AAK1027" s="4"/>
      <c r="AAO1027" s="4"/>
      <c r="ABA1027" s="4"/>
      <c r="ABE1027" s="4"/>
      <c r="ABQ1027" s="4"/>
      <c r="ABU1027" s="4"/>
      <c r="ACG1027" s="4"/>
      <c r="ACK1027" s="4"/>
      <c r="ACW1027" s="4"/>
      <c r="ADA1027" s="4"/>
      <c r="ADM1027" s="4"/>
      <c r="ADQ1027" s="4"/>
      <c r="AEC1027" s="4"/>
      <c r="AEG1027" s="4"/>
      <c r="AES1027" s="4"/>
      <c r="AEW1027" s="4"/>
      <c r="AFI1027" s="4"/>
      <c r="AFM1027" s="4"/>
      <c r="AFY1027" s="4"/>
      <c r="AGC1027" s="4"/>
      <c r="AGO1027" s="4"/>
      <c r="AGS1027" s="4"/>
      <c r="AHE1027" s="4"/>
      <c r="AHI1027" s="4"/>
      <c r="AHU1027" s="4"/>
      <c r="AHY1027" s="4"/>
      <c r="AIK1027" s="4"/>
      <c r="AIO1027" s="4"/>
      <c r="AJA1027" s="4"/>
      <c r="AJE1027" s="4"/>
      <c r="AJQ1027" s="4"/>
      <c r="AJU1027" s="4"/>
      <c r="AKG1027" s="4"/>
      <c r="AKK1027" s="4"/>
      <c r="AKW1027" s="4"/>
      <c r="ALA1027" s="4"/>
      <c r="ALM1027" s="4"/>
      <c r="ALQ1027" s="4"/>
      <c r="AMC1027" s="4"/>
      <c r="AMG1027" s="4"/>
      <c r="AMS1027" s="4"/>
      <c r="AMW1027" s="4"/>
      <c r="ANI1027" s="4"/>
      <c r="ANM1027" s="4"/>
      <c r="ANY1027" s="4"/>
      <c r="AOC1027" s="4"/>
      <c r="AOO1027" s="4"/>
      <c r="AOS1027" s="4"/>
      <c r="APE1027" s="4"/>
      <c r="API1027" s="4"/>
      <c r="APU1027" s="4"/>
      <c r="APY1027" s="4"/>
      <c r="AQK1027" s="4"/>
      <c r="AQO1027" s="4"/>
      <c r="ARA1027" s="4"/>
      <c r="ARE1027" s="4"/>
      <c r="ARQ1027" s="4"/>
      <c r="ARU1027" s="4"/>
      <c r="ASG1027" s="4"/>
      <c r="ASK1027" s="4"/>
      <c r="ASW1027" s="4"/>
      <c r="ATA1027" s="4"/>
      <c r="ATM1027" s="4"/>
      <c r="ATQ1027" s="4"/>
      <c r="AUC1027" s="4"/>
      <c r="AUG1027" s="4"/>
      <c r="AUS1027" s="4"/>
      <c r="AUW1027" s="4"/>
      <c r="AVI1027" s="4"/>
      <c r="AVM1027" s="4"/>
      <c r="AVY1027" s="4"/>
      <c r="AWC1027" s="4"/>
      <c r="AWO1027" s="4"/>
      <c r="AWS1027" s="4"/>
      <c r="AXE1027" s="4"/>
      <c r="AXI1027" s="4"/>
      <c r="AXU1027" s="4"/>
      <c r="AXY1027" s="4"/>
      <c r="AYK1027" s="4"/>
      <c r="AYO1027" s="4"/>
      <c r="AZA1027" s="4"/>
      <c r="AZE1027" s="4"/>
      <c r="AZQ1027" s="4"/>
      <c r="AZU1027" s="4"/>
      <c r="BAG1027" s="4"/>
      <c r="BAK1027" s="4"/>
      <c r="BAW1027" s="4"/>
      <c r="BBA1027" s="4"/>
      <c r="BBM1027" s="4"/>
      <c r="BBQ1027" s="4"/>
      <c r="BCC1027" s="4"/>
      <c r="BCG1027" s="4"/>
      <c r="BCS1027" s="4"/>
      <c r="BCW1027" s="4"/>
      <c r="BDI1027" s="4"/>
      <c r="BDM1027" s="4"/>
      <c r="BDY1027" s="4"/>
      <c r="BEC1027" s="4"/>
      <c r="BEO1027" s="4"/>
      <c r="BES1027" s="4"/>
      <c r="BFE1027" s="4"/>
      <c r="BFI1027" s="4"/>
      <c r="BFU1027" s="4"/>
    </row>
    <row r="1028" spans="1:1021 1033:1529" x14ac:dyDescent="0.2">
      <c r="A1028" s="4"/>
      <c r="D1028" s="16"/>
      <c r="CO1028" s="4"/>
      <c r="DA1028" s="4"/>
      <c r="DE1028" s="4"/>
      <c r="DQ1028" s="4"/>
      <c r="DU1028" s="4"/>
      <c r="EG1028" s="4"/>
      <c r="EK1028" s="4"/>
      <c r="EW1028" s="4"/>
      <c r="FA1028" s="4"/>
      <c r="FM1028" s="4"/>
      <c r="FQ1028" s="4"/>
      <c r="GC1028" s="4"/>
      <c r="GG1028" s="4"/>
      <c r="GS1028" s="4"/>
      <c r="GW1028" s="4"/>
      <c r="HI1028" s="4"/>
      <c r="HM1028" s="4"/>
      <c r="HY1028" s="4"/>
      <c r="IC1028" s="4"/>
      <c r="IO1028" s="4"/>
      <c r="IS1028" s="4"/>
      <c r="JE1028" s="4"/>
      <c r="JI1028" s="4"/>
      <c r="JU1028" s="4"/>
      <c r="JY1028" s="4"/>
      <c r="KK1028" s="4"/>
      <c r="KO1028" s="4"/>
      <c r="LA1028" s="4"/>
      <c r="LE1028" s="4"/>
      <c r="LQ1028" s="4"/>
      <c r="LU1028" s="4"/>
      <c r="MG1028" s="4"/>
      <c r="MK1028" s="4"/>
      <c r="MW1028" s="4"/>
      <c r="NA1028" s="4"/>
      <c r="NM1028" s="4"/>
      <c r="NQ1028" s="4"/>
      <c r="OC1028" s="4"/>
      <c r="OG1028" s="4"/>
      <c r="OS1028" s="4"/>
      <c r="OW1028" s="4"/>
      <c r="PI1028" s="4"/>
      <c r="PM1028" s="4"/>
      <c r="PY1028" s="4"/>
      <c r="QC1028" s="4"/>
      <c r="QO1028" s="4"/>
      <c r="QS1028" s="4"/>
      <c r="RE1028" s="4"/>
      <c r="RI1028" s="4"/>
      <c r="RU1028" s="4"/>
      <c r="RY1028" s="4"/>
      <c r="SK1028" s="4"/>
      <c r="SO1028" s="4"/>
      <c r="TA1028" s="4"/>
      <c r="TE1028" s="4"/>
      <c r="TQ1028" s="4"/>
      <c r="TU1028" s="4"/>
      <c r="UG1028" s="4"/>
      <c r="UK1028" s="4"/>
      <c r="UW1028" s="4"/>
      <c r="VA1028" s="4"/>
      <c r="VM1028" s="4"/>
      <c r="VQ1028" s="4"/>
      <c r="WC1028" s="4"/>
      <c r="WG1028" s="4"/>
      <c r="WS1028" s="4"/>
      <c r="WW1028" s="4"/>
      <c r="XI1028" s="4"/>
      <c r="XM1028" s="4"/>
      <c r="XY1028" s="4"/>
      <c r="YC1028" s="4"/>
      <c r="YO1028" s="4"/>
      <c r="YS1028" s="4"/>
      <c r="ZE1028" s="4"/>
      <c r="ZI1028" s="4"/>
      <c r="ZU1028" s="4"/>
      <c r="ZY1028" s="4"/>
      <c r="AAK1028" s="4"/>
      <c r="AAO1028" s="4"/>
      <c r="ABA1028" s="4"/>
      <c r="ABE1028" s="4"/>
      <c r="ABQ1028" s="4"/>
      <c r="ABU1028" s="4"/>
      <c r="ACG1028" s="4"/>
      <c r="ACK1028" s="4"/>
      <c r="ACW1028" s="4"/>
      <c r="ADA1028" s="4"/>
      <c r="ADM1028" s="4"/>
      <c r="ADQ1028" s="4"/>
      <c r="AEC1028" s="4"/>
      <c r="AEG1028" s="4"/>
      <c r="AES1028" s="4"/>
      <c r="AEW1028" s="4"/>
      <c r="AFI1028" s="4"/>
      <c r="AFM1028" s="4"/>
      <c r="AFY1028" s="4"/>
      <c r="AGC1028" s="4"/>
      <c r="AGO1028" s="4"/>
      <c r="AGS1028" s="4"/>
      <c r="AHE1028" s="4"/>
      <c r="AHI1028" s="4"/>
      <c r="AHU1028" s="4"/>
      <c r="AHY1028" s="4"/>
      <c r="AIK1028" s="4"/>
      <c r="AIO1028" s="4"/>
      <c r="AJA1028" s="4"/>
      <c r="AJE1028" s="4"/>
      <c r="AJQ1028" s="4"/>
      <c r="AJU1028" s="4"/>
      <c r="AKG1028" s="4"/>
      <c r="AKK1028" s="4"/>
      <c r="AKW1028" s="4"/>
      <c r="ALA1028" s="4"/>
      <c r="ALM1028" s="4"/>
      <c r="ALQ1028" s="4"/>
      <c r="AMC1028" s="4"/>
      <c r="AMG1028" s="4"/>
      <c r="AMS1028" s="4"/>
      <c r="AMW1028" s="4"/>
      <c r="ANI1028" s="4"/>
      <c r="ANM1028" s="4"/>
      <c r="ANY1028" s="4"/>
      <c r="AOC1028" s="4"/>
      <c r="AOO1028" s="4"/>
      <c r="AOS1028" s="4"/>
      <c r="APE1028" s="4"/>
      <c r="API1028" s="4"/>
      <c r="APU1028" s="4"/>
      <c r="APY1028" s="4"/>
      <c r="AQK1028" s="4"/>
      <c r="AQO1028" s="4"/>
      <c r="ARA1028" s="4"/>
      <c r="ARE1028" s="4"/>
      <c r="ARQ1028" s="4"/>
      <c r="ARU1028" s="4"/>
      <c r="ASG1028" s="4"/>
      <c r="ASK1028" s="4"/>
      <c r="ASW1028" s="4"/>
      <c r="ATA1028" s="4"/>
      <c r="ATM1028" s="4"/>
      <c r="ATQ1028" s="4"/>
      <c r="AUC1028" s="4"/>
      <c r="AUG1028" s="4"/>
      <c r="AUS1028" s="4"/>
      <c r="AUW1028" s="4"/>
      <c r="AVI1028" s="4"/>
      <c r="AVM1028" s="4"/>
      <c r="AVY1028" s="4"/>
      <c r="AWC1028" s="4"/>
      <c r="AWO1028" s="4"/>
      <c r="AWS1028" s="4"/>
      <c r="AXE1028" s="4"/>
      <c r="AXI1028" s="4"/>
      <c r="AXU1028" s="4"/>
      <c r="AXY1028" s="4"/>
      <c r="AYK1028" s="4"/>
      <c r="AYO1028" s="4"/>
      <c r="AZA1028" s="4"/>
      <c r="AZE1028" s="4"/>
      <c r="AZQ1028" s="4"/>
      <c r="AZU1028" s="4"/>
      <c r="BAG1028" s="4"/>
      <c r="BAK1028" s="4"/>
      <c r="BAW1028" s="4"/>
      <c r="BBA1028" s="4"/>
      <c r="BBM1028" s="4"/>
      <c r="BBQ1028" s="4"/>
      <c r="BCC1028" s="4"/>
      <c r="BCG1028" s="4"/>
      <c r="BCS1028" s="4"/>
      <c r="BCW1028" s="4"/>
      <c r="BDI1028" s="4"/>
      <c r="BDM1028" s="4"/>
      <c r="BDY1028" s="4"/>
      <c r="BEC1028" s="4"/>
      <c r="BEO1028" s="4"/>
      <c r="BES1028" s="4"/>
      <c r="BFE1028" s="4"/>
      <c r="BFI1028" s="4"/>
      <c r="BFU1028" s="4"/>
    </row>
    <row r="1029" spans="1:1021 1033:1529" x14ac:dyDescent="0.2">
      <c r="A1029" s="4"/>
      <c r="D1029" s="16"/>
      <c r="CO1029" s="4"/>
      <c r="DA1029" s="4"/>
      <c r="DE1029" s="4"/>
      <c r="DQ1029" s="4"/>
      <c r="DU1029" s="4"/>
      <c r="EG1029" s="4"/>
      <c r="EK1029" s="4"/>
      <c r="EW1029" s="4"/>
      <c r="FA1029" s="4"/>
      <c r="FM1029" s="4"/>
      <c r="FQ1029" s="4"/>
      <c r="GC1029" s="4"/>
      <c r="GG1029" s="4"/>
      <c r="GS1029" s="4"/>
      <c r="GW1029" s="4"/>
      <c r="HI1029" s="4"/>
      <c r="HM1029" s="4"/>
      <c r="HY1029" s="4"/>
      <c r="IC1029" s="4"/>
      <c r="IO1029" s="4"/>
      <c r="IS1029" s="4"/>
      <c r="JE1029" s="4"/>
      <c r="JI1029" s="4"/>
      <c r="JU1029" s="4"/>
      <c r="JY1029" s="4"/>
      <c r="KK1029" s="4"/>
      <c r="KO1029" s="4"/>
      <c r="LA1029" s="4"/>
      <c r="LE1029" s="4"/>
      <c r="LQ1029" s="4"/>
      <c r="LU1029" s="4"/>
      <c r="MG1029" s="4"/>
      <c r="MK1029" s="4"/>
      <c r="MW1029" s="4"/>
      <c r="NA1029" s="4"/>
      <c r="NM1029" s="4"/>
      <c r="NQ1029" s="4"/>
      <c r="OC1029" s="4"/>
      <c r="OG1029" s="4"/>
      <c r="OS1029" s="4"/>
      <c r="OW1029" s="4"/>
      <c r="PI1029" s="4"/>
      <c r="PM1029" s="4"/>
      <c r="PY1029" s="4"/>
      <c r="QC1029" s="4"/>
      <c r="QO1029" s="4"/>
      <c r="QS1029" s="4"/>
      <c r="RE1029" s="4"/>
      <c r="RI1029" s="4"/>
      <c r="RU1029" s="4"/>
      <c r="RY1029" s="4"/>
      <c r="SK1029" s="4"/>
      <c r="SO1029" s="4"/>
      <c r="TA1029" s="4"/>
      <c r="TE1029" s="4"/>
      <c r="TQ1029" s="4"/>
      <c r="TU1029" s="4"/>
      <c r="UG1029" s="4"/>
      <c r="UK1029" s="4"/>
      <c r="UW1029" s="4"/>
      <c r="VA1029" s="4"/>
      <c r="VM1029" s="4"/>
      <c r="VQ1029" s="4"/>
      <c r="WC1029" s="4"/>
      <c r="WG1029" s="4"/>
      <c r="WS1029" s="4"/>
      <c r="WW1029" s="4"/>
      <c r="XI1029" s="4"/>
      <c r="XM1029" s="4"/>
      <c r="XY1029" s="4"/>
      <c r="YC1029" s="4"/>
      <c r="YO1029" s="4"/>
      <c r="YS1029" s="4"/>
      <c r="ZE1029" s="4"/>
      <c r="ZI1029" s="4"/>
      <c r="ZU1029" s="4"/>
      <c r="ZY1029" s="4"/>
      <c r="AAK1029" s="4"/>
      <c r="AAO1029" s="4"/>
      <c r="ABA1029" s="4"/>
      <c r="ABE1029" s="4"/>
      <c r="ABQ1029" s="4"/>
      <c r="ABU1029" s="4"/>
      <c r="ACG1029" s="4"/>
      <c r="ACK1029" s="4"/>
      <c r="ACW1029" s="4"/>
      <c r="ADA1029" s="4"/>
      <c r="ADM1029" s="4"/>
      <c r="ADQ1029" s="4"/>
      <c r="AEC1029" s="4"/>
      <c r="AEG1029" s="4"/>
      <c r="AES1029" s="4"/>
      <c r="AEW1029" s="4"/>
      <c r="AFI1029" s="4"/>
      <c r="AFM1029" s="4"/>
      <c r="AFY1029" s="4"/>
      <c r="AGC1029" s="4"/>
      <c r="AGO1029" s="4"/>
      <c r="AGS1029" s="4"/>
      <c r="AHE1029" s="4"/>
      <c r="AHI1029" s="4"/>
      <c r="AHU1029" s="4"/>
      <c r="AHY1029" s="4"/>
      <c r="AIK1029" s="4"/>
      <c r="AIO1029" s="4"/>
      <c r="AJA1029" s="4"/>
      <c r="AJE1029" s="4"/>
      <c r="AJQ1029" s="4"/>
      <c r="AJU1029" s="4"/>
      <c r="AKG1029" s="4"/>
      <c r="AKK1029" s="4"/>
      <c r="AKW1029" s="4"/>
      <c r="ALA1029" s="4"/>
      <c r="ALM1029" s="4"/>
      <c r="ALQ1029" s="4"/>
      <c r="AMC1029" s="4"/>
      <c r="AMG1029" s="4"/>
      <c r="AMS1029" s="4"/>
      <c r="AMW1029" s="4"/>
      <c r="ANI1029" s="4"/>
      <c r="ANM1029" s="4"/>
      <c r="ANY1029" s="4"/>
      <c r="AOC1029" s="4"/>
      <c r="AOO1029" s="4"/>
      <c r="AOS1029" s="4"/>
      <c r="APE1029" s="4"/>
      <c r="API1029" s="4"/>
      <c r="APU1029" s="4"/>
      <c r="APY1029" s="4"/>
      <c r="AQK1029" s="4"/>
      <c r="AQO1029" s="4"/>
      <c r="ARA1029" s="4"/>
      <c r="ARE1029" s="4"/>
      <c r="ARQ1029" s="4"/>
      <c r="ARU1029" s="4"/>
      <c r="ASG1029" s="4"/>
      <c r="ASK1029" s="4"/>
      <c r="ASW1029" s="4"/>
      <c r="ATA1029" s="4"/>
      <c r="ATM1029" s="4"/>
      <c r="ATQ1029" s="4"/>
      <c r="AUC1029" s="4"/>
      <c r="AUG1029" s="4"/>
      <c r="AUS1029" s="4"/>
      <c r="AUW1029" s="4"/>
      <c r="AVI1029" s="4"/>
      <c r="AVM1029" s="4"/>
      <c r="AVY1029" s="4"/>
      <c r="AWC1029" s="4"/>
      <c r="AWO1029" s="4"/>
      <c r="AWS1029" s="4"/>
      <c r="AXE1029" s="4"/>
      <c r="AXI1029" s="4"/>
      <c r="AXU1029" s="4"/>
      <c r="AXY1029" s="4"/>
      <c r="AYK1029" s="4"/>
      <c r="AYO1029" s="4"/>
      <c r="AZA1029" s="4"/>
      <c r="AZE1029" s="4"/>
      <c r="AZQ1029" s="4"/>
      <c r="AZU1029" s="4"/>
      <c r="BAG1029" s="4"/>
      <c r="BAK1029" s="4"/>
      <c r="BAW1029" s="4"/>
      <c r="BBA1029" s="4"/>
      <c r="BBM1029" s="4"/>
      <c r="BBQ1029" s="4"/>
      <c r="BCC1029" s="4"/>
      <c r="BCG1029" s="4"/>
      <c r="BCS1029" s="4"/>
      <c r="BCW1029" s="4"/>
      <c r="BDI1029" s="4"/>
      <c r="BDM1029" s="4"/>
      <c r="BDY1029" s="4"/>
      <c r="BEC1029" s="4"/>
      <c r="BEO1029" s="4"/>
      <c r="BES1029" s="4"/>
      <c r="BFE1029" s="4"/>
      <c r="BFI1029" s="4"/>
      <c r="BFU1029" s="4"/>
    </row>
    <row r="1030" spans="1:1021 1033:1529" x14ac:dyDescent="0.2">
      <c r="A1030" s="4"/>
      <c r="D1030" s="16"/>
      <c r="CO1030" s="4"/>
      <c r="DA1030" s="4"/>
      <c r="DE1030" s="4"/>
      <c r="DQ1030" s="4"/>
      <c r="DU1030" s="4"/>
      <c r="EG1030" s="4"/>
      <c r="EK1030" s="4"/>
      <c r="EW1030" s="4"/>
      <c r="FA1030" s="4"/>
      <c r="FM1030" s="4"/>
      <c r="FQ1030" s="4"/>
      <c r="GC1030" s="4"/>
      <c r="GG1030" s="4"/>
      <c r="GS1030" s="4"/>
      <c r="GW1030" s="4"/>
      <c r="HI1030" s="4"/>
      <c r="HM1030" s="4"/>
      <c r="HY1030" s="4"/>
      <c r="IC1030" s="4"/>
      <c r="IO1030" s="4"/>
      <c r="IS1030" s="4"/>
      <c r="JE1030" s="4"/>
      <c r="JI1030" s="4"/>
      <c r="JU1030" s="4"/>
      <c r="JY1030" s="4"/>
      <c r="KK1030" s="4"/>
      <c r="KO1030" s="4"/>
      <c r="LA1030" s="4"/>
      <c r="LE1030" s="4"/>
      <c r="LQ1030" s="4"/>
      <c r="LU1030" s="4"/>
      <c r="MG1030" s="4"/>
      <c r="MK1030" s="4"/>
      <c r="MW1030" s="4"/>
      <c r="NA1030" s="4"/>
      <c r="NM1030" s="4"/>
      <c r="NQ1030" s="4"/>
      <c r="OC1030" s="4"/>
      <c r="OG1030" s="4"/>
      <c r="OS1030" s="4"/>
      <c r="OW1030" s="4"/>
      <c r="PI1030" s="4"/>
      <c r="PM1030" s="4"/>
      <c r="PY1030" s="4"/>
      <c r="QC1030" s="4"/>
      <c r="QO1030" s="4"/>
      <c r="QS1030" s="4"/>
      <c r="RE1030" s="4"/>
      <c r="RI1030" s="4"/>
      <c r="RU1030" s="4"/>
      <c r="RY1030" s="4"/>
      <c r="SK1030" s="4"/>
      <c r="SO1030" s="4"/>
      <c r="TA1030" s="4"/>
      <c r="TE1030" s="4"/>
      <c r="TQ1030" s="4"/>
      <c r="TU1030" s="4"/>
      <c r="UG1030" s="4"/>
      <c r="UK1030" s="4"/>
      <c r="UW1030" s="4"/>
      <c r="VA1030" s="4"/>
      <c r="VM1030" s="4"/>
      <c r="VQ1030" s="4"/>
      <c r="WC1030" s="4"/>
      <c r="WG1030" s="4"/>
      <c r="WS1030" s="4"/>
      <c r="WW1030" s="4"/>
      <c r="XI1030" s="4"/>
      <c r="XM1030" s="4"/>
      <c r="XY1030" s="4"/>
      <c r="YC1030" s="4"/>
      <c r="YO1030" s="4"/>
      <c r="YS1030" s="4"/>
      <c r="ZE1030" s="4"/>
      <c r="ZI1030" s="4"/>
      <c r="ZU1030" s="4"/>
      <c r="ZY1030" s="4"/>
      <c r="AAK1030" s="4"/>
      <c r="AAO1030" s="4"/>
      <c r="ABA1030" s="4"/>
      <c r="ABE1030" s="4"/>
      <c r="ABQ1030" s="4"/>
      <c r="ABU1030" s="4"/>
      <c r="ACG1030" s="4"/>
      <c r="ACK1030" s="4"/>
      <c r="ACW1030" s="4"/>
      <c r="ADA1030" s="4"/>
      <c r="ADM1030" s="4"/>
      <c r="ADQ1030" s="4"/>
      <c r="AEC1030" s="4"/>
      <c r="AEG1030" s="4"/>
      <c r="AES1030" s="4"/>
      <c r="AEW1030" s="4"/>
      <c r="AFI1030" s="4"/>
      <c r="AFM1030" s="4"/>
      <c r="AFY1030" s="4"/>
      <c r="AGC1030" s="4"/>
      <c r="AGO1030" s="4"/>
      <c r="AGS1030" s="4"/>
      <c r="AHE1030" s="4"/>
      <c r="AHI1030" s="4"/>
      <c r="AHU1030" s="4"/>
      <c r="AHY1030" s="4"/>
      <c r="AIK1030" s="4"/>
      <c r="AIO1030" s="4"/>
      <c r="AJA1030" s="4"/>
      <c r="AJE1030" s="4"/>
      <c r="AJQ1030" s="4"/>
      <c r="AJU1030" s="4"/>
      <c r="AKG1030" s="4"/>
      <c r="AKK1030" s="4"/>
      <c r="AKW1030" s="4"/>
      <c r="ALA1030" s="4"/>
      <c r="ALM1030" s="4"/>
      <c r="ALQ1030" s="4"/>
      <c r="AMC1030" s="4"/>
      <c r="AMG1030" s="4"/>
      <c r="AMS1030" s="4"/>
      <c r="AMW1030" s="4"/>
      <c r="ANI1030" s="4"/>
      <c r="ANM1030" s="4"/>
      <c r="ANY1030" s="4"/>
      <c r="AOC1030" s="4"/>
      <c r="AOO1030" s="4"/>
      <c r="AOS1030" s="4"/>
      <c r="APE1030" s="4"/>
      <c r="API1030" s="4"/>
      <c r="APU1030" s="4"/>
      <c r="APY1030" s="4"/>
      <c r="AQK1030" s="4"/>
      <c r="AQO1030" s="4"/>
      <c r="ARA1030" s="4"/>
      <c r="ARE1030" s="4"/>
      <c r="ARQ1030" s="4"/>
      <c r="ARU1030" s="4"/>
      <c r="ASG1030" s="4"/>
      <c r="ASK1030" s="4"/>
      <c r="ASW1030" s="4"/>
      <c r="ATA1030" s="4"/>
      <c r="ATM1030" s="4"/>
      <c r="ATQ1030" s="4"/>
      <c r="AUC1030" s="4"/>
      <c r="AUG1030" s="4"/>
      <c r="AUS1030" s="4"/>
      <c r="AUW1030" s="4"/>
      <c r="AVI1030" s="4"/>
      <c r="AVM1030" s="4"/>
      <c r="AVY1030" s="4"/>
      <c r="AWC1030" s="4"/>
      <c r="AWO1030" s="4"/>
      <c r="AWS1030" s="4"/>
      <c r="AXE1030" s="4"/>
      <c r="AXI1030" s="4"/>
      <c r="AXU1030" s="4"/>
      <c r="AXY1030" s="4"/>
      <c r="AYK1030" s="4"/>
      <c r="AYO1030" s="4"/>
      <c r="AZA1030" s="4"/>
      <c r="AZE1030" s="4"/>
      <c r="AZQ1030" s="4"/>
      <c r="AZU1030" s="4"/>
      <c r="BAG1030" s="4"/>
      <c r="BAK1030" s="4"/>
      <c r="BAW1030" s="4"/>
      <c r="BBA1030" s="4"/>
      <c r="BBM1030" s="4"/>
      <c r="BBQ1030" s="4"/>
      <c r="BCC1030" s="4"/>
      <c r="BCG1030" s="4"/>
      <c r="BCS1030" s="4"/>
      <c r="BCW1030" s="4"/>
      <c r="BDI1030" s="4"/>
      <c r="BDM1030" s="4"/>
      <c r="BDY1030" s="4"/>
      <c r="BEC1030" s="4"/>
      <c r="BEO1030" s="4"/>
      <c r="BES1030" s="4"/>
      <c r="BFE1030" s="4"/>
      <c r="BFI1030" s="4"/>
      <c r="BFU1030" s="4"/>
    </row>
    <row r="1031" spans="1:1021 1033:1529" x14ac:dyDescent="0.2">
      <c r="A1031" s="4"/>
      <c r="D1031" s="16"/>
      <c r="CO1031" s="4"/>
      <c r="DA1031" s="4"/>
      <c r="DE1031" s="4"/>
      <c r="DQ1031" s="4"/>
      <c r="DU1031" s="4"/>
      <c r="EG1031" s="4"/>
      <c r="EK1031" s="4"/>
      <c r="EW1031" s="4"/>
      <c r="FA1031" s="4"/>
      <c r="FM1031" s="4"/>
      <c r="FQ1031" s="4"/>
      <c r="GC1031" s="4"/>
      <c r="GG1031" s="4"/>
      <c r="GS1031" s="4"/>
      <c r="GW1031" s="4"/>
      <c r="HI1031" s="4"/>
      <c r="HM1031" s="4"/>
      <c r="HY1031" s="4"/>
      <c r="IC1031" s="4"/>
      <c r="IO1031" s="4"/>
      <c r="IS1031" s="4"/>
      <c r="JE1031" s="4"/>
      <c r="JI1031" s="4"/>
      <c r="JU1031" s="4"/>
      <c r="JY1031" s="4"/>
      <c r="KK1031" s="4"/>
      <c r="KO1031" s="4"/>
      <c r="LA1031" s="4"/>
      <c r="LE1031" s="4"/>
      <c r="LQ1031" s="4"/>
      <c r="LU1031" s="4"/>
      <c r="MG1031" s="4"/>
      <c r="MK1031" s="4"/>
      <c r="MW1031" s="4"/>
      <c r="NA1031" s="4"/>
      <c r="NM1031" s="4"/>
      <c r="NQ1031" s="4"/>
      <c r="OC1031" s="4"/>
      <c r="OG1031" s="4"/>
      <c r="OS1031" s="4"/>
      <c r="OW1031" s="4"/>
      <c r="PI1031" s="4"/>
      <c r="PM1031" s="4"/>
      <c r="PY1031" s="4"/>
      <c r="QC1031" s="4"/>
      <c r="QO1031" s="4"/>
      <c r="QS1031" s="4"/>
      <c r="RE1031" s="4"/>
      <c r="RI1031" s="4"/>
      <c r="RU1031" s="4"/>
      <c r="RY1031" s="4"/>
      <c r="SK1031" s="4"/>
      <c r="SO1031" s="4"/>
      <c r="TA1031" s="4"/>
      <c r="TE1031" s="4"/>
      <c r="TQ1031" s="4"/>
      <c r="TU1031" s="4"/>
      <c r="UG1031" s="4"/>
      <c r="UK1031" s="4"/>
      <c r="UW1031" s="4"/>
      <c r="VA1031" s="4"/>
      <c r="VM1031" s="4"/>
      <c r="VQ1031" s="4"/>
      <c r="WC1031" s="4"/>
      <c r="WG1031" s="4"/>
      <c r="WS1031" s="4"/>
      <c r="WW1031" s="4"/>
      <c r="XI1031" s="4"/>
      <c r="XM1031" s="4"/>
      <c r="XY1031" s="4"/>
      <c r="YC1031" s="4"/>
      <c r="YO1031" s="4"/>
      <c r="YS1031" s="4"/>
      <c r="ZE1031" s="4"/>
      <c r="ZI1031" s="4"/>
      <c r="ZU1031" s="4"/>
      <c r="ZY1031" s="4"/>
      <c r="AAK1031" s="4"/>
      <c r="AAO1031" s="4"/>
      <c r="ABA1031" s="4"/>
      <c r="ABE1031" s="4"/>
      <c r="ABQ1031" s="4"/>
      <c r="ABU1031" s="4"/>
      <c r="ACG1031" s="4"/>
      <c r="ACK1031" s="4"/>
      <c r="ACW1031" s="4"/>
      <c r="ADA1031" s="4"/>
      <c r="ADM1031" s="4"/>
      <c r="ADQ1031" s="4"/>
      <c r="AEC1031" s="4"/>
      <c r="AEG1031" s="4"/>
      <c r="AES1031" s="4"/>
      <c r="AEW1031" s="4"/>
      <c r="AFI1031" s="4"/>
      <c r="AFM1031" s="4"/>
      <c r="AFY1031" s="4"/>
      <c r="AGC1031" s="4"/>
      <c r="AGO1031" s="4"/>
      <c r="AGS1031" s="4"/>
      <c r="AHE1031" s="4"/>
      <c r="AHI1031" s="4"/>
      <c r="AHU1031" s="4"/>
      <c r="AHY1031" s="4"/>
      <c r="AIK1031" s="4"/>
      <c r="AIO1031" s="4"/>
      <c r="AJA1031" s="4"/>
      <c r="AJE1031" s="4"/>
      <c r="AJQ1031" s="4"/>
      <c r="AJU1031" s="4"/>
      <c r="AKG1031" s="4"/>
      <c r="AKK1031" s="4"/>
      <c r="AKW1031" s="4"/>
      <c r="ALA1031" s="4"/>
      <c r="ALM1031" s="4"/>
      <c r="ALQ1031" s="4"/>
      <c r="AMC1031" s="4"/>
      <c r="AMG1031" s="4"/>
      <c r="AMS1031" s="4"/>
      <c r="AMW1031" s="4"/>
      <c r="ANI1031" s="4"/>
      <c r="ANM1031" s="4"/>
      <c r="ANY1031" s="4"/>
      <c r="AOC1031" s="4"/>
      <c r="AOO1031" s="4"/>
      <c r="AOS1031" s="4"/>
      <c r="APE1031" s="4"/>
      <c r="API1031" s="4"/>
      <c r="APU1031" s="4"/>
      <c r="APY1031" s="4"/>
      <c r="AQK1031" s="4"/>
      <c r="AQO1031" s="4"/>
      <c r="ARA1031" s="4"/>
      <c r="ARE1031" s="4"/>
      <c r="ARQ1031" s="4"/>
      <c r="ARU1031" s="4"/>
      <c r="ASG1031" s="4"/>
      <c r="ASK1031" s="4"/>
      <c r="ASW1031" s="4"/>
      <c r="ATA1031" s="4"/>
      <c r="ATM1031" s="4"/>
      <c r="ATQ1031" s="4"/>
      <c r="AUC1031" s="4"/>
      <c r="AUG1031" s="4"/>
      <c r="AUS1031" s="4"/>
      <c r="AUW1031" s="4"/>
      <c r="AVI1031" s="4"/>
      <c r="AVM1031" s="4"/>
      <c r="AVY1031" s="4"/>
      <c r="AWC1031" s="4"/>
      <c r="AWO1031" s="4"/>
      <c r="AWS1031" s="4"/>
      <c r="AXE1031" s="4"/>
      <c r="AXI1031" s="4"/>
      <c r="AXU1031" s="4"/>
      <c r="AXY1031" s="4"/>
      <c r="AYK1031" s="4"/>
      <c r="AYO1031" s="4"/>
      <c r="AZA1031" s="4"/>
      <c r="AZE1031" s="4"/>
      <c r="AZQ1031" s="4"/>
      <c r="AZU1031" s="4"/>
      <c r="BAG1031" s="4"/>
      <c r="BAK1031" s="4"/>
      <c r="BAW1031" s="4"/>
      <c r="BBA1031" s="4"/>
      <c r="BBM1031" s="4"/>
      <c r="BBQ1031" s="4"/>
      <c r="BCC1031" s="4"/>
      <c r="BCG1031" s="4"/>
      <c r="BCS1031" s="4"/>
      <c r="BCW1031" s="4"/>
      <c r="BDI1031" s="4"/>
      <c r="BDM1031" s="4"/>
      <c r="BDY1031" s="4"/>
      <c r="BEC1031" s="4"/>
      <c r="BEO1031" s="4"/>
      <c r="BES1031" s="4"/>
      <c r="BFE1031" s="4"/>
      <c r="BFI1031" s="4"/>
      <c r="BFU1031" s="4"/>
    </row>
    <row r="1032" spans="1:1021 1033:1529" x14ac:dyDescent="0.2">
      <c r="A1032" s="4"/>
      <c r="D1032" s="16"/>
      <c r="CO1032" s="4"/>
      <c r="DA1032" s="4"/>
      <c r="DE1032" s="4"/>
      <c r="DQ1032" s="4"/>
      <c r="DU1032" s="4"/>
      <c r="EG1032" s="4"/>
      <c r="EK1032" s="4"/>
      <c r="EW1032" s="4"/>
      <c r="FA1032" s="4"/>
      <c r="FM1032" s="4"/>
      <c r="FQ1032" s="4"/>
      <c r="GC1032" s="4"/>
      <c r="GG1032" s="4"/>
      <c r="GS1032" s="4"/>
      <c r="GW1032" s="4"/>
      <c r="HI1032" s="4"/>
      <c r="HM1032" s="4"/>
      <c r="HY1032" s="4"/>
      <c r="IC1032" s="4"/>
      <c r="IO1032" s="4"/>
      <c r="IS1032" s="4"/>
      <c r="JE1032" s="4"/>
      <c r="JI1032" s="4"/>
      <c r="JU1032" s="4"/>
      <c r="JY1032" s="4"/>
      <c r="KK1032" s="4"/>
      <c r="KO1032" s="4"/>
      <c r="LA1032" s="4"/>
      <c r="LE1032" s="4"/>
      <c r="LQ1032" s="4"/>
      <c r="LU1032" s="4"/>
      <c r="MG1032" s="4"/>
      <c r="MK1032" s="4"/>
      <c r="MW1032" s="4"/>
      <c r="NA1032" s="4"/>
      <c r="NM1032" s="4"/>
      <c r="NQ1032" s="4"/>
      <c r="OC1032" s="4"/>
      <c r="OG1032" s="4"/>
      <c r="OS1032" s="4"/>
      <c r="OW1032" s="4"/>
      <c r="PI1032" s="4"/>
      <c r="PM1032" s="4"/>
      <c r="PY1032" s="4"/>
      <c r="QC1032" s="4"/>
      <c r="QO1032" s="4"/>
      <c r="QS1032" s="4"/>
      <c r="RE1032" s="4"/>
      <c r="RI1032" s="4"/>
      <c r="RU1032" s="4"/>
      <c r="RY1032" s="4"/>
      <c r="SK1032" s="4"/>
      <c r="SO1032" s="4"/>
      <c r="TA1032" s="4"/>
      <c r="TE1032" s="4"/>
      <c r="TQ1032" s="4"/>
      <c r="TU1032" s="4"/>
      <c r="UG1032" s="4"/>
      <c r="UK1032" s="4"/>
      <c r="UW1032" s="4"/>
      <c r="VA1032" s="4"/>
      <c r="VM1032" s="4"/>
      <c r="VQ1032" s="4"/>
      <c r="WC1032" s="4"/>
      <c r="WG1032" s="4"/>
      <c r="WS1032" s="4"/>
      <c r="WW1032" s="4"/>
      <c r="XI1032" s="4"/>
      <c r="XM1032" s="4"/>
      <c r="XY1032" s="4"/>
      <c r="YC1032" s="4"/>
      <c r="YO1032" s="4"/>
      <c r="YS1032" s="4"/>
      <c r="ZE1032" s="4"/>
      <c r="ZI1032" s="4"/>
      <c r="ZU1032" s="4"/>
      <c r="ZY1032" s="4"/>
      <c r="AAK1032" s="4"/>
      <c r="AAO1032" s="4"/>
      <c r="ABA1032" s="4"/>
      <c r="ABE1032" s="4"/>
      <c r="ABQ1032" s="4"/>
      <c r="ABU1032" s="4"/>
      <c r="ACG1032" s="4"/>
      <c r="ACK1032" s="4"/>
      <c r="ACW1032" s="4"/>
      <c r="ADA1032" s="4"/>
      <c r="ADM1032" s="4"/>
      <c r="ADQ1032" s="4"/>
      <c r="AEC1032" s="4"/>
      <c r="AEG1032" s="4"/>
      <c r="AES1032" s="4"/>
      <c r="AEW1032" s="4"/>
      <c r="AFI1032" s="4"/>
      <c r="AFM1032" s="4"/>
      <c r="AFY1032" s="4"/>
      <c r="AGC1032" s="4"/>
      <c r="AGO1032" s="4"/>
      <c r="AGS1032" s="4"/>
      <c r="AHE1032" s="4"/>
      <c r="AHI1032" s="4"/>
      <c r="AHU1032" s="4"/>
      <c r="AHY1032" s="4"/>
      <c r="AIK1032" s="4"/>
      <c r="AIO1032" s="4"/>
      <c r="AJA1032" s="4"/>
      <c r="AJE1032" s="4"/>
      <c r="AJQ1032" s="4"/>
      <c r="AJU1032" s="4"/>
      <c r="AKG1032" s="4"/>
      <c r="AKK1032" s="4"/>
      <c r="AKW1032" s="4"/>
      <c r="ALA1032" s="4"/>
      <c r="ALM1032" s="4"/>
      <c r="ALQ1032" s="4"/>
      <c r="AMC1032" s="4"/>
      <c r="AMG1032" s="4"/>
      <c r="AMS1032" s="4"/>
      <c r="AMW1032" s="4"/>
      <c r="ANI1032" s="4"/>
      <c r="ANM1032" s="4"/>
      <c r="ANY1032" s="4"/>
      <c r="AOC1032" s="4"/>
      <c r="AOO1032" s="4"/>
      <c r="AOS1032" s="4"/>
      <c r="APE1032" s="4"/>
      <c r="API1032" s="4"/>
      <c r="APU1032" s="4"/>
      <c r="APY1032" s="4"/>
      <c r="AQK1032" s="4"/>
      <c r="AQO1032" s="4"/>
      <c r="ARA1032" s="4"/>
      <c r="ARE1032" s="4"/>
      <c r="ARQ1032" s="4"/>
      <c r="ARU1032" s="4"/>
      <c r="ASG1032" s="4"/>
      <c r="ASK1032" s="4"/>
      <c r="ASW1032" s="4"/>
      <c r="ATA1032" s="4"/>
      <c r="ATM1032" s="4"/>
      <c r="ATQ1032" s="4"/>
      <c r="AUC1032" s="4"/>
      <c r="AUG1032" s="4"/>
      <c r="AUS1032" s="4"/>
      <c r="AUW1032" s="4"/>
      <c r="AVI1032" s="4"/>
      <c r="AVM1032" s="4"/>
      <c r="AVY1032" s="4"/>
      <c r="AWC1032" s="4"/>
      <c r="AWO1032" s="4"/>
      <c r="AWS1032" s="4"/>
      <c r="AXE1032" s="4"/>
      <c r="AXI1032" s="4"/>
      <c r="AXU1032" s="4"/>
      <c r="AXY1032" s="4"/>
      <c r="AYK1032" s="4"/>
      <c r="AYO1032" s="4"/>
      <c r="AZA1032" s="4"/>
      <c r="AZE1032" s="4"/>
      <c r="AZQ1032" s="4"/>
      <c r="AZU1032" s="4"/>
      <c r="BAG1032" s="4"/>
      <c r="BAK1032" s="4"/>
      <c r="BAW1032" s="4"/>
      <c r="BBA1032" s="4"/>
      <c r="BBM1032" s="4"/>
      <c r="BBQ1032" s="4"/>
      <c r="BCC1032" s="4"/>
      <c r="BCG1032" s="4"/>
      <c r="BCS1032" s="4"/>
      <c r="BCW1032" s="4"/>
      <c r="BDI1032" s="4"/>
      <c r="BDM1032" s="4"/>
      <c r="BDY1032" s="4"/>
      <c r="BEC1032" s="4"/>
      <c r="BEO1032" s="4"/>
      <c r="BES1032" s="4"/>
      <c r="BFE1032" s="4"/>
      <c r="BFI1032" s="4"/>
      <c r="BFU1032" s="4"/>
    </row>
    <row r="1033" spans="1:1021 1033:1529" x14ac:dyDescent="0.2">
      <c r="A1033" s="4"/>
      <c r="D1033" s="16"/>
      <c r="CO1033" s="4"/>
      <c r="DA1033" s="4"/>
      <c r="DE1033" s="4"/>
      <c r="DQ1033" s="4"/>
      <c r="DU1033" s="4"/>
      <c r="EG1033" s="4"/>
      <c r="EK1033" s="4"/>
      <c r="EW1033" s="4"/>
      <c r="FA1033" s="4"/>
      <c r="FM1033" s="4"/>
      <c r="FQ1033" s="4"/>
      <c r="GC1033" s="4"/>
      <c r="GG1033" s="4"/>
      <c r="GS1033" s="4"/>
      <c r="GW1033" s="4"/>
      <c r="HI1033" s="4"/>
      <c r="HM1033" s="4"/>
      <c r="HY1033" s="4"/>
      <c r="IC1033" s="4"/>
      <c r="IO1033" s="4"/>
      <c r="IS1033" s="4"/>
      <c r="JE1033" s="4"/>
      <c r="JI1033" s="4"/>
      <c r="JU1033" s="4"/>
      <c r="JY1033" s="4"/>
      <c r="KK1033" s="4"/>
      <c r="KO1033" s="4"/>
      <c r="LA1033" s="4"/>
      <c r="LE1033" s="4"/>
      <c r="LQ1033" s="4"/>
      <c r="LU1033" s="4"/>
      <c r="MG1033" s="4"/>
      <c r="MK1033" s="4"/>
      <c r="MW1033" s="4"/>
      <c r="NA1033" s="4"/>
      <c r="NM1033" s="4"/>
      <c r="NQ1033" s="4"/>
      <c r="OC1033" s="4"/>
      <c r="OG1033" s="4"/>
      <c r="OS1033" s="4"/>
      <c r="OW1033" s="4"/>
      <c r="PI1033" s="4"/>
      <c r="PM1033" s="4"/>
      <c r="PY1033" s="4"/>
      <c r="QC1033" s="4"/>
      <c r="QO1033" s="4"/>
      <c r="QS1033" s="4"/>
      <c r="RE1033" s="4"/>
      <c r="RI1033" s="4"/>
      <c r="RU1033" s="4"/>
      <c r="RY1033" s="4"/>
      <c r="SK1033" s="4"/>
      <c r="SO1033" s="4"/>
      <c r="TA1033" s="4"/>
      <c r="TE1033" s="4"/>
      <c r="TQ1033" s="4"/>
      <c r="TU1033" s="4"/>
      <c r="UG1033" s="4"/>
      <c r="UK1033" s="4"/>
      <c r="UW1033" s="4"/>
      <c r="VA1033" s="4"/>
      <c r="VM1033" s="4"/>
      <c r="VQ1033" s="4"/>
      <c r="WC1033" s="4"/>
      <c r="WG1033" s="4"/>
      <c r="WS1033" s="4"/>
      <c r="WW1033" s="4"/>
      <c r="XI1033" s="4"/>
      <c r="XM1033" s="4"/>
      <c r="XY1033" s="4"/>
      <c r="YC1033" s="4"/>
      <c r="YO1033" s="4"/>
      <c r="YS1033" s="4"/>
      <c r="ZE1033" s="4"/>
      <c r="ZI1033" s="4"/>
      <c r="ZU1033" s="4"/>
      <c r="ZY1033" s="4"/>
      <c r="AAK1033" s="4"/>
      <c r="AAO1033" s="4"/>
      <c r="ABA1033" s="4"/>
      <c r="ABE1033" s="4"/>
      <c r="ABQ1033" s="4"/>
      <c r="ABU1033" s="4"/>
      <c r="ACG1033" s="4"/>
      <c r="ACK1033" s="4"/>
      <c r="ACW1033" s="4"/>
      <c r="ADA1033" s="4"/>
      <c r="ADM1033" s="4"/>
      <c r="ADQ1033" s="4"/>
      <c r="AEC1033" s="4"/>
      <c r="AEG1033" s="4"/>
      <c r="AES1033" s="4"/>
      <c r="AEW1033" s="4"/>
      <c r="AFI1033" s="4"/>
      <c r="AFM1033" s="4"/>
      <c r="AFY1033" s="4"/>
      <c r="AGC1033" s="4"/>
      <c r="AGO1033" s="4"/>
      <c r="AGS1033" s="4"/>
      <c r="AHE1033" s="4"/>
      <c r="AHI1033" s="4"/>
      <c r="AHU1033" s="4"/>
      <c r="AHY1033" s="4"/>
      <c r="AIK1033" s="4"/>
      <c r="AIO1033" s="4"/>
      <c r="AJA1033" s="4"/>
      <c r="AJE1033" s="4"/>
      <c r="AJQ1033" s="4"/>
      <c r="AJU1033" s="4"/>
      <c r="AKG1033" s="4"/>
      <c r="AKK1033" s="4"/>
      <c r="AKW1033" s="4"/>
      <c r="ALA1033" s="4"/>
      <c r="ALM1033" s="4"/>
      <c r="ALQ1033" s="4"/>
      <c r="AMC1033" s="4"/>
      <c r="AMG1033" s="4"/>
      <c r="AMS1033" s="4"/>
      <c r="AMW1033" s="4"/>
      <c r="ANI1033" s="4"/>
      <c r="ANM1033" s="4"/>
      <c r="ANY1033" s="4"/>
      <c r="AOC1033" s="4"/>
      <c r="AOO1033" s="4"/>
      <c r="AOS1033" s="4"/>
      <c r="APE1033" s="4"/>
      <c r="API1033" s="4"/>
      <c r="APU1033" s="4"/>
      <c r="APY1033" s="4"/>
      <c r="AQK1033" s="4"/>
      <c r="AQO1033" s="4"/>
      <c r="ARA1033" s="4"/>
      <c r="ARE1033" s="4"/>
      <c r="ARQ1033" s="4"/>
      <c r="ARU1033" s="4"/>
      <c r="ASG1033" s="4"/>
      <c r="ASK1033" s="4"/>
      <c r="ASW1033" s="4"/>
      <c r="ATA1033" s="4"/>
      <c r="ATM1033" s="4"/>
      <c r="ATQ1033" s="4"/>
      <c r="AUC1033" s="4"/>
      <c r="AUG1033" s="4"/>
      <c r="AUS1033" s="4"/>
      <c r="AUW1033" s="4"/>
      <c r="AVI1033" s="4"/>
      <c r="AVM1033" s="4"/>
      <c r="AVY1033" s="4"/>
      <c r="AWC1033" s="4"/>
      <c r="AWO1033" s="4"/>
      <c r="AWS1033" s="4"/>
      <c r="AXE1033" s="4"/>
      <c r="AXI1033" s="4"/>
      <c r="AXU1033" s="4"/>
      <c r="AXY1033" s="4"/>
      <c r="AYK1033" s="4"/>
      <c r="AYO1033" s="4"/>
      <c r="AZA1033" s="4"/>
      <c r="AZE1033" s="4"/>
      <c r="AZQ1033" s="4"/>
      <c r="AZU1033" s="4"/>
      <c r="BAG1033" s="4"/>
      <c r="BAK1033" s="4"/>
      <c r="BAW1033" s="4"/>
      <c r="BBA1033" s="4"/>
      <c r="BBM1033" s="4"/>
      <c r="BBQ1033" s="4"/>
      <c r="BCC1033" s="4"/>
      <c r="BCG1033" s="4"/>
      <c r="BCS1033" s="4"/>
      <c r="BCW1033" s="4"/>
      <c r="BDI1033" s="4"/>
      <c r="BDM1033" s="4"/>
      <c r="BDY1033" s="4"/>
      <c r="BEC1033" s="4"/>
      <c r="BEO1033" s="4"/>
      <c r="BES1033" s="4"/>
      <c r="BFE1033" s="4"/>
      <c r="BFI1033" s="4"/>
      <c r="BFU1033" s="4"/>
    </row>
    <row r="1034" spans="1:1021 1033:1529" x14ac:dyDescent="0.2">
      <c r="A1034" s="4"/>
      <c r="D1034" s="16"/>
      <c r="CO1034" s="4"/>
      <c r="DA1034" s="4"/>
      <c r="DE1034" s="4"/>
      <c r="DQ1034" s="4"/>
      <c r="DU1034" s="4"/>
      <c r="EG1034" s="4"/>
      <c r="EK1034" s="4"/>
      <c r="EW1034" s="4"/>
      <c r="FA1034" s="4"/>
      <c r="FM1034" s="4"/>
      <c r="FQ1034" s="4"/>
      <c r="GC1034" s="4"/>
      <c r="GG1034" s="4"/>
      <c r="GS1034" s="4"/>
      <c r="GW1034" s="4"/>
      <c r="HI1034" s="4"/>
      <c r="HM1034" s="4"/>
      <c r="HY1034" s="4"/>
      <c r="IC1034" s="4"/>
      <c r="IO1034" s="4"/>
      <c r="IS1034" s="4"/>
      <c r="JE1034" s="4"/>
      <c r="JI1034" s="4"/>
      <c r="JU1034" s="4"/>
      <c r="JY1034" s="4"/>
      <c r="KK1034" s="4"/>
      <c r="KO1034" s="4"/>
      <c r="LA1034" s="4"/>
      <c r="LE1034" s="4"/>
      <c r="LQ1034" s="4"/>
      <c r="LU1034" s="4"/>
      <c r="MG1034" s="4"/>
      <c r="MK1034" s="4"/>
      <c r="MW1034" s="4"/>
      <c r="NA1034" s="4"/>
      <c r="NM1034" s="4"/>
      <c r="NQ1034" s="4"/>
      <c r="OC1034" s="4"/>
      <c r="OG1034" s="4"/>
      <c r="OS1034" s="4"/>
      <c r="OW1034" s="4"/>
      <c r="PI1034" s="4"/>
      <c r="PM1034" s="4"/>
      <c r="PY1034" s="4"/>
      <c r="QC1034" s="4"/>
      <c r="QO1034" s="4"/>
      <c r="QS1034" s="4"/>
      <c r="RE1034" s="4"/>
      <c r="RI1034" s="4"/>
      <c r="RU1034" s="4"/>
      <c r="RY1034" s="4"/>
      <c r="SK1034" s="4"/>
      <c r="SO1034" s="4"/>
      <c r="TA1034" s="4"/>
      <c r="TE1034" s="4"/>
      <c r="TQ1034" s="4"/>
      <c r="TU1034" s="4"/>
      <c r="UG1034" s="4"/>
      <c r="UK1034" s="4"/>
      <c r="UW1034" s="4"/>
      <c r="VA1034" s="4"/>
      <c r="VM1034" s="4"/>
      <c r="VQ1034" s="4"/>
      <c r="WC1034" s="4"/>
      <c r="WG1034" s="4"/>
      <c r="WS1034" s="4"/>
      <c r="WW1034" s="4"/>
      <c r="XI1034" s="4"/>
      <c r="XM1034" s="4"/>
      <c r="XY1034" s="4"/>
      <c r="YC1034" s="4"/>
      <c r="YO1034" s="4"/>
      <c r="YS1034" s="4"/>
      <c r="ZE1034" s="4"/>
      <c r="ZI1034" s="4"/>
      <c r="ZU1034" s="4"/>
      <c r="ZY1034" s="4"/>
      <c r="AAK1034" s="4"/>
      <c r="AAO1034" s="4"/>
      <c r="ABA1034" s="4"/>
      <c r="ABE1034" s="4"/>
      <c r="ABQ1034" s="4"/>
      <c r="ABU1034" s="4"/>
      <c r="ACG1034" s="4"/>
      <c r="ACK1034" s="4"/>
      <c r="ACW1034" s="4"/>
      <c r="ADA1034" s="4"/>
      <c r="ADM1034" s="4"/>
      <c r="ADQ1034" s="4"/>
      <c r="AEC1034" s="4"/>
      <c r="AEG1034" s="4"/>
      <c r="AES1034" s="4"/>
      <c r="AEW1034" s="4"/>
      <c r="AFI1034" s="4"/>
      <c r="AFM1034" s="4"/>
      <c r="AFY1034" s="4"/>
      <c r="AGC1034" s="4"/>
      <c r="AGO1034" s="4"/>
      <c r="AGS1034" s="4"/>
      <c r="AHE1034" s="4"/>
      <c r="AHI1034" s="4"/>
      <c r="AHU1034" s="4"/>
      <c r="AHY1034" s="4"/>
      <c r="AIK1034" s="4"/>
      <c r="AIO1034" s="4"/>
      <c r="AJA1034" s="4"/>
      <c r="AJE1034" s="4"/>
      <c r="AJQ1034" s="4"/>
      <c r="AJU1034" s="4"/>
      <c r="AKG1034" s="4"/>
      <c r="AKK1034" s="4"/>
      <c r="AKW1034" s="4"/>
      <c r="ALA1034" s="4"/>
      <c r="ALM1034" s="4"/>
      <c r="ALQ1034" s="4"/>
      <c r="AMC1034" s="4"/>
      <c r="AMG1034" s="4"/>
      <c r="AMS1034" s="4"/>
      <c r="AMW1034" s="4"/>
      <c r="ANI1034" s="4"/>
      <c r="ANM1034" s="4"/>
      <c r="ANY1034" s="4"/>
      <c r="AOC1034" s="4"/>
      <c r="AOO1034" s="4"/>
      <c r="AOS1034" s="4"/>
      <c r="APE1034" s="4"/>
      <c r="API1034" s="4"/>
      <c r="APU1034" s="4"/>
      <c r="APY1034" s="4"/>
      <c r="AQK1034" s="4"/>
      <c r="AQO1034" s="4"/>
      <c r="ARA1034" s="4"/>
      <c r="ARE1034" s="4"/>
      <c r="ARQ1034" s="4"/>
      <c r="ARU1034" s="4"/>
      <c r="ASG1034" s="4"/>
      <c r="ASK1034" s="4"/>
      <c r="ASW1034" s="4"/>
      <c r="ATA1034" s="4"/>
      <c r="ATM1034" s="4"/>
      <c r="ATQ1034" s="4"/>
      <c r="AUC1034" s="4"/>
      <c r="AUG1034" s="4"/>
      <c r="AUS1034" s="4"/>
      <c r="AUW1034" s="4"/>
      <c r="AVI1034" s="4"/>
      <c r="AVM1034" s="4"/>
      <c r="AVY1034" s="4"/>
      <c r="AWC1034" s="4"/>
      <c r="AWO1034" s="4"/>
      <c r="AWS1034" s="4"/>
      <c r="AXE1034" s="4"/>
      <c r="AXI1034" s="4"/>
      <c r="AXU1034" s="4"/>
      <c r="AXY1034" s="4"/>
      <c r="AYK1034" s="4"/>
      <c r="AYO1034" s="4"/>
      <c r="AZA1034" s="4"/>
      <c r="AZE1034" s="4"/>
      <c r="AZQ1034" s="4"/>
      <c r="AZU1034" s="4"/>
      <c r="BAG1034" s="4"/>
      <c r="BAK1034" s="4"/>
      <c r="BAW1034" s="4"/>
      <c r="BBA1034" s="4"/>
      <c r="BBM1034" s="4"/>
      <c r="BBQ1034" s="4"/>
      <c r="BCC1034" s="4"/>
      <c r="BCG1034" s="4"/>
      <c r="BCS1034" s="4"/>
      <c r="BCW1034" s="4"/>
      <c r="BDI1034" s="4"/>
      <c r="BDM1034" s="4"/>
      <c r="BDY1034" s="4"/>
      <c r="BEC1034" s="4"/>
      <c r="BEO1034" s="4"/>
      <c r="BES1034" s="4"/>
      <c r="BFE1034" s="4"/>
      <c r="BFI1034" s="4"/>
      <c r="BFU1034" s="4"/>
    </row>
    <row r="1035" spans="1:1021 1033:1529" x14ac:dyDescent="0.2">
      <c r="A1035" s="4"/>
      <c r="D1035" s="16"/>
      <c r="CO1035" s="4"/>
      <c r="DA1035" s="4"/>
      <c r="DE1035" s="4"/>
      <c r="DQ1035" s="4"/>
      <c r="DU1035" s="4"/>
      <c r="EG1035" s="4"/>
      <c r="EK1035" s="4"/>
      <c r="EW1035" s="4"/>
      <c r="FA1035" s="4"/>
      <c r="FM1035" s="4"/>
      <c r="FQ1035" s="4"/>
      <c r="GC1035" s="4"/>
      <c r="GG1035" s="4"/>
      <c r="GS1035" s="4"/>
      <c r="GW1035" s="4"/>
      <c r="HI1035" s="4"/>
      <c r="HM1035" s="4"/>
      <c r="HY1035" s="4"/>
      <c r="IC1035" s="4"/>
      <c r="IO1035" s="4"/>
      <c r="IS1035" s="4"/>
      <c r="JE1035" s="4"/>
      <c r="JI1035" s="4"/>
      <c r="JU1035" s="4"/>
      <c r="JY1035" s="4"/>
      <c r="KK1035" s="4"/>
      <c r="KO1035" s="4"/>
      <c r="LA1035" s="4"/>
      <c r="LE1035" s="4"/>
      <c r="LQ1035" s="4"/>
      <c r="LU1035" s="4"/>
      <c r="MG1035" s="4"/>
      <c r="MK1035" s="4"/>
      <c r="MW1035" s="4"/>
      <c r="NA1035" s="4"/>
      <c r="NM1035" s="4"/>
      <c r="NQ1035" s="4"/>
      <c r="OC1035" s="4"/>
      <c r="OG1035" s="4"/>
      <c r="OS1035" s="4"/>
      <c r="OW1035" s="4"/>
      <c r="PI1035" s="4"/>
      <c r="PM1035" s="4"/>
      <c r="PY1035" s="4"/>
      <c r="QC1035" s="4"/>
      <c r="QO1035" s="4"/>
      <c r="QS1035" s="4"/>
      <c r="RE1035" s="4"/>
      <c r="RI1035" s="4"/>
      <c r="RU1035" s="4"/>
      <c r="RY1035" s="4"/>
      <c r="SK1035" s="4"/>
      <c r="SO1035" s="4"/>
      <c r="TA1035" s="4"/>
      <c r="TE1035" s="4"/>
      <c r="TQ1035" s="4"/>
      <c r="TU1035" s="4"/>
      <c r="UG1035" s="4"/>
      <c r="UK1035" s="4"/>
      <c r="UW1035" s="4"/>
      <c r="VA1035" s="4"/>
      <c r="VM1035" s="4"/>
      <c r="VQ1035" s="4"/>
      <c r="WC1035" s="4"/>
      <c r="WG1035" s="4"/>
      <c r="WS1035" s="4"/>
      <c r="WW1035" s="4"/>
      <c r="XI1035" s="4"/>
      <c r="XM1035" s="4"/>
      <c r="XY1035" s="4"/>
      <c r="YC1035" s="4"/>
      <c r="YO1035" s="4"/>
      <c r="YS1035" s="4"/>
      <c r="ZE1035" s="4"/>
      <c r="ZI1035" s="4"/>
      <c r="ZU1035" s="4"/>
      <c r="ZY1035" s="4"/>
      <c r="AAK1035" s="4"/>
      <c r="AAO1035" s="4"/>
      <c r="ABA1035" s="4"/>
      <c r="ABE1035" s="4"/>
      <c r="ABQ1035" s="4"/>
      <c r="ABU1035" s="4"/>
      <c r="ACG1035" s="4"/>
      <c r="ACK1035" s="4"/>
      <c r="ACW1035" s="4"/>
      <c r="ADA1035" s="4"/>
      <c r="ADM1035" s="4"/>
      <c r="ADQ1035" s="4"/>
      <c r="AEC1035" s="4"/>
      <c r="AEG1035" s="4"/>
      <c r="AES1035" s="4"/>
      <c r="AEW1035" s="4"/>
      <c r="AFI1035" s="4"/>
      <c r="AFM1035" s="4"/>
      <c r="AFY1035" s="4"/>
      <c r="AGC1035" s="4"/>
      <c r="AGO1035" s="4"/>
      <c r="AGS1035" s="4"/>
      <c r="AHE1035" s="4"/>
      <c r="AHI1035" s="4"/>
      <c r="AHU1035" s="4"/>
      <c r="AHY1035" s="4"/>
      <c r="AIK1035" s="4"/>
      <c r="AIO1035" s="4"/>
      <c r="AJA1035" s="4"/>
      <c r="AJE1035" s="4"/>
      <c r="AJQ1035" s="4"/>
      <c r="AJU1035" s="4"/>
      <c r="AKG1035" s="4"/>
      <c r="AKK1035" s="4"/>
      <c r="AKW1035" s="4"/>
      <c r="ALA1035" s="4"/>
      <c r="ALM1035" s="4"/>
      <c r="ALQ1035" s="4"/>
      <c r="AMC1035" s="4"/>
      <c r="AMG1035" s="4"/>
      <c r="AMS1035" s="4"/>
      <c r="AMW1035" s="4"/>
      <c r="ANI1035" s="4"/>
      <c r="ANM1035" s="4"/>
      <c r="ANY1035" s="4"/>
      <c r="AOC1035" s="4"/>
      <c r="AOO1035" s="4"/>
      <c r="AOS1035" s="4"/>
      <c r="APE1035" s="4"/>
      <c r="API1035" s="4"/>
      <c r="APU1035" s="4"/>
      <c r="APY1035" s="4"/>
      <c r="AQK1035" s="4"/>
      <c r="AQO1035" s="4"/>
      <c r="ARA1035" s="4"/>
      <c r="ARE1035" s="4"/>
      <c r="ARQ1035" s="4"/>
      <c r="ARU1035" s="4"/>
      <c r="ASG1035" s="4"/>
      <c r="ASK1035" s="4"/>
      <c r="ASW1035" s="4"/>
      <c r="ATA1035" s="4"/>
      <c r="ATM1035" s="4"/>
      <c r="ATQ1035" s="4"/>
      <c r="AUC1035" s="4"/>
      <c r="AUG1035" s="4"/>
      <c r="AUS1035" s="4"/>
      <c r="AUW1035" s="4"/>
      <c r="AVI1035" s="4"/>
      <c r="AVM1035" s="4"/>
      <c r="AVY1035" s="4"/>
      <c r="AWC1035" s="4"/>
      <c r="AWO1035" s="4"/>
      <c r="AWS1035" s="4"/>
      <c r="AXE1035" s="4"/>
      <c r="AXI1035" s="4"/>
      <c r="AXU1035" s="4"/>
      <c r="AXY1035" s="4"/>
      <c r="AYK1035" s="4"/>
      <c r="AYO1035" s="4"/>
      <c r="AZA1035" s="4"/>
      <c r="AZE1035" s="4"/>
      <c r="AZQ1035" s="4"/>
      <c r="AZU1035" s="4"/>
      <c r="BAG1035" s="4"/>
      <c r="BAK1035" s="4"/>
      <c r="BAW1035" s="4"/>
      <c r="BBA1035" s="4"/>
      <c r="BBM1035" s="4"/>
      <c r="BBQ1035" s="4"/>
      <c r="BCC1035" s="4"/>
      <c r="BCG1035" s="4"/>
      <c r="BCS1035" s="4"/>
      <c r="BCW1035" s="4"/>
      <c r="BDI1035" s="4"/>
      <c r="BDM1035" s="4"/>
      <c r="BDY1035" s="4"/>
      <c r="BEC1035" s="4"/>
      <c r="BEO1035" s="4"/>
      <c r="BES1035" s="4"/>
      <c r="BFE1035" s="4"/>
      <c r="BFI1035" s="4"/>
      <c r="BFU1035" s="4"/>
    </row>
    <row r="1036" spans="1:1021 1033:1529" x14ac:dyDescent="0.2">
      <c r="A1036" s="4"/>
      <c r="D1036" s="16"/>
      <c r="CO1036" s="4"/>
      <c r="DA1036" s="4"/>
      <c r="DE1036" s="4"/>
      <c r="DQ1036" s="4"/>
      <c r="DU1036" s="4"/>
      <c r="EG1036" s="4"/>
      <c r="EK1036" s="4"/>
      <c r="EW1036" s="4"/>
      <c r="FA1036" s="4"/>
      <c r="FM1036" s="4"/>
      <c r="FQ1036" s="4"/>
      <c r="GC1036" s="4"/>
      <c r="GG1036" s="4"/>
      <c r="GS1036" s="4"/>
      <c r="GW1036" s="4"/>
      <c r="HI1036" s="4"/>
      <c r="HM1036" s="4"/>
      <c r="HY1036" s="4"/>
      <c r="IC1036" s="4"/>
      <c r="IO1036" s="4"/>
      <c r="IS1036" s="4"/>
      <c r="JE1036" s="4"/>
      <c r="JI1036" s="4"/>
      <c r="JU1036" s="4"/>
      <c r="JY1036" s="4"/>
      <c r="KK1036" s="4"/>
      <c r="KO1036" s="4"/>
      <c r="LA1036" s="4"/>
      <c r="LE1036" s="4"/>
      <c r="LQ1036" s="4"/>
      <c r="LU1036" s="4"/>
      <c r="MG1036" s="4"/>
      <c r="MK1036" s="4"/>
      <c r="MW1036" s="4"/>
      <c r="NA1036" s="4"/>
      <c r="NM1036" s="4"/>
      <c r="NQ1036" s="4"/>
      <c r="OC1036" s="4"/>
      <c r="OG1036" s="4"/>
      <c r="OS1036" s="4"/>
      <c r="OW1036" s="4"/>
      <c r="PI1036" s="4"/>
      <c r="PM1036" s="4"/>
      <c r="PY1036" s="4"/>
      <c r="QC1036" s="4"/>
      <c r="QO1036" s="4"/>
      <c r="QS1036" s="4"/>
      <c r="RE1036" s="4"/>
      <c r="RI1036" s="4"/>
      <c r="RU1036" s="4"/>
      <c r="RY1036" s="4"/>
      <c r="SK1036" s="4"/>
      <c r="SO1036" s="4"/>
      <c r="TA1036" s="4"/>
      <c r="TE1036" s="4"/>
      <c r="TQ1036" s="4"/>
      <c r="TU1036" s="4"/>
      <c r="UG1036" s="4"/>
      <c r="UK1036" s="4"/>
      <c r="UW1036" s="4"/>
      <c r="VA1036" s="4"/>
      <c r="VM1036" s="4"/>
      <c r="VQ1036" s="4"/>
      <c r="WC1036" s="4"/>
      <c r="WG1036" s="4"/>
      <c r="WS1036" s="4"/>
      <c r="WW1036" s="4"/>
      <c r="XI1036" s="4"/>
      <c r="XM1036" s="4"/>
      <c r="XY1036" s="4"/>
      <c r="YC1036" s="4"/>
      <c r="YO1036" s="4"/>
      <c r="YS1036" s="4"/>
      <c r="ZE1036" s="4"/>
      <c r="ZI1036" s="4"/>
      <c r="ZU1036" s="4"/>
      <c r="ZY1036" s="4"/>
      <c r="AAK1036" s="4"/>
      <c r="AAO1036" s="4"/>
      <c r="ABA1036" s="4"/>
      <c r="ABE1036" s="4"/>
      <c r="ABQ1036" s="4"/>
      <c r="ABU1036" s="4"/>
      <c r="ACG1036" s="4"/>
      <c r="ACK1036" s="4"/>
      <c r="ACW1036" s="4"/>
      <c r="ADA1036" s="4"/>
      <c r="ADM1036" s="4"/>
      <c r="ADQ1036" s="4"/>
      <c r="AEC1036" s="4"/>
      <c r="AEG1036" s="4"/>
      <c r="AES1036" s="4"/>
      <c r="AEW1036" s="4"/>
      <c r="AFI1036" s="4"/>
      <c r="AFM1036" s="4"/>
      <c r="AFY1036" s="4"/>
      <c r="AGC1036" s="4"/>
      <c r="AGO1036" s="4"/>
      <c r="AGS1036" s="4"/>
      <c r="AHE1036" s="4"/>
      <c r="AHI1036" s="4"/>
      <c r="AHU1036" s="4"/>
      <c r="AHY1036" s="4"/>
      <c r="AIK1036" s="4"/>
      <c r="AIO1036" s="4"/>
      <c r="AJA1036" s="4"/>
      <c r="AJE1036" s="4"/>
      <c r="AJQ1036" s="4"/>
      <c r="AJU1036" s="4"/>
      <c r="AKG1036" s="4"/>
      <c r="AKK1036" s="4"/>
      <c r="AKW1036" s="4"/>
      <c r="ALA1036" s="4"/>
      <c r="ALM1036" s="4"/>
      <c r="ALQ1036" s="4"/>
      <c r="AMC1036" s="4"/>
      <c r="AMG1036" s="4"/>
      <c r="AMS1036" s="4"/>
      <c r="AMW1036" s="4"/>
      <c r="ANI1036" s="4"/>
      <c r="ANM1036" s="4"/>
      <c r="ANY1036" s="4"/>
      <c r="AOC1036" s="4"/>
      <c r="AOO1036" s="4"/>
      <c r="AOS1036" s="4"/>
      <c r="APE1036" s="4"/>
      <c r="API1036" s="4"/>
      <c r="APU1036" s="4"/>
      <c r="APY1036" s="4"/>
      <c r="AQK1036" s="4"/>
      <c r="AQO1036" s="4"/>
      <c r="ARA1036" s="4"/>
      <c r="ARE1036" s="4"/>
      <c r="ARQ1036" s="4"/>
      <c r="ARU1036" s="4"/>
      <c r="ASG1036" s="4"/>
      <c r="ASK1036" s="4"/>
      <c r="ASW1036" s="4"/>
      <c r="ATA1036" s="4"/>
      <c r="ATM1036" s="4"/>
      <c r="ATQ1036" s="4"/>
      <c r="AUC1036" s="4"/>
      <c r="AUG1036" s="4"/>
      <c r="AUS1036" s="4"/>
      <c r="AUW1036" s="4"/>
      <c r="AVI1036" s="4"/>
      <c r="AVM1036" s="4"/>
      <c r="AVY1036" s="4"/>
      <c r="AWC1036" s="4"/>
      <c r="AWO1036" s="4"/>
      <c r="AWS1036" s="4"/>
      <c r="AXE1036" s="4"/>
      <c r="AXI1036" s="4"/>
      <c r="AXU1036" s="4"/>
      <c r="AXY1036" s="4"/>
      <c r="AYK1036" s="4"/>
      <c r="AYO1036" s="4"/>
      <c r="AZA1036" s="4"/>
      <c r="AZE1036" s="4"/>
      <c r="AZQ1036" s="4"/>
      <c r="AZU1036" s="4"/>
      <c r="BAG1036" s="4"/>
      <c r="BAK1036" s="4"/>
      <c r="BAW1036" s="4"/>
      <c r="BBA1036" s="4"/>
      <c r="BBM1036" s="4"/>
      <c r="BBQ1036" s="4"/>
      <c r="BCC1036" s="4"/>
      <c r="BCG1036" s="4"/>
      <c r="BCS1036" s="4"/>
      <c r="BCW1036" s="4"/>
      <c r="BDI1036" s="4"/>
      <c r="BDM1036" s="4"/>
      <c r="BDY1036" s="4"/>
      <c r="BEC1036" s="4"/>
      <c r="BEO1036" s="4"/>
      <c r="BES1036" s="4"/>
      <c r="BFE1036" s="4"/>
      <c r="BFI1036" s="4"/>
      <c r="BFU1036" s="4"/>
    </row>
    <row r="1037" spans="1:1021 1033:1529" x14ac:dyDescent="0.2">
      <c r="A1037" s="4"/>
      <c r="D1037" s="16"/>
      <c r="CO1037" s="4"/>
      <c r="DA1037" s="4"/>
      <c r="DE1037" s="4"/>
      <c r="DQ1037" s="4"/>
      <c r="DU1037" s="4"/>
      <c r="EG1037" s="4"/>
      <c r="EK1037" s="4"/>
      <c r="EW1037" s="4"/>
      <c r="FA1037" s="4"/>
      <c r="FM1037" s="4"/>
      <c r="FQ1037" s="4"/>
      <c r="GC1037" s="4"/>
      <c r="GG1037" s="4"/>
      <c r="GS1037" s="4"/>
      <c r="GW1037" s="4"/>
      <c r="HI1037" s="4"/>
      <c r="HM1037" s="4"/>
      <c r="HY1037" s="4"/>
      <c r="IC1037" s="4"/>
      <c r="IO1037" s="4"/>
      <c r="IS1037" s="4"/>
      <c r="JE1037" s="4"/>
      <c r="JI1037" s="4"/>
      <c r="JU1037" s="4"/>
      <c r="JY1037" s="4"/>
      <c r="KK1037" s="4"/>
      <c r="KO1037" s="4"/>
      <c r="LA1037" s="4"/>
      <c r="LE1037" s="4"/>
      <c r="LQ1037" s="4"/>
      <c r="LU1037" s="4"/>
      <c r="MG1037" s="4"/>
      <c r="MK1037" s="4"/>
      <c r="MW1037" s="4"/>
      <c r="NA1037" s="4"/>
      <c r="NM1037" s="4"/>
      <c r="NQ1037" s="4"/>
      <c r="OC1037" s="4"/>
      <c r="OG1037" s="4"/>
      <c r="OS1037" s="4"/>
      <c r="OW1037" s="4"/>
      <c r="PI1037" s="4"/>
      <c r="PM1037" s="4"/>
      <c r="PY1037" s="4"/>
      <c r="QC1037" s="4"/>
      <c r="QO1037" s="4"/>
      <c r="QS1037" s="4"/>
      <c r="RE1037" s="4"/>
      <c r="RI1037" s="4"/>
      <c r="RU1037" s="4"/>
      <c r="RY1037" s="4"/>
      <c r="SK1037" s="4"/>
      <c r="SO1037" s="4"/>
      <c r="TA1037" s="4"/>
      <c r="TE1037" s="4"/>
      <c r="TQ1037" s="4"/>
      <c r="TU1037" s="4"/>
      <c r="UG1037" s="4"/>
      <c r="UK1037" s="4"/>
      <c r="UW1037" s="4"/>
      <c r="VA1037" s="4"/>
      <c r="VM1037" s="4"/>
      <c r="VQ1037" s="4"/>
      <c r="WC1037" s="4"/>
      <c r="WG1037" s="4"/>
      <c r="WS1037" s="4"/>
      <c r="WW1037" s="4"/>
      <c r="XI1037" s="4"/>
      <c r="XM1037" s="4"/>
      <c r="XY1037" s="4"/>
      <c r="YC1037" s="4"/>
      <c r="YO1037" s="4"/>
      <c r="YS1037" s="4"/>
      <c r="ZE1037" s="4"/>
      <c r="ZI1037" s="4"/>
      <c r="ZU1037" s="4"/>
      <c r="ZY1037" s="4"/>
      <c r="AAK1037" s="4"/>
      <c r="AAO1037" s="4"/>
      <c r="ABA1037" s="4"/>
      <c r="ABE1037" s="4"/>
      <c r="ABQ1037" s="4"/>
      <c r="ABU1037" s="4"/>
      <c r="ACG1037" s="4"/>
      <c r="ACK1037" s="4"/>
      <c r="ACW1037" s="4"/>
      <c r="ADA1037" s="4"/>
      <c r="ADM1037" s="4"/>
      <c r="ADQ1037" s="4"/>
      <c r="AEC1037" s="4"/>
      <c r="AEG1037" s="4"/>
      <c r="AES1037" s="4"/>
      <c r="AEW1037" s="4"/>
      <c r="AFI1037" s="4"/>
      <c r="AFM1037" s="4"/>
      <c r="AFY1037" s="4"/>
      <c r="AGC1037" s="4"/>
      <c r="AGO1037" s="4"/>
      <c r="AGS1037" s="4"/>
      <c r="AHE1037" s="4"/>
      <c r="AHI1037" s="4"/>
      <c r="AHU1037" s="4"/>
      <c r="AHY1037" s="4"/>
      <c r="AIK1037" s="4"/>
      <c r="AIO1037" s="4"/>
      <c r="AJA1037" s="4"/>
      <c r="AJE1037" s="4"/>
      <c r="AJQ1037" s="4"/>
      <c r="AJU1037" s="4"/>
      <c r="AKG1037" s="4"/>
      <c r="AKK1037" s="4"/>
      <c r="AKW1037" s="4"/>
      <c r="ALA1037" s="4"/>
      <c r="ALM1037" s="4"/>
      <c r="ALQ1037" s="4"/>
      <c r="AMC1037" s="4"/>
      <c r="AMG1037" s="4"/>
      <c r="AMS1037" s="4"/>
      <c r="AMW1037" s="4"/>
      <c r="ANI1037" s="4"/>
      <c r="ANM1037" s="4"/>
      <c r="ANY1037" s="4"/>
      <c r="AOC1037" s="4"/>
      <c r="AOO1037" s="4"/>
      <c r="AOS1037" s="4"/>
      <c r="APE1037" s="4"/>
      <c r="API1037" s="4"/>
      <c r="APU1037" s="4"/>
      <c r="APY1037" s="4"/>
      <c r="AQK1037" s="4"/>
      <c r="AQO1037" s="4"/>
      <c r="ARA1037" s="4"/>
      <c r="ARE1037" s="4"/>
      <c r="ARQ1037" s="4"/>
      <c r="ARU1037" s="4"/>
      <c r="ASG1037" s="4"/>
      <c r="ASK1037" s="4"/>
      <c r="ASW1037" s="4"/>
      <c r="ATA1037" s="4"/>
      <c r="ATM1037" s="4"/>
      <c r="ATQ1037" s="4"/>
      <c r="AUC1037" s="4"/>
      <c r="AUG1037" s="4"/>
      <c r="AUS1037" s="4"/>
      <c r="AUW1037" s="4"/>
      <c r="AVI1037" s="4"/>
      <c r="AVM1037" s="4"/>
      <c r="AVY1037" s="4"/>
      <c r="AWC1037" s="4"/>
      <c r="AWO1037" s="4"/>
      <c r="AWS1037" s="4"/>
      <c r="AXE1037" s="4"/>
      <c r="AXI1037" s="4"/>
      <c r="AXU1037" s="4"/>
      <c r="AXY1037" s="4"/>
      <c r="AYK1037" s="4"/>
      <c r="AYO1037" s="4"/>
      <c r="AZA1037" s="4"/>
      <c r="AZE1037" s="4"/>
      <c r="AZQ1037" s="4"/>
      <c r="AZU1037" s="4"/>
      <c r="BAG1037" s="4"/>
      <c r="BAK1037" s="4"/>
      <c r="BAW1037" s="4"/>
      <c r="BBA1037" s="4"/>
      <c r="BBM1037" s="4"/>
      <c r="BBQ1037" s="4"/>
      <c r="BCC1037" s="4"/>
      <c r="BCG1037" s="4"/>
      <c r="BCS1037" s="4"/>
      <c r="BCW1037" s="4"/>
      <c r="BDI1037" s="4"/>
      <c r="BDM1037" s="4"/>
      <c r="BDY1037" s="4"/>
      <c r="BEC1037" s="4"/>
      <c r="BEO1037" s="4"/>
      <c r="BES1037" s="4"/>
      <c r="BFE1037" s="4"/>
      <c r="BFI1037" s="4"/>
      <c r="BFU1037" s="4"/>
    </row>
    <row r="1038" spans="1:1021 1033:1529" x14ac:dyDescent="0.2">
      <c r="A1038" s="4"/>
      <c r="D1038" s="16"/>
      <c r="CO1038" s="4"/>
      <c r="DA1038" s="4"/>
      <c r="DE1038" s="4"/>
      <c r="DQ1038" s="4"/>
      <c r="DU1038" s="4"/>
      <c r="EG1038" s="4"/>
      <c r="EK1038" s="4"/>
      <c r="EW1038" s="4"/>
      <c r="FA1038" s="4"/>
      <c r="FM1038" s="4"/>
      <c r="FQ1038" s="4"/>
      <c r="GC1038" s="4"/>
      <c r="GG1038" s="4"/>
      <c r="GS1038" s="4"/>
      <c r="GW1038" s="4"/>
      <c r="HI1038" s="4"/>
      <c r="HM1038" s="4"/>
      <c r="HY1038" s="4"/>
      <c r="IC1038" s="4"/>
      <c r="IO1038" s="4"/>
      <c r="IS1038" s="4"/>
      <c r="JE1038" s="4"/>
      <c r="JI1038" s="4"/>
      <c r="JU1038" s="4"/>
      <c r="JY1038" s="4"/>
      <c r="KK1038" s="4"/>
      <c r="KO1038" s="4"/>
      <c r="LA1038" s="4"/>
      <c r="LE1038" s="4"/>
      <c r="LQ1038" s="4"/>
      <c r="LU1038" s="4"/>
      <c r="MG1038" s="4"/>
      <c r="MK1038" s="4"/>
      <c r="MW1038" s="4"/>
      <c r="NA1038" s="4"/>
      <c r="NM1038" s="4"/>
      <c r="NQ1038" s="4"/>
      <c r="OC1038" s="4"/>
      <c r="OG1038" s="4"/>
      <c r="OS1038" s="4"/>
      <c r="OW1038" s="4"/>
      <c r="PI1038" s="4"/>
      <c r="PM1038" s="4"/>
      <c r="PY1038" s="4"/>
      <c r="QC1038" s="4"/>
      <c r="QO1038" s="4"/>
      <c r="QS1038" s="4"/>
      <c r="RE1038" s="4"/>
      <c r="RI1038" s="4"/>
      <c r="RU1038" s="4"/>
      <c r="RY1038" s="4"/>
      <c r="SK1038" s="4"/>
      <c r="SO1038" s="4"/>
      <c r="TA1038" s="4"/>
      <c r="TE1038" s="4"/>
      <c r="TQ1038" s="4"/>
      <c r="TU1038" s="4"/>
      <c r="UG1038" s="4"/>
      <c r="UK1038" s="4"/>
      <c r="UW1038" s="4"/>
      <c r="VA1038" s="4"/>
      <c r="VM1038" s="4"/>
      <c r="VQ1038" s="4"/>
      <c r="WC1038" s="4"/>
      <c r="WG1038" s="4"/>
      <c r="WS1038" s="4"/>
      <c r="WW1038" s="4"/>
      <c r="XI1038" s="4"/>
      <c r="XM1038" s="4"/>
      <c r="XY1038" s="4"/>
      <c r="YC1038" s="4"/>
      <c r="YO1038" s="4"/>
      <c r="YS1038" s="4"/>
      <c r="ZE1038" s="4"/>
      <c r="ZI1038" s="4"/>
      <c r="ZU1038" s="4"/>
      <c r="ZY1038" s="4"/>
      <c r="AAK1038" s="4"/>
      <c r="AAO1038" s="4"/>
      <c r="ABA1038" s="4"/>
      <c r="ABE1038" s="4"/>
      <c r="ABQ1038" s="4"/>
      <c r="ABU1038" s="4"/>
      <c r="ACG1038" s="4"/>
      <c r="ACK1038" s="4"/>
      <c r="ACW1038" s="4"/>
      <c r="ADA1038" s="4"/>
      <c r="ADM1038" s="4"/>
      <c r="ADQ1038" s="4"/>
      <c r="AEC1038" s="4"/>
      <c r="AEG1038" s="4"/>
      <c r="AES1038" s="4"/>
      <c r="AEW1038" s="4"/>
      <c r="AFI1038" s="4"/>
      <c r="AFM1038" s="4"/>
      <c r="AFY1038" s="4"/>
      <c r="AGC1038" s="4"/>
      <c r="AGO1038" s="4"/>
      <c r="AGS1038" s="4"/>
      <c r="AHE1038" s="4"/>
      <c r="AHI1038" s="4"/>
      <c r="AHU1038" s="4"/>
      <c r="AHY1038" s="4"/>
      <c r="AIK1038" s="4"/>
      <c r="AIO1038" s="4"/>
      <c r="AJA1038" s="4"/>
      <c r="AJE1038" s="4"/>
      <c r="AJQ1038" s="4"/>
      <c r="AJU1038" s="4"/>
      <c r="AKG1038" s="4"/>
      <c r="AKK1038" s="4"/>
      <c r="AKW1038" s="4"/>
      <c r="ALA1038" s="4"/>
      <c r="ALM1038" s="4"/>
      <c r="ALQ1038" s="4"/>
      <c r="AMC1038" s="4"/>
      <c r="AMG1038" s="4"/>
      <c r="AMS1038" s="4"/>
      <c r="AMW1038" s="4"/>
      <c r="ANI1038" s="4"/>
      <c r="ANM1038" s="4"/>
      <c r="ANY1038" s="4"/>
      <c r="AOC1038" s="4"/>
      <c r="AOO1038" s="4"/>
      <c r="AOS1038" s="4"/>
      <c r="APE1038" s="4"/>
      <c r="API1038" s="4"/>
      <c r="APU1038" s="4"/>
      <c r="APY1038" s="4"/>
      <c r="AQK1038" s="4"/>
      <c r="AQO1038" s="4"/>
      <c r="ARA1038" s="4"/>
      <c r="ARE1038" s="4"/>
      <c r="ARQ1038" s="4"/>
      <c r="ARU1038" s="4"/>
      <c r="ASG1038" s="4"/>
      <c r="ASK1038" s="4"/>
      <c r="ASW1038" s="4"/>
      <c r="ATA1038" s="4"/>
      <c r="ATM1038" s="4"/>
      <c r="ATQ1038" s="4"/>
      <c r="AUC1038" s="4"/>
      <c r="AUG1038" s="4"/>
      <c r="AUS1038" s="4"/>
      <c r="AUW1038" s="4"/>
      <c r="AVI1038" s="4"/>
      <c r="AVM1038" s="4"/>
      <c r="AVY1038" s="4"/>
      <c r="AWC1038" s="4"/>
      <c r="AWO1038" s="4"/>
      <c r="AWS1038" s="4"/>
      <c r="AXE1038" s="4"/>
      <c r="AXI1038" s="4"/>
      <c r="AXU1038" s="4"/>
      <c r="AXY1038" s="4"/>
      <c r="AYK1038" s="4"/>
      <c r="AYO1038" s="4"/>
      <c r="AZA1038" s="4"/>
      <c r="AZE1038" s="4"/>
      <c r="AZQ1038" s="4"/>
      <c r="AZU1038" s="4"/>
      <c r="BAG1038" s="4"/>
      <c r="BAK1038" s="4"/>
      <c r="BAW1038" s="4"/>
      <c r="BBA1038" s="4"/>
      <c r="BBM1038" s="4"/>
      <c r="BBQ1038" s="4"/>
      <c r="BCC1038" s="4"/>
      <c r="BCG1038" s="4"/>
      <c r="BCS1038" s="4"/>
      <c r="BCW1038" s="4"/>
      <c r="BDI1038" s="4"/>
      <c r="BDM1038" s="4"/>
      <c r="BDY1038" s="4"/>
      <c r="BEC1038" s="4"/>
      <c r="BEO1038" s="4"/>
      <c r="BES1038" s="4"/>
      <c r="BFE1038" s="4"/>
      <c r="BFI1038" s="4"/>
      <c r="BFU1038" s="4"/>
    </row>
    <row r="1039" spans="1:1021 1033:1529" x14ac:dyDescent="0.2">
      <c r="A1039" s="4"/>
      <c r="D1039" s="16"/>
      <c r="CO1039" s="4"/>
      <c r="DA1039" s="4"/>
      <c r="DE1039" s="4"/>
      <c r="DQ1039" s="4"/>
      <c r="DU1039" s="4"/>
      <c r="EG1039" s="4"/>
      <c r="EK1039" s="4"/>
      <c r="EW1039" s="4"/>
      <c r="FA1039" s="4"/>
      <c r="FM1039" s="4"/>
      <c r="FQ1039" s="4"/>
      <c r="GC1039" s="4"/>
      <c r="GG1039" s="4"/>
      <c r="GS1039" s="4"/>
      <c r="GW1039" s="4"/>
      <c r="HI1039" s="4"/>
      <c r="HM1039" s="4"/>
      <c r="HY1039" s="4"/>
      <c r="IC1039" s="4"/>
      <c r="IO1039" s="4"/>
      <c r="IS1039" s="4"/>
      <c r="JE1039" s="4"/>
      <c r="JI1039" s="4"/>
      <c r="JU1039" s="4"/>
      <c r="JY1039" s="4"/>
      <c r="KK1039" s="4"/>
      <c r="KO1039" s="4"/>
      <c r="LA1039" s="4"/>
      <c r="LE1039" s="4"/>
      <c r="LQ1039" s="4"/>
      <c r="LU1039" s="4"/>
      <c r="MG1039" s="4"/>
      <c r="MK1039" s="4"/>
      <c r="MW1039" s="4"/>
      <c r="NA1039" s="4"/>
      <c r="NM1039" s="4"/>
      <c r="NQ1039" s="4"/>
      <c r="OC1039" s="4"/>
      <c r="OG1039" s="4"/>
      <c r="OS1039" s="4"/>
      <c r="OW1039" s="4"/>
      <c r="PI1039" s="4"/>
      <c r="PM1039" s="4"/>
      <c r="PY1039" s="4"/>
      <c r="QC1039" s="4"/>
      <c r="QO1039" s="4"/>
      <c r="QS1039" s="4"/>
      <c r="RE1039" s="4"/>
      <c r="RI1039" s="4"/>
      <c r="RU1039" s="4"/>
      <c r="RY1039" s="4"/>
      <c r="SK1039" s="4"/>
      <c r="SO1039" s="4"/>
      <c r="TA1039" s="4"/>
      <c r="TE1039" s="4"/>
      <c r="TQ1039" s="4"/>
      <c r="TU1039" s="4"/>
      <c r="UG1039" s="4"/>
      <c r="UK1039" s="4"/>
      <c r="UW1039" s="4"/>
      <c r="VA1039" s="4"/>
      <c r="VM1039" s="4"/>
      <c r="VQ1039" s="4"/>
      <c r="WC1039" s="4"/>
      <c r="WG1039" s="4"/>
      <c r="WS1039" s="4"/>
      <c r="WW1039" s="4"/>
      <c r="XI1039" s="4"/>
      <c r="XM1039" s="4"/>
      <c r="XY1039" s="4"/>
      <c r="YC1039" s="4"/>
      <c r="YO1039" s="4"/>
      <c r="YS1039" s="4"/>
      <c r="ZE1039" s="4"/>
      <c r="ZI1039" s="4"/>
      <c r="ZU1039" s="4"/>
      <c r="ZY1039" s="4"/>
      <c r="AAK1039" s="4"/>
      <c r="AAO1039" s="4"/>
      <c r="ABA1039" s="4"/>
      <c r="ABE1039" s="4"/>
      <c r="ABQ1039" s="4"/>
      <c r="ABU1039" s="4"/>
      <c r="ACG1039" s="4"/>
      <c r="ACK1039" s="4"/>
      <c r="ACW1039" s="4"/>
      <c r="ADA1039" s="4"/>
      <c r="ADM1039" s="4"/>
      <c r="ADQ1039" s="4"/>
      <c r="AEC1039" s="4"/>
      <c r="AEG1039" s="4"/>
      <c r="AES1039" s="4"/>
      <c r="AEW1039" s="4"/>
      <c r="AFI1039" s="4"/>
      <c r="AFM1039" s="4"/>
      <c r="AFY1039" s="4"/>
      <c r="AGC1039" s="4"/>
      <c r="AGO1039" s="4"/>
      <c r="AGS1039" s="4"/>
      <c r="AHE1039" s="4"/>
      <c r="AHI1039" s="4"/>
      <c r="AHU1039" s="4"/>
      <c r="AHY1039" s="4"/>
      <c r="AIK1039" s="4"/>
      <c r="AIO1039" s="4"/>
      <c r="AJA1039" s="4"/>
      <c r="AJE1039" s="4"/>
      <c r="AJQ1039" s="4"/>
      <c r="AJU1039" s="4"/>
      <c r="AKG1039" s="4"/>
      <c r="AKK1039" s="4"/>
      <c r="AKW1039" s="4"/>
      <c r="ALA1039" s="4"/>
      <c r="ALM1039" s="4"/>
      <c r="ALQ1039" s="4"/>
      <c r="AMC1039" s="4"/>
      <c r="AMG1039" s="4"/>
      <c r="AMS1039" s="4"/>
      <c r="AMW1039" s="4"/>
      <c r="ANI1039" s="4"/>
      <c r="ANM1039" s="4"/>
      <c r="ANY1039" s="4"/>
      <c r="AOC1039" s="4"/>
      <c r="AOO1039" s="4"/>
      <c r="AOS1039" s="4"/>
      <c r="APE1039" s="4"/>
      <c r="API1039" s="4"/>
      <c r="APU1039" s="4"/>
      <c r="APY1039" s="4"/>
      <c r="AQK1039" s="4"/>
      <c r="AQO1039" s="4"/>
      <c r="ARA1039" s="4"/>
      <c r="ARE1039" s="4"/>
      <c r="ARQ1039" s="4"/>
      <c r="ARU1039" s="4"/>
      <c r="ASG1039" s="4"/>
      <c r="ASK1039" s="4"/>
      <c r="ASW1039" s="4"/>
      <c r="ATA1039" s="4"/>
      <c r="ATM1039" s="4"/>
      <c r="ATQ1039" s="4"/>
      <c r="AUC1039" s="4"/>
      <c r="AUG1039" s="4"/>
      <c r="AUS1039" s="4"/>
      <c r="AUW1039" s="4"/>
      <c r="AVI1039" s="4"/>
      <c r="AVM1039" s="4"/>
      <c r="AVY1039" s="4"/>
      <c r="AWC1039" s="4"/>
      <c r="AWO1039" s="4"/>
      <c r="AWS1039" s="4"/>
      <c r="AXE1039" s="4"/>
      <c r="AXI1039" s="4"/>
      <c r="AXU1039" s="4"/>
      <c r="AXY1039" s="4"/>
      <c r="AYK1039" s="4"/>
      <c r="AYO1039" s="4"/>
      <c r="AZA1039" s="4"/>
      <c r="AZE1039" s="4"/>
      <c r="AZQ1039" s="4"/>
      <c r="AZU1039" s="4"/>
      <c r="BAG1039" s="4"/>
      <c r="BAK1039" s="4"/>
      <c r="BAW1039" s="4"/>
      <c r="BBA1039" s="4"/>
      <c r="BBM1039" s="4"/>
      <c r="BBQ1039" s="4"/>
      <c r="BCC1039" s="4"/>
      <c r="BCG1039" s="4"/>
      <c r="BCS1039" s="4"/>
      <c r="BCW1039" s="4"/>
      <c r="BDI1039" s="4"/>
      <c r="BDM1039" s="4"/>
      <c r="BDY1039" s="4"/>
      <c r="BEC1039" s="4"/>
      <c r="BEO1039" s="4"/>
      <c r="BES1039" s="4"/>
      <c r="BFE1039" s="4"/>
      <c r="BFI1039" s="4"/>
      <c r="BFU1039" s="4"/>
    </row>
    <row r="1040" spans="1:1021 1033:1529" x14ac:dyDescent="0.2">
      <c r="A1040" s="4"/>
      <c r="D1040" s="16"/>
      <c r="CO1040" s="4"/>
      <c r="DA1040" s="4"/>
      <c r="DE1040" s="4"/>
      <c r="DQ1040" s="4"/>
      <c r="DU1040" s="4"/>
      <c r="EG1040" s="4"/>
      <c r="EK1040" s="4"/>
      <c r="EW1040" s="4"/>
      <c r="FA1040" s="4"/>
      <c r="FM1040" s="4"/>
      <c r="FQ1040" s="4"/>
      <c r="GC1040" s="4"/>
      <c r="GG1040" s="4"/>
      <c r="GS1040" s="4"/>
      <c r="GW1040" s="4"/>
      <c r="HI1040" s="4"/>
      <c r="HM1040" s="4"/>
      <c r="HY1040" s="4"/>
      <c r="IC1040" s="4"/>
      <c r="IO1040" s="4"/>
      <c r="IS1040" s="4"/>
      <c r="JE1040" s="4"/>
      <c r="JI1040" s="4"/>
      <c r="JU1040" s="4"/>
      <c r="JY1040" s="4"/>
      <c r="KK1040" s="4"/>
      <c r="KO1040" s="4"/>
      <c r="LA1040" s="4"/>
      <c r="LE1040" s="4"/>
      <c r="LQ1040" s="4"/>
      <c r="LU1040" s="4"/>
      <c r="MG1040" s="4"/>
      <c r="MK1040" s="4"/>
      <c r="MW1040" s="4"/>
      <c r="NA1040" s="4"/>
      <c r="NM1040" s="4"/>
      <c r="NQ1040" s="4"/>
      <c r="OC1040" s="4"/>
      <c r="OG1040" s="4"/>
      <c r="OS1040" s="4"/>
      <c r="OW1040" s="4"/>
      <c r="PI1040" s="4"/>
      <c r="PM1040" s="4"/>
      <c r="PY1040" s="4"/>
      <c r="QC1040" s="4"/>
      <c r="QO1040" s="4"/>
      <c r="QS1040" s="4"/>
      <c r="RE1040" s="4"/>
      <c r="RI1040" s="4"/>
      <c r="RU1040" s="4"/>
      <c r="RY1040" s="4"/>
      <c r="SK1040" s="4"/>
      <c r="SO1040" s="4"/>
      <c r="TA1040" s="4"/>
      <c r="TE1040" s="4"/>
      <c r="TQ1040" s="4"/>
      <c r="TU1040" s="4"/>
      <c r="UG1040" s="4"/>
      <c r="UK1040" s="4"/>
      <c r="UW1040" s="4"/>
      <c r="VA1040" s="4"/>
      <c r="VM1040" s="4"/>
      <c r="VQ1040" s="4"/>
      <c r="WC1040" s="4"/>
      <c r="WG1040" s="4"/>
      <c r="WS1040" s="4"/>
      <c r="WW1040" s="4"/>
      <c r="XI1040" s="4"/>
      <c r="XM1040" s="4"/>
      <c r="XY1040" s="4"/>
      <c r="YC1040" s="4"/>
      <c r="YO1040" s="4"/>
      <c r="YS1040" s="4"/>
      <c r="ZE1040" s="4"/>
      <c r="ZI1040" s="4"/>
      <c r="ZU1040" s="4"/>
      <c r="ZY1040" s="4"/>
      <c r="AAK1040" s="4"/>
      <c r="AAO1040" s="4"/>
      <c r="ABA1040" s="4"/>
      <c r="ABE1040" s="4"/>
      <c r="ABQ1040" s="4"/>
      <c r="ABU1040" s="4"/>
      <c r="ACG1040" s="4"/>
      <c r="ACK1040" s="4"/>
      <c r="ACW1040" s="4"/>
      <c r="ADA1040" s="4"/>
      <c r="ADM1040" s="4"/>
      <c r="ADQ1040" s="4"/>
      <c r="AEC1040" s="4"/>
      <c r="AEG1040" s="4"/>
      <c r="AES1040" s="4"/>
      <c r="AEW1040" s="4"/>
      <c r="AFI1040" s="4"/>
      <c r="AFM1040" s="4"/>
      <c r="AFY1040" s="4"/>
      <c r="AGC1040" s="4"/>
      <c r="AGO1040" s="4"/>
      <c r="AGS1040" s="4"/>
      <c r="AHE1040" s="4"/>
      <c r="AHI1040" s="4"/>
      <c r="AHU1040" s="4"/>
      <c r="AHY1040" s="4"/>
      <c r="AIK1040" s="4"/>
      <c r="AIO1040" s="4"/>
      <c r="AJA1040" s="4"/>
      <c r="AJE1040" s="4"/>
      <c r="AJQ1040" s="4"/>
      <c r="AJU1040" s="4"/>
      <c r="AKG1040" s="4"/>
      <c r="AKK1040" s="4"/>
      <c r="AKW1040" s="4"/>
      <c r="ALA1040" s="4"/>
      <c r="ALM1040" s="4"/>
      <c r="ALQ1040" s="4"/>
      <c r="AMC1040" s="4"/>
      <c r="AMG1040" s="4"/>
      <c r="AMS1040" s="4"/>
      <c r="AMW1040" s="4"/>
      <c r="ANI1040" s="4"/>
      <c r="ANM1040" s="4"/>
      <c r="ANY1040" s="4"/>
      <c r="AOC1040" s="4"/>
      <c r="AOO1040" s="4"/>
      <c r="AOS1040" s="4"/>
      <c r="APE1040" s="4"/>
      <c r="API1040" s="4"/>
      <c r="APU1040" s="4"/>
      <c r="APY1040" s="4"/>
      <c r="AQK1040" s="4"/>
      <c r="AQO1040" s="4"/>
      <c r="ARA1040" s="4"/>
      <c r="ARE1040" s="4"/>
      <c r="ARQ1040" s="4"/>
      <c r="ARU1040" s="4"/>
      <c r="ASG1040" s="4"/>
      <c r="ASK1040" s="4"/>
      <c r="ASW1040" s="4"/>
      <c r="ATA1040" s="4"/>
      <c r="ATM1040" s="4"/>
      <c r="ATQ1040" s="4"/>
      <c r="AUC1040" s="4"/>
      <c r="AUG1040" s="4"/>
      <c r="AUS1040" s="4"/>
      <c r="AUW1040" s="4"/>
      <c r="AVI1040" s="4"/>
      <c r="AVM1040" s="4"/>
      <c r="AVY1040" s="4"/>
      <c r="AWC1040" s="4"/>
      <c r="AWO1040" s="4"/>
      <c r="AWS1040" s="4"/>
      <c r="AXE1040" s="4"/>
      <c r="AXI1040" s="4"/>
      <c r="AXU1040" s="4"/>
      <c r="AXY1040" s="4"/>
      <c r="AYK1040" s="4"/>
      <c r="AYO1040" s="4"/>
      <c r="AZA1040" s="4"/>
      <c r="AZE1040" s="4"/>
      <c r="AZQ1040" s="4"/>
      <c r="AZU1040" s="4"/>
      <c r="BAG1040" s="4"/>
      <c r="BAK1040" s="4"/>
      <c r="BAW1040" s="4"/>
      <c r="BBA1040" s="4"/>
      <c r="BBM1040" s="4"/>
      <c r="BBQ1040" s="4"/>
      <c r="BCC1040" s="4"/>
      <c r="BCG1040" s="4"/>
      <c r="BCS1040" s="4"/>
      <c r="BCW1040" s="4"/>
      <c r="BDI1040" s="4"/>
      <c r="BDM1040" s="4"/>
      <c r="BDY1040" s="4"/>
      <c r="BEC1040" s="4"/>
      <c r="BEO1040" s="4"/>
      <c r="BES1040" s="4"/>
      <c r="BFE1040" s="4"/>
      <c r="BFI1040" s="4"/>
      <c r="BFU1040" s="4"/>
    </row>
    <row r="1041" spans="1:1021 1033:1529" x14ac:dyDescent="0.2">
      <c r="A1041" s="4"/>
      <c r="D1041" s="16"/>
      <c r="CO1041" s="4"/>
      <c r="DA1041" s="4"/>
      <c r="DE1041" s="4"/>
      <c r="DQ1041" s="4"/>
      <c r="DU1041" s="4"/>
      <c r="EG1041" s="4"/>
      <c r="EK1041" s="4"/>
      <c r="EW1041" s="4"/>
      <c r="FA1041" s="4"/>
      <c r="FM1041" s="4"/>
      <c r="FQ1041" s="4"/>
      <c r="GC1041" s="4"/>
      <c r="GG1041" s="4"/>
      <c r="GS1041" s="4"/>
      <c r="GW1041" s="4"/>
      <c r="HI1041" s="4"/>
      <c r="HM1041" s="4"/>
      <c r="HY1041" s="4"/>
      <c r="IC1041" s="4"/>
      <c r="IO1041" s="4"/>
      <c r="IS1041" s="4"/>
      <c r="JE1041" s="4"/>
      <c r="JI1041" s="4"/>
      <c r="JU1041" s="4"/>
      <c r="JY1041" s="4"/>
      <c r="KK1041" s="4"/>
      <c r="KO1041" s="4"/>
      <c r="LA1041" s="4"/>
      <c r="LE1041" s="4"/>
      <c r="LQ1041" s="4"/>
      <c r="LU1041" s="4"/>
      <c r="MG1041" s="4"/>
      <c r="MK1041" s="4"/>
      <c r="MW1041" s="4"/>
      <c r="NA1041" s="4"/>
      <c r="NM1041" s="4"/>
      <c r="NQ1041" s="4"/>
      <c r="OC1041" s="4"/>
      <c r="OG1041" s="4"/>
      <c r="OS1041" s="4"/>
      <c r="OW1041" s="4"/>
      <c r="PI1041" s="4"/>
      <c r="PM1041" s="4"/>
      <c r="PY1041" s="4"/>
      <c r="QC1041" s="4"/>
      <c r="QO1041" s="4"/>
      <c r="QS1041" s="4"/>
      <c r="RE1041" s="4"/>
      <c r="RI1041" s="4"/>
      <c r="RU1041" s="4"/>
      <c r="RY1041" s="4"/>
      <c r="SK1041" s="4"/>
      <c r="SO1041" s="4"/>
      <c r="TA1041" s="4"/>
      <c r="TE1041" s="4"/>
      <c r="TQ1041" s="4"/>
      <c r="TU1041" s="4"/>
      <c r="UG1041" s="4"/>
      <c r="UK1041" s="4"/>
      <c r="UW1041" s="4"/>
      <c r="VA1041" s="4"/>
      <c r="VM1041" s="4"/>
      <c r="VQ1041" s="4"/>
      <c r="WC1041" s="4"/>
      <c r="WG1041" s="4"/>
      <c r="WS1041" s="4"/>
      <c r="WW1041" s="4"/>
      <c r="XI1041" s="4"/>
      <c r="XM1041" s="4"/>
      <c r="XY1041" s="4"/>
      <c r="YC1041" s="4"/>
      <c r="YO1041" s="4"/>
      <c r="YS1041" s="4"/>
      <c r="ZE1041" s="4"/>
      <c r="ZI1041" s="4"/>
      <c r="ZU1041" s="4"/>
      <c r="ZY1041" s="4"/>
      <c r="AAK1041" s="4"/>
      <c r="AAO1041" s="4"/>
      <c r="ABA1041" s="4"/>
      <c r="ABE1041" s="4"/>
      <c r="ABQ1041" s="4"/>
      <c r="ABU1041" s="4"/>
      <c r="ACG1041" s="4"/>
      <c r="ACK1041" s="4"/>
      <c r="ACW1041" s="4"/>
      <c r="ADA1041" s="4"/>
      <c r="ADM1041" s="4"/>
      <c r="ADQ1041" s="4"/>
      <c r="AEC1041" s="4"/>
      <c r="AEG1041" s="4"/>
      <c r="AES1041" s="4"/>
      <c r="AEW1041" s="4"/>
      <c r="AFI1041" s="4"/>
      <c r="AFM1041" s="4"/>
      <c r="AFY1041" s="4"/>
      <c r="AGC1041" s="4"/>
      <c r="AGO1041" s="4"/>
      <c r="AGS1041" s="4"/>
      <c r="AHE1041" s="4"/>
      <c r="AHI1041" s="4"/>
      <c r="AHU1041" s="4"/>
      <c r="AHY1041" s="4"/>
      <c r="AIK1041" s="4"/>
      <c r="AIO1041" s="4"/>
      <c r="AJA1041" s="4"/>
      <c r="AJE1041" s="4"/>
      <c r="AJQ1041" s="4"/>
      <c r="AJU1041" s="4"/>
      <c r="AKG1041" s="4"/>
      <c r="AKK1041" s="4"/>
      <c r="AKW1041" s="4"/>
      <c r="ALA1041" s="4"/>
      <c r="ALM1041" s="4"/>
      <c r="ALQ1041" s="4"/>
      <c r="AMC1041" s="4"/>
      <c r="AMG1041" s="4"/>
      <c r="AMS1041" s="4"/>
      <c r="AMW1041" s="4"/>
      <c r="ANI1041" s="4"/>
      <c r="ANM1041" s="4"/>
      <c r="ANY1041" s="4"/>
      <c r="AOC1041" s="4"/>
      <c r="AOO1041" s="4"/>
      <c r="AOS1041" s="4"/>
      <c r="APE1041" s="4"/>
      <c r="API1041" s="4"/>
      <c r="APU1041" s="4"/>
      <c r="APY1041" s="4"/>
      <c r="AQK1041" s="4"/>
      <c r="AQO1041" s="4"/>
      <c r="ARA1041" s="4"/>
      <c r="ARE1041" s="4"/>
      <c r="ARQ1041" s="4"/>
      <c r="ARU1041" s="4"/>
      <c r="ASG1041" s="4"/>
      <c r="ASK1041" s="4"/>
      <c r="ASW1041" s="4"/>
      <c r="ATA1041" s="4"/>
      <c r="ATM1041" s="4"/>
      <c r="ATQ1041" s="4"/>
      <c r="AUC1041" s="4"/>
      <c r="AUG1041" s="4"/>
      <c r="AUS1041" s="4"/>
      <c r="AUW1041" s="4"/>
      <c r="AVI1041" s="4"/>
      <c r="AVM1041" s="4"/>
      <c r="AVY1041" s="4"/>
      <c r="AWC1041" s="4"/>
      <c r="AWO1041" s="4"/>
      <c r="AWS1041" s="4"/>
      <c r="AXE1041" s="4"/>
      <c r="AXI1041" s="4"/>
      <c r="AXU1041" s="4"/>
      <c r="AXY1041" s="4"/>
      <c r="AYK1041" s="4"/>
      <c r="AYO1041" s="4"/>
      <c r="AZA1041" s="4"/>
      <c r="AZE1041" s="4"/>
      <c r="AZQ1041" s="4"/>
      <c r="AZU1041" s="4"/>
      <c r="BAG1041" s="4"/>
      <c r="BAK1041" s="4"/>
      <c r="BAW1041" s="4"/>
      <c r="BBA1041" s="4"/>
      <c r="BBM1041" s="4"/>
      <c r="BBQ1041" s="4"/>
      <c r="BCC1041" s="4"/>
      <c r="BCG1041" s="4"/>
      <c r="BCS1041" s="4"/>
      <c r="BCW1041" s="4"/>
      <c r="BDI1041" s="4"/>
      <c r="BDM1041" s="4"/>
      <c r="BDY1041" s="4"/>
      <c r="BEC1041" s="4"/>
      <c r="BEO1041" s="4"/>
      <c r="BES1041" s="4"/>
      <c r="BFE1041" s="4"/>
      <c r="BFI1041" s="4"/>
      <c r="BFU1041" s="4"/>
    </row>
    <row r="1042" spans="1:1021 1033:1529" x14ac:dyDescent="0.2">
      <c r="A1042" s="4"/>
      <c r="D1042" s="16"/>
      <c r="CO1042" s="4"/>
      <c r="DA1042" s="4"/>
      <c r="DE1042" s="4"/>
      <c r="DQ1042" s="4"/>
      <c r="DU1042" s="4"/>
      <c r="EG1042" s="4"/>
      <c r="EK1042" s="4"/>
      <c r="EW1042" s="4"/>
      <c r="FA1042" s="4"/>
      <c r="FM1042" s="4"/>
      <c r="FQ1042" s="4"/>
      <c r="GC1042" s="4"/>
      <c r="GG1042" s="4"/>
      <c r="GS1042" s="4"/>
      <c r="GW1042" s="4"/>
      <c r="HI1042" s="4"/>
      <c r="HM1042" s="4"/>
      <c r="HY1042" s="4"/>
      <c r="IC1042" s="4"/>
      <c r="IO1042" s="4"/>
      <c r="IS1042" s="4"/>
      <c r="JE1042" s="4"/>
      <c r="JI1042" s="4"/>
      <c r="JU1042" s="4"/>
      <c r="JY1042" s="4"/>
      <c r="KK1042" s="4"/>
      <c r="KO1042" s="4"/>
      <c r="LA1042" s="4"/>
      <c r="LE1042" s="4"/>
      <c r="LQ1042" s="4"/>
      <c r="LU1042" s="4"/>
      <c r="MG1042" s="4"/>
      <c r="MK1042" s="4"/>
      <c r="MW1042" s="4"/>
      <c r="NA1042" s="4"/>
      <c r="NM1042" s="4"/>
      <c r="NQ1042" s="4"/>
      <c r="OC1042" s="4"/>
      <c r="OG1042" s="4"/>
      <c r="OS1042" s="4"/>
      <c r="OW1042" s="4"/>
      <c r="PI1042" s="4"/>
      <c r="PM1042" s="4"/>
      <c r="PY1042" s="4"/>
      <c r="QC1042" s="4"/>
      <c r="QO1042" s="4"/>
      <c r="QS1042" s="4"/>
      <c r="RE1042" s="4"/>
      <c r="RI1042" s="4"/>
      <c r="RU1042" s="4"/>
      <c r="RY1042" s="4"/>
      <c r="SK1042" s="4"/>
      <c r="SO1042" s="4"/>
      <c r="TA1042" s="4"/>
      <c r="TE1042" s="4"/>
      <c r="TQ1042" s="4"/>
      <c r="TU1042" s="4"/>
      <c r="UG1042" s="4"/>
      <c r="UK1042" s="4"/>
      <c r="UW1042" s="4"/>
      <c r="VA1042" s="4"/>
      <c r="VM1042" s="4"/>
      <c r="VQ1042" s="4"/>
      <c r="WC1042" s="4"/>
      <c r="WG1042" s="4"/>
      <c r="WS1042" s="4"/>
      <c r="WW1042" s="4"/>
      <c r="XI1042" s="4"/>
      <c r="XM1042" s="4"/>
      <c r="XY1042" s="4"/>
      <c r="YC1042" s="4"/>
      <c r="YO1042" s="4"/>
      <c r="YS1042" s="4"/>
      <c r="ZE1042" s="4"/>
      <c r="ZI1042" s="4"/>
      <c r="ZU1042" s="4"/>
      <c r="ZY1042" s="4"/>
      <c r="AAK1042" s="4"/>
      <c r="AAO1042" s="4"/>
      <c r="ABA1042" s="4"/>
      <c r="ABE1042" s="4"/>
      <c r="ABQ1042" s="4"/>
      <c r="ABU1042" s="4"/>
      <c r="ACG1042" s="4"/>
      <c r="ACK1042" s="4"/>
      <c r="ACW1042" s="4"/>
      <c r="ADA1042" s="4"/>
      <c r="ADM1042" s="4"/>
      <c r="ADQ1042" s="4"/>
      <c r="AEC1042" s="4"/>
      <c r="AEG1042" s="4"/>
      <c r="AES1042" s="4"/>
      <c r="AEW1042" s="4"/>
      <c r="AFI1042" s="4"/>
      <c r="AFM1042" s="4"/>
      <c r="AFY1042" s="4"/>
      <c r="AGC1042" s="4"/>
      <c r="AGO1042" s="4"/>
      <c r="AGS1042" s="4"/>
      <c r="AHE1042" s="4"/>
      <c r="AHI1042" s="4"/>
      <c r="AHU1042" s="4"/>
      <c r="AHY1042" s="4"/>
      <c r="AIK1042" s="4"/>
      <c r="AIO1042" s="4"/>
      <c r="AJA1042" s="4"/>
      <c r="AJE1042" s="4"/>
      <c r="AJQ1042" s="4"/>
      <c r="AJU1042" s="4"/>
      <c r="AKG1042" s="4"/>
      <c r="AKK1042" s="4"/>
      <c r="AKW1042" s="4"/>
      <c r="ALA1042" s="4"/>
      <c r="ALM1042" s="4"/>
      <c r="ALQ1042" s="4"/>
      <c r="AMC1042" s="4"/>
      <c r="AMG1042" s="4"/>
      <c r="AMS1042" s="4"/>
      <c r="AMW1042" s="4"/>
      <c r="ANI1042" s="4"/>
      <c r="ANM1042" s="4"/>
      <c r="ANY1042" s="4"/>
      <c r="AOC1042" s="4"/>
      <c r="AOO1042" s="4"/>
      <c r="AOS1042" s="4"/>
      <c r="APE1042" s="4"/>
      <c r="API1042" s="4"/>
      <c r="APU1042" s="4"/>
      <c r="APY1042" s="4"/>
      <c r="AQK1042" s="4"/>
      <c r="AQO1042" s="4"/>
      <c r="ARA1042" s="4"/>
      <c r="ARE1042" s="4"/>
      <c r="ARQ1042" s="4"/>
      <c r="ARU1042" s="4"/>
      <c r="ASG1042" s="4"/>
      <c r="ASK1042" s="4"/>
      <c r="ASW1042" s="4"/>
      <c r="ATA1042" s="4"/>
      <c r="ATM1042" s="4"/>
      <c r="ATQ1042" s="4"/>
      <c r="AUC1042" s="4"/>
      <c r="AUG1042" s="4"/>
      <c r="AUS1042" s="4"/>
      <c r="AUW1042" s="4"/>
      <c r="AVI1042" s="4"/>
      <c r="AVM1042" s="4"/>
      <c r="AVY1042" s="4"/>
      <c r="AWC1042" s="4"/>
      <c r="AWO1042" s="4"/>
      <c r="AWS1042" s="4"/>
      <c r="AXE1042" s="4"/>
      <c r="AXI1042" s="4"/>
      <c r="AXU1042" s="4"/>
      <c r="AXY1042" s="4"/>
      <c r="AYK1042" s="4"/>
      <c r="AYO1042" s="4"/>
      <c r="AZA1042" s="4"/>
      <c r="AZE1042" s="4"/>
      <c r="AZQ1042" s="4"/>
      <c r="AZU1042" s="4"/>
      <c r="BAG1042" s="4"/>
      <c r="BAK1042" s="4"/>
      <c r="BAW1042" s="4"/>
      <c r="BBA1042" s="4"/>
      <c r="BBM1042" s="4"/>
      <c r="BBQ1042" s="4"/>
      <c r="BCC1042" s="4"/>
      <c r="BCG1042" s="4"/>
      <c r="BCS1042" s="4"/>
      <c r="BCW1042" s="4"/>
      <c r="BDI1042" s="4"/>
      <c r="BDM1042" s="4"/>
      <c r="BDY1042" s="4"/>
      <c r="BEC1042" s="4"/>
      <c r="BEO1042" s="4"/>
      <c r="BES1042" s="4"/>
      <c r="BFE1042" s="4"/>
      <c r="BFI1042" s="4"/>
      <c r="BFU1042" s="4"/>
    </row>
    <row r="1043" spans="1:1021 1033:1529" x14ac:dyDescent="0.2">
      <c r="A1043" s="4"/>
      <c r="D1043" s="16"/>
      <c r="CO1043" s="4"/>
      <c r="DA1043" s="4"/>
      <c r="DE1043" s="4"/>
      <c r="DQ1043" s="4"/>
      <c r="DU1043" s="4"/>
      <c r="EG1043" s="4"/>
      <c r="EK1043" s="4"/>
      <c r="EW1043" s="4"/>
      <c r="FA1043" s="4"/>
      <c r="FM1043" s="4"/>
      <c r="FQ1043" s="4"/>
      <c r="GC1043" s="4"/>
      <c r="GG1043" s="4"/>
      <c r="GS1043" s="4"/>
      <c r="GW1043" s="4"/>
      <c r="HI1043" s="4"/>
      <c r="HM1043" s="4"/>
      <c r="HY1043" s="4"/>
      <c r="IC1043" s="4"/>
      <c r="IO1043" s="4"/>
      <c r="IS1043" s="4"/>
      <c r="JE1043" s="4"/>
      <c r="JI1043" s="4"/>
      <c r="JU1043" s="4"/>
      <c r="JY1043" s="4"/>
      <c r="KK1043" s="4"/>
      <c r="KO1043" s="4"/>
      <c r="LA1043" s="4"/>
      <c r="LE1043" s="4"/>
      <c r="LQ1043" s="4"/>
      <c r="LU1043" s="4"/>
      <c r="MG1043" s="4"/>
      <c r="MK1043" s="4"/>
      <c r="MW1043" s="4"/>
      <c r="NA1043" s="4"/>
      <c r="NM1043" s="4"/>
      <c r="NQ1043" s="4"/>
      <c r="OC1043" s="4"/>
      <c r="OG1043" s="4"/>
      <c r="OS1043" s="4"/>
      <c r="OW1043" s="4"/>
      <c r="PI1043" s="4"/>
      <c r="PM1043" s="4"/>
      <c r="PY1043" s="4"/>
      <c r="QC1043" s="4"/>
      <c r="QO1043" s="4"/>
      <c r="QS1043" s="4"/>
      <c r="RE1043" s="4"/>
      <c r="RI1043" s="4"/>
      <c r="RU1043" s="4"/>
      <c r="RY1043" s="4"/>
      <c r="SK1043" s="4"/>
      <c r="SO1043" s="4"/>
      <c r="TA1043" s="4"/>
      <c r="TE1043" s="4"/>
      <c r="TQ1043" s="4"/>
      <c r="TU1043" s="4"/>
      <c r="UG1043" s="4"/>
      <c r="UK1043" s="4"/>
      <c r="UW1043" s="4"/>
      <c r="VA1043" s="4"/>
      <c r="VM1043" s="4"/>
      <c r="VQ1043" s="4"/>
      <c r="WC1043" s="4"/>
      <c r="WG1043" s="4"/>
      <c r="WS1043" s="4"/>
      <c r="WW1043" s="4"/>
      <c r="XI1043" s="4"/>
      <c r="XM1043" s="4"/>
      <c r="XY1043" s="4"/>
      <c r="YC1043" s="4"/>
      <c r="YO1043" s="4"/>
      <c r="YS1043" s="4"/>
      <c r="ZE1043" s="4"/>
      <c r="ZI1043" s="4"/>
      <c r="ZU1043" s="4"/>
      <c r="ZY1043" s="4"/>
      <c r="AAK1043" s="4"/>
      <c r="AAO1043" s="4"/>
      <c r="ABA1043" s="4"/>
      <c r="ABE1043" s="4"/>
      <c r="ABQ1043" s="4"/>
      <c r="ABU1043" s="4"/>
      <c r="ACG1043" s="4"/>
      <c r="ACK1043" s="4"/>
      <c r="ACW1043" s="4"/>
      <c r="ADA1043" s="4"/>
      <c r="ADM1043" s="4"/>
      <c r="ADQ1043" s="4"/>
      <c r="AEC1043" s="4"/>
      <c r="AEG1043" s="4"/>
      <c r="AES1043" s="4"/>
      <c r="AEW1043" s="4"/>
      <c r="AFI1043" s="4"/>
      <c r="AFM1043" s="4"/>
      <c r="AFY1043" s="4"/>
      <c r="AGC1043" s="4"/>
      <c r="AGO1043" s="4"/>
      <c r="AGS1043" s="4"/>
      <c r="AHE1043" s="4"/>
      <c r="AHI1043" s="4"/>
      <c r="AHU1043" s="4"/>
      <c r="AHY1043" s="4"/>
      <c r="AIK1043" s="4"/>
      <c r="AIO1043" s="4"/>
      <c r="AJA1043" s="4"/>
      <c r="AJE1043" s="4"/>
      <c r="AJQ1043" s="4"/>
      <c r="AJU1043" s="4"/>
      <c r="AKG1043" s="4"/>
      <c r="AKK1043" s="4"/>
      <c r="AKW1043" s="4"/>
      <c r="ALA1043" s="4"/>
      <c r="ALM1043" s="4"/>
      <c r="ALQ1043" s="4"/>
      <c r="AMC1043" s="4"/>
      <c r="AMG1043" s="4"/>
      <c r="AMS1043" s="4"/>
      <c r="AMW1043" s="4"/>
      <c r="ANI1043" s="4"/>
      <c r="ANM1043" s="4"/>
      <c r="ANY1043" s="4"/>
      <c r="AOC1043" s="4"/>
      <c r="AOO1043" s="4"/>
      <c r="AOS1043" s="4"/>
      <c r="APE1043" s="4"/>
      <c r="API1043" s="4"/>
      <c r="APU1043" s="4"/>
      <c r="APY1043" s="4"/>
      <c r="AQK1043" s="4"/>
      <c r="AQO1043" s="4"/>
      <c r="ARA1043" s="4"/>
      <c r="ARE1043" s="4"/>
      <c r="ARQ1043" s="4"/>
      <c r="ARU1043" s="4"/>
      <c r="ASG1043" s="4"/>
      <c r="ASK1043" s="4"/>
      <c r="ASW1043" s="4"/>
      <c r="ATA1043" s="4"/>
      <c r="ATM1043" s="4"/>
      <c r="ATQ1043" s="4"/>
      <c r="AUC1043" s="4"/>
      <c r="AUG1043" s="4"/>
      <c r="AUS1043" s="4"/>
      <c r="AUW1043" s="4"/>
      <c r="AVI1043" s="4"/>
      <c r="AVM1043" s="4"/>
      <c r="AVY1043" s="4"/>
      <c r="AWC1043" s="4"/>
      <c r="AWO1043" s="4"/>
      <c r="AWS1043" s="4"/>
      <c r="AXE1043" s="4"/>
      <c r="AXI1043" s="4"/>
      <c r="AXU1043" s="4"/>
      <c r="AXY1043" s="4"/>
      <c r="AYK1043" s="4"/>
      <c r="AYO1043" s="4"/>
      <c r="AZA1043" s="4"/>
      <c r="AZE1043" s="4"/>
      <c r="AZQ1043" s="4"/>
      <c r="AZU1043" s="4"/>
      <c r="BAG1043" s="4"/>
      <c r="BAK1043" s="4"/>
      <c r="BAW1043" s="4"/>
      <c r="BBA1043" s="4"/>
      <c r="BBM1043" s="4"/>
      <c r="BBQ1043" s="4"/>
      <c r="BCC1043" s="4"/>
      <c r="BCG1043" s="4"/>
      <c r="BCS1043" s="4"/>
      <c r="BCW1043" s="4"/>
      <c r="BDI1043" s="4"/>
      <c r="BDM1043" s="4"/>
      <c r="BDY1043" s="4"/>
      <c r="BEC1043" s="4"/>
      <c r="BEO1043" s="4"/>
      <c r="BES1043" s="4"/>
      <c r="BFE1043" s="4"/>
      <c r="BFI1043" s="4"/>
      <c r="BFU1043" s="4"/>
    </row>
    <row r="1044" spans="1:1021 1033:1529" x14ac:dyDescent="0.2">
      <c r="A1044" s="4"/>
      <c r="D1044" s="16"/>
      <c r="CO1044" s="4"/>
      <c r="DA1044" s="4"/>
      <c r="DE1044" s="4"/>
      <c r="DQ1044" s="4"/>
      <c r="DU1044" s="4"/>
      <c r="EG1044" s="4"/>
      <c r="EK1044" s="4"/>
      <c r="EW1044" s="4"/>
      <c r="FA1044" s="4"/>
      <c r="FM1044" s="4"/>
      <c r="FQ1044" s="4"/>
      <c r="GC1044" s="4"/>
      <c r="GG1044" s="4"/>
      <c r="GS1044" s="4"/>
      <c r="GW1044" s="4"/>
      <c r="HI1044" s="4"/>
      <c r="HM1044" s="4"/>
      <c r="HY1044" s="4"/>
      <c r="IC1044" s="4"/>
      <c r="IO1044" s="4"/>
      <c r="IS1044" s="4"/>
      <c r="JE1044" s="4"/>
      <c r="JI1044" s="4"/>
      <c r="JU1044" s="4"/>
      <c r="JY1044" s="4"/>
      <c r="KK1044" s="4"/>
      <c r="KO1044" s="4"/>
      <c r="LA1044" s="4"/>
      <c r="LE1044" s="4"/>
      <c r="LQ1044" s="4"/>
      <c r="LU1044" s="4"/>
      <c r="MG1044" s="4"/>
      <c r="MK1044" s="4"/>
      <c r="MW1044" s="4"/>
      <c r="NA1044" s="4"/>
      <c r="NM1044" s="4"/>
      <c r="NQ1044" s="4"/>
      <c r="OC1044" s="4"/>
      <c r="OG1044" s="4"/>
      <c r="OS1044" s="4"/>
      <c r="OW1044" s="4"/>
      <c r="PI1044" s="4"/>
      <c r="PM1044" s="4"/>
      <c r="PY1044" s="4"/>
      <c r="QC1044" s="4"/>
      <c r="QO1044" s="4"/>
      <c r="QS1044" s="4"/>
      <c r="RE1044" s="4"/>
      <c r="RI1044" s="4"/>
      <c r="RU1044" s="4"/>
      <c r="RY1044" s="4"/>
      <c r="SK1044" s="4"/>
      <c r="SO1044" s="4"/>
      <c r="TA1044" s="4"/>
      <c r="TE1044" s="4"/>
      <c r="TQ1044" s="4"/>
      <c r="TU1044" s="4"/>
      <c r="UG1044" s="4"/>
      <c r="UK1044" s="4"/>
      <c r="UW1044" s="4"/>
      <c r="VA1044" s="4"/>
      <c r="VM1044" s="4"/>
      <c r="VQ1044" s="4"/>
      <c r="WC1044" s="4"/>
      <c r="WG1044" s="4"/>
      <c r="WS1044" s="4"/>
      <c r="WW1044" s="4"/>
      <c r="XI1044" s="4"/>
      <c r="XM1044" s="4"/>
      <c r="XY1044" s="4"/>
      <c r="YC1044" s="4"/>
      <c r="YO1044" s="4"/>
      <c r="YS1044" s="4"/>
      <c r="ZE1044" s="4"/>
      <c r="ZI1044" s="4"/>
      <c r="ZU1044" s="4"/>
      <c r="ZY1044" s="4"/>
      <c r="AAK1044" s="4"/>
      <c r="AAO1044" s="4"/>
      <c r="ABA1044" s="4"/>
      <c r="ABE1044" s="4"/>
      <c r="ABQ1044" s="4"/>
      <c r="ABU1044" s="4"/>
      <c r="ACG1044" s="4"/>
      <c r="ACK1044" s="4"/>
      <c r="ACW1044" s="4"/>
      <c r="ADA1044" s="4"/>
      <c r="ADM1044" s="4"/>
      <c r="ADQ1044" s="4"/>
      <c r="AEC1044" s="4"/>
      <c r="AEG1044" s="4"/>
      <c r="AES1044" s="4"/>
      <c r="AEW1044" s="4"/>
      <c r="AFI1044" s="4"/>
      <c r="AFM1044" s="4"/>
      <c r="AFY1044" s="4"/>
      <c r="AGC1044" s="4"/>
      <c r="AGO1044" s="4"/>
      <c r="AGS1044" s="4"/>
      <c r="AHE1044" s="4"/>
      <c r="AHI1044" s="4"/>
      <c r="AHU1044" s="4"/>
      <c r="AHY1044" s="4"/>
      <c r="AIK1044" s="4"/>
      <c r="AIO1044" s="4"/>
      <c r="AJA1044" s="4"/>
      <c r="AJE1044" s="4"/>
      <c r="AJQ1044" s="4"/>
      <c r="AJU1044" s="4"/>
      <c r="AKG1044" s="4"/>
      <c r="AKK1044" s="4"/>
      <c r="AKW1044" s="4"/>
      <c r="ALA1044" s="4"/>
      <c r="ALM1044" s="4"/>
      <c r="ALQ1044" s="4"/>
      <c r="AMC1044" s="4"/>
      <c r="AMG1044" s="4"/>
      <c r="AMS1044" s="4"/>
      <c r="AMW1044" s="4"/>
      <c r="ANI1044" s="4"/>
      <c r="ANM1044" s="4"/>
      <c r="ANY1044" s="4"/>
      <c r="AOC1044" s="4"/>
      <c r="AOO1044" s="4"/>
      <c r="AOS1044" s="4"/>
      <c r="APE1044" s="4"/>
      <c r="API1044" s="4"/>
      <c r="APU1044" s="4"/>
      <c r="APY1044" s="4"/>
      <c r="AQK1044" s="4"/>
      <c r="AQO1044" s="4"/>
      <c r="ARA1044" s="4"/>
      <c r="ARE1044" s="4"/>
      <c r="ARQ1044" s="4"/>
      <c r="ARU1044" s="4"/>
      <c r="ASG1044" s="4"/>
      <c r="ASK1044" s="4"/>
      <c r="ASW1044" s="4"/>
      <c r="ATA1044" s="4"/>
      <c r="ATM1044" s="4"/>
      <c r="ATQ1044" s="4"/>
      <c r="AUC1044" s="4"/>
      <c r="AUG1044" s="4"/>
      <c r="AUS1044" s="4"/>
      <c r="AUW1044" s="4"/>
      <c r="AVI1044" s="4"/>
      <c r="AVM1044" s="4"/>
      <c r="AVY1044" s="4"/>
      <c r="AWC1044" s="4"/>
      <c r="AWO1044" s="4"/>
      <c r="AWS1044" s="4"/>
      <c r="AXE1044" s="4"/>
      <c r="AXI1044" s="4"/>
      <c r="AXU1044" s="4"/>
      <c r="AXY1044" s="4"/>
      <c r="AYK1044" s="4"/>
      <c r="AYO1044" s="4"/>
      <c r="AZA1044" s="4"/>
      <c r="AZE1044" s="4"/>
      <c r="AZQ1044" s="4"/>
      <c r="AZU1044" s="4"/>
      <c r="BAG1044" s="4"/>
      <c r="BAK1044" s="4"/>
      <c r="BAW1044" s="4"/>
      <c r="BBA1044" s="4"/>
      <c r="BBM1044" s="4"/>
      <c r="BBQ1044" s="4"/>
      <c r="BCC1044" s="4"/>
      <c r="BCG1044" s="4"/>
      <c r="BCS1044" s="4"/>
      <c r="BCW1044" s="4"/>
      <c r="BDI1044" s="4"/>
      <c r="BDM1044" s="4"/>
      <c r="BDY1044" s="4"/>
      <c r="BEC1044" s="4"/>
      <c r="BEO1044" s="4"/>
      <c r="BES1044" s="4"/>
      <c r="BFE1044" s="4"/>
      <c r="BFI1044" s="4"/>
      <c r="BFU1044" s="4"/>
    </row>
    <row r="1045" spans="1:1021 1033:1529" x14ac:dyDescent="0.2">
      <c r="A1045" s="4"/>
      <c r="D1045" s="16"/>
      <c r="CO1045" s="4"/>
      <c r="DA1045" s="4"/>
      <c r="DE1045" s="4"/>
      <c r="DQ1045" s="4"/>
      <c r="DU1045" s="4"/>
      <c r="EG1045" s="4"/>
      <c r="EK1045" s="4"/>
      <c r="EW1045" s="4"/>
      <c r="FA1045" s="4"/>
      <c r="FM1045" s="4"/>
      <c r="FQ1045" s="4"/>
      <c r="GC1045" s="4"/>
      <c r="GG1045" s="4"/>
      <c r="GS1045" s="4"/>
      <c r="GW1045" s="4"/>
      <c r="HI1045" s="4"/>
      <c r="HM1045" s="4"/>
      <c r="HY1045" s="4"/>
      <c r="IC1045" s="4"/>
      <c r="IO1045" s="4"/>
      <c r="IS1045" s="4"/>
      <c r="JE1045" s="4"/>
      <c r="JI1045" s="4"/>
      <c r="JU1045" s="4"/>
      <c r="JY1045" s="4"/>
      <c r="KK1045" s="4"/>
      <c r="KO1045" s="4"/>
      <c r="LA1045" s="4"/>
      <c r="LE1045" s="4"/>
      <c r="LQ1045" s="4"/>
      <c r="LU1045" s="4"/>
      <c r="MG1045" s="4"/>
      <c r="MK1045" s="4"/>
      <c r="MW1045" s="4"/>
      <c r="NA1045" s="4"/>
      <c r="NM1045" s="4"/>
      <c r="NQ1045" s="4"/>
      <c r="OC1045" s="4"/>
      <c r="OG1045" s="4"/>
      <c r="OS1045" s="4"/>
      <c r="OW1045" s="4"/>
      <c r="PI1045" s="4"/>
      <c r="PM1045" s="4"/>
      <c r="PY1045" s="4"/>
      <c r="QC1045" s="4"/>
      <c r="QO1045" s="4"/>
      <c r="QS1045" s="4"/>
      <c r="RE1045" s="4"/>
      <c r="RI1045" s="4"/>
      <c r="RU1045" s="4"/>
      <c r="RY1045" s="4"/>
      <c r="SK1045" s="4"/>
      <c r="SO1045" s="4"/>
      <c r="TA1045" s="4"/>
      <c r="TE1045" s="4"/>
      <c r="TQ1045" s="4"/>
      <c r="TU1045" s="4"/>
      <c r="UG1045" s="4"/>
      <c r="UK1045" s="4"/>
      <c r="UW1045" s="4"/>
      <c r="VA1045" s="4"/>
      <c r="VM1045" s="4"/>
      <c r="VQ1045" s="4"/>
      <c r="WC1045" s="4"/>
      <c r="WG1045" s="4"/>
      <c r="WS1045" s="4"/>
      <c r="WW1045" s="4"/>
      <c r="XI1045" s="4"/>
      <c r="XM1045" s="4"/>
      <c r="XY1045" s="4"/>
      <c r="YC1045" s="4"/>
      <c r="YO1045" s="4"/>
      <c r="YS1045" s="4"/>
      <c r="ZE1045" s="4"/>
      <c r="ZI1045" s="4"/>
      <c r="ZU1045" s="4"/>
      <c r="ZY1045" s="4"/>
      <c r="AAK1045" s="4"/>
      <c r="AAO1045" s="4"/>
      <c r="ABA1045" s="4"/>
      <c r="ABE1045" s="4"/>
      <c r="ABQ1045" s="4"/>
      <c r="ABU1045" s="4"/>
      <c r="ACG1045" s="4"/>
      <c r="ACK1045" s="4"/>
      <c r="ACW1045" s="4"/>
      <c r="ADA1045" s="4"/>
      <c r="ADM1045" s="4"/>
      <c r="ADQ1045" s="4"/>
      <c r="AEC1045" s="4"/>
      <c r="AEG1045" s="4"/>
      <c r="AES1045" s="4"/>
      <c r="AEW1045" s="4"/>
      <c r="AFI1045" s="4"/>
      <c r="AFM1045" s="4"/>
      <c r="AFY1045" s="4"/>
      <c r="AGC1045" s="4"/>
      <c r="AGO1045" s="4"/>
      <c r="AGS1045" s="4"/>
      <c r="AHE1045" s="4"/>
      <c r="AHI1045" s="4"/>
      <c r="AHU1045" s="4"/>
      <c r="AHY1045" s="4"/>
      <c r="AIK1045" s="4"/>
      <c r="AIO1045" s="4"/>
      <c r="AJA1045" s="4"/>
      <c r="AJE1045" s="4"/>
      <c r="AJQ1045" s="4"/>
      <c r="AJU1045" s="4"/>
      <c r="AKG1045" s="4"/>
      <c r="AKK1045" s="4"/>
      <c r="AKW1045" s="4"/>
      <c r="ALA1045" s="4"/>
      <c r="ALM1045" s="4"/>
      <c r="ALQ1045" s="4"/>
      <c r="AMC1045" s="4"/>
      <c r="AMG1045" s="4"/>
      <c r="AMS1045" s="4"/>
      <c r="AMW1045" s="4"/>
      <c r="ANI1045" s="4"/>
      <c r="ANM1045" s="4"/>
      <c r="ANY1045" s="4"/>
      <c r="AOC1045" s="4"/>
      <c r="AOO1045" s="4"/>
      <c r="AOS1045" s="4"/>
      <c r="APE1045" s="4"/>
      <c r="API1045" s="4"/>
      <c r="APU1045" s="4"/>
      <c r="APY1045" s="4"/>
      <c r="AQK1045" s="4"/>
      <c r="AQO1045" s="4"/>
      <c r="ARA1045" s="4"/>
      <c r="ARE1045" s="4"/>
      <c r="ARQ1045" s="4"/>
      <c r="ARU1045" s="4"/>
      <c r="ASG1045" s="4"/>
      <c r="ASK1045" s="4"/>
      <c r="ASW1045" s="4"/>
      <c r="ATA1045" s="4"/>
      <c r="ATM1045" s="4"/>
      <c r="ATQ1045" s="4"/>
      <c r="AUC1045" s="4"/>
      <c r="AUG1045" s="4"/>
      <c r="AUS1045" s="4"/>
      <c r="AUW1045" s="4"/>
      <c r="AVI1045" s="4"/>
      <c r="AVM1045" s="4"/>
      <c r="AVY1045" s="4"/>
      <c r="AWC1045" s="4"/>
      <c r="AWO1045" s="4"/>
      <c r="AWS1045" s="4"/>
      <c r="AXE1045" s="4"/>
      <c r="AXI1045" s="4"/>
      <c r="AXU1045" s="4"/>
      <c r="AXY1045" s="4"/>
      <c r="AYK1045" s="4"/>
      <c r="AYO1045" s="4"/>
      <c r="AZA1045" s="4"/>
      <c r="AZE1045" s="4"/>
      <c r="AZQ1045" s="4"/>
      <c r="AZU1045" s="4"/>
      <c r="BAG1045" s="4"/>
      <c r="BAK1045" s="4"/>
      <c r="BAW1045" s="4"/>
      <c r="BBA1045" s="4"/>
      <c r="BBM1045" s="4"/>
      <c r="BBQ1045" s="4"/>
      <c r="BCC1045" s="4"/>
      <c r="BCG1045" s="4"/>
      <c r="BCS1045" s="4"/>
      <c r="BCW1045" s="4"/>
      <c r="BDI1045" s="4"/>
      <c r="BDM1045" s="4"/>
      <c r="BDY1045" s="4"/>
      <c r="BEC1045" s="4"/>
      <c r="BEO1045" s="4"/>
      <c r="BES1045" s="4"/>
      <c r="BFE1045" s="4"/>
      <c r="BFI1045" s="4"/>
      <c r="BFU1045" s="4"/>
    </row>
    <row r="1046" spans="1:1021 1033:1529" x14ac:dyDescent="0.2">
      <c r="A1046" s="4"/>
      <c r="D1046" s="16"/>
      <c r="CO1046" s="4"/>
      <c r="DA1046" s="4"/>
      <c r="DE1046" s="4"/>
      <c r="DQ1046" s="4"/>
      <c r="DU1046" s="4"/>
      <c r="EG1046" s="4"/>
      <c r="EK1046" s="4"/>
      <c r="EW1046" s="4"/>
      <c r="FA1046" s="4"/>
      <c r="FM1046" s="4"/>
      <c r="FQ1046" s="4"/>
      <c r="GC1046" s="4"/>
      <c r="GG1046" s="4"/>
      <c r="GS1046" s="4"/>
      <c r="GW1046" s="4"/>
      <c r="HI1046" s="4"/>
      <c r="HM1046" s="4"/>
      <c r="HY1046" s="4"/>
      <c r="IC1046" s="4"/>
      <c r="IO1046" s="4"/>
      <c r="IS1046" s="4"/>
      <c r="JE1046" s="4"/>
      <c r="JI1046" s="4"/>
      <c r="JU1046" s="4"/>
      <c r="JY1046" s="4"/>
      <c r="KK1046" s="4"/>
      <c r="KO1046" s="4"/>
      <c r="LA1046" s="4"/>
      <c r="LE1046" s="4"/>
      <c r="LQ1046" s="4"/>
      <c r="LU1046" s="4"/>
      <c r="MG1046" s="4"/>
      <c r="MK1046" s="4"/>
      <c r="MW1046" s="4"/>
      <c r="NA1046" s="4"/>
      <c r="NM1046" s="4"/>
      <c r="NQ1046" s="4"/>
      <c r="OC1046" s="4"/>
      <c r="OG1046" s="4"/>
      <c r="OS1046" s="4"/>
      <c r="OW1046" s="4"/>
      <c r="PI1046" s="4"/>
      <c r="PM1046" s="4"/>
      <c r="PY1046" s="4"/>
      <c r="QC1046" s="4"/>
      <c r="QO1046" s="4"/>
      <c r="QS1046" s="4"/>
      <c r="RE1046" s="4"/>
      <c r="RI1046" s="4"/>
      <c r="RU1046" s="4"/>
      <c r="RY1046" s="4"/>
      <c r="SK1046" s="4"/>
      <c r="SO1046" s="4"/>
      <c r="TA1046" s="4"/>
      <c r="TE1046" s="4"/>
      <c r="TQ1046" s="4"/>
      <c r="TU1046" s="4"/>
      <c r="UG1046" s="4"/>
      <c r="UK1046" s="4"/>
      <c r="UW1046" s="4"/>
      <c r="VA1046" s="4"/>
      <c r="VM1046" s="4"/>
      <c r="VQ1046" s="4"/>
      <c r="WC1046" s="4"/>
      <c r="WG1046" s="4"/>
      <c r="WS1046" s="4"/>
      <c r="WW1046" s="4"/>
      <c r="XI1046" s="4"/>
      <c r="XM1046" s="4"/>
      <c r="XY1046" s="4"/>
      <c r="YC1046" s="4"/>
      <c r="YO1046" s="4"/>
      <c r="YS1046" s="4"/>
      <c r="ZE1046" s="4"/>
      <c r="ZI1046" s="4"/>
      <c r="ZU1046" s="4"/>
      <c r="ZY1046" s="4"/>
      <c r="AAK1046" s="4"/>
      <c r="AAO1046" s="4"/>
      <c r="ABA1046" s="4"/>
      <c r="ABE1046" s="4"/>
      <c r="ABQ1046" s="4"/>
      <c r="ABU1046" s="4"/>
      <c r="ACG1046" s="4"/>
      <c r="ACK1046" s="4"/>
      <c r="ACW1046" s="4"/>
      <c r="ADA1046" s="4"/>
      <c r="ADM1046" s="4"/>
      <c r="ADQ1046" s="4"/>
      <c r="AEC1046" s="4"/>
      <c r="AEG1046" s="4"/>
      <c r="AES1046" s="4"/>
      <c r="AEW1046" s="4"/>
      <c r="AFI1046" s="4"/>
      <c r="AFM1046" s="4"/>
      <c r="AFY1046" s="4"/>
      <c r="AGC1046" s="4"/>
      <c r="AGO1046" s="4"/>
      <c r="AGS1046" s="4"/>
      <c r="AHE1046" s="4"/>
      <c r="AHI1046" s="4"/>
      <c r="AHU1046" s="4"/>
      <c r="AHY1046" s="4"/>
      <c r="AIK1046" s="4"/>
      <c r="AIO1046" s="4"/>
      <c r="AJA1046" s="4"/>
      <c r="AJE1046" s="4"/>
      <c r="AJQ1046" s="4"/>
      <c r="AJU1046" s="4"/>
      <c r="AKG1046" s="4"/>
      <c r="AKK1046" s="4"/>
      <c r="AKW1046" s="4"/>
      <c r="ALA1046" s="4"/>
      <c r="ALM1046" s="4"/>
      <c r="ALQ1046" s="4"/>
      <c r="AMC1046" s="4"/>
      <c r="AMG1046" s="4"/>
      <c r="AMS1046" s="4"/>
      <c r="AMW1046" s="4"/>
      <c r="ANI1046" s="4"/>
      <c r="ANM1046" s="4"/>
      <c r="ANY1046" s="4"/>
      <c r="AOC1046" s="4"/>
      <c r="AOO1046" s="4"/>
      <c r="AOS1046" s="4"/>
      <c r="APE1046" s="4"/>
      <c r="API1046" s="4"/>
      <c r="APU1046" s="4"/>
      <c r="APY1046" s="4"/>
      <c r="AQK1046" s="4"/>
      <c r="AQO1046" s="4"/>
      <c r="ARA1046" s="4"/>
      <c r="ARE1046" s="4"/>
      <c r="ARQ1046" s="4"/>
      <c r="ARU1046" s="4"/>
      <c r="ASG1046" s="4"/>
      <c r="ASK1046" s="4"/>
      <c r="ASW1046" s="4"/>
      <c r="ATA1046" s="4"/>
      <c r="ATM1046" s="4"/>
      <c r="ATQ1046" s="4"/>
      <c r="AUC1046" s="4"/>
      <c r="AUG1046" s="4"/>
      <c r="AUS1046" s="4"/>
      <c r="AUW1046" s="4"/>
      <c r="AVI1046" s="4"/>
      <c r="AVM1046" s="4"/>
      <c r="AVY1046" s="4"/>
      <c r="AWC1046" s="4"/>
      <c r="AWO1046" s="4"/>
      <c r="AWS1046" s="4"/>
      <c r="AXE1046" s="4"/>
      <c r="AXI1046" s="4"/>
      <c r="AXU1046" s="4"/>
      <c r="AXY1046" s="4"/>
      <c r="AYK1046" s="4"/>
      <c r="AYO1046" s="4"/>
      <c r="AZA1046" s="4"/>
      <c r="AZE1046" s="4"/>
      <c r="AZQ1046" s="4"/>
      <c r="AZU1046" s="4"/>
      <c r="BAG1046" s="4"/>
      <c r="BAK1046" s="4"/>
      <c r="BAW1046" s="4"/>
      <c r="BBA1046" s="4"/>
      <c r="BBM1046" s="4"/>
      <c r="BBQ1046" s="4"/>
      <c r="BCC1046" s="4"/>
      <c r="BCG1046" s="4"/>
      <c r="BCS1046" s="4"/>
      <c r="BCW1046" s="4"/>
      <c r="BDI1046" s="4"/>
      <c r="BDM1046" s="4"/>
      <c r="BDY1046" s="4"/>
      <c r="BEC1046" s="4"/>
      <c r="BEO1046" s="4"/>
      <c r="BES1046" s="4"/>
      <c r="BFE1046" s="4"/>
      <c r="BFI1046" s="4"/>
      <c r="BFU1046" s="4"/>
    </row>
    <row r="1047" spans="1:1021 1033:1529" x14ac:dyDescent="0.2">
      <c r="A1047" s="4"/>
      <c r="D1047" s="16"/>
      <c r="CO1047" s="4"/>
      <c r="DA1047" s="4"/>
      <c r="DE1047" s="4"/>
      <c r="DQ1047" s="4"/>
      <c r="DU1047" s="4"/>
      <c r="EG1047" s="4"/>
      <c r="EK1047" s="4"/>
      <c r="EW1047" s="4"/>
      <c r="FA1047" s="4"/>
      <c r="FM1047" s="4"/>
      <c r="FQ1047" s="4"/>
      <c r="GC1047" s="4"/>
      <c r="GG1047" s="4"/>
      <c r="GS1047" s="4"/>
      <c r="GW1047" s="4"/>
      <c r="HI1047" s="4"/>
      <c r="HM1047" s="4"/>
      <c r="HY1047" s="4"/>
      <c r="IC1047" s="4"/>
      <c r="IO1047" s="4"/>
      <c r="IS1047" s="4"/>
      <c r="JE1047" s="4"/>
      <c r="JI1047" s="4"/>
      <c r="JU1047" s="4"/>
      <c r="JY1047" s="4"/>
      <c r="KK1047" s="4"/>
      <c r="KO1047" s="4"/>
      <c r="LA1047" s="4"/>
      <c r="LE1047" s="4"/>
      <c r="LQ1047" s="4"/>
      <c r="LU1047" s="4"/>
      <c r="MG1047" s="4"/>
      <c r="MK1047" s="4"/>
      <c r="MW1047" s="4"/>
      <c r="NA1047" s="4"/>
      <c r="NM1047" s="4"/>
      <c r="NQ1047" s="4"/>
      <c r="OC1047" s="4"/>
      <c r="OG1047" s="4"/>
      <c r="OS1047" s="4"/>
      <c r="OW1047" s="4"/>
      <c r="PI1047" s="4"/>
      <c r="PM1047" s="4"/>
      <c r="PY1047" s="4"/>
      <c r="QC1047" s="4"/>
      <c r="QO1047" s="4"/>
      <c r="QS1047" s="4"/>
      <c r="RE1047" s="4"/>
      <c r="RI1047" s="4"/>
      <c r="RU1047" s="4"/>
      <c r="RY1047" s="4"/>
      <c r="SK1047" s="4"/>
      <c r="SO1047" s="4"/>
      <c r="TA1047" s="4"/>
      <c r="TE1047" s="4"/>
      <c r="TQ1047" s="4"/>
      <c r="TU1047" s="4"/>
      <c r="UG1047" s="4"/>
      <c r="UK1047" s="4"/>
      <c r="UW1047" s="4"/>
      <c r="VA1047" s="4"/>
      <c r="VM1047" s="4"/>
      <c r="VQ1047" s="4"/>
      <c r="WC1047" s="4"/>
      <c r="WG1047" s="4"/>
      <c r="WS1047" s="4"/>
      <c r="WW1047" s="4"/>
      <c r="XI1047" s="4"/>
      <c r="XM1047" s="4"/>
      <c r="XY1047" s="4"/>
      <c r="YC1047" s="4"/>
      <c r="YO1047" s="4"/>
      <c r="YS1047" s="4"/>
      <c r="ZE1047" s="4"/>
      <c r="ZI1047" s="4"/>
      <c r="ZU1047" s="4"/>
      <c r="ZY1047" s="4"/>
      <c r="AAK1047" s="4"/>
      <c r="AAO1047" s="4"/>
      <c r="ABA1047" s="4"/>
      <c r="ABE1047" s="4"/>
      <c r="ABQ1047" s="4"/>
      <c r="ABU1047" s="4"/>
      <c r="ACG1047" s="4"/>
      <c r="ACK1047" s="4"/>
      <c r="ACW1047" s="4"/>
      <c r="ADA1047" s="4"/>
      <c r="ADM1047" s="4"/>
      <c r="ADQ1047" s="4"/>
      <c r="AEC1047" s="4"/>
      <c r="AEG1047" s="4"/>
      <c r="AES1047" s="4"/>
      <c r="AEW1047" s="4"/>
      <c r="AFI1047" s="4"/>
      <c r="AFM1047" s="4"/>
      <c r="AFY1047" s="4"/>
      <c r="AGC1047" s="4"/>
      <c r="AGO1047" s="4"/>
      <c r="AGS1047" s="4"/>
      <c r="AHE1047" s="4"/>
      <c r="AHI1047" s="4"/>
      <c r="AHU1047" s="4"/>
      <c r="AHY1047" s="4"/>
      <c r="AIK1047" s="4"/>
      <c r="AIO1047" s="4"/>
      <c r="AJA1047" s="4"/>
      <c r="AJE1047" s="4"/>
      <c r="AJQ1047" s="4"/>
      <c r="AJU1047" s="4"/>
      <c r="AKG1047" s="4"/>
      <c r="AKK1047" s="4"/>
      <c r="AKW1047" s="4"/>
      <c r="ALA1047" s="4"/>
      <c r="ALM1047" s="4"/>
      <c r="ALQ1047" s="4"/>
      <c r="AMC1047" s="4"/>
      <c r="AMG1047" s="4"/>
      <c r="AMS1047" s="4"/>
      <c r="AMW1047" s="4"/>
      <c r="ANI1047" s="4"/>
      <c r="ANM1047" s="4"/>
      <c r="ANY1047" s="4"/>
      <c r="AOC1047" s="4"/>
      <c r="AOO1047" s="4"/>
      <c r="AOS1047" s="4"/>
      <c r="APE1047" s="4"/>
      <c r="API1047" s="4"/>
      <c r="APU1047" s="4"/>
      <c r="APY1047" s="4"/>
      <c r="AQK1047" s="4"/>
      <c r="AQO1047" s="4"/>
      <c r="ARA1047" s="4"/>
      <c r="ARE1047" s="4"/>
      <c r="ARQ1047" s="4"/>
      <c r="ARU1047" s="4"/>
      <c r="ASG1047" s="4"/>
      <c r="ASK1047" s="4"/>
      <c r="ASW1047" s="4"/>
      <c r="ATA1047" s="4"/>
      <c r="ATM1047" s="4"/>
      <c r="ATQ1047" s="4"/>
      <c r="AUC1047" s="4"/>
      <c r="AUG1047" s="4"/>
      <c r="AUS1047" s="4"/>
      <c r="AUW1047" s="4"/>
      <c r="AVI1047" s="4"/>
      <c r="AVM1047" s="4"/>
      <c r="AVY1047" s="4"/>
      <c r="AWC1047" s="4"/>
      <c r="AWO1047" s="4"/>
      <c r="AWS1047" s="4"/>
      <c r="AXE1047" s="4"/>
      <c r="AXI1047" s="4"/>
      <c r="AXU1047" s="4"/>
      <c r="AXY1047" s="4"/>
      <c r="AYK1047" s="4"/>
      <c r="AYO1047" s="4"/>
      <c r="AZA1047" s="4"/>
      <c r="AZE1047" s="4"/>
      <c r="AZQ1047" s="4"/>
      <c r="AZU1047" s="4"/>
      <c r="BAG1047" s="4"/>
      <c r="BAK1047" s="4"/>
      <c r="BAW1047" s="4"/>
      <c r="BBA1047" s="4"/>
      <c r="BBM1047" s="4"/>
      <c r="BBQ1047" s="4"/>
      <c r="BCC1047" s="4"/>
      <c r="BCG1047" s="4"/>
      <c r="BCS1047" s="4"/>
      <c r="BCW1047" s="4"/>
      <c r="BDI1047" s="4"/>
      <c r="BDM1047" s="4"/>
      <c r="BDY1047" s="4"/>
      <c r="BEC1047" s="4"/>
      <c r="BEO1047" s="4"/>
      <c r="BES1047" s="4"/>
      <c r="BFE1047" s="4"/>
      <c r="BFI1047" s="4"/>
      <c r="BFU1047" s="4"/>
    </row>
    <row r="1048" spans="1:1021 1033:1529" x14ac:dyDescent="0.2">
      <c r="A1048" s="4"/>
      <c r="D1048" s="16"/>
      <c r="CO1048" s="4"/>
      <c r="DA1048" s="4"/>
      <c r="DE1048" s="4"/>
      <c r="DQ1048" s="4"/>
      <c r="DU1048" s="4"/>
      <c r="EG1048" s="4"/>
      <c r="EK1048" s="4"/>
      <c r="EW1048" s="4"/>
      <c r="FA1048" s="4"/>
      <c r="FM1048" s="4"/>
      <c r="FQ1048" s="4"/>
      <c r="GC1048" s="4"/>
      <c r="GG1048" s="4"/>
      <c r="GS1048" s="4"/>
      <c r="GW1048" s="4"/>
      <c r="HI1048" s="4"/>
      <c r="HM1048" s="4"/>
      <c r="HY1048" s="4"/>
      <c r="IC1048" s="4"/>
      <c r="IO1048" s="4"/>
      <c r="IS1048" s="4"/>
      <c r="JE1048" s="4"/>
      <c r="JI1048" s="4"/>
      <c r="JU1048" s="4"/>
      <c r="JY1048" s="4"/>
      <c r="KK1048" s="4"/>
      <c r="KO1048" s="4"/>
      <c r="LA1048" s="4"/>
      <c r="LE1048" s="4"/>
      <c r="LQ1048" s="4"/>
      <c r="LU1048" s="4"/>
      <c r="MG1048" s="4"/>
      <c r="MK1048" s="4"/>
      <c r="MW1048" s="4"/>
      <c r="NA1048" s="4"/>
      <c r="NM1048" s="4"/>
      <c r="NQ1048" s="4"/>
      <c r="OC1048" s="4"/>
      <c r="OG1048" s="4"/>
      <c r="OS1048" s="4"/>
      <c r="OW1048" s="4"/>
      <c r="PI1048" s="4"/>
      <c r="PM1048" s="4"/>
      <c r="PY1048" s="4"/>
      <c r="QC1048" s="4"/>
      <c r="QO1048" s="4"/>
      <c r="QS1048" s="4"/>
      <c r="RE1048" s="4"/>
      <c r="RI1048" s="4"/>
      <c r="RU1048" s="4"/>
      <c r="RY1048" s="4"/>
      <c r="SK1048" s="4"/>
      <c r="SO1048" s="4"/>
      <c r="TA1048" s="4"/>
      <c r="TE1048" s="4"/>
      <c r="TQ1048" s="4"/>
      <c r="TU1048" s="4"/>
      <c r="UG1048" s="4"/>
      <c r="UK1048" s="4"/>
      <c r="UW1048" s="4"/>
      <c r="VA1048" s="4"/>
      <c r="VM1048" s="4"/>
      <c r="VQ1048" s="4"/>
      <c r="WC1048" s="4"/>
      <c r="WG1048" s="4"/>
      <c r="WS1048" s="4"/>
      <c r="WW1048" s="4"/>
      <c r="XI1048" s="4"/>
      <c r="XM1048" s="4"/>
      <c r="XY1048" s="4"/>
      <c r="YC1048" s="4"/>
      <c r="YO1048" s="4"/>
      <c r="YS1048" s="4"/>
      <c r="ZE1048" s="4"/>
      <c r="ZI1048" s="4"/>
      <c r="ZU1048" s="4"/>
      <c r="ZY1048" s="4"/>
      <c r="AAK1048" s="4"/>
      <c r="AAO1048" s="4"/>
      <c r="ABA1048" s="4"/>
      <c r="ABE1048" s="4"/>
      <c r="ABQ1048" s="4"/>
      <c r="ABU1048" s="4"/>
      <c r="ACG1048" s="4"/>
      <c r="ACK1048" s="4"/>
      <c r="ACW1048" s="4"/>
      <c r="ADA1048" s="4"/>
      <c r="ADM1048" s="4"/>
      <c r="ADQ1048" s="4"/>
      <c r="AEC1048" s="4"/>
      <c r="AEG1048" s="4"/>
      <c r="AES1048" s="4"/>
      <c r="AEW1048" s="4"/>
      <c r="AFI1048" s="4"/>
      <c r="AFM1048" s="4"/>
      <c r="AFY1048" s="4"/>
      <c r="AGC1048" s="4"/>
      <c r="AGO1048" s="4"/>
      <c r="AGS1048" s="4"/>
      <c r="AHE1048" s="4"/>
      <c r="AHI1048" s="4"/>
      <c r="AHU1048" s="4"/>
      <c r="AHY1048" s="4"/>
      <c r="AIK1048" s="4"/>
      <c r="AIO1048" s="4"/>
      <c r="AJA1048" s="4"/>
      <c r="AJE1048" s="4"/>
      <c r="AJQ1048" s="4"/>
      <c r="AJU1048" s="4"/>
      <c r="AKG1048" s="4"/>
      <c r="AKK1048" s="4"/>
      <c r="AKW1048" s="4"/>
      <c r="ALA1048" s="4"/>
      <c r="ALM1048" s="4"/>
      <c r="ALQ1048" s="4"/>
      <c r="AMC1048" s="4"/>
      <c r="AMG1048" s="4"/>
      <c r="AMS1048" s="4"/>
      <c r="AMW1048" s="4"/>
      <c r="ANI1048" s="4"/>
      <c r="ANM1048" s="4"/>
      <c r="ANY1048" s="4"/>
      <c r="AOC1048" s="4"/>
      <c r="AOO1048" s="4"/>
      <c r="AOS1048" s="4"/>
      <c r="APE1048" s="4"/>
      <c r="API1048" s="4"/>
      <c r="APU1048" s="4"/>
      <c r="APY1048" s="4"/>
      <c r="AQK1048" s="4"/>
      <c r="AQO1048" s="4"/>
      <c r="ARA1048" s="4"/>
      <c r="ARE1048" s="4"/>
      <c r="ARQ1048" s="4"/>
      <c r="ARU1048" s="4"/>
      <c r="ASG1048" s="4"/>
      <c r="ASK1048" s="4"/>
      <c r="ASW1048" s="4"/>
      <c r="ATA1048" s="4"/>
      <c r="ATM1048" s="4"/>
      <c r="ATQ1048" s="4"/>
      <c r="AUC1048" s="4"/>
      <c r="AUG1048" s="4"/>
      <c r="AUS1048" s="4"/>
      <c r="AUW1048" s="4"/>
      <c r="AVI1048" s="4"/>
      <c r="AVM1048" s="4"/>
      <c r="AVY1048" s="4"/>
      <c r="AWC1048" s="4"/>
      <c r="AWO1048" s="4"/>
      <c r="AWS1048" s="4"/>
      <c r="AXE1048" s="4"/>
      <c r="AXI1048" s="4"/>
      <c r="AXU1048" s="4"/>
      <c r="AXY1048" s="4"/>
      <c r="AYK1048" s="4"/>
      <c r="AYO1048" s="4"/>
      <c r="AZA1048" s="4"/>
      <c r="AZE1048" s="4"/>
      <c r="AZQ1048" s="4"/>
      <c r="AZU1048" s="4"/>
      <c r="BAG1048" s="4"/>
      <c r="BAK1048" s="4"/>
      <c r="BAW1048" s="4"/>
      <c r="BBA1048" s="4"/>
      <c r="BBM1048" s="4"/>
      <c r="BBQ1048" s="4"/>
      <c r="BCC1048" s="4"/>
      <c r="BCG1048" s="4"/>
      <c r="BCS1048" s="4"/>
      <c r="BCW1048" s="4"/>
      <c r="BDI1048" s="4"/>
      <c r="BDM1048" s="4"/>
      <c r="BDY1048" s="4"/>
      <c r="BEC1048" s="4"/>
      <c r="BEO1048" s="4"/>
      <c r="BES1048" s="4"/>
      <c r="BFE1048" s="4"/>
      <c r="BFI1048" s="4"/>
      <c r="BFU1048" s="4"/>
    </row>
    <row r="1049" spans="1:1021 1033:1529" x14ac:dyDescent="0.2">
      <c r="A1049" s="4"/>
      <c r="D1049" s="16"/>
      <c r="CO1049" s="4"/>
      <c r="DA1049" s="4"/>
      <c r="DE1049" s="4"/>
      <c r="DQ1049" s="4"/>
      <c r="DU1049" s="4"/>
      <c r="EG1049" s="4"/>
      <c r="EK1049" s="4"/>
      <c r="EW1049" s="4"/>
      <c r="FA1049" s="4"/>
      <c r="FM1049" s="4"/>
      <c r="FQ1049" s="4"/>
      <c r="GC1049" s="4"/>
      <c r="GG1049" s="4"/>
      <c r="GS1049" s="4"/>
      <c r="GW1049" s="4"/>
      <c r="HI1049" s="4"/>
      <c r="HM1049" s="4"/>
      <c r="HY1049" s="4"/>
      <c r="IC1049" s="4"/>
      <c r="IO1049" s="4"/>
      <c r="IS1049" s="4"/>
      <c r="JE1049" s="4"/>
      <c r="JI1049" s="4"/>
      <c r="JU1049" s="4"/>
      <c r="JY1049" s="4"/>
      <c r="KK1049" s="4"/>
      <c r="KO1049" s="4"/>
      <c r="LA1049" s="4"/>
      <c r="LE1049" s="4"/>
      <c r="LQ1049" s="4"/>
      <c r="LU1049" s="4"/>
      <c r="MG1049" s="4"/>
      <c r="MK1049" s="4"/>
      <c r="MW1049" s="4"/>
      <c r="NA1049" s="4"/>
      <c r="NM1049" s="4"/>
      <c r="NQ1049" s="4"/>
      <c r="OC1049" s="4"/>
      <c r="OG1049" s="4"/>
      <c r="OS1049" s="4"/>
      <c r="OW1049" s="4"/>
      <c r="PI1049" s="4"/>
      <c r="PM1049" s="4"/>
      <c r="PY1049" s="4"/>
      <c r="QC1049" s="4"/>
      <c r="QO1049" s="4"/>
      <c r="QS1049" s="4"/>
      <c r="RE1049" s="4"/>
      <c r="RI1049" s="4"/>
      <c r="RU1049" s="4"/>
      <c r="RY1049" s="4"/>
      <c r="SK1049" s="4"/>
      <c r="SO1049" s="4"/>
      <c r="TA1049" s="4"/>
      <c r="TE1049" s="4"/>
      <c r="TQ1049" s="4"/>
      <c r="TU1049" s="4"/>
      <c r="UG1049" s="4"/>
      <c r="UK1049" s="4"/>
      <c r="UW1049" s="4"/>
      <c r="VA1049" s="4"/>
      <c r="VM1049" s="4"/>
      <c r="VQ1049" s="4"/>
      <c r="WC1049" s="4"/>
      <c r="WG1049" s="4"/>
      <c r="WS1049" s="4"/>
      <c r="WW1049" s="4"/>
      <c r="XI1049" s="4"/>
      <c r="XM1049" s="4"/>
      <c r="XY1049" s="4"/>
      <c r="YC1049" s="4"/>
      <c r="YO1049" s="4"/>
      <c r="YS1049" s="4"/>
      <c r="ZE1049" s="4"/>
      <c r="ZI1049" s="4"/>
      <c r="ZU1049" s="4"/>
      <c r="ZY1049" s="4"/>
      <c r="AAK1049" s="4"/>
      <c r="AAO1049" s="4"/>
      <c r="ABA1049" s="4"/>
      <c r="ABE1049" s="4"/>
      <c r="ABQ1049" s="4"/>
      <c r="ABU1049" s="4"/>
      <c r="ACG1049" s="4"/>
      <c r="ACK1049" s="4"/>
      <c r="ACW1049" s="4"/>
      <c r="ADA1049" s="4"/>
      <c r="ADM1049" s="4"/>
      <c r="ADQ1049" s="4"/>
      <c r="AEC1049" s="4"/>
      <c r="AEG1049" s="4"/>
      <c r="AES1049" s="4"/>
      <c r="AEW1049" s="4"/>
      <c r="AFI1049" s="4"/>
      <c r="AFM1049" s="4"/>
      <c r="AFY1049" s="4"/>
      <c r="AGC1049" s="4"/>
      <c r="AGO1049" s="4"/>
      <c r="AGS1049" s="4"/>
      <c r="AHE1049" s="4"/>
      <c r="AHI1049" s="4"/>
      <c r="AHU1049" s="4"/>
      <c r="AHY1049" s="4"/>
      <c r="AIK1049" s="4"/>
      <c r="AIO1049" s="4"/>
      <c r="AJA1049" s="4"/>
      <c r="AJE1049" s="4"/>
      <c r="AJQ1049" s="4"/>
      <c r="AJU1049" s="4"/>
      <c r="AKG1049" s="4"/>
      <c r="AKK1049" s="4"/>
      <c r="AKW1049" s="4"/>
      <c r="ALA1049" s="4"/>
      <c r="ALM1049" s="4"/>
      <c r="ALQ1049" s="4"/>
      <c r="AMC1049" s="4"/>
      <c r="AMG1049" s="4"/>
      <c r="AMS1049" s="4"/>
      <c r="AMW1049" s="4"/>
      <c r="ANI1049" s="4"/>
      <c r="ANM1049" s="4"/>
      <c r="ANY1049" s="4"/>
      <c r="AOC1049" s="4"/>
      <c r="AOO1049" s="4"/>
      <c r="AOS1049" s="4"/>
      <c r="APE1049" s="4"/>
      <c r="API1049" s="4"/>
      <c r="APU1049" s="4"/>
      <c r="APY1049" s="4"/>
      <c r="AQK1049" s="4"/>
      <c r="AQO1049" s="4"/>
      <c r="ARA1049" s="4"/>
      <c r="ARE1049" s="4"/>
      <c r="ARQ1049" s="4"/>
      <c r="ARU1049" s="4"/>
      <c r="ASG1049" s="4"/>
      <c r="ASK1049" s="4"/>
      <c r="ASW1049" s="4"/>
      <c r="ATA1049" s="4"/>
      <c r="ATM1049" s="4"/>
      <c r="ATQ1049" s="4"/>
      <c r="AUC1049" s="4"/>
      <c r="AUG1049" s="4"/>
      <c r="AUS1049" s="4"/>
      <c r="AUW1049" s="4"/>
      <c r="AVI1049" s="4"/>
      <c r="AVM1049" s="4"/>
      <c r="AVY1049" s="4"/>
      <c r="AWC1049" s="4"/>
      <c r="AWO1049" s="4"/>
      <c r="AWS1049" s="4"/>
      <c r="AXE1049" s="4"/>
      <c r="AXI1049" s="4"/>
      <c r="AXU1049" s="4"/>
      <c r="AXY1049" s="4"/>
      <c r="AYK1049" s="4"/>
      <c r="AYO1049" s="4"/>
      <c r="AZA1049" s="4"/>
      <c r="AZE1049" s="4"/>
      <c r="AZQ1049" s="4"/>
      <c r="AZU1049" s="4"/>
      <c r="BAG1049" s="4"/>
      <c r="BAK1049" s="4"/>
      <c r="BAW1049" s="4"/>
      <c r="BBA1049" s="4"/>
      <c r="BBM1049" s="4"/>
      <c r="BBQ1049" s="4"/>
      <c r="BCC1049" s="4"/>
      <c r="BCG1049" s="4"/>
      <c r="BCS1049" s="4"/>
      <c r="BCW1049" s="4"/>
      <c r="BDI1049" s="4"/>
      <c r="BDM1049" s="4"/>
      <c r="BDY1049" s="4"/>
      <c r="BEC1049" s="4"/>
      <c r="BEO1049" s="4"/>
      <c r="BES1049" s="4"/>
      <c r="BFE1049" s="4"/>
      <c r="BFI1049" s="4"/>
      <c r="BFU1049" s="4"/>
    </row>
    <row r="1050" spans="1:1021 1033:1529" x14ac:dyDescent="0.2">
      <c r="A1050" s="4"/>
      <c r="D1050" s="16"/>
      <c r="CO1050" s="4"/>
      <c r="DA1050" s="4"/>
      <c r="DE1050" s="4"/>
      <c r="DQ1050" s="4"/>
      <c r="DU1050" s="4"/>
      <c r="EG1050" s="4"/>
      <c r="EK1050" s="4"/>
      <c r="EW1050" s="4"/>
      <c r="FA1050" s="4"/>
      <c r="FM1050" s="4"/>
      <c r="FQ1050" s="4"/>
      <c r="GC1050" s="4"/>
      <c r="GG1050" s="4"/>
      <c r="GS1050" s="4"/>
      <c r="GW1050" s="4"/>
      <c r="HI1050" s="4"/>
      <c r="HM1050" s="4"/>
      <c r="HY1050" s="4"/>
      <c r="IC1050" s="4"/>
      <c r="IO1050" s="4"/>
      <c r="IS1050" s="4"/>
      <c r="JE1050" s="4"/>
      <c r="JI1050" s="4"/>
      <c r="JU1050" s="4"/>
      <c r="JY1050" s="4"/>
      <c r="KK1050" s="4"/>
      <c r="KO1050" s="4"/>
      <c r="LA1050" s="4"/>
      <c r="LE1050" s="4"/>
      <c r="LQ1050" s="4"/>
      <c r="LU1050" s="4"/>
      <c r="MG1050" s="4"/>
      <c r="MK1050" s="4"/>
      <c r="MW1050" s="4"/>
      <c r="NA1050" s="4"/>
      <c r="NM1050" s="4"/>
      <c r="NQ1050" s="4"/>
      <c r="OC1050" s="4"/>
      <c r="OG1050" s="4"/>
      <c r="OS1050" s="4"/>
      <c r="OW1050" s="4"/>
      <c r="PI1050" s="4"/>
      <c r="PM1050" s="4"/>
      <c r="PY1050" s="4"/>
      <c r="QC1050" s="4"/>
      <c r="QO1050" s="4"/>
      <c r="QS1050" s="4"/>
      <c r="RE1050" s="4"/>
      <c r="RI1050" s="4"/>
      <c r="RU1050" s="4"/>
      <c r="RY1050" s="4"/>
      <c r="SK1050" s="4"/>
      <c r="SO1050" s="4"/>
      <c r="TA1050" s="4"/>
      <c r="TE1050" s="4"/>
      <c r="TQ1050" s="4"/>
      <c r="TU1050" s="4"/>
      <c r="UG1050" s="4"/>
      <c r="UK1050" s="4"/>
      <c r="UW1050" s="4"/>
      <c r="VA1050" s="4"/>
      <c r="VM1050" s="4"/>
      <c r="VQ1050" s="4"/>
      <c r="WC1050" s="4"/>
      <c r="WG1050" s="4"/>
      <c r="WS1050" s="4"/>
      <c r="WW1050" s="4"/>
      <c r="XI1050" s="4"/>
      <c r="XM1050" s="4"/>
      <c r="XY1050" s="4"/>
      <c r="YC1050" s="4"/>
      <c r="YO1050" s="4"/>
      <c r="YS1050" s="4"/>
      <c r="ZE1050" s="4"/>
      <c r="ZI1050" s="4"/>
      <c r="ZU1050" s="4"/>
      <c r="ZY1050" s="4"/>
      <c r="AAK1050" s="4"/>
      <c r="AAO1050" s="4"/>
      <c r="ABA1050" s="4"/>
      <c r="ABE1050" s="4"/>
      <c r="ABQ1050" s="4"/>
      <c r="ABU1050" s="4"/>
      <c r="ACG1050" s="4"/>
      <c r="ACK1050" s="4"/>
      <c r="ACW1050" s="4"/>
      <c r="ADA1050" s="4"/>
      <c r="ADM1050" s="4"/>
      <c r="ADQ1050" s="4"/>
      <c r="AEC1050" s="4"/>
      <c r="AEG1050" s="4"/>
      <c r="AES1050" s="4"/>
      <c r="AEW1050" s="4"/>
      <c r="AFI1050" s="4"/>
      <c r="AFM1050" s="4"/>
      <c r="AFY1050" s="4"/>
      <c r="AGC1050" s="4"/>
      <c r="AGO1050" s="4"/>
      <c r="AGS1050" s="4"/>
      <c r="AHE1050" s="4"/>
      <c r="AHI1050" s="4"/>
      <c r="AHU1050" s="4"/>
      <c r="AHY1050" s="4"/>
      <c r="AIK1050" s="4"/>
      <c r="AIO1050" s="4"/>
      <c r="AJA1050" s="4"/>
      <c r="AJE1050" s="4"/>
      <c r="AJQ1050" s="4"/>
      <c r="AJU1050" s="4"/>
      <c r="AKG1050" s="4"/>
      <c r="AKK1050" s="4"/>
      <c r="AKW1050" s="4"/>
      <c r="ALA1050" s="4"/>
      <c r="ALM1050" s="4"/>
      <c r="ALQ1050" s="4"/>
      <c r="AMC1050" s="4"/>
      <c r="AMG1050" s="4"/>
      <c r="AMS1050" s="4"/>
      <c r="AMW1050" s="4"/>
      <c r="ANI1050" s="4"/>
      <c r="ANM1050" s="4"/>
      <c r="ANY1050" s="4"/>
      <c r="AOC1050" s="4"/>
      <c r="AOO1050" s="4"/>
      <c r="AOS1050" s="4"/>
      <c r="APE1050" s="4"/>
      <c r="API1050" s="4"/>
      <c r="APU1050" s="4"/>
      <c r="APY1050" s="4"/>
      <c r="AQK1050" s="4"/>
      <c r="AQO1050" s="4"/>
      <c r="ARA1050" s="4"/>
      <c r="ARE1050" s="4"/>
      <c r="ARQ1050" s="4"/>
      <c r="ARU1050" s="4"/>
      <c r="ASG1050" s="4"/>
      <c r="ASK1050" s="4"/>
      <c r="ASW1050" s="4"/>
      <c r="ATA1050" s="4"/>
      <c r="ATM1050" s="4"/>
      <c r="ATQ1050" s="4"/>
      <c r="AUC1050" s="4"/>
      <c r="AUG1050" s="4"/>
      <c r="AUS1050" s="4"/>
      <c r="AUW1050" s="4"/>
      <c r="AVI1050" s="4"/>
      <c r="AVM1050" s="4"/>
      <c r="AVY1050" s="4"/>
      <c r="AWC1050" s="4"/>
      <c r="AWO1050" s="4"/>
      <c r="AWS1050" s="4"/>
      <c r="AXE1050" s="4"/>
      <c r="AXI1050" s="4"/>
      <c r="AXU1050" s="4"/>
      <c r="AXY1050" s="4"/>
      <c r="AYK1050" s="4"/>
      <c r="AYO1050" s="4"/>
      <c r="AZA1050" s="4"/>
      <c r="AZE1050" s="4"/>
      <c r="AZQ1050" s="4"/>
      <c r="AZU1050" s="4"/>
      <c r="BAG1050" s="4"/>
      <c r="BAK1050" s="4"/>
      <c r="BAW1050" s="4"/>
      <c r="BBA1050" s="4"/>
      <c r="BBM1050" s="4"/>
      <c r="BBQ1050" s="4"/>
      <c r="BCC1050" s="4"/>
      <c r="BCG1050" s="4"/>
      <c r="BCS1050" s="4"/>
      <c r="BCW1050" s="4"/>
      <c r="BDI1050" s="4"/>
      <c r="BDM1050" s="4"/>
      <c r="BDY1050" s="4"/>
      <c r="BEC1050" s="4"/>
      <c r="BEO1050" s="4"/>
      <c r="BES1050" s="4"/>
      <c r="BFE1050" s="4"/>
      <c r="BFI1050" s="4"/>
      <c r="BFU1050" s="4"/>
    </row>
    <row r="1051" spans="1:1021 1033:1529" x14ac:dyDescent="0.2">
      <c r="A1051" s="4"/>
      <c r="D1051" s="16"/>
      <c r="CO1051" s="4"/>
      <c r="DA1051" s="4"/>
      <c r="DE1051" s="4"/>
      <c r="DQ1051" s="4"/>
      <c r="DU1051" s="4"/>
      <c r="EG1051" s="4"/>
      <c r="EK1051" s="4"/>
      <c r="EW1051" s="4"/>
      <c r="FA1051" s="4"/>
      <c r="FM1051" s="4"/>
      <c r="FQ1051" s="4"/>
      <c r="GC1051" s="4"/>
      <c r="GG1051" s="4"/>
      <c r="GS1051" s="4"/>
      <c r="GW1051" s="4"/>
      <c r="HI1051" s="4"/>
      <c r="HM1051" s="4"/>
      <c r="HY1051" s="4"/>
      <c r="IC1051" s="4"/>
      <c r="IO1051" s="4"/>
      <c r="IS1051" s="4"/>
      <c r="JE1051" s="4"/>
      <c r="JI1051" s="4"/>
      <c r="JU1051" s="4"/>
      <c r="JY1051" s="4"/>
      <c r="KK1051" s="4"/>
      <c r="KO1051" s="4"/>
      <c r="LA1051" s="4"/>
      <c r="LE1051" s="4"/>
      <c r="LQ1051" s="4"/>
      <c r="LU1051" s="4"/>
      <c r="MG1051" s="4"/>
      <c r="MK1051" s="4"/>
      <c r="MW1051" s="4"/>
      <c r="NA1051" s="4"/>
      <c r="NM1051" s="4"/>
      <c r="NQ1051" s="4"/>
      <c r="OC1051" s="4"/>
      <c r="OG1051" s="4"/>
      <c r="OS1051" s="4"/>
      <c r="OW1051" s="4"/>
      <c r="PI1051" s="4"/>
      <c r="PM1051" s="4"/>
      <c r="PY1051" s="4"/>
      <c r="QC1051" s="4"/>
      <c r="QO1051" s="4"/>
      <c r="QS1051" s="4"/>
      <c r="RE1051" s="4"/>
      <c r="RI1051" s="4"/>
      <c r="RU1051" s="4"/>
      <c r="RY1051" s="4"/>
      <c r="SK1051" s="4"/>
      <c r="SO1051" s="4"/>
      <c r="TA1051" s="4"/>
      <c r="TE1051" s="4"/>
      <c r="TQ1051" s="4"/>
      <c r="TU1051" s="4"/>
      <c r="UG1051" s="4"/>
      <c r="UK1051" s="4"/>
      <c r="UW1051" s="4"/>
      <c r="VA1051" s="4"/>
      <c r="VM1051" s="4"/>
      <c r="VQ1051" s="4"/>
      <c r="WC1051" s="4"/>
      <c r="WG1051" s="4"/>
      <c r="WS1051" s="4"/>
      <c r="WW1051" s="4"/>
      <c r="XI1051" s="4"/>
      <c r="XM1051" s="4"/>
      <c r="XY1051" s="4"/>
      <c r="YC1051" s="4"/>
      <c r="YO1051" s="4"/>
      <c r="YS1051" s="4"/>
      <c r="ZE1051" s="4"/>
      <c r="ZI1051" s="4"/>
      <c r="ZU1051" s="4"/>
      <c r="ZY1051" s="4"/>
      <c r="AAK1051" s="4"/>
      <c r="AAO1051" s="4"/>
      <c r="ABA1051" s="4"/>
      <c r="ABE1051" s="4"/>
      <c r="ABQ1051" s="4"/>
      <c r="ABU1051" s="4"/>
      <c r="ACG1051" s="4"/>
      <c r="ACK1051" s="4"/>
      <c r="ACW1051" s="4"/>
      <c r="ADA1051" s="4"/>
      <c r="ADM1051" s="4"/>
      <c r="ADQ1051" s="4"/>
      <c r="AEC1051" s="4"/>
      <c r="AEG1051" s="4"/>
      <c r="AES1051" s="4"/>
      <c r="AEW1051" s="4"/>
      <c r="AFI1051" s="4"/>
      <c r="AFM1051" s="4"/>
      <c r="AFY1051" s="4"/>
      <c r="AGC1051" s="4"/>
      <c r="AGO1051" s="4"/>
      <c r="AGS1051" s="4"/>
      <c r="AHE1051" s="4"/>
      <c r="AHI1051" s="4"/>
      <c r="AHU1051" s="4"/>
      <c r="AHY1051" s="4"/>
      <c r="AIK1051" s="4"/>
      <c r="AIO1051" s="4"/>
      <c r="AJA1051" s="4"/>
      <c r="AJE1051" s="4"/>
      <c r="AJQ1051" s="4"/>
      <c r="AJU1051" s="4"/>
      <c r="AKG1051" s="4"/>
      <c r="AKK1051" s="4"/>
      <c r="AKW1051" s="4"/>
      <c r="ALA1051" s="4"/>
      <c r="ALM1051" s="4"/>
      <c r="ALQ1051" s="4"/>
      <c r="AMC1051" s="4"/>
      <c r="AMG1051" s="4"/>
      <c r="AMS1051" s="4"/>
      <c r="AMW1051" s="4"/>
      <c r="ANI1051" s="4"/>
      <c r="ANM1051" s="4"/>
      <c r="ANY1051" s="4"/>
      <c r="AOC1051" s="4"/>
      <c r="AOO1051" s="4"/>
      <c r="AOS1051" s="4"/>
      <c r="APE1051" s="4"/>
      <c r="API1051" s="4"/>
      <c r="APU1051" s="4"/>
      <c r="APY1051" s="4"/>
      <c r="AQK1051" s="4"/>
      <c r="AQO1051" s="4"/>
      <c r="ARA1051" s="4"/>
      <c r="ARE1051" s="4"/>
      <c r="ARQ1051" s="4"/>
      <c r="ARU1051" s="4"/>
      <c r="ASG1051" s="4"/>
      <c r="ASK1051" s="4"/>
      <c r="ASW1051" s="4"/>
      <c r="ATA1051" s="4"/>
      <c r="ATM1051" s="4"/>
      <c r="ATQ1051" s="4"/>
      <c r="AUC1051" s="4"/>
      <c r="AUG1051" s="4"/>
      <c r="AUS1051" s="4"/>
      <c r="AUW1051" s="4"/>
      <c r="AVI1051" s="4"/>
      <c r="AVM1051" s="4"/>
      <c r="AVY1051" s="4"/>
      <c r="AWC1051" s="4"/>
      <c r="AWO1051" s="4"/>
      <c r="AWS1051" s="4"/>
      <c r="AXE1051" s="4"/>
      <c r="AXI1051" s="4"/>
      <c r="AXU1051" s="4"/>
      <c r="AXY1051" s="4"/>
      <c r="AYK1051" s="4"/>
      <c r="AYO1051" s="4"/>
      <c r="AZA1051" s="4"/>
      <c r="AZE1051" s="4"/>
      <c r="AZQ1051" s="4"/>
      <c r="AZU1051" s="4"/>
      <c r="BAG1051" s="4"/>
      <c r="BAK1051" s="4"/>
      <c r="BAW1051" s="4"/>
      <c r="BBA1051" s="4"/>
      <c r="BBM1051" s="4"/>
      <c r="BBQ1051" s="4"/>
      <c r="BCC1051" s="4"/>
      <c r="BCG1051" s="4"/>
      <c r="BCS1051" s="4"/>
      <c r="BCW1051" s="4"/>
      <c r="BDI1051" s="4"/>
      <c r="BDM1051" s="4"/>
      <c r="BDY1051" s="4"/>
      <c r="BEC1051" s="4"/>
      <c r="BEO1051" s="4"/>
      <c r="BES1051" s="4"/>
      <c r="BFE1051" s="4"/>
      <c r="BFI1051" s="4"/>
      <c r="BFU1051" s="4"/>
    </row>
    <row r="1052" spans="1:1021 1033:1529" x14ac:dyDescent="0.2">
      <c r="A1052" s="4"/>
      <c r="D1052" s="16"/>
      <c r="CO1052" s="4"/>
      <c r="DA1052" s="4"/>
      <c r="DE1052" s="4"/>
      <c r="DQ1052" s="4"/>
      <c r="DU1052" s="4"/>
      <c r="EG1052" s="4"/>
      <c r="EK1052" s="4"/>
      <c r="EW1052" s="4"/>
      <c r="FA1052" s="4"/>
      <c r="FM1052" s="4"/>
      <c r="FQ1052" s="4"/>
      <c r="GC1052" s="4"/>
      <c r="GG1052" s="4"/>
      <c r="GS1052" s="4"/>
      <c r="GW1052" s="4"/>
      <c r="HI1052" s="4"/>
      <c r="HM1052" s="4"/>
      <c r="HY1052" s="4"/>
      <c r="IC1052" s="4"/>
      <c r="IO1052" s="4"/>
      <c r="IS1052" s="4"/>
      <c r="JE1052" s="4"/>
      <c r="JI1052" s="4"/>
      <c r="JU1052" s="4"/>
      <c r="JY1052" s="4"/>
      <c r="KK1052" s="4"/>
      <c r="KO1052" s="4"/>
      <c r="LA1052" s="4"/>
      <c r="LE1052" s="4"/>
      <c r="LQ1052" s="4"/>
      <c r="LU1052" s="4"/>
      <c r="MG1052" s="4"/>
      <c r="MK1052" s="4"/>
      <c r="MW1052" s="4"/>
      <c r="NA1052" s="4"/>
      <c r="NM1052" s="4"/>
      <c r="NQ1052" s="4"/>
      <c r="OC1052" s="4"/>
      <c r="OG1052" s="4"/>
      <c r="OS1052" s="4"/>
      <c r="OW1052" s="4"/>
      <c r="PI1052" s="4"/>
      <c r="PM1052" s="4"/>
      <c r="PY1052" s="4"/>
      <c r="QC1052" s="4"/>
      <c r="QO1052" s="4"/>
      <c r="QS1052" s="4"/>
      <c r="RE1052" s="4"/>
      <c r="RI1052" s="4"/>
      <c r="RU1052" s="4"/>
      <c r="RY1052" s="4"/>
      <c r="SK1052" s="4"/>
      <c r="SO1052" s="4"/>
      <c r="TA1052" s="4"/>
      <c r="TE1052" s="4"/>
      <c r="TQ1052" s="4"/>
      <c r="TU1052" s="4"/>
      <c r="UG1052" s="4"/>
      <c r="UK1052" s="4"/>
      <c r="UW1052" s="4"/>
      <c r="VA1052" s="4"/>
      <c r="VM1052" s="4"/>
      <c r="VQ1052" s="4"/>
      <c r="WC1052" s="4"/>
      <c r="WG1052" s="4"/>
      <c r="WS1052" s="4"/>
      <c r="WW1052" s="4"/>
      <c r="XI1052" s="4"/>
      <c r="XM1052" s="4"/>
      <c r="XY1052" s="4"/>
      <c r="YC1052" s="4"/>
      <c r="YO1052" s="4"/>
      <c r="YS1052" s="4"/>
      <c r="ZE1052" s="4"/>
      <c r="ZI1052" s="4"/>
      <c r="ZU1052" s="4"/>
      <c r="ZY1052" s="4"/>
      <c r="AAK1052" s="4"/>
      <c r="AAO1052" s="4"/>
      <c r="ABA1052" s="4"/>
      <c r="ABE1052" s="4"/>
      <c r="ABQ1052" s="4"/>
      <c r="ABU1052" s="4"/>
      <c r="ACG1052" s="4"/>
      <c r="ACK1052" s="4"/>
      <c r="ACW1052" s="4"/>
      <c r="ADA1052" s="4"/>
      <c r="ADM1052" s="4"/>
      <c r="ADQ1052" s="4"/>
      <c r="AEC1052" s="4"/>
      <c r="AEG1052" s="4"/>
      <c r="AES1052" s="4"/>
      <c r="AEW1052" s="4"/>
      <c r="AFI1052" s="4"/>
      <c r="AFM1052" s="4"/>
      <c r="AFY1052" s="4"/>
      <c r="AGC1052" s="4"/>
      <c r="AGO1052" s="4"/>
      <c r="AGS1052" s="4"/>
      <c r="AHE1052" s="4"/>
      <c r="AHI1052" s="4"/>
      <c r="AHU1052" s="4"/>
      <c r="AHY1052" s="4"/>
      <c r="AIK1052" s="4"/>
      <c r="AIO1052" s="4"/>
      <c r="AJA1052" s="4"/>
      <c r="AJE1052" s="4"/>
      <c r="AJQ1052" s="4"/>
      <c r="AJU1052" s="4"/>
      <c r="AKG1052" s="4"/>
      <c r="AKK1052" s="4"/>
      <c r="AKW1052" s="4"/>
      <c r="ALA1052" s="4"/>
      <c r="ALM1052" s="4"/>
      <c r="ALQ1052" s="4"/>
      <c r="AMC1052" s="4"/>
      <c r="AMG1052" s="4"/>
      <c r="AMS1052" s="4"/>
      <c r="AMW1052" s="4"/>
      <c r="ANI1052" s="4"/>
      <c r="ANM1052" s="4"/>
      <c r="ANY1052" s="4"/>
      <c r="AOC1052" s="4"/>
      <c r="AOO1052" s="4"/>
      <c r="AOS1052" s="4"/>
      <c r="APE1052" s="4"/>
      <c r="API1052" s="4"/>
      <c r="APU1052" s="4"/>
      <c r="APY1052" s="4"/>
      <c r="AQK1052" s="4"/>
      <c r="AQO1052" s="4"/>
      <c r="ARA1052" s="4"/>
      <c r="ARE1052" s="4"/>
      <c r="ARQ1052" s="4"/>
      <c r="ARU1052" s="4"/>
      <c r="ASG1052" s="4"/>
      <c r="ASK1052" s="4"/>
      <c r="ASW1052" s="4"/>
      <c r="ATA1052" s="4"/>
      <c r="ATM1052" s="4"/>
      <c r="ATQ1052" s="4"/>
      <c r="AUC1052" s="4"/>
      <c r="AUG1052" s="4"/>
      <c r="AUS1052" s="4"/>
      <c r="AUW1052" s="4"/>
      <c r="AVI1052" s="4"/>
      <c r="AVM1052" s="4"/>
      <c r="AVY1052" s="4"/>
      <c r="AWC1052" s="4"/>
      <c r="AWO1052" s="4"/>
      <c r="AWS1052" s="4"/>
      <c r="AXE1052" s="4"/>
      <c r="AXI1052" s="4"/>
      <c r="AXU1052" s="4"/>
      <c r="AXY1052" s="4"/>
      <c r="AYK1052" s="4"/>
      <c r="AYO1052" s="4"/>
      <c r="AZA1052" s="4"/>
      <c r="AZE1052" s="4"/>
      <c r="AZQ1052" s="4"/>
      <c r="AZU1052" s="4"/>
      <c r="BAG1052" s="4"/>
      <c r="BAK1052" s="4"/>
      <c r="BAW1052" s="4"/>
      <c r="BBA1052" s="4"/>
      <c r="BBM1052" s="4"/>
      <c r="BBQ1052" s="4"/>
      <c r="BCC1052" s="4"/>
      <c r="BCG1052" s="4"/>
      <c r="BCS1052" s="4"/>
      <c r="BCW1052" s="4"/>
      <c r="BDI1052" s="4"/>
      <c r="BDM1052" s="4"/>
      <c r="BDY1052" s="4"/>
      <c r="BEC1052" s="4"/>
      <c r="BEO1052" s="4"/>
      <c r="BES1052" s="4"/>
      <c r="BFE1052" s="4"/>
      <c r="BFI1052" s="4"/>
      <c r="BFU1052" s="4"/>
    </row>
    <row r="1053" spans="1:1021 1033:1529" x14ac:dyDescent="0.2">
      <c r="A1053" s="4"/>
      <c r="D1053" s="16"/>
      <c r="CO1053" s="4"/>
      <c r="DA1053" s="4"/>
      <c r="DE1053" s="4"/>
      <c r="DQ1053" s="4"/>
      <c r="DU1053" s="4"/>
      <c r="EG1053" s="4"/>
      <c r="EK1053" s="4"/>
      <c r="EW1053" s="4"/>
      <c r="FA1053" s="4"/>
      <c r="FM1053" s="4"/>
      <c r="FQ1053" s="4"/>
      <c r="GC1053" s="4"/>
      <c r="GG1053" s="4"/>
      <c r="GS1053" s="4"/>
      <c r="GW1053" s="4"/>
      <c r="HI1053" s="4"/>
      <c r="HM1053" s="4"/>
      <c r="HY1053" s="4"/>
      <c r="IC1053" s="4"/>
      <c r="IO1053" s="4"/>
      <c r="IS1053" s="4"/>
      <c r="JE1053" s="4"/>
      <c r="JI1053" s="4"/>
      <c r="JU1053" s="4"/>
      <c r="JY1053" s="4"/>
      <c r="KK1053" s="4"/>
      <c r="KO1053" s="4"/>
      <c r="LA1053" s="4"/>
      <c r="LE1053" s="4"/>
      <c r="LQ1053" s="4"/>
      <c r="LU1053" s="4"/>
      <c r="MG1053" s="4"/>
      <c r="MK1053" s="4"/>
      <c r="MW1053" s="4"/>
      <c r="NA1053" s="4"/>
      <c r="NM1053" s="4"/>
      <c r="NQ1053" s="4"/>
      <c r="OC1053" s="4"/>
      <c r="OG1053" s="4"/>
      <c r="OS1053" s="4"/>
      <c r="OW1053" s="4"/>
      <c r="PI1053" s="4"/>
      <c r="PM1053" s="4"/>
      <c r="PY1053" s="4"/>
      <c r="QC1053" s="4"/>
      <c r="QO1053" s="4"/>
      <c r="QS1053" s="4"/>
      <c r="RE1053" s="4"/>
      <c r="RI1053" s="4"/>
      <c r="RU1053" s="4"/>
      <c r="RY1053" s="4"/>
      <c r="SK1053" s="4"/>
      <c r="SO1053" s="4"/>
      <c r="TA1053" s="4"/>
      <c r="TE1053" s="4"/>
      <c r="TQ1053" s="4"/>
      <c r="TU1053" s="4"/>
      <c r="UG1053" s="4"/>
      <c r="UK1053" s="4"/>
      <c r="UW1053" s="4"/>
      <c r="VA1053" s="4"/>
      <c r="VM1053" s="4"/>
      <c r="VQ1053" s="4"/>
      <c r="WC1053" s="4"/>
      <c r="WG1053" s="4"/>
      <c r="WS1053" s="4"/>
      <c r="WW1053" s="4"/>
      <c r="XI1053" s="4"/>
      <c r="XM1053" s="4"/>
      <c r="XY1053" s="4"/>
      <c r="YC1053" s="4"/>
      <c r="YO1053" s="4"/>
      <c r="YS1053" s="4"/>
      <c r="ZE1053" s="4"/>
      <c r="ZI1053" s="4"/>
      <c r="ZU1053" s="4"/>
      <c r="ZY1053" s="4"/>
      <c r="AAK1053" s="4"/>
      <c r="AAO1053" s="4"/>
      <c r="ABA1053" s="4"/>
      <c r="ABE1053" s="4"/>
      <c r="ABQ1053" s="4"/>
      <c r="ABU1053" s="4"/>
      <c r="ACG1053" s="4"/>
      <c r="ACK1053" s="4"/>
      <c r="ACW1053" s="4"/>
      <c r="ADA1053" s="4"/>
      <c r="ADM1053" s="4"/>
      <c r="ADQ1053" s="4"/>
      <c r="AEC1053" s="4"/>
      <c r="AEG1053" s="4"/>
      <c r="AES1053" s="4"/>
      <c r="AEW1053" s="4"/>
      <c r="AFI1053" s="4"/>
      <c r="AFM1053" s="4"/>
      <c r="AFY1053" s="4"/>
      <c r="AGC1053" s="4"/>
      <c r="AGO1053" s="4"/>
      <c r="AGS1053" s="4"/>
      <c r="AHE1053" s="4"/>
      <c r="AHI1053" s="4"/>
      <c r="AHU1053" s="4"/>
      <c r="AHY1053" s="4"/>
      <c r="AIK1053" s="4"/>
      <c r="AIO1053" s="4"/>
      <c r="AJA1053" s="4"/>
      <c r="AJE1053" s="4"/>
      <c r="AJQ1053" s="4"/>
      <c r="AJU1053" s="4"/>
      <c r="AKG1053" s="4"/>
      <c r="AKK1053" s="4"/>
      <c r="AKW1053" s="4"/>
      <c r="ALA1053" s="4"/>
      <c r="ALM1053" s="4"/>
      <c r="ALQ1053" s="4"/>
      <c r="AMC1053" s="4"/>
      <c r="AMG1053" s="4"/>
      <c r="AMS1053" s="4"/>
      <c r="AMW1053" s="4"/>
      <c r="ANI1053" s="4"/>
      <c r="ANM1053" s="4"/>
      <c r="ANY1053" s="4"/>
      <c r="AOC1053" s="4"/>
      <c r="AOO1053" s="4"/>
      <c r="AOS1053" s="4"/>
      <c r="APE1053" s="4"/>
      <c r="API1053" s="4"/>
      <c r="APU1053" s="4"/>
      <c r="APY1053" s="4"/>
      <c r="AQK1053" s="4"/>
      <c r="AQO1053" s="4"/>
      <c r="ARA1053" s="4"/>
      <c r="ARE1053" s="4"/>
      <c r="ARQ1053" s="4"/>
      <c r="ARU1053" s="4"/>
      <c r="ASG1053" s="4"/>
      <c r="ASK1053" s="4"/>
      <c r="ASW1053" s="4"/>
      <c r="ATA1053" s="4"/>
      <c r="ATM1053" s="4"/>
      <c r="ATQ1053" s="4"/>
      <c r="AUC1053" s="4"/>
      <c r="AUG1053" s="4"/>
      <c r="AUS1053" s="4"/>
      <c r="AUW1053" s="4"/>
      <c r="AVI1053" s="4"/>
      <c r="AVM1053" s="4"/>
      <c r="AVY1053" s="4"/>
      <c r="AWC1053" s="4"/>
      <c r="AWO1053" s="4"/>
      <c r="AWS1053" s="4"/>
      <c r="AXE1053" s="4"/>
      <c r="AXI1053" s="4"/>
      <c r="AXU1053" s="4"/>
      <c r="AXY1053" s="4"/>
      <c r="AYK1053" s="4"/>
      <c r="AYO1053" s="4"/>
      <c r="AZA1053" s="4"/>
      <c r="AZE1053" s="4"/>
      <c r="AZQ1053" s="4"/>
      <c r="AZU1053" s="4"/>
      <c r="BAG1053" s="4"/>
      <c r="BAK1053" s="4"/>
      <c r="BAW1053" s="4"/>
      <c r="BBA1053" s="4"/>
      <c r="BBM1053" s="4"/>
      <c r="BBQ1053" s="4"/>
      <c r="BCC1053" s="4"/>
      <c r="BCG1053" s="4"/>
      <c r="BCS1053" s="4"/>
      <c r="BCW1053" s="4"/>
      <c r="BDI1053" s="4"/>
      <c r="BDM1053" s="4"/>
      <c r="BDY1053" s="4"/>
      <c r="BEC1053" s="4"/>
      <c r="BEO1053" s="4"/>
      <c r="BES1053" s="4"/>
      <c r="BFE1053" s="4"/>
      <c r="BFI1053" s="4"/>
      <c r="BFU1053" s="4"/>
    </row>
    <row r="1054" spans="1:1021 1033:1529" x14ac:dyDescent="0.2">
      <c r="A1054" s="4"/>
      <c r="D1054" s="16"/>
      <c r="CO1054" s="4"/>
      <c r="DA1054" s="4"/>
      <c r="DE1054" s="4"/>
      <c r="DQ1054" s="4"/>
      <c r="DU1054" s="4"/>
      <c r="EG1054" s="4"/>
      <c r="EK1054" s="4"/>
      <c r="EW1054" s="4"/>
      <c r="FA1054" s="4"/>
      <c r="FM1054" s="4"/>
      <c r="FQ1054" s="4"/>
      <c r="GC1054" s="4"/>
      <c r="GG1054" s="4"/>
      <c r="GS1054" s="4"/>
      <c r="GW1054" s="4"/>
      <c r="HI1054" s="4"/>
      <c r="HM1054" s="4"/>
      <c r="HY1054" s="4"/>
      <c r="IC1054" s="4"/>
      <c r="IO1054" s="4"/>
      <c r="IS1054" s="4"/>
      <c r="JE1054" s="4"/>
      <c r="JI1054" s="4"/>
      <c r="JU1054" s="4"/>
      <c r="JY1054" s="4"/>
      <c r="KK1054" s="4"/>
      <c r="KO1054" s="4"/>
      <c r="LA1054" s="4"/>
      <c r="LE1054" s="4"/>
      <c r="LQ1054" s="4"/>
      <c r="LU1054" s="4"/>
      <c r="MG1054" s="4"/>
      <c r="MK1054" s="4"/>
      <c r="MW1054" s="4"/>
      <c r="NA1054" s="4"/>
      <c r="NM1054" s="4"/>
      <c r="NQ1054" s="4"/>
      <c r="OC1054" s="4"/>
      <c r="OG1054" s="4"/>
      <c r="OS1054" s="4"/>
      <c r="OW1054" s="4"/>
      <c r="PI1054" s="4"/>
      <c r="PM1054" s="4"/>
      <c r="PY1054" s="4"/>
      <c r="QC1054" s="4"/>
      <c r="QO1054" s="4"/>
      <c r="QS1054" s="4"/>
      <c r="RE1054" s="4"/>
      <c r="RI1054" s="4"/>
      <c r="RU1054" s="4"/>
      <c r="RY1054" s="4"/>
      <c r="SK1054" s="4"/>
      <c r="SO1054" s="4"/>
      <c r="TA1054" s="4"/>
      <c r="TE1054" s="4"/>
      <c r="TQ1054" s="4"/>
      <c r="TU1054" s="4"/>
      <c r="UG1054" s="4"/>
      <c r="UK1054" s="4"/>
      <c r="UW1054" s="4"/>
      <c r="VA1054" s="4"/>
      <c r="VM1054" s="4"/>
      <c r="VQ1054" s="4"/>
      <c r="WC1054" s="4"/>
      <c r="WG1054" s="4"/>
      <c r="WS1054" s="4"/>
      <c r="WW1054" s="4"/>
      <c r="XI1054" s="4"/>
      <c r="XM1054" s="4"/>
      <c r="XY1054" s="4"/>
      <c r="YC1054" s="4"/>
      <c r="YO1054" s="4"/>
      <c r="YS1054" s="4"/>
      <c r="ZE1054" s="4"/>
      <c r="ZI1054" s="4"/>
      <c r="ZU1054" s="4"/>
      <c r="ZY1054" s="4"/>
      <c r="AAK1054" s="4"/>
      <c r="AAO1054" s="4"/>
      <c r="ABA1054" s="4"/>
      <c r="ABE1054" s="4"/>
      <c r="ABQ1054" s="4"/>
      <c r="ABU1054" s="4"/>
      <c r="ACG1054" s="4"/>
      <c r="ACK1054" s="4"/>
      <c r="ACW1054" s="4"/>
      <c r="ADA1054" s="4"/>
      <c r="ADM1054" s="4"/>
      <c r="ADQ1054" s="4"/>
      <c r="AEC1054" s="4"/>
      <c r="AEG1054" s="4"/>
      <c r="AES1054" s="4"/>
      <c r="AEW1054" s="4"/>
      <c r="AFI1054" s="4"/>
      <c r="AFM1054" s="4"/>
      <c r="AFY1054" s="4"/>
      <c r="AGC1054" s="4"/>
      <c r="AGO1054" s="4"/>
      <c r="AGS1054" s="4"/>
      <c r="AHE1054" s="4"/>
      <c r="AHI1054" s="4"/>
      <c r="AHU1054" s="4"/>
      <c r="AHY1054" s="4"/>
      <c r="AIK1054" s="4"/>
      <c r="AIO1054" s="4"/>
      <c r="AJA1054" s="4"/>
      <c r="AJE1054" s="4"/>
      <c r="AJQ1054" s="4"/>
      <c r="AJU1054" s="4"/>
      <c r="AKG1054" s="4"/>
      <c r="AKK1054" s="4"/>
      <c r="AKW1054" s="4"/>
      <c r="ALA1054" s="4"/>
      <c r="ALM1054" s="4"/>
      <c r="ALQ1054" s="4"/>
      <c r="AMC1054" s="4"/>
      <c r="AMG1054" s="4"/>
      <c r="AMS1054" s="4"/>
      <c r="AMW1054" s="4"/>
      <c r="ANI1054" s="4"/>
      <c r="ANM1054" s="4"/>
      <c r="ANY1054" s="4"/>
      <c r="AOC1054" s="4"/>
      <c r="AOO1054" s="4"/>
      <c r="AOS1054" s="4"/>
      <c r="APE1054" s="4"/>
      <c r="API1054" s="4"/>
      <c r="APU1054" s="4"/>
      <c r="APY1054" s="4"/>
      <c r="AQK1054" s="4"/>
      <c r="AQO1054" s="4"/>
      <c r="ARA1054" s="4"/>
      <c r="ARE1054" s="4"/>
      <c r="ARQ1054" s="4"/>
      <c r="ARU1054" s="4"/>
      <c r="ASG1054" s="4"/>
      <c r="ASK1054" s="4"/>
      <c r="ASW1054" s="4"/>
      <c r="ATA1054" s="4"/>
      <c r="ATM1054" s="4"/>
      <c r="ATQ1054" s="4"/>
      <c r="AUC1054" s="4"/>
      <c r="AUG1054" s="4"/>
      <c r="AUS1054" s="4"/>
      <c r="AUW1054" s="4"/>
      <c r="AVI1054" s="4"/>
      <c r="AVM1054" s="4"/>
      <c r="AVY1054" s="4"/>
      <c r="AWC1054" s="4"/>
      <c r="AWO1054" s="4"/>
      <c r="AWS1054" s="4"/>
      <c r="AXE1054" s="4"/>
      <c r="AXI1054" s="4"/>
      <c r="AXU1054" s="4"/>
      <c r="AXY1054" s="4"/>
      <c r="AYK1054" s="4"/>
      <c r="AYO1054" s="4"/>
      <c r="AZA1054" s="4"/>
      <c r="AZE1054" s="4"/>
      <c r="AZQ1054" s="4"/>
      <c r="AZU1054" s="4"/>
      <c r="BAG1054" s="4"/>
      <c r="BAK1054" s="4"/>
      <c r="BAW1054" s="4"/>
      <c r="BBA1054" s="4"/>
      <c r="BBM1054" s="4"/>
      <c r="BBQ1054" s="4"/>
      <c r="BCC1054" s="4"/>
      <c r="BCG1054" s="4"/>
      <c r="BCS1054" s="4"/>
      <c r="BCW1054" s="4"/>
      <c r="BDI1054" s="4"/>
      <c r="BDM1054" s="4"/>
      <c r="BDY1054" s="4"/>
      <c r="BEC1054" s="4"/>
      <c r="BEO1054" s="4"/>
      <c r="BES1054" s="4"/>
      <c r="BFE1054" s="4"/>
      <c r="BFI1054" s="4"/>
      <c r="BFU1054" s="4"/>
    </row>
    <row r="1055" spans="1:1021 1033:1529" x14ac:dyDescent="0.2">
      <c r="A1055" s="4"/>
      <c r="D1055" s="16"/>
      <c r="CO1055" s="4"/>
      <c r="DA1055" s="4"/>
      <c r="DE1055" s="4"/>
      <c r="DQ1055" s="4"/>
      <c r="DU1055" s="4"/>
      <c r="EG1055" s="4"/>
      <c r="EK1055" s="4"/>
      <c r="EW1055" s="4"/>
      <c r="FA1055" s="4"/>
      <c r="FM1055" s="4"/>
      <c r="FQ1055" s="4"/>
      <c r="GC1055" s="4"/>
      <c r="GG1055" s="4"/>
      <c r="GS1055" s="4"/>
      <c r="GW1055" s="4"/>
      <c r="HI1055" s="4"/>
      <c r="HM1055" s="4"/>
      <c r="HY1055" s="4"/>
      <c r="IC1055" s="4"/>
      <c r="IO1055" s="4"/>
      <c r="IS1055" s="4"/>
      <c r="JE1055" s="4"/>
      <c r="JI1055" s="4"/>
      <c r="JU1055" s="4"/>
      <c r="JY1055" s="4"/>
      <c r="KK1055" s="4"/>
      <c r="KO1055" s="4"/>
      <c r="LA1055" s="4"/>
      <c r="LE1055" s="4"/>
      <c r="LQ1055" s="4"/>
      <c r="LU1055" s="4"/>
      <c r="MG1055" s="4"/>
      <c r="MK1055" s="4"/>
      <c r="MW1055" s="4"/>
      <c r="NA1055" s="4"/>
      <c r="NM1055" s="4"/>
      <c r="NQ1055" s="4"/>
      <c r="OC1055" s="4"/>
      <c r="OG1055" s="4"/>
      <c r="OS1055" s="4"/>
      <c r="OW1055" s="4"/>
      <c r="PI1055" s="4"/>
      <c r="PM1055" s="4"/>
      <c r="PY1055" s="4"/>
      <c r="QC1055" s="4"/>
      <c r="QO1055" s="4"/>
      <c r="QS1055" s="4"/>
      <c r="RE1055" s="4"/>
      <c r="RI1055" s="4"/>
      <c r="RU1055" s="4"/>
      <c r="RY1055" s="4"/>
      <c r="SK1055" s="4"/>
      <c r="SO1055" s="4"/>
      <c r="TA1055" s="4"/>
      <c r="TE1055" s="4"/>
      <c r="TQ1055" s="4"/>
      <c r="TU1055" s="4"/>
      <c r="UG1055" s="4"/>
      <c r="UK1055" s="4"/>
      <c r="UW1055" s="4"/>
      <c r="VA1055" s="4"/>
      <c r="VM1055" s="4"/>
      <c r="VQ1055" s="4"/>
      <c r="WC1055" s="4"/>
      <c r="WG1055" s="4"/>
      <c r="WS1055" s="4"/>
      <c r="WW1055" s="4"/>
      <c r="XI1055" s="4"/>
      <c r="XM1055" s="4"/>
      <c r="XY1055" s="4"/>
      <c r="YC1055" s="4"/>
      <c r="YO1055" s="4"/>
      <c r="YS1055" s="4"/>
      <c r="ZE1055" s="4"/>
      <c r="ZI1055" s="4"/>
      <c r="ZU1055" s="4"/>
      <c r="ZY1055" s="4"/>
      <c r="AAK1055" s="4"/>
      <c r="AAO1055" s="4"/>
      <c r="ABA1055" s="4"/>
      <c r="ABE1055" s="4"/>
      <c r="ABQ1055" s="4"/>
      <c r="ABU1055" s="4"/>
      <c r="ACG1055" s="4"/>
      <c r="ACK1055" s="4"/>
      <c r="ACW1055" s="4"/>
      <c r="ADA1055" s="4"/>
      <c r="ADM1055" s="4"/>
      <c r="ADQ1055" s="4"/>
      <c r="AEC1055" s="4"/>
      <c r="AEG1055" s="4"/>
      <c r="AES1055" s="4"/>
      <c r="AEW1055" s="4"/>
      <c r="AFI1055" s="4"/>
      <c r="AFM1055" s="4"/>
      <c r="AFY1055" s="4"/>
      <c r="AGC1055" s="4"/>
      <c r="AGO1055" s="4"/>
      <c r="AGS1055" s="4"/>
      <c r="AHE1055" s="4"/>
      <c r="AHI1055" s="4"/>
      <c r="AHU1055" s="4"/>
      <c r="AHY1055" s="4"/>
      <c r="AIK1055" s="4"/>
      <c r="AIO1055" s="4"/>
      <c r="AJA1055" s="4"/>
      <c r="AJE1055" s="4"/>
      <c r="AJQ1055" s="4"/>
      <c r="AJU1055" s="4"/>
      <c r="AKG1055" s="4"/>
      <c r="AKK1055" s="4"/>
      <c r="AKW1055" s="4"/>
      <c r="ALA1055" s="4"/>
      <c r="ALM1055" s="4"/>
      <c r="ALQ1055" s="4"/>
      <c r="AMC1055" s="4"/>
      <c r="AMG1055" s="4"/>
      <c r="AMS1055" s="4"/>
      <c r="AMW1055" s="4"/>
      <c r="ANI1055" s="4"/>
      <c r="ANM1055" s="4"/>
      <c r="ANY1055" s="4"/>
      <c r="AOC1055" s="4"/>
      <c r="AOO1055" s="4"/>
      <c r="AOS1055" s="4"/>
      <c r="APE1055" s="4"/>
      <c r="API1055" s="4"/>
      <c r="APU1055" s="4"/>
      <c r="APY1055" s="4"/>
      <c r="AQK1055" s="4"/>
      <c r="AQO1055" s="4"/>
      <c r="ARA1055" s="4"/>
      <c r="ARE1055" s="4"/>
      <c r="ARQ1055" s="4"/>
      <c r="ARU1055" s="4"/>
      <c r="ASG1055" s="4"/>
      <c r="ASK1055" s="4"/>
      <c r="ASW1055" s="4"/>
      <c r="ATA1055" s="4"/>
      <c r="ATM1055" s="4"/>
      <c r="ATQ1055" s="4"/>
      <c r="AUC1055" s="4"/>
      <c r="AUG1055" s="4"/>
      <c r="AUS1055" s="4"/>
      <c r="AUW1055" s="4"/>
      <c r="AVI1055" s="4"/>
      <c r="AVM1055" s="4"/>
      <c r="AVY1055" s="4"/>
      <c r="AWC1055" s="4"/>
      <c r="AWO1055" s="4"/>
      <c r="AWS1055" s="4"/>
      <c r="AXE1055" s="4"/>
      <c r="AXI1055" s="4"/>
      <c r="AXU1055" s="4"/>
      <c r="AXY1055" s="4"/>
      <c r="AYK1055" s="4"/>
      <c r="AYO1055" s="4"/>
      <c r="AZA1055" s="4"/>
      <c r="AZE1055" s="4"/>
      <c r="AZQ1055" s="4"/>
      <c r="AZU1055" s="4"/>
      <c r="BAG1055" s="4"/>
      <c r="BAK1055" s="4"/>
      <c r="BAW1055" s="4"/>
      <c r="BBA1055" s="4"/>
      <c r="BBM1055" s="4"/>
      <c r="BBQ1055" s="4"/>
      <c r="BCC1055" s="4"/>
      <c r="BCG1055" s="4"/>
      <c r="BCS1055" s="4"/>
      <c r="BCW1055" s="4"/>
      <c r="BDI1055" s="4"/>
      <c r="BDM1055" s="4"/>
      <c r="BDY1055" s="4"/>
      <c r="BEC1055" s="4"/>
      <c r="BEO1055" s="4"/>
      <c r="BES1055" s="4"/>
      <c r="BFE1055" s="4"/>
      <c r="BFI1055" s="4"/>
      <c r="BFU1055" s="4"/>
    </row>
    <row r="1056" spans="1:1021 1033:1529" x14ac:dyDescent="0.2">
      <c r="A1056" s="4"/>
      <c r="D1056" s="16"/>
      <c r="CO1056" s="4"/>
      <c r="DA1056" s="4"/>
      <c r="DE1056" s="4"/>
      <c r="DQ1056" s="4"/>
      <c r="DU1056" s="4"/>
      <c r="EG1056" s="4"/>
      <c r="EK1056" s="4"/>
      <c r="EW1056" s="4"/>
      <c r="FA1056" s="4"/>
      <c r="FM1056" s="4"/>
      <c r="FQ1056" s="4"/>
      <c r="GC1056" s="4"/>
      <c r="GG1056" s="4"/>
      <c r="GS1056" s="4"/>
      <c r="GW1056" s="4"/>
      <c r="HI1056" s="4"/>
      <c r="HM1056" s="4"/>
      <c r="HY1056" s="4"/>
      <c r="IC1056" s="4"/>
      <c r="IO1056" s="4"/>
      <c r="IS1056" s="4"/>
      <c r="JE1056" s="4"/>
      <c r="JI1056" s="4"/>
      <c r="JU1056" s="4"/>
      <c r="JY1056" s="4"/>
      <c r="KK1056" s="4"/>
      <c r="KO1056" s="4"/>
      <c r="LA1056" s="4"/>
      <c r="LE1056" s="4"/>
      <c r="LQ1056" s="4"/>
      <c r="LU1056" s="4"/>
      <c r="MG1056" s="4"/>
      <c r="MK1056" s="4"/>
      <c r="MW1056" s="4"/>
      <c r="NA1056" s="4"/>
      <c r="NM1056" s="4"/>
      <c r="NQ1056" s="4"/>
      <c r="OC1056" s="4"/>
      <c r="OG1056" s="4"/>
      <c r="OS1056" s="4"/>
      <c r="OW1056" s="4"/>
      <c r="PI1056" s="4"/>
      <c r="PM1056" s="4"/>
      <c r="PY1056" s="4"/>
      <c r="QC1056" s="4"/>
      <c r="QO1056" s="4"/>
      <c r="QS1056" s="4"/>
      <c r="RE1056" s="4"/>
      <c r="RI1056" s="4"/>
      <c r="RU1056" s="4"/>
      <c r="RY1056" s="4"/>
      <c r="SK1056" s="4"/>
      <c r="SO1056" s="4"/>
      <c r="TA1056" s="4"/>
      <c r="TE1056" s="4"/>
      <c r="TQ1056" s="4"/>
      <c r="TU1056" s="4"/>
      <c r="UG1056" s="4"/>
      <c r="UK1056" s="4"/>
      <c r="UW1056" s="4"/>
      <c r="VA1056" s="4"/>
      <c r="VM1056" s="4"/>
      <c r="VQ1056" s="4"/>
      <c r="WC1056" s="4"/>
      <c r="WG1056" s="4"/>
      <c r="WS1056" s="4"/>
      <c r="WW1056" s="4"/>
      <c r="XI1056" s="4"/>
      <c r="XM1056" s="4"/>
      <c r="XY1056" s="4"/>
      <c r="YC1056" s="4"/>
      <c r="YO1056" s="4"/>
      <c r="YS1056" s="4"/>
      <c r="ZE1056" s="4"/>
      <c r="ZI1056" s="4"/>
      <c r="ZU1056" s="4"/>
      <c r="ZY1056" s="4"/>
      <c r="AAK1056" s="4"/>
      <c r="AAO1056" s="4"/>
      <c r="ABA1056" s="4"/>
      <c r="ABE1056" s="4"/>
      <c r="ABQ1056" s="4"/>
      <c r="ABU1056" s="4"/>
      <c r="ACG1056" s="4"/>
      <c r="ACK1056" s="4"/>
      <c r="ACW1056" s="4"/>
      <c r="ADA1056" s="4"/>
      <c r="ADM1056" s="4"/>
      <c r="ADQ1056" s="4"/>
      <c r="AEC1056" s="4"/>
      <c r="AEG1056" s="4"/>
      <c r="AES1056" s="4"/>
      <c r="AEW1056" s="4"/>
      <c r="AFI1056" s="4"/>
      <c r="AFM1056" s="4"/>
      <c r="AFY1056" s="4"/>
      <c r="AGC1056" s="4"/>
      <c r="AGO1056" s="4"/>
      <c r="AGS1056" s="4"/>
      <c r="AHE1056" s="4"/>
      <c r="AHI1056" s="4"/>
      <c r="AHU1056" s="4"/>
      <c r="AHY1056" s="4"/>
      <c r="AIK1056" s="4"/>
      <c r="AIO1056" s="4"/>
      <c r="AJA1056" s="4"/>
      <c r="AJE1056" s="4"/>
      <c r="AJQ1056" s="4"/>
      <c r="AJU1056" s="4"/>
      <c r="AKG1056" s="4"/>
      <c r="AKK1056" s="4"/>
      <c r="AKW1056" s="4"/>
      <c r="ALA1056" s="4"/>
      <c r="ALM1056" s="4"/>
      <c r="ALQ1056" s="4"/>
      <c r="AMC1056" s="4"/>
      <c r="AMG1056" s="4"/>
      <c r="AMS1056" s="4"/>
      <c r="AMW1056" s="4"/>
      <c r="ANI1056" s="4"/>
      <c r="ANM1056" s="4"/>
      <c r="ANY1056" s="4"/>
      <c r="AOC1056" s="4"/>
      <c r="AOO1056" s="4"/>
      <c r="AOS1056" s="4"/>
      <c r="APE1056" s="4"/>
      <c r="API1056" s="4"/>
      <c r="APU1056" s="4"/>
      <c r="APY1056" s="4"/>
      <c r="AQK1056" s="4"/>
      <c r="AQO1056" s="4"/>
      <c r="ARA1056" s="4"/>
      <c r="ARE1056" s="4"/>
      <c r="ARQ1056" s="4"/>
      <c r="ARU1056" s="4"/>
      <c r="ASG1056" s="4"/>
      <c r="ASK1056" s="4"/>
      <c r="ASW1056" s="4"/>
      <c r="ATA1056" s="4"/>
      <c r="ATM1056" s="4"/>
      <c r="ATQ1056" s="4"/>
      <c r="AUC1056" s="4"/>
      <c r="AUG1056" s="4"/>
      <c r="AUS1056" s="4"/>
      <c r="AUW1056" s="4"/>
      <c r="AVI1056" s="4"/>
      <c r="AVM1056" s="4"/>
      <c r="AVY1056" s="4"/>
      <c r="AWC1056" s="4"/>
      <c r="AWO1056" s="4"/>
      <c r="AWS1056" s="4"/>
      <c r="AXE1056" s="4"/>
      <c r="AXI1056" s="4"/>
      <c r="AXU1056" s="4"/>
      <c r="AXY1056" s="4"/>
      <c r="AYK1056" s="4"/>
      <c r="AYO1056" s="4"/>
      <c r="AZA1056" s="4"/>
      <c r="AZE1056" s="4"/>
      <c r="AZQ1056" s="4"/>
      <c r="AZU1056" s="4"/>
      <c r="BAG1056" s="4"/>
      <c r="BAK1056" s="4"/>
      <c r="BAW1056" s="4"/>
      <c r="BBA1056" s="4"/>
      <c r="BBM1056" s="4"/>
      <c r="BBQ1056" s="4"/>
      <c r="BCC1056" s="4"/>
      <c r="BCG1056" s="4"/>
      <c r="BCS1056" s="4"/>
      <c r="BCW1056" s="4"/>
      <c r="BDI1056" s="4"/>
      <c r="BDM1056" s="4"/>
      <c r="BDY1056" s="4"/>
      <c r="BEC1056" s="4"/>
      <c r="BEO1056" s="4"/>
      <c r="BES1056" s="4"/>
      <c r="BFE1056" s="4"/>
      <c r="BFI1056" s="4"/>
      <c r="BFU1056" s="4"/>
    </row>
    <row r="1057" spans="1:1021 1033:1529" x14ac:dyDescent="0.2">
      <c r="A1057" s="4"/>
      <c r="D1057" s="16"/>
      <c r="CO1057" s="4"/>
      <c r="DA1057" s="4"/>
      <c r="DE1057" s="4"/>
      <c r="DQ1057" s="4"/>
      <c r="DU1057" s="4"/>
      <c r="EG1057" s="4"/>
      <c r="EK1057" s="4"/>
      <c r="EW1057" s="4"/>
      <c r="FA1057" s="4"/>
      <c r="FM1057" s="4"/>
      <c r="FQ1057" s="4"/>
      <c r="GC1057" s="4"/>
      <c r="GG1057" s="4"/>
      <c r="GS1057" s="4"/>
      <c r="GW1057" s="4"/>
      <c r="HI1057" s="4"/>
      <c r="HM1057" s="4"/>
      <c r="HY1057" s="4"/>
      <c r="IC1057" s="4"/>
      <c r="IO1057" s="4"/>
      <c r="IS1057" s="4"/>
      <c r="JE1057" s="4"/>
      <c r="JI1057" s="4"/>
      <c r="JU1057" s="4"/>
      <c r="JY1057" s="4"/>
      <c r="KK1057" s="4"/>
      <c r="KO1057" s="4"/>
      <c r="LA1057" s="4"/>
      <c r="LE1057" s="4"/>
      <c r="LQ1057" s="4"/>
      <c r="LU1057" s="4"/>
      <c r="MG1057" s="4"/>
      <c r="MK1057" s="4"/>
      <c r="MW1057" s="4"/>
      <c r="NA1057" s="4"/>
      <c r="NM1057" s="4"/>
      <c r="NQ1057" s="4"/>
      <c r="OC1057" s="4"/>
      <c r="OG1057" s="4"/>
      <c r="OS1057" s="4"/>
      <c r="OW1057" s="4"/>
      <c r="PI1057" s="4"/>
      <c r="PM1057" s="4"/>
      <c r="PY1057" s="4"/>
      <c r="QC1057" s="4"/>
      <c r="QO1057" s="4"/>
      <c r="QS1057" s="4"/>
      <c r="RE1057" s="4"/>
      <c r="RI1057" s="4"/>
      <c r="RU1057" s="4"/>
      <c r="RY1057" s="4"/>
      <c r="SK1057" s="4"/>
      <c r="SO1057" s="4"/>
      <c r="TA1057" s="4"/>
      <c r="TE1057" s="4"/>
      <c r="TQ1057" s="4"/>
      <c r="TU1057" s="4"/>
      <c r="UG1057" s="4"/>
      <c r="UK1057" s="4"/>
      <c r="UW1057" s="4"/>
      <c r="VA1057" s="4"/>
      <c r="VM1057" s="4"/>
      <c r="VQ1057" s="4"/>
      <c r="WC1057" s="4"/>
      <c r="WG1057" s="4"/>
      <c r="WS1057" s="4"/>
      <c r="WW1057" s="4"/>
      <c r="XI1057" s="4"/>
      <c r="XM1057" s="4"/>
      <c r="XY1057" s="4"/>
      <c r="YC1057" s="4"/>
      <c r="YO1057" s="4"/>
      <c r="YS1057" s="4"/>
      <c r="ZE1057" s="4"/>
      <c r="ZI1057" s="4"/>
      <c r="ZU1057" s="4"/>
      <c r="ZY1057" s="4"/>
      <c r="AAK1057" s="4"/>
      <c r="AAO1057" s="4"/>
      <c r="ABA1057" s="4"/>
      <c r="ABE1057" s="4"/>
      <c r="ABQ1057" s="4"/>
      <c r="ABU1057" s="4"/>
      <c r="ACG1057" s="4"/>
      <c r="ACK1057" s="4"/>
      <c r="ACW1057" s="4"/>
      <c r="ADA1057" s="4"/>
      <c r="ADM1057" s="4"/>
      <c r="ADQ1057" s="4"/>
      <c r="AEC1057" s="4"/>
      <c r="AEG1057" s="4"/>
      <c r="AES1057" s="4"/>
      <c r="AEW1057" s="4"/>
      <c r="AFI1057" s="4"/>
      <c r="AFM1057" s="4"/>
      <c r="AFY1057" s="4"/>
      <c r="AGC1057" s="4"/>
      <c r="AGO1057" s="4"/>
      <c r="AGS1057" s="4"/>
      <c r="AHE1057" s="4"/>
      <c r="AHI1057" s="4"/>
      <c r="AHU1057" s="4"/>
      <c r="AHY1057" s="4"/>
      <c r="AIK1057" s="4"/>
      <c r="AIO1057" s="4"/>
      <c r="AJA1057" s="4"/>
      <c r="AJE1057" s="4"/>
      <c r="AJQ1057" s="4"/>
      <c r="AJU1057" s="4"/>
      <c r="AKG1057" s="4"/>
      <c r="AKK1057" s="4"/>
      <c r="AKW1057" s="4"/>
      <c r="ALA1057" s="4"/>
      <c r="ALM1057" s="4"/>
      <c r="ALQ1057" s="4"/>
      <c r="AMC1057" s="4"/>
      <c r="AMG1057" s="4"/>
      <c r="AMS1057" s="4"/>
      <c r="AMW1057" s="4"/>
      <c r="ANI1057" s="4"/>
      <c r="ANM1057" s="4"/>
      <c r="ANY1057" s="4"/>
      <c r="AOC1057" s="4"/>
      <c r="AOO1057" s="4"/>
      <c r="AOS1057" s="4"/>
      <c r="APE1057" s="4"/>
      <c r="API1057" s="4"/>
      <c r="APU1057" s="4"/>
      <c r="APY1057" s="4"/>
      <c r="AQK1057" s="4"/>
      <c r="AQO1057" s="4"/>
      <c r="ARA1057" s="4"/>
      <c r="ARE1057" s="4"/>
      <c r="ARQ1057" s="4"/>
      <c r="ARU1057" s="4"/>
      <c r="ASG1057" s="4"/>
      <c r="ASK1057" s="4"/>
      <c r="ASW1057" s="4"/>
      <c r="ATA1057" s="4"/>
      <c r="ATM1057" s="4"/>
      <c r="ATQ1057" s="4"/>
      <c r="AUC1057" s="4"/>
      <c r="AUG1057" s="4"/>
      <c r="AUS1057" s="4"/>
      <c r="AUW1057" s="4"/>
      <c r="AVI1057" s="4"/>
      <c r="AVM1057" s="4"/>
      <c r="AVY1057" s="4"/>
      <c r="AWC1057" s="4"/>
      <c r="AWO1057" s="4"/>
      <c r="AWS1057" s="4"/>
      <c r="AXE1057" s="4"/>
      <c r="AXI1057" s="4"/>
      <c r="AXU1057" s="4"/>
      <c r="AXY1057" s="4"/>
      <c r="AYK1057" s="4"/>
      <c r="AYO1057" s="4"/>
      <c r="AZA1057" s="4"/>
      <c r="AZE1057" s="4"/>
      <c r="AZQ1057" s="4"/>
      <c r="AZU1057" s="4"/>
      <c r="BAG1057" s="4"/>
      <c r="BAK1057" s="4"/>
      <c r="BAW1057" s="4"/>
      <c r="BBA1057" s="4"/>
      <c r="BBM1057" s="4"/>
      <c r="BBQ1057" s="4"/>
      <c r="BCC1057" s="4"/>
      <c r="BCG1057" s="4"/>
      <c r="BCS1057" s="4"/>
      <c r="BCW1057" s="4"/>
      <c r="BDI1057" s="4"/>
      <c r="BDM1057" s="4"/>
      <c r="BDY1057" s="4"/>
      <c r="BEC1057" s="4"/>
      <c r="BEO1057" s="4"/>
      <c r="BES1057" s="4"/>
      <c r="BFE1057" s="4"/>
      <c r="BFI1057" s="4"/>
      <c r="BFU1057" s="4"/>
    </row>
    <row r="1058" spans="1:1021 1033:1529" x14ac:dyDescent="0.2">
      <c r="A1058" s="4"/>
      <c r="D1058" s="16"/>
      <c r="CO1058" s="4"/>
      <c r="DA1058" s="4"/>
      <c r="DE1058" s="4"/>
      <c r="DQ1058" s="4"/>
      <c r="DU1058" s="4"/>
      <c r="EG1058" s="4"/>
      <c r="EK1058" s="4"/>
      <c r="EW1058" s="4"/>
      <c r="FA1058" s="4"/>
      <c r="FM1058" s="4"/>
      <c r="FQ1058" s="4"/>
      <c r="GC1058" s="4"/>
      <c r="GG1058" s="4"/>
      <c r="GS1058" s="4"/>
      <c r="GW1058" s="4"/>
      <c r="HI1058" s="4"/>
      <c r="HM1058" s="4"/>
      <c r="HY1058" s="4"/>
      <c r="IC1058" s="4"/>
      <c r="IO1058" s="4"/>
      <c r="IS1058" s="4"/>
      <c r="JE1058" s="4"/>
      <c r="JI1058" s="4"/>
      <c r="JU1058" s="4"/>
      <c r="JY1058" s="4"/>
      <c r="KK1058" s="4"/>
      <c r="KO1058" s="4"/>
      <c r="LA1058" s="4"/>
      <c r="LE1058" s="4"/>
      <c r="LQ1058" s="4"/>
      <c r="LU1058" s="4"/>
      <c r="MG1058" s="4"/>
      <c r="MK1058" s="4"/>
      <c r="MW1058" s="4"/>
      <c r="NA1058" s="4"/>
      <c r="NM1058" s="4"/>
      <c r="NQ1058" s="4"/>
      <c r="OC1058" s="4"/>
      <c r="OG1058" s="4"/>
      <c r="OS1058" s="4"/>
      <c r="OW1058" s="4"/>
      <c r="PI1058" s="4"/>
      <c r="PM1058" s="4"/>
      <c r="PY1058" s="4"/>
      <c r="QC1058" s="4"/>
      <c r="QO1058" s="4"/>
      <c r="QS1058" s="4"/>
      <c r="RE1058" s="4"/>
      <c r="RI1058" s="4"/>
      <c r="RU1058" s="4"/>
      <c r="RY1058" s="4"/>
      <c r="SK1058" s="4"/>
      <c r="SO1058" s="4"/>
      <c r="TA1058" s="4"/>
      <c r="TE1058" s="4"/>
      <c r="TQ1058" s="4"/>
      <c r="TU1058" s="4"/>
      <c r="UG1058" s="4"/>
      <c r="UK1058" s="4"/>
      <c r="UW1058" s="4"/>
      <c r="VA1058" s="4"/>
      <c r="VM1058" s="4"/>
      <c r="VQ1058" s="4"/>
      <c r="WC1058" s="4"/>
      <c r="WG1058" s="4"/>
      <c r="WS1058" s="4"/>
      <c r="WW1058" s="4"/>
      <c r="XI1058" s="4"/>
      <c r="XM1058" s="4"/>
      <c r="XY1058" s="4"/>
      <c r="YC1058" s="4"/>
      <c r="YO1058" s="4"/>
      <c r="YS1058" s="4"/>
      <c r="ZE1058" s="4"/>
      <c r="ZI1058" s="4"/>
      <c r="ZU1058" s="4"/>
      <c r="ZY1058" s="4"/>
      <c r="AAK1058" s="4"/>
      <c r="AAO1058" s="4"/>
      <c r="ABA1058" s="4"/>
      <c r="ABE1058" s="4"/>
      <c r="ABQ1058" s="4"/>
      <c r="ABU1058" s="4"/>
      <c r="ACG1058" s="4"/>
      <c r="ACK1058" s="4"/>
      <c r="ACW1058" s="4"/>
      <c r="ADA1058" s="4"/>
      <c r="ADM1058" s="4"/>
      <c r="ADQ1058" s="4"/>
      <c r="AEC1058" s="4"/>
      <c r="AEG1058" s="4"/>
      <c r="AES1058" s="4"/>
      <c r="AEW1058" s="4"/>
      <c r="AFI1058" s="4"/>
      <c r="AFM1058" s="4"/>
      <c r="AFY1058" s="4"/>
      <c r="AGC1058" s="4"/>
      <c r="AGO1058" s="4"/>
      <c r="AGS1058" s="4"/>
      <c r="AHE1058" s="4"/>
      <c r="AHI1058" s="4"/>
      <c r="AHU1058" s="4"/>
      <c r="AHY1058" s="4"/>
      <c r="AIK1058" s="4"/>
      <c r="AIO1058" s="4"/>
      <c r="AJA1058" s="4"/>
      <c r="AJE1058" s="4"/>
      <c r="AJQ1058" s="4"/>
      <c r="AJU1058" s="4"/>
      <c r="AKG1058" s="4"/>
      <c r="AKK1058" s="4"/>
      <c r="AKW1058" s="4"/>
      <c r="ALA1058" s="4"/>
      <c r="ALM1058" s="4"/>
      <c r="ALQ1058" s="4"/>
      <c r="AMC1058" s="4"/>
      <c r="AMG1058" s="4"/>
      <c r="AMS1058" s="4"/>
      <c r="AMW1058" s="4"/>
      <c r="ANI1058" s="4"/>
      <c r="ANM1058" s="4"/>
      <c r="ANY1058" s="4"/>
      <c r="AOC1058" s="4"/>
      <c r="AOO1058" s="4"/>
      <c r="AOS1058" s="4"/>
      <c r="APE1058" s="4"/>
      <c r="API1058" s="4"/>
      <c r="APU1058" s="4"/>
      <c r="APY1058" s="4"/>
      <c r="AQK1058" s="4"/>
      <c r="AQO1058" s="4"/>
      <c r="ARA1058" s="4"/>
      <c r="ARE1058" s="4"/>
      <c r="ARQ1058" s="4"/>
      <c r="ARU1058" s="4"/>
      <c r="ASG1058" s="4"/>
      <c r="ASK1058" s="4"/>
      <c r="ASW1058" s="4"/>
      <c r="ATA1058" s="4"/>
      <c r="ATM1058" s="4"/>
      <c r="ATQ1058" s="4"/>
      <c r="AUC1058" s="4"/>
      <c r="AUG1058" s="4"/>
      <c r="AUS1058" s="4"/>
      <c r="AUW1058" s="4"/>
      <c r="AVI1058" s="4"/>
      <c r="AVM1058" s="4"/>
      <c r="AVY1058" s="4"/>
      <c r="AWC1058" s="4"/>
      <c r="AWO1058" s="4"/>
      <c r="AWS1058" s="4"/>
      <c r="AXE1058" s="4"/>
      <c r="AXI1058" s="4"/>
      <c r="AXU1058" s="4"/>
      <c r="AXY1058" s="4"/>
      <c r="AYK1058" s="4"/>
      <c r="AYO1058" s="4"/>
      <c r="AZA1058" s="4"/>
      <c r="AZE1058" s="4"/>
      <c r="AZQ1058" s="4"/>
      <c r="AZU1058" s="4"/>
      <c r="BAG1058" s="4"/>
      <c r="BAK1058" s="4"/>
      <c r="BAW1058" s="4"/>
      <c r="BBA1058" s="4"/>
      <c r="BBM1058" s="4"/>
      <c r="BBQ1058" s="4"/>
      <c r="BCC1058" s="4"/>
      <c r="BCG1058" s="4"/>
      <c r="BCS1058" s="4"/>
      <c r="BCW1058" s="4"/>
      <c r="BDI1058" s="4"/>
      <c r="BDM1058" s="4"/>
      <c r="BDY1058" s="4"/>
      <c r="BEC1058" s="4"/>
      <c r="BEO1058" s="4"/>
      <c r="BES1058" s="4"/>
      <c r="BFE1058" s="4"/>
      <c r="BFI1058" s="4"/>
      <c r="BFU1058" s="4"/>
    </row>
    <row r="1059" spans="1:1021 1033:1529" x14ac:dyDescent="0.2">
      <c r="A1059" s="4"/>
      <c r="D1059" s="16"/>
      <c r="CO1059" s="4"/>
      <c r="DA1059" s="4"/>
      <c r="DE1059" s="4"/>
      <c r="DQ1059" s="4"/>
      <c r="DU1059" s="4"/>
      <c r="EG1059" s="4"/>
      <c r="EK1059" s="4"/>
      <c r="EW1059" s="4"/>
      <c r="FA1059" s="4"/>
      <c r="FM1059" s="4"/>
      <c r="FQ1059" s="4"/>
      <c r="GC1059" s="4"/>
      <c r="GG1059" s="4"/>
      <c r="GS1059" s="4"/>
      <c r="GW1059" s="4"/>
      <c r="HI1059" s="4"/>
      <c r="HM1059" s="4"/>
      <c r="HY1059" s="4"/>
      <c r="IC1059" s="4"/>
      <c r="IO1059" s="4"/>
      <c r="IS1059" s="4"/>
      <c r="JE1059" s="4"/>
      <c r="JI1059" s="4"/>
      <c r="JU1059" s="4"/>
      <c r="JY1059" s="4"/>
      <c r="KK1059" s="4"/>
      <c r="KO1059" s="4"/>
      <c r="LA1059" s="4"/>
      <c r="LE1059" s="4"/>
      <c r="LQ1059" s="4"/>
      <c r="LU1059" s="4"/>
      <c r="MG1059" s="4"/>
      <c r="MK1059" s="4"/>
      <c r="MW1059" s="4"/>
      <c r="NA1059" s="4"/>
      <c r="NM1059" s="4"/>
      <c r="NQ1059" s="4"/>
      <c r="OC1059" s="4"/>
      <c r="OG1059" s="4"/>
      <c r="OS1059" s="4"/>
      <c r="OW1059" s="4"/>
      <c r="PI1059" s="4"/>
      <c r="PM1059" s="4"/>
      <c r="PY1059" s="4"/>
      <c r="QC1059" s="4"/>
      <c r="QO1059" s="4"/>
      <c r="QS1059" s="4"/>
      <c r="RE1059" s="4"/>
      <c r="RI1059" s="4"/>
      <c r="RU1059" s="4"/>
      <c r="RY1059" s="4"/>
      <c r="SK1059" s="4"/>
      <c r="SO1059" s="4"/>
      <c r="TA1059" s="4"/>
      <c r="TE1059" s="4"/>
      <c r="TQ1059" s="4"/>
      <c r="TU1059" s="4"/>
      <c r="UG1059" s="4"/>
      <c r="UK1059" s="4"/>
      <c r="UW1059" s="4"/>
      <c r="VA1059" s="4"/>
      <c r="VM1059" s="4"/>
      <c r="VQ1059" s="4"/>
      <c r="WC1059" s="4"/>
      <c r="WG1059" s="4"/>
      <c r="WS1059" s="4"/>
      <c r="WW1059" s="4"/>
      <c r="XI1059" s="4"/>
      <c r="XM1059" s="4"/>
      <c r="XY1059" s="4"/>
      <c r="YC1059" s="4"/>
      <c r="YO1059" s="4"/>
      <c r="YS1059" s="4"/>
      <c r="ZE1059" s="4"/>
      <c r="ZI1059" s="4"/>
      <c r="ZU1059" s="4"/>
      <c r="ZY1059" s="4"/>
      <c r="AAK1059" s="4"/>
      <c r="AAO1059" s="4"/>
      <c r="ABA1059" s="4"/>
      <c r="ABE1059" s="4"/>
      <c r="ABQ1059" s="4"/>
      <c r="ABU1059" s="4"/>
      <c r="ACG1059" s="4"/>
      <c r="ACK1059" s="4"/>
      <c r="ACW1059" s="4"/>
      <c r="ADA1059" s="4"/>
      <c r="ADM1059" s="4"/>
      <c r="ADQ1059" s="4"/>
      <c r="AEC1059" s="4"/>
      <c r="AEG1059" s="4"/>
      <c r="AES1059" s="4"/>
      <c r="AEW1059" s="4"/>
      <c r="AFI1059" s="4"/>
      <c r="AFM1059" s="4"/>
      <c r="AFY1059" s="4"/>
      <c r="AGC1059" s="4"/>
      <c r="AGO1059" s="4"/>
      <c r="AGS1059" s="4"/>
      <c r="AHE1059" s="4"/>
      <c r="AHI1059" s="4"/>
      <c r="AHU1059" s="4"/>
      <c r="AHY1059" s="4"/>
      <c r="AIK1059" s="4"/>
      <c r="AIO1059" s="4"/>
      <c r="AJA1059" s="4"/>
      <c r="AJE1059" s="4"/>
      <c r="AJQ1059" s="4"/>
      <c r="AJU1059" s="4"/>
      <c r="AKG1059" s="4"/>
      <c r="AKK1059" s="4"/>
      <c r="AKW1059" s="4"/>
      <c r="ALA1059" s="4"/>
      <c r="ALM1059" s="4"/>
      <c r="ALQ1059" s="4"/>
      <c r="AMC1059" s="4"/>
      <c r="AMG1059" s="4"/>
      <c r="AMS1059" s="4"/>
      <c r="AMW1059" s="4"/>
      <c r="ANI1059" s="4"/>
      <c r="ANM1059" s="4"/>
      <c r="ANY1059" s="4"/>
      <c r="AOC1059" s="4"/>
      <c r="AOO1059" s="4"/>
      <c r="AOS1059" s="4"/>
      <c r="APE1059" s="4"/>
      <c r="API1059" s="4"/>
      <c r="APU1059" s="4"/>
      <c r="APY1059" s="4"/>
      <c r="AQK1059" s="4"/>
      <c r="AQO1059" s="4"/>
      <c r="ARA1059" s="4"/>
      <c r="ARE1059" s="4"/>
      <c r="ARQ1059" s="4"/>
      <c r="ARU1059" s="4"/>
      <c r="ASG1059" s="4"/>
      <c r="ASK1059" s="4"/>
      <c r="ASW1059" s="4"/>
      <c r="ATA1059" s="4"/>
      <c r="ATM1059" s="4"/>
      <c r="ATQ1059" s="4"/>
      <c r="AUC1059" s="4"/>
      <c r="AUG1059" s="4"/>
      <c r="AUS1059" s="4"/>
      <c r="AUW1059" s="4"/>
      <c r="AVI1059" s="4"/>
      <c r="AVM1059" s="4"/>
      <c r="AVY1059" s="4"/>
      <c r="AWC1059" s="4"/>
      <c r="AWO1059" s="4"/>
      <c r="AWS1059" s="4"/>
      <c r="AXE1059" s="4"/>
      <c r="AXI1059" s="4"/>
      <c r="AXU1059" s="4"/>
      <c r="AXY1059" s="4"/>
      <c r="AYK1059" s="4"/>
      <c r="AYO1059" s="4"/>
      <c r="AZA1059" s="4"/>
      <c r="AZE1059" s="4"/>
      <c r="AZQ1059" s="4"/>
      <c r="AZU1059" s="4"/>
      <c r="BAG1059" s="4"/>
      <c r="BAK1059" s="4"/>
      <c r="BAW1059" s="4"/>
      <c r="BBA1059" s="4"/>
      <c r="BBM1059" s="4"/>
      <c r="BBQ1059" s="4"/>
      <c r="BCC1059" s="4"/>
      <c r="BCG1059" s="4"/>
      <c r="BCS1059" s="4"/>
      <c r="BCW1059" s="4"/>
      <c r="BDI1059" s="4"/>
      <c r="BDM1059" s="4"/>
      <c r="BDY1059" s="4"/>
      <c r="BEC1059" s="4"/>
      <c r="BEO1059" s="4"/>
      <c r="BES1059" s="4"/>
      <c r="BFE1059" s="4"/>
      <c r="BFI1059" s="4"/>
      <c r="BFU1059" s="4"/>
    </row>
    <row r="1060" spans="1:1021 1033:1529" x14ac:dyDescent="0.2">
      <c r="A1060" s="4"/>
      <c r="D1060" s="16"/>
      <c r="CO1060" s="4"/>
      <c r="DA1060" s="4"/>
      <c r="DE1060" s="4"/>
      <c r="DQ1060" s="4"/>
      <c r="DU1060" s="4"/>
      <c r="EG1060" s="4"/>
      <c r="EK1060" s="4"/>
      <c r="EW1060" s="4"/>
      <c r="FA1060" s="4"/>
      <c r="FM1060" s="4"/>
      <c r="FQ1060" s="4"/>
      <c r="GC1060" s="4"/>
      <c r="GG1060" s="4"/>
      <c r="GS1060" s="4"/>
      <c r="GW1060" s="4"/>
      <c r="HI1060" s="4"/>
      <c r="HM1060" s="4"/>
      <c r="HY1060" s="4"/>
      <c r="IC1060" s="4"/>
      <c r="IO1060" s="4"/>
      <c r="IS1060" s="4"/>
      <c r="JE1060" s="4"/>
      <c r="JI1060" s="4"/>
      <c r="JU1060" s="4"/>
      <c r="JY1060" s="4"/>
      <c r="KK1060" s="4"/>
      <c r="KO1060" s="4"/>
      <c r="LA1060" s="4"/>
      <c r="LE1060" s="4"/>
      <c r="LQ1060" s="4"/>
      <c r="LU1060" s="4"/>
      <c r="MG1060" s="4"/>
      <c r="MK1060" s="4"/>
      <c r="MW1060" s="4"/>
      <c r="NA1060" s="4"/>
      <c r="NM1060" s="4"/>
      <c r="NQ1060" s="4"/>
      <c r="OC1060" s="4"/>
      <c r="OG1060" s="4"/>
      <c r="OS1060" s="4"/>
      <c r="OW1060" s="4"/>
      <c r="PI1060" s="4"/>
      <c r="PM1060" s="4"/>
      <c r="PY1060" s="4"/>
      <c r="QC1060" s="4"/>
      <c r="QO1060" s="4"/>
      <c r="QS1060" s="4"/>
      <c r="RE1060" s="4"/>
      <c r="RI1060" s="4"/>
      <c r="RU1060" s="4"/>
      <c r="RY1060" s="4"/>
      <c r="SK1060" s="4"/>
      <c r="SO1060" s="4"/>
      <c r="TA1060" s="4"/>
      <c r="TE1060" s="4"/>
      <c r="TQ1060" s="4"/>
      <c r="TU1060" s="4"/>
      <c r="UG1060" s="4"/>
      <c r="UK1060" s="4"/>
      <c r="UW1060" s="4"/>
      <c r="VA1060" s="4"/>
      <c r="VM1060" s="4"/>
      <c r="VQ1060" s="4"/>
      <c r="WC1060" s="4"/>
      <c r="WG1060" s="4"/>
      <c r="WS1060" s="4"/>
      <c r="WW1060" s="4"/>
      <c r="XI1060" s="4"/>
      <c r="XM1060" s="4"/>
      <c r="XY1060" s="4"/>
      <c r="YC1060" s="4"/>
      <c r="YO1060" s="4"/>
      <c r="YS1060" s="4"/>
      <c r="ZE1060" s="4"/>
      <c r="ZI1060" s="4"/>
      <c r="ZU1060" s="4"/>
      <c r="ZY1060" s="4"/>
      <c r="AAK1060" s="4"/>
      <c r="AAO1060" s="4"/>
      <c r="ABA1060" s="4"/>
      <c r="ABE1060" s="4"/>
      <c r="ABQ1060" s="4"/>
      <c r="ABU1060" s="4"/>
      <c r="ACG1060" s="4"/>
      <c r="ACK1060" s="4"/>
      <c r="ACW1060" s="4"/>
      <c r="ADA1060" s="4"/>
      <c r="ADM1060" s="4"/>
      <c r="ADQ1060" s="4"/>
      <c r="AEC1060" s="4"/>
      <c r="AEG1060" s="4"/>
      <c r="AES1060" s="4"/>
      <c r="AEW1060" s="4"/>
      <c r="AFI1060" s="4"/>
      <c r="AFM1060" s="4"/>
      <c r="AFY1060" s="4"/>
      <c r="AGC1060" s="4"/>
      <c r="AGO1060" s="4"/>
      <c r="AGS1060" s="4"/>
      <c r="AHE1060" s="4"/>
      <c r="AHI1060" s="4"/>
      <c r="AHU1060" s="4"/>
      <c r="AHY1060" s="4"/>
      <c r="AIK1060" s="4"/>
      <c r="AIO1060" s="4"/>
      <c r="AJA1060" s="4"/>
      <c r="AJE1060" s="4"/>
      <c r="AJQ1060" s="4"/>
      <c r="AJU1060" s="4"/>
      <c r="AKG1060" s="4"/>
      <c r="AKK1060" s="4"/>
      <c r="AKW1060" s="4"/>
      <c r="ALA1060" s="4"/>
      <c r="ALM1060" s="4"/>
      <c r="ALQ1060" s="4"/>
      <c r="AMC1060" s="4"/>
      <c r="AMG1060" s="4"/>
      <c r="AMS1060" s="4"/>
      <c r="AMW1060" s="4"/>
      <c r="ANI1060" s="4"/>
      <c r="ANM1060" s="4"/>
      <c r="ANY1060" s="4"/>
      <c r="AOC1060" s="4"/>
      <c r="AOO1060" s="4"/>
      <c r="AOS1060" s="4"/>
      <c r="APE1060" s="4"/>
      <c r="API1060" s="4"/>
      <c r="APU1060" s="4"/>
      <c r="APY1060" s="4"/>
      <c r="AQK1060" s="4"/>
      <c r="AQO1060" s="4"/>
      <c r="ARA1060" s="4"/>
      <c r="ARE1060" s="4"/>
      <c r="ARQ1060" s="4"/>
      <c r="ARU1060" s="4"/>
      <c r="ASG1060" s="4"/>
      <c r="ASK1060" s="4"/>
      <c r="ASW1060" s="4"/>
      <c r="ATA1060" s="4"/>
      <c r="ATM1060" s="4"/>
      <c r="ATQ1060" s="4"/>
      <c r="AUC1060" s="4"/>
      <c r="AUG1060" s="4"/>
      <c r="AUS1060" s="4"/>
      <c r="AUW1060" s="4"/>
      <c r="AVI1060" s="4"/>
      <c r="AVM1060" s="4"/>
      <c r="AVY1060" s="4"/>
      <c r="AWC1060" s="4"/>
      <c r="AWO1060" s="4"/>
      <c r="AWS1060" s="4"/>
      <c r="AXE1060" s="4"/>
      <c r="AXI1060" s="4"/>
      <c r="AXU1060" s="4"/>
      <c r="AXY1060" s="4"/>
      <c r="AYK1060" s="4"/>
      <c r="AYO1060" s="4"/>
      <c r="AZA1060" s="4"/>
      <c r="AZE1060" s="4"/>
      <c r="AZQ1060" s="4"/>
      <c r="AZU1060" s="4"/>
      <c r="BAG1060" s="4"/>
      <c r="BAK1060" s="4"/>
      <c r="BAW1060" s="4"/>
      <c r="BBA1060" s="4"/>
      <c r="BBM1060" s="4"/>
      <c r="BBQ1060" s="4"/>
      <c r="BCC1060" s="4"/>
      <c r="BCG1060" s="4"/>
      <c r="BCS1060" s="4"/>
      <c r="BCW1060" s="4"/>
      <c r="BDI1060" s="4"/>
      <c r="BDM1060" s="4"/>
      <c r="BDY1060" s="4"/>
      <c r="BEC1060" s="4"/>
      <c r="BEO1060" s="4"/>
      <c r="BES1060" s="4"/>
      <c r="BFE1060" s="4"/>
      <c r="BFI1060" s="4"/>
      <c r="BFU1060" s="4"/>
    </row>
    <row r="1061" spans="1:1021 1033:1529" x14ac:dyDescent="0.2">
      <c r="A1061" s="4"/>
      <c r="D1061" s="16"/>
      <c r="CO1061" s="4"/>
      <c r="DA1061" s="4"/>
      <c r="DE1061" s="4"/>
      <c r="DQ1061" s="4"/>
      <c r="DU1061" s="4"/>
      <c r="EG1061" s="4"/>
      <c r="EK1061" s="4"/>
      <c r="EW1061" s="4"/>
      <c r="FA1061" s="4"/>
      <c r="FM1061" s="4"/>
      <c r="FQ1061" s="4"/>
      <c r="GC1061" s="4"/>
      <c r="GG1061" s="4"/>
      <c r="GS1061" s="4"/>
      <c r="GW1061" s="4"/>
      <c r="HI1061" s="4"/>
      <c r="HM1061" s="4"/>
      <c r="HY1061" s="4"/>
      <c r="IC1061" s="4"/>
      <c r="IO1061" s="4"/>
      <c r="IS1061" s="4"/>
      <c r="JE1061" s="4"/>
      <c r="JI1061" s="4"/>
      <c r="JU1061" s="4"/>
      <c r="JY1061" s="4"/>
      <c r="KK1061" s="4"/>
      <c r="KO1061" s="4"/>
      <c r="LA1061" s="4"/>
      <c r="LE1061" s="4"/>
      <c r="LQ1061" s="4"/>
      <c r="LU1061" s="4"/>
      <c r="MG1061" s="4"/>
      <c r="MK1061" s="4"/>
      <c r="MW1061" s="4"/>
      <c r="NA1061" s="4"/>
      <c r="NM1061" s="4"/>
      <c r="NQ1061" s="4"/>
      <c r="OC1061" s="4"/>
      <c r="OG1061" s="4"/>
      <c r="OS1061" s="4"/>
      <c r="OW1061" s="4"/>
      <c r="PI1061" s="4"/>
      <c r="PM1061" s="4"/>
      <c r="PY1061" s="4"/>
      <c r="QC1061" s="4"/>
      <c r="QO1061" s="4"/>
      <c r="QS1061" s="4"/>
      <c r="RE1061" s="4"/>
      <c r="RI1061" s="4"/>
      <c r="RU1061" s="4"/>
      <c r="RY1061" s="4"/>
      <c r="SK1061" s="4"/>
      <c r="SO1061" s="4"/>
      <c r="TA1061" s="4"/>
      <c r="TE1061" s="4"/>
      <c r="TQ1061" s="4"/>
      <c r="TU1061" s="4"/>
      <c r="UG1061" s="4"/>
      <c r="UK1061" s="4"/>
      <c r="UW1061" s="4"/>
      <c r="VA1061" s="4"/>
      <c r="VM1061" s="4"/>
      <c r="VQ1061" s="4"/>
      <c r="WC1061" s="4"/>
      <c r="WG1061" s="4"/>
      <c r="WS1061" s="4"/>
      <c r="WW1061" s="4"/>
      <c r="XI1061" s="4"/>
      <c r="XM1061" s="4"/>
      <c r="XY1061" s="4"/>
      <c r="YC1061" s="4"/>
      <c r="YO1061" s="4"/>
      <c r="YS1061" s="4"/>
      <c r="ZE1061" s="4"/>
      <c r="ZI1061" s="4"/>
      <c r="ZU1061" s="4"/>
      <c r="ZY1061" s="4"/>
      <c r="AAK1061" s="4"/>
      <c r="AAO1061" s="4"/>
      <c r="ABA1061" s="4"/>
      <c r="ABE1061" s="4"/>
      <c r="ABQ1061" s="4"/>
      <c r="ABU1061" s="4"/>
      <c r="ACG1061" s="4"/>
      <c r="ACK1061" s="4"/>
      <c r="ACW1061" s="4"/>
      <c r="ADA1061" s="4"/>
      <c r="ADM1061" s="4"/>
      <c r="ADQ1061" s="4"/>
      <c r="AEC1061" s="4"/>
      <c r="AEG1061" s="4"/>
      <c r="AES1061" s="4"/>
      <c r="AEW1061" s="4"/>
      <c r="AFI1061" s="4"/>
      <c r="AFM1061" s="4"/>
      <c r="AFY1061" s="4"/>
      <c r="AGC1061" s="4"/>
      <c r="AGO1061" s="4"/>
      <c r="AGS1061" s="4"/>
      <c r="AHE1061" s="4"/>
      <c r="AHI1061" s="4"/>
      <c r="AHU1061" s="4"/>
      <c r="AHY1061" s="4"/>
      <c r="AIK1061" s="4"/>
      <c r="AIO1061" s="4"/>
      <c r="AJA1061" s="4"/>
      <c r="AJE1061" s="4"/>
      <c r="AJQ1061" s="4"/>
      <c r="AJU1061" s="4"/>
      <c r="AKG1061" s="4"/>
      <c r="AKK1061" s="4"/>
      <c r="AKW1061" s="4"/>
      <c r="ALA1061" s="4"/>
      <c r="ALM1061" s="4"/>
      <c r="ALQ1061" s="4"/>
      <c r="AMC1061" s="4"/>
      <c r="AMG1061" s="4"/>
      <c r="AMS1061" s="4"/>
      <c r="AMW1061" s="4"/>
      <c r="ANI1061" s="4"/>
      <c r="ANM1061" s="4"/>
      <c r="ANY1061" s="4"/>
      <c r="AOC1061" s="4"/>
      <c r="AOO1061" s="4"/>
      <c r="AOS1061" s="4"/>
      <c r="APE1061" s="4"/>
      <c r="API1061" s="4"/>
      <c r="APU1061" s="4"/>
      <c r="APY1061" s="4"/>
      <c r="AQK1061" s="4"/>
      <c r="AQO1061" s="4"/>
      <c r="ARA1061" s="4"/>
      <c r="ARE1061" s="4"/>
      <c r="ARQ1061" s="4"/>
      <c r="ARU1061" s="4"/>
      <c r="ASG1061" s="4"/>
      <c r="ASK1061" s="4"/>
      <c r="ASW1061" s="4"/>
      <c r="ATA1061" s="4"/>
      <c r="ATM1061" s="4"/>
      <c r="ATQ1061" s="4"/>
      <c r="AUC1061" s="4"/>
      <c r="AUG1061" s="4"/>
      <c r="AUS1061" s="4"/>
      <c r="AUW1061" s="4"/>
      <c r="AVI1061" s="4"/>
      <c r="AVM1061" s="4"/>
      <c r="AVY1061" s="4"/>
      <c r="AWC1061" s="4"/>
      <c r="AWO1061" s="4"/>
      <c r="AWS1061" s="4"/>
      <c r="AXE1061" s="4"/>
      <c r="AXI1061" s="4"/>
      <c r="AXU1061" s="4"/>
      <c r="AXY1061" s="4"/>
      <c r="AYK1061" s="4"/>
      <c r="AYO1061" s="4"/>
      <c r="AZA1061" s="4"/>
      <c r="AZE1061" s="4"/>
      <c r="AZQ1061" s="4"/>
      <c r="AZU1061" s="4"/>
      <c r="BAG1061" s="4"/>
      <c r="BAK1061" s="4"/>
      <c r="BAW1061" s="4"/>
      <c r="BBA1061" s="4"/>
      <c r="BBM1061" s="4"/>
      <c r="BBQ1061" s="4"/>
      <c r="BCC1061" s="4"/>
      <c r="BCG1061" s="4"/>
      <c r="BCS1061" s="4"/>
      <c r="BCW1061" s="4"/>
      <c r="BDI1061" s="4"/>
      <c r="BDM1061" s="4"/>
      <c r="BDY1061" s="4"/>
      <c r="BEC1061" s="4"/>
      <c r="BEO1061" s="4"/>
      <c r="BES1061" s="4"/>
      <c r="BFE1061" s="4"/>
      <c r="BFI1061" s="4"/>
      <c r="BFU1061" s="4"/>
    </row>
    <row r="1062" spans="1:1021 1033:1529" x14ac:dyDescent="0.2">
      <c r="A1062" s="4"/>
      <c r="D1062" s="16"/>
      <c r="CO1062" s="4"/>
      <c r="DA1062" s="4"/>
      <c r="DE1062" s="4"/>
      <c r="DQ1062" s="4"/>
      <c r="DU1062" s="4"/>
      <c r="EG1062" s="4"/>
      <c r="EK1062" s="4"/>
      <c r="EW1062" s="4"/>
      <c r="FA1062" s="4"/>
      <c r="FM1062" s="4"/>
      <c r="FQ1062" s="4"/>
      <c r="GC1062" s="4"/>
      <c r="GG1062" s="4"/>
      <c r="GS1062" s="4"/>
      <c r="GW1062" s="4"/>
      <c r="HI1062" s="4"/>
      <c r="HM1062" s="4"/>
      <c r="HY1062" s="4"/>
      <c r="IC1062" s="4"/>
      <c r="IO1062" s="4"/>
      <c r="IS1062" s="4"/>
      <c r="JE1062" s="4"/>
      <c r="JI1062" s="4"/>
      <c r="JU1062" s="4"/>
      <c r="JY1062" s="4"/>
      <c r="KK1062" s="4"/>
      <c r="KO1062" s="4"/>
      <c r="LA1062" s="4"/>
      <c r="LE1062" s="4"/>
      <c r="LQ1062" s="4"/>
      <c r="LU1062" s="4"/>
      <c r="MG1062" s="4"/>
      <c r="MK1062" s="4"/>
      <c r="MW1062" s="4"/>
      <c r="NA1062" s="4"/>
      <c r="NM1062" s="4"/>
      <c r="NQ1062" s="4"/>
      <c r="OC1062" s="4"/>
      <c r="OG1062" s="4"/>
      <c r="OS1062" s="4"/>
      <c r="OW1062" s="4"/>
      <c r="PI1062" s="4"/>
      <c r="PM1062" s="4"/>
      <c r="PY1062" s="4"/>
      <c r="QC1062" s="4"/>
      <c r="QO1062" s="4"/>
      <c r="QS1062" s="4"/>
      <c r="RE1062" s="4"/>
      <c r="RI1062" s="4"/>
      <c r="RU1062" s="4"/>
      <c r="RY1062" s="4"/>
      <c r="SK1062" s="4"/>
      <c r="SO1062" s="4"/>
      <c r="TA1062" s="4"/>
      <c r="TE1062" s="4"/>
      <c r="TQ1062" s="4"/>
      <c r="TU1062" s="4"/>
      <c r="UG1062" s="4"/>
      <c r="UK1062" s="4"/>
      <c r="UW1062" s="4"/>
      <c r="VA1062" s="4"/>
      <c r="VM1062" s="4"/>
      <c r="VQ1062" s="4"/>
      <c r="WC1062" s="4"/>
      <c r="WG1062" s="4"/>
      <c r="WS1062" s="4"/>
      <c r="WW1062" s="4"/>
      <c r="XI1062" s="4"/>
      <c r="XM1062" s="4"/>
      <c r="XY1062" s="4"/>
      <c r="YC1062" s="4"/>
      <c r="YO1062" s="4"/>
      <c r="YS1062" s="4"/>
      <c r="ZE1062" s="4"/>
      <c r="ZI1062" s="4"/>
      <c r="ZU1062" s="4"/>
      <c r="ZY1062" s="4"/>
      <c r="AAK1062" s="4"/>
      <c r="AAO1062" s="4"/>
      <c r="ABA1062" s="4"/>
      <c r="ABE1062" s="4"/>
      <c r="ABQ1062" s="4"/>
      <c r="ABU1062" s="4"/>
      <c r="ACG1062" s="4"/>
      <c r="ACK1062" s="4"/>
      <c r="ACW1062" s="4"/>
      <c r="ADA1062" s="4"/>
      <c r="ADM1062" s="4"/>
      <c r="ADQ1062" s="4"/>
      <c r="AEC1062" s="4"/>
      <c r="AEG1062" s="4"/>
      <c r="AES1062" s="4"/>
      <c r="AEW1062" s="4"/>
      <c r="AFI1062" s="4"/>
      <c r="AFM1062" s="4"/>
      <c r="AFY1062" s="4"/>
      <c r="AGC1062" s="4"/>
      <c r="AGO1062" s="4"/>
      <c r="AGS1062" s="4"/>
      <c r="AHE1062" s="4"/>
      <c r="AHI1062" s="4"/>
      <c r="AHU1062" s="4"/>
      <c r="AHY1062" s="4"/>
      <c r="AIK1062" s="4"/>
      <c r="AIO1062" s="4"/>
      <c r="AJA1062" s="4"/>
      <c r="AJE1062" s="4"/>
      <c r="AJQ1062" s="4"/>
      <c r="AJU1062" s="4"/>
      <c r="AKG1062" s="4"/>
      <c r="AKK1062" s="4"/>
      <c r="AKW1062" s="4"/>
      <c r="ALA1062" s="4"/>
      <c r="ALM1062" s="4"/>
      <c r="ALQ1062" s="4"/>
      <c r="AMC1062" s="4"/>
      <c r="AMG1062" s="4"/>
      <c r="AMS1062" s="4"/>
      <c r="AMW1062" s="4"/>
      <c r="ANI1062" s="4"/>
      <c r="ANM1062" s="4"/>
      <c r="ANY1062" s="4"/>
      <c r="AOC1062" s="4"/>
      <c r="AOO1062" s="4"/>
      <c r="AOS1062" s="4"/>
      <c r="APE1062" s="4"/>
      <c r="API1062" s="4"/>
      <c r="APU1062" s="4"/>
      <c r="APY1062" s="4"/>
      <c r="AQK1062" s="4"/>
      <c r="AQO1062" s="4"/>
      <c r="ARA1062" s="4"/>
      <c r="ARE1062" s="4"/>
      <c r="ARQ1062" s="4"/>
      <c r="ARU1062" s="4"/>
      <c r="ASG1062" s="4"/>
      <c r="ASK1062" s="4"/>
      <c r="ASW1062" s="4"/>
      <c r="ATA1062" s="4"/>
      <c r="ATM1062" s="4"/>
      <c r="ATQ1062" s="4"/>
      <c r="AUC1062" s="4"/>
      <c r="AUG1062" s="4"/>
      <c r="AUS1062" s="4"/>
      <c r="AUW1062" s="4"/>
      <c r="AVI1062" s="4"/>
      <c r="AVM1062" s="4"/>
      <c r="AVY1062" s="4"/>
      <c r="AWC1062" s="4"/>
      <c r="AWO1062" s="4"/>
      <c r="AWS1062" s="4"/>
      <c r="AXE1062" s="4"/>
      <c r="AXI1062" s="4"/>
      <c r="AXU1062" s="4"/>
      <c r="AXY1062" s="4"/>
      <c r="AYK1062" s="4"/>
      <c r="AYO1062" s="4"/>
      <c r="AZA1062" s="4"/>
      <c r="AZE1062" s="4"/>
      <c r="AZQ1062" s="4"/>
      <c r="AZU1062" s="4"/>
      <c r="BAG1062" s="4"/>
      <c r="BAK1062" s="4"/>
      <c r="BAW1062" s="4"/>
      <c r="BBA1062" s="4"/>
      <c r="BBM1062" s="4"/>
      <c r="BBQ1062" s="4"/>
      <c r="BCC1062" s="4"/>
      <c r="BCG1062" s="4"/>
      <c r="BCS1062" s="4"/>
      <c r="BCW1062" s="4"/>
      <c r="BDI1062" s="4"/>
      <c r="BDM1062" s="4"/>
      <c r="BDY1062" s="4"/>
      <c r="BEC1062" s="4"/>
      <c r="BEO1062" s="4"/>
      <c r="BES1062" s="4"/>
      <c r="BFE1062" s="4"/>
      <c r="BFI1062" s="4"/>
      <c r="BFU1062" s="4"/>
    </row>
    <row r="1063" spans="1:1021 1033:1529" x14ac:dyDescent="0.2">
      <c r="A1063" s="4"/>
      <c r="D1063" s="16"/>
      <c r="CO1063" s="4"/>
      <c r="DA1063" s="4"/>
      <c r="DE1063" s="4"/>
      <c r="DQ1063" s="4"/>
      <c r="DU1063" s="4"/>
      <c r="EG1063" s="4"/>
      <c r="EK1063" s="4"/>
      <c r="EW1063" s="4"/>
      <c r="FA1063" s="4"/>
      <c r="FM1063" s="4"/>
      <c r="FQ1063" s="4"/>
      <c r="GC1063" s="4"/>
      <c r="GG1063" s="4"/>
      <c r="GS1063" s="4"/>
      <c r="GW1063" s="4"/>
      <c r="HI1063" s="4"/>
      <c r="HM1063" s="4"/>
      <c r="HY1063" s="4"/>
      <c r="IC1063" s="4"/>
      <c r="IO1063" s="4"/>
      <c r="IS1063" s="4"/>
      <c r="JE1063" s="4"/>
      <c r="JI1063" s="4"/>
      <c r="JU1063" s="4"/>
      <c r="JY1063" s="4"/>
      <c r="KK1063" s="4"/>
      <c r="KO1063" s="4"/>
      <c r="LA1063" s="4"/>
      <c r="LE1063" s="4"/>
      <c r="LQ1063" s="4"/>
      <c r="LU1063" s="4"/>
      <c r="MG1063" s="4"/>
      <c r="MK1063" s="4"/>
      <c r="MW1063" s="4"/>
      <c r="NA1063" s="4"/>
      <c r="NM1063" s="4"/>
      <c r="NQ1063" s="4"/>
      <c r="OC1063" s="4"/>
      <c r="OG1063" s="4"/>
      <c r="OS1063" s="4"/>
      <c r="OW1063" s="4"/>
      <c r="PI1063" s="4"/>
      <c r="PM1063" s="4"/>
      <c r="PY1063" s="4"/>
      <c r="QC1063" s="4"/>
      <c r="QO1063" s="4"/>
      <c r="QS1063" s="4"/>
      <c r="RE1063" s="4"/>
      <c r="RI1063" s="4"/>
      <c r="RU1063" s="4"/>
      <c r="RY1063" s="4"/>
      <c r="SK1063" s="4"/>
      <c r="SO1063" s="4"/>
      <c r="TA1063" s="4"/>
      <c r="TE1063" s="4"/>
      <c r="TQ1063" s="4"/>
      <c r="TU1063" s="4"/>
      <c r="UG1063" s="4"/>
      <c r="UK1063" s="4"/>
      <c r="UW1063" s="4"/>
      <c r="VA1063" s="4"/>
      <c r="VM1063" s="4"/>
      <c r="VQ1063" s="4"/>
      <c r="WC1063" s="4"/>
      <c r="WG1063" s="4"/>
      <c r="WS1063" s="4"/>
      <c r="WW1063" s="4"/>
      <c r="XI1063" s="4"/>
      <c r="XM1063" s="4"/>
      <c r="XY1063" s="4"/>
      <c r="YC1063" s="4"/>
      <c r="YO1063" s="4"/>
      <c r="YS1063" s="4"/>
      <c r="ZE1063" s="4"/>
      <c r="ZI1063" s="4"/>
      <c r="ZU1063" s="4"/>
      <c r="ZY1063" s="4"/>
      <c r="AAK1063" s="4"/>
      <c r="AAO1063" s="4"/>
      <c r="ABA1063" s="4"/>
      <c r="ABE1063" s="4"/>
      <c r="ABQ1063" s="4"/>
      <c r="ABU1063" s="4"/>
      <c r="ACG1063" s="4"/>
      <c r="ACK1063" s="4"/>
      <c r="ACW1063" s="4"/>
      <c r="ADA1063" s="4"/>
      <c r="ADM1063" s="4"/>
      <c r="ADQ1063" s="4"/>
      <c r="AEC1063" s="4"/>
      <c r="AEG1063" s="4"/>
      <c r="AES1063" s="4"/>
      <c r="AEW1063" s="4"/>
      <c r="AFI1063" s="4"/>
      <c r="AFM1063" s="4"/>
      <c r="AFY1063" s="4"/>
      <c r="AGC1063" s="4"/>
      <c r="AGO1063" s="4"/>
      <c r="AGS1063" s="4"/>
      <c r="AHE1063" s="4"/>
      <c r="AHI1063" s="4"/>
      <c r="AHU1063" s="4"/>
      <c r="AHY1063" s="4"/>
      <c r="AIK1063" s="4"/>
      <c r="AIO1063" s="4"/>
      <c r="AJA1063" s="4"/>
      <c r="AJE1063" s="4"/>
      <c r="AJQ1063" s="4"/>
      <c r="AJU1063" s="4"/>
      <c r="AKG1063" s="4"/>
      <c r="AKK1063" s="4"/>
      <c r="AKW1063" s="4"/>
      <c r="ALA1063" s="4"/>
      <c r="ALM1063" s="4"/>
      <c r="ALQ1063" s="4"/>
      <c r="AMC1063" s="4"/>
      <c r="AMG1063" s="4"/>
      <c r="AMS1063" s="4"/>
      <c r="AMW1063" s="4"/>
      <c r="ANI1063" s="4"/>
      <c r="ANM1063" s="4"/>
      <c r="ANY1063" s="4"/>
      <c r="AOC1063" s="4"/>
      <c r="AOO1063" s="4"/>
      <c r="AOS1063" s="4"/>
      <c r="APE1063" s="4"/>
      <c r="API1063" s="4"/>
      <c r="APU1063" s="4"/>
      <c r="APY1063" s="4"/>
      <c r="AQK1063" s="4"/>
      <c r="AQO1063" s="4"/>
      <c r="ARA1063" s="4"/>
      <c r="ARE1063" s="4"/>
      <c r="ARQ1063" s="4"/>
      <c r="ARU1063" s="4"/>
      <c r="ASG1063" s="4"/>
      <c r="ASK1063" s="4"/>
      <c r="ASW1063" s="4"/>
      <c r="ATA1063" s="4"/>
      <c r="ATM1063" s="4"/>
      <c r="ATQ1063" s="4"/>
      <c r="AUC1063" s="4"/>
      <c r="AUG1063" s="4"/>
      <c r="AUS1063" s="4"/>
      <c r="AUW1063" s="4"/>
      <c r="AVI1063" s="4"/>
      <c r="AVM1063" s="4"/>
      <c r="AVY1063" s="4"/>
      <c r="AWC1063" s="4"/>
      <c r="AWO1063" s="4"/>
      <c r="AWS1063" s="4"/>
      <c r="AXE1063" s="4"/>
      <c r="AXI1063" s="4"/>
      <c r="AXU1063" s="4"/>
      <c r="AXY1063" s="4"/>
      <c r="AYK1063" s="4"/>
      <c r="AYO1063" s="4"/>
      <c r="AZA1063" s="4"/>
      <c r="AZE1063" s="4"/>
      <c r="AZQ1063" s="4"/>
      <c r="AZU1063" s="4"/>
      <c r="BAG1063" s="4"/>
      <c r="BAK1063" s="4"/>
      <c r="BAW1063" s="4"/>
      <c r="BBA1063" s="4"/>
      <c r="BBM1063" s="4"/>
      <c r="BBQ1063" s="4"/>
      <c r="BCC1063" s="4"/>
      <c r="BCG1063" s="4"/>
      <c r="BCS1063" s="4"/>
      <c r="BCW1063" s="4"/>
      <c r="BDI1063" s="4"/>
      <c r="BDM1063" s="4"/>
      <c r="BDY1063" s="4"/>
      <c r="BEC1063" s="4"/>
      <c r="BEO1063" s="4"/>
      <c r="BES1063" s="4"/>
      <c r="BFE1063" s="4"/>
      <c r="BFI1063" s="4"/>
      <c r="BFU1063" s="4"/>
    </row>
    <row r="1064" spans="1:1021 1033:1529" x14ac:dyDescent="0.2">
      <c r="A1064" s="4"/>
      <c r="D1064" s="16"/>
      <c r="CO1064" s="4"/>
      <c r="DA1064" s="4"/>
      <c r="DE1064" s="4"/>
      <c r="DQ1064" s="4"/>
      <c r="DU1064" s="4"/>
      <c r="EG1064" s="4"/>
      <c r="EK1064" s="4"/>
      <c r="EW1064" s="4"/>
      <c r="FA1064" s="4"/>
      <c r="FM1064" s="4"/>
      <c r="FQ1064" s="4"/>
      <c r="GC1064" s="4"/>
      <c r="GG1064" s="4"/>
      <c r="GS1064" s="4"/>
      <c r="GW1064" s="4"/>
      <c r="HI1064" s="4"/>
      <c r="HM1064" s="4"/>
      <c r="HY1064" s="4"/>
      <c r="IC1064" s="4"/>
      <c r="IO1064" s="4"/>
      <c r="IS1064" s="4"/>
      <c r="JE1064" s="4"/>
      <c r="JI1064" s="4"/>
      <c r="JU1064" s="4"/>
      <c r="JY1064" s="4"/>
      <c r="KK1064" s="4"/>
      <c r="KO1064" s="4"/>
      <c r="LA1064" s="4"/>
      <c r="LE1064" s="4"/>
      <c r="LQ1064" s="4"/>
      <c r="LU1064" s="4"/>
      <c r="MG1064" s="4"/>
      <c r="MK1064" s="4"/>
      <c r="MW1064" s="4"/>
      <c r="NA1064" s="4"/>
      <c r="NM1064" s="4"/>
      <c r="NQ1064" s="4"/>
      <c r="OC1064" s="4"/>
      <c r="OG1064" s="4"/>
      <c r="OS1064" s="4"/>
      <c r="OW1064" s="4"/>
      <c r="PI1064" s="4"/>
      <c r="PM1064" s="4"/>
      <c r="PY1064" s="4"/>
      <c r="QC1064" s="4"/>
      <c r="QO1064" s="4"/>
      <c r="QS1064" s="4"/>
      <c r="RE1064" s="4"/>
      <c r="RI1064" s="4"/>
      <c r="RU1064" s="4"/>
      <c r="RY1064" s="4"/>
      <c r="SK1064" s="4"/>
      <c r="SO1064" s="4"/>
      <c r="TA1064" s="4"/>
      <c r="TE1064" s="4"/>
      <c r="TQ1064" s="4"/>
      <c r="TU1064" s="4"/>
      <c r="UG1064" s="4"/>
      <c r="UK1064" s="4"/>
      <c r="UW1064" s="4"/>
      <c r="VA1064" s="4"/>
      <c r="VM1064" s="4"/>
      <c r="VQ1064" s="4"/>
      <c r="WC1064" s="4"/>
      <c r="WG1064" s="4"/>
      <c r="WS1064" s="4"/>
      <c r="WW1064" s="4"/>
      <c r="XI1064" s="4"/>
      <c r="XM1064" s="4"/>
      <c r="XY1064" s="4"/>
      <c r="YC1064" s="4"/>
      <c r="YO1064" s="4"/>
      <c r="YS1064" s="4"/>
      <c r="ZE1064" s="4"/>
      <c r="ZI1064" s="4"/>
      <c r="ZU1064" s="4"/>
      <c r="ZY1064" s="4"/>
      <c r="AAK1064" s="4"/>
      <c r="AAO1064" s="4"/>
      <c r="ABA1064" s="4"/>
      <c r="ABE1064" s="4"/>
      <c r="ABQ1064" s="4"/>
      <c r="ABU1064" s="4"/>
      <c r="ACG1064" s="4"/>
      <c r="ACK1064" s="4"/>
      <c r="ACW1064" s="4"/>
      <c r="ADA1064" s="4"/>
      <c r="ADM1064" s="4"/>
      <c r="ADQ1064" s="4"/>
      <c r="AEC1064" s="4"/>
      <c r="AEG1064" s="4"/>
      <c r="AES1064" s="4"/>
      <c r="AEW1064" s="4"/>
      <c r="AFI1064" s="4"/>
      <c r="AFM1064" s="4"/>
      <c r="AFY1064" s="4"/>
      <c r="AGC1064" s="4"/>
      <c r="AGO1064" s="4"/>
      <c r="AGS1064" s="4"/>
      <c r="AHE1064" s="4"/>
      <c r="AHI1064" s="4"/>
      <c r="AHU1064" s="4"/>
      <c r="AHY1064" s="4"/>
      <c r="AIK1064" s="4"/>
      <c r="AIO1064" s="4"/>
      <c r="AJA1064" s="4"/>
      <c r="AJE1064" s="4"/>
      <c r="AJQ1064" s="4"/>
      <c r="AJU1064" s="4"/>
      <c r="AKG1064" s="4"/>
      <c r="AKK1064" s="4"/>
      <c r="AKW1064" s="4"/>
      <c r="ALA1064" s="4"/>
      <c r="ALM1064" s="4"/>
      <c r="ALQ1064" s="4"/>
      <c r="AMC1064" s="4"/>
      <c r="AMG1064" s="4"/>
      <c r="AMS1064" s="4"/>
      <c r="AMW1064" s="4"/>
      <c r="ANI1064" s="4"/>
      <c r="ANM1064" s="4"/>
      <c r="ANY1064" s="4"/>
      <c r="AOC1064" s="4"/>
      <c r="AOO1064" s="4"/>
      <c r="AOS1064" s="4"/>
      <c r="APE1064" s="4"/>
      <c r="API1064" s="4"/>
      <c r="APU1064" s="4"/>
      <c r="APY1064" s="4"/>
      <c r="AQK1064" s="4"/>
      <c r="AQO1064" s="4"/>
      <c r="ARA1064" s="4"/>
      <c r="ARE1064" s="4"/>
      <c r="ARQ1064" s="4"/>
      <c r="ARU1064" s="4"/>
      <c r="ASG1064" s="4"/>
      <c r="ASK1064" s="4"/>
      <c r="ASW1064" s="4"/>
      <c r="ATA1064" s="4"/>
      <c r="ATM1064" s="4"/>
      <c r="ATQ1064" s="4"/>
      <c r="AUC1064" s="4"/>
      <c r="AUG1064" s="4"/>
      <c r="AUS1064" s="4"/>
      <c r="AUW1064" s="4"/>
      <c r="AVI1064" s="4"/>
      <c r="AVM1064" s="4"/>
      <c r="AVY1064" s="4"/>
      <c r="AWC1064" s="4"/>
      <c r="AWO1064" s="4"/>
      <c r="AWS1064" s="4"/>
      <c r="AXE1064" s="4"/>
      <c r="AXI1064" s="4"/>
      <c r="AXU1064" s="4"/>
      <c r="AXY1064" s="4"/>
      <c r="AYK1064" s="4"/>
      <c r="AYO1064" s="4"/>
      <c r="AZA1064" s="4"/>
      <c r="AZE1064" s="4"/>
      <c r="AZQ1064" s="4"/>
      <c r="AZU1064" s="4"/>
      <c r="BAG1064" s="4"/>
      <c r="BAK1064" s="4"/>
      <c r="BAW1064" s="4"/>
      <c r="BBA1064" s="4"/>
      <c r="BBM1064" s="4"/>
      <c r="BBQ1064" s="4"/>
      <c r="BCC1064" s="4"/>
      <c r="BCG1064" s="4"/>
      <c r="BCS1064" s="4"/>
      <c r="BCW1064" s="4"/>
      <c r="BDI1064" s="4"/>
      <c r="BDM1064" s="4"/>
      <c r="BDY1064" s="4"/>
      <c r="BEC1064" s="4"/>
      <c r="BEO1064" s="4"/>
      <c r="BES1064" s="4"/>
      <c r="BFE1064" s="4"/>
      <c r="BFI1064" s="4"/>
      <c r="BFU1064" s="4"/>
    </row>
    <row r="1065" spans="1:1021 1033:1529" x14ac:dyDescent="0.2">
      <c r="A1065" s="4"/>
      <c r="D1065" s="16"/>
      <c r="CO1065" s="4"/>
      <c r="DA1065" s="4"/>
      <c r="DE1065" s="4"/>
      <c r="DQ1065" s="4"/>
      <c r="DU1065" s="4"/>
      <c r="EG1065" s="4"/>
      <c r="EK1065" s="4"/>
      <c r="EW1065" s="4"/>
      <c r="FA1065" s="4"/>
      <c r="FM1065" s="4"/>
      <c r="FQ1065" s="4"/>
      <c r="GC1065" s="4"/>
      <c r="GG1065" s="4"/>
      <c r="GS1065" s="4"/>
      <c r="GW1065" s="4"/>
      <c r="HI1065" s="4"/>
      <c r="HM1065" s="4"/>
      <c r="HY1065" s="4"/>
      <c r="IC1065" s="4"/>
      <c r="IO1065" s="4"/>
      <c r="IS1065" s="4"/>
      <c r="JE1065" s="4"/>
      <c r="JI1065" s="4"/>
      <c r="JU1065" s="4"/>
      <c r="JY1065" s="4"/>
      <c r="KK1065" s="4"/>
      <c r="KO1065" s="4"/>
      <c r="LA1065" s="4"/>
      <c r="LE1065" s="4"/>
      <c r="LQ1065" s="4"/>
      <c r="LU1065" s="4"/>
      <c r="MG1065" s="4"/>
      <c r="MK1065" s="4"/>
      <c r="MW1065" s="4"/>
      <c r="NA1065" s="4"/>
      <c r="NM1065" s="4"/>
      <c r="NQ1065" s="4"/>
      <c r="OC1065" s="4"/>
      <c r="OG1065" s="4"/>
      <c r="OS1065" s="4"/>
      <c r="OW1065" s="4"/>
      <c r="PI1065" s="4"/>
      <c r="PM1065" s="4"/>
      <c r="PY1065" s="4"/>
      <c r="QC1065" s="4"/>
      <c r="QO1065" s="4"/>
      <c r="QS1065" s="4"/>
      <c r="RE1065" s="4"/>
      <c r="RI1065" s="4"/>
      <c r="RU1065" s="4"/>
      <c r="RY1065" s="4"/>
      <c r="SK1065" s="4"/>
      <c r="SO1065" s="4"/>
      <c r="TA1065" s="4"/>
      <c r="TE1065" s="4"/>
      <c r="TQ1065" s="4"/>
      <c r="TU1065" s="4"/>
      <c r="UG1065" s="4"/>
      <c r="UK1065" s="4"/>
      <c r="UW1065" s="4"/>
      <c r="VA1065" s="4"/>
      <c r="VM1065" s="4"/>
      <c r="VQ1065" s="4"/>
      <c r="WC1065" s="4"/>
      <c r="WG1065" s="4"/>
      <c r="WS1065" s="4"/>
      <c r="WW1065" s="4"/>
      <c r="XI1065" s="4"/>
      <c r="XM1065" s="4"/>
      <c r="XY1065" s="4"/>
      <c r="YC1065" s="4"/>
      <c r="YO1065" s="4"/>
      <c r="YS1065" s="4"/>
      <c r="ZE1065" s="4"/>
      <c r="ZI1065" s="4"/>
      <c r="ZU1065" s="4"/>
      <c r="ZY1065" s="4"/>
      <c r="AAK1065" s="4"/>
      <c r="AAO1065" s="4"/>
      <c r="ABA1065" s="4"/>
      <c r="ABE1065" s="4"/>
      <c r="ABQ1065" s="4"/>
      <c r="ABU1065" s="4"/>
      <c r="ACG1065" s="4"/>
      <c r="ACK1065" s="4"/>
      <c r="ACW1065" s="4"/>
      <c r="ADA1065" s="4"/>
      <c r="ADM1065" s="4"/>
      <c r="ADQ1065" s="4"/>
      <c r="AEC1065" s="4"/>
      <c r="AEG1065" s="4"/>
      <c r="AES1065" s="4"/>
      <c r="AEW1065" s="4"/>
      <c r="AFI1065" s="4"/>
      <c r="AFM1065" s="4"/>
      <c r="AFY1065" s="4"/>
      <c r="AGC1065" s="4"/>
      <c r="AGO1065" s="4"/>
      <c r="AGS1065" s="4"/>
      <c r="AHE1065" s="4"/>
      <c r="AHI1065" s="4"/>
      <c r="AHU1065" s="4"/>
      <c r="AHY1065" s="4"/>
      <c r="AIK1065" s="4"/>
      <c r="AIO1065" s="4"/>
      <c r="AJA1065" s="4"/>
      <c r="AJE1065" s="4"/>
      <c r="AJQ1065" s="4"/>
      <c r="AJU1065" s="4"/>
      <c r="AKG1065" s="4"/>
      <c r="AKK1065" s="4"/>
      <c r="AKW1065" s="4"/>
      <c r="ALA1065" s="4"/>
      <c r="ALM1065" s="4"/>
      <c r="ALQ1065" s="4"/>
      <c r="AMC1065" s="4"/>
      <c r="AMG1065" s="4"/>
      <c r="AMS1065" s="4"/>
      <c r="AMW1065" s="4"/>
      <c r="ANI1065" s="4"/>
      <c r="ANM1065" s="4"/>
      <c r="ANY1065" s="4"/>
      <c r="AOC1065" s="4"/>
      <c r="AOO1065" s="4"/>
      <c r="AOS1065" s="4"/>
      <c r="APE1065" s="4"/>
      <c r="API1065" s="4"/>
      <c r="APU1065" s="4"/>
      <c r="APY1065" s="4"/>
      <c r="AQK1065" s="4"/>
      <c r="AQO1065" s="4"/>
      <c r="ARA1065" s="4"/>
      <c r="ARE1065" s="4"/>
      <c r="ARQ1065" s="4"/>
      <c r="ARU1065" s="4"/>
      <c r="ASG1065" s="4"/>
      <c r="ASK1065" s="4"/>
      <c r="ASW1065" s="4"/>
      <c r="ATA1065" s="4"/>
      <c r="ATM1065" s="4"/>
      <c r="ATQ1065" s="4"/>
      <c r="AUC1065" s="4"/>
      <c r="AUG1065" s="4"/>
      <c r="AUS1065" s="4"/>
      <c r="AUW1065" s="4"/>
      <c r="AVI1065" s="4"/>
      <c r="AVM1065" s="4"/>
      <c r="AVY1065" s="4"/>
      <c r="AWC1065" s="4"/>
      <c r="AWO1065" s="4"/>
      <c r="AWS1065" s="4"/>
      <c r="AXE1065" s="4"/>
      <c r="AXI1065" s="4"/>
      <c r="AXU1065" s="4"/>
      <c r="AXY1065" s="4"/>
      <c r="AYK1065" s="4"/>
      <c r="AYO1065" s="4"/>
      <c r="AZA1065" s="4"/>
      <c r="AZE1065" s="4"/>
      <c r="AZQ1065" s="4"/>
      <c r="AZU1065" s="4"/>
      <c r="BAG1065" s="4"/>
      <c r="BAK1065" s="4"/>
      <c r="BAW1065" s="4"/>
      <c r="BBA1065" s="4"/>
      <c r="BBM1065" s="4"/>
      <c r="BBQ1065" s="4"/>
      <c r="BCC1065" s="4"/>
      <c r="BCG1065" s="4"/>
      <c r="BCS1065" s="4"/>
      <c r="BCW1065" s="4"/>
      <c r="BDI1065" s="4"/>
      <c r="BDM1065" s="4"/>
      <c r="BDY1065" s="4"/>
      <c r="BEC1065" s="4"/>
      <c r="BEO1065" s="4"/>
      <c r="BES1065" s="4"/>
      <c r="BFE1065" s="4"/>
      <c r="BFI1065" s="4"/>
      <c r="BFU1065" s="4"/>
    </row>
    <row r="1066" spans="1:1021 1033:1529" x14ac:dyDescent="0.2">
      <c r="A1066" s="4"/>
      <c r="D1066" s="16"/>
      <c r="CO1066" s="4"/>
      <c r="DA1066" s="4"/>
      <c r="DE1066" s="4"/>
      <c r="DQ1066" s="4"/>
      <c r="DU1066" s="4"/>
      <c r="EG1066" s="4"/>
      <c r="EK1066" s="4"/>
      <c r="EW1066" s="4"/>
      <c r="FA1066" s="4"/>
      <c r="FM1066" s="4"/>
      <c r="FQ1066" s="4"/>
      <c r="GC1066" s="4"/>
      <c r="GG1066" s="4"/>
      <c r="GS1066" s="4"/>
      <c r="GW1066" s="4"/>
      <c r="HI1066" s="4"/>
      <c r="HM1066" s="4"/>
      <c r="HY1066" s="4"/>
      <c r="IC1066" s="4"/>
      <c r="IO1066" s="4"/>
      <c r="IS1066" s="4"/>
      <c r="JE1066" s="4"/>
      <c r="JI1066" s="4"/>
      <c r="JU1066" s="4"/>
      <c r="JY1066" s="4"/>
      <c r="KK1066" s="4"/>
      <c r="KO1066" s="4"/>
      <c r="LA1066" s="4"/>
      <c r="LE1066" s="4"/>
      <c r="LQ1066" s="4"/>
      <c r="LU1066" s="4"/>
      <c r="MG1066" s="4"/>
      <c r="MK1066" s="4"/>
      <c r="MW1066" s="4"/>
      <c r="NA1066" s="4"/>
      <c r="NM1066" s="4"/>
      <c r="NQ1066" s="4"/>
      <c r="OC1066" s="4"/>
      <c r="OG1066" s="4"/>
      <c r="OS1066" s="4"/>
      <c r="OW1066" s="4"/>
      <c r="PI1066" s="4"/>
      <c r="PM1066" s="4"/>
      <c r="PY1066" s="4"/>
      <c r="QC1066" s="4"/>
      <c r="QO1066" s="4"/>
      <c r="QS1066" s="4"/>
      <c r="RE1066" s="4"/>
      <c r="RI1066" s="4"/>
      <c r="RU1066" s="4"/>
      <c r="RY1066" s="4"/>
      <c r="SK1066" s="4"/>
      <c r="SO1066" s="4"/>
      <c r="TA1066" s="4"/>
      <c r="TE1066" s="4"/>
      <c r="TQ1066" s="4"/>
      <c r="TU1066" s="4"/>
      <c r="UG1066" s="4"/>
      <c r="UK1066" s="4"/>
      <c r="UW1066" s="4"/>
      <c r="VA1066" s="4"/>
      <c r="VM1066" s="4"/>
      <c r="VQ1066" s="4"/>
      <c r="WC1066" s="4"/>
      <c r="WG1066" s="4"/>
      <c r="WS1066" s="4"/>
      <c r="WW1066" s="4"/>
      <c r="XI1066" s="4"/>
      <c r="XM1066" s="4"/>
      <c r="XY1066" s="4"/>
      <c r="YC1066" s="4"/>
      <c r="YO1066" s="4"/>
      <c r="YS1066" s="4"/>
      <c r="ZE1066" s="4"/>
      <c r="ZI1066" s="4"/>
      <c r="ZU1066" s="4"/>
      <c r="ZY1066" s="4"/>
      <c r="AAK1066" s="4"/>
      <c r="AAO1066" s="4"/>
      <c r="ABA1066" s="4"/>
      <c r="ABE1066" s="4"/>
      <c r="ABQ1066" s="4"/>
      <c r="ABU1066" s="4"/>
      <c r="ACG1066" s="4"/>
      <c r="ACK1066" s="4"/>
      <c r="ACW1066" s="4"/>
      <c r="ADA1066" s="4"/>
      <c r="ADM1066" s="4"/>
      <c r="ADQ1066" s="4"/>
      <c r="AEC1066" s="4"/>
      <c r="AEG1066" s="4"/>
      <c r="AES1066" s="4"/>
      <c r="AEW1066" s="4"/>
      <c r="AFI1066" s="4"/>
      <c r="AFM1066" s="4"/>
      <c r="AFY1066" s="4"/>
      <c r="AGC1066" s="4"/>
      <c r="AGO1066" s="4"/>
      <c r="AGS1066" s="4"/>
      <c r="AHE1066" s="4"/>
      <c r="AHI1066" s="4"/>
      <c r="AHU1066" s="4"/>
      <c r="AHY1066" s="4"/>
      <c r="AIK1066" s="4"/>
      <c r="AIO1066" s="4"/>
      <c r="AJA1066" s="4"/>
      <c r="AJE1066" s="4"/>
      <c r="AJQ1066" s="4"/>
      <c r="AJU1066" s="4"/>
      <c r="AKG1066" s="4"/>
      <c r="AKK1066" s="4"/>
      <c r="AKW1066" s="4"/>
      <c r="ALA1066" s="4"/>
      <c r="ALM1066" s="4"/>
      <c r="ALQ1066" s="4"/>
      <c r="AMC1066" s="4"/>
      <c r="AMG1066" s="4"/>
      <c r="AMS1066" s="4"/>
      <c r="AMW1066" s="4"/>
      <c r="ANI1066" s="4"/>
      <c r="ANM1066" s="4"/>
      <c r="ANY1066" s="4"/>
      <c r="AOC1066" s="4"/>
      <c r="AOO1066" s="4"/>
      <c r="AOS1066" s="4"/>
      <c r="APE1066" s="4"/>
      <c r="API1066" s="4"/>
      <c r="APU1066" s="4"/>
      <c r="APY1066" s="4"/>
      <c r="AQK1066" s="4"/>
      <c r="AQO1066" s="4"/>
      <c r="ARA1066" s="4"/>
      <c r="ARE1066" s="4"/>
      <c r="ARQ1066" s="4"/>
      <c r="ARU1066" s="4"/>
      <c r="ASG1066" s="4"/>
      <c r="ASK1066" s="4"/>
      <c r="ASW1066" s="4"/>
      <c r="ATA1066" s="4"/>
      <c r="ATM1066" s="4"/>
      <c r="ATQ1066" s="4"/>
      <c r="AUC1066" s="4"/>
      <c r="AUG1066" s="4"/>
      <c r="AUS1066" s="4"/>
      <c r="AUW1066" s="4"/>
      <c r="AVI1066" s="4"/>
      <c r="AVM1066" s="4"/>
      <c r="AVY1066" s="4"/>
      <c r="AWC1066" s="4"/>
      <c r="AWO1066" s="4"/>
      <c r="AWS1066" s="4"/>
      <c r="AXE1066" s="4"/>
      <c r="AXI1066" s="4"/>
      <c r="AXU1066" s="4"/>
      <c r="AXY1066" s="4"/>
      <c r="AYK1066" s="4"/>
      <c r="AYO1066" s="4"/>
      <c r="AZA1066" s="4"/>
      <c r="AZE1066" s="4"/>
      <c r="AZQ1066" s="4"/>
      <c r="AZU1066" s="4"/>
      <c r="BAG1066" s="4"/>
      <c r="BAK1066" s="4"/>
      <c r="BAW1066" s="4"/>
      <c r="BBA1066" s="4"/>
      <c r="BBM1066" s="4"/>
      <c r="BBQ1066" s="4"/>
      <c r="BCC1066" s="4"/>
      <c r="BCG1066" s="4"/>
      <c r="BCS1066" s="4"/>
      <c r="BCW1066" s="4"/>
      <c r="BDI1066" s="4"/>
      <c r="BDM1066" s="4"/>
      <c r="BDY1066" s="4"/>
      <c r="BEC1066" s="4"/>
      <c r="BEO1066" s="4"/>
      <c r="BES1066" s="4"/>
      <c r="BFE1066" s="4"/>
      <c r="BFI1066" s="4"/>
      <c r="BFU1066" s="4"/>
    </row>
    <row r="1067" spans="1:1021 1033:1529" x14ac:dyDescent="0.2">
      <c r="A1067" s="4"/>
      <c r="D1067" s="16"/>
      <c r="CO1067" s="4"/>
      <c r="DA1067" s="4"/>
      <c r="DE1067" s="4"/>
      <c r="DQ1067" s="4"/>
      <c r="DU1067" s="4"/>
      <c r="EG1067" s="4"/>
      <c r="EK1067" s="4"/>
      <c r="EW1067" s="4"/>
      <c r="FA1067" s="4"/>
      <c r="FM1067" s="4"/>
      <c r="FQ1067" s="4"/>
      <c r="GC1067" s="4"/>
      <c r="GG1067" s="4"/>
      <c r="GS1067" s="4"/>
      <c r="GW1067" s="4"/>
      <c r="HI1067" s="4"/>
      <c r="HM1067" s="4"/>
      <c r="HY1067" s="4"/>
      <c r="IC1067" s="4"/>
      <c r="IO1067" s="4"/>
      <c r="IS1067" s="4"/>
      <c r="JE1067" s="4"/>
      <c r="JI1067" s="4"/>
      <c r="JU1067" s="4"/>
      <c r="JY1067" s="4"/>
      <c r="KK1067" s="4"/>
      <c r="KO1067" s="4"/>
      <c r="LA1067" s="4"/>
      <c r="LE1067" s="4"/>
      <c r="LQ1067" s="4"/>
      <c r="LU1067" s="4"/>
      <c r="MG1067" s="4"/>
      <c r="MK1067" s="4"/>
      <c r="MW1067" s="4"/>
      <c r="NA1067" s="4"/>
      <c r="NM1067" s="4"/>
      <c r="NQ1067" s="4"/>
      <c r="OC1067" s="4"/>
      <c r="OG1067" s="4"/>
      <c r="OS1067" s="4"/>
      <c r="OW1067" s="4"/>
      <c r="PI1067" s="4"/>
      <c r="PM1067" s="4"/>
      <c r="PY1067" s="4"/>
      <c r="QC1067" s="4"/>
      <c r="QO1067" s="4"/>
      <c r="QS1067" s="4"/>
      <c r="RE1067" s="4"/>
      <c r="RI1067" s="4"/>
      <c r="RU1067" s="4"/>
      <c r="RY1067" s="4"/>
      <c r="SK1067" s="4"/>
      <c r="SO1067" s="4"/>
      <c r="TA1067" s="4"/>
      <c r="TE1067" s="4"/>
      <c r="TQ1067" s="4"/>
      <c r="TU1067" s="4"/>
      <c r="UG1067" s="4"/>
      <c r="UK1067" s="4"/>
      <c r="UW1067" s="4"/>
      <c r="VA1067" s="4"/>
      <c r="VM1067" s="4"/>
      <c r="VQ1067" s="4"/>
      <c r="WC1067" s="4"/>
      <c r="WG1067" s="4"/>
      <c r="WS1067" s="4"/>
      <c r="WW1067" s="4"/>
      <c r="XI1067" s="4"/>
      <c r="XM1067" s="4"/>
      <c r="XY1067" s="4"/>
      <c r="YC1067" s="4"/>
      <c r="YO1067" s="4"/>
      <c r="YS1067" s="4"/>
      <c r="ZE1067" s="4"/>
      <c r="ZI1067" s="4"/>
      <c r="ZU1067" s="4"/>
      <c r="ZY1067" s="4"/>
      <c r="AAK1067" s="4"/>
      <c r="AAO1067" s="4"/>
      <c r="ABA1067" s="4"/>
      <c r="ABE1067" s="4"/>
      <c r="ABQ1067" s="4"/>
      <c r="ABU1067" s="4"/>
      <c r="ACG1067" s="4"/>
      <c r="ACK1067" s="4"/>
      <c r="ACW1067" s="4"/>
      <c r="ADA1067" s="4"/>
      <c r="ADM1067" s="4"/>
      <c r="ADQ1067" s="4"/>
      <c r="AEC1067" s="4"/>
      <c r="AEG1067" s="4"/>
      <c r="AES1067" s="4"/>
      <c r="AEW1067" s="4"/>
      <c r="AFI1067" s="4"/>
      <c r="AFM1067" s="4"/>
      <c r="AFY1067" s="4"/>
      <c r="AGC1067" s="4"/>
      <c r="AGO1067" s="4"/>
      <c r="AGS1067" s="4"/>
      <c r="AHE1067" s="4"/>
      <c r="AHI1067" s="4"/>
      <c r="AHU1067" s="4"/>
      <c r="AHY1067" s="4"/>
      <c r="AIK1067" s="4"/>
      <c r="AIO1067" s="4"/>
      <c r="AJA1067" s="4"/>
      <c r="AJE1067" s="4"/>
      <c r="AJQ1067" s="4"/>
      <c r="AJU1067" s="4"/>
      <c r="AKG1067" s="4"/>
      <c r="AKK1067" s="4"/>
      <c r="AKW1067" s="4"/>
      <c r="ALA1067" s="4"/>
      <c r="ALM1067" s="4"/>
      <c r="ALQ1067" s="4"/>
      <c r="AMC1067" s="4"/>
      <c r="AMG1067" s="4"/>
      <c r="AMS1067" s="4"/>
      <c r="AMW1067" s="4"/>
      <c r="ANI1067" s="4"/>
      <c r="ANM1067" s="4"/>
      <c r="ANY1067" s="4"/>
      <c r="AOC1067" s="4"/>
      <c r="AOO1067" s="4"/>
      <c r="AOS1067" s="4"/>
      <c r="APE1067" s="4"/>
      <c r="API1067" s="4"/>
      <c r="APU1067" s="4"/>
      <c r="APY1067" s="4"/>
      <c r="AQK1067" s="4"/>
      <c r="AQO1067" s="4"/>
      <c r="ARA1067" s="4"/>
      <c r="ARE1067" s="4"/>
      <c r="ARQ1067" s="4"/>
      <c r="ARU1067" s="4"/>
      <c r="ASG1067" s="4"/>
      <c r="ASK1067" s="4"/>
      <c r="ASW1067" s="4"/>
      <c r="ATA1067" s="4"/>
      <c r="ATM1067" s="4"/>
      <c r="ATQ1067" s="4"/>
      <c r="AUC1067" s="4"/>
      <c r="AUG1067" s="4"/>
      <c r="AUS1067" s="4"/>
      <c r="AUW1067" s="4"/>
      <c r="AVI1067" s="4"/>
      <c r="AVM1067" s="4"/>
      <c r="AVY1067" s="4"/>
      <c r="AWC1067" s="4"/>
      <c r="AWO1067" s="4"/>
      <c r="AWS1067" s="4"/>
      <c r="AXE1067" s="4"/>
      <c r="AXI1067" s="4"/>
      <c r="AXU1067" s="4"/>
      <c r="AXY1067" s="4"/>
      <c r="AYK1067" s="4"/>
      <c r="AYO1067" s="4"/>
      <c r="AZA1067" s="4"/>
      <c r="AZE1067" s="4"/>
      <c r="AZQ1067" s="4"/>
      <c r="AZU1067" s="4"/>
      <c r="BAG1067" s="4"/>
      <c r="BAK1067" s="4"/>
      <c r="BAW1067" s="4"/>
      <c r="BBA1067" s="4"/>
      <c r="BBM1067" s="4"/>
      <c r="BBQ1067" s="4"/>
      <c r="BCC1067" s="4"/>
      <c r="BCG1067" s="4"/>
      <c r="BCS1067" s="4"/>
      <c r="BCW1067" s="4"/>
      <c r="BDI1067" s="4"/>
      <c r="BDM1067" s="4"/>
      <c r="BDY1067" s="4"/>
      <c r="BEC1067" s="4"/>
      <c r="BEO1067" s="4"/>
      <c r="BES1067" s="4"/>
      <c r="BFE1067" s="4"/>
      <c r="BFI1067" s="4"/>
      <c r="BFU1067" s="4"/>
    </row>
    <row r="1068" spans="1:1021 1033:1529" x14ac:dyDescent="0.2">
      <c r="A1068" s="4"/>
      <c r="D1068" s="16"/>
      <c r="CO1068" s="4"/>
      <c r="DA1068" s="4"/>
      <c r="DE1068" s="4"/>
      <c r="DQ1068" s="4"/>
      <c r="DU1068" s="4"/>
      <c r="EG1068" s="4"/>
      <c r="EK1068" s="4"/>
      <c r="EW1068" s="4"/>
      <c r="FA1068" s="4"/>
      <c r="FM1068" s="4"/>
      <c r="FQ1068" s="4"/>
      <c r="GC1068" s="4"/>
      <c r="GG1068" s="4"/>
      <c r="GS1068" s="4"/>
      <c r="GW1068" s="4"/>
      <c r="HI1068" s="4"/>
      <c r="HM1068" s="4"/>
      <c r="HY1068" s="4"/>
      <c r="IC1068" s="4"/>
      <c r="IO1068" s="4"/>
      <c r="IS1068" s="4"/>
      <c r="JE1068" s="4"/>
      <c r="JI1068" s="4"/>
      <c r="JU1068" s="4"/>
      <c r="JY1068" s="4"/>
      <c r="KK1068" s="4"/>
      <c r="KO1068" s="4"/>
      <c r="LA1068" s="4"/>
      <c r="LE1068" s="4"/>
      <c r="LQ1068" s="4"/>
      <c r="LU1068" s="4"/>
      <c r="MG1068" s="4"/>
      <c r="MK1068" s="4"/>
      <c r="MW1068" s="4"/>
      <c r="NA1068" s="4"/>
      <c r="NM1068" s="4"/>
      <c r="NQ1068" s="4"/>
      <c r="OC1068" s="4"/>
      <c r="OG1068" s="4"/>
      <c r="OS1068" s="4"/>
      <c r="OW1068" s="4"/>
      <c r="PI1068" s="4"/>
      <c r="PM1068" s="4"/>
      <c r="PY1068" s="4"/>
      <c r="QC1068" s="4"/>
      <c r="QO1068" s="4"/>
      <c r="QS1068" s="4"/>
      <c r="RE1068" s="4"/>
      <c r="RI1068" s="4"/>
      <c r="RU1068" s="4"/>
      <c r="RY1068" s="4"/>
      <c r="SK1068" s="4"/>
      <c r="SO1068" s="4"/>
      <c r="TA1068" s="4"/>
      <c r="TE1068" s="4"/>
      <c r="TQ1068" s="4"/>
      <c r="TU1068" s="4"/>
      <c r="UG1068" s="4"/>
      <c r="UK1068" s="4"/>
      <c r="UW1068" s="4"/>
      <c r="VA1068" s="4"/>
      <c r="VM1068" s="4"/>
      <c r="VQ1068" s="4"/>
      <c r="WC1068" s="4"/>
      <c r="WG1068" s="4"/>
      <c r="WS1068" s="4"/>
      <c r="WW1068" s="4"/>
      <c r="XI1068" s="4"/>
      <c r="XM1068" s="4"/>
      <c r="XY1068" s="4"/>
      <c r="YC1068" s="4"/>
      <c r="YO1068" s="4"/>
      <c r="YS1068" s="4"/>
      <c r="ZE1068" s="4"/>
      <c r="ZI1068" s="4"/>
      <c r="ZU1068" s="4"/>
      <c r="ZY1068" s="4"/>
      <c r="AAK1068" s="4"/>
      <c r="AAO1068" s="4"/>
      <c r="ABA1068" s="4"/>
      <c r="ABE1068" s="4"/>
      <c r="ABQ1068" s="4"/>
      <c r="ABU1068" s="4"/>
      <c r="ACG1068" s="4"/>
      <c r="ACK1068" s="4"/>
      <c r="ACW1068" s="4"/>
      <c r="ADA1068" s="4"/>
      <c r="ADM1068" s="4"/>
      <c r="ADQ1068" s="4"/>
      <c r="AEC1068" s="4"/>
      <c r="AEG1068" s="4"/>
      <c r="AES1068" s="4"/>
      <c r="AEW1068" s="4"/>
      <c r="AFI1068" s="4"/>
      <c r="AFM1068" s="4"/>
      <c r="AFY1068" s="4"/>
      <c r="AGC1068" s="4"/>
      <c r="AGO1068" s="4"/>
      <c r="AGS1068" s="4"/>
      <c r="AHE1068" s="4"/>
      <c r="AHI1068" s="4"/>
      <c r="AHU1068" s="4"/>
      <c r="AHY1068" s="4"/>
      <c r="AIK1068" s="4"/>
      <c r="AIO1068" s="4"/>
      <c r="AJA1068" s="4"/>
      <c r="AJE1068" s="4"/>
      <c r="AJQ1068" s="4"/>
      <c r="AJU1068" s="4"/>
      <c r="AKG1068" s="4"/>
      <c r="AKK1068" s="4"/>
      <c r="AKW1068" s="4"/>
      <c r="ALA1068" s="4"/>
      <c r="ALM1068" s="4"/>
      <c r="ALQ1068" s="4"/>
      <c r="AMC1068" s="4"/>
      <c r="AMG1068" s="4"/>
      <c r="AMS1068" s="4"/>
      <c r="AMW1068" s="4"/>
      <c r="ANI1068" s="4"/>
      <c r="ANM1068" s="4"/>
      <c r="ANY1068" s="4"/>
      <c r="AOC1068" s="4"/>
      <c r="AOO1068" s="4"/>
      <c r="AOS1068" s="4"/>
      <c r="APE1068" s="4"/>
      <c r="API1068" s="4"/>
      <c r="APU1068" s="4"/>
      <c r="APY1068" s="4"/>
      <c r="AQK1068" s="4"/>
      <c r="AQO1068" s="4"/>
      <c r="ARA1068" s="4"/>
      <c r="ARE1068" s="4"/>
      <c r="ARQ1068" s="4"/>
      <c r="ARU1068" s="4"/>
      <c r="ASG1068" s="4"/>
      <c r="ASK1068" s="4"/>
      <c r="ASW1068" s="4"/>
      <c r="ATA1068" s="4"/>
      <c r="ATM1068" s="4"/>
      <c r="ATQ1068" s="4"/>
      <c r="AUC1068" s="4"/>
      <c r="AUG1068" s="4"/>
      <c r="AUS1068" s="4"/>
      <c r="AUW1068" s="4"/>
      <c r="AVI1068" s="4"/>
      <c r="AVM1068" s="4"/>
      <c r="AVY1068" s="4"/>
      <c r="AWC1068" s="4"/>
      <c r="AWO1068" s="4"/>
      <c r="AWS1068" s="4"/>
      <c r="AXE1068" s="4"/>
      <c r="AXI1068" s="4"/>
      <c r="AXU1068" s="4"/>
      <c r="AXY1068" s="4"/>
      <c r="AYK1068" s="4"/>
      <c r="AYO1068" s="4"/>
      <c r="AZA1068" s="4"/>
      <c r="AZE1068" s="4"/>
      <c r="AZQ1068" s="4"/>
      <c r="AZU1068" s="4"/>
      <c r="BAG1068" s="4"/>
      <c r="BAK1068" s="4"/>
      <c r="BAW1068" s="4"/>
      <c r="BBA1068" s="4"/>
      <c r="BBM1068" s="4"/>
      <c r="BBQ1068" s="4"/>
      <c r="BCC1068" s="4"/>
      <c r="BCG1068" s="4"/>
      <c r="BCS1068" s="4"/>
      <c r="BCW1068" s="4"/>
      <c r="BDI1068" s="4"/>
      <c r="BDM1068" s="4"/>
      <c r="BDY1068" s="4"/>
      <c r="BEC1068" s="4"/>
      <c r="BEO1068" s="4"/>
      <c r="BES1068" s="4"/>
      <c r="BFE1068" s="4"/>
      <c r="BFI1068" s="4"/>
      <c r="BFU1068" s="4"/>
    </row>
    <row r="1069" spans="1:1021 1033:1529" x14ac:dyDescent="0.2">
      <c r="A1069" s="4"/>
      <c r="D1069" s="16"/>
      <c r="CO1069" s="4"/>
      <c r="DA1069" s="4"/>
      <c r="DE1069" s="4"/>
      <c r="DQ1069" s="4"/>
      <c r="DU1069" s="4"/>
      <c r="EG1069" s="4"/>
      <c r="EK1069" s="4"/>
      <c r="EW1069" s="4"/>
      <c r="FA1069" s="4"/>
      <c r="FM1069" s="4"/>
      <c r="FQ1069" s="4"/>
      <c r="GC1069" s="4"/>
      <c r="GG1069" s="4"/>
      <c r="GS1069" s="4"/>
      <c r="GW1069" s="4"/>
      <c r="HI1069" s="4"/>
      <c r="HM1069" s="4"/>
      <c r="HY1069" s="4"/>
      <c r="IC1069" s="4"/>
      <c r="IO1069" s="4"/>
      <c r="IS1069" s="4"/>
      <c r="JE1069" s="4"/>
      <c r="JI1069" s="4"/>
      <c r="JU1069" s="4"/>
      <c r="JY1069" s="4"/>
      <c r="KK1069" s="4"/>
      <c r="KO1069" s="4"/>
      <c r="LA1069" s="4"/>
      <c r="LE1069" s="4"/>
      <c r="LQ1069" s="4"/>
      <c r="LU1069" s="4"/>
      <c r="MG1069" s="4"/>
      <c r="MK1069" s="4"/>
      <c r="MW1069" s="4"/>
      <c r="NA1069" s="4"/>
      <c r="NM1069" s="4"/>
      <c r="NQ1069" s="4"/>
      <c r="OC1069" s="4"/>
      <c r="OG1069" s="4"/>
      <c r="OS1069" s="4"/>
      <c r="OW1069" s="4"/>
      <c r="PI1069" s="4"/>
      <c r="PM1069" s="4"/>
      <c r="PY1069" s="4"/>
      <c r="QC1069" s="4"/>
      <c r="QO1069" s="4"/>
      <c r="QS1069" s="4"/>
      <c r="RE1069" s="4"/>
      <c r="RI1069" s="4"/>
      <c r="RU1069" s="4"/>
      <c r="RY1069" s="4"/>
      <c r="SK1069" s="4"/>
      <c r="SO1069" s="4"/>
      <c r="TA1069" s="4"/>
      <c r="TE1069" s="4"/>
      <c r="TQ1069" s="4"/>
      <c r="TU1069" s="4"/>
      <c r="UG1069" s="4"/>
      <c r="UK1069" s="4"/>
      <c r="UW1069" s="4"/>
      <c r="VA1069" s="4"/>
      <c r="VM1069" s="4"/>
      <c r="VQ1069" s="4"/>
      <c r="WC1069" s="4"/>
      <c r="WG1069" s="4"/>
      <c r="WS1069" s="4"/>
      <c r="WW1069" s="4"/>
      <c r="XI1069" s="4"/>
      <c r="XM1069" s="4"/>
      <c r="XY1069" s="4"/>
      <c r="YC1069" s="4"/>
      <c r="YO1069" s="4"/>
      <c r="YS1069" s="4"/>
      <c r="ZE1069" s="4"/>
      <c r="ZI1069" s="4"/>
      <c r="ZU1069" s="4"/>
      <c r="ZY1069" s="4"/>
      <c r="AAK1069" s="4"/>
      <c r="AAO1069" s="4"/>
      <c r="ABA1069" s="4"/>
      <c r="ABE1069" s="4"/>
      <c r="ABQ1069" s="4"/>
      <c r="ABU1069" s="4"/>
      <c r="ACG1069" s="4"/>
      <c r="ACK1069" s="4"/>
      <c r="ACW1069" s="4"/>
      <c r="ADA1069" s="4"/>
      <c r="ADM1069" s="4"/>
      <c r="ADQ1069" s="4"/>
      <c r="AEC1069" s="4"/>
      <c r="AEG1069" s="4"/>
      <c r="AES1069" s="4"/>
      <c r="AEW1069" s="4"/>
      <c r="AFI1069" s="4"/>
      <c r="AFM1069" s="4"/>
      <c r="AFY1069" s="4"/>
      <c r="AGC1069" s="4"/>
      <c r="AGO1069" s="4"/>
      <c r="AGS1069" s="4"/>
      <c r="AHE1069" s="4"/>
      <c r="AHI1069" s="4"/>
      <c r="AHU1069" s="4"/>
      <c r="AHY1069" s="4"/>
      <c r="AIK1069" s="4"/>
      <c r="AIO1069" s="4"/>
      <c r="AJA1069" s="4"/>
      <c r="AJE1069" s="4"/>
      <c r="AJQ1069" s="4"/>
      <c r="AJU1069" s="4"/>
      <c r="AKG1069" s="4"/>
      <c r="AKK1069" s="4"/>
      <c r="AKW1069" s="4"/>
      <c r="ALA1069" s="4"/>
      <c r="ALM1069" s="4"/>
      <c r="ALQ1069" s="4"/>
      <c r="AMC1069" s="4"/>
      <c r="AMG1069" s="4"/>
      <c r="AMS1069" s="4"/>
      <c r="AMW1069" s="4"/>
      <c r="ANI1069" s="4"/>
      <c r="ANM1069" s="4"/>
      <c r="ANY1069" s="4"/>
      <c r="AOC1069" s="4"/>
      <c r="AOO1069" s="4"/>
      <c r="AOS1069" s="4"/>
      <c r="APE1069" s="4"/>
      <c r="API1069" s="4"/>
      <c r="APU1069" s="4"/>
      <c r="APY1069" s="4"/>
      <c r="AQK1069" s="4"/>
      <c r="AQO1069" s="4"/>
      <c r="ARA1069" s="4"/>
      <c r="ARE1069" s="4"/>
      <c r="ARQ1069" s="4"/>
      <c r="ARU1069" s="4"/>
      <c r="ASG1069" s="4"/>
      <c r="ASK1069" s="4"/>
      <c r="ASW1069" s="4"/>
      <c r="ATA1069" s="4"/>
      <c r="ATM1069" s="4"/>
      <c r="ATQ1069" s="4"/>
      <c r="AUC1069" s="4"/>
      <c r="AUG1069" s="4"/>
      <c r="AUS1069" s="4"/>
      <c r="AUW1069" s="4"/>
      <c r="AVI1069" s="4"/>
      <c r="AVM1069" s="4"/>
      <c r="AVY1069" s="4"/>
      <c r="AWC1069" s="4"/>
      <c r="AWO1069" s="4"/>
      <c r="AWS1069" s="4"/>
      <c r="AXE1069" s="4"/>
      <c r="AXI1069" s="4"/>
      <c r="AXU1069" s="4"/>
      <c r="AXY1069" s="4"/>
      <c r="AYK1069" s="4"/>
      <c r="AYO1069" s="4"/>
      <c r="AZA1069" s="4"/>
      <c r="AZE1069" s="4"/>
      <c r="AZQ1069" s="4"/>
      <c r="AZU1069" s="4"/>
      <c r="BAG1069" s="4"/>
      <c r="BAK1069" s="4"/>
      <c r="BAW1069" s="4"/>
      <c r="BBA1069" s="4"/>
      <c r="BBM1069" s="4"/>
      <c r="BBQ1069" s="4"/>
      <c r="BCC1069" s="4"/>
      <c r="BCG1069" s="4"/>
      <c r="BCS1069" s="4"/>
      <c r="BCW1069" s="4"/>
      <c r="BDI1069" s="4"/>
      <c r="BDM1069" s="4"/>
      <c r="BDY1069" s="4"/>
      <c r="BEC1069" s="4"/>
      <c r="BEO1069" s="4"/>
      <c r="BES1069" s="4"/>
      <c r="BFE1069" s="4"/>
      <c r="BFI1069" s="4"/>
      <c r="BFU1069" s="4"/>
    </row>
    <row r="1070" spans="1:1021 1033:1529" x14ac:dyDescent="0.2">
      <c r="A1070" s="4"/>
      <c r="D1070" s="16"/>
      <c r="CO1070" s="4"/>
      <c r="DA1070" s="4"/>
      <c r="DE1070" s="4"/>
      <c r="DQ1070" s="4"/>
      <c r="DU1070" s="4"/>
      <c r="EG1070" s="4"/>
      <c r="EK1070" s="4"/>
      <c r="EW1070" s="4"/>
      <c r="FA1070" s="4"/>
      <c r="FM1070" s="4"/>
      <c r="FQ1070" s="4"/>
      <c r="GC1070" s="4"/>
      <c r="GG1070" s="4"/>
      <c r="GS1070" s="4"/>
      <c r="GW1070" s="4"/>
      <c r="HI1070" s="4"/>
      <c r="HM1070" s="4"/>
      <c r="HY1070" s="4"/>
      <c r="IC1070" s="4"/>
      <c r="IO1070" s="4"/>
      <c r="IS1070" s="4"/>
      <c r="JE1070" s="4"/>
      <c r="JI1070" s="4"/>
      <c r="JU1070" s="4"/>
      <c r="JY1070" s="4"/>
      <c r="KK1070" s="4"/>
      <c r="KO1070" s="4"/>
      <c r="LA1070" s="4"/>
      <c r="LE1070" s="4"/>
      <c r="LQ1070" s="4"/>
      <c r="LU1070" s="4"/>
      <c r="MG1070" s="4"/>
      <c r="MK1070" s="4"/>
      <c r="MW1070" s="4"/>
      <c r="NA1070" s="4"/>
      <c r="NM1070" s="4"/>
      <c r="NQ1070" s="4"/>
      <c r="OC1070" s="4"/>
      <c r="OG1070" s="4"/>
      <c r="OS1070" s="4"/>
      <c r="OW1070" s="4"/>
      <c r="PI1070" s="4"/>
      <c r="PM1070" s="4"/>
      <c r="PY1070" s="4"/>
      <c r="QC1070" s="4"/>
      <c r="QO1070" s="4"/>
      <c r="QS1070" s="4"/>
      <c r="RE1070" s="4"/>
      <c r="RI1070" s="4"/>
      <c r="RU1070" s="4"/>
      <c r="RY1070" s="4"/>
      <c r="SK1070" s="4"/>
      <c r="SO1070" s="4"/>
      <c r="TA1070" s="4"/>
      <c r="TE1070" s="4"/>
      <c r="TQ1070" s="4"/>
      <c r="TU1070" s="4"/>
      <c r="UG1070" s="4"/>
      <c r="UK1070" s="4"/>
      <c r="UW1070" s="4"/>
      <c r="VA1070" s="4"/>
      <c r="VM1070" s="4"/>
      <c r="VQ1070" s="4"/>
      <c r="WC1070" s="4"/>
      <c r="WG1070" s="4"/>
      <c r="WS1070" s="4"/>
      <c r="WW1070" s="4"/>
      <c r="XI1070" s="4"/>
      <c r="XM1070" s="4"/>
      <c r="XY1070" s="4"/>
      <c r="YC1070" s="4"/>
      <c r="YO1070" s="4"/>
      <c r="YS1070" s="4"/>
      <c r="ZE1070" s="4"/>
      <c r="ZI1070" s="4"/>
      <c r="ZU1070" s="4"/>
      <c r="ZY1070" s="4"/>
      <c r="AAK1070" s="4"/>
      <c r="AAO1070" s="4"/>
      <c r="ABA1070" s="4"/>
      <c r="ABE1070" s="4"/>
      <c r="ABQ1070" s="4"/>
      <c r="ABU1070" s="4"/>
      <c r="ACG1070" s="4"/>
      <c r="ACK1070" s="4"/>
      <c r="ACW1070" s="4"/>
      <c r="ADA1070" s="4"/>
      <c r="ADM1070" s="4"/>
      <c r="ADQ1070" s="4"/>
      <c r="AEC1070" s="4"/>
      <c r="AEG1070" s="4"/>
      <c r="AES1070" s="4"/>
      <c r="AEW1070" s="4"/>
      <c r="AFI1070" s="4"/>
      <c r="AFM1070" s="4"/>
      <c r="AFY1070" s="4"/>
      <c r="AGC1070" s="4"/>
      <c r="AGO1070" s="4"/>
      <c r="AGS1070" s="4"/>
      <c r="AHE1070" s="4"/>
      <c r="AHI1070" s="4"/>
      <c r="AHU1070" s="4"/>
      <c r="AHY1070" s="4"/>
      <c r="AIK1070" s="4"/>
      <c r="AIO1070" s="4"/>
      <c r="AJA1070" s="4"/>
      <c r="AJE1070" s="4"/>
      <c r="AJQ1070" s="4"/>
      <c r="AJU1070" s="4"/>
      <c r="AKG1070" s="4"/>
      <c r="AKK1070" s="4"/>
      <c r="AKW1070" s="4"/>
      <c r="ALA1070" s="4"/>
      <c r="ALM1070" s="4"/>
      <c r="ALQ1070" s="4"/>
      <c r="AMC1070" s="4"/>
      <c r="AMG1070" s="4"/>
      <c r="AMS1070" s="4"/>
      <c r="AMW1070" s="4"/>
      <c r="ANI1070" s="4"/>
      <c r="ANM1070" s="4"/>
      <c r="ANY1070" s="4"/>
      <c r="AOC1070" s="4"/>
      <c r="AOO1070" s="4"/>
      <c r="AOS1070" s="4"/>
      <c r="APE1070" s="4"/>
      <c r="API1070" s="4"/>
      <c r="APU1070" s="4"/>
      <c r="APY1070" s="4"/>
      <c r="AQK1070" s="4"/>
      <c r="AQO1070" s="4"/>
      <c r="ARA1070" s="4"/>
      <c r="ARE1070" s="4"/>
      <c r="ARQ1070" s="4"/>
      <c r="ARU1070" s="4"/>
      <c r="ASG1070" s="4"/>
      <c r="ASK1070" s="4"/>
      <c r="ASW1070" s="4"/>
      <c r="ATA1070" s="4"/>
      <c r="ATM1070" s="4"/>
      <c r="ATQ1070" s="4"/>
      <c r="AUC1070" s="4"/>
      <c r="AUG1070" s="4"/>
      <c r="AUS1070" s="4"/>
      <c r="AUW1070" s="4"/>
      <c r="AVI1070" s="4"/>
      <c r="AVM1070" s="4"/>
      <c r="AVY1070" s="4"/>
      <c r="AWC1070" s="4"/>
      <c r="AWO1070" s="4"/>
      <c r="AWS1070" s="4"/>
      <c r="AXE1070" s="4"/>
      <c r="AXI1070" s="4"/>
      <c r="AXU1070" s="4"/>
      <c r="AXY1070" s="4"/>
      <c r="AYK1070" s="4"/>
      <c r="AYO1070" s="4"/>
      <c r="AZA1070" s="4"/>
      <c r="AZE1070" s="4"/>
      <c r="AZQ1070" s="4"/>
      <c r="AZU1070" s="4"/>
      <c r="BAG1070" s="4"/>
      <c r="BAK1070" s="4"/>
      <c r="BAW1070" s="4"/>
      <c r="BBA1070" s="4"/>
      <c r="BBM1070" s="4"/>
      <c r="BBQ1070" s="4"/>
      <c r="BCC1070" s="4"/>
      <c r="BCG1070" s="4"/>
      <c r="BCS1070" s="4"/>
      <c r="BCW1070" s="4"/>
      <c r="BDI1070" s="4"/>
      <c r="BDM1070" s="4"/>
      <c r="BDY1070" s="4"/>
      <c r="BEC1070" s="4"/>
      <c r="BEO1070" s="4"/>
      <c r="BES1070" s="4"/>
      <c r="BFE1070" s="4"/>
      <c r="BFI1070" s="4"/>
      <c r="BFU1070" s="4"/>
    </row>
    <row r="1071" spans="1:1021 1033:1529" x14ac:dyDescent="0.2">
      <c r="A1071" s="4"/>
      <c r="D1071" s="16"/>
      <c r="CO1071" s="4"/>
      <c r="DA1071" s="4"/>
      <c r="DE1071" s="4"/>
      <c r="DQ1071" s="4"/>
      <c r="DU1071" s="4"/>
      <c r="EG1071" s="4"/>
      <c r="EK1071" s="4"/>
      <c r="EW1071" s="4"/>
      <c r="FA1071" s="4"/>
      <c r="FM1071" s="4"/>
      <c r="FQ1071" s="4"/>
      <c r="GC1071" s="4"/>
      <c r="GG1071" s="4"/>
      <c r="GS1071" s="4"/>
      <c r="GW1071" s="4"/>
      <c r="HI1071" s="4"/>
      <c r="HM1071" s="4"/>
      <c r="HY1071" s="4"/>
      <c r="IC1071" s="4"/>
      <c r="IO1071" s="4"/>
      <c r="IS1071" s="4"/>
      <c r="JE1071" s="4"/>
      <c r="JI1071" s="4"/>
      <c r="JU1071" s="4"/>
      <c r="JY1071" s="4"/>
      <c r="KK1071" s="4"/>
      <c r="KO1071" s="4"/>
      <c r="LA1071" s="4"/>
      <c r="LE1071" s="4"/>
      <c r="LQ1071" s="4"/>
      <c r="LU1071" s="4"/>
      <c r="MG1071" s="4"/>
      <c r="MK1071" s="4"/>
      <c r="MW1071" s="4"/>
      <c r="NA1071" s="4"/>
      <c r="NM1071" s="4"/>
      <c r="NQ1071" s="4"/>
      <c r="OC1071" s="4"/>
      <c r="OG1071" s="4"/>
      <c r="OS1071" s="4"/>
      <c r="OW1071" s="4"/>
      <c r="PI1071" s="4"/>
      <c r="PM1071" s="4"/>
      <c r="PY1071" s="4"/>
      <c r="QC1071" s="4"/>
      <c r="QO1071" s="4"/>
      <c r="QS1071" s="4"/>
      <c r="RE1071" s="4"/>
      <c r="RI1071" s="4"/>
      <c r="RU1071" s="4"/>
      <c r="RY1071" s="4"/>
      <c r="SK1071" s="4"/>
      <c r="SO1071" s="4"/>
      <c r="TA1071" s="4"/>
      <c r="TE1071" s="4"/>
      <c r="TQ1071" s="4"/>
      <c r="TU1071" s="4"/>
      <c r="UG1071" s="4"/>
      <c r="UK1071" s="4"/>
      <c r="UW1071" s="4"/>
      <c r="VA1071" s="4"/>
      <c r="VM1071" s="4"/>
      <c r="VQ1071" s="4"/>
      <c r="WC1071" s="4"/>
      <c r="WG1071" s="4"/>
      <c r="WS1071" s="4"/>
      <c r="WW1071" s="4"/>
      <c r="XI1071" s="4"/>
      <c r="XM1071" s="4"/>
      <c r="XY1071" s="4"/>
      <c r="YC1071" s="4"/>
      <c r="YO1071" s="4"/>
      <c r="YS1071" s="4"/>
      <c r="ZE1071" s="4"/>
      <c r="ZI1071" s="4"/>
      <c r="ZU1071" s="4"/>
      <c r="ZY1071" s="4"/>
      <c r="AAK1071" s="4"/>
      <c r="AAO1071" s="4"/>
      <c r="ABA1071" s="4"/>
      <c r="ABE1071" s="4"/>
      <c r="ABQ1071" s="4"/>
      <c r="ABU1071" s="4"/>
      <c r="ACG1071" s="4"/>
      <c r="ACK1071" s="4"/>
      <c r="ACW1071" s="4"/>
      <c r="ADA1071" s="4"/>
      <c r="ADM1071" s="4"/>
      <c r="ADQ1071" s="4"/>
      <c r="AEC1071" s="4"/>
      <c r="AEG1071" s="4"/>
      <c r="AES1071" s="4"/>
      <c r="AEW1071" s="4"/>
      <c r="AFI1071" s="4"/>
      <c r="AFM1071" s="4"/>
      <c r="AFY1071" s="4"/>
      <c r="AGC1071" s="4"/>
      <c r="AGO1071" s="4"/>
      <c r="AGS1071" s="4"/>
      <c r="AHE1071" s="4"/>
      <c r="AHI1071" s="4"/>
      <c r="AHU1071" s="4"/>
      <c r="AHY1071" s="4"/>
      <c r="AIK1071" s="4"/>
      <c r="AIO1071" s="4"/>
      <c r="AJA1071" s="4"/>
      <c r="AJE1071" s="4"/>
      <c r="AJQ1071" s="4"/>
      <c r="AJU1071" s="4"/>
      <c r="AKG1071" s="4"/>
      <c r="AKK1071" s="4"/>
      <c r="AKW1071" s="4"/>
      <c r="ALA1071" s="4"/>
      <c r="ALM1071" s="4"/>
      <c r="ALQ1071" s="4"/>
      <c r="AMC1071" s="4"/>
      <c r="AMG1071" s="4"/>
      <c r="AMS1071" s="4"/>
      <c r="AMW1071" s="4"/>
      <c r="ANI1071" s="4"/>
      <c r="ANM1071" s="4"/>
      <c r="ANY1071" s="4"/>
      <c r="AOC1071" s="4"/>
      <c r="AOO1071" s="4"/>
      <c r="AOS1071" s="4"/>
      <c r="APE1071" s="4"/>
      <c r="API1071" s="4"/>
      <c r="APU1071" s="4"/>
      <c r="APY1071" s="4"/>
      <c r="AQK1071" s="4"/>
      <c r="AQO1071" s="4"/>
      <c r="ARA1071" s="4"/>
      <c r="ARE1071" s="4"/>
      <c r="ARQ1071" s="4"/>
      <c r="ARU1071" s="4"/>
      <c r="ASG1071" s="4"/>
      <c r="ASK1071" s="4"/>
      <c r="ASW1071" s="4"/>
      <c r="ATA1071" s="4"/>
      <c r="ATM1071" s="4"/>
      <c r="ATQ1071" s="4"/>
      <c r="AUC1071" s="4"/>
      <c r="AUG1071" s="4"/>
      <c r="AUS1071" s="4"/>
      <c r="AUW1071" s="4"/>
      <c r="AVI1071" s="4"/>
      <c r="AVM1071" s="4"/>
      <c r="AVY1071" s="4"/>
      <c r="AWC1071" s="4"/>
      <c r="AWO1071" s="4"/>
      <c r="AWS1071" s="4"/>
      <c r="AXE1071" s="4"/>
      <c r="AXI1071" s="4"/>
      <c r="AXU1071" s="4"/>
      <c r="AXY1071" s="4"/>
      <c r="AYK1071" s="4"/>
      <c r="AYO1071" s="4"/>
      <c r="AZA1071" s="4"/>
      <c r="AZE1071" s="4"/>
      <c r="AZQ1071" s="4"/>
      <c r="AZU1071" s="4"/>
      <c r="BAG1071" s="4"/>
      <c r="BAK1071" s="4"/>
      <c r="BAW1071" s="4"/>
      <c r="BBA1071" s="4"/>
      <c r="BBM1071" s="4"/>
      <c r="BBQ1071" s="4"/>
      <c r="BCC1071" s="4"/>
      <c r="BCG1071" s="4"/>
      <c r="BCS1071" s="4"/>
      <c r="BCW1071" s="4"/>
      <c r="BDI1071" s="4"/>
      <c r="BDM1071" s="4"/>
      <c r="BDY1071" s="4"/>
      <c r="BEC1071" s="4"/>
      <c r="BEO1071" s="4"/>
      <c r="BES1071" s="4"/>
      <c r="BFE1071" s="4"/>
      <c r="BFI1071" s="4"/>
      <c r="BFU1071" s="4"/>
    </row>
    <row r="1072" spans="1:1021 1033:1529" x14ac:dyDescent="0.2">
      <c r="A1072" s="4"/>
      <c r="D1072" s="16"/>
      <c r="CO1072" s="4"/>
      <c r="DA1072" s="4"/>
      <c r="DE1072" s="4"/>
      <c r="DQ1072" s="4"/>
      <c r="DU1072" s="4"/>
      <c r="EG1072" s="4"/>
      <c r="EK1072" s="4"/>
      <c r="EW1072" s="4"/>
      <c r="FA1072" s="4"/>
      <c r="FM1072" s="4"/>
      <c r="FQ1072" s="4"/>
      <c r="GC1072" s="4"/>
      <c r="GG1072" s="4"/>
      <c r="GS1072" s="4"/>
      <c r="GW1072" s="4"/>
      <c r="HI1072" s="4"/>
      <c r="HM1072" s="4"/>
      <c r="HY1072" s="4"/>
      <c r="IC1072" s="4"/>
      <c r="IO1072" s="4"/>
      <c r="IS1072" s="4"/>
      <c r="JE1072" s="4"/>
      <c r="JI1072" s="4"/>
      <c r="JU1072" s="4"/>
      <c r="JY1072" s="4"/>
      <c r="KK1072" s="4"/>
      <c r="KO1072" s="4"/>
      <c r="LA1072" s="4"/>
      <c r="LE1072" s="4"/>
      <c r="LQ1072" s="4"/>
      <c r="LU1072" s="4"/>
      <c r="MG1072" s="4"/>
      <c r="MK1072" s="4"/>
      <c r="MW1072" s="4"/>
      <c r="NA1072" s="4"/>
      <c r="NM1072" s="4"/>
      <c r="NQ1072" s="4"/>
      <c r="OC1072" s="4"/>
      <c r="OG1072" s="4"/>
      <c r="OS1072" s="4"/>
      <c r="OW1072" s="4"/>
      <c r="PI1072" s="4"/>
      <c r="PM1072" s="4"/>
      <c r="PY1072" s="4"/>
      <c r="QC1072" s="4"/>
      <c r="QO1072" s="4"/>
      <c r="QS1072" s="4"/>
      <c r="RE1072" s="4"/>
      <c r="RI1072" s="4"/>
      <c r="RU1072" s="4"/>
      <c r="RY1072" s="4"/>
      <c r="SK1072" s="4"/>
      <c r="SO1072" s="4"/>
      <c r="TA1072" s="4"/>
      <c r="TE1072" s="4"/>
      <c r="TQ1072" s="4"/>
      <c r="TU1072" s="4"/>
      <c r="UG1072" s="4"/>
      <c r="UK1072" s="4"/>
      <c r="UW1072" s="4"/>
      <c r="VA1072" s="4"/>
      <c r="VM1072" s="4"/>
      <c r="VQ1072" s="4"/>
      <c r="WC1072" s="4"/>
      <c r="WG1072" s="4"/>
      <c r="WS1072" s="4"/>
      <c r="WW1072" s="4"/>
      <c r="XI1072" s="4"/>
      <c r="XM1072" s="4"/>
      <c r="XY1072" s="4"/>
      <c r="YC1072" s="4"/>
      <c r="YO1072" s="4"/>
      <c r="YS1072" s="4"/>
      <c r="ZE1072" s="4"/>
      <c r="ZI1072" s="4"/>
      <c r="ZU1072" s="4"/>
      <c r="ZY1072" s="4"/>
      <c r="AAK1072" s="4"/>
      <c r="AAO1072" s="4"/>
      <c r="ABA1072" s="4"/>
      <c r="ABE1072" s="4"/>
      <c r="ABQ1072" s="4"/>
      <c r="ABU1072" s="4"/>
      <c r="ACG1072" s="4"/>
      <c r="ACK1072" s="4"/>
      <c r="ACW1072" s="4"/>
      <c r="ADA1072" s="4"/>
      <c r="ADM1072" s="4"/>
      <c r="ADQ1072" s="4"/>
      <c r="AEC1072" s="4"/>
      <c r="AEG1072" s="4"/>
      <c r="AES1072" s="4"/>
      <c r="AEW1072" s="4"/>
      <c r="AFI1072" s="4"/>
      <c r="AFM1072" s="4"/>
      <c r="AFY1072" s="4"/>
      <c r="AGC1072" s="4"/>
      <c r="AGO1072" s="4"/>
      <c r="AGS1072" s="4"/>
      <c r="AHE1072" s="4"/>
      <c r="AHI1072" s="4"/>
      <c r="AHU1072" s="4"/>
      <c r="AHY1072" s="4"/>
      <c r="AIK1072" s="4"/>
      <c r="AIO1072" s="4"/>
      <c r="AJA1072" s="4"/>
      <c r="AJE1072" s="4"/>
      <c r="AJQ1072" s="4"/>
      <c r="AJU1072" s="4"/>
      <c r="AKG1072" s="4"/>
      <c r="AKK1072" s="4"/>
      <c r="AKW1072" s="4"/>
      <c r="ALA1072" s="4"/>
      <c r="ALM1072" s="4"/>
      <c r="ALQ1072" s="4"/>
      <c r="AMC1072" s="4"/>
      <c r="AMG1072" s="4"/>
      <c r="AMS1072" s="4"/>
      <c r="AMW1072" s="4"/>
      <c r="ANI1072" s="4"/>
      <c r="ANM1072" s="4"/>
      <c r="ANY1072" s="4"/>
      <c r="AOC1072" s="4"/>
      <c r="AOO1072" s="4"/>
      <c r="AOS1072" s="4"/>
      <c r="APE1072" s="4"/>
      <c r="API1072" s="4"/>
      <c r="APU1072" s="4"/>
      <c r="APY1072" s="4"/>
      <c r="AQK1072" s="4"/>
      <c r="AQO1072" s="4"/>
      <c r="ARA1072" s="4"/>
      <c r="ARE1072" s="4"/>
      <c r="ARQ1072" s="4"/>
      <c r="ARU1072" s="4"/>
      <c r="ASG1072" s="4"/>
      <c r="ASK1072" s="4"/>
      <c r="ASW1072" s="4"/>
      <c r="ATA1072" s="4"/>
      <c r="ATM1072" s="4"/>
      <c r="ATQ1072" s="4"/>
      <c r="AUC1072" s="4"/>
      <c r="AUG1072" s="4"/>
      <c r="AUS1072" s="4"/>
      <c r="AUW1072" s="4"/>
      <c r="AVI1072" s="4"/>
      <c r="AVM1072" s="4"/>
      <c r="AVY1072" s="4"/>
      <c r="AWC1072" s="4"/>
      <c r="AWO1072" s="4"/>
      <c r="AWS1072" s="4"/>
      <c r="AXE1072" s="4"/>
      <c r="AXI1072" s="4"/>
      <c r="AXU1072" s="4"/>
      <c r="AXY1072" s="4"/>
      <c r="AYK1072" s="4"/>
      <c r="AYO1072" s="4"/>
      <c r="AZA1072" s="4"/>
      <c r="AZE1072" s="4"/>
      <c r="AZQ1072" s="4"/>
      <c r="AZU1072" s="4"/>
      <c r="BAG1072" s="4"/>
      <c r="BAK1072" s="4"/>
      <c r="BAW1072" s="4"/>
      <c r="BBA1072" s="4"/>
      <c r="BBM1072" s="4"/>
      <c r="BBQ1072" s="4"/>
      <c r="BCC1072" s="4"/>
      <c r="BCG1072" s="4"/>
      <c r="BCS1072" s="4"/>
      <c r="BCW1072" s="4"/>
      <c r="BDI1072" s="4"/>
      <c r="BDM1072" s="4"/>
      <c r="BDY1072" s="4"/>
      <c r="BEC1072" s="4"/>
      <c r="BEO1072" s="4"/>
      <c r="BES1072" s="4"/>
      <c r="BFE1072" s="4"/>
      <c r="BFI1072" s="4"/>
      <c r="BFU1072" s="4"/>
    </row>
    <row r="1073" spans="1:1021 1033:1529" x14ac:dyDescent="0.2">
      <c r="A1073" s="4"/>
      <c r="D1073" s="16"/>
      <c r="CO1073" s="4"/>
      <c r="DA1073" s="4"/>
      <c r="DE1073" s="4"/>
      <c r="DQ1073" s="4"/>
      <c r="DU1073" s="4"/>
      <c r="EG1073" s="4"/>
      <c r="EK1073" s="4"/>
      <c r="EW1073" s="4"/>
      <c r="FA1073" s="4"/>
      <c r="FM1073" s="4"/>
      <c r="FQ1073" s="4"/>
      <c r="GC1073" s="4"/>
      <c r="GG1073" s="4"/>
      <c r="GS1073" s="4"/>
      <c r="GW1073" s="4"/>
      <c r="HI1073" s="4"/>
      <c r="HM1073" s="4"/>
      <c r="HY1073" s="4"/>
      <c r="IC1073" s="4"/>
      <c r="IO1073" s="4"/>
      <c r="IS1073" s="4"/>
      <c r="JE1073" s="4"/>
      <c r="JI1073" s="4"/>
      <c r="JU1073" s="4"/>
      <c r="JY1073" s="4"/>
      <c r="KK1073" s="4"/>
      <c r="KO1073" s="4"/>
      <c r="LA1073" s="4"/>
      <c r="LE1073" s="4"/>
      <c r="LQ1073" s="4"/>
      <c r="LU1073" s="4"/>
      <c r="MG1073" s="4"/>
      <c r="MK1073" s="4"/>
      <c r="MW1073" s="4"/>
      <c r="NA1073" s="4"/>
      <c r="NM1073" s="4"/>
      <c r="NQ1073" s="4"/>
      <c r="OC1073" s="4"/>
      <c r="OG1073" s="4"/>
      <c r="OS1073" s="4"/>
      <c r="OW1073" s="4"/>
      <c r="PI1073" s="4"/>
      <c r="PM1073" s="4"/>
      <c r="PY1073" s="4"/>
      <c r="QC1073" s="4"/>
      <c r="QO1073" s="4"/>
      <c r="QS1073" s="4"/>
      <c r="RE1073" s="4"/>
      <c r="RI1073" s="4"/>
      <c r="RU1073" s="4"/>
      <c r="RY1073" s="4"/>
      <c r="SK1073" s="4"/>
      <c r="SO1073" s="4"/>
      <c r="TA1073" s="4"/>
      <c r="TE1073" s="4"/>
      <c r="TQ1073" s="4"/>
      <c r="TU1073" s="4"/>
      <c r="UG1073" s="4"/>
      <c r="UK1073" s="4"/>
      <c r="UW1073" s="4"/>
      <c r="VA1073" s="4"/>
      <c r="VM1073" s="4"/>
      <c r="VQ1073" s="4"/>
      <c r="WC1073" s="4"/>
      <c r="WG1073" s="4"/>
      <c r="WS1073" s="4"/>
      <c r="WW1073" s="4"/>
      <c r="XI1073" s="4"/>
      <c r="XM1073" s="4"/>
      <c r="XY1073" s="4"/>
      <c r="YC1073" s="4"/>
      <c r="YO1073" s="4"/>
      <c r="YS1073" s="4"/>
      <c r="ZE1073" s="4"/>
      <c r="ZI1073" s="4"/>
      <c r="ZU1073" s="4"/>
      <c r="ZY1073" s="4"/>
      <c r="AAK1073" s="4"/>
      <c r="AAO1073" s="4"/>
      <c r="ABA1073" s="4"/>
      <c r="ABE1073" s="4"/>
      <c r="ABQ1073" s="4"/>
      <c r="ABU1073" s="4"/>
      <c r="ACG1073" s="4"/>
      <c r="ACK1073" s="4"/>
      <c r="ACW1073" s="4"/>
      <c r="ADA1073" s="4"/>
      <c r="ADM1073" s="4"/>
      <c r="ADQ1073" s="4"/>
      <c r="AEC1073" s="4"/>
      <c r="AEG1073" s="4"/>
      <c r="AES1073" s="4"/>
      <c r="AEW1073" s="4"/>
      <c r="AFI1073" s="4"/>
      <c r="AFM1073" s="4"/>
      <c r="AFY1073" s="4"/>
      <c r="AGC1073" s="4"/>
      <c r="AGO1073" s="4"/>
      <c r="AGS1073" s="4"/>
      <c r="AHE1073" s="4"/>
      <c r="AHI1073" s="4"/>
      <c r="AHU1073" s="4"/>
      <c r="AHY1073" s="4"/>
      <c r="AIK1073" s="4"/>
      <c r="AIO1073" s="4"/>
      <c r="AJA1073" s="4"/>
      <c r="AJE1073" s="4"/>
      <c r="AJQ1073" s="4"/>
      <c r="AJU1073" s="4"/>
      <c r="AKG1073" s="4"/>
      <c r="AKK1073" s="4"/>
      <c r="AKW1073" s="4"/>
      <c r="ALA1073" s="4"/>
      <c r="ALM1073" s="4"/>
      <c r="ALQ1073" s="4"/>
      <c r="AMC1073" s="4"/>
      <c r="AMG1073" s="4"/>
      <c r="AMS1073" s="4"/>
      <c r="AMW1073" s="4"/>
      <c r="ANI1073" s="4"/>
      <c r="ANM1073" s="4"/>
      <c r="ANY1073" s="4"/>
      <c r="AOC1073" s="4"/>
      <c r="AOO1073" s="4"/>
      <c r="AOS1073" s="4"/>
      <c r="APE1073" s="4"/>
      <c r="API1073" s="4"/>
      <c r="APU1073" s="4"/>
      <c r="APY1073" s="4"/>
      <c r="AQK1073" s="4"/>
      <c r="AQO1073" s="4"/>
      <c r="ARA1073" s="4"/>
      <c r="ARE1073" s="4"/>
      <c r="ARQ1073" s="4"/>
      <c r="ARU1073" s="4"/>
      <c r="ASG1073" s="4"/>
      <c r="ASK1073" s="4"/>
      <c r="ASW1073" s="4"/>
      <c r="ATA1073" s="4"/>
      <c r="ATM1073" s="4"/>
      <c r="ATQ1073" s="4"/>
      <c r="AUC1073" s="4"/>
      <c r="AUG1073" s="4"/>
      <c r="AUS1073" s="4"/>
      <c r="AUW1073" s="4"/>
      <c r="AVI1073" s="4"/>
      <c r="AVM1073" s="4"/>
      <c r="AVY1073" s="4"/>
      <c r="AWC1073" s="4"/>
      <c r="AWO1073" s="4"/>
      <c r="AWS1073" s="4"/>
      <c r="AXE1073" s="4"/>
      <c r="AXI1073" s="4"/>
      <c r="AXU1073" s="4"/>
      <c r="AXY1073" s="4"/>
      <c r="AYK1073" s="4"/>
      <c r="AYO1073" s="4"/>
      <c r="AZA1073" s="4"/>
      <c r="AZE1073" s="4"/>
      <c r="AZQ1073" s="4"/>
      <c r="AZU1073" s="4"/>
      <c r="BAG1073" s="4"/>
      <c r="BAK1073" s="4"/>
      <c r="BAW1073" s="4"/>
      <c r="BBA1073" s="4"/>
      <c r="BBM1073" s="4"/>
      <c r="BBQ1073" s="4"/>
      <c r="BCC1073" s="4"/>
      <c r="BCG1073" s="4"/>
      <c r="BCS1073" s="4"/>
      <c r="BCW1073" s="4"/>
      <c r="BDI1073" s="4"/>
      <c r="BDM1073" s="4"/>
      <c r="BDY1073" s="4"/>
      <c r="BEC1073" s="4"/>
      <c r="BEO1073" s="4"/>
      <c r="BES1073" s="4"/>
      <c r="BFE1073" s="4"/>
      <c r="BFI1073" s="4"/>
      <c r="BFU1073" s="4"/>
    </row>
    <row r="1074" spans="1:1021 1033:1529" x14ac:dyDescent="0.2">
      <c r="A1074" s="4"/>
      <c r="D1074" s="16"/>
      <c r="CO1074" s="4"/>
      <c r="DA1074" s="4"/>
      <c r="DE1074" s="4"/>
      <c r="DQ1074" s="4"/>
      <c r="DU1074" s="4"/>
      <c r="EG1074" s="4"/>
      <c r="EK1074" s="4"/>
      <c r="EW1074" s="4"/>
      <c r="FA1074" s="4"/>
      <c r="FM1074" s="4"/>
      <c r="FQ1074" s="4"/>
      <c r="GC1074" s="4"/>
      <c r="GG1074" s="4"/>
      <c r="GS1074" s="4"/>
      <c r="GW1074" s="4"/>
      <c r="HI1074" s="4"/>
      <c r="HM1074" s="4"/>
      <c r="HY1074" s="4"/>
      <c r="IC1074" s="4"/>
      <c r="IO1074" s="4"/>
      <c r="IS1074" s="4"/>
      <c r="JE1074" s="4"/>
      <c r="JI1074" s="4"/>
      <c r="JU1074" s="4"/>
      <c r="JY1074" s="4"/>
      <c r="KK1074" s="4"/>
      <c r="KO1074" s="4"/>
      <c r="LA1074" s="4"/>
      <c r="LE1074" s="4"/>
      <c r="LQ1074" s="4"/>
      <c r="LU1074" s="4"/>
      <c r="MG1074" s="4"/>
      <c r="MK1074" s="4"/>
      <c r="MW1074" s="4"/>
      <c r="NA1074" s="4"/>
      <c r="NM1074" s="4"/>
      <c r="NQ1074" s="4"/>
      <c r="OC1074" s="4"/>
      <c r="OG1074" s="4"/>
      <c r="OS1074" s="4"/>
      <c r="OW1074" s="4"/>
      <c r="PI1074" s="4"/>
      <c r="PM1074" s="4"/>
      <c r="PY1074" s="4"/>
      <c r="QC1074" s="4"/>
      <c r="QO1074" s="4"/>
      <c r="QS1074" s="4"/>
      <c r="RE1074" s="4"/>
      <c r="RI1074" s="4"/>
      <c r="RU1074" s="4"/>
      <c r="RY1074" s="4"/>
      <c r="SK1074" s="4"/>
      <c r="SO1074" s="4"/>
      <c r="TA1074" s="4"/>
      <c r="TE1074" s="4"/>
      <c r="TQ1074" s="4"/>
      <c r="TU1074" s="4"/>
      <c r="UG1074" s="4"/>
      <c r="UK1074" s="4"/>
      <c r="UW1074" s="4"/>
      <c r="VA1074" s="4"/>
      <c r="VM1074" s="4"/>
      <c r="VQ1074" s="4"/>
      <c r="WC1074" s="4"/>
      <c r="WG1074" s="4"/>
      <c r="WS1074" s="4"/>
      <c r="WW1074" s="4"/>
      <c r="XI1074" s="4"/>
      <c r="XM1074" s="4"/>
      <c r="XY1074" s="4"/>
      <c r="YC1074" s="4"/>
      <c r="YO1074" s="4"/>
      <c r="YS1074" s="4"/>
      <c r="ZE1074" s="4"/>
      <c r="ZI1074" s="4"/>
      <c r="ZU1074" s="4"/>
      <c r="ZY1074" s="4"/>
      <c r="AAK1074" s="4"/>
      <c r="AAO1074" s="4"/>
      <c r="ABA1074" s="4"/>
      <c r="ABE1074" s="4"/>
      <c r="ABQ1074" s="4"/>
      <c r="ABU1074" s="4"/>
      <c r="ACG1074" s="4"/>
      <c r="ACK1074" s="4"/>
      <c r="ACW1074" s="4"/>
      <c r="ADA1074" s="4"/>
      <c r="ADM1074" s="4"/>
      <c r="ADQ1074" s="4"/>
      <c r="AEC1074" s="4"/>
      <c r="AEG1074" s="4"/>
      <c r="AES1074" s="4"/>
      <c r="AEW1074" s="4"/>
      <c r="AFI1074" s="4"/>
      <c r="AFM1074" s="4"/>
      <c r="AFY1074" s="4"/>
      <c r="AGC1074" s="4"/>
      <c r="AGO1074" s="4"/>
      <c r="AGS1074" s="4"/>
      <c r="AHE1074" s="4"/>
      <c r="AHI1074" s="4"/>
      <c r="AHU1074" s="4"/>
      <c r="AHY1074" s="4"/>
      <c r="AIK1074" s="4"/>
      <c r="AIO1074" s="4"/>
      <c r="AJA1074" s="4"/>
      <c r="AJE1074" s="4"/>
      <c r="AJQ1074" s="4"/>
      <c r="AJU1074" s="4"/>
      <c r="AKG1074" s="4"/>
      <c r="AKK1074" s="4"/>
      <c r="AKW1074" s="4"/>
      <c r="ALA1074" s="4"/>
      <c r="ALM1074" s="4"/>
      <c r="ALQ1074" s="4"/>
      <c r="AMC1074" s="4"/>
      <c r="AMG1074" s="4"/>
      <c r="AMS1074" s="4"/>
      <c r="AMW1074" s="4"/>
      <c r="ANI1074" s="4"/>
      <c r="ANM1074" s="4"/>
      <c r="ANY1074" s="4"/>
      <c r="AOC1074" s="4"/>
      <c r="AOO1074" s="4"/>
      <c r="AOS1074" s="4"/>
      <c r="APE1074" s="4"/>
      <c r="API1074" s="4"/>
      <c r="APU1074" s="4"/>
      <c r="APY1074" s="4"/>
      <c r="AQK1074" s="4"/>
      <c r="AQO1074" s="4"/>
      <c r="ARA1074" s="4"/>
      <c r="ARE1074" s="4"/>
      <c r="ARQ1074" s="4"/>
      <c r="ARU1074" s="4"/>
      <c r="ASG1074" s="4"/>
      <c r="ASK1074" s="4"/>
      <c r="ASW1074" s="4"/>
      <c r="ATA1074" s="4"/>
      <c r="ATM1074" s="4"/>
      <c r="ATQ1074" s="4"/>
      <c r="AUC1074" s="4"/>
      <c r="AUG1074" s="4"/>
      <c r="AUS1074" s="4"/>
      <c r="AUW1074" s="4"/>
      <c r="AVI1074" s="4"/>
      <c r="AVM1074" s="4"/>
      <c r="AVY1074" s="4"/>
      <c r="AWC1074" s="4"/>
      <c r="AWO1074" s="4"/>
      <c r="AWS1074" s="4"/>
      <c r="AXE1074" s="4"/>
      <c r="AXI1074" s="4"/>
      <c r="AXU1074" s="4"/>
      <c r="AXY1074" s="4"/>
      <c r="AYK1074" s="4"/>
      <c r="AYO1074" s="4"/>
      <c r="AZA1074" s="4"/>
      <c r="AZE1074" s="4"/>
      <c r="AZQ1074" s="4"/>
      <c r="AZU1074" s="4"/>
      <c r="BAG1074" s="4"/>
      <c r="BAK1074" s="4"/>
      <c r="BAW1074" s="4"/>
      <c r="BBA1074" s="4"/>
      <c r="BBM1074" s="4"/>
      <c r="BBQ1074" s="4"/>
      <c r="BCC1074" s="4"/>
      <c r="BCG1074" s="4"/>
      <c r="BCS1074" s="4"/>
      <c r="BCW1074" s="4"/>
      <c r="BDI1074" s="4"/>
      <c r="BDM1074" s="4"/>
      <c r="BDY1074" s="4"/>
      <c r="BEC1074" s="4"/>
      <c r="BEO1074" s="4"/>
      <c r="BES1074" s="4"/>
      <c r="BFE1074" s="4"/>
      <c r="BFI1074" s="4"/>
      <c r="BFU1074" s="4"/>
    </row>
    <row r="1075" spans="1:1021 1033:1529" x14ac:dyDescent="0.2">
      <c r="A1075" s="4"/>
      <c r="D1075" s="16"/>
      <c r="CO1075" s="4"/>
      <c r="DA1075" s="4"/>
      <c r="DE1075" s="4"/>
      <c r="DQ1075" s="4"/>
      <c r="DU1075" s="4"/>
      <c r="EG1075" s="4"/>
      <c r="EK1075" s="4"/>
      <c r="EW1075" s="4"/>
      <c r="FA1075" s="4"/>
      <c r="FM1075" s="4"/>
      <c r="FQ1075" s="4"/>
      <c r="GC1075" s="4"/>
      <c r="GG1075" s="4"/>
      <c r="GS1075" s="4"/>
      <c r="GW1075" s="4"/>
      <c r="HI1075" s="4"/>
      <c r="HM1075" s="4"/>
      <c r="HY1075" s="4"/>
      <c r="IC1075" s="4"/>
      <c r="IO1075" s="4"/>
      <c r="IS1075" s="4"/>
      <c r="JE1075" s="4"/>
      <c r="JI1075" s="4"/>
      <c r="JU1075" s="4"/>
      <c r="JY1075" s="4"/>
      <c r="KK1075" s="4"/>
      <c r="KO1075" s="4"/>
      <c r="LA1075" s="4"/>
      <c r="LE1075" s="4"/>
      <c r="LQ1075" s="4"/>
      <c r="LU1075" s="4"/>
      <c r="MG1075" s="4"/>
      <c r="MK1075" s="4"/>
      <c r="MW1075" s="4"/>
      <c r="NA1075" s="4"/>
      <c r="NM1075" s="4"/>
      <c r="NQ1075" s="4"/>
      <c r="OC1075" s="4"/>
      <c r="OG1075" s="4"/>
      <c r="OS1075" s="4"/>
      <c r="OW1075" s="4"/>
      <c r="PI1075" s="4"/>
      <c r="PM1075" s="4"/>
      <c r="PY1075" s="4"/>
      <c r="QC1075" s="4"/>
      <c r="QO1075" s="4"/>
      <c r="QS1075" s="4"/>
      <c r="RE1075" s="4"/>
      <c r="RI1075" s="4"/>
      <c r="RU1075" s="4"/>
      <c r="RY1075" s="4"/>
      <c r="SK1075" s="4"/>
      <c r="SO1075" s="4"/>
      <c r="TA1075" s="4"/>
      <c r="TE1075" s="4"/>
      <c r="TQ1075" s="4"/>
      <c r="TU1075" s="4"/>
      <c r="UG1075" s="4"/>
      <c r="UK1075" s="4"/>
      <c r="UW1075" s="4"/>
      <c r="VA1075" s="4"/>
      <c r="VM1075" s="4"/>
      <c r="VQ1075" s="4"/>
      <c r="WC1075" s="4"/>
      <c r="WG1075" s="4"/>
      <c r="WS1075" s="4"/>
      <c r="WW1075" s="4"/>
      <c r="XI1075" s="4"/>
      <c r="XM1075" s="4"/>
      <c r="XY1075" s="4"/>
      <c r="YC1075" s="4"/>
      <c r="YO1075" s="4"/>
      <c r="YS1075" s="4"/>
      <c r="ZE1075" s="4"/>
      <c r="ZI1075" s="4"/>
      <c r="ZU1075" s="4"/>
      <c r="ZY1075" s="4"/>
      <c r="AAK1075" s="4"/>
      <c r="AAO1075" s="4"/>
      <c r="ABA1075" s="4"/>
      <c r="ABE1075" s="4"/>
      <c r="ABQ1075" s="4"/>
      <c r="ABU1075" s="4"/>
      <c r="ACG1075" s="4"/>
      <c r="ACK1075" s="4"/>
      <c r="ACW1075" s="4"/>
      <c r="ADA1075" s="4"/>
      <c r="ADM1075" s="4"/>
      <c r="ADQ1075" s="4"/>
      <c r="AEC1075" s="4"/>
      <c r="AEG1075" s="4"/>
      <c r="AES1075" s="4"/>
      <c r="AEW1075" s="4"/>
      <c r="AFI1075" s="4"/>
      <c r="AFM1075" s="4"/>
      <c r="AFY1075" s="4"/>
      <c r="AGC1075" s="4"/>
      <c r="AGO1075" s="4"/>
      <c r="AGS1075" s="4"/>
      <c r="AHE1075" s="4"/>
      <c r="AHI1075" s="4"/>
      <c r="AHU1075" s="4"/>
      <c r="AHY1075" s="4"/>
      <c r="AIK1075" s="4"/>
      <c r="AIO1075" s="4"/>
      <c r="AJA1075" s="4"/>
      <c r="AJE1075" s="4"/>
      <c r="AJQ1075" s="4"/>
      <c r="AJU1075" s="4"/>
      <c r="AKG1075" s="4"/>
      <c r="AKK1075" s="4"/>
      <c r="AKW1075" s="4"/>
      <c r="ALA1075" s="4"/>
      <c r="ALM1075" s="4"/>
      <c r="ALQ1075" s="4"/>
      <c r="AMC1075" s="4"/>
      <c r="AMG1075" s="4"/>
      <c r="AMS1075" s="4"/>
      <c r="AMW1075" s="4"/>
      <c r="ANI1075" s="4"/>
      <c r="ANM1075" s="4"/>
      <c r="ANY1075" s="4"/>
      <c r="AOC1075" s="4"/>
      <c r="AOO1075" s="4"/>
      <c r="AOS1075" s="4"/>
      <c r="APE1075" s="4"/>
      <c r="API1075" s="4"/>
      <c r="APU1075" s="4"/>
      <c r="APY1075" s="4"/>
      <c r="AQK1075" s="4"/>
      <c r="AQO1075" s="4"/>
      <c r="ARA1075" s="4"/>
      <c r="ARE1075" s="4"/>
      <c r="ARQ1075" s="4"/>
      <c r="ARU1075" s="4"/>
      <c r="ASG1075" s="4"/>
      <c r="ASK1075" s="4"/>
      <c r="ASW1075" s="4"/>
      <c r="ATA1075" s="4"/>
      <c r="ATM1075" s="4"/>
      <c r="ATQ1075" s="4"/>
      <c r="AUC1075" s="4"/>
      <c r="AUG1075" s="4"/>
      <c r="AUS1075" s="4"/>
      <c r="AUW1075" s="4"/>
      <c r="AVI1075" s="4"/>
      <c r="AVM1075" s="4"/>
      <c r="AVY1075" s="4"/>
      <c r="AWC1075" s="4"/>
      <c r="AWO1075" s="4"/>
      <c r="AWS1075" s="4"/>
      <c r="AXE1075" s="4"/>
      <c r="AXI1075" s="4"/>
      <c r="AXU1075" s="4"/>
      <c r="AXY1075" s="4"/>
      <c r="AYK1075" s="4"/>
      <c r="AYO1075" s="4"/>
      <c r="AZA1075" s="4"/>
      <c r="AZE1075" s="4"/>
      <c r="AZQ1075" s="4"/>
      <c r="AZU1075" s="4"/>
      <c r="BAG1075" s="4"/>
      <c r="BAK1075" s="4"/>
      <c r="BAW1075" s="4"/>
      <c r="BBA1075" s="4"/>
      <c r="BBM1075" s="4"/>
      <c r="BBQ1075" s="4"/>
      <c r="BCC1075" s="4"/>
      <c r="BCG1075" s="4"/>
      <c r="BCS1075" s="4"/>
      <c r="BCW1075" s="4"/>
      <c r="BDI1075" s="4"/>
      <c r="BDM1075" s="4"/>
      <c r="BDY1075" s="4"/>
      <c r="BEC1075" s="4"/>
      <c r="BEO1075" s="4"/>
      <c r="BES1075" s="4"/>
      <c r="BFE1075" s="4"/>
      <c r="BFI1075" s="4"/>
      <c r="BFU1075" s="4"/>
    </row>
    <row r="1076" spans="1:1021 1033:1529" x14ac:dyDescent="0.2">
      <c r="A1076" s="4"/>
      <c r="D1076" s="16"/>
      <c r="CO1076" s="4"/>
      <c r="DA1076" s="4"/>
      <c r="DE1076" s="4"/>
      <c r="DQ1076" s="4"/>
      <c r="DU1076" s="4"/>
      <c r="EG1076" s="4"/>
      <c r="EK1076" s="4"/>
      <c r="EW1076" s="4"/>
      <c r="FA1076" s="4"/>
      <c r="FM1076" s="4"/>
      <c r="FQ1076" s="4"/>
      <c r="GC1076" s="4"/>
      <c r="GG1076" s="4"/>
      <c r="GS1076" s="4"/>
      <c r="GW1076" s="4"/>
      <c r="HI1076" s="4"/>
      <c r="HM1076" s="4"/>
      <c r="HY1076" s="4"/>
      <c r="IC1076" s="4"/>
      <c r="IO1076" s="4"/>
      <c r="IS1076" s="4"/>
      <c r="JE1076" s="4"/>
      <c r="JI1076" s="4"/>
      <c r="JU1076" s="4"/>
      <c r="JY1076" s="4"/>
      <c r="KK1076" s="4"/>
      <c r="KO1076" s="4"/>
      <c r="LA1076" s="4"/>
      <c r="LE1076" s="4"/>
      <c r="LQ1076" s="4"/>
      <c r="LU1076" s="4"/>
      <c r="MG1076" s="4"/>
      <c r="MK1076" s="4"/>
      <c r="MW1076" s="4"/>
      <c r="NA1076" s="4"/>
      <c r="NM1076" s="4"/>
      <c r="NQ1076" s="4"/>
      <c r="OC1076" s="4"/>
      <c r="OG1076" s="4"/>
      <c r="OS1076" s="4"/>
      <c r="OW1076" s="4"/>
      <c r="PI1076" s="4"/>
      <c r="PM1076" s="4"/>
      <c r="PY1076" s="4"/>
      <c r="QC1076" s="4"/>
      <c r="QO1076" s="4"/>
      <c r="QS1076" s="4"/>
      <c r="RE1076" s="4"/>
      <c r="RI1076" s="4"/>
      <c r="RU1076" s="4"/>
      <c r="RY1076" s="4"/>
      <c r="SK1076" s="4"/>
      <c r="SO1076" s="4"/>
      <c r="TA1076" s="4"/>
      <c r="TE1076" s="4"/>
      <c r="TQ1076" s="4"/>
      <c r="TU1076" s="4"/>
      <c r="UG1076" s="4"/>
      <c r="UK1076" s="4"/>
      <c r="UW1076" s="4"/>
      <c r="VA1076" s="4"/>
      <c r="VM1076" s="4"/>
      <c r="VQ1076" s="4"/>
      <c r="WC1076" s="4"/>
      <c r="WG1076" s="4"/>
      <c r="WS1076" s="4"/>
      <c r="WW1076" s="4"/>
      <c r="XI1076" s="4"/>
      <c r="XM1076" s="4"/>
      <c r="XY1076" s="4"/>
      <c r="YC1076" s="4"/>
      <c r="YO1076" s="4"/>
      <c r="YS1076" s="4"/>
      <c r="ZE1076" s="4"/>
      <c r="ZI1076" s="4"/>
      <c r="ZU1076" s="4"/>
      <c r="ZY1076" s="4"/>
      <c r="AAK1076" s="4"/>
      <c r="AAO1076" s="4"/>
      <c r="ABA1076" s="4"/>
      <c r="ABE1076" s="4"/>
      <c r="ABQ1076" s="4"/>
      <c r="ABU1076" s="4"/>
      <c r="ACG1076" s="4"/>
      <c r="ACK1076" s="4"/>
      <c r="ACW1076" s="4"/>
      <c r="ADA1076" s="4"/>
      <c r="ADM1076" s="4"/>
      <c r="ADQ1076" s="4"/>
      <c r="AEC1076" s="4"/>
      <c r="AEG1076" s="4"/>
      <c r="AES1076" s="4"/>
      <c r="AEW1076" s="4"/>
      <c r="AFI1076" s="4"/>
      <c r="AFM1076" s="4"/>
      <c r="AFY1076" s="4"/>
      <c r="AGC1076" s="4"/>
      <c r="AGO1076" s="4"/>
      <c r="AGS1076" s="4"/>
      <c r="AHE1076" s="4"/>
      <c r="AHI1076" s="4"/>
      <c r="AHU1076" s="4"/>
      <c r="AHY1076" s="4"/>
      <c r="AIK1076" s="4"/>
      <c r="AIO1076" s="4"/>
      <c r="AJA1076" s="4"/>
      <c r="AJE1076" s="4"/>
      <c r="AJQ1076" s="4"/>
      <c r="AJU1076" s="4"/>
      <c r="AKG1076" s="4"/>
      <c r="AKK1076" s="4"/>
      <c r="AKW1076" s="4"/>
      <c r="ALA1076" s="4"/>
      <c r="ALM1076" s="4"/>
      <c r="ALQ1076" s="4"/>
      <c r="AMC1076" s="4"/>
      <c r="AMG1076" s="4"/>
      <c r="AMS1076" s="4"/>
      <c r="AMW1076" s="4"/>
      <c r="ANI1076" s="4"/>
      <c r="ANM1076" s="4"/>
      <c r="ANY1076" s="4"/>
      <c r="AOC1076" s="4"/>
      <c r="AOO1076" s="4"/>
      <c r="AOS1076" s="4"/>
      <c r="APE1076" s="4"/>
      <c r="API1076" s="4"/>
      <c r="APU1076" s="4"/>
      <c r="APY1076" s="4"/>
      <c r="AQK1076" s="4"/>
      <c r="AQO1076" s="4"/>
      <c r="ARA1076" s="4"/>
      <c r="ARE1076" s="4"/>
      <c r="ARQ1076" s="4"/>
      <c r="ARU1076" s="4"/>
      <c r="ASG1076" s="4"/>
      <c r="ASK1076" s="4"/>
      <c r="ASW1076" s="4"/>
      <c r="ATA1076" s="4"/>
      <c r="ATM1076" s="4"/>
      <c r="ATQ1076" s="4"/>
      <c r="AUC1076" s="4"/>
      <c r="AUG1076" s="4"/>
      <c r="AUS1076" s="4"/>
      <c r="AUW1076" s="4"/>
      <c r="AVI1076" s="4"/>
      <c r="AVM1076" s="4"/>
      <c r="AVY1076" s="4"/>
      <c r="AWC1076" s="4"/>
      <c r="AWO1076" s="4"/>
      <c r="AWS1076" s="4"/>
      <c r="AXE1076" s="4"/>
      <c r="AXI1076" s="4"/>
      <c r="AXU1076" s="4"/>
      <c r="AXY1076" s="4"/>
      <c r="AYK1076" s="4"/>
      <c r="AYO1076" s="4"/>
      <c r="AZA1076" s="4"/>
      <c r="AZE1076" s="4"/>
      <c r="AZQ1076" s="4"/>
      <c r="AZU1076" s="4"/>
      <c r="BAG1076" s="4"/>
      <c r="BAK1076" s="4"/>
      <c r="BAW1076" s="4"/>
      <c r="BBA1076" s="4"/>
      <c r="BBM1076" s="4"/>
      <c r="BBQ1076" s="4"/>
      <c r="BCC1076" s="4"/>
      <c r="BCG1076" s="4"/>
      <c r="BCS1076" s="4"/>
      <c r="BCW1076" s="4"/>
      <c r="BDI1076" s="4"/>
      <c r="BDM1076" s="4"/>
      <c r="BDY1076" s="4"/>
      <c r="BEC1076" s="4"/>
      <c r="BEO1076" s="4"/>
      <c r="BES1076" s="4"/>
      <c r="BFE1076" s="4"/>
      <c r="BFI1076" s="4"/>
      <c r="BFU1076" s="4"/>
    </row>
    <row r="1077" spans="1:1021 1033:1529" x14ac:dyDescent="0.2">
      <c r="A1077" s="4"/>
      <c r="D1077" s="16"/>
      <c r="CO1077" s="4"/>
      <c r="DA1077" s="4"/>
      <c r="DE1077" s="4"/>
      <c r="DQ1077" s="4"/>
      <c r="DU1077" s="4"/>
      <c r="EG1077" s="4"/>
      <c r="EK1077" s="4"/>
      <c r="EW1077" s="4"/>
      <c r="FA1077" s="4"/>
      <c r="FM1077" s="4"/>
      <c r="FQ1077" s="4"/>
      <c r="GC1077" s="4"/>
      <c r="GG1077" s="4"/>
      <c r="GS1077" s="4"/>
      <c r="GW1077" s="4"/>
      <c r="HI1077" s="4"/>
      <c r="HM1077" s="4"/>
      <c r="HY1077" s="4"/>
      <c r="IC1077" s="4"/>
      <c r="IO1077" s="4"/>
      <c r="IS1077" s="4"/>
      <c r="JE1077" s="4"/>
      <c r="JI1077" s="4"/>
      <c r="JU1077" s="4"/>
      <c r="JY1077" s="4"/>
      <c r="KK1077" s="4"/>
      <c r="KO1077" s="4"/>
      <c r="LA1077" s="4"/>
      <c r="LE1077" s="4"/>
      <c r="LQ1077" s="4"/>
      <c r="LU1077" s="4"/>
      <c r="MG1077" s="4"/>
      <c r="MK1077" s="4"/>
      <c r="MW1077" s="4"/>
      <c r="NA1077" s="4"/>
      <c r="NM1077" s="4"/>
      <c r="NQ1077" s="4"/>
      <c r="OC1077" s="4"/>
      <c r="OG1077" s="4"/>
      <c r="OS1077" s="4"/>
      <c r="OW1077" s="4"/>
      <c r="PI1077" s="4"/>
      <c r="PM1077" s="4"/>
      <c r="PY1077" s="4"/>
      <c r="QC1077" s="4"/>
      <c r="QO1077" s="4"/>
      <c r="QS1077" s="4"/>
      <c r="RE1077" s="4"/>
      <c r="RI1077" s="4"/>
      <c r="RU1077" s="4"/>
      <c r="RY1077" s="4"/>
      <c r="SK1077" s="4"/>
      <c r="SO1077" s="4"/>
      <c r="TA1077" s="4"/>
      <c r="TE1077" s="4"/>
      <c r="TQ1077" s="4"/>
      <c r="TU1077" s="4"/>
      <c r="UG1077" s="4"/>
      <c r="UK1077" s="4"/>
      <c r="UW1077" s="4"/>
      <c r="VA1077" s="4"/>
      <c r="VM1077" s="4"/>
      <c r="VQ1077" s="4"/>
      <c r="WC1077" s="4"/>
      <c r="WG1077" s="4"/>
      <c r="WS1077" s="4"/>
      <c r="WW1077" s="4"/>
      <c r="XI1077" s="4"/>
      <c r="XM1077" s="4"/>
      <c r="XY1077" s="4"/>
      <c r="YC1077" s="4"/>
      <c r="YO1077" s="4"/>
      <c r="YS1077" s="4"/>
      <c r="ZE1077" s="4"/>
      <c r="ZI1077" s="4"/>
      <c r="ZU1077" s="4"/>
      <c r="ZY1077" s="4"/>
      <c r="AAK1077" s="4"/>
      <c r="AAO1077" s="4"/>
      <c r="ABA1077" s="4"/>
      <c r="ABE1077" s="4"/>
      <c r="ABQ1077" s="4"/>
      <c r="ABU1077" s="4"/>
      <c r="ACG1077" s="4"/>
      <c r="ACK1077" s="4"/>
      <c r="ACW1077" s="4"/>
      <c r="ADA1077" s="4"/>
      <c r="ADM1077" s="4"/>
      <c r="ADQ1077" s="4"/>
      <c r="AEC1077" s="4"/>
      <c r="AEG1077" s="4"/>
      <c r="AES1077" s="4"/>
      <c r="AEW1077" s="4"/>
      <c r="AFI1077" s="4"/>
      <c r="AFM1077" s="4"/>
      <c r="AFY1077" s="4"/>
      <c r="AGC1077" s="4"/>
      <c r="AGO1077" s="4"/>
      <c r="AGS1077" s="4"/>
      <c r="AHE1077" s="4"/>
      <c r="AHI1077" s="4"/>
      <c r="AHU1077" s="4"/>
      <c r="AHY1077" s="4"/>
      <c r="AIK1077" s="4"/>
      <c r="AIO1077" s="4"/>
      <c r="AJA1077" s="4"/>
      <c r="AJE1077" s="4"/>
      <c r="AJQ1077" s="4"/>
      <c r="AJU1077" s="4"/>
      <c r="AKG1077" s="4"/>
      <c r="AKK1077" s="4"/>
      <c r="AKW1077" s="4"/>
      <c r="ALA1077" s="4"/>
      <c r="ALM1077" s="4"/>
      <c r="ALQ1077" s="4"/>
      <c r="AMC1077" s="4"/>
      <c r="AMG1077" s="4"/>
      <c r="AMS1077" s="4"/>
      <c r="AMW1077" s="4"/>
      <c r="ANI1077" s="4"/>
      <c r="ANM1077" s="4"/>
      <c r="ANY1077" s="4"/>
      <c r="AOC1077" s="4"/>
      <c r="AOO1077" s="4"/>
      <c r="AOS1077" s="4"/>
      <c r="APE1077" s="4"/>
      <c r="API1077" s="4"/>
      <c r="APU1077" s="4"/>
      <c r="APY1077" s="4"/>
      <c r="AQK1077" s="4"/>
      <c r="AQO1077" s="4"/>
      <c r="ARA1077" s="4"/>
      <c r="ARE1077" s="4"/>
      <c r="ARQ1077" s="4"/>
      <c r="ARU1077" s="4"/>
      <c r="ASG1077" s="4"/>
      <c r="ASK1077" s="4"/>
      <c r="ASW1077" s="4"/>
      <c r="ATA1077" s="4"/>
      <c r="ATM1077" s="4"/>
      <c r="ATQ1077" s="4"/>
      <c r="AUC1077" s="4"/>
      <c r="AUG1077" s="4"/>
      <c r="AUS1077" s="4"/>
      <c r="AUW1077" s="4"/>
      <c r="AVI1077" s="4"/>
      <c r="AVM1077" s="4"/>
      <c r="AVY1077" s="4"/>
      <c r="AWC1077" s="4"/>
      <c r="AWO1077" s="4"/>
      <c r="AWS1077" s="4"/>
      <c r="AXE1077" s="4"/>
      <c r="AXI1077" s="4"/>
      <c r="AXU1077" s="4"/>
      <c r="AXY1077" s="4"/>
      <c r="AYK1077" s="4"/>
      <c r="AYO1077" s="4"/>
      <c r="AZA1077" s="4"/>
      <c r="AZE1077" s="4"/>
      <c r="AZQ1077" s="4"/>
      <c r="AZU1077" s="4"/>
      <c r="BAG1077" s="4"/>
      <c r="BAK1077" s="4"/>
      <c r="BAW1077" s="4"/>
      <c r="BBA1077" s="4"/>
      <c r="BBM1077" s="4"/>
      <c r="BBQ1077" s="4"/>
      <c r="BCC1077" s="4"/>
      <c r="BCG1077" s="4"/>
      <c r="BCS1077" s="4"/>
      <c r="BCW1077" s="4"/>
      <c r="BDI1077" s="4"/>
      <c r="BDM1077" s="4"/>
      <c r="BDY1077" s="4"/>
      <c r="BEC1077" s="4"/>
      <c r="BEO1077" s="4"/>
      <c r="BES1077" s="4"/>
      <c r="BFE1077" s="4"/>
      <c r="BFI1077" s="4"/>
      <c r="BFU1077" s="4"/>
    </row>
    <row r="1078" spans="1:1021 1033:1529" x14ac:dyDescent="0.2">
      <c r="A1078" s="4"/>
      <c r="D1078" s="16"/>
      <c r="CO1078" s="4"/>
      <c r="DA1078" s="4"/>
      <c r="DE1078" s="4"/>
      <c r="DQ1078" s="4"/>
      <c r="DU1078" s="4"/>
      <c r="EG1078" s="4"/>
      <c r="EK1078" s="4"/>
      <c r="EW1078" s="4"/>
      <c r="FA1078" s="4"/>
      <c r="FM1078" s="4"/>
      <c r="FQ1078" s="4"/>
      <c r="GC1078" s="4"/>
      <c r="GG1078" s="4"/>
      <c r="GS1078" s="4"/>
      <c r="GW1078" s="4"/>
      <c r="HI1078" s="4"/>
      <c r="HM1078" s="4"/>
      <c r="HY1078" s="4"/>
      <c r="IC1078" s="4"/>
      <c r="IO1078" s="4"/>
      <c r="IS1078" s="4"/>
      <c r="JE1078" s="4"/>
      <c r="JI1078" s="4"/>
      <c r="JU1078" s="4"/>
      <c r="JY1078" s="4"/>
      <c r="KK1078" s="4"/>
      <c r="KO1078" s="4"/>
      <c r="LA1078" s="4"/>
      <c r="LE1078" s="4"/>
      <c r="LQ1078" s="4"/>
      <c r="LU1078" s="4"/>
      <c r="MG1078" s="4"/>
      <c r="MK1078" s="4"/>
      <c r="MW1078" s="4"/>
      <c r="NA1078" s="4"/>
      <c r="NM1078" s="4"/>
      <c r="NQ1078" s="4"/>
      <c r="OC1078" s="4"/>
      <c r="OG1078" s="4"/>
      <c r="OS1078" s="4"/>
      <c r="OW1078" s="4"/>
      <c r="PI1078" s="4"/>
      <c r="PM1078" s="4"/>
      <c r="PY1078" s="4"/>
      <c r="QC1078" s="4"/>
      <c r="QO1078" s="4"/>
      <c r="QS1078" s="4"/>
      <c r="RE1078" s="4"/>
      <c r="RI1078" s="4"/>
      <c r="RU1078" s="4"/>
      <c r="RY1078" s="4"/>
      <c r="SK1078" s="4"/>
      <c r="SO1078" s="4"/>
      <c r="TA1078" s="4"/>
      <c r="TE1078" s="4"/>
      <c r="TQ1078" s="4"/>
      <c r="TU1078" s="4"/>
      <c r="UG1078" s="4"/>
      <c r="UK1078" s="4"/>
      <c r="UW1078" s="4"/>
      <c r="VA1078" s="4"/>
      <c r="VM1078" s="4"/>
      <c r="VQ1078" s="4"/>
      <c r="WC1078" s="4"/>
      <c r="WG1078" s="4"/>
      <c r="WS1078" s="4"/>
      <c r="WW1078" s="4"/>
      <c r="XI1078" s="4"/>
      <c r="XM1078" s="4"/>
      <c r="XY1078" s="4"/>
      <c r="YC1078" s="4"/>
      <c r="YO1078" s="4"/>
      <c r="YS1078" s="4"/>
      <c r="ZE1078" s="4"/>
      <c r="ZI1078" s="4"/>
      <c r="ZU1078" s="4"/>
      <c r="ZY1078" s="4"/>
      <c r="AAK1078" s="4"/>
      <c r="AAO1078" s="4"/>
      <c r="ABA1078" s="4"/>
      <c r="ABE1078" s="4"/>
      <c r="ABQ1078" s="4"/>
      <c r="ABU1078" s="4"/>
      <c r="ACG1078" s="4"/>
      <c r="ACK1078" s="4"/>
      <c r="ACW1078" s="4"/>
      <c r="ADA1078" s="4"/>
      <c r="ADM1078" s="4"/>
      <c r="ADQ1078" s="4"/>
      <c r="AEC1078" s="4"/>
      <c r="AEG1078" s="4"/>
      <c r="AES1078" s="4"/>
      <c r="AEW1078" s="4"/>
      <c r="AFI1078" s="4"/>
      <c r="AFM1078" s="4"/>
      <c r="AFY1078" s="4"/>
      <c r="AGC1078" s="4"/>
      <c r="AGO1078" s="4"/>
      <c r="AGS1078" s="4"/>
      <c r="AHE1078" s="4"/>
      <c r="AHI1078" s="4"/>
      <c r="AHU1078" s="4"/>
      <c r="AHY1078" s="4"/>
      <c r="AIK1078" s="4"/>
      <c r="AIO1078" s="4"/>
      <c r="AJA1078" s="4"/>
      <c r="AJE1078" s="4"/>
      <c r="AJQ1078" s="4"/>
      <c r="AJU1078" s="4"/>
      <c r="AKG1078" s="4"/>
      <c r="AKK1078" s="4"/>
      <c r="AKW1078" s="4"/>
      <c r="ALA1078" s="4"/>
      <c r="ALM1078" s="4"/>
      <c r="ALQ1078" s="4"/>
      <c r="AMC1078" s="4"/>
      <c r="AMG1078" s="4"/>
      <c r="AMS1078" s="4"/>
      <c r="AMW1078" s="4"/>
      <c r="ANI1078" s="4"/>
      <c r="ANM1078" s="4"/>
      <c r="ANY1078" s="4"/>
      <c r="AOC1078" s="4"/>
      <c r="AOO1078" s="4"/>
      <c r="AOS1078" s="4"/>
      <c r="APE1078" s="4"/>
      <c r="API1078" s="4"/>
      <c r="APU1078" s="4"/>
      <c r="APY1078" s="4"/>
      <c r="AQK1078" s="4"/>
      <c r="AQO1078" s="4"/>
      <c r="ARA1078" s="4"/>
      <c r="ARE1078" s="4"/>
      <c r="ARQ1078" s="4"/>
      <c r="ARU1078" s="4"/>
      <c r="ASG1078" s="4"/>
      <c r="ASK1078" s="4"/>
      <c r="ASW1078" s="4"/>
      <c r="ATA1078" s="4"/>
      <c r="ATM1078" s="4"/>
      <c r="ATQ1078" s="4"/>
      <c r="AUC1078" s="4"/>
      <c r="AUG1078" s="4"/>
      <c r="AUS1078" s="4"/>
      <c r="AUW1078" s="4"/>
      <c r="AVI1078" s="4"/>
      <c r="AVM1078" s="4"/>
      <c r="AVY1078" s="4"/>
      <c r="AWC1078" s="4"/>
      <c r="AWO1078" s="4"/>
      <c r="AWS1078" s="4"/>
      <c r="AXE1078" s="4"/>
      <c r="AXI1078" s="4"/>
      <c r="AXU1078" s="4"/>
      <c r="AXY1078" s="4"/>
      <c r="AYK1078" s="4"/>
      <c r="AYO1078" s="4"/>
      <c r="AZA1078" s="4"/>
      <c r="AZE1078" s="4"/>
      <c r="AZQ1078" s="4"/>
      <c r="AZU1078" s="4"/>
      <c r="BAG1078" s="4"/>
      <c r="BAK1078" s="4"/>
      <c r="BAW1078" s="4"/>
      <c r="BBA1078" s="4"/>
      <c r="BBM1078" s="4"/>
      <c r="BBQ1078" s="4"/>
      <c r="BCC1078" s="4"/>
      <c r="BCG1078" s="4"/>
      <c r="BCS1078" s="4"/>
      <c r="BCW1078" s="4"/>
      <c r="BDI1078" s="4"/>
      <c r="BDM1078" s="4"/>
      <c r="BDY1078" s="4"/>
      <c r="BEC1078" s="4"/>
      <c r="BEO1078" s="4"/>
      <c r="BES1078" s="4"/>
      <c r="BFE1078" s="4"/>
      <c r="BFI1078" s="4"/>
      <c r="BFU1078" s="4"/>
    </row>
    <row r="1079" spans="1:1021 1033:1529" x14ac:dyDescent="0.2">
      <c r="A1079" s="4"/>
      <c r="D1079" s="16"/>
      <c r="CO1079" s="4"/>
      <c r="DA1079" s="4"/>
      <c r="DE1079" s="4"/>
      <c r="DQ1079" s="4"/>
      <c r="DU1079" s="4"/>
      <c r="EG1079" s="4"/>
      <c r="EK1079" s="4"/>
      <c r="EW1079" s="4"/>
      <c r="FA1079" s="4"/>
      <c r="FM1079" s="4"/>
      <c r="FQ1079" s="4"/>
      <c r="GC1079" s="4"/>
      <c r="GG1079" s="4"/>
      <c r="GS1079" s="4"/>
      <c r="GW1079" s="4"/>
      <c r="HI1079" s="4"/>
      <c r="HM1079" s="4"/>
      <c r="HY1079" s="4"/>
      <c r="IC1079" s="4"/>
      <c r="IO1079" s="4"/>
      <c r="IS1079" s="4"/>
      <c r="JE1079" s="4"/>
      <c r="JI1079" s="4"/>
      <c r="JU1079" s="4"/>
      <c r="JY1079" s="4"/>
      <c r="KK1079" s="4"/>
      <c r="KO1079" s="4"/>
      <c r="LA1079" s="4"/>
      <c r="LE1079" s="4"/>
      <c r="LQ1079" s="4"/>
      <c r="LU1079" s="4"/>
      <c r="MG1079" s="4"/>
      <c r="MK1079" s="4"/>
      <c r="MW1079" s="4"/>
      <c r="NA1079" s="4"/>
      <c r="NM1079" s="4"/>
      <c r="NQ1079" s="4"/>
      <c r="OC1079" s="4"/>
      <c r="OG1079" s="4"/>
      <c r="OS1079" s="4"/>
      <c r="OW1079" s="4"/>
      <c r="PI1079" s="4"/>
      <c r="PM1079" s="4"/>
      <c r="PY1079" s="4"/>
      <c r="QC1079" s="4"/>
      <c r="QO1079" s="4"/>
      <c r="QS1079" s="4"/>
      <c r="RE1079" s="4"/>
      <c r="RI1079" s="4"/>
      <c r="RU1079" s="4"/>
      <c r="RY1079" s="4"/>
      <c r="SK1079" s="4"/>
      <c r="SO1079" s="4"/>
      <c r="TA1079" s="4"/>
      <c r="TE1079" s="4"/>
      <c r="TQ1079" s="4"/>
      <c r="TU1079" s="4"/>
      <c r="UG1079" s="4"/>
      <c r="UK1079" s="4"/>
      <c r="UW1079" s="4"/>
      <c r="VA1079" s="4"/>
      <c r="VM1079" s="4"/>
      <c r="VQ1079" s="4"/>
      <c r="WC1079" s="4"/>
      <c r="WG1079" s="4"/>
      <c r="WS1079" s="4"/>
      <c r="WW1079" s="4"/>
      <c r="XI1079" s="4"/>
      <c r="XM1079" s="4"/>
      <c r="XY1079" s="4"/>
      <c r="YC1079" s="4"/>
      <c r="YO1079" s="4"/>
      <c r="YS1079" s="4"/>
      <c r="ZE1079" s="4"/>
      <c r="ZI1079" s="4"/>
      <c r="ZU1079" s="4"/>
      <c r="ZY1079" s="4"/>
      <c r="AAK1079" s="4"/>
      <c r="AAO1079" s="4"/>
      <c r="ABA1079" s="4"/>
      <c r="ABE1079" s="4"/>
      <c r="ABQ1079" s="4"/>
      <c r="ABU1079" s="4"/>
      <c r="ACG1079" s="4"/>
      <c r="ACK1079" s="4"/>
      <c r="ACW1079" s="4"/>
      <c r="ADA1079" s="4"/>
      <c r="ADM1079" s="4"/>
      <c r="ADQ1079" s="4"/>
      <c r="AEC1079" s="4"/>
      <c r="AEG1079" s="4"/>
      <c r="AES1079" s="4"/>
      <c r="AEW1079" s="4"/>
      <c r="AFI1079" s="4"/>
      <c r="AFM1079" s="4"/>
      <c r="AFY1079" s="4"/>
      <c r="AGC1079" s="4"/>
      <c r="AGO1079" s="4"/>
      <c r="AGS1079" s="4"/>
      <c r="AHE1079" s="4"/>
      <c r="AHI1079" s="4"/>
      <c r="AHU1079" s="4"/>
      <c r="AHY1079" s="4"/>
      <c r="AIK1079" s="4"/>
      <c r="AIO1079" s="4"/>
      <c r="AJA1079" s="4"/>
      <c r="AJE1079" s="4"/>
      <c r="AJQ1079" s="4"/>
      <c r="AJU1079" s="4"/>
      <c r="AKG1079" s="4"/>
      <c r="AKK1079" s="4"/>
      <c r="AKW1079" s="4"/>
      <c r="ALA1079" s="4"/>
      <c r="ALM1079" s="4"/>
      <c r="ALQ1079" s="4"/>
      <c r="AMC1079" s="4"/>
      <c r="AMG1079" s="4"/>
      <c r="AMS1079" s="4"/>
      <c r="AMW1079" s="4"/>
      <c r="ANI1079" s="4"/>
      <c r="ANM1079" s="4"/>
      <c r="ANY1079" s="4"/>
      <c r="AOC1079" s="4"/>
      <c r="AOO1079" s="4"/>
      <c r="AOS1079" s="4"/>
      <c r="APE1079" s="4"/>
      <c r="API1079" s="4"/>
      <c r="APU1079" s="4"/>
      <c r="APY1079" s="4"/>
      <c r="AQK1079" s="4"/>
      <c r="AQO1079" s="4"/>
      <c r="ARA1079" s="4"/>
      <c r="ARE1079" s="4"/>
      <c r="ARQ1079" s="4"/>
      <c r="ARU1079" s="4"/>
      <c r="ASG1079" s="4"/>
      <c r="ASK1079" s="4"/>
      <c r="ASW1079" s="4"/>
      <c r="ATA1079" s="4"/>
      <c r="ATM1079" s="4"/>
      <c r="ATQ1079" s="4"/>
      <c r="AUC1079" s="4"/>
      <c r="AUG1079" s="4"/>
      <c r="AUS1079" s="4"/>
      <c r="AUW1079" s="4"/>
      <c r="AVI1079" s="4"/>
      <c r="AVM1079" s="4"/>
      <c r="AVY1079" s="4"/>
      <c r="AWC1079" s="4"/>
      <c r="AWO1079" s="4"/>
      <c r="AWS1079" s="4"/>
      <c r="AXE1079" s="4"/>
      <c r="AXI1079" s="4"/>
      <c r="AXU1079" s="4"/>
      <c r="AXY1079" s="4"/>
      <c r="AYK1079" s="4"/>
      <c r="AYO1079" s="4"/>
      <c r="AZA1079" s="4"/>
      <c r="AZE1079" s="4"/>
      <c r="AZQ1079" s="4"/>
      <c r="AZU1079" s="4"/>
      <c r="BAG1079" s="4"/>
      <c r="BAK1079" s="4"/>
      <c r="BAW1079" s="4"/>
      <c r="BBA1079" s="4"/>
      <c r="BBM1079" s="4"/>
      <c r="BBQ1079" s="4"/>
      <c r="BCC1079" s="4"/>
      <c r="BCG1079" s="4"/>
      <c r="BCS1079" s="4"/>
      <c r="BCW1079" s="4"/>
      <c r="BDI1079" s="4"/>
      <c r="BDM1079" s="4"/>
      <c r="BDY1079" s="4"/>
      <c r="BEC1079" s="4"/>
      <c r="BEO1079" s="4"/>
      <c r="BES1079" s="4"/>
      <c r="BFE1079" s="4"/>
      <c r="BFI1079" s="4"/>
      <c r="BFU1079" s="4"/>
    </row>
    <row r="1080" spans="1:1021 1033:1529" x14ac:dyDescent="0.2">
      <c r="A1080" s="4"/>
      <c r="D1080" s="16"/>
      <c r="CO1080" s="4"/>
      <c r="DA1080" s="4"/>
      <c r="DE1080" s="4"/>
      <c r="DQ1080" s="4"/>
      <c r="DU1080" s="4"/>
      <c r="EG1080" s="4"/>
      <c r="EK1080" s="4"/>
      <c r="EW1080" s="4"/>
      <c r="FA1080" s="4"/>
      <c r="FM1080" s="4"/>
      <c r="FQ1080" s="4"/>
      <c r="GC1080" s="4"/>
      <c r="GG1080" s="4"/>
      <c r="GS1080" s="4"/>
      <c r="GW1080" s="4"/>
      <c r="HI1080" s="4"/>
      <c r="HM1080" s="4"/>
      <c r="HY1080" s="4"/>
      <c r="IC1080" s="4"/>
      <c r="IO1080" s="4"/>
      <c r="IS1080" s="4"/>
      <c r="JE1080" s="4"/>
      <c r="JI1080" s="4"/>
      <c r="JU1080" s="4"/>
      <c r="JY1080" s="4"/>
      <c r="KK1080" s="4"/>
      <c r="KO1080" s="4"/>
      <c r="LA1080" s="4"/>
      <c r="LE1080" s="4"/>
      <c r="LQ1080" s="4"/>
      <c r="LU1080" s="4"/>
      <c r="MG1080" s="4"/>
      <c r="MK1080" s="4"/>
      <c r="MW1080" s="4"/>
      <c r="NA1080" s="4"/>
      <c r="NM1080" s="4"/>
      <c r="NQ1080" s="4"/>
      <c r="OC1080" s="4"/>
      <c r="OG1080" s="4"/>
      <c r="OS1080" s="4"/>
      <c r="OW1080" s="4"/>
      <c r="PI1080" s="4"/>
      <c r="PM1080" s="4"/>
      <c r="PY1080" s="4"/>
      <c r="QC1080" s="4"/>
      <c r="QO1080" s="4"/>
      <c r="QS1080" s="4"/>
      <c r="RE1080" s="4"/>
      <c r="RI1080" s="4"/>
      <c r="RU1080" s="4"/>
      <c r="RY1080" s="4"/>
      <c r="SK1080" s="4"/>
      <c r="SO1080" s="4"/>
      <c r="TA1080" s="4"/>
      <c r="TE1080" s="4"/>
      <c r="TQ1080" s="4"/>
      <c r="TU1080" s="4"/>
      <c r="UG1080" s="4"/>
      <c r="UK1080" s="4"/>
      <c r="UW1080" s="4"/>
      <c r="VA1080" s="4"/>
      <c r="VM1080" s="4"/>
      <c r="VQ1080" s="4"/>
      <c r="WC1080" s="4"/>
      <c r="WG1080" s="4"/>
      <c r="WS1080" s="4"/>
      <c r="WW1080" s="4"/>
      <c r="XI1080" s="4"/>
      <c r="XM1080" s="4"/>
      <c r="XY1080" s="4"/>
      <c r="YC1080" s="4"/>
      <c r="YO1080" s="4"/>
      <c r="YS1080" s="4"/>
      <c r="ZE1080" s="4"/>
      <c r="ZI1080" s="4"/>
      <c r="ZU1080" s="4"/>
      <c r="ZY1080" s="4"/>
      <c r="AAK1080" s="4"/>
      <c r="AAO1080" s="4"/>
      <c r="ABA1080" s="4"/>
      <c r="ABE1080" s="4"/>
      <c r="ABQ1080" s="4"/>
      <c r="ABU1080" s="4"/>
      <c r="ACG1080" s="4"/>
      <c r="ACK1080" s="4"/>
      <c r="ACW1080" s="4"/>
      <c r="ADA1080" s="4"/>
      <c r="ADM1080" s="4"/>
      <c r="ADQ1080" s="4"/>
      <c r="AEC1080" s="4"/>
      <c r="AEG1080" s="4"/>
      <c r="AES1080" s="4"/>
      <c r="AEW1080" s="4"/>
      <c r="AFI1080" s="4"/>
      <c r="AFM1080" s="4"/>
      <c r="AFY1080" s="4"/>
      <c r="AGC1080" s="4"/>
      <c r="AGO1080" s="4"/>
      <c r="AGS1080" s="4"/>
      <c r="AHE1080" s="4"/>
      <c r="AHI1080" s="4"/>
      <c r="AHU1080" s="4"/>
      <c r="AHY1080" s="4"/>
      <c r="AIK1080" s="4"/>
      <c r="AIO1080" s="4"/>
      <c r="AJA1080" s="4"/>
      <c r="AJE1080" s="4"/>
      <c r="AJQ1080" s="4"/>
      <c r="AJU1080" s="4"/>
      <c r="AKG1080" s="4"/>
      <c r="AKK1080" s="4"/>
      <c r="AKW1080" s="4"/>
      <c r="ALA1080" s="4"/>
      <c r="ALM1080" s="4"/>
      <c r="ALQ1080" s="4"/>
      <c r="AMC1080" s="4"/>
      <c r="AMG1080" s="4"/>
      <c r="AMS1080" s="4"/>
      <c r="AMW1080" s="4"/>
      <c r="ANI1080" s="4"/>
      <c r="ANM1080" s="4"/>
      <c r="ANY1080" s="4"/>
      <c r="AOC1080" s="4"/>
      <c r="AOO1080" s="4"/>
      <c r="AOS1080" s="4"/>
      <c r="APE1080" s="4"/>
      <c r="API1080" s="4"/>
      <c r="APU1080" s="4"/>
      <c r="APY1080" s="4"/>
      <c r="AQK1080" s="4"/>
      <c r="AQO1080" s="4"/>
      <c r="ARA1080" s="4"/>
      <c r="ARE1080" s="4"/>
      <c r="ARQ1080" s="4"/>
      <c r="ARU1080" s="4"/>
      <c r="ASG1080" s="4"/>
      <c r="ASK1080" s="4"/>
      <c r="ASW1080" s="4"/>
      <c r="ATA1080" s="4"/>
      <c r="ATM1080" s="4"/>
      <c r="ATQ1080" s="4"/>
      <c r="AUC1080" s="4"/>
      <c r="AUG1080" s="4"/>
      <c r="AUS1080" s="4"/>
      <c r="AUW1080" s="4"/>
      <c r="AVI1080" s="4"/>
      <c r="AVM1080" s="4"/>
      <c r="AVY1080" s="4"/>
      <c r="AWC1080" s="4"/>
      <c r="AWO1080" s="4"/>
      <c r="AWS1080" s="4"/>
      <c r="AXE1080" s="4"/>
      <c r="AXI1080" s="4"/>
      <c r="AXU1080" s="4"/>
      <c r="AXY1080" s="4"/>
      <c r="AYK1080" s="4"/>
      <c r="AYO1080" s="4"/>
      <c r="AZA1080" s="4"/>
      <c r="AZE1080" s="4"/>
      <c r="AZQ1080" s="4"/>
      <c r="AZU1080" s="4"/>
      <c r="BAG1080" s="4"/>
      <c r="BAK1080" s="4"/>
      <c r="BAW1080" s="4"/>
      <c r="BBA1080" s="4"/>
      <c r="BBM1080" s="4"/>
      <c r="BBQ1080" s="4"/>
      <c r="BCC1080" s="4"/>
      <c r="BCG1080" s="4"/>
      <c r="BCS1080" s="4"/>
      <c r="BCW1080" s="4"/>
      <c r="BDI1080" s="4"/>
      <c r="BDM1080" s="4"/>
      <c r="BDY1080" s="4"/>
      <c r="BEC1080" s="4"/>
      <c r="BEO1080" s="4"/>
      <c r="BES1080" s="4"/>
      <c r="BFE1080" s="4"/>
      <c r="BFI1080" s="4"/>
      <c r="BFU1080" s="4"/>
    </row>
    <row r="1081" spans="1:1021 1033:1529" x14ac:dyDescent="0.2">
      <c r="A1081" s="4"/>
      <c r="D1081" s="16"/>
      <c r="CO1081" s="4"/>
      <c r="DA1081" s="4"/>
      <c r="DE1081" s="4"/>
      <c r="DQ1081" s="4"/>
      <c r="DU1081" s="4"/>
      <c r="EG1081" s="4"/>
      <c r="EK1081" s="4"/>
      <c r="EW1081" s="4"/>
      <c r="FA1081" s="4"/>
      <c r="FM1081" s="4"/>
      <c r="FQ1081" s="4"/>
      <c r="GC1081" s="4"/>
      <c r="GG1081" s="4"/>
      <c r="GS1081" s="4"/>
      <c r="GW1081" s="4"/>
      <c r="HI1081" s="4"/>
      <c r="HM1081" s="4"/>
      <c r="HY1081" s="4"/>
      <c r="IC1081" s="4"/>
      <c r="IO1081" s="4"/>
      <c r="IS1081" s="4"/>
      <c r="JE1081" s="4"/>
      <c r="JI1081" s="4"/>
      <c r="JU1081" s="4"/>
      <c r="JY1081" s="4"/>
      <c r="KK1081" s="4"/>
      <c r="KO1081" s="4"/>
      <c r="LA1081" s="4"/>
      <c r="LE1081" s="4"/>
      <c r="LQ1081" s="4"/>
      <c r="LU1081" s="4"/>
      <c r="MG1081" s="4"/>
      <c r="MK1081" s="4"/>
      <c r="MW1081" s="4"/>
      <c r="NA1081" s="4"/>
      <c r="NM1081" s="4"/>
      <c r="NQ1081" s="4"/>
      <c r="OC1081" s="4"/>
      <c r="OG1081" s="4"/>
      <c r="OS1081" s="4"/>
      <c r="OW1081" s="4"/>
      <c r="PI1081" s="4"/>
      <c r="PM1081" s="4"/>
      <c r="PY1081" s="4"/>
      <c r="QC1081" s="4"/>
      <c r="QO1081" s="4"/>
      <c r="QS1081" s="4"/>
      <c r="RE1081" s="4"/>
      <c r="RI1081" s="4"/>
      <c r="RU1081" s="4"/>
      <c r="RY1081" s="4"/>
      <c r="SK1081" s="4"/>
      <c r="SO1081" s="4"/>
      <c r="TA1081" s="4"/>
      <c r="TE1081" s="4"/>
      <c r="TQ1081" s="4"/>
      <c r="TU1081" s="4"/>
      <c r="UG1081" s="4"/>
      <c r="UK1081" s="4"/>
      <c r="UW1081" s="4"/>
      <c r="VA1081" s="4"/>
      <c r="VM1081" s="4"/>
      <c r="VQ1081" s="4"/>
      <c r="WC1081" s="4"/>
      <c r="WG1081" s="4"/>
      <c r="WS1081" s="4"/>
      <c r="WW1081" s="4"/>
      <c r="XI1081" s="4"/>
      <c r="XM1081" s="4"/>
      <c r="XY1081" s="4"/>
      <c r="YC1081" s="4"/>
      <c r="YO1081" s="4"/>
      <c r="YS1081" s="4"/>
      <c r="ZE1081" s="4"/>
      <c r="ZI1081" s="4"/>
      <c r="ZU1081" s="4"/>
      <c r="ZY1081" s="4"/>
      <c r="AAK1081" s="4"/>
      <c r="AAO1081" s="4"/>
      <c r="ABA1081" s="4"/>
      <c r="ABE1081" s="4"/>
      <c r="ABQ1081" s="4"/>
      <c r="ABU1081" s="4"/>
      <c r="ACG1081" s="4"/>
      <c r="ACK1081" s="4"/>
      <c r="ACW1081" s="4"/>
      <c r="ADA1081" s="4"/>
      <c r="ADM1081" s="4"/>
      <c r="ADQ1081" s="4"/>
      <c r="AEC1081" s="4"/>
      <c r="AEG1081" s="4"/>
      <c r="AES1081" s="4"/>
      <c r="AEW1081" s="4"/>
      <c r="AFI1081" s="4"/>
      <c r="AFM1081" s="4"/>
      <c r="AFY1081" s="4"/>
      <c r="AGC1081" s="4"/>
      <c r="AGO1081" s="4"/>
      <c r="AGS1081" s="4"/>
      <c r="AHE1081" s="4"/>
      <c r="AHI1081" s="4"/>
      <c r="AHU1081" s="4"/>
      <c r="AHY1081" s="4"/>
      <c r="AIK1081" s="4"/>
      <c r="AIO1081" s="4"/>
      <c r="AJA1081" s="4"/>
      <c r="AJE1081" s="4"/>
      <c r="AJQ1081" s="4"/>
      <c r="AJU1081" s="4"/>
      <c r="AKG1081" s="4"/>
      <c r="AKK1081" s="4"/>
      <c r="AKW1081" s="4"/>
      <c r="ALA1081" s="4"/>
      <c r="ALM1081" s="4"/>
      <c r="ALQ1081" s="4"/>
      <c r="AMC1081" s="4"/>
      <c r="AMG1081" s="4"/>
      <c r="AMS1081" s="4"/>
      <c r="AMW1081" s="4"/>
      <c r="ANI1081" s="4"/>
      <c r="ANM1081" s="4"/>
      <c r="ANY1081" s="4"/>
      <c r="AOC1081" s="4"/>
      <c r="AOO1081" s="4"/>
      <c r="AOS1081" s="4"/>
      <c r="APE1081" s="4"/>
      <c r="API1081" s="4"/>
      <c r="APU1081" s="4"/>
      <c r="APY1081" s="4"/>
      <c r="AQK1081" s="4"/>
      <c r="AQO1081" s="4"/>
      <c r="ARA1081" s="4"/>
      <c r="ARE1081" s="4"/>
      <c r="ARQ1081" s="4"/>
      <c r="ARU1081" s="4"/>
      <c r="ASG1081" s="4"/>
      <c r="ASK1081" s="4"/>
      <c r="ASW1081" s="4"/>
      <c r="ATA1081" s="4"/>
      <c r="ATM1081" s="4"/>
      <c r="ATQ1081" s="4"/>
      <c r="AUC1081" s="4"/>
      <c r="AUG1081" s="4"/>
      <c r="AUS1081" s="4"/>
      <c r="AUW1081" s="4"/>
      <c r="AVI1081" s="4"/>
      <c r="AVM1081" s="4"/>
      <c r="AVY1081" s="4"/>
      <c r="AWC1081" s="4"/>
      <c r="AWO1081" s="4"/>
      <c r="AWS1081" s="4"/>
      <c r="AXE1081" s="4"/>
      <c r="AXI1081" s="4"/>
      <c r="AXU1081" s="4"/>
      <c r="AXY1081" s="4"/>
      <c r="AYK1081" s="4"/>
      <c r="AYO1081" s="4"/>
      <c r="AZA1081" s="4"/>
      <c r="AZE1081" s="4"/>
      <c r="AZQ1081" s="4"/>
      <c r="AZU1081" s="4"/>
      <c r="BAG1081" s="4"/>
      <c r="BAK1081" s="4"/>
      <c r="BAW1081" s="4"/>
      <c r="BBA1081" s="4"/>
      <c r="BBM1081" s="4"/>
      <c r="BBQ1081" s="4"/>
      <c r="BCC1081" s="4"/>
      <c r="BCG1081" s="4"/>
      <c r="BCS1081" s="4"/>
      <c r="BCW1081" s="4"/>
      <c r="BDI1081" s="4"/>
      <c r="BDM1081" s="4"/>
      <c r="BDY1081" s="4"/>
      <c r="BEC1081" s="4"/>
      <c r="BEO1081" s="4"/>
      <c r="BES1081" s="4"/>
      <c r="BFE1081" s="4"/>
      <c r="BFI1081" s="4"/>
      <c r="BFU1081" s="4"/>
    </row>
    <row r="1082" spans="1:1021 1033:1529" x14ac:dyDescent="0.2">
      <c r="A1082" s="4"/>
      <c r="D1082" s="16"/>
      <c r="CO1082" s="4"/>
      <c r="DA1082" s="4"/>
      <c r="DE1082" s="4"/>
      <c r="DQ1082" s="4"/>
      <c r="DU1082" s="4"/>
      <c r="EG1082" s="4"/>
      <c r="EK1082" s="4"/>
      <c r="EW1082" s="4"/>
      <c r="FA1082" s="4"/>
      <c r="FM1082" s="4"/>
      <c r="FQ1082" s="4"/>
      <c r="GC1082" s="4"/>
      <c r="GG1082" s="4"/>
      <c r="GS1082" s="4"/>
      <c r="GW1082" s="4"/>
      <c r="HI1082" s="4"/>
      <c r="HM1082" s="4"/>
      <c r="HY1082" s="4"/>
      <c r="IC1082" s="4"/>
      <c r="IO1082" s="4"/>
      <c r="IS1082" s="4"/>
      <c r="JE1082" s="4"/>
      <c r="JI1082" s="4"/>
      <c r="JU1082" s="4"/>
      <c r="JY1082" s="4"/>
      <c r="KK1082" s="4"/>
      <c r="KO1082" s="4"/>
      <c r="LA1082" s="4"/>
      <c r="LE1082" s="4"/>
      <c r="LQ1082" s="4"/>
      <c r="LU1082" s="4"/>
      <c r="MG1082" s="4"/>
      <c r="MK1082" s="4"/>
      <c r="MW1082" s="4"/>
      <c r="NA1082" s="4"/>
      <c r="NM1082" s="4"/>
      <c r="NQ1082" s="4"/>
      <c r="OC1082" s="4"/>
      <c r="OG1082" s="4"/>
      <c r="OS1082" s="4"/>
      <c r="OW1082" s="4"/>
      <c r="PI1082" s="4"/>
      <c r="PM1082" s="4"/>
      <c r="PY1082" s="4"/>
      <c r="QC1082" s="4"/>
      <c r="QO1082" s="4"/>
      <c r="QS1082" s="4"/>
      <c r="RE1082" s="4"/>
      <c r="RI1082" s="4"/>
      <c r="RU1082" s="4"/>
      <c r="RY1082" s="4"/>
      <c r="SK1082" s="4"/>
      <c r="SO1082" s="4"/>
      <c r="TA1082" s="4"/>
      <c r="TE1082" s="4"/>
      <c r="TQ1082" s="4"/>
      <c r="TU1082" s="4"/>
      <c r="UG1082" s="4"/>
      <c r="UK1082" s="4"/>
      <c r="UW1082" s="4"/>
      <c r="VA1082" s="4"/>
      <c r="VM1082" s="4"/>
      <c r="VQ1082" s="4"/>
      <c r="WC1082" s="4"/>
      <c r="WG1082" s="4"/>
      <c r="WS1082" s="4"/>
      <c r="WW1082" s="4"/>
      <c r="XI1082" s="4"/>
      <c r="XM1082" s="4"/>
      <c r="XY1082" s="4"/>
      <c r="YC1082" s="4"/>
      <c r="YO1082" s="4"/>
      <c r="YS1082" s="4"/>
      <c r="ZE1082" s="4"/>
      <c r="ZI1082" s="4"/>
      <c r="ZU1082" s="4"/>
      <c r="ZY1082" s="4"/>
      <c r="AAK1082" s="4"/>
      <c r="AAO1082" s="4"/>
      <c r="ABA1082" s="4"/>
      <c r="ABE1082" s="4"/>
      <c r="ABQ1082" s="4"/>
      <c r="ABU1082" s="4"/>
      <c r="ACG1082" s="4"/>
      <c r="ACK1082" s="4"/>
      <c r="ACW1082" s="4"/>
      <c r="ADA1082" s="4"/>
      <c r="ADM1082" s="4"/>
      <c r="ADQ1082" s="4"/>
      <c r="AEC1082" s="4"/>
      <c r="AEG1082" s="4"/>
      <c r="AES1082" s="4"/>
      <c r="AEW1082" s="4"/>
      <c r="AFI1082" s="4"/>
      <c r="AFM1082" s="4"/>
      <c r="AFY1082" s="4"/>
      <c r="AGC1082" s="4"/>
      <c r="AGO1082" s="4"/>
      <c r="AGS1082" s="4"/>
      <c r="AHE1082" s="4"/>
      <c r="AHI1082" s="4"/>
      <c r="AHU1082" s="4"/>
      <c r="AHY1082" s="4"/>
      <c r="AIK1082" s="4"/>
      <c r="AIO1082" s="4"/>
      <c r="AJA1082" s="4"/>
      <c r="AJE1082" s="4"/>
      <c r="AJQ1082" s="4"/>
      <c r="AJU1082" s="4"/>
      <c r="AKG1082" s="4"/>
      <c r="AKK1082" s="4"/>
      <c r="AKW1082" s="4"/>
      <c r="ALA1082" s="4"/>
      <c r="ALM1082" s="4"/>
      <c r="ALQ1082" s="4"/>
      <c r="AMC1082" s="4"/>
      <c r="AMG1082" s="4"/>
      <c r="AMS1082" s="4"/>
      <c r="AMW1082" s="4"/>
      <c r="ANI1082" s="4"/>
      <c r="ANM1082" s="4"/>
      <c r="ANY1082" s="4"/>
      <c r="AOC1082" s="4"/>
      <c r="AOO1082" s="4"/>
      <c r="AOS1082" s="4"/>
      <c r="APE1082" s="4"/>
      <c r="API1082" s="4"/>
      <c r="APU1082" s="4"/>
      <c r="APY1082" s="4"/>
      <c r="AQK1082" s="4"/>
      <c r="AQO1082" s="4"/>
      <c r="ARA1082" s="4"/>
      <c r="ARE1082" s="4"/>
      <c r="ARQ1082" s="4"/>
      <c r="ARU1082" s="4"/>
      <c r="ASG1082" s="4"/>
      <c r="ASK1082" s="4"/>
      <c r="ASW1082" s="4"/>
      <c r="ATA1082" s="4"/>
      <c r="ATM1082" s="4"/>
      <c r="ATQ1082" s="4"/>
      <c r="AUC1082" s="4"/>
      <c r="AUG1082" s="4"/>
      <c r="AUS1082" s="4"/>
      <c r="AUW1082" s="4"/>
      <c r="AVI1082" s="4"/>
      <c r="AVM1082" s="4"/>
      <c r="AVY1082" s="4"/>
      <c r="AWC1082" s="4"/>
      <c r="AWO1082" s="4"/>
      <c r="AWS1082" s="4"/>
      <c r="AXE1082" s="4"/>
      <c r="AXI1082" s="4"/>
      <c r="AXU1082" s="4"/>
      <c r="AXY1082" s="4"/>
      <c r="AYK1082" s="4"/>
      <c r="AYO1082" s="4"/>
      <c r="AZA1082" s="4"/>
      <c r="AZE1082" s="4"/>
      <c r="AZQ1082" s="4"/>
      <c r="AZU1082" s="4"/>
      <c r="BAG1082" s="4"/>
      <c r="BAK1082" s="4"/>
      <c r="BAW1082" s="4"/>
      <c r="BBA1082" s="4"/>
      <c r="BBM1082" s="4"/>
      <c r="BBQ1082" s="4"/>
      <c r="BCC1082" s="4"/>
      <c r="BCG1082" s="4"/>
      <c r="BCS1082" s="4"/>
      <c r="BCW1082" s="4"/>
      <c r="BDI1082" s="4"/>
      <c r="BDM1082" s="4"/>
      <c r="BDY1082" s="4"/>
      <c r="BEC1082" s="4"/>
      <c r="BEO1082" s="4"/>
      <c r="BES1082" s="4"/>
      <c r="BFE1082" s="4"/>
      <c r="BFI1082" s="4"/>
      <c r="BFU1082" s="4"/>
    </row>
    <row r="1083" spans="1:1021 1033:1529" x14ac:dyDescent="0.2">
      <c r="A1083" s="4"/>
      <c r="D1083" s="16"/>
      <c r="CO1083" s="4"/>
      <c r="DA1083" s="4"/>
      <c r="DE1083" s="4"/>
      <c r="DQ1083" s="4"/>
      <c r="DU1083" s="4"/>
      <c r="EG1083" s="4"/>
      <c r="EK1083" s="4"/>
      <c r="EW1083" s="4"/>
      <c r="FA1083" s="4"/>
      <c r="FM1083" s="4"/>
      <c r="FQ1083" s="4"/>
      <c r="GC1083" s="4"/>
      <c r="GG1083" s="4"/>
      <c r="GS1083" s="4"/>
      <c r="GW1083" s="4"/>
      <c r="HI1083" s="4"/>
      <c r="HM1083" s="4"/>
      <c r="HY1083" s="4"/>
      <c r="IC1083" s="4"/>
      <c r="IO1083" s="4"/>
      <c r="IS1083" s="4"/>
      <c r="JE1083" s="4"/>
      <c r="JI1083" s="4"/>
      <c r="JU1083" s="4"/>
      <c r="JY1083" s="4"/>
      <c r="KK1083" s="4"/>
      <c r="KO1083" s="4"/>
      <c r="LA1083" s="4"/>
      <c r="LE1083" s="4"/>
      <c r="LQ1083" s="4"/>
      <c r="LU1083" s="4"/>
      <c r="MG1083" s="4"/>
      <c r="MK1083" s="4"/>
      <c r="MW1083" s="4"/>
      <c r="NA1083" s="4"/>
      <c r="NM1083" s="4"/>
      <c r="NQ1083" s="4"/>
      <c r="OC1083" s="4"/>
      <c r="OG1083" s="4"/>
      <c r="OS1083" s="4"/>
      <c r="OW1083" s="4"/>
      <c r="PI1083" s="4"/>
      <c r="PM1083" s="4"/>
      <c r="PY1083" s="4"/>
      <c r="QC1083" s="4"/>
      <c r="QO1083" s="4"/>
      <c r="QS1083" s="4"/>
      <c r="RE1083" s="4"/>
      <c r="RI1083" s="4"/>
      <c r="RU1083" s="4"/>
      <c r="RY1083" s="4"/>
      <c r="SK1083" s="4"/>
      <c r="SO1083" s="4"/>
      <c r="TA1083" s="4"/>
      <c r="TE1083" s="4"/>
      <c r="TQ1083" s="4"/>
      <c r="TU1083" s="4"/>
      <c r="UG1083" s="4"/>
      <c r="UK1083" s="4"/>
      <c r="UW1083" s="4"/>
      <c r="VA1083" s="4"/>
      <c r="VM1083" s="4"/>
      <c r="VQ1083" s="4"/>
      <c r="WC1083" s="4"/>
      <c r="WG1083" s="4"/>
      <c r="WS1083" s="4"/>
      <c r="WW1083" s="4"/>
      <c r="XI1083" s="4"/>
      <c r="XM1083" s="4"/>
      <c r="XY1083" s="4"/>
      <c r="YC1083" s="4"/>
      <c r="YO1083" s="4"/>
      <c r="YS1083" s="4"/>
      <c r="ZE1083" s="4"/>
      <c r="ZI1083" s="4"/>
      <c r="ZU1083" s="4"/>
      <c r="ZY1083" s="4"/>
      <c r="AAK1083" s="4"/>
      <c r="AAO1083" s="4"/>
      <c r="ABA1083" s="4"/>
      <c r="ABE1083" s="4"/>
      <c r="ABQ1083" s="4"/>
      <c r="ABU1083" s="4"/>
      <c r="ACG1083" s="4"/>
      <c r="ACK1083" s="4"/>
      <c r="ACW1083" s="4"/>
      <c r="ADA1083" s="4"/>
      <c r="ADM1083" s="4"/>
      <c r="ADQ1083" s="4"/>
      <c r="AEC1083" s="4"/>
      <c r="AEG1083" s="4"/>
      <c r="AES1083" s="4"/>
      <c r="AEW1083" s="4"/>
      <c r="AFI1083" s="4"/>
      <c r="AFM1083" s="4"/>
      <c r="AFY1083" s="4"/>
      <c r="AGC1083" s="4"/>
      <c r="AGO1083" s="4"/>
      <c r="AGS1083" s="4"/>
      <c r="AHE1083" s="4"/>
      <c r="AHI1083" s="4"/>
      <c r="AHU1083" s="4"/>
      <c r="AHY1083" s="4"/>
      <c r="AIK1083" s="4"/>
      <c r="AIO1083" s="4"/>
      <c r="AJA1083" s="4"/>
      <c r="AJE1083" s="4"/>
      <c r="AJQ1083" s="4"/>
      <c r="AJU1083" s="4"/>
      <c r="AKG1083" s="4"/>
      <c r="AKK1083" s="4"/>
      <c r="AKW1083" s="4"/>
      <c r="ALA1083" s="4"/>
      <c r="ALM1083" s="4"/>
      <c r="ALQ1083" s="4"/>
      <c r="AMC1083" s="4"/>
      <c r="AMG1083" s="4"/>
      <c r="AMS1083" s="4"/>
      <c r="AMW1083" s="4"/>
      <c r="ANI1083" s="4"/>
      <c r="ANM1083" s="4"/>
      <c r="ANY1083" s="4"/>
      <c r="AOC1083" s="4"/>
      <c r="AOO1083" s="4"/>
      <c r="AOS1083" s="4"/>
      <c r="APE1083" s="4"/>
      <c r="API1083" s="4"/>
      <c r="APU1083" s="4"/>
      <c r="APY1083" s="4"/>
      <c r="AQK1083" s="4"/>
      <c r="AQO1083" s="4"/>
      <c r="ARA1083" s="4"/>
      <c r="ARE1083" s="4"/>
      <c r="ARQ1083" s="4"/>
      <c r="ARU1083" s="4"/>
      <c r="ASG1083" s="4"/>
      <c r="ASK1083" s="4"/>
      <c r="ASW1083" s="4"/>
      <c r="ATA1083" s="4"/>
      <c r="ATM1083" s="4"/>
      <c r="ATQ1083" s="4"/>
      <c r="AUC1083" s="4"/>
      <c r="AUG1083" s="4"/>
      <c r="AUS1083" s="4"/>
      <c r="AUW1083" s="4"/>
      <c r="AVI1083" s="4"/>
      <c r="AVM1083" s="4"/>
      <c r="AVY1083" s="4"/>
      <c r="AWC1083" s="4"/>
      <c r="AWO1083" s="4"/>
      <c r="AWS1083" s="4"/>
      <c r="AXE1083" s="4"/>
      <c r="AXI1083" s="4"/>
      <c r="AXU1083" s="4"/>
      <c r="AXY1083" s="4"/>
      <c r="AYK1083" s="4"/>
      <c r="AYO1083" s="4"/>
      <c r="AZA1083" s="4"/>
      <c r="AZE1083" s="4"/>
      <c r="AZQ1083" s="4"/>
      <c r="AZU1083" s="4"/>
      <c r="BAG1083" s="4"/>
      <c r="BAK1083" s="4"/>
      <c r="BAW1083" s="4"/>
      <c r="BBA1083" s="4"/>
      <c r="BBM1083" s="4"/>
      <c r="BBQ1083" s="4"/>
      <c r="BCC1083" s="4"/>
      <c r="BCG1083" s="4"/>
      <c r="BCS1083" s="4"/>
      <c r="BCW1083" s="4"/>
      <c r="BDI1083" s="4"/>
      <c r="BDM1083" s="4"/>
      <c r="BDY1083" s="4"/>
      <c r="BEC1083" s="4"/>
      <c r="BEO1083" s="4"/>
      <c r="BES1083" s="4"/>
      <c r="BFE1083" s="4"/>
      <c r="BFI1083" s="4"/>
      <c r="BFU1083" s="4"/>
    </row>
    <row r="1084" spans="1:1021 1033:1529" x14ac:dyDescent="0.2">
      <c r="A1084" s="4"/>
      <c r="D1084" s="16"/>
      <c r="CO1084" s="4"/>
      <c r="DA1084" s="4"/>
      <c r="DE1084" s="4"/>
      <c r="DQ1084" s="4"/>
      <c r="DU1084" s="4"/>
      <c r="EG1084" s="4"/>
      <c r="EK1084" s="4"/>
      <c r="EW1084" s="4"/>
      <c r="FA1084" s="4"/>
      <c r="FM1084" s="4"/>
      <c r="FQ1084" s="4"/>
      <c r="GC1084" s="4"/>
      <c r="GG1084" s="4"/>
      <c r="GS1084" s="4"/>
      <c r="GW1084" s="4"/>
      <c r="HI1084" s="4"/>
      <c r="HM1084" s="4"/>
      <c r="HY1084" s="4"/>
      <c r="IC1084" s="4"/>
      <c r="IO1084" s="4"/>
      <c r="IS1084" s="4"/>
      <c r="JE1084" s="4"/>
      <c r="JI1084" s="4"/>
      <c r="JU1084" s="4"/>
      <c r="JY1084" s="4"/>
      <c r="KK1084" s="4"/>
      <c r="KO1084" s="4"/>
      <c r="LA1084" s="4"/>
      <c r="LE1084" s="4"/>
      <c r="LQ1084" s="4"/>
      <c r="LU1084" s="4"/>
      <c r="MG1084" s="4"/>
      <c r="MK1084" s="4"/>
      <c r="MW1084" s="4"/>
      <c r="NA1084" s="4"/>
      <c r="NM1084" s="4"/>
      <c r="NQ1084" s="4"/>
      <c r="OC1084" s="4"/>
      <c r="OG1084" s="4"/>
      <c r="OS1084" s="4"/>
      <c r="OW1084" s="4"/>
      <c r="PI1084" s="4"/>
      <c r="PM1084" s="4"/>
      <c r="PY1084" s="4"/>
      <c r="QC1084" s="4"/>
      <c r="QO1084" s="4"/>
      <c r="QS1084" s="4"/>
      <c r="RE1084" s="4"/>
      <c r="RI1084" s="4"/>
      <c r="RU1084" s="4"/>
      <c r="RY1084" s="4"/>
      <c r="SK1084" s="4"/>
      <c r="SO1084" s="4"/>
      <c r="TA1084" s="4"/>
      <c r="TE1084" s="4"/>
      <c r="TQ1084" s="4"/>
      <c r="TU1084" s="4"/>
      <c r="UG1084" s="4"/>
      <c r="UK1084" s="4"/>
      <c r="UW1084" s="4"/>
      <c r="VA1084" s="4"/>
      <c r="VM1084" s="4"/>
      <c r="VQ1084" s="4"/>
      <c r="WC1084" s="4"/>
      <c r="WG1084" s="4"/>
      <c r="WS1084" s="4"/>
      <c r="WW1084" s="4"/>
      <c r="XI1084" s="4"/>
      <c r="XM1084" s="4"/>
      <c r="XY1084" s="4"/>
      <c r="YC1084" s="4"/>
      <c r="YO1084" s="4"/>
      <c r="YS1084" s="4"/>
      <c r="ZE1084" s="4"/>
      <c r="ZI1084" s="4"/>
      <c r="ZU1084" s="4"/>
      <c r="ZY1084" s="4"/>
      <c r="AAK1084" s="4"/>
      <c r="AAO1084" s="4"/>
      <c r="ABA1084" s="4"/>
      <c r="ABE1084" s="4"/>
      <c r="ABQ1084" s="4"/>
      <c r="ABU1084" s="4"/>
      <c r="ACG1084" s="4"/>
      <c r="ACK1084" s="4"/>
      <c r="ACW1084" s="4"/>
      <c r="ADA1084" s="4"/>
      <c r="ADM1084" s="4"/>
      <c r="ADQ1084" s="4"/>
      <c r="AEC1084" s="4"/>
      <c r="AEG1084" s="4"/>
      <c r="AES1084" s="4"/>
      <c r="AEW1084" s="4"/>
      <c r="AFI1084" s="4"/>
      <c r="AFM1084" s="4"/>
      <c r="AFY1084" s="4"/>
      <c r="AGC1084" s="4"/>
      <c r="AGO1084" s="4"/>
      <c r="AGS1084" s="4"/>
      <c r="AHE1084" s="4"/>
      <c r="AHI1084" s="4"/>
      <c r="AHU1084" s="4"/>
      <c r="AHY1084" s="4"/>
      <c r="AIK1084" s="4"/>
      <c r="AIO1084" s="4"/>
      <c r="AJA1084" s="4"/>
      <c r="AJE1084" s="4"/>
      <c r="AJQ1084" s="4"/>
      <c r="AJU1084" s="4"/>
      <c r="AKG1084" s="4"/>
      <c r="AKK1084" s="4"/>
      <c r="AKW1084" s="4"/>
      <c r="ALA1084" s="4"/>
      <c r="ALM1084" s="4"/>
      <c r="ALQ1084" s="4"/>
      <c r="AMC1084" s="4"/>
      <c r="AMG1084" s="4"/>
      <c r="AMS1084" s="4"/>
      <c r="AMW1084" s="4"/>
      <c r="ANI1084" s="4"/>
      <c r="ANM1084" s="4"/>
      <c r="ANY1084" s="4"/>
      <c r="AOC1084" s="4"/>
      <c r="AOO1084" s="4"/>
      <c r="AOS1084" s="4"/>
      <c r="APE1084" s="4"/>
      <c r="API1084" s="4"/>
      <c r="APU1084" s="4"/>
      <c r="APY1084" s="4"/>
      <c r="AQK1084" s="4"/>
      <c r="AQO1084" s="4"/>
      <c r="ARA1084" s="4"/>
      <c r="ARE1084" s="4"/>
      <c r="ARQ1084" s="4"/>
      <c r="ARU1084" s="4"/>
      <c r="ASG1084" s="4"/>
      <c r="ASK1084" s="4"/>
      <c r="ASW1084" s="4"/>
      <c r="ATA1084" s="4"/>
      <c r="ATM1084" s="4"/>
      <c r="ATQ1084" s="4"/>
      <c r="AUC1084" s="4"/>
      <c r="AUG1084" s="4"/>
      <c r="AUS1084" s="4"/>
      <c r="AUW1084" s="4"/>
      <c r="AVI1084" s="4"/>
      <c r="AVM1084" s="4"/>
      <c r="AVY1084" s="4"/>
      <c r="AWC1084" s="4"/>
      <c r="AWO1084" s="4"/>
      <c r="AWS1084" s="4"/>
      <c r="AXE1084" s="4"/>
      <c r="AXI1084" s="4"/>
      <c r="AXU1084" s="4"/>
      <c r="AXY1084" s="4"/>
      <c r="AYK1084" s="4"/>
      <c r="AYO1084" s="4"/>
      <c r="AZA1084" s="4"/>
      <c r="AZE1084" s="4"/>
      <c r="AZQ1084" s="4"/>
      <c r="AZU1084" s="4"/>
      <c r="BAG1084" s="4"/>
      <c r="BAK1084" s="4"/>
      <c r="BAW1084" s="4"/>
      <c r="BBA1084" s="4"/>
      <c r="BBM1084" s="4"/>
      <c r="BBQ1084" s="4"/>
      <c r="BCC1084" s="4"/>
      <c r="BCG1084" s="4"/>
      <c r="BCS1084" s="4"/>
      <c r="BCW1084" s="4"/>
      <c r="BDI1084" s="4"/>
      <c r="BDM1084" s="4"/>
      <c r="BDY1084" s="4"/>
      <c r="BEC1084" s="4"/>
      <c r="BEO1084" s="4"/>
      <c r="BES1084" s="4"/>
      <c r="BFE1084" s="4"/>
      <c r="BFI1084" s="4"/>
      <c r="BFU1084" s="4"/>
    </row>
    <row r="1085" spans="1:1021 1033:1529" x14ac:dyDescent="0.2">
      <c r="A1085" s="4"/>
      <c r="D1085" s="16"/>
      <c r="CO1085" s="4"/>
      <c r="DA1085" s="4"/>
      <c r="DE1085" s="4"/>
      <c r="DQ1085" s="4"/>
      <c r="DU1085" s="4"/>
      <c r="EG1085" s="4"/>
      <c r="EK1085" s="4"/>
      <c r="EW1085" s="4"/>
      <c r="FA1085" s="4"/>
      <c r="FM1085" s="4"/>
      <c r="FQ1085" s="4"/>
      <c r="GC1085" s="4"/>
      <c r="GG1085" s="4"/>
      <c r="GS1085" s="4"/>
      <c r="GW1085" s="4"/>
      <c r="HI1085" s="4"/>
      <c r="HM1085" s="4"/>
      <c r="HY1085" s="4"/>
      <c r="IC1085" s="4"/>
      <c r="IO1085" s="4"/>
      <c r="IS1085" s="4"/>
      <c r="JE1085" s="4"/>
      <c r="JI1085" s="4"/>
      <c r="JU1085" s="4"/>
      <c r="JY1085" s="4"/>
      <c r="KK1085" s="4"/>
      <c r="KO1085" s="4"/>
      <c r="LA1085" s="4"/>
      <c r="LE1085" s="4"/>
      <c r="LQ1085" s="4"/>
      <c r="LU1085" s="4"/>
      <c r="MG1085" s="4"/>
      <c r="MK1085" s="4"/>
      <c r="MW1085" s="4"/>
      <c r="NA1085" s="4"/>
      <c r="NM1085" s="4"/>
      <c r="NQ1085" s="4"/>
      <c r="OC1085" s="4"/>
      <c r="OG1085" s="4"/>
      <c r="OS1085" s="4"/>
      <c r="OW1085" s="4"/>
      <c r="PI1085" s="4"/>
      <c r="PM1085" s="4"/>
      <c r="PY1085" s="4"/>
      <c r="QC1085" s="4"/>
      <c r="QO1085" s="4"/>
      <c r="QS1085" s="4"/>
      <c r="RE1085" s="4"/>
      <c r="RI1085" s="4"/>
      <c r="RU1085" s="4"/>
      <c r="RY1085" s="4"/>
      <c r="SK1085" s="4"/>
      <c r="SO1085" s="4"/>
      <c r="TA1085" s="4"/>
      <c r="TE1085" s="4"/>
      <c r="TQ1085" s="4"/>
      <c r="TU1085" s="4"/>
      <c r="UG1085" s="4"/>
      <c r="UK1085" s="4"/>
      <c r="UW1085" s="4"/>
      <c r="VA1085" s="4"/>
      <c r="VM1085" s="4"/>
      <c r="VQ1085" s="4"/>
      <c r="WC1085" s="4"/>
      <c r="WG1085" s="4"/>
      <c r="WS1085" s="4"/>
      <c r="WW1085" s="4"/>
      <c r="XI1085" s="4"/>
      <c r="XM1085" s="4"/>
      <c r="XY1085" s="4"/>
      <c r="YC1085" s="4"/>
      <c r="YO1085" s="4"/>
      <c r="YS1085" s="4"/>
      <c r="ZE1085" s="4"/>
      <c r="ZI1085" s="4"/>
      <c r="ZU1085" s="4"/>
      <c r="ZY1085" s="4"/>
      <c r="AAK1085" s="4"/>
      <c r="AAO1085" s="4"/>
      <c r="ABA1085" s="4"/>
      <c r="ABE1085" s="4"/>
      <c r="ABQ1085" s="4"/>
      <c r="ABU1085" s="4"/>
      <c r="ACG1085" s="4"/>
      <c r="ACK1085" s="4"/>
      <c r="ACW1085" s="4"/>
      <c r="ADA1085" s="4"/>
      <c r="ADM1085" s="4"/>
      <c r="ADQ1085" s="4"/>
      <c r="AEC1085" s="4"/>
      <c r="AEG1085" s="4"/>
      <c r="AES1085" s="4"/>
      <c r="AEW1085" s="4"/>
      <c r="AFI1085" s="4"/>
      <c r="AFM1085" s="4"/>
      <c r="AFY1085" s="4"/>
      <c r="AGC1085" s="4"/>
      <c r="AGO1085" s="4"/>
      <c r="AGS1085" s="4"/>
      <c r="AHE1085" s="4"/>
      <c r="AHI1085" s="4"/>
      <c r="AHU1085" s="4"/>
      <c r="AHY1085" s="4"/>
      <c r="AIK1085" s="4"/>
      <c r="AIO1085" s="4"/>
      <c r="AJA1085" s="4"/>
      <c r="AJE1085" s="4"/>
      <c r="AJQ1085" s="4"/>
      <c r="AJU1085" s="4"/>
      <c r="AKG1085" s="4"/>
      <c r="AKK1085" s="4"/>
      <c r="AKW1085" s="4"/>
      <c r="ALA1085" s="4"/>
      <c r="ALM1085" s="4"/>
      <c r="ALQ1085" s="4"/>
      <c r="AMC1085" s="4"/>
      <c r="AMG1085" s="4"/>
      <c r="AMS1085" s="4"/>
      <c r="AMW1085" s="4"/>
      <c r="ANI1085" s="4"/>
      <c r="ANM1085" s="4"/>
      <c r="ANY1085" s="4"/>
      <c r="AOC1085" s="4"/>
      <c r="AOO1085" s="4"/>
      <c r="AOS1085" s="4"/>
      <c r="APE1085" s="4"/>
      <c r="API1085" s="4"/>
      <c r="APU1085" s="4"/>
      <c r="APY1085" s="4"/>
      <c r="AQK1085" s="4"/>
      <c r="AQO1085" s="4"/>
      <c r="ARA1085" s="4"/>
      <c r="ARE1085" s="4"/>
      <c r="ARQ1085" s="4"/>
      <c r="ARU1085" s="4"/>
      <c r="ASG1085" s="4"/>
      <c r="ASK1085" s="4"/>
      <c r="ASW1085" s="4"/>
      <c r="ATA1085" s="4"/>
      <c r="ATM1085" s="4"/>
      <c r="ATQ1085" s="4"/>
      <c r="AUC1085" s="4"/>
      <c r="AUG1085" s="4"/>
      <c r="AUS1085" s="4"/>
      <c r="AUW1085" s="4"/>
      <c r="AVI1085" s="4"/>
      <c r="AVM1085" s="4"/>
      <c r="AVY1085" s="4"/>
      <c r="AWC1085" s="4"/>
      <c r="AWO1085" s="4"/>
      <c r="AWS1085" s="4"/>
      <c r="AXE1085" s="4"/>
      <c r="AXI1085" s="4"/>
      <c r="AXU1085" s="4"/>
      <c r="AXY1085" s="4"/>
      <c r="AYK1085" s="4"/>
      <c r="AYO1085" s="4"/>
      <c r="AZA1085" s="4"/>
      <c r="AZE1085" s="4"/>
      <c r="AZQ1085" s="4"/>
      <c r="AZU1085" s="4"/>
      <c r="BAG1085" s="4"/>
      <c r="BAK1085" s="4"/>
      <c r="BAW1085" s="4"/>
      <c r="BBA1085" s="4"/>
      <c r="BBM1085" s="4"/>
      <c r="BBQ1085" s="4"/>
      <c r="BCC1085" s="4"/>
      <c r="BCG1085" s="4"/>
      <c r="BCS1085" s="4"/>
      <c r="BCW1085" s="4"/>
      <c r="BDI1085" s="4"/>
      <c r="BDM1085" s="4"/>
      <c r="BDY1085" s="4"/>
      <c r="BEC1085" s="4"/>
      <c r="BEO1085" s="4"/>
      <c r="BES1085" s="4"/>
      <c r="BFE1085" s="4"/>
      <c r="BFI1085" s="4"/>
      <c r="BFU1085" s="4"/>
    </row>
    <row r="1086" spans="1:1021 1033:1529" x14ac:dyDescent="0.2">
      <c r="A1086" s="4"/>
      <c r="D1086" s="16"/>
      <c r="CO1086" s="4"/>
      <c r="DA1086" s="4"/>
      <c r="DE1086" s="4"/>
      <c r="DQ1086" s="4"/>
      <c r="DU1086" s="4"/>
      <c r="EG1086" s="4"/>
      <c r="EK1086" s="4"/>
      <c r="EW1086" s="4"/>
      <c r="FA1086" s="4"/>
      <c r="FM1086" s="4"/>
      <c r="FQ1086" s="4"/>
      <c r="GC1086" s="4"/>
      <c r="GG1086" s="4"/>
      <c r="GS1086" s="4"/>
      <c r="GW1086" s="4"/>
      <c r="HI1086" s="4"/>
      <c r="HM1086" s="4"/>
      <c r="HY1086" s="4"/>
      <c r="IC1086" s="4"/>
      <c r="IO1086" s="4"/>
      <c r="IS1086" s="4"/>
      <c r="JE1086" s="4"/>
      <c r="JI1086" s="4"/>
      <c r="JU1086" s="4"/>
      <c r="JY1086" s="4"/>
      <c r="KK1086" s="4"/>
      <c r="KO1086" s="4"/>
      <c r="LA1086" s="4"/>
      <c r="LE1086" s="4"/>
      <c r="LQ1086" s="4"/>
      <c r="LU1086" s="4"/>
      <c r="MG1086" s="4"/>
      <c r="MK1086" s="4"/>
      <c r="MW1086" s="4"/>
      <c r="NA1086" s="4"/>
      <c r="NM1086" s="4"/>
      <c r="NQ1086" s="4"/>
      <c r="OC1086" s="4"/>
      <c r="OG1086" s="4"/>
      <c r="OS1086" s="4"/>
      <c r="OW1086" s="4"/>
      <c r="PI1086" s="4"/>
      <c r="PM1086" s="4"/>
      <c r="PY1086" s="4"/>
      <c r="QC1086" s="4"/>
      <c r="QO1086" s="4"/>
      <c r="QS1086" s="4"/>
      <c r="RE1086" s="4"/>
      <c r="RI1086" s="4"/>
      <c r="RU1086" s="4"/>
      <c r="RY1086" s="4"/>
      <c r="SK1086" s="4"/>
      <c r="SO1086" s="4"/>
      <c r="TA1086" s="4"/>
      <c r="TE1086" s="4"/>
      <c r="TQ1086" s="4"/>
      <c r="TU1086" s="4"/>
      <c r="UG1086" s="4"/>
      <c r="UK1086" s="4"/>
      <c r="UW1086" s="4"/>
      <c r="VA1086" s="4"/>
      <c r="VM1086" s="4"/>
      <c r="VQ1086" s="4"/>
      <c r="WC1086" s="4"/>
      <c r="WG1086" s="4"/>
      <c r="WS1086" s="4"/>
      <c r="WW1086" s="4"/>
      <c r="XI1086" s="4"/>
      <c r="XM1086" s="4"/>
      <c r="XY1086" s="4"/>
      <c r="YC1086" s="4"/>
      <c r="YO1086" s="4"/>
      <c r="YS1086" s="4"/>
      <c r="ZE1086" s="4"/>
      <c r="ZI1086" s="4"/>
      <c r="ZU1086" s="4"/>
      <c r="ZY1086" s="4"/>
      <c r="AAK1086" s="4"/>
      <c r="AAO1086" s="4"/>
      <c r="ABA1086" s="4"/>
      <c r="ABE1086" s="4"/>
      <c r="ABQ1086" s="4"/>
      <c r="ABU1086" s="4"/>
      <c r="ACG1086" s="4"/>
      <c r="ACK1086" s="4"/>
      <c r="ACW1086" s="4"/>
      <c r="ADA1086" s="4"/>
      <c r="ADM1086" s="4"/>
      <c r="ADQ1086" s="4"/>
      <c r="AEC1086" s="4"/>
      <c r="AEG1086" s="4"/>
      <c r="AES1086" s="4"/>
      <c r="AEW1086" s="4"/>
      <c r="AFI1086" s="4"/>
      <c r="AFM1086" s="4"/>
      <c r="AFY1086" s="4"/>
      <c r="AGC1086" s="4"/>
      <c r="AGO1086" s="4"/>
      <c r="AGS1086" s="4"/>
      <c r="AHE1086" s="4"/>
      <c r="AHI1086" s="4"/>
      <c r="AHU1086" s="4"/>
      <c r="AHY1086" s="4"/>
      <c r="AIK1086" s="4"/>
      <c r="AIO1086" s="4"/>
      <c r="AJA1086" s="4"/>
      <c r="AJE1086" s="4"/>
      <c r="AJQ1086" s="4"/>
      <c r="AJU1086" s="4"/>
      <c r="AKG1086" s="4"/>
      <c r="AKK1086" s="4"/>
      <c r="AKW1086" s="4"/>
      <c r="ALA1086" s="4"/>
      <c r="ALM1086" s="4"/>
      <c r="ALQ1086" s="4"/>
      <c r="AMC1086" s="4"/>
      <c r="AMG1086" s="4"/>
      <c r="AMS1086" s="4"/>
      <c r="AMW1086" s="4"/>
      <c r="ANI1086" s="4"/>
      <c r="ANM1086" s="4"/>
      <c r="ANY1086" s="4"/>
      <c r="AOC1086" s="4"/>
      <c r="AOO1086" s="4"/>
      <c r="AOS1086" s="4"/>
      <c r="APE1086" s="4"/>
      <c r="API1086" s="4"/>
      <c r="APU1086" s="4"/>
      <c r="APY1086" s="4"/>
      <c r="AQK1086" s="4"/>
      <c r="AQO1086" s="4"/>
      <c r="ARA1086" s="4"/>
      <c r="ARE1086" s="4"/>
      <c r="ARQ1086" s="4"/>
      <c r="ARU1086" s="4"/>
      <c r="ASG1086" s="4"/>
      <c r="ASK1086" s="4"/>
      <c r="ASW1086" s="4"/>
      <c r="ATA1086" s="4"/>
      <c r="ATM1086" s="4"/>
      <c r="ATQ1086" s="4"/>
      <c r="AUC1086" s="4"/>
      <c r="AUG1086" s="4"/>
      <c r="AUS1086" s="4"/>
      <c r="AUW1086" s="4"/>
      <c r="AVI1086" s="4"/>
      <c r="AVM1086" s="4"/>
      <c r="AVY1086" s="4"/>
      <c r="AWC1086" s="4"/>
      <c r="AWO1086" s="4"/>
      <c r="AWS1086" s="4"/>
      <c r="AXE1086" s="4"/>
      <c r="AXI1086" s="4"/>
      <c r="AXU1086" s="4"/>
      <c r="AXY1086" s="4"/>
      <c r="AYK1086" s="4"/>
      <c r="AYO1086" s="4"/>
      <c r="AZA1086" s="4"/>
      <c r="AZE1086" s="4"/>
      <c r="AZQ1086" s="4"/>
      <c r="AZU1086" s="4"/>
      <c r="BAG1086" s="4"/>
      <c r="BAK1086" s="4"/>
      <c r="BAW1086" s="4"/>
      <c r="BBA1086" s="4"/>
      <c r="BBM1086" s="4"/>
      <c r="BBQ1086" s="4"/>
      <c r="BCC1086" s="4"/>
      <c r="BCG1086" s="4"/>
      <c r="BCS1086" s="4"/>
      <c r="BCW1086" s="4"/>
      <c r="BDI1086" s="4"/>
      <c r="BDM1086" s="4"/>
      <c r="BDY1086" s="4"/>
      <c r="BEC1086" s="4"/>
      <c r="BEO1086" s="4"/>
      <c r="BES1086" s="4"/>
      <c r="BFE1086" s="4"/>
      <c r="BFI1086" s="4"/>
      <c r="BFU1086" s="4"/>
    </row>
    <row r="1087" spans="1:1021 1033:1529" x14ac:dyDescent="0.2">
      <c r="A1087" s="4"/>
      <c r="D1087" s="16"/>
      <c r="CO1087" s="4"/>
      <c r="DA1087" s="4"/>
      <c r="DE1087" s="4"/>
      <c r="DQ1087" s="4"/>
      <c r="DU1087" s="4"/>
      <c r="EG1087" s="4"/>
      <c r="EK1087" s="4"/>
      <c r="EW1087" s="4"/>
      <c r="FA1087" s="4"/>
      <c r="FM1087" s="4"/>
      <c r="FQ1087" s="4"/>
      <c r="GC1087" s="4"/>
      <c r="GG1087" s="4"/>
      <c r="GS1087" s="4"/>
      <c r="GW1087" s="4"/>
      <c r="HI1087" s="4"/>
      <c r="HM1087" s="4"/>
      <c r="HY1087" s="4"/>
      <c r="IC1087" s="4"/>
      <c r="IO1087" s="4"/>
      <c r="IS1087" s="4"/>
      <c r="JE1087" s="4"/>
      <c r="JI1087" s="4"/>
      <c r="JU1087" s="4"/>
      <c r="JY1087" s="4"/>
      <c r="KK1087" s="4"/>
      <c r="KO1087" s="4"/>
      <c r="LA1087" s="4"/>
      <c r="LE1087" s="4"/>
      <c r="LQ1087" s="4"/>
      <c r="LU1087" s="4"/>
      <c r="MG1087" s="4"/>
      <c r="MK1087" s="4"/>
      <c r="MW1087" s="4"/>
      <c r="NA1087" s="4"/>
      <c r="NM1087" s="4"/>
      <c r="NQ1087" s="4"/>
      <c r="OC1087" s="4"/>
      <c r="OG1087" s="4"/>
      <c r="OS1087" s="4"/>
      <c r="OW1087" s="4"/>
      <c r="PI1087" s="4"/>
      <c r="PM1087" s="4"/>
      <c r="PY1087" s="4"/>
      <c r="QC1087" s="4"/>
      <c r="QO1087" s="4"/>
      <c r="QS1087" s="4"/>
      <c r="RE1087" s="4"/>
      <c r="RI1087" s="4"/>
      <c r="RU1087" s="4"/>
      <c r="RY1087" s="4"/>
      <c r="SK1087" s="4"/>
      <c r="SO1087" s="4"/>
      <c r="TA1087" s="4"/>
      <c r="TE1087" s="4"/>
      <c r="TQ1087" s="4"/>
      <c r="TU1087" s="4"/>
      <c r="UG1087" s="4"/>
      <c r="UK1087" s="4"/>
      <c r="UW1087" s="4"/>
      <c r="VA1087" s="4"/>
      <c r="VM1087" s="4"/>
      <c r="VQ1087" s="4"/>
      <c r="WC1087" s="4"/>
      <c r="WG1087" s="4"/>
      <c r="WS1087" s="4"/>
      <c r="WW1087" s="4"/>
      <c r="XI1087" s="4"/>
      <c r="XM1087" s="4"/>
      <c r="XY1087" s="4"/>
      <c r="YC1087" s="4"/>
      <c r="YO1087" s="4"/>
      <c r="YS1087" s="4"/>
      <c r="ZE1087" s="4"/>
      <c r="ZI1087" s="4"/>
      <c r="ZU1087" s="4"/>
      <c r="ZY1087" s="4"/>
      <c r="AAK1087" s="4"/>
      <c r="AAO1087" s="4"/>
      <c r="ABA1087" s="4"/>
      <c r="ABE1087" s="4"/>
      <c r="ABQ1087" s="4"/>
      <c r="ABU1087" s="4"/>
      <c r="ACG1087" s="4"/>
      <c r="ACK1087" s="4"/>
      <c r="ACW1087" s="4"/>
      <c r="ADA1087" s="4"/>
      <c r="ADM1087" s="4"/>
      <c r="ADQ1087" s="4"/>
      <c r="AEC1087" s="4"/>
      <c r="AEG1087" s="4"/>
      <c r="AES1087" s="4"/>
      <c r="AEW1087" s="4"/>
      <c r="AFI1087" s="4"/>
      <c r="AFM1087" s="4"/>
      <c r="AFY1087" s="4"/>
      <c r="AGC1087" s="4"/>
      <c r="AGO1087" s="4"/>
      <c r="AGS1087" s="4"/>
      <c r="AHE1087" s="4"/>
      <c r="AHI1087" s="4"/>
      <c r="AHU1087" s="4"/>
      <c r="AHY1087" s="4"/>
      <c r="AIK1087" s="4"/>
      <c r="AIO1087" s="4"/>
      <c r="AJA1087" s="4"/>
      <c r="AJE1087" s="4"/>
      <c r="AJQ1087" s="4"/>
      <c r="AJU1087" s="4"/>
      <c r="AKG1087" s="4"/>
      <c r="AKK1087" s="4"/>
      <c r="AKW1087" s="4"/>
      <c r="ALA1087" s="4"/>
      <c r="ALM1087" s="4"/>
      <c r="ALQ1087" s="4"/>
      <c r="AMC1087" s="4"/>
      <c r="AMG1087" s="4"/>
      <c r="AMS1087" s="4"/>
      <c r="AMW1087" s="4"/>
      <c r="ANI1087" s="4"/>
      <c r="ANM1087" s="4"/>
      <c r="ANY1087" s="4"/>
      <c r="AOC1087" s="4"/>
      <c r="AOO1087" s="4"/>
      <c r="AOS1087" s="4"/>
      <c r="APE1087" s="4"/>
      <c r="API1087" s="4"/>
      <c r="APU1087" s="4"/>
      <c r="APY1087" s="4"/>
      <c r="AQK1087" s="4"/>
      <c r="AQO1087" s="4"/>
      <c r="ARA1087" s="4"/>
      <c r="ARE1087" s="4"/>
      <c r="ARQ1087" s="4"/>
      <c r="ARU1087" s="4"/>
      <c r="ASG1087" s="4"/>
      <c r="ASK1087" s="4"/>
      <c r="ASW1087" s="4"/>
      <c r="ATA1087" s="4"/>
      <c r="ATM1087" s="4"/>
      <c r="ATQ1087" s="4"/>
      <c r="AUC1087" s="4"/>
      <c r="AUG1087" s="4"/>
      <c r="AUS1087" s="4"/>
      <c r="AUW1087" s="4"/>
      <c r="AVI1087" s="4"/>
      <c r="AVM1087" s="4"/>
      <c r="AVY1087" s="4"/>
      <c r="AWC1087" s="4"/>
      <c r="AWO1087" s="4"/>
      <c r="AWS1087" s="4"/>
      <c r="AXE1087" s="4"/>
      <c r="AXI1087" s="4"/>
      <c r="AXU1087" s="4"/>
      <c r="AXY1087" s="4"/>
      <c r="AYK1087" s="4"/>
      <c r="AYO1087" s="4"/>
      <c r="AZA1087" s="4"/>
      <c r="AZE1087" s="4"/>
      <c r="AZQ1087" s="4"/>
      <c r="AZU1087" s="4"/>
      <c r="BAG1087" s="4"/>
      <c r="BAK1087" s="4"/>
      <c r="BAW1087" s="4"/>
      <c r="BBA1087" s="4"/>
      <c r="BBM1087" s="4"/>
      <c r="BBQ1087" s="4"/>
      <c r="BCC1087" s="4"/>
      <c r="BCG1087" s="4"/>
      <c r="BCS1087" s="4"/>
      <c r="BCW1087" s="4"/>
      <c r="BDI1087" s="4"/>
      <c r="BDM1087" s="4"/>
      <c r="BDY1087" s="4"/>
      <c r="BEC1087" s="4"/>
      <c r="BEO1087" s="4"/>
      <c r="BES1087" s="4"/>
      <c r="BFE1087" s="4"/>
      <c r="BFI1087" s="4"/>
      <c r="BFU1087" s="4"/>
    </row>
    <row r="1088" spans="1:1021 1033:1529" x14ac:dyDescent="0.2">
      <c r="A1088" s="4"/>
      <c r="D1088" s="16"/>
      <c r="CO1088" s="4"/>
      <c r="DA1088" s="4"/>
      <c r="DE1088" s="4"/>
      <c r="DQ1088" s="4"/>
      <c r="DU1088" s="4"/>
      <c r="EG1088" s="4"/>
      <c r="EK1088" s="4"/>
      <c r="EW1088" s="4"/>
      <c r="FA1088" s="4"/>
      <c r="FM1088" s="4"/>
      <c r="FQ1088" s="4"/>
      <c r="GC1088" s="4"/>
      <c r="GG1088" s="4"/>
      <c r="GS1088" s="4"/>
      <c r="GW1088" s="4"/>
      <c r="HI1088" s="4"/>
      <c r="HM1088" s="4"/>
      <c r="HY1088" s="4"/>
      <c r="IC1088" s="4"/>
      <c r="IO1088" s="4"/>
      <c r="IS1088" s="4"/>
      <c r="JE1088" s="4"/>
      <c r="JI1088" s="4"/>
      <c r="JU1088" s="4"/>
      <c r="JY1088" s="4"/>
      <c r="KK1088" s="4"/>
      <c r="KO1088" s="4"/>
      <c r="LA1088" s="4"/>
      <c r="LE1088" s="4"/>
      <c r="LQ1088" s="4"/>
      <c r="LU1088" s="4"/>
      <c r="MG1088" s="4"/>
      <c r="MK1088" s="4"/>
      <c r="MW1088" s="4"/>
      <c r="NA1088" s="4"/>
      <c r="NM1088" s="4"/>
      <c r="NQ1088" s="4"/>
      <c r="OC1088" s="4"/>
      <c r="OG1088" s="4"/>
      <c r="OS1088" s="4"/>
      <c r="OW1088" s="4"/>
      <c r="PI1088" s="4"/>
      <c r="PM1088" s="4"/>
      <c r="PY1088" s="4"/>
      <c r="QC1088" s="4"/>
      <c r="QO1088" s="4"/>
      <c r="QS1088" s="4"/>
      <c r="RE1088" s="4"/>
      <c r="RI1088" s="4"/>
      <c r="RU1088" s="4"/>
      <c r="RY1088" s="4"/>
      <c r="SK1088" s="4"/>
      <c r="SO1088" s="4"/>
      <c r="TA1088" s="4"/>
      <c r="TE1088" s="4"/>
      <c r="TQ1088" s="4"/>
      <c r="TU1088" s="4"/>
      <c r="UG1088" s="4"/>
      <c r="UK1088" s="4"/>
      <c r="UW1088" s="4"/>
      <c r="VA1088" s="4"/>
      <c r="VM1088" s="4"/>
      <c r="VQ1088" s="4"/>
      <c r="WC1088" s="4"/>
      <c r="WG1088" s="4"/>
      <c r="WS1088" s="4"/>
      <c r="WW1088" s="4"/>
      <c r="XI1088" s="4"/>
      <c r="XM1088" s="4"/>
      <c r="XY1088" s="4"/>
      <c r="YC1088" s="4"/>
      <c r="YO1088" s="4"/>
      <c r="YS1088" s="4"/>
      <c r="ZE1088" s="4"/>
      <c r="ZI1088" s="4"/>
      <c r="ZU1088" s="4"/>
      <c r="ZY1088" s="4"/>
      <c r="AAK1088" s="4"/>
      <c r="AAO1088" s="4"/>
      <c r="ABA1088" s="4"/>
      <c r="ABE1088" s="4"/>
      <c r="ABQ1088" s="4"/>
      <c r="ABU1088" s="4"/>
      <c r="ACG1088" s="4"/>
      <c r="ACK1088" s="4"/>
      <c r="ACW1088" s="4"/>
      <c r="ADA1088" s="4"/>
      <c r="ADM1088" s="4"/>
      <c r="ADQ1088" s="4"/>
      <c r="AEC1088" s="4"/>
      <c r="AEG1088" s="4"/>
      <c r="AES1088" s="4"/>
      <c r="AEW1088" s="4"/>
      <c r="AFI1088" s="4"/>
      <c r="AFM1088" s="4"/>
      <c r="AFY1088" s="4"/>
      <c r="AGC1088" s="4"/>
      <c r="AGO1088" s="4"/>
      <c r="AGS1088" s="4"/>
      <c r="AHE1088" s="4"/>
      <c r="AHI1088" s="4"/>
      <c r="AHU1088" s="4"/>
      <c r="AHY1088" s="4"/>
      <c r="AIK1088" s="4"/>
      <c r="AIO1088" s="4"/>
      <c r="AJA1088" s="4"/>
      <c r="AJE1088" s="4"/>
      <c r="AJQ1088" s="4"/>
      <c r="AJU1088" s="4"/>
      <c r="AKG1088" s="4"/>
      <c r="AKK1088" s="4"/>
      <c r="AKW1088" s="4"/>
      <c r="ALA1088" s="4"/>
      <c r="ALM1088" s="4"/>
      <c r="ALQ1088" s="4"/>
      <c r="AMC1088" s="4"/>
      <c r="AMG1088" s="4"/>
      <c r="AMS1088" s="4"/>
      <c r="AMW1088" s="4"/>
      <c r="ANI1088" s="4"/>
      <c r="ANM1088" s="4"/>
      <c r="ANY1088" s="4"/>
      <c r="AOC1088" s="4"/>
      <c r="AOO1088" s="4"/>
      <c r="AOS1088" s="4"/>
      <c r="APE1088" s="4"/>
      <c r="API1088" s="4"/>
      <c r="APU1088" s="4"/>
      <c r="APY1088" s="4"/>
      <c r="AQK1088" s="4"/>
      <c r="AQO1088" s="4"/>
      <c r="ARA1088" s="4"/>
      <c r="ARE1088" s="4"/>
      <c r="ARQ1088" s="4"/>
      <c r="ARU1088" s="4"/>
      <c r="ASG1088" s="4"/>
      <c r="ASK1088" s="4"/>
      <c r="ASW1088" s="4"/>
      <c r="ATA1088" s="4"/>
      <c r="ATM1088" s="4"/>
      <c r="ATQ1088" s="4"/>
      <c r="AUC1088" s="4"/>
      <c r="AUG1088" s="4"/>
      <c r="AUS1088" s="4"/>
      <c r="AUW1088" s="4"/>
      <c r="AVI1088" s="4"/>
      <c r="AVM1088" s="4"/>
      <c r="AVY1088" s="4"/>
      <c r="AWC1088" s="4"/>
      <c r="AWO1088" s="4"/>
      <c r="AWS1088" s="4"/>
      <c r="AXE1088" s="4"/>
      <c r="AXI1088" s="4"/>
      <c r="AXU1088" s="4"/>
      <c r="AXY1088" s="4"/>
      <c r="AYK1088" s="4"/>
      <c r="AYO1088" s="4"/>
      <c r="AZA1088" s="4"/>
      <c r="AZE1088" s="4"/>
      <c r="AZQ1088" s="4"/>
      <c r="AZU1088" s="4"/>
      <c r="BAG1088" s="4"/>
      <c r="BAK1088" s="4"/>
      <c r="BAW1088" s="4"/>
      <c r="BBA1088" s="4"/>
      <c r="BBM1088" s="4"/>
      <c r="BBQ1088" s="4"/>
      <c r="BCC1088" s="4"/>
      <c r="BCG1088" s="4"/>
      <c r="BCS1088" s="4"/>
      <c r="BCW1088" s="4"/>
      <c r="BDI1088" s="4"/>
      <c r="BDM1088" s="4"/>
      <c r="BDY1088" s="4"/>
      <c r="BEC1088" s="4"/>
      <c r="BEO1088" s="4"/>
      <c r="BES1088" s="4"/>
      <c r="BFE1088" s="4"/>
      <c r="BFI1088" s="4"/>
      <c r="BFU1088" s="4"/>
    </row>
    <row r="1089" spans="1:1021 1033:1529" x14ac:dyDescent="0.2">
      <c r="A1089" s="4"/>
      <c r="D1089" s="16"/>
      <c r="CO1089" s="4"/>
      <c r="DA1089" s="4"/>
      <c r="DE1089" s="4"/>
      <c r="DQ1089" s="4"/>
      <c r="DU1089" s="4"/>
      <c r="EG1089" s="4"/>
      <c r="EK1089" s="4"/>
      <c r="EW1089" s="4"/>
      <c r="FA1089" s="4"/>
      <c r="FM1089" s="4"/>
      <c r="FQ1089" s="4"/>
      <c r="GC1089" s="4"/>
      <c r="GG1089" s="4"/>
      <c r="GS1089" s="4"/>
      <c r="GW1089" s="4"/>
      <c r="HI1089" s="4"/>
      <c r="HM1089" s="4"/>
      <c r="HY1089" s="4"/>
      <c r="IC1089" s="4"/>
      <c r="IO1089" s="4"/>
      <c r="IS1089" s="4"/>
      <c r="JE1089" s="4"/>
      <c r="JI1089" s="4"/>
      <c r="JU1089" s="4"/>
      <c r="JY1089" s="4"/>
      <c r="KK1089" s="4"/>
      <c r="KO1089" s="4"/>
      <c r="LA1089" s="4"/>
      <c r="LE1089" s="4"/>
      <c r="LQ1089" s="4"/>
      <c r="LU1089" s="4"/>
      <c r="MG1089" s="4"/>
      <c r="MK1089" s="4"/>
      <c r="MW1089" s="4"/>
      <c r="NA1089" s="4"/>
      <c r="NM1089" s="4"/>
      <c r="NQ1089" s="4"/>
      <c r="OC1089" s="4"/>
      <c r="OG1089" s="4"/>
      <c r="OS1089" s="4"/>
      <c r="OW1089" s="4"/>
      <c r="PI1089" s="4"/>
      <c r="PM1089" s="4"/>
      <c r="PY1089" s="4"/>
      <c r="QC1089" s="4"/>
      <c r="QO1089" s="4"/>
      <c r="QS1089" s="4"/>
      <c r="RE1089" s="4"/>
      <c r="RI1089" s="4"/>
      <c r="RU1089" s="4"/>
      <c r="RY1089" s="4"/>
      <c r="SK1089" s="4"/>
      <c r="SO1089" s="4"/>
      <c r="TA1089" s="4"/>
      <c r="TE1089" s="4"/>
      <c r="TQ1089" s="4"/>
      <c r="TU1089" s="4"/>
      <c r="UG1089" s="4"/>
      <c r="UK1089" s="4"/>
      <c r="UW1089" s="4"/>
      <c r="VA1089" s="4"/>
      <c r="VM1089" s="4"/>
      <c r="VQ1089" s="4"/>
      <c r="WC1089" s="4"/>
      <c r="WG1089" s="4"/>
      <c r="WS1089" s="4"/>
      <c r="WW1089" s="4"/>
      <c r="XI1089" s="4"/>
      <c r="XM1089" s="4"/>
      <c r="XY1089" s="4"/>
      <c r="YC1089" s="4"/>
      <c r="YO1089" s="4"/>
      <c r="YS1089" s="4"/>
      <c r="ZE1089" s="4"/>
      <c r="ZI1089" s="4"/>
      <c r="ZU1089" s="4"/>
      <c r="ZY1089" s="4"/>
      <c r="AAK1089" s="4"/>
      <c r="AAO1089" s="4"/>
      <c r="ABA1089" s="4"/>
      <c r="ABE1089" s="4"/>
      <c r="ABQ1089" s="4"/>
      <c r="ABU1089" s="4"/>
      <c r="ACG1089" s="4"/>
      <c r="ACK1089" s="4"/>
      <c r="ACW1089" s="4"/>
      <c r="ADA1089" s="4"/>
      <c r="ADM1089" s="4"/>
      <c r="ADQ1089" s="4"/>
      <c r="AEC1089" s="4"/>
      <c r="AEG1089" s="4"/>
      <c r="AES1089" s="4"/>
      <c r="AEW1089" s="4"/>
      <c r="AFI1089" s="4"/>
      <c r="AFM1089" s="4"/>
      <c r="AFY1089" s="4"/>
      <c r="AGC1089" s="4"/>
      <c r="AGO1089" s="4"/>
      <c r="AGS1089" s="4"/>
      <c r="AHE1089" s="4"/>
      <c r="AHI1089" s="4"/>
      <c r="AHU1089" s="4"/>
      <c r="AHY1089" s="4"/>
      <c r="AIK1089" s="4"/>
      <c r="AIO1089" s="4"/>
      <c r="AJA1089" s="4"/>
      <c r="AJE1089" s="4"/>
      <c r="AJQ1089" s="4"/>
      <c r="AJU1089" s="4"/>
      <c r="AKG1089" s="4"/>
      <c r="AKK1089" s="4"/>
      <c r="AKW1089" s="4"/>
      <c r="ALA1089" s="4"/>
      <c r="ALM1089" s="4"/>
      <c r="ALQ1089" s="4"/>
      <c r="AMC1089" s="4"/>
      <c r="AMG1089" s="4"/>
      <c r="AMS1089" s="4"/>
      <c r="AMW1089" s="4"/>
      <c r="ANI1089" s="4"/>
      <c r="ANM1089" s="4"/>
      <c r="ANY1089" s="4"/>
      <c r="AOC1089" s="4"/>
      <c r="AOO1089" s="4"/>
      <c r="AOS1089" s="4"/>
      <c r="APE1089" s="4"/>
      <c r="API1089" s="4"/>
      <c r="APU1089" s="4"/>
      <c r="APY1089" s="4"/>
      <c r="AQK1089" s="4"/>
      <c r="AQO1089" s="4"/>
      <c r="ARA1089" s="4"/>
      <c r="ARE1089" s="4"/>
      <c r="ARQ1089" s="4"/>
      <c r="ARU1089" s="4"/>
      <c r="ASG1089" s="4"/>
      <c r="ASK1089" s="4"/>
      <c r="ASW1089" s="4"/>
      <c r="ATA1089" s="4"/>
      <c r="ATM1089" s="4"/>
      <c r="ATQ1089" s="4"/>
      <c r="AUC1089" s="4"/>
      <c r="AUG1089" s="4"/>
      <c r="AUS1089" s="4"/>
      <c r="AUW1089" s="4"/>
      <c r="AVI1089" s="4"/>
      <c r="AVM1089" s="4"/>
      <c r="AVY1089" s="4"/>
      <c r="AWC1089" s="4"/>
      <c r="AWO1089" s="4"/>
      <c r="AWS1089" s="4"/>
      <c r="AXE1089" s="4"/>
      <c r="AXI1089" s="4"/>
      <c r="AXU1089" s="4"/>
      <c r="AXY1089" s="4"/>
      <c r="AYK1089" s="4"/>
      <c r="AYO1089" s="4"/>
      <c r="AZA1089" s="4"/>
      <c r="AZE1089" s="4"/>
      <c r="AZQ1089" s="4"/>
      <c r="AZU1089" s="4"/>
      <c r="BAG1089" s="4"/>
      <c r="BAK1089" s="4"/>
      <c r="BAW1089" s="4"/>
      <c r="BBA1089" s="4"/>
      <c r="BBM1089" s="4"/>
      <c r="BBQ1089" s="4"/>
      <c r="BCC1089" s="4"/>
      <c r="BCG1089" s="4"/>
      <c r="BCS1089" s="4"/>
      <c r="BCW1089" s="4"/>
      <c r="BDI1089" s="4"/>
      <c r="BDM1089" s="4"/>
      <c r="BDY1089" s="4"/>
      <c r="BEC1089" s="4"/>
      <c r="BEO1089" s="4"/>
      <c r="BES1089" s="4"/>
      <c r="BFE1089" s="4"/>
      <c r="BFI1089" s="4"/>
      <c r="BFU1089" s="4"/>
    </row>
    <row r="1090" spans="1:1021 1033:1529" x14ac:dyDescent="0.2">
      <c r="A1090" s="4"/>
      <c r="D1090" s="16"/>
      <c r="CO1090" s="4"/>
      <c r="DA1090" s="4"/>
      <c r="DE1090" s="4"/>
      <c r="DQ1090" s="4"/>
      <c r="DU1090" s="4"/>
      <c r="EG1090" s="4"/>
      <c r="EK1090" s="4"/>
      <c r="EW1090" s="4"/>
      <c r="FA1090" s="4"/>
      <c r="FM1090" s="4"/>
      <c r="FQ1090" s="4"/>
      <c r="GC1090" s="4"/>
      <c r="GG1090" s="4"/>
      <c r="GS1090" s="4"/>
      <c r="GW1090" s="4"/>
      <c r="HI1090" s="4"/>
      <c r="HM1090" s="4"/>
      <c r="HY1090" s="4"/>
      <c r="IC1090" s="4"/>
      <c r="IO1090" s="4"/>
      <c r="IS1090" s="4"/>
      <c r="JE1090" s="4"/>
      <c r="JI1090" s="4"/>
      <c r="JU1090" s="4"/>
      <c r="JY1090" s="4"/>
      <c r="KK1090" s="4"/>
      <c r="KO1090" s="4"/>
      <c r="LA1090" s="4"/>
      <c r="LE1090" s="4"/>
      <c r="LQ1090" s="4"/>
      <c r="LU1090" s="4"/>
      <c r="MG1090" s="4"/>
      <c r="MK1090" s="4"/>
      <c r="MW1090" s="4"/>
      <c r="NA1090" s="4"/>
      <c r="NM1090" s="4"/>
      <c r="NQ1090" s="4"/>
      <c r="OC1090" s="4"/>
      <c r="OG1090" s="4"/>
      <c r="OS1090" s="4"/>
      <c r="OW1090" s="4"/>
      <c r="PI1090" s="4"/>
      <c r="PM1090" s="4"/>
      <c r="PY1090" s="4"/>
      <c r="QC1090" s="4"/>
      <c r="QO1090" s="4"/>
      <c r="QS1090" s="4"/>
      <c r="RE1090" s="4"/>
      <c r="RI1090" s="4"/>
      <c r="RU1090" s="4"/>
      <c r="RY1090" s="4"/>
      <c r="SK1090" s="4"/>
      <c r="SO1090" s="4"/>
      <c r="TA1090" s="4"/>
      <c r="TE1090" s="4"/>
      <c r="TQ1090" s="4"/>
      <c r="TU1090" s="4"/>
      <c r="UG1090" s="4"/>
      <c r="UK1090" s="4"/>
      <c r="UW1090" s="4"/>
      <c r="VA1090" s="4"/>
      <c r="VM1090" s="4"/>
      <c r="VQ1090" s="4"/>
      <c r="WC1090" s="4"/>
      <c r="WG1090" s="4"/>
      <c r="WS1090" s="4"/>
      <c r="WW1090" s="4"/>
      <c r="XI1090" s="4"/>
      <c r="XM1090" s="4"/>
      <c r="XY1090" s="4"/>
      <c r="YC1090" s="4"/>
      <c r="YO1090" s="4"/>
      <c r="YS1090" s="4"/>
      <c r="ZE1090" s="4"/>
      <c r="ZI1090" s="4"/>
      <c r="ZU1090" s="4"/>
      <c r="ZY1090" s="4"/>
      <c r="AAK1090" s="4"/>
      <c r="AAO1090" s="4"/>
      <c r="ABA1090" s="4"/>
      <c r="ABE1090" s="4"/>
      <c r="ABQ1090" s="4"/>
      <c r="ABU1090" s="4"/>
      <c r="ACG1090" s="4"/>
      <c r="ACK1090" s="4"/>
      <c r="ACW1090" s="4"/>
      <c r="ADA1090" s="4"/>
      <c r="ADM1090" s="4"/>
      <c r="ADQ1090" s="4"/>
      <c r="AEC1090" s="4"/>
      <c r="AEG1090" s="4"/>
      <c r="AES1090" s="4"/>
      <c r="AEW1090" s="4"/>
      <c r="AFI1090" s="4"/>
      <c r="AFM1090" s="4"/>
      <c r="AFY1090" s="4"/>
      <c r="AGC1090" s="4"/>
      <c r="AGO1090" s="4"/>
      <c r="AGS1090" s="4"/>
      <c r="AHE1090" s="4"/>
      <c r="AHI1090" s="4"/>
      <c r="AHU1090" s="4"/>
      <c r="AHY1090" s="4"/>
      <c r="AIK1090" s="4"/>
      <c r="AIO1090" s="4"/>
      <c r="AJA1090" s="4"/>
      <c r="AJE1090" s="4"/>
      <c r="AJQ1090" s="4"/>
      <c r="AJU1090" s="4"/>
      <c r="AKG1090" s="4"/>
      <c r="AKK1090" s="4"/>
      <c r="AKW1090" s="4"/>
      <c r="ALA1090" s="4"/>
      <c r="ALM1090" s="4"/>
      <c r="ALQ1090" s="4"/>
      <c r="AMC1090" s="4"/>
      <c r="AMG1090" s="4"/>
      <c r="AMS1090" s="4"/>
      <c r="AMW1090" s="4"/>
      <c r="ANI1090" s="4"/>
      <c r="ANM1090" s="4"/>
      <c r="ANY1090" s="4"/>
      <c r="AOC1090" s="4"/>
      <c r="AOO1090" s="4"/>
      <c r="AOS1090" s="4"/>
      <c r="APE1090" s="4"/>
      <c r="API1090" s="4"/>
      <c r="APU1090" s="4"/>
      <c r="APY1090" s="4"/>
      <c r="AQK1090" s="4"/>
      <c r="AQO1090" s="4"/>
      <c r="ARA1090" s="4"/>
      <c r="ARE1090" s="4"/>
      <c r="ARQ1090" s="4"/>
      <c r="ARU1090" s="4"/>
      <c r="ASG1090" s="4"/>
      <c r="ASK1090" s="4"/>
      <c r="ASW1090" s="4"/>
      <c r="ATA1090" s="4"/>
      <c r="ATM1090" s="4"/>
      <c r="ATQ1090" s="4"/>
      <c r="AUC1090" s="4"/>
      <c r="AUG1090" s="4"/>
      <c r="AUS1090" s="4"/>
      <c r="AUW1090" s="4"/>
      <c r="AVI1090" s="4"/>
      <c r="AVM1090" s="4"/>
      <c r="AVY1090" s="4"/>
      <c r="AWC1090" s="4"/>
      <c r="AWO1090" s="4"/>
      <c r="AWS1090" s="4"/>
      <c r="AXE1090" s="4"/>
      <c r="AXI1090" s="4"/>
      <c r="AXU1090" s="4"/>
      <c r="AXY1090" s="4"/>
      <c r="AYK1090" s="4"/>
      <c r="AYO1090" s="4"/>
      <c r="AZA1090" s="4"/>
      <c r="AZE1090" s="4"/>
      <c r="AZQ1090" s="4"/>
      <c r="AZU1090" s="4"/>
      <c r="BAG1090" s="4"/>
      <c r="BAK1090" s="4"/>
      <c r="BAW1090" s="4"/>
      <c r="BBA1090" s="4"/>
      <c r="BBM1090" s="4"/>
      <c r="BBQ1090" s="4"/>
      <c r="BCC1090" s="4"/>
      <c r="BCG1090" s="4"/>
      <c r="BCS1090" s="4"/>
      <c r="BCW1090" s="4"/>
      <c r="BDI1090" s="4"/>
      <c r="BDM1090" s="4"/>
      <c r="BDY1090" s="4"/>
      <c r="BEC1090" s="4"/>
      <c r="BEO1090" s="4"/>
      <c r="BES1090" s="4"/>
      <c r="BFE1090" s="4"/>
      <c r="BFI1090" s="4"/>
      <c r="BFU1090" s="4"/>
    </row>
    <row r="1091" spans="1:1021 1033:1529" x14ac:dyDescent="0.2">
      <c r="A1091" s="4"/>
      <c r="D1091" s="16"/>
      <c r="CO1091" s="4"/>
      <c r="DA1091" s="4"/>
      <c r="DE1091" s="4"/>
      <c r="DQ1091" s="4"/>
      <c r="DU1091" s="4"/>
      <c r="EG1091" s="4"/>
      <c r="EK1091" s="4"/>
      <c r="EW1091" s="4"/>
      <c r="FA1091" s="4"/>
      <c r="FM1091" s="4"/>
      <c r="FQ1091" s="4"/>
      <c r="GC1091" s="4"/>
      <c r="GG1091" s="4"/>
      <c r="GS1091" s="4"/>
      <c r="GW1091" s="4"/>
      <c r="HI1091" s="4"/>
      <c r="HM1091" s="4"/>
      <c r="HY1091" s="4"/>
      <c r="IC1091" s="4"/>
      <c r="IO1091" s="4"/>
      <c r="IS1091" s="4"/>
      <c r="JE1091" s="4"/>
      <c r="JI1091" s="4"/>
      <c r="JU1091" s="4"/>
      <c r="JY1091" s="4"/>
      <c r="KK1091" s="4"/>
      <c r="KO1091" s="4"/>
      <c r="LA1091" s="4"/>
      <c r="LE1091" s="4"/>
      <c r="LQ1091" s="4"/>
      <c r="LU1091" s="4"/>
      <c r="MG1091" s="4"/>
      <c r="MK1091" s="4"/>
      <c r="MW1091" s="4"/>
      <c r="NA1091" s="4"/>
      <c r="NM1091" s="4"/>
      <c r="NQ1091" s="4"/>
      <c r="OC1091" s="4"/>
      <c r="OG1091" s="4"/>
      <c r="OS1091" s="4"/>
      <c r="OW1091" s="4"/>
      <c r="PI1091" s="4"/>
      <c r="PM1091" s="4"/>
      <c r="PY1091" s="4"/>
      <c r="QC1091" s="4"/>
      <c r="QO1091" s="4"/>
      <c r="QS1091" s="4"/>
      <c r="RE1091" s="4"/>
      <c r="RI1091" s="4"/>
      <c r="RU1091" s="4"/>
      <c r="RY1091" s="4"/>
      <c r="SK1091" s="4"/>
      <c r="SO1091" s="4"/>
      <c r="TA1091" s="4"/>
      <c r="TE1091" s="4"/>
      <c r="TQ1091" s="4"/>
      <c r="TU1091" s="4"/>
      <c r="UG1091" s="4"/>
      <c r="UK1091" s="4"/>
      <c r="UW1091" s="4"/>
      <c r="VA1091" s="4"/>
      <c r="VM1091" s="4"/>
      <c r="VQ1091" s="4"/>
      <c r="WC1091" s="4"/>
      <c r="WG1091" s="4"/>
      <c r="WS1091" s="4"/>
      <c r="WW1091" s="4"/>
      <c r="XI1091" s="4"/>
      <c r="XM1091" s="4"/>
      <c r="XY1091" s="4"/>
      <c r="YC1091" s="4"/>
      <c r="YO1091" s="4"/>
      <c r="YS1091" s="4"/>
      <c r="ZE1091" s="4"/>
      <c r="ZI1091" s="4"/>
      <c r="ZU1091" s="4"/>
      <c r="ZY1091" s="4"/>
      <c r="AAK1091" s="4"/>
      <c r="AAO1091" s="4"/>
      <c r="ABA1091" s="4"/>
      <c r="ABE1091" s="4"/>
      <c r="ABQ1091" s="4"/>
      <c r="ABU1091" s="4"/>
      <c r="ACG1091" s="4"/>
      <c r="ACK1091" s="4"/>
      <c r="ACW1091" s="4"/>
      <c r="ADA1091" s="4"/>
      <c r="ADM1091" s="4"/>
      <c r="ADQ1091" s="4"/>
      <c r="AEC1091" s="4"/>
      <c r="AEG1091" s="4"/>
      <c r="AES1091" s="4"/>
      <c r="AEW1091" s="4"/>
      <c r="AFI1091" s="4"/>
      <c r="AFM1091" s="4"/>
      <c r="AFY1091" s="4"/>
      <c r="AGC1091" s="4"/>
      <c r="AGO1091" s="4"/>
      <c r="AGS1091" s="4"/>
      <c r="AHE1091" s="4"/>
      <c r="AHI1091" s="4"/>
      <c r="AHU1091" s="4"/>
      <c r="AHY1091" s="4"/>
      <c r="AIK1091" s="4"/>
      <c r="AIO1091" s="4"/>
      <c r="AJA1091" s="4"/>
      <c r="AJE1091" s="4"/>
      <c r="AJQ1091" s="4"/>
      <c r="AJU1091" s="4"/>
      <c r="AKG1091" s="4"/>
      <c r="AKK1091" s="4"/>
      <c r="AKW1091" s="4"/>
      <c r="ALA1091" s="4"/>
      <c r="ALM1091" s="4"/>
      <c r="ALQ1091" s="4"/>
      <c r="AMC1091" s="4"/>
      <c r="AMG1091" s="4"/>
      <c r="AMS1091" s="4"/>
      <c r="AMW1091" s="4"/>
      <c r="ANI1091" s="4"/>
      <c r="ANM1091" s="4"/>
      <c r="ANY1091" s="4"/>
      <c r="AOC1091" s="4"/>
      <c r="AOO1091" s="4"/>
      <c r="AOS1091" s="4"/>
      <c r="APE1091" s="4"/>
      <c r="API1091" s="4"/>
      <c r="APU1091" s="4"/>
      <c r="APY1091" s="4"/>
      <c r="AQK1091" s="4"/>
      <c r="AQO1091" s="4"/>
      <c r="ARA1091" s="4"/>
      <c r="ARE1091" s="4"/>
      <c r="ARQ1091" s="4"/>
      <c r="ARU1091" s="4"/>
      <c r="ASG1091" s="4"/>
      <c r="ASK1091" s="4"/>
      <c r="ASW1091" s="4"/>
      <c r="ATA1091" s="4"/>
      <c r="ATM1091" s="4"/>
      <c r="ATQ1091" s="4"/>
      <c r="AUC1091" s="4"/>
      <c r="AUG1091" s="4"/>
      <c r="AUS1091" s="4"/>
      <c r="AUW1091" s="4"/>
      <c r="AVI1091" s="4"/>
      <c r="AVM1091" s="4"/>
      <c r="AVY1091" s="4"/>
      <c r="AWC1091" s="4"/>
      <c r="AWO1091" s="4"/>
      <c r="AWS1091" s="4"/>
      <c r="AXE1091" s="4"/>
      <c r="AXI1091" s="4"/>
      <c r="AXU1091" s="4"/>
      <c r="AXY1091" s="4"/>
      <c r="AYK1091" s="4"/>
      <c r="AYO1091" s="4"/>
      <c r="AZA1091" s="4"/>
      <c r="AZE1091" s="4"/>
      <c r="AZQ1091" s="4"/>
      <c r="AZU1091" s="4"/>
      <c r="BAG1091" s="4"/>
      <c r="BAK1091" s="4"/>
      <c r="BAW1091" s="4"/>
      <c r="BBA1091" s="4"/>
      <c r="BBM1091" s="4"/>
      <c r="BBQ1091" s="4"/>
      <c r="BCC1091" s="4"/>
      <c r="BCG1091" s="4"/>
      <c r="BCS1091" s="4"/>
      <c r="BCW1091" s="4"/>
      <c r="BDI1091" s="4"/>
      <c r="BDM1091" s="4"/>
      <c r="BDY1091" s="4"/>
      <c r="BEC1091" s="4"/>
      <c r="BEO1091" s="4"/>
      <c r="BES1091" s="4"/>
      <c r="BFE1091" s="4"/>
      <c r="BFI1091" s="4"/>
      <c r="BFU1091" s="4"/>
    </row>
    <row r="1092" spans="1:1021 1033:1529" x14ac:dyDescent="0.2">
      <c r="A1092" s="4"/>
      <c r="D1092" s="16"/>
      <c r="CO1092" s="4"/>
      <c r="DA1092" s="4"/>
      <c r="DE1092" s="4"/>
      <c r="DQ1092" s="4"/>
      <c r="DU1092" s="4"/>
      <c r="EG1092" s="4"/>
      <c r="EK1092" s="4"/>
      <c r="EW1092" s="4"/>
      <c r="FA1092" s="4"/>
      <c r="FM1092" s="4"/>
      <c r="FQ1092" s="4"/>
      <c r="GC1092" s="4"/>
      <c r="GG1092" s="4"/>
      <c r="GS1092" s="4"/>
      <c r="GW1092" s="4"/>
      <c r="HI1092" s="4"/>
      <c r="HM1092" s="4"/>
      <c r="HY1092" s="4"/>
      <c r="IC1092" s="4"/>
      <c r="IO1092" s="4"/>
      <c r="IS1092" s="4"/>
      <c r="JE1092" s="4"/>
      <c r="JI1092" s="4"/>
      <c r="JU1092" s="4"/>
      <c r="JY1092" s="4"/>
      <c r="KK1092" s="4"/>
      <c r="KO1092" s="4"/>
      <c r="LA1092" s="4"/>
      <c r="LE1092" s="4"/>
      <c r="LQ1092" s="4"/>
      <c r="LU1092" s="4"/>
      <c r="MG1092" s="4"/>
      <c r="MK1092" s="4"/>
      <c r="MW1092" s="4"/>
      <c r="NA1092" s="4"/>
      <c r="NM1092" s="4"/>
      <c r="NQ1092" s="4"/>
      <c r="OC1092" s="4"/>
      <c r="OG1092" s="4"/>
      <c r="OS1092" s="4"/>
      <c r="OW1092" s="4"/>
      <c r="PI1092" s="4"/>
      <c r="PM1092" s="4"/>
      <c r="PY1092" s="4"/>
      <c r="QC1092" s="4"/>
      <c r="QO1092" s="4"/>
      <c r="QS1092" s="4"/>
      <c r="RE1092" s="4"/>
      <c r="RI1092" s="4"/>
      <c r="RU1092" s="4"/>
      <c r="RY1092" s="4"/>
      <c r="SK1092" s="4"/>
      <c r="SO1092" s="4"/>
      <c r="TA1092" s="4"/>
      <c r="TE1092" s="4"/>
      <c r="TQ1092" s="4"/>
      <c r="TU1092" s="4"/>
      <c r="UG1092" s="4"/>
      <c r="UK1092" s="4"/>
      <c r="UW1092" s="4"/>
      <c r="VA1092" s="4"/>
      <c r="VM1092" s="4"/>
      <c r="VQ1092" s="4"/>
      <c r="WC1092" s="4"/>
      <c r="WG1092" s="4"/>
      <c r="WS1092" s="4"/>
      <c r="WW1092" s="4"/>
      <c r="XI1092" s="4"/>
      <c r="XM1092" s="4"/>
      <c r="XY1092" s="4"/>
      <c r="YC1092" s="4"/>
      <c r="YO1092" s="4"/>
      <c r="YS1092" s="4"/>
      <c r="ZE1092" s="4"/>
      <c r="ZI1092" s="4"/>
      <c r="ZU1092" s="4"/>
      <c r="ZY1092" s="4"/>
      <c r="AAK1092" s="4"/>
      <c r="AAO1092" s="4"/>
      <c r="ABA1092" s="4"/>
      <c r="ABE1092" s="4"/>
      <c r="ABQ1092" s="4"/>
      <c r="ABU1092" s="4"/>
      <c r="ACG1092" s="4"/>
      <c r="ACK1092" s="4"/>
      <c r="ACW1092" s="4"/>
      <c r="ADA1092" s="4"/>
      <c r="ADM1092" s="4"/>
      <c r="ADQ1092" s="4"/>
      <c r="AEC1092" s="4"/>
      <c r="AEG1092" s="4"/>
      <c r="AES1092" s="4"/>
      <c r="AEW1092" s="4"/>
      <c r="AFI1092" s="4"/>
      <c r="AFM1092" s="4"/>
      <c r="AFY1092" s="4"/>
      <c r="AGC1092" s="4"/>
      <c r="AGO1092" s="4"/>
      <c r="AGS1092" s="4"/>
      <c r="AHE1092" s="4"/>
      <c r="AHI1092" s="4"/>
      <c r="AHU1092" s="4"/>
      <c r="AHY1092" s="4"/>
      <c r="AIK1092" s="4"/>
      <c r="AIO1092" s="4"/>
      <c r="AJA1092" s="4"/>
      <c r="AJE1092" s="4"/>
      <c r="AJQ1092" s="4"/>
      <c r="AJU1092" s="4"/>
      <c r="AKG1092" s="4"/>
      <c r="AKK1092" s="4"/>
      <c r="AKW1092" s="4"/>
      <c r="ALA1092" s="4"/>
      <c r="ALM1092" s="4"/>
      <c r="ALQ1092" s="4"/>
      <c r="AMC1092" s="4"/>
      <c r="AMG1092" s="4"/>
      <c r="AMS1092" s="4"/>
      <c r="AMW1092" s="4"/>
      <c r="ANI1092" s="4"/>
      <c r="ANM1092" s="4"/>
      <c r="ANY1092" s="4"/>
      <c r="AOC1092" s="4"/>
      <c r="AOO1092" s="4"/>
      <c r="AOS1092" s="4"/>
      <c r="APE1092" s="4"/>
      <c r="API1092" s="4"/>
      <c r="APU1092" s="4"/>
      <c r="APY1092" s="4"/>
      <c r="AQK1092" s="4"/>
      <c r="AQO1092" s="4"/>
      <c r="ARA1092" s="4"/>
      <c r="ARE1092" s="4"/>
      <c r="ARQ1092" s="4"/>
      <c r="ARU1092" s="4"/>
      <c r="ASG1092" s="4"/>
      <c r="ASK1092" s="4"/>
      <c r="ASW1092" s="4"/>
      <c r="ATA1092" s="4"/>
      <c r="ATM1092" s="4"/>
      <c r="ATQ1092" s="4"/>
      <c r="AUC1092" s="4"/>
      <c r="AUG1092" s="4"/>
      <c r="AUS1092" s="4"/>
      <c r="AUW1092" s="4"/>
      <c r="AVI1092" s="4"/>
      <c r="AVM1092" s="4"/>
      <c r="AVY1092" s="4"/>
      <c r="AWC1092" s="4"/>
      <c r="AWO1092" s="4"/>
      <c r="AWS1092" s="4"/>
      <c r="AXE1092" s="4"/>
      <c r="AXI1092" s="4"/>
      <c r="AXU1092" s="4"/>
      <c r="AXY1092" s="4"/>
      <c r="AYK1092" s="4"/>
      <c r="AYO1092" s="4"/>
      <c r="AZA1092" s="4"/>
      <c r="AZE1092" s="4"/>
      <c r="AZQ1092" s="4"/>
      <c r="AZU1092" s="4"/>
      <c r="BAG1092" s="4"/>
      <c r="BAK1092" s="4"/>
      <c r="BAW1092" s="4"/>
      <c r="BBA1092" s="4"/>
      <c r="BBM1092" s="4"/>
      <c r="BBQ1092" s="4"/>
      <c r="BCC1092" s="4"/>
      <c r="BCG1092" s="4"/>
      <c r="BCS1092" s="4"/>
      <c r="BCW1092" s="4"/>
      <c r="BDI1092" s="4"/>
      <c r="BDM1092" s="4"/>
      <c r="BDY1092" s="4"/>
      <c r="BEC1092" s="4"/>
      <c r="BEO1092" s="4"/>
      <c r="BES1092" s="4"/>
      <c r="BFE1092" s="4"/>
      <c r="BFI1092" s="4"/>
      <c r="BFU1092" s="4"/>
    </row>
    <row r="1093" spans="1:1021 1033:1529" x14ac:dyDescent="0.2">
      <c r="A1093" s="4"/>
      <c r="D1093" s="16"/>
      <c r="CO1093" s="4"/>
      <c r="DA1093" s="4"/>
      <c r="DE1093" s="4"/>
      <c r="DQ1093" s="4"/>
      <c r="DU1093" s="4"/>
      <c r="EG1093" s="4"/>
      <c r="EK1093" s="4"/>
      <c r="EW1093" s="4"/>
      <c r="FA1093" s="4"/>
      <c r="FM1093" s="4"/>
      <c r="FQ1093" s="4"/>
      <c r="GC1093" s="4"/>
      <c r="GG1093" s="4"/>
      <c r="GS1093" s="4"/>
      <c r="GW1093" s="4"/>
      <c r="HI1093" s="4"/>
      <c r="HM1093" s="4"/>
      <c r="HY1093" s="4"/>
      <c r="IC1093" s="4"/>
      <c r="IO1093" s="4"/>
      <c r="IS1093" s="4"/>
      <c r="JE1093" s="4"/>
      <c r="JI1093" s="4"/>
      <c r="JU1093" s="4"/>
      <c r="JY1093" s="4"/>
      <c r="KK1093" s="4"/>
      <c r="KO1093" s="4"/>
      <c r="LA1093" s="4"/>
      <c r="LE1093" s="4"/>
      <c r="LQ1093" s="4"/>
      <c r="LU1093" s="4"/>
      <c r="MG1093" s="4"/>
      <c r="MK1093" s="4"/>
      <c r="MW1093" s="4"/>
      <c r="NA1093" s="4"/>
      <c r="NM1093" s="4"/>
      <c r="NQ1093" s="4"/>
      <c r="OC1093" s="4"/>
      <c r="OG1093" s="4"/>
      <c r="OS1093" s="4"/>
      <c r="OW1093" s="4"/>
      <c r="PI1093" s="4"/>
      <c r="PM1093" s="4"/>
      <c r="PY1093" s="4"/>
      <c r="QC1093" s="4"/>
      <c r="QO1093" s="4"/>
      <c r="QS1093" s="4"/>
      <c r="RE1093" s="4"/>
      <c r="RI1093" s="4"/>
      <c r="RU1093" s="4"/>
      <c r="RY1093" s="4"/>
      <c r="SK1093" s="4"/>
      <c r="SO1093" s="4"/>
      <c r="TA1093" s="4"/>
      <c r="TE1093" s="4"/>
      <c r="TQ1093" s="4"/>
      <c r="TU1093" s="4"/>
      <c r="UG1093" s="4"/>
      <c r="UK1093" s="4"/>
      <c r="UW1093" s="4"/>
      <c r="VA1093" s="4"/>
      <c r="VM1093" s="4"/>
      <c r="VQ1093" s="4"/>
      <c r="WC1093" s="4"/>
      <c r="WG1093" s="4"/>
      <c r="WS1093" s="4"/>
      <c r="WW1093" s="4"/>
      <c r="XI1093" s="4"/>
      <c r="XM1093" s="4"/>
      <c r="XY1093" s="4"/>
      <c r="YC1093" s="4"/>
      <c r="YO1093" s="4"/>
      <c r="YS1093" s="4"/>
      <c r="ZE1093" s="4"/>
      <c r="ZI1093" s="4"/>
      <c r="ZU1093" s="4"/>
      <c r="ZY1093" s="4"/>
      <c r="AAK1093" s="4"/>
      <c r="AAO1093" s="4"/>
      <c r="ABA1093" s="4"/>
      <c r="ABE1093" s="4"/>
      <c r="ABQ1093" s="4"/>
      <c r="ABU1093" s="4"/>
      <c r="ACG1093" s="4"/>
      <c r="ACK1093" s="4"/>
      <c r="ACW1093" s="4"/>
      <c r="ADA1093" s="4"/>
      <c r="ADM1093" s="4"/>
      <c r="ADQ1093" s="4"/>
      <c r="AEC1093" s="4"/>
      <c r="AEG1093" s="4"/>
      <c r="AES1093" s="4"/>
      <c r="AEW1093" s="4"/>
      <c r="AFI1093" s="4"/>
      <c r="AFM1093" s="4"/>
      <c r="AFY1093" s="4"/>
      <c r="AGC1093" s="4"/>
      <c r="AGO1093" s="4"/>
      <c r="AGS1093" s="4"/>
      <c r="AHE1093" s="4"/>
      <c r="AHI1093" s="4"/>
      <c r="AHU1093" s="4"/>
      <c r="AHY1093" s="4"/>
      <c r="AIK1093" s="4"/>
      <c r="AIO1093" s="4"/>
      <c r="AJA1093" s="4"/>
      <c r="AJE1093" s="4"/>
      <c r="AJQ1093" s="4"/>
      <c r="AJU1093" s="4"/>
      <c r="AKG1093" s="4"/>
      <c r="AKK1093" s="4"/>
      <c r="AKW1093" s="4"/>
      <c r="ALA1093" s="4"/>
      <c r="ALM1093" s="4"/>
      <c r="ALQ1093" s="4"/>
      <c r="AMC1093" s="4"/>
      <c r="AMG1093" s="4"/>
      <c r="AMS1093" s="4"/>
      <c r="AMW1093" s="4"/>
      <c r="ANI1093" s="4"/>
      <c r="ANM1093" s="4"/>
      <c r="ANY1093" s="4"/>
      <c r="AOC1093" s="4"/>
      <c r="AOO1093" s="4"/>
      <c r="AOS1093" s="4"/>
      <c r="APE1093" s="4"/>
      <c r="API1093" s="4"/>
      <c r="APU1093" s="4"/>
      <c r="APY1093" s="4"/>
      <c r="AQK1093" s="4"/>
      <c r="AQO1093" s="4"/>
      <c r="ARA1093" s="4"/>
      <c r="ARE1093" s="4"/>
      <c r="ARQ1093" s="4"/>
      <c r="ARU1093" s="4"/>
      <c r="ASG1093" s="4"/>
      <c r="ASK1093" s="4"/>
      <c r="ASW1093" s="4"/>
      <c r="ATA1093" s="4"/>
      <c r="ATM1093" s="4"/>
      <c r="ATQ1093" s="4"/>
      <c r="AUC1093" s="4"/>
      <c r="AUG1093" s="4"/>
      <c r="AUS1093" s="4"/>
      <c r="AUW1093" s="4"/>
      <c r="AVI1093" s="4"/>
      <c r="AVM1093" s="4"/>
      <c r="AVY1093" s="4"/>
      <c r="AWC1093" s="4"/>
      <c r="AWO1093" s="4"/>
      <c r="AWS1093" s="4"/>
      <c r="AXE1093" s="4"/>
      <c r="AXI1093" s="4"/>
      <c r="AXU1093" s="4"/>
      <c r="AXY1093" s="4"/>
      <c r="AYK1093" s="4"/>
      <c r="AYO1093" s="4"/>
      <c r="AZA1093" s="4"/>
      <c r="AZE1093" s="4"/>
      <c r="AZQ1093" s="4"/>
      <c r="AZU1093" s="4"/>
      <c r="BAG1093" s="4"/>
      <c r="BAK1093" s="4"/>
      <c r="BAW1093" s="4"/>
      <c r="BBA1093" s="4"/>
      <c r="BBM1093" s="4"/>
      <c r="BBQ1093" s="4"/>
      <c r="BCC1093" s="4"/>
      <c r="BCG1093" s="4"/>
      <c r="BCS1093" s="4"/>
      <c r="BCW1093" s="4"/>
      <c r="BDI1093" s="4"/>
      <c r="BDM1093" s="4"/>
      <c r="BDY1093" s="4"/>
      <c r="BEC1093" s="4"/>
      <c r="BEO1093" s="4"/>
      <c r="BES1093" s="4"/>
      <c r="BFE1093" s="4"/>
      <c r="BFI1093" s="4"/>
      <c r="BFU1093" s="4"/>
    </row>
    <row r="1094" spans="1:1021 1033:1529" x14ac:dyDescent="0.2">
      <c r="A1094" s="4"/>
      <c r="D1094" s="16"/>
      <c r="CO1094" s="4"/>
      <c r="DA1094" s="4"/>
      <c r="DE1094" s="4"/>
      <c r="DQ1094" s="4"/>
      <c r="DU1094" s="4"/>
      <c r="EG1094" s="4"/>
      <c r="EK1094" s="4"/>
      <c r="EW1094" s="4"/>
      <c r="FA1094" s="4"/>
      <c r="FM1094" s="4"/>
      <c r="FQ1094" s="4"/>
      <c r="GC1094" s="4"/>
      <c r="GG1094" s="4"/>
      <c r="GS1094" s="4"/>
      <c r="GW1094" s="4"/>
      <c r="HI1094" s="4"/>
      <c r="HM1094" s="4"/>
      <c r="HY1094" s="4"/>
      <c r="IC1094" s="4"/>
      <c r="IO1094" s="4"/>
      <c r="IS1094" s="4"/>
      <c r="JE1094" s="4"/>
      <c r="JI1094" s="4"/>
      <c r="JU1094" s="4"/>
      <c r="JY1094" s="4"/>
      <c r="KK1094" s="4"/>
      <c r="KO1094" s="4"/>
      <c r="LA1094" s="4"/>
      <c r="LE1094" s="4"/>
      <c r="LQ1094" s="4"/>
      <c r="LU1094" s="4"/>
      <c r="MG1094" s="4"/>
      <c r="MK1094" s="4"/>
      <c r="MW1094" s="4"/>
      <c r="NA1094" s="4"/>
      <c r="NM1094" s="4"/>
      <c r="NQ1094" s="4"/>
      <c r="OC1094" s="4"/>
      <c r="OG1094" s="4"/>
      <c r="OS1094" s="4"/>
      <c r="OW1094" s="4"/>
      <c r="PI1094" s="4"/>
      <c r="PM1094" s="4"/>
      <c r="PY1094" s="4"/>
      <c r="QC1094" s="4"/>
      <c r="QO1094" s="4"/>
      <c r="QS1094" s="4"/>
      <c r="RE1094" s="4"/>
      <c r="RI1094" s="4"/>
      <c r="RU1094" s="4"/>
      <c r="RY1094" s="4"/>
      <c r="SK1094" s="4"/>
      <c r="SO1094" s="4"/>
      <c r="TA1094" s="4"/>
      <c r="TE1094" s="4"/>
      <c r="TQ1094" s="4"/>
      <c r="TU1094" s="4"/>
      <c r="UG1094" s="4"/>
      <c r="UK1094" s="4"/>
      <c r="UW1094" s="4"/>
      <c r="VA1094" s="4"/>
      <c r="VM1094" s="4"/>
      <c r="VQ1094" s="4"/>
      <c r="WC1094" s="4"/>
      <c r="WG1094" s="4"/>
      <c r="WS1094" s="4"/>
      <c r="WW1094" s="4"/>
      <c r="XI1094" s="4"/>
      <c r="XM1094" s="4"/>
      <c r="XY1094" s="4"/>
      <c r="YC1094" s="4"/>
      <c r="YO1094" s="4"/>
      <c r="YS1094" s="4"/>
      <c r="ZE1094" s="4"/>
      <c r="ZI1094" s="4"/>
      <c r="ZU1094" s="4"/>
      <c r="ZY1094" s="4"/>
      <c r="AAK1094" s="4"/>
      <c r="AAO1094" s="4"/>
      <c r="ABA1094" s="4"/>
      <c r="ABE1094" s="4"/>
      <c r="ABQ1094" s="4"/>
      <c r="ABU1094" s="4"/>
      <c r="ACG1094" s="4"/>
      <c r="ACK1094" s="4"/>
      <c r="ACW1094" s="4"/>
      <c r="ADA1094" s="4"/>
      <c r="ADM1094" s="4"/>
      <c r="ADQ1094" s="4"/>
      <c r="AEC1094" s="4"/>
      <c r="AEG1094" s="4"/>
      <c r="AES1094" s="4"/>
      <c r="AEW1094" s="4"/>
      <c r="AFI1094" s="4"/>
      <c r="AFM1094" s="4"/>
      <c r="AFY1094" s="4"/>
      <c r="AGC1094" s="4"/>
      <c r="AGO1094" s="4"/>
      <c r="AGS1094" s="4"/>
      <c r="AHE1094" s="4"/>
      <c r="AHI1094" s="4"/>
      <c r="AHU1094" s="4"/>
      <c r="AHY1094" s="4"/>
      <c r="AIK1094" s="4"/>
      <c r="AIO1094" s="4"/>
      <c r="AJA1094" s="4"/>
      <c r="AJE1094" s="4"/>
      <c r="AJQ1094" s="4"/>
      <c r="AJU1094" s="4"/>
      <c r="AKG1094" s="4"/>
      <c r="AKK1094" s="4"/>
      <c r="AKW1094" s="4"/>
      <c r="ALA1094" s="4"/>
      <c r="ALM1094" s="4"/>
      <c r="ALQ1094" s="4"/>
      <c r="AMC1094" s="4"/>
      <c r="AMG1094" s="4"/>
      <c r="AMS1094" s="4"/>
      <c r="AMW1094" s="4"/>
      <c r="ANI1094" s="4"/>
      <c r="ANM1094" s="4"/>
      <c r="ANY1094" s="4"/>
      <c r="AOC1094" s="4"/>
      <c r="AOO1094" s="4"/>
      <c r="AOS1094" s="4"/>
      <c r="APE1094" s="4"/>
      <c r="API1094" s="4"/>
      <c r="APU1094" s="4"/>
      <c r="APY1094" s="4"/>
      <c r="AQK1094" s="4"/>
      <c r="AQO1094" s="4"/>
      <c r="ARA1094" s="4"/>
      <c r="ARE1094" s="4"/>
      <c r="ARQ1094" s="4"/>
      <c r="ARU1094" s="4"/>
      <c r="ASG1094" s="4"/>
      <c r="ASK1094" s="4"/>
      <c r="ASW1094" s="4"/>
      <c r="ATA1094" s="4"/>
      <c r="ATM1094" s="4"/>
      <c r="ATQ1094" s="4"/>
      <c r="AUC1094" s="4"/>
      <c r="AUG1094" s="4"/>
      <c r="AUS1094" s="4"/>
      <c r="AUW1094" s="4"/>
      <c r="AVI1094" s="4"/>
      <c r="AVM1094" s="4"/>
      <c r="AVY1094" s="4"/>
      <c r="AWC1094" s="4"/>
      <c r="AWO1094" s="4"/>
      <c r="AWS1094" s="4"/>
      <c r="AXE1094" s="4"/>
      <c r="AXI1094" s="4"/>
      <c r="AXU1094" s="4"/>
      <c r="AXY1094" s="4"/>
      <c r="AYK1094" s="4"/>
      <c r="AYO1094" s="4"/>
      <c r="AZA1094" s="4"/>
      <c r="AZE1094" s="4"/>
      <c r="AZQ1094" s="4"/>
      <c r="AZU1094" s="4"/>
      <c r="BAG1094" s="4"/>
      <c r="BAK1094" s="4"/>
      <c r="BAW1094" s="4"/>
      <c r="BBA1094" s="4"/>
      <c r="BBM1094" s="4"/>
      <c r="BBQ1094" s="4"/>
      <c r="BCC1094" s="4"/>
      <c r="BCG1094" s="4"/>
      <c r="BCS1094" s="4"/>
      <c r="BCW1094" s="4"/>
      <c r="BDI1094" s="4"/>
      <c r="BDM1094" s="4"/>
      <c r="BDY1094" s="4"/>
      <c r="BEC1094" s="4"/>
      <c r="BEO1094" s="4"/>
      <c r="BES1094" s="4"/>
      <c r="BFE1094" s="4"/>
      <c r="BFI1094" s="4"/>
      <c r="BFU1094" s="4"/>
    </row>
    <row r="1095" spans="1:1021 1033:1529" x14ac:dyDescent="0.2">
      <c r="A1095" s="4"/>
      <c r="D1095" s="16"/>
      <c r="CO1095" s="4"/>
      <c r="DA1095" s="4"/>
      <c r="DE1095" s="4"/>
      <c r="DQ1095" s="4"/>
      <c r="DU1095" s="4"/>
      <c r="EG1095" s="4"/>
      <c r="EK1095" s="4"/>
      <c r="EW1095" s="4"/>
      <c r="FA1095" s="4"/>
      <c r="FM1095" s="4"/>
      <c r="FQ1095" s="4"/>
      <c r="GC1095" s="4"/>
      <c r="GG1095" s="4"/>
      <c r="GS1095" s="4"/>
      <c r="GW1095" s="4"/>
      <c r="HI1095" s="4"/>
      <c r="HM1095" s="4"/>
      <c r="HY1095" s="4"/>
      <c r="IC1095" s="4"/>
      <c r="IO1095" s="4"/>
      <c r="IS1095" s="4"/>
      <c r="JE1095" s="4"/>
      <c r="JI1095" s="4"/>
      <c r="JU1095" s="4"/>
      <c r="JY1095" s="4"/>
      <c r="KK1095" s="4"/>
      <c r="KO1095" s="4"/>
      <c r="LA1095" s="4"/>
      <c r="LE1095" s="4"/>
      <c r="LQ1095" s="4"/>
      <c r="LU1095" s="4"/>
      <c r="MG1095" s="4"/>
      <c r="MK1095" s="4"/>
      <c r="MW1095" s="4"/>
      <c r="NA1095" s="4"/>
      <c r="NM1095" s="4"/>
      <c r="NQ1095" s="4"/>
      <c r="OC1095" s="4"/>
      <c r="OG1095" s="4"/>
      <c r="OS1095" s="4"/>
      <c r="OW1095" s="4"/>
      <c r="PI1095" s="4"/>
      <c r="PM1095" s="4"/>
      <c r="PY1095" s="4"/>
      <c r="QC1095" s="4"/>
      <c r="QO1095" s="4"/>
      <c r="QS1095" s="4"/>
      <c r="RE1095" s="4"/>
      <c r="RI1095" s="4"/>
      <c r="RU1095" s="4"/>
      <c r="RY1095" s="4"/>
      <c r="SK1095" s="4"/>
      <c r="SO1095" s="4"/>
      <c r="TA1095" s="4"/>
      <c r="TE1095" s="4"/>
      <c r="TQ1095" s="4"/>
      <c r="TU1095" s="4"/>
      <c r="UG1095" s="4"/>
      <c r="UK1095" s="4"/>
      <c r="UW1095" s="4"/>
      <c r="VA1095" s="4"/>
      <c r="VM1095" s="4"/>
      <c r="VQ1095" s="4"/>
      <c r="WC1095" s="4"/>
      <c r="WG1095" s="4"/>
      <c r="WS1095" s="4"/>
      <c r="WW1095" s="4"/>
      <c r="XI1095" s="4"/>
      <c r="XM1095" s="4"/>
      <c r="XY1095" s="4"/>
      <c r="YC1095" s="4"/>
      <c r="YO1095" s="4"/>
      <c r="YS1095" s="4"/>
      <c r="ZE1095" s="4"/>
      <c r="ZI1095" s="4"/>
      <c r="ZU1095" s="4"/>
      <c r="ZY1095" s="4"/>
      <c r="AAK1095" s="4"/>
      <c r="AAO1095" s="4"/>
      <c r="ABA1095" s="4"/>
      <c r="ABE1095" s="4"/>
      <c r="ABQ1095" s="4"/>
      <c r="ABU1095" s="4"/>
      <c r="ACG1095" s="4"/>
      <c r="ACK1095" s="4"/>
      <c r="ACW1095" s="4"/>
      <c r="ADA1095" s="4"/>
      <c r="ADM1095" s="4"/>
      <c r="ADQ1095" s="4"/>
      <c r="AEC1095" s="4"/>
      <c r="AEG1095" s="4"/>
      <c r="AES1095" s="4"/>
      <c r="AEW1095" s="4"/>
      <c r="AFI1095" s="4"/>
      <c r="AFM1095" s="4"/>
      <c r="AFY1095" s="4"/>
      <c r="AGC1095" s="4"/>
      <c r="AGO1095" s="4"/>
      <c r="AGS1095" s="4"/>
      <c r="AHE1095" s="4"/>
      <c r="AHI1095" s="4"/>
      <c r="AHU1095" s="4"/>
      <c r="AHY1095" s="4"/>
      <c r="AIK1095" s="4"/>
      <c r="AIO1095" s="4"/>
      <c r="AJA1095" s="4"/>
      <c r="AJE1095" s="4"/>
      <c r="AJQ1095" s="4"/>
      <c r="AJU1095" s="4"/>
      <c r="AKG1095" s="4"/>
      <c r="AKK1095" s="4"/>
      <c r="AKW1095" s="4"/>
      <c r="ALA1095" s="4"/>
      <c r="ALM1095" s="4"/>
      <c r="ALQ1095" s="4"/>
      <c r="AMC1095" s="4"/>
      <c r="AMG1095" s="4"/>
      <c r="AMS1095" s="4"/>
      <c r="AMW1095" s="4"/>
      <c r="ANI1095" s="4"/>
      <c r="ANM1095" s="4"/>
      <c r="ANY1095" s="4"/>
      <c r="AOC1095" s="4"/>
      <c r="AOO1095" s="4"/>
      <c r="AOS1095" s="4"/>
      <c r="APE1095" s="4"/>
      <c r="API1095" s="4"/>
      <c r="APU1095" s="4"/>
      <c r="APY1095" s="4"/>
      <c r="AQK1095" s="4"/>
      <c r="AQO1095" s="4"/>
      <c r="ARA1095" s="4"/>
      <c r="ARE1095" s="4"/>
      <c r="ARQ1095" s="4"/>
      <c r="ARU1095" s="4"/>
      <c r="ASG1095" s="4"/>
      <c r="ASK1095" s="4"/>
      <c r="ASW1095" s="4"/>
      <c r="ATA1095" s="4"/>
      <c r="ATM1095" s="4"/>
      <c r="ATQ1095" s="4"/>
      <c r="AUC1095" s="4"/>
      <c r="AUG1095" s="4"/>
      <c r="AUS1095" s="4"/>
      <c r="AUW1095" s="4"/>
      <c r="AVI1095" s="4"/>
      <c r="AVM1095" s="4"/>
      <c r="AVY1095" s="4"/>
      <c r="AWC1095" s="4"/>
      <c r="AWO1095" s="4"/>
      <c r="AWS1095" s="4"/>
      <c r="AXE1095" s="4"/>
      <c r="AXI1095" s="4"/>
      <c r="AXU1095" s="4"/>
      <c r="AXY1095" s="4"/>
      <c r="AYK1095" s="4"/>
      <c r="AYO1095" s="4"/>
      <c r="AZA1095" s="4"/>
      <c r="AZE1095" s="4"/>
      <c r="AZQ1095" s="4"/>
      <c r="AZU1095" s="4"/>
      <c r="BAG1095" s="4"/>
      <c r="BAK1095" s="4"/>
      <c r="BAW1095" s="4"/>
      <c r="BBA1095" s="4"/>
      <c r="BBM1095" s="4"/>
      <c r="BBQ1095" s="4"/>
      <c r="BCC1095" s="4"/>
      <c r="BCG1095" s="4"/>
      <c r="BCS1095" s="4"/>
      <c r="BCW1095" s="4"/>
      <c r="BDI1095" s="4"/>
      <c r="BDM1095" s="4"/>
      <c r="BDY1095" s="4"/>
      <c r="BEC1095" s="4"/>
      <c r="BEO1095" s="4"/>
      <c r="BES1095" s="4"/>
      <c r="BFE1095" s="4"/>
      <c r="BFI1095" s="4"/>
      <c r="BFU1095" s="4"/>
    </row>
    <row r="1096" spans="1:1021 1033:1529" x14ac:dyDescent="0.2">
      <c r="A1096" s="4"/>
      <c r="D1096" s="16"/>
      <c r="CO1096" s="4"/>
      <c r="DA1096" s="4"/>
      <c r="DE1096" s="4"/>
      <c r="DQ1096" s="4"/>
      <c r="DU1096" s="4"/>
      <c r="EG1096" s="4"/>
      <c r="EK1096" s="4"/>
      <c r="EW1096" s="4"/>
      <c r="FA1096" s="4"/>
      <c r="FM1096" s="4"/>
      <c r="FQ1096" s="4"/>
      <c r="GC1096" s="4"/>
      <c r="GG1096" s="4"/>
      <c r="GS1096" s="4"/>
      <c r="GW1096" s="4"/>
      <c r="HI1096" s="4"/>
      <c r="HM1096" s="4"/>
      <c r="HY1096" s="4"/>
      <c r="IC1096" s="4"/>
      <c r="IO1096" s="4"/>
      <c r="IS1096" s="4"/>
      <c r="JE1096" s="4"/>
      <c r="JI1096" s="4"/>
      <c r="JU1096" s="4"/>
      <c r="JY1096" s="4"/>
      <c r="KK1096" s="4"/>
      <c r="KO1096" s="4"/>
      <c r="LA1096" s="4"/>
      <c r="LE1096" s="4"/>
      <c r="LQ1096" s="4"/>
      <c r="LU1096" s="4"/>
      <c r="MG1096" s="4"/>
      <c r="MK1096" s="4"/>
      <c r="MW1096" s="4"/>
      <c r="NA1096" s="4"/>
      <c r="NM1096" s="4"/>
      <c r="NQ1096" s="4"/>
      <c r="OC1096" s="4"/>
      <c r="OG1096" s="4"/>
      <c r="OS1096" s="4"/>
      <c r="OW1096" s="4"/>
      <c r="PI1096" s="4"/>
      <c r="PM1096" s="4"/>
      <c r="PY1096" s="4"/>
      <c r="QC1096" s="4"/>
      <c r="QO1096" s="4"/>
      <c r="QS1096" s="4"/>
      <c r="RE1096" s="4"/>
      <c r="RI1096" s="4"/>
      <c r="RU1096" s="4"/>
      <c r="RY1096" s="4"/>
      <c r="SK1096" s="4"/>
      <c r="SO1096" s="4"/>
      <c r="TA1096" s="4"/>
      <c r="TE1096" s="4"/>
      <c r="TQ1096" s="4"/>
      <c r="TU1096" s="4"/>
      <c r="UG1096" s="4"/>
      <c r="UK1096" s="4"/>
      <c r="UW1096" s="4"/>
      <c r="VA1096" s="4"/>
      <c r="VM1096" s="4"/>
      <c r="VQ1096" s="4"/>
      <c r="WC1096" s="4"/>
      <c r="WG1096" s="4"/>
      <c r="WS1096" s="4"/>
      <c r="WW1096" s="4"/>
      <c r="XI1096" s="4"/>
      <c r="XM1096" s="4"/>
      <c r="XY1096" s="4"/>
      <c r="YC1096" s="4"/>
      <c r="YO1096" s="4"/>
      <c r="YS1096" s="4"/>
      <c r="ZE1096" s="4"/>
      <c r="ZI1096" s="4"/>
      <c r="ZU1096" s="4"/>
      <c r="ZY1096" s="4"/>
      <c r="AAK1096" s="4"/>
      <c r="AAO1096" s="4"/>
      <c r="ABA1096" s="4"/>
      <c r="ABE1096" s="4"/>
      <c r="ABQ1096" s="4"/>
      <c r="ABU1096" s="4"/>
      <c r="ACG1096" s="4"/>
      <c r="ACK1096" s="4"/>
      <c r="ACW1096" s="4"/>
      <c r="ADA1096" s="4"/>
      <c r="ADM1096" s="4"/>
      <c r="ADQ1096" s="4"/>
      <c r="AEC1096" s="4"/>
      <c r="AEG1096" s="4"/>
      <c r="AES1096" s="4"/>
      <c r="AEW1096" s="4"/>
      <c r="AFI1096" s="4"/>
      <c r="AFM1096" s="4"/>
      <c r="AFY1096" s="4"/>
      <c r="AGC1096" s="4"/>
      <c r="AGO1096" s="4"/>
      <c r="AGS1096" s="4"/>
      <c r="AHE1096" s="4"/>
      <c r="AHI1096" s="4"/>
      <c r="AHU1096" s="4"/>
      <c r="AHY1096" s="4"/>
      <c r="AIK1096" s="4"/>
      <c r="AIO1096" s="4"/>
      <c r="AJA1096" s="4"/>
      <c r="AJE1096" s="4"/>
      <c r="AJQ1096" s="4"/>
      <c r="AJU1096" s="4"/>
      <c r="AKG1096" s="4"/>
      <c r="AKK1096" s="4"/>
      <c r="AKW1096" s="4"/>
      <c r="ALA1096" s="4"/>
      <c r="ALM1096" s="4"/>
      <c r="ALQ1096" s="4"/>
      <c r="AMC1096" s="4"/>
      <c r="AMG1096" s="4"/>
      <c r="AMS1096" s="4"/>
      <c r="AMW1096" s="4"/>
      <c r="ANI1096" s="4"/>
      <c r="ANM1096" s="4"/>
      <c r="ANY1096" s="4"/>
      <c r="AOC1096" s="4"/>
      <c r="AOO1096" s="4"/>
      <c r="AOS1096" s="4"/>
      <c r="APE1096" s="4"/>
      <c r="API1096" s="4"/>
      <c r="APU1096" s="4"/>
      <c r="APY1096" s="4"/>
      <c r="AQK1096" s="4"/>
      <c r="AQO1096" s="4"/>
      <c r="ARA1096" s="4"/>
      <c r="ARE1096" s="4"/>
      <c r="ARQ1096" s="4"/>
      <c r="ARU1096" s="4"/>
      <c r="ASG1096" s="4"/>
      <c r="ASK1096" s="4"/>
      <c r="ASW1096" s="4"/>
      <c r="ATA1096" s="4"/>
      <c r="ATM1096" s="4"/>
      <c r="ATQ1096" s="4"/>
      <c r="AUC1096" s="4"/>
      <c r="AUG1096" s="4"/>
      <c r="AUS1096" s="4"/>
      <c r="AUW1096" s="4"/>
      <c r="AVI1096" s="4"/>
      <c r="AVM1096" s="4"/>
      <c r="AVY1096" s="4"/>
      <c r="AWC1096" s="4"/>
      <c r="AWO1096" s="4"/>
      <c r="AWS1096" s="4"/>
      <c r="AXE1096" s="4"/>
      <c r="AXI1096" s="4"/>
      <c r="AXU1096" s="4"/>
      <c r="AXY1096" s="4"/>
      <c r="AYK1096" s="4"/>
      <c r="AYO1096" s="4"/>
      <c r="AZA1096" s="4"/>
      <c r="AZE1096" s="4"/>
      <c r="AZQ1096" s="4"/>
      <c r="AZU1096" s="4"/>
      <c r="BAG1096" s="4"/>
      <c r="BAK1096" s="4"/>
      <c r="BAW1096" s="4"/>
      <c r="BBA1096" s="4"/>
      <c r="BBM1096" s="4"/>
      <c r="BBQ1096" s="4"/>
      <c r="BCC1096" s="4"/>
      <c r="BCG1096" s="4"/>
      <c r="BCS1096" s="4"/>
      <c r="BCW1096" s="4"/>
      <c r="BDI1096" s="4"/>
      <c r="BDM1096" s="4"/>
      <c r="BDY1096" s="4"/>
      <c r="BEC1096" s="4"/>
      <c r="BEO1096" s="4"/>
      <c r="BES1096" s="4"/>
      <c r="BFE1096" s="4"/>
      <c r="BFI1096" s="4"/>
      <c r="BFU1096" s="4"/>
    </row>
    <row r="1097" spans="1:1021 1033:1529" x14ac:dyDescent="0.2">
      <c r="A1097" s="4"/>
      <c r="D1097" s="16"/>
      <c r="CO1097" s="4"/>
      <c r="DA1097" s="4"/>
      <c r="DE1097" s="4"/>
      <c r="DQ1097" s="4"/>
      <c r="DU1097" s="4"/>
      <c r="EG1097" s="4"/>
      <c r="EK1097" s="4"/>
      <c r="EW1097" s="4"/>
      <c r="FA1097" s="4"/>
      <c r="FM1097" s="4"/>
      <c r="FQ1097" s="4"/>
      <c r="GC1097" s="4"/>
      <c r="GG1097" s="4"/>
      <c r="GS1097" s="4"/>
      <c r="GW1097" s="4"/>
      <c r="HI1097" s="4"/>
      <c r="HM1097" s="4"/>
      <c r="HY1097" s="4"/>
      <c r="IC1097" s="4"/>
      <c r="IO1097" s="4"/>
      <c r="IS1097" s="4"/>
      <c r="JE1097" s="4"/>
      <c r="JI1097" s="4"/>
      <c r="JU1097" s="4"/>
      <c r="JY1097" s="4"/>
      <c r="KK1097" s="4"/>
      <c r="KO1097" s="4"/>
      <c r="LA1097" s="4"/>
      <c r="LE1097" s="4"/>
      <c r="LQ1097" s="4"/>
      <c r="LU1097" s="4"/>
      <c r="MG1097" s="4"/>
      <c r="MK1097" s="4"/>
      <c r="MW1097" s="4"/>
      <c r="NA1097" s="4"/>
      <c r="NM1097" s="4"/>
      <c r="NQ1097" s="4"/>
      <c r="OC1097" s="4"/>
      <c r="OG1097" s="4"/>
      <c r="OS1097" s="4"/>
      <c r="OW1097" s="4"/>
      <c r="PI1097" s="4"/>
      <c r="PM1097" s="4"/>
      <c r="PY1097" s="4"/>
      <c r="QC1097" s="4"/>
      <c r="QO1097" s="4"/>
      <c r="QS1097" s="4"/>
      <c r="RE1097" s="4"/>
      <c r="RI1097" s="4"/>
      <c r="RU1097" s="4"/>
      <c r="RY1097" s="4"/>
      <c r="SK1097" s="4"/>
      <c r="SO1097" s="4"/>
      <c r="TA1097" s="4"/>
      <c r="TE1097" s="4"/>
      <c r="TQ1097" s="4"/>
      <c r="TU1097" s="4"/>
      <c r="UG1097" s="4"/>
      <c r="UK1097" s="4"/>
      <c r="UW1097" s="4"/>
      <c r="VA1097" s="4"/>
      <c r="VM1097" s="4"/>
      <c r="VQ1097" s="4"/>
      <c r="WC1097" s="4"/>
      <c r="WG1097" s="4"/>
      <c r="WS1097" s="4"/>
      <c r="WW1097" s="4"/>
      <c r="XI1097" s="4"/>
      <c r="XM1097" s="4"/>
      <c r="XY1097" s="4"/>
      <c r="YC1097" s="4"/>
      <c r="YO1097" s="4"/>
      <c r="YS1097" s="4"/>
      <c r="ZE1097" s="4"/>
      <c r="ZI1097" s="4"/>
      <c r="ZU1097" s="4"/>
      <c r="ZY1097" s="4"/>
      <c r="AAK1097" s="4"/>
      <c r="AAO1097" s="4"/>
      <c r="ABA1097" s="4"/>
      <c r="ABE1097" s="4"/>
      <c r="ABQ1097" s="4"/>
      <c r="ABU1097" s="4"/>
      <c r="ACG1097" s="4"/>
      <c r="ACK1097" s="4"/>
      <c r="ACW1097" s="4"/>
      <c r="ADA1097" s="4"/>
      <c r="ADM1097" s="4"/>
      <c r="ADQ1097" s="4"/>
      <c r="AEC1097" s="4"/>
      <c r="AEG1097" s="4"/>
      <c r="AES1097" s="4"/>
      <c r="AEW1097" s="4"/>
      <c r="AFI1097" s="4"/>
      <c r="AFM1097" s="4"/>
      <c r="AFY1097" s="4"/>
      <c r="AGC1097" s="4"/>
      <c r="AGO1097" s="4"/>
      <c r="AGS1097" s="4"/>
      <c r="AHE1097" s="4"/>
      <c r="AHI1097" s="4"/>
      <c r="AHU1097" s="4"/>
      <c r="AHY1097" s="4"/>
      <c r="AIK1097" s="4"/>
      <c r="AIO1097" s="4"/>
      <c r="AJA1097" s="4"/>
      <c r="AJE1097" s="4"/>
      <c r="AJQ1097" s="4"/>
      <c r="AJU1097" s="4"/>
      <c r="AKG1097" s="4"/>
      <c r="AKK1097" s="4"/>
      <c r="AKW1097" s="4"/>
      <c r="ALA1097" s="4"/>
      <c r="ALM1097" s="4"/>
      <c r="ALQ1097" s="4"/>
      <c r="AMC1097" s="4"/>
      <c r="AMG1097" s="4"/>
      <c r="AMS1097" s="4"/>
      <c r="AMW1097" s="4"/>
      <c r="ANI1097" s="4"/>
      <c r="ANM1097" s="4"/>
      <c r="ANY1097" s="4"/>
      <c r="AOC1097" s="4"/>
      <c r="AOO1097" s="4"/>
      <c r="AOS1097" s="4"/>
      <c r="APE1097" s="4"/>
      <c r="API1097" s="4"/>
      <c r="APU1097" s="4"/>
      <c r="APY1097" s="4"/>
      <c r="AQK1097" s="4"/>
      <c r="AQO1097" s="4"/>
      <c r="ARA1097" s="4"/>
      <c r="ARE1097" s="4"/>
      <c r="ARQ1097" s="4"/>
      <c r="ARU1097" s="4"/>
      <c r="ASG1097" s="4"/>
      <c r="ASK1097" s="4"/>
      <c r="ASW1097" s="4"/>
      <c r="ATA1097" s="4"/>
      <c r="ATM1097" s="4"/>
      <c r="ATQ1097" s="4"/>
      <c r="AUC1097" s="4"/>
      <c r="AUG1097" s="4"/>
      <c r="AUS1097" s="4"/>
      <c r="AUW1097" s="4"/>
      <c r="AVI1097" s="4"/>
      <c r="AVM1097" s="4"/>
      <c r="AVY1097" s="4"/>
      <c r="AWC1097" s="4"/>
      <c r="AWO1097" s="4"/>
      <c r="AWS1097" s="4"/>
      <c r="AXE1097" s="4"/>
      <c r="AXI1097" s="4"/>
      <c r="AXU1097" s="4"/>
      <c r="AXY1097" s="4"/>
      <c r="AYK1097" s="4"/>
      <c r="AYO1097" s="4"/>
      <c r="AZA1097" s="4"/>
      <c r="AZE1097" s="4"/>
      <c r="AZQ1097" s="4"/>
      <c r="AZU1097" s="4"/>
      <c r="BAG1097" s="4"/>
      <c r="BAK1097" s="4"/>
      <c r="BAW1097" s="4"/>
      <c r="BBA1097" s="4"/>
      <c r="BBM1097" s="4"/>
      <c r="BBQ1097" s="4"/>
      <c r="BCC1097" s="4"/>
      <c r="BCG1097" s="4"/>
      <c r="BCS1097" s="4"/>
      <c r="BCW1097" s="4"/>
      <c r="BDI1097" s="4"/>
      <c r="BDM1097" s="4"/>
      <c r="BDY1097" s="4"/>
      <c r="BEC1097" s="4"/>
      <c r="BEO1097" s="4"/>
      <c r="BES1097" s="4"/>
      <c r="BFE1097" s="4"/>
      <c r="BFI1097" s="4"/>
      <c r="BFU1097" s="4"/>
    </row>
    <row r="1098" spans="1:1021 1033:1529" x14ac:dyDescent="0.2">
      <c r="A1098" s="4"/>
      <c r="D1098" s="16"/>
      <c r="CO1098" s="4"/>
      <c r="DA1098" s="4"/>
      <c r="DE1098" s="4"/>
      <c r="DQ1098" s="4"/>
      <c r="DU1098" s="4"/>
      <c r="EG1098" s="4"/>
      <c r="EK1098" s="4"/>
      <c r="EW1098" s="4"/>
      <c r="FA1098" s="4"/>
      <c r="FM1098" s="4"/>
      <c r="FQ1098" s="4"/>
      <c r="GC1098" s="4"/>
      <c r="GG1098" s="4"/>
      <c r="GS1098" s="4"/>
      <c r="GW1098" s="4"/>
      <c r="HI1098" s="4"/>
      <c r="HM1098" s="4"/>
      <c r="HY1098" s="4"/>
      <c r="IC1098" s="4"/>
      <c r="IO1098" s="4"/>
      <c r="IS1098" s="4"/>
      <c r="JE1098" s="4"/>
      <c r="JI1098" s="4"/>
      <c r="JU1098" s="4"/>
      <c r="JY1098" s="4"/>
      <c r="KK1098" s="4"/>
      <c r="KO1098" s="4"/>
      <c r="LA1098" s="4"/>
      <c r="LE1098" s="4"/>
      <c r="LQ1098" s="4"/>
      <c r="LU1098" s="4"/>
      <c r="MG1098" s="4"/>
      <c r="MK1098" s="4"/>
      <c r="MW1098" s="4"/>
      <c r="NA1098" s="4"/>
      <c r="NM1098" s="4"/>
      <c r="NQ1098" s="4"/>
      <c r="OC1098" s="4"/>
      <c r="OG1098" s="4"/>
      <c r="OS1098" s="4"/>
      <c r="OW1098" s="4"/>
      <c r="PI1098" s="4"/>
      <c r="PM1098" s="4"/>
      <c r="PY1098" s="4"/>
      <c r="QC1098" s="4"/>
      <c r="QO1098" s="4"/>
      <c r="QS1098" s="4"/>
      <c r="RE1098" s="4"/>
      <c r="RI1098" s="4"/>
      <c r="RU1098" s="4"/>
      <c r="RY1098" s="4"/>
      <c r="SK1098" s="4"/>
      <c r="SO1098" s="4"/>
      <c r="TA1098" s="4"/>
      <c r="TE1098" s="4"/>
      <c r="TQ1098" s="4"/>
      <c r="TU1098" s="4"/>
      <c r="UG1098" s="4"/>
      <c r="UK1098" s="4"/>
      <c r="UW1098" s="4"/>
      <c r="VA1098" s="4"/>
      <c r="VM1098" s="4"/>
      <c r="VQ1098" s="4"/>
      <c r="WC1098" s="4"/>
      <c r="WG1098" s="4"/>
      <c r="WS1098" s="4"/>
      <c r="WW1098" s="4"/>
      <c r="XI1098" s="4"/>
      <c r="XM1098" s="4"/>
      <c r="XY1098" s="4"/>
      <c r="YC1098" s="4"/>
      <c r="YO1098" s="4"/>
      <c r="YS1098" s="4"/>
      <c r="ZE1098" s="4"/>
      <c r="ZI1098" s="4"/>
      <c r="ZU1098" s="4"/>
      <c r="ZY1098" s="4"/>
      <c r="AAK1098" s="4"/>
      <c r="AAO1098" s="4"/>
      <c r="ABA1098" s="4"/>
      <c r="ABE1098" s="4"/>
      <c r="ABQ1098" s="4"/>
      <c r="ABU1098" s="4"/>
      <c r="ACG1098" s="4"/>
      <c r="ACK1098" s="4"/>
      <c r="ACW1098" s="4"/>
      <c r="ADA1098" s="4"/>
      <c r="ADM1098" s="4"/>
      <c r="ADQ1098" s="4"/>
      <c r="AEC1098" s="4"/>
      <c r="AEG1098" s="4"/>
      <c r="AES1098" s="4"/>
      <c r="AEW1098" s="4"/>
      <c r="AFI1098" s="4"/>
      <c r="AFM1098" s="4"/>
      <c r="AFY1098" s="4"/>
      <c r="AGC1098" s="4"/>
      <c r="AGO1098" s="4"/>
      <c r="AGS1098" s="4"/>
      <c r="AHE1098" s="4"/>
      <c r="AHI1098" s="4"/>
      <c r="AHU1098" s="4"/>
      <c r="AHY1098" s="4"/>
      <c r="AIK1098" s="4"/>
      <c r="AIO1098" s="4"/>
      <c r="AJA1098" s="4"/>
      <c r="AJE1098" s="4"/>
      <c r="AJQ1098" s="4"/>
      <c r="AJU1098" s="4"/>
      <c r="AKG1098" s="4"/>
      <c r="AKK1098" s="4"/>
      <c r="AKW1098" s="4"/>
      <c r="ALA1098" s="4"/>
      <c r="ALM1098" s="4"/>
      <c r="ALQ1098" s="4"/>
      <c r="AMC1098" s="4"/>
      <c r="AMG1098" s="4"/>
      <c r="AMS1098" s="4"/>
      <c r="AMW1098" s="4"/>
      <c r="ANI1098" s="4"/>
      <c r="ANM1098" s="4"/>
      <c r="ANY1098" s="4"/>
      <c r="AOC1098" s="4"/>
      <c r="AOO1098" s="4"/>
      <c r="AOS1098" s="4"/>
      <c r="APE1098" s="4"/>
      <c r="API1098" s="4"/>
      <c r="APU1098" s="4"/>
      <c r="APY1098" s="4"/>
      <c r="AQK1098" s="4"/>
      <c r="AQO1098" s="4"/>
      <c r="ARA1098" s="4"/>
      <c r="ARE1098" s="4"/>
      <c r="ARQ1098" s="4"/>
      <c r="ARU1098" s="4"/>
      <c r="ASG1098" s="4"/>
      <c r="ASK1098" s="4"/>
      <c r="ASW1098" s="4"/>
      <c r="ATA1098" s="4"/>
      <c r="ATM1098" s="4"/>
      <c r="ATQ1098" s="4"/>
      <c r="AUC1098" s="4"/>
      <c r="AUG1098" s="4"/>
      <c r="AUS1098" s="4"/>
      <c r="AUW1098" s="4"/>
      <c r="AVI1098" s="4"/>
      <c r="AVM1098" s="4"/>
      <c r="AVY1098" s="4"/>
      <c r="AWC1098" s="4"/>
      <c r="AWO1098" s="4"/>
      <c r="AWS1098" s="4"/>
      <c r="AXE1098" s="4"/>
      <c r="AXI1098" s="4"/>
      <c r="AXU1098" s="4"/>
      <c r="AXY1098" s="4"/>
      <c r="AYK1098" s="4"/>
      <c r="AYO1098" s="4"/>
      <c r="AZA1098" s="4"/>
      <c r="AZE1098" s="4"/>
      <c r="AZQ1098" s="4"/>
      <c r="AZU1098" s="4"/>
      <c r="BAG1098" s="4"/>
      <c r="BAK1098" s="4"/>
      <c r="BAW1098" s="4"/>
      <c r="BBA1098" s="4"/>
      <c r="BBM1098" s="4"/>
      <c r="BBQ1098" s="4"/>
      <c r="BCC1098" s="4"/>
      <c r="BCG1098" s="4"/>
      <c r="BCS1098" s="4"/>
      <c r="BCW1098" s="4"/>
      <c r="BDI1098" s="4"/>
      <c r="BDM1098" s="4"/>
      <c r="BDY1098" s="4"/>
      <c r="BEC1098" s="4"/>
      <c r="BEO1098" s="4"/>
      <c r="BES1098" s="4"/>
      <c r="BFE1098" s="4"/>
      <c r="BFI1098" s="4"/>
      <c r="BFU1098" s="4"/>
    </row>
    <row r="1099" spans="1:1021 1033:1529" x14ac:dyDescent="0.2">
      <c r="A1099" s="4"/>
      <c r="D1099" s="16"/>
      <c r="CO1099" s="4"/>
      <c r="DA1099" s="4"/>
      <c r="DE1099" s="4"/>
      <c r="DQ1099" s="4"/>
      <c r="DU1099" s="4"/>
      <c r="EG1099" s="4"/>
      <c r="EK1099" s="4"/>
      <c r="EW1099" s="4"/>
      <c r="FA1099" s="4"/>
      <c r="FM1099" s="4"/>
      <c r="FQ1099" s="4"/>
      <c r="GC1099" s="4"/>
      <c r="GG1099" s="4"/>
      <c r="GS1099" s="4"/>
      <c r="GW1099" s="4"/>
      <c r="HI1099" s="4"/>
      <c r="HM1099" s="4"/>
      <c r="HY1099" s="4"/>
      <c r="IC1099" s="4"/>
      <c r="IO1099" s="4"/>
      <c r="IS1099" s="4"/>
      <c r="JE1099" s="4"/>
      <c r="JI1099" s="4"/>
      <c r="JU1099" s="4"/>
      <c r="JY1099" s="4"/>
      <c r="KK1099" s="4"/>
      <c r="KO1099" s="4"/>
      <c r="LA1099" s="4"/>
      <c r="LE1099" s="4"/>
      <c r="LQ1099" s="4"/>
      <c r="LU1099" s="4"/>
      <c r="MG1099" s="4"/>
      <c r="MK1099" s="4"/>
      <c r="MW1099" s="4"/>
      <c r="NA1099" s="4"/>
      <c r="NM1099" s="4"/>
      <c r="NQ1099" s="4"/>
      <c r="OC1099" s="4"/>
      <c r="OG1099" s="4"/>
      <c r="OS1099" s="4"/>
      <c r="OW1099" s="4"/>
      <c r="PI1099" s="4"/>
      <c r="PM1099" s="4"/>
      <c r="PY1099" s="4"/>
      <c r="QC1099" s="4"/>
      <c r="QO1099" s="4"/>
      <c r="QS1099" s="4"/>
      <c r="RE1099" s="4"/>
      <c r="RI1099" s="4"/>
      <c r="RU1099" s="4"/>
      <c r="RY1099" s="4"/>
      <c r="SK1099" s="4"/>
      <c r="SO1099" s="4"/>
      <c r="TA1099" s="4"/>
      <c r="TE1099" s="4"/>
      <c r="TQ1099" s="4"/>
      <c r="TU1099" s="4"/>
      <c r="UG1099" s="4"/>
      <c r="UK1099" s="4"/>
      <c r="UW1099" s="4"/>
      <c r="VA1099" s="4"/>
      <c r="VM1099" s="4"/>
      <c r="VQ1099" s="4"/>
      <c r="WC1099" s="4"/>
      <c r="WG1099" s="4"/>
      <c r="WS1099" s="4"/>
      <c r="WW1099" s="4"/>
      <c r="XI1099" s="4"/>
      <c r="XM1099" s="4"/>
      <c r="XY1099" s="4"/>
      <c r="YC1099" s="4"/>
      <c r="YO1099" s="4"/>
      <c r="YS1099" s="4"/>
      <c r="ZE1099" s="4"/>
      <c r="ZI1099" s="4"/>
      <c r="ZU1099" s="4"/>
      <c r="ZY1099" s="4"/>
      <c r="AAK1099" s="4"/>
      <c r="AAO1099" s="4"/>
      <c r="ABA1099" s="4"/>
      <c r="ABE1099" s="4"/>
      <c r="ABQ1099" s="4"/>
      <c r="ABU1099" s="4"/>
      <c r="ACG1099" s="4"/>
      <c r="ACK1099" s="4"/>
      <c r="ACW1099" s="4"/>
      <c r="ADA1099" s="4"/>
      <c r="ADM1099" s="4"/>
      <c r="ADQ1099" s="4"/>
      <c r="AEC1099" s="4"/>
      <c r="AEG1099" s="4"/>
      <c r="AES1099" s="4"/>
      <c r="AEW1099" s="4"/>
      <c r="AFI1099" s="4"/>
      <c r="AFM1099" s="4"/>
      <c r="AFY1099" s="4"/>
      <c r="AGC1099" s="4"/>
      <c r="AGO1099" s="4"/>
      <c r="AGS1099" s="4"/>
      <c r="AHE1099" s="4"/>
      <c r="AHI1099" s="4"/>
      <c r="AHU1099" s="4"/>
      <c r="AHY1099" s="4"/>
      <c r="AIK1099" s="4"/>
      <c r="AIO1099" s="4"/>
      <c r="AJA1099" s="4"/>
      <c r="AJE1099" s="4"/>
      <c r="AJQ1099" s="4"/>
      <c r="AJU1099" s="4"/>
      <c r="AKG1099" s="4"/>
      <c r="AKK1099" s="4"/>
      <c r="AKW1099" s="4"/>
      <c r="ALA1099" s="4"/>
      <c r="ALM1099" s="4"/>
      <c r="ALQ1099" s="4"/>
      <c r="AMC1099" s="4"/>
      <c r="AMG1099" s="4"/>
      <c r="AMS1099" s="4"/>
      <c r="AMW1099" s="4"/>
      <c r="ANI1099" s="4"/>
      <c r="ANM1099" s="4"/>
      <c r="ANY1099" s="4"/>
      <c r="AOC1099" s="4"/>
      <c r="AOO1099" s="4"/>
      <c r="AOS1099" s="4"/>
      <c r="APE1099" s="4"/>
      <c r="API1099" s="4"/>
      <c r="APU1099" s="4"/>
      <c r="APY1099" s="4"/>
      <c r="AQK1099" s="4"/>
      <c r="AQO1099" s="4"/>
      <c r="ARA1099" s="4"/>
      <c r="ARE1099" s="4"/>
      <c r="ARQ1099" s="4"/>
      <c r="ARU1099" s="4"/>
      <c r="ASG1099" s="4"/>
      <c r="ASK1099" s="4"/>
      <c r="ASW1099" s="4"/>
      <c r="ATA1099" s="4"/>
      <c r="ATM1099" s="4"/>
      <c r="ATQ1099" s="4"/>
      <c r="AUC1099" s="4"/>
      <c r="AUG1099" s="4"/>
      <c r="AUS1099" s="4"/>
      <c r="AUW1099" s="4"/>
      <c r="AVI1099" s="4"/>
      <c r="AVM1099" s="4"/>
      <c r="AVY1099" s="4"/>
      <c r="AWC1099" s="4"/>
      <c r="AWO1099" s="4"/>
      <c r="AWS1099" s="4"/>
      <c r="AXE1099" s="4"/>
      <c r="AXI1099" s="4"/>
      <c r="AXU1099" s="4"/>
      <c r="AXY1099" s="4"/>
      <c r="AYK1099" s="4"/>
      <c r="AYO1099" s="4"/>
      <c r="AZA1099" s="4"/>
      <c r="AZE1099" s="4"/>
      <c r="AZQ1099" s="4"/>
      <c r="AZU1099" s="4"/>
      <c r="BAG1099" s="4"/>
      <c r="BAK1099" s="4"/>
      <c r="BAW1099" s="4"/>
      <c r="BBA1099" s="4"/>
      <c r="BBM1099" s="4"/>
      <c r="BBQ1099" s="4"/>
      <c r="BCC1099" s="4"/>
      <c r="BCG1099" s="4"/>
      <c r="BCS1099" s="4"/>
      <c r="BCW1099" s="4"/>
      <c r="BDI1099" s="4"/>
      <c r="BDM1099" s="4"/>
      <c r="BDY1099" s="4"/>
      <c r="BEC1099" s="4"/>
      <c r="BEO1099" s="4"/>
      <c r="BES1099" s="4"/>
      <c r="BFE1099" s="4"/>
      <c r="BFI1099" s="4"/>
      <c r="BFU1099" s="4"/>
    </row>
    <row r="1100" spans="1:1021 1033:1529" x14ac:dyDescent="0.2">
      <c r="A1100" s="4"/>
      <c r="D1100" s="16"/>
      <c r="CO1100" s="4"/>
      <c r="DA1100" s="4"/>
      <c r="DE1100" s="4"/>
      <c r="DQ1100" s="4"/>
      <c r="DU1100" s="4"/>
      <c r="EG1100" s="4"/>
      <c r="EK1100" s="4"/>
      <c r="EW1100" s="4"/>
      <c r="FA1100" s="4"/>
      <c r="FM1100" s="4"/>
      <c r="FQ1100" s="4"/>
      <c r="GC1100" s="4"/>
      <c r="GG1100" s="4"/>
      <c r="GS1100" s="4"/>
      <c r="GW1100" s="4"/>
      <c r="HI1100" s="4"/>
      <c r="HM1100" s="4"/>
      <c r="HY1100" s="4"/>
      <c r="IC1100" s="4"/>
      <c r="IO1100" s="4"/>
      <c r="IS1100" s="4"/>
      <c r="JE1100" s="4"/>
      <c r="JI1100" s="4"/>
      <c r="JU1100" s="4"/>
      <c r="JY1100" s="4"/>
      <c r="KK1100" s="4"/>
      <c r="KO1100" s="4"/>
      <c r="LA1100" s="4"/>
      <c r="LE1100" s="4"/>
      <c r="LQ1100" s="4"/>
      <c r="LU1100" s="4"/>
      <c r="MG1100" s="4"/>
      <c r="MK1100" s="4"/>
      <c r="MW1100" s="4"/>
      <c r="NA1100" s="4"/>
      <c r="NM1100" s="4"/>
      <c r="NQ1100" s="4"/>
      <c r="OC1100" s="4"/>
      <c r="OG1100" s="4"/>
      <c r="OS1100" s="4"/>
      <c r="OW1100" s="4"/>
      <c r="PI1100" s="4"/>
      <c r="PM1100" s="4"/>
      <c r="PY1100" s="4"/>
      <c r="QC1100" s="4"/>
      <c r="QO1100" s="4"/>
      <c r="QS1100" s="4"/>
      <c r="RE1100" s="4"/>
      <c r="RI1100" s="4"/>
      <c r="RU1100" s="4"/>
      <c r="RY1100" s="4"/>
      <c r="SK1100" s="4"/>
      <c r="SO1100" s="4"/>
      <c r="TA1100" s="4"/>
      <c r="TE1100" s="4"/>
      <c r="TQ1100" s="4"/>
      <c r="TU1100" s="4"/>
      <c r="UG1100" s="4"/>
      <c r="UK1100" s="4"/>
      <c r="UW1100" s="4"/>
      <c r="VA1100" s="4"/>
      <c r="VM1100" s="4"/>
      <c r="VQ1100" s="4"/>
      <c r="WC1100" s="4"/>
      <c r="WG1100" s="4"/>
      <c r="WS1100" s="4"/>
      <c r="WW1100" s="4"/>
      <c r="XI1100" s="4"/>
      <c r="XM1100" s="4"/>
      <c r="XY1100" s="4"/>
      <c r="YC1100" s="4"/>
      <c r="YO1100" s="4"/>
      <c r="YS1100" s="4"/>
      <c r="ZE1100" s="4"/>
      <c r="ZI1100" s="4"/>
      <c r="ZU1100" s="4"/>
      <c r="ZY1100" s="4"/>
      <c r="AAK1100" s="4"/>
      <c r="AAO1100" s="4"/>
      <c r="ABA1100" s="4"/>
      <c r="ABE1100" s="4"/>
      <c r="ABQ1100" s="4"/>
      <c r="ABU1100" s="4"/>
      <c r="ACG1100" s="4"/>
      <c r="ACK1100" s="4"/>
      <c r="ACW1100" s="4"/>
      <c r="ADA1100" s="4"/>
      <c r="ADM1100" s="4"/>
      <c r="ADQ1100" s="4"/>
      <c r="AEC1100" s="4"/>
      <c r="AEG1100" s="4"/>
      <c r="AES1100" s="4"/>
      <c r="AEW1100" s="4"/>
      <c r="AFI1100" s="4"/>
      <c r="AFM1100" s="4"/>
      <c r="AFY1100" s="4"/>
      <c r="AGC1100" s="4"/>
      <c r="AGO1100" s="4"/>
      <c r="AGS1100" s="4"/>
      <c r="AHE1100" s="4"/>
      <c r="AHI1100" s="4"/>
      <c r="AHU1100" s="4"/>
      <c r="AHY1100" s="4"/>
      <c r="AIK1100" s="4"/>
      <c r="AIO1100" s="4"/>
      <c r="AJA1100" s="4"/>
      <c r="AJE1100" s="4"/>
      <c r="AJQ1100" s="4"/>
      <c r="AJU1100" s="4"/>
      <c r="AKG1100" s="4"/>
      <c r="AKK1100" s="4"/>
      <c r="AKW1100" s="4"/>
      <c r="ALA1100" s="4"/>
      <c r="ALM1100" s="4"/>
      <c r="ALQ1100" s="4"/>
      <c r="AMC1100" s="4"/>
      <c r="AMG1100" s="4"/>
      <c r="AMS1100" s="4"/>
      <c r="AMW1100" s="4"/>
      <c r="ANI1100" s="4"/>
      <c r="ANM1100" s="4"/>
      <c r="ANY1100" s="4"/>
      <c r="AOC1100" s="4"/>
      <c r="AOO1100" s="4"/>
      <c r="AOS1100" s="4"/>
      <c r="APE1100" s="4"/>
      <c r="API1100" s="4"/>
      <c r="APU1100" s="4"/>
      <c r="APY1100" s="4"/>
      <c r="AQK1100" s="4"/>
      <c r="AQO1100" s="4"/>
      <c r="ARA1100" s="4"/>
      <c r="ARE1100" s="4"/>
      <c r="ARQ1100" s="4"/>
      <c r="ARU1100" s="4"/>
      <c r="ASG1100" s="4"/>
      <c r="ASK1100" s="4"/>
      <c r="ASW1100" s="4"/>
      <c r="ATA1100" s="4"/>
      <c r="ATM1100" s="4"/>
      <c r="ATQ1100" s="4"/>
      <c r="AUC1100" s="4"/>
      <c r="AUG1100" s="4"/>
      <c r="AUS1100" s="4"/>
      <c r="AUW1100" s="4"/>
      <c r="AVI1100" s="4"/>
      <c r="AVM1100" s="4"/>
      <c r="AVY1100" s="4"/>
      <c r="AWC1100" s="4"/>
      <c r="AWO1100" s="4"/>
      <c r="AWS1100" s="4"/>
      <c r="AXE1100" s="4"/>
      <c r="AXI1100" s="4"/>
      <c r="AXU1100" s="4"/>
      <c r="AXY1100" s="4"/>
      <c r="AYK1100" s="4"/>
      <c r="AYO1100" s="4"/>
      <c r="AZA1100" s="4"/>
      <c r="AZE1100" s="4"/>
      <c r="AZQ1100" s="4"/>
      <c r="AZU1100" s="4"/>
      <c r="BAG1100" s="4"/>
      <c r="BAK1100" s="4"/>
      <c r="BAW1100" s="4"/>
      <c r="BBA1100" s="4"/>
      <c r="BBM1100" s="4"/>
      <c r="BBQ1100" s="4"/>
      <c r="BCC1100" s="4"/>
      <c r="BCG1100" s="4"/>
      <c r="BCS1100" s="4"/>
      <c r="BCW1100" s="4"/>
      <c r="BDI1100" s="4"/>
      <c r="BDM1100" s="4"/>
      <c r="BDY1100" s="4"/>
      <c r="BEC1100" s="4"/>
      <c r="BEO1100" s="4"/>
      <c r="BES1100" s="4"/>
      <c r="BFE1100" s="4"/>
      <c r="BFI1100" s="4"/>
      <c r="BFU1100" s="4"/>
    </row>
    <row r="1101" spans="1:1021 1033:1529" x14ac:dyDescent="0.2">
      <c r="A1101" s="4"/>
      <c r="D1101" s="16"/>
      <c r="CO1101" s="4"/>
      <c r="DA1101" s="4"/>
      <c r="DE1101" s="4"/>
      <c r="DQ1101" s="4"/>
      <c r="DU1101" s="4"/>
      <c r="EG1101" s="4"/>
      <c r="EK1101" s="4"/>
      <c r="EW1101" s="4"/>
      <c r="FA1101" s="4"/>
      <c r="FM1101" s="4"/>
      <c r="FQ1101" s="4"/>
      <c r="GC1101" s="4"/>
      <c r="GG1101" s="4"/>
      <c r="GS1101" s="4"/>
      <c r="GW1101" s="4"/>
      <c r="HI1101" s="4"/>
      <c r="HM1101" s="4"/>
      <c r="HY1101" s="4"/>
      <c r="IC1101" s="4"/>
      <c r="IO1101" s="4"/>
      <c r="IS1101" s="4"/>
      <c r="JE1101" s="4"/>
      <c r="JI1101" s="4"/>
      <c r="JU1101" s="4"/>
      <c r="JY1101" s="4"/>
      <c r="KK1101" s="4"/>
      <c r="KO1101" s="4"/>
      <c r="LA1101" s="4"/>
      <c r="LE1101" s="4"/>
      <c r="LQ1101" s="4"/>
      <c r="LU1101" s="4"/>
      <c r="MG1101" s="4"/>
      <c r="MK1101" s="4"/>
      <c r="MW1101" s="4"/>
      <c r="NA1101" s="4"/>
      <c r="NM1101" s="4"/>
      <c r="NQ1101" s="4"/>
      <c r="OC1101" s="4"/>
      <c r="OG1101" s="4"/>
      <c r="OS1101" s="4"/>
      <c r="OW1101" s="4"/>
      <c r="PI1101" s="4"/>
      <c r="PM1101" s="4"/>
      <c r="PY1101" s="4"/>
      <c r="QC1101" s="4"/>
      <c r="QO1101" s="4"/>
      <c r="QS1101" s="4"/>
      <c r="RE1101" s="4"/>
      <c r="RI1101" s="4"/>
      <c r="RU1101" s="4"/>
      <c r="RY1101" s="4"/>
      <c r="SK1101" s="4"/>
      <c r="SO1101" s="4"/>
      <c r="TA1101" s="4"/>
      <c r="TE1101" s="4"/>
      <c r="TQ1101" s="4"/>
      <c r="TU1101" s="4"/>
      <c r="UG1101" s="4"/>
      <c r="UK1101" s="4"/>
      <c r="UW1101" s="4"/>
      <c r="VA1101" s="4"/>
      <c r="VM1101" s="4"/>
      <c r="VQ1101" s="4"/>
      <c r="WC1101" s="4"/>
      <c r="WG1101" s="4"/>
      <c r="WS1101" s="4"/>
      <c r="WW1101" s="4"/>
      <c r="XI1101" s="4"/>
      <c r="XM1101" s="4"/>
      <c r="XY1101" s="4"/>
      <c r="YC1101" s="4"/>
      <c r="YO1101" s="4"/>
      <c r="YS1101" s="4"/>
      <c r="ZE1101" s="4"/>
      <c r="ZI1101" s="4"/>
      <c r="ZU1101" s="4"/>
      <c r="ZY1101" s="4"/>
      <c r="AAK1101" s="4"/>
      <c r="AAO1101" s="4"/>
      <c r="ABA1101" s="4"/>
      <c r="ABE1101" s="4"/>
      <c r="ABQ1101" s="4"/>
      <c r="ABU1101" s="4"/>
      <c r="ACG1101" s="4"/>
      <c r="ACK1101" s="4"/>
      <c r="ACW1101" s="4"/>
      <c r="ADA1101" s="4"/>
      <c r="ADM1101" s="4"/>
      <c r="ADQ1101" s="4"/>
      <c r="AEC1101" s="4"/>
      <c r="AEG1101" s="4"/>
      <c r="AES1101" s="4"/>
      <c r="AEW1101" s="4"/>
      <c r="AFI1101" s="4"/>
      <c r="AFM1101" s="4"/>
      <c r="AFY1101" s="4"/>
      <c r="AGC1101" s="4"/>
      <c r="AGO1101" s="4"/>
      <c r="AGS1101" s="4"/>
      <c r="AHE1101" s="4"/>
      <c r="AHI1101" s="4"/>
      <c r="AHU1101" s="4"/>
      <c r="AHY1101" s="4"/>
      <c r="AIK1101" s="4"/>
      <c r="AIO1101" s="4"/>
      <c r="AJA1101" s="4"/>
      <c r="AJE1101" s="4"/>
      <c r="AJQ1101" s="4"/>
      <c r="AJU1101" s="4"/>
      <c r="AKG1101" s="4"/>
      <c r="AKK1101" s="4"/>
      <c r="AKW1101" s="4"/>
      <c r="ALA1101" s="4"/>
      <c r="ALM1101" s="4"/>
      <c r="ALQ1101" s="4"/>
      <c r="AMC1101" s="4"/>
      <c r="AMG1101" s="4"/>
      <c r="AMS1101" s="4"/>
      <c r="AMW1101" s="4"/>
      <c r="ANI1101" s="4"/>
      <c r="ANM1101" s="4"/>
      <c r="ANY1101" s="4"/>
      <c r="AOC1101" s="4"/>
      <c r="AOO1101" s="4"/>
      <c r="AOS1101" s="4"/>
      <c r="APE1101" s="4"/>
      <c r="API1101" s="4"/>
      <c r="APU1101" s="4"/>
      <c r="APY1101" s="4"/>
      <c r="AQK1101" s="4"/>
      <c r="AQO1101" s="4"/>
      <c r="ARA1101" s="4"/>
      <c r="ARE1101" s="4"/>
      <c r="ARQ1101" s="4"/>
      <c r="ARU1101" s="4"/>
      <c r="ASG1101" s="4"/>
      <c r="ASK1101" s="4"/>
      <c r="ASW1101" s="4"/>
      <c r="ATA1101" s="4"/>
      <c r="ATM1101" s="4"/>
      <c r="ATQ1101" s="4"/>
      <c r="AUC1101" s="4"/>
      <c r="AUG1101" s="4"/>
      <c r="AUS1101" s="4"/>
      <c r="AUW1101" s="4"/>
      <c r="AVI1101" s="4"/>
      <c r="AVM1101" s="4"/>
      <c r="AVY1101" s="4"/>
      <c r="AWC1101" s="4"/>
      <c r="AWO1101" s="4"/>
      <c r="AWS1101" s="4"/>
      <c r="AXE1101" s="4"/>
      <c r="AXI1101" s="4"/>
      <c r="AXU1101" s="4"/>
      <c r="AXY1101" s="4"/>
      <c r="AYK1101" s="4"/>
      <c r="AYO1101" s="4"/>
      <c r="AZA1101" s="4"/>
      <c r="AZE1101" s="4"/>
      <c r="AZQ1101" s="4"/>
      <c r="AZU1101" s="4"/>
      <c r="BAG1101" s="4"/>
      <c r="BAK1101" s="4"/>
      <c r="BAW1101" s="4"/>
      <c r="BBA1101" s="4"/>
      <c r="BBM1101" s="4"/>
      <c r="BBQ1101" s="4"/>
      <c r="BCC1101" s="4"/>
      <c r="BCG1101" s="4"/>
      <c r="BCS1101" s="4"/>
      <c r="BCW1101" s="4"/>
      <c r="BDI1101" s="4"/>
      <c r="BDM1101" s="4"/>
      <c r="BDY1101" s="4"/>
      <c r="BEC1101" s="4"/>
      <c r="BEO1101" s="4"/>
      <c r="BES1101" s="4"/>
      <c r="BFE1101" s="4"/>
      <c r="BFI1101" s="4"/>
      <c r="BFU1101" s="4"/>
    </row>
    <row r="1102" spans="1:1021 1033:1529" x14ac:dyDescent="0.2">
      <c r="A1102" s="4"/>
      <c r="D1102" s="16"/>
      <c r="CO1102" s="4"/>
      <c r="DA1102" s="4"/>
      <c r="DE1102" s="4"/>
      <c r="DQ1102" s="4"/>
      <c r="DU1102" s="4"/>
      <c r="EG1102" s="4"/>
      <c r="EK1102" s="4"/>
      <c r="EW1102" s="4"/>
      <c r="FA1102" s="4"/>
      <c r="FM1102" s="4"/>
      <c r="FQ1102" s="4"/>
      <c r="GC1102" s="4"/>
      <c r="GG1102" s="4"/>
      <c r="GS1102" s="4"/>
      <c r="GW1102" s="4"/>
      <c r="HI1102" s="4"/>
      <c r="HM1102" s="4"/>
      <c r="HY1102" s="4"/>
      <c r="IC1102" s="4"/>
      <c r="IO1102" s="4"/>
      <c r="IS1102" s="4"/>
      <c r="JE1102" s="4"/>
      <c r="JI1102" s="4"/>
      <c r="JU1102" s="4"/>
      <c r="JY1102" s="4"/>
      <c r="KK1102" s="4"/>
      <c r="KO1102" s="4"/>
      <c r="LA1102" s="4"/>
      <c r="LE1102" s="4"/>
      <c r="LQ1102" s="4"/>
      <c r="LU1102" s="4"/>
      <c r="MG1102" s="4"/>
      <c r="MK1102" s="4"/>
      <c r="MW1102" s="4"/>
      <c r="NA1102" s="4"/>
      <c r="NM1102" s="4"/>
      <c r="NQ1102" s="4"/>
      <c r="OC1102" s="4"/>
      <c r="OG1102" s="4"/>
      <c r="OS1102" s="4"/>
      <c r="OW1102" s="4"/>
      <c r="PI1102" s="4"/>
      <c r="PM1102" s="4"/>
      <c r="PY1102" s="4"/>
      <c r="QC1102" s="4"/>
      <c r="QO1102" s="4"/>
      <c r="QS1102" s="4"/>
      <c r="RE1102" s="4"/>
      <c r="RI1102" s="4"/>
      <c r="RU1102" s="4"/>
      <c r="RY1102" s="4"/>
      <c r="SK1102" s="4"/>
      <c r="SO1102" s="4"/>
      <c r="TA1102" s="4"/>
      <c r="TE1102" s="4"/>
      <c r="TQ1102" s="4"/>
      <c r="TU1102" s="4"/>
      <c r="UG1102" s="4"/>
      <c r="UK1102" s="4"/>
      <c r="UW1102" s="4"/>
      <c r="VA1102" s="4"/>
      <c r="VM1102" s="4"/>
      <c r="VQ1102" s="4"/>
      <c r="WC1102" s="4"/>
      <c r="WG1102" s="4"/>
      <c r="WS1102" s="4"/>
      <c r="WW1102" s="4"/>
      <c r="XI1102" s="4"/>
      <c r="XM1102" s="4"/>
      <c r="XY1102" s="4"/>
      <c r="YC1102" s="4"/>
      <c r="YO1102" s="4"/>
      <c r="YS1102" s="4"/>
      <c r="ZE1102" s="4"/>
      <c r="ZI1102" s="4"/>
      <c r="ZU1102" s="4"/>
      <c r="ZY1102" s="4"/>
      <c r="AAK1102" s="4"/>
      <c r="AAO1102" s="4"/>
      <c r="ABA1102" s="4"/>
      <c r="ABE1102" s="4"/>
      <c r="ABQ1102" s="4"/>
      <c r="ABU1102" s="4"/>
      <c r="ACG1102" s="4"/>
      <c r="ACK1102" s="4"/>
      <c r="ACW1102" s="4"/>
      <c r="ADA1102" s="4"/>
      <c r="ADM1102" s="4"/>
      <c r="ADQ1102" s="4"/>
      <c r="AEC1102" s="4"/>
      <c r="AEG1102" s="4"/>
      <c r="AES1102" s="4"/>
      <c r="AEW1102" s="4"/>
      <c r="AFI1102" s="4"/>
      <c r="AFM1102" s="4"/>
      <c r="AFY1102" s="4"/>
      <c r="AGC1102" s="4"/>
      <c r="AGO1102" s="4"/>
      <c r="AGS1102" s="4"/>
      <c r="AHE1102" s="4"/>
      <c r="AHI1102" s="4"/>
      <c r="AHU1102" s="4"/>
      <c r="AHY1102" s="4"/>
      <c r="AIK1102" s="4"/>
      <c r="AIO1102" s="4"/>
      <c r="AJA1102" s="4"/>
      <c r="AJE1102" s="4"/>
      <c r="AJQ1102" s="4"/>
      <c r="AJU1102" s="4"/>
      <c r="AKG1102" s="4"/>
      <c r="AKK1102" s="4"/>
      <c r="AKW1102" s="4"/>
      <c r="ALA1102" s="4"/>
      <c r="ALM1102" s="4"/>
      <c r="ALQ1102" s="4"/>
      <c r="AMC1102" s="4"/>
      <c r="AMG1102" s="4"/>
      <c r="AMS1102" s="4"/>
      <c r="AMW1102" s="4"/>
      <c r="ANI1102" s="4"/>
      <c r="ANM1102" s="4"/>
      <c r="ANY1102" s="4"/>
      <c r="AOC1102" s="4"/>
      <c r="AOO1102" s="4"/>
      <c r="AOS1102" s="4"/>
      <c r="APE1102" s="4"/>
      <c r="API1102" s="4"/>
      <c r="APU1102" s="4"/>
      <c r="APY1102" s="4"/>
      <c r="AQK1102" s="4"/>
      <c r="AQO1102" s="4"/>
      <c r="ARA1102" s="4"/>
      <c r="ARE1102" s="4"/>
      <c r="ARQ1102" s="4"/>
      <c r="ARU1102" s="4"/>
      <c r="ASG1102" s="4"/>
      <c r="ASK1102" s="4"/>
      <c r="ASW1102" s="4"/>
      <c r="ATA1102" s="4"/>
      <c r="ATM1102" s="4"/>
      <c r="ATQ1102" s="4"/>
      <c r="AUC1102" s="4"/>
      <c r="AUG1102" s="4"/>
      <c r="AUS1102" s="4"/>
      <c r="AUW1102" s="4"/>
      <c r="AVI1102" s="4"/>
      <c r="AVM1102" s="4"/>
      <c r="AVY1102" s="4"/>
      <c r="AWC1102" s="4"/>
      <c r="AWO1102" s="4"/>
      <c r="AWS1102" s="4"/>
      <c r="AXE1102" s="4"/>
      <c r="AXI1102" s="4"/>
      <c r="AXU1102" s="4"/>
      <c r="AXY1102" s="4"/>
      <c r="AYK1102" s="4"/>
      <c r="AYO1102" s="4"/>
      <c r="AZA1102" s="4"/>
      <c r="AZE1102" s="4"/>
      <c r="AZQ1102" s="4"/>
      <c r="AZU1102" s="4"/>
      <c r="BAG1102" s="4"/>
      <c r="BAK1102" s="4"/>
      <c r="BAW1102" s="4"/>
      <c r="BBA1102" s="4"/>
      <c r="BBM1102" s="4"/>
      <c r="BBQ1102" s="4"/>
      <c r="BCC1102" s="4"/>
      <c r="BCG1102" s="4"/>
      <c r="BCS1102" s="4"/>
      <c r="BCW1102" s="4"/>
      <c r="BDI1102" s="4"/>
      <c r="BDM1102" s="4"/>
      <c r="BDY1102" s="4"/>
      <c r="BEC1102" s="4"/>
      <c r="BEO1102" s="4"/>
      <c r="BES1102" s="4"/>
      <c r="BFE1102" s="4"/>
      <c r="BFI1102" s="4"/>
      <c r="BFU1102" s="4"/>
    </row>
    <row r="1103" spans="1:1021 1033:1529" x14ac:dyDescent="0.2">
      <c r="A1103" s="4"/>
      <c r="D1103" s="16"/>
      <c r="CO1103" s="4"/>
      <c r="DA1103" s="4"/>
      <c r="DE1103" s="4"/>
      <c r="DQ1103" s="4"/>
      <c r="DU1103" s="4"/>
      <c r="EG1103" s="4"/>
      <c r="EK1103" s="4"/>
      <c r="EW1103" s="4"/>
      <c r="FA1103" s="4"/>
      <c r="FM1103" s="4"/>
      <c r="FQ1103" s="4"/>
      <c r="GC1103" s="4"/>
      <c r="GG1103" s="4"/>
      <c r="GS1103" s="4"/>
      <c r="GW1103" s="4"/>
      <c r="HI1103" s="4"/>
      <c r="HM1103" s="4"/>
      <c r="HY1103" s="4"/>
      <c r="IC1103" s="4"/>
      <c r="IO1103" s="4"/>
      <c r="IS1103" s="4"/>
      <c r="JE1103" s="4"/>
      <c r="JI1103" s="4"/>
      <c r="JU1103" s="4"/>
      <c r="JY1103" s="4"/>
      <c r="KK1103" s="4"/>
      <c r="KO1103" s="4"/>
      <c r="LA1103" s="4"/>
      <c r="LE1103" s="4"/>
      <c r="LQ1103" s="4"/>
      <c r="LU1103" s="4"/>
      <c r="MG1103" s="4"/>
      <c r="MK1103" s="4"/>
      <c r="MW1103" s="4"/>
      <c r="NA1103" s="4"/>
      <c r="NM1103" s="4"/>
      <c r="NQ1103" s="4"/>
      <c r="OC1103" s="4"/>
      <c r="OG1103" s="4"/>
      <c r="OS1103" s="4"/>
      <c r="OW1103" s="4"/>
      <c r="PI1103" s="4"/>
      <c r="PM1103" s="4"/>
      <c r="PY1103" s="4"/>
      <c r="QC1103" s="4"/>
      <c r="QO1103" s="4"/>
      <c r="QS1103" s="4"/>
      <c r="RE1103" s="4"/>
      <c r="RI1103" s="4"/>
      <c r="RU1103" s="4"/>
      <c r="RY1103" s="4"/>
      <c r="SK1103" s="4"/>
      <c r="SO1103" s="4"/>
      <c r="TA1103" s="4"/>
      <c r="TE1103" s="4"/>
      <c r="TQ1103" s="4"/>
      <c r="TU1103" s="4"/>
      <c r="UG1103" s="4"/>
      <c r="UK1103" s="4"/>
      <c r="UW1103" s="4"/>
      <c r="VA1103" s="4"/>
      <c r="VM1103" s="4"/>
      <c r="VQ1103" s="4"/>
      <c r="WC1103" s="4"/>
      <c r="WG1103" s="4"/>
      <c r="WS1103" s="4"/>
      <c r="WW1103" s="4"/>
      <c r="XI1103" s="4"/>
      <c r="XM1103" s="4"/>
      <c r="XY1103" s="4"/>
      <c r="YC1103" s="4"/>
      <c r="YO1103" s="4"/>
      <c r="YS1103" s="4"/>
      <c r="ZE1103" s="4"/>
      <c r="ZI1103" s="4"/>
      <c r="ZU1103" s="4"/>
      <c r="ZY1103" s="4"/>
      <c r="AAK1103" s="4"/>
      <c r="AAO1103" s="4"/>
      <c r="ABA1103" s="4"/>
      <c r="ABE1103" s="4"/>
      <c r="ABQ1103" s="4"/>
      <c r="ABU1103" s="4"/>
      <c r="ACG1103" s="4"/>
      <c r="ACK1103" s="4"/>
      <c r="ACW1103" s="4"/>
      <c r="ADA1103" s="4"/>
      <c r="ADM1103" s="4"/>
      <c r="ADQ1103" s="4"/>
      <c r="AEC1103" s="4"/>
      <c r="AEG1103" s="4"/>
      <c r="AES1103" s="4"/>
      <c r="AEW1103" s="4"/>
      <c r="AFI1103" s="4"/>
      <c r="AFM1103" s="4"/>
      <c r="AFY1103" s="4"/>
      <c r="AGC1103" s="4"/>
      <c r="AGO1103" s="4"/>
      <c r="AGS1103" s="4"/>
      <c r="AHE1103" s="4"/>
      <c r="AHI1103" s="4"/>
      <c r="AHU1103" s="4"/>
      <c r="AHY1103" s="4"/>
      <c r="AIK1103" s="4"/>
      <c r="AIO1103" s="4"/>
      <c r="AJA1103" s="4"/>
      <c r="AJE1103" s="4"/>
      <c r="AJQ1103" s="4"/>
      <c r="AJU1103" s="4"/>
      <c r="AKG1103" s="4"/>
      <c r="AKK1103" s="4"/>
      <c r="AKW1103" s="4"/>
      <c r="ALA1103" s="4"/>
      <c r="ALM1103" s="4"/>
      <c r="ALQ1103" s="4"/>
      <c r="AMC1103" s="4"/>
      <c r="AMG1103" s="4"/>
      <c r="AMS1103" s="4"/>
      <c r="AMW1103" s="4"/>
      <c r="ANI1103" s="4"/>
      <c r="ANM1103" s="4"/>
      <c r="ANY1103" s="4"/>
      <c r="AOC1103" s="4"/>
      <c r="AOO1103" s="4"/>
      <c r="AOS1103" s="4"/>
      <c r="APE1103" s="4"/>
      <c r="API1103" s="4"/>
      <c r="APU1103" s="4"/>
      <c r="APY1103" s="4"/>
      <c r="AQK1103" s="4"/>
      <c r="AQO1103" s="4"/>
      <c r="ARA1103" s="4"/>
      <c r="ARE1103" s="4"/>
      <c r="ARQ1103" s="4"/>
      <c r="ARU1103" s="4"/>
      <c r="ASG1103" s="4"/>
      <c r="ASK1103" s="4"/>
      <c r="ASW1103" s="4"/>
      <c r="ATA1103" s="4"/>
      <c r="ATM1103" s="4"/>
      <c r="ATQ1103" s="4"/>
      <c r="AUC1103" s="4"/>
      <c r="AUG1103" s="4"/>
      <c r="AUS1103" s="4"/>
      <c r="AUW1103" s="4"/>
      <c r="AVI1103" s="4"/>
      <c r="AVM1103" s="4"/>
      <c r="AVY1103" s="4"/>
      <c r="AWC1103" s="4"/>
      <c r="AWO1103" s="4"/>
      <c r="AWS1103" s="4"/>
      <c r="AXE1103" s="4"/>
      <c r="AXI1103" s="4"/>
      <c r="AXU1103" s="4"/>
      <c r="AXY1103" s="4"/>
      <c r="AYK1103" s="4"/>
      <c r="AYO1103" s="4"/>
      <c r="AZA1103" s="4"/>
      <c r="AZE1103" s="4"/>
      <c r="AZQ1103" s="4"/>
      <c r="AZU1103" s="4"/>
      <c r="BAG1103" s="4"/>
      <c r="BAK1103" s="4"/>
      <c r="BAW1103" s="4"/>
      <c r="BBA1103" s="4"/>
      <c r="BBM1103" s="4"/>
      <c r="BBQ1103" s="4"/>
      <c r="BCC1103" s="4"/>
      <c r="BCG1103" s="4"/>
      <c r="BCS1103" s="4"/>
      <c r="BCW1103" s="4"/>
      <c r="BDI1103" s="4"/>
      <c r="BDM1103" s="4"/>
      <c r="BDY1103" s="4"/>
      <c r="BEC1103" s="4"/>
      <c r="BEO1103" s="4"/>
      <c r="BES1103" s="4"/>
      <c r="BFE1103" s="4"/>
      <c r="BFI1103" s="4"/>
      <c r="BFU1103" s="4"/>
    </row>
    <row r="1104" spans="1:1021 1033:1529" x14ac:dyDescent="0.2">
      <c r="A1104" s="4"/>
      <c r="D1104" s="16"/>
      <c r="CO1104" s="4"/>
      <c r="DA1104" s="4"/>
      <c r="DE1104" s="4"/>
      <c r="DQ1104" s="4"/>
      <c r="DU1104" s="4"/>
      <c r="EG1104" s="4"/>
      <c r="EK1104" s="4"/>
      <c r="EW1104" s="4"/>
      <c r="FA1104" s="4"/>
      <c r="FM1104" s="4"/>
      <c r="FQ1104" s="4"/>
      <c r="GC1104" s="4"/>
      <c r="GG1104" s="4"/>
      <c r="GS1104" s="4"/>
      <c r="GW1104" s="4"/>
      <c r="HI1104" s="4"/>
      <c r="HM1104" s="4"/>
      <c r="HY1104" s="4"/>
      <c r="IC1104" s="4"/>
      <c r="IO1104" s="4"/>
      <c r="IS1104" s="4"/>
      <c r="JE1104" s="4"/>
      <c r="JI1104" s="4"/>
      <c r="JU1104" s="4"/>
      <c r="JY1104" s="4"/>
      <c r="KK1104" s="4"/>
      <c r="KO1104" s="4"/>
      <c r="LA1104" s="4"/>
      <c r="LE1104" s="4"/>
      <c r="LQ1104" s="4"/>
      <c r="LU1104" s="4"/>
      <c r="MG1104" s="4"/>
      <c r="MK1104" s="4"/>
      <c r="MW1104" s="4"/>
      <c r="NA1104" s="4"/>
      <c r="NM1104" s="4"/>
      <c r="NQ1104" s="4"/>
      <c r="OC1104" s="4"/>
      <c r="OG1104" s="4"/>
      <c r="OS1104" s="4"/>
      <c r="OW1104" s="4"/>
      <c r="PI1104" s="4"/>
      <c r="PM1104" s="4"/>
      <c r="PY1104" s="4"/>
      <c r="QC1104" s="4"/>
      <c r="QO1104" s="4"/>
      <c r="QS1104" s="4"/>
      <c r="RE1104" s="4"/>
      <c r="RI1104" s="4"/>
      <c r="RU1104" s="4"/>
      <c r="RY1104" s="4"/>
      <c r="SK1104" s="4"/>
      <c r="SO1104" s="4"/>
      <c r="TA1104" s="4"/>
      <c r="TE1104" s="4"/>
      <c r="TQ1104" s="4"/>
      <c r="TU1104" s="4"/>
      <c r="UG1104" s="4"/>
      <c r="UK1104" s="4"/>
      <c r="UW1104" s="4"/>
      <c r="VA1104" s="4"/>
      <c r="VM1104" s="4"/>
      <c r="VQ1104" s="4"/>
      <c r="WC1104" s="4"/>
      <c r="WG1104" s="4"/>
      <c r="WS1104" s="4"/>
      <c r="WW1104" s="4"/>
      <c r="XI1104" s="4"/>
      <c r="XM1104" s="4"/>
      <c r="XY1104" s="4"/>
      <c r="YC1104" s="4"/>
      <c r="YO1104" s="4"/>
      <c r="YS1104" s="4"/>
      <c r="ZE1104" s="4"/>
      <c r="ZI1104" s="4"/>
      <c r="ZU1104" s="4"/>
      <c r="ZY1104" s="4"/>
      <c r="AAK1104" s="4"/>
      <c r="AAO1104" s="4"/>
      <c r="ABA1104" s="4"/>
      <c r="ABE1104" s="4"/>
      <c r="ABQ1104" s="4"/>
      <c r="ABU1104" s="4"/>
      <c r="ACG1104" s="4"/>
      <c r="ACK1104" s="4"/>
      <c r="ACW1104" s="4"/>
      <c r="ADA1104" s="4"/>
      <c r="ADM1104" s="4"/>
      <c r="ADQ1104" s="4"/>
      <c r="AEC1104" s="4"/>
      <c r="AEG1104" s="4"/>
      <c r="AES1104" s="4"/>
      <c r="AEW1104" s="4"/>
      <c r="AFI1104" s="4"/>
      <c r="AFM1104" s="4"/>
      <c r="AFY1104" s="4"/>
      <c r="AGC1104" s="4"/>
      <c r="AGO1104" s="4"/>
      <c r="AGS1104" s="4"/>
      <c r="AHE1104" s="4"/>
      <c r="AHI1104" s="4"/>
      <c r="AHU1104" s="4"/>
      <c r="AHY1104" s="4"/>
      <c r="AIK1104" s="4"/>
      <c r="AIO1104" s="4"/>
      <c r="AJA1104" s="4"/>
      <c r="AJE1104" s="4"/>
      <c r="AJQ1104" s="4"/>
      <c r="AJU1104" s="4"/>
      <c r="AKG1104" s="4"/>
      <c r="AKK1104" s="4"/>
      <c r="AKW1104" s="4"/>
      <c r="ALA1104" s="4"/>
      <c r="ALM1104" s="4"/>
      <c r="ALQ1104" s="4"/>
      <c r="AMC1104" s="4"/>
      <c r="AMG1104" s="4"/>
      <c r="AMS1104" s="4"/>
      <c r="AMW1104" s="4"/>
      <c r="ANI1104" s="4"/>
      <c r="ANM1104" s="4"/>
      <c r="ANY1104" s="4"/>
      <c r="AOC1104" s="4"/>
      <c r="AOO1104" s="4"/>
      <c r="AOS1104" s="4"/>
      <c r="APE1104" s="4"/>
      <c r="API1104" s="4"/>
      <c r="APU1104" s="4"/>
      <c r="APY1104" s="4"/>
      <c r="AQK1104" s="4"/>
      <c r="AQO1104" s="4"/>
      <c r="ARA1104" s="4"/>
      <c r="ARE1104" s="4"/>
      <c r="ARQ1104" s="4"/>
      <c r="ARU1104" s="4"/>
      <c r="ASG1104" s="4"/>
      <c r="ASK1104" s="4"/>
      <c r="ASW1104" s="4"/>
      <c r="ATA1104" s="4"/>
      <c r="ATM1104" s="4"/>
      <c r="ATQ1104" s="4"/>
      <c r="AUC1104" s="4"/>
      <c r="AUG1104" s="4"/>
      <c r="AUS1104" s="4"/>
      <c r="AUW1104" s="4"/>
      <c r="AVI1104" s="4"/>
      <c r="AVM1104" s="4"/>
      <c r="AVY1104" s="4"/>
      <c r="AWC1104" s="4"/>
      <c r="AWO1104" s="4"/>
      <c r="AWS1104" s="4"/>
      <c r="AXE1104" s="4"/>
      <c r="AXI1104" s="4"/>
      <c r="AXU1104" s="4"/>
      <c r="AXY1104" s="4"/>
      <c r="AYK1104" s="4"/>
      <c r="AYO1104" s="4"/>
      <c r="AZA1104" s="4"/>
      <c r="AZE1104" s="4"/>
      <c r="AZQ1104" s="4"/>
      <c r="AZU1104" s="4"/>
      <c r="BAG1104" s="4"/>
      <c r="BAK1104" s="4"/>
      <c r="BAW1104" s="4"/>
      <c r="BBA1104" s="4"/>
      <c r="BBM1104" s="4"/>
      <c r="BBQ1104" s="4"/>
      <c r="BCC1104" s="4"/>
      <c r="BCG1104" s="4"/>
      <c r="BCS1104" s="4"/>
      <c r="BCW1104" s="4"/>
      <c r="BDI1104" s="4"/>
      <c r="BDM1104" s="4"/>
      <c r="BDY1104" s="4"/>
      <c r="BEC1104" s="4"/>
      <c r="BEO1104" s="4"/>
      <c r="BES1104" s="4"/>
      <c r="BFE1104" s="4"/>
      <c r="BFI1104" s="4"/>
      <c r="BFU1104" s="4"/>
    </row>
    <row r="1105" spans="1:1021 1033:1529" x14ac:dyDescent="0.2">
      <c r="A1105" s="4"/>
      <c r="D1105" s="16"/>
      <c r="CO1105" s="4"/>
      <c r="DA1105" s="4"/>
      <c r="DE1105" s="4"/>
      <c r="DQ1105" s="4"/>
      <c r="DU1105" s="4"/>
      <c r="EG1105" s="4"/>
      <c r="EK1105" s="4"/>
      <c r="EW1105" s="4"/>
      <c r="FA1105" s="4"/>
      <c r="FM1105" s="4"/>
      <c r="FQ1105" s="4"/>
      <c r="GC1105" s="4"/>
      <c r="GG1105" s="4"/>
      <c r="GS1105" s="4"/>
      <c r="GW1105" s="4"/>
      <c r="HI1105" s="4"/>
      <c r="HM1105" s="4"/>
      <c r="HY1105" s="4"/>
      <c r="IC1105" s="4"/>
      <c r="IO1105" s="4"/>
      <c r="IS1105" s="4"/>
      <c r="JE1105" s="4"/>
      <c r="JI1105" s="4"/>
      <c r="JU1105" s="4"/>
      <c r="JY1105" s="4"/>
      <c r="KK1105" s="4"/>
      <c r="KO1105" s="4"/>
      <c r="LA1105" s="4"/>
      <c r="LE1105" s="4"/>
      <c r="LQ1105" s="4"/>
      <c r="LU1105" s="4"/>
      <c r="MG1105" s="4"/>
      <c r="MK1105" s="4"/>
      <c r="MW1105" s="4"/>
      <c r="NA1105" s="4"/>
      <c r="NM1105" s="4"/>
      <c r="NQ1105" s="4"/>
      <c r="OC1105" s="4"/>
      <c r="OG1105" s="4"/>
      <c r="OS1105" s="4"/>
      <c r="OW1105" s="4"/>
      <c r="PI1105" s="4"/>
      <c r="PM1105" s="4"/>
      <c r="PY1105" s="4"/>
      <c r="QC1105" s="4"/>
      <c r="QO1105" s="4"/>
      <c r="QS1105" s="4"/>
      <c r="RE1105" s="4"/>
      <c r="RI1105" s="4"/>
      <c r="RU1105" s="4"/>
      <c r="RY1105" s="4"/>
      <c r="SK1105" s="4"/>
      <c r="SO1105" s="4"/>
      <c r="TA1105" s="4"/>
      <c r="TE1105" s="4"/>
      <c r="TQ1105" s="4"/>
      <c r="TU1105" s="4"/>
      <c r="UG1105" s="4"/>
      <c r="UK1105" s="4"/>
      <c r="UW1105" s="4"/>
      <c r="VA1105" s="4"/>
      <c r="VM1105" s="4"/>
      <c r="VQ1105" s="4"/>
      <c r="WC1105" s="4"/>
      <c r="WG1105" s="4"/>
      <c r="WS1105" s="4"/>
      <c r="WW1105" s="4"/>
      <c r="XI1105" s="4"/>
      <c r="XM1105" s="4"/>
      <c r="XY1105" s="4"/>
      <c r="YC1105" s="4"/>
      <c r="YO1105" s="4"/>
      <c r="YS1105" s="4"/>
      <c r="ZE1105" s="4"/>
      <c r="ZI1105" s="4"/>
      <c r="ZU1105" s="4"/>
      <c r="ZY1105" s="4"/>
      <c r="AAK1105" s="4"/>
      <c r="AAO1105" s="4"/>
      <c r="ABA1105" s="4"/>
      <c r="ABE1105" s="4"/>
      <c r="ABQ1105" s="4"/>
      <c r="ABU1105" s="4"/>
      <c r="ACG1105" s="4"/>
      <c r="ACK1105" s="4"/>
      <c r="ACW1105" s="4"/>
      <c r="ADA1105" s="4"/>
      <c r="ADM1105" s="4"/>
      <c r="ADQ1105" s="4"/>
      <c r="AEC1105" s="4"/>
      <c r="AEG1105" s="4"/>
      <c r="AES1105" s="4"/>
      <c r="AEW1105" s="4"/>
      <c r="AFI1105" s="4"/>
      <c r="AFM1105" s="4"/>
      <c r="AFY1105" s="4"/>
      <c r="AGC1105" s="4"/>
      <c r="AGO1105" s="4"/>
      <c r="AGS1105" s="4"/>
      <c r="AHE1105" s="4"/>
      <c r="AHI1105" s="4"/>
      <c r="AHU1105" s="4"/>
      <c r="AHY1105" s="4"/>
      <c r="AIK1105" s="4"/>
      <c r="AIO1105" s="4"/>
      <c r="AJA1105" s="4"/>
      <c r="AJE1105" s="4"/>
      <c r="AJQ1105" s="4"/>
      <c r="AJU1105" s="4"/>
      <c r="AKG1105" s="4"/>
      <c r="AKK1105" s="4"/>
      <c r="AKW1105" s="4"/>
      <c r="ALA1105" s="4"/>
      <c r="ALM1105" s="4"/>
      <c r="ALQ1105" s="4"/>
      <c r="AMC1105" s="4"/>
      <c r="AMG1105" s="4"/>
      <c r="AMS1105" s="4"/>
      <c r="AMW1105" s="4"/>
      <c r="ANI1105" s="4"/>
      <c r="ANM1105" s="4"/>
      <c r="ANY1105" s="4"/>
      <c r="AOC1105" s="4"/>
      <c r="AOO1105" s="4"/>
      <c r="AOS1105" s="4"/>
      <c r="APE1105" s="4"/>
      <c r="API1105" s="4"/>
      <c r="APU1105" s="4"/>
      <c r="APY1105" s="4"/>
      <c r="AQK1105" s="4"/>
      <c r="AQO1105" s="4"/>
      <c r="ARA1105" s="4"/>
      <c r="ARE1105" s="4"/>
      <c r="ARQ1105" s="4"/>
      <c r="ARU1105" s="4"/>
      <c r="ASG1105" s="4"/>
      <c r="ASK1105" s="4"/>
      <c r="ASW1105" s="4"/>
      <c r="ATA1105" s="4"/>
      <c r="ATM1105" s="4"/>
      <c r="ATQ1105" s="4"/>
      <c r="AUC1105" s="4"/>
      <c r="AUG1105" s="4"/>
      <c r="AUS1105" s="4"/>
      <c r="AUW1105" s="4"/>
      <c r="AVI1105" s="4"/>
      <c r="AVM1105" s="4"/>
      <c r="AVY1105" s="4"/>
      <c r="AWC1105" s="4"/>
      <c r="AWO1105" s="4"/>
      <c r="AWS1105" s="4"/>
      <c r="AXE1105" s="4"/>
      <c r="AXI1105" s="4"/>
      <c r="AXU1105" s="4"/>
      <c r="AXY1105" s="4"/>
      <c r="AYK1105" s="4"/>
      <c r="AYO1105" s="4"/>
      <c r="AZA1105" s="4"/>
      <c r="AZE1105" s="4"/>
      <c r="AZQ1105" s="4"/>
      <c r="AZU1105" s="4"/>
      <c r="BAG1105" s="4"/>
      <c r="BAK1105" s="4"/>
      <c r="BAW1105" s="4"/>
      <c r="BBA1105" s="4"/>
      <c r="BBM1105" s="4"/>
      <c r="BBQ1105" s="4"/>
      <c r="BCC1105" s="4"/>
      <c r="BCG1105" s="4"/>
      <c r="BCS1105" s="4"/>
      <c r="BCW1105" s="4"/>
      <c r="BDI1105" s="4"/>
      <c r="BDM1105" s="4"/>
      <c r="BDY1105" s="4"/>
      <c r="BEC1105" s="4"/>
      <c r="BEO1105" s="4"/>
      <c r="BES1105" s="4"/>
      <c r="BFE1105" s="4"/>
      <c r="BFI1105" s="4"/>
      <c r="BFU1105" s="4"/>
    </row>
    <row r="1106" spans="1:1021 1033:1529" x14ac:dyDescent="0.2">
      <c r="A1106" s="4"/>
      <c r="D1106" s="16"/>
      <c r="CO1106" s="4"/>
      <c r="DA1106" s="4"/>
      <c r="DE1106" s="4"/>
      <c r="DQ1106" s="4"/>
      <c r="DU1106" s="4"/>
      <c r="EG1106" s="4"/>
      <c r="EK1106" s="4"/>
      <c r="EW1106" s="4"/>
      <c r="FA1106" s="4"/>
      <c r="FM1106" s="4"/>
      <c r="FQ1106" s="4"/>
      <c r="GC1106" s="4"/>
      <c r="GG1106" s="4"/>
      <c r="GS1106" s="4"/>
      <c r="GW1106" s="4"/>
      <c r="HI1106" s="4"/>
      <c r="HM1106" s="4"/>
      <c r="HY1106" s="4"/>
      <c r="IC1106" s="4"/>
      <c r="IO1106" s="4"/>
      <c r="IS1106" s="4"/>
      <c r="JE1106" s="4"/>
      <c r="JI1106" s="4"/>
      <c r="JU1106" s="4"/>
      <c r="JY1106" s="4"/>
      <c r="KK1106" s="4"/>
      <c r="KO1106" s="4"/>
      <c r="LA1106" s="4"/>
      <c r="LE1106" s="4"/>
      <c r="LQ1106" s="4"/>
      <c r="LU1106" s="4"/>
      <c r="MG1106" s="4"/>
      <c r="MK1106" s="4"/>
      <c r="MW1106" s="4"/>
      <c r="NA1106" s="4"/>
      <c r="NM1106" s="4"/>
      <c r="NQ1106" s="4"/>
      <c r="OC1106" s="4"/>
      <c r="OG1106" s="4"/>
      <c r="OS1106" s="4"/>
      <c r="OW1106" s="4"/>
      <c r="PI1106" s="4"/>
      <c r="PM1106" s="4"/>
      <c r="PY1106" s="4"/>
      <c r="QC1106" s="4"/>
      <c r="QO1106" s="4"/>
      <c r="QS1106" s="4"/>
      <c r="RE1106" s="4"/>
      <c r="RI1106" s="4"/>
      <c r="RU1106" s="4"/>
      <c r="RY1106" s="4"/>
      <c r="SK1106" s="4"/>
      <c r="SO1106" s="4"/>
      <c r="TA1106" s="4"/>
      <c r="TE1106" s="4"/>
      <c r="TQ1106" s="4"/>
      <c r="TU1106" s="4"/>
      <c r="UG1106" s="4"/>
      <c r="UK1106" s="4"/>
      <c r="UW1106" s="4"/>
      <c r="VA1106" s="4"/>
      <c r="VM1106" s="4"/>
      <c r="VQ1106" s="4"/>
      <c r="WC1106" s="4"/>
      <c r="WG1106" s="4"/>
      <c r="WS1106" s="4"/>
      <c r="WW1106" s="4"/>
      <c r="XI1106" s="4"/>
      <c r="XM1106" s="4"/>
      <c r="XY1106" s="4"/>
      <c r="YC1106" s="4"/>
      <c r="YO1106" s="4"/>
      <c r="YS1106" s="4"/>
      <c r="ZE1106" s="4"/>
      <c r="ZI1106" s="4"/>
      <c r="ZU1106" s="4"/>
      <c r="ZY1106" s="4"/>
      <c r="AAK1106" s="4"/>
      <c r="AAO1106" s="4"/>
      <c r="ABA1106" s="4"/>
      <c r="ABE1106" s="4"/>
      <c r="ABQ1106" s="4"/>
      <c r="ABU1106" s="4"/>
      <c r="ACG1106" s="4"/>
      <c r="ACK1106" s="4"/>
      <c r="ACW1106" s="4"/>
      <c r="ADA1106" s="4"/>
      <c r="ADM1106" s="4"/>
      <c r="ADQ1106" s="4"/>
      <c r="AEC1106" s="4"/>
      <c r="AEG1106" s="4"/>
      <c r="AES1106" s="4"/>
      <c r="AEW1106" s="4"/>
      <c r="AFI1106" s="4"/>
      <c r="AFM1106" s="4"/>
      <c r="AFY1106" s="4"/>
      <c r="AGC1106" s="4"/>
      <c r="AGO1106" s="4"/>
      <c r="AGS1106" s="4"/>
      <c r="AHE1106" s="4"/>
      <c r="AHI1106" s="4"/>
      <c r="AHU1106" s="4"/>
      <c r="AHY1106" s="4"/>
      <c r="AIK1106" s="4"/>
      <c r="AIO1106" s="4"/>
      <c r="AJA1106" s="4"/>
      <c r="AJE1106" s="4"/>
      <c r="AJQ1106" s="4"/>
      <c r="AJU1106" s="4"/>
      <c r="AKG1106" s="4"/>
      <c r="AKK1106" s="4"/>
      <c r="AKW1106" s="4"/>
      <c r="ALA1106" s="4"/>
      <c r="ALM1106" s="4"/>
      <c r="ALQ1106" s="4"/>
      <c r="AMC1106" s="4"/>
      <c r="AMG1106" s="4"/>
      <c r="AMS1106" s="4"/>
      <c r="AMW1106" s="4"/>
      <c r="ANI1106" s="4"/>
      <c r="ANM1106" s="4"/>
      <c r="ANY1106" s="4"/>
      <c r="AOC1106" s="4"/>
      <c r="AOO1106" s="4"/>
      <c r="AOS1106" s="4"/>
      <c r="APE1106" s="4"/>
      <c r="API1106" s="4"/>
      <c r="APU1106" s="4"/>
      <c r="APY1106" s="4"/>
      <c r="AQK1106" s="4"/>
      <c r="AQO1106" s="4"/>
      <c r="ARA1106" s="4"/>
      <c r="ARE1106" s="4"/>
      <c r="ARQ1106" s="4"/>
      <c r="ARU1106" s="4"/>
      <c r="ASG1106" s="4"/>
      <c r="ASK1106" s="4"/>
      <c r="ASW1106" s="4"/>
      <c r="ATA1106" s="4"/>
      <c r="ATM1106" s="4"/>
      <c r="ATQ1106" s="4"/>
      <c r="AUC1106" s="4"/>
      <c r="AUG1106" s="4"/>
      <c r="AUS1106" s="4"/>
      <c r="AUW1106" s="4"/>
      <c r="AVI1106" s="4"/>
      <c r="AVM1106" s="4"/>
      <c r="AVY1106" s="4"/>
      <c r="AWC1106" s="4"/>
      <c r="AWO1106" s="4"/>
      <c r="AWS1106" s="4"/>
      <c r="AXE1106" s="4"/>
      <c r="AXI1106" s="4"/>
      <c r="AXU1106" s="4"/>
      <c r="AXY1106" s="4"/>
      <c r="AYK1106" s="4"/>
      <c r="AYO1106" s="4"/>
      <c r="AZA1106" s="4"/>
      <c r="AZE1106" s="4"/>
      <c r="AZQ1106" s="4"/>
      <c r="AZU1106" s="4"/>
      <c r="BAG1106" s="4"/>
      <c r="BAK1106" s="4"/>
      <c r="BAW1106" s="4"/>
      <c r="BBA1106" s="4"/>
      <c r="BBM1106" s="4"/>
      <c r="BBQ1106" s="4"/>
      <c r="BCC1106" s="4"/>
      <c r="BCG1106" s="4"/>
      <c r="BCS1106" s="4"/>
      <c r="BCW1106" s="4"/>
      <c r="BDI1106" s="4"/>
      <c r="BDM1106" s="4"/>
      <c r="BDY1106" s="4"/>
      <c r="BEC1106" s="4"/>
      <c r="BEO1106" s="4"/>
      <c r="BES1106" s="4"/>
      <c r="BFE1106" s="4"/>
      <c r="BFI1106" s="4"/>
      <c r="BFU1106" s="4"/>
    </row>
    <row r="1107" spans="1:1021 1033:1529" x14ac:dyDescent="0.2">
      <c r="A1107" s="4"/>
      <c r="D1107" s="16"/>
      <c r="CO1107" s="4"/>
      <c r="DA1107" s="4"/>
      <c r="DE1107" s="4"/>
      <c r="DQ1107" s="4"/>
      <c r="DU1107" s="4"/>
      <c r="EG1107" s="4"/>
      <c r="EK1107" s="4"/>
      <c r="EW1107" s="4"/>
      <c r="FA1107" s="4"/>
      <c r="FM1107" s="4"/>
      <c r="FQ1107" s="4"/>
      <c r="GC1107" s="4"/>
      <c r="GG1107" s="4"/>
      <c r="GS1107" s="4"/>
      <c r="GW1107" s="4"/>
      <c r="HI1107" s="4"/>
      <c r="HM1107" s="4"/>
      <c r="HY1107" s="4"/>
      <c r="IC1107" s="4"/>
      <c r="IO1107" s="4"/>
      <c r="IS1107" s="4"/>
      <c r="JE1107" s="4"/>
      <c r="JI1107" s="4"/>
      <c r="JU1107" s="4"/>
      <c r="JY1107" s="4"/>
      <c r="KK1107" s="4"/>
      <c r="KO1107" s="4"/>
      <c r="LA1107" s="4"/>
      <c r="LE1107" s="4"/>
      <c r="LQ1107" s="4"/>
      <c r="LU1107" s="4"/>
      <c r="MG1107" s="4"/>
      <c r="MK1107" s="4"/>
      <c r="MW1107" s="4"/>
      <c r="NA1107" s="4"/>
      <c r="NM1107" s="4"/>
      <c r="NQ1107" s="4"/>
      <c r="OC1107" s="4"/>
      <c r="OG1107" s="4"/>
      <c r="OS1107" s="4"/>
      <c r="OW1107" s="4"/>
      <c r="PI1107" s="4"/>
      <c r="PM1107" s="4"/>
      <c r="PY1107" s="4"/>
      <c r="QC1107" s="4"/>
      <c r="QO1107" s="4"/>
      <c r="QS1107" s="4"/>
      <c r="RE1107" s="4"/>
      <c r="RI1107" s="4"/>
      <c r="RU1107" s="4"/>
      <c r="RY1107" s="4"/>
      <c r="SK1107" s="4"/>
      <c r="SO1107" s="4"/>
      <c r="TA1107" s="4"/>
      <c r="TE1107" s="4"/>
      <c r="TQ1107" s="4"/>
      <c r="TU1107" s="4"/>
      <c r="UG1107" s="4"/>
      <c r="UK1107" s="4"/>
      <c r="UW1107" s="4"/>
      <c r="VA1107" s="4"/>
      <c r="VM1107" s="4"/>
      <c r="VQ1107" s="4"/>
      <c r="WC1107" s="4"/>
      <c r="WG1107" s="4"/>
      <c r="WS1107" s="4"/>
      <c r="WW1107" s="4"/>
      <c r="XI1107" s="4"/>
      <c r="XM1107" s="4"/>
      <c r="XY1107" s="4"/>
      <c r="YC1107" s="4"/>
      <c r="YO1107" s="4"/>
      <c r="YS1107" s="4"/>
      <c r="ZE1107" s="4"/>
      <c r="ZI1107" s="4"/>
      <c r="ZU1107" s="4"/>
      <c r="ZY1107" s="4"/>
      <c r="AAK1107" s="4"/>
      <c r="AAO1107" s="4"/>
      <c r="ABA1107" s="4"/>
      <c r="ABE1107" s="4"/>
      <c r="ABQ1107" s="4"/>
      <c r="ABU1107" s="4"/>
      <c r="ACG1107" s="4"/>
      <c r="ACK1107" s="4"/>
      <c r="ACW1107" s="4"/>
      <c r="ADA1107" s="4"/>
      <c r="ADM1107" s="4"/>
      <c r="ADQ1107" s="4"/>
      <c r="AEC1107" s="4"/>
      <c r="AEG1107" s="4"/>
      <c r="AES1107" s="4"/>
      <c r="AEW1107" s="4"/>
      <c r="AFI1107" s="4"/>
      <c r="AFM1107" s="4"/>
      <c r="AFY1107" s="4"/>
      <c r="AGC1107" s="4"/>
      <c r="AGO1107" s="4"/>
      <c r="AGS1107" s="4"/>
      <c r="AHE1107" s="4"/>
      <c r="AHI1107" s="4"/>
      <c r="AHU1107" s="4"/>
      <c r="AHY1107" s="4"/>
      <c r="AIK1107" s="4"/>
      <c r="AIO1107" s="4"/>
      <c r="AJA1107" s="4"/>
      <c r="AJE1107" s="4"/>
      <c r="AJQ1107" s="4"/>
      <c r="AJU1107" s="4"/>
      <c r="AKG1107" s="4"/>
      <c r="AKK1107" s="4"/>
      <c r="AKW1107" s="4"/>
      <c r="ALA1107" s="4"/>
      <c r="ALM1107" s="4"/>
      <c r="ALQ1107" s="4"/>
      <c r="AMC1107" s="4"/>
      <c r="AMG1107" s="4"/>
      <c r="AMS1107" s="4"/>
      <c r="AMW1107" s="4"/>
      <c r="ANI1107" s="4"/>
      <c r="ANM1107" s="4"/>
      <c r="ANY1107" s="4"/>
      <c r="AOC1107" s="4"/>
      <c r="AOO1107" s="4"/>
      <c r="AOS1107" s="4"/>
      <c r="APE1107" s="4"/>
      <c r="API1107" s="4"/>
      <c r="APU1107" s="4"/>
      <c r="APY1107" s="4"/>
      <c r="AQK1107" s="4"/>
      <c r="AQO1107" s="4"/>
      <c r="ARA1107" s="4"/>
      <c r="ARE1107" s="4"/>
      <c r="ARQ1107" s="4"/>
      <c r="ARU1107" s="4"/>
      <c r="ASG1107" s="4"/>
      <c r="ASK1107" s="4"/>
      <c r="ASW1107" s="4"/>
      <c r="ATA1107" s="4"/>
      <c r="ATM1107" s="4"/>
      <c r="ATQ1107" s="4"/>
      <c r="AUC1107" s="4"/>
      <c r="AUG1107" s="4"/>
      <c r="AUS1107" s="4"/>
      <c r="AUW1107" s="4"/>
      <c r="AVI1107" s="4"/>
      <c r="AVM1107" s="4"/>
      <c r="AVY1107" s="4"/>
      <c r="AWC1107" s="4"/>
      <c r="AWO1107" s="4"/>
      <c r="AWS1107" s="4"/>
      <c r="AXE1107" s="4"/>
      <c r="AXI1107" s="4"/>
      <c r="AXU1107" s="4"/>
      <c r="AXY1107" s="4"/>
      <c r="AYK1107" s="4"/>
      <c r="AYO1107" s="4"/>
      <c r="AZA1107" s="4"/>
      <c r="AZE1107" s="4"/>
      <c r="AZQ1107" s="4"/>
      <c r="AZU1107" s="4"/>
      <c r="BAG1107" s="4"/>
      <c r="BAK1107" s="4"/>
      <c r="BAW1107" s="4"/>
      <c r="BBA1107" s="4"/>
      <c r="BBM1107" s="4"/>
      <c r="BBQ1107" s="4"/>
      <c r="BCC1107" s="4"/>
      <c r="BCG1107" s="4"/>
      <c r="BCS1107" s="4"/>
      <c r="BCW1107" s="4"/>
      <c r="BDI1107" s="4"/>
      <c r="BDM1107" s="4"/>
      <c r="BDY1107" s="4"/>
      <c r="BEC1107" s="4"/>
      <c r="BEO1107" s="4"/>
      <c r="BES1107" s="4"/>
      <c r="BFE1107" s="4"/>
      <c r="BFI1107" s="4"/>
      <c r="BFU1107" s="4"/>
    </row>
    <row r="1108" spans="1:1021 1033:1529" x14ac:dyDescent="0.2">
      <c r="A1108" s="4"/>
      <c r="D1108" s="16"/>
      <c r="CO1108" s="4"/>
      <c r="DA1108" s="4"/>
      <c r="DE1108" s="4"/>
      <c r="DQ1108" s="4"/>
      <c r="DU1108" s="4"/>
      <c r="EG1108" s="4"/>
      <c r="EK1108" s="4"/>
      <c r="EW1108" s="4"/>
      <c r="FA1108" s="4"/>
      <c r="FM1108" s="4"/>
      <c r="FQ1108" s="4"/>
      <c r="GC1108" s="4"/>
      <c r="GG1108" s="4"/>
      <c r="GS1108" s="4"/>
      <c r="GW1108" s="4"/>
      <c r="HI1108" s="4"/>
      <c r="HM1108" s="4"/>
      <c r="HY1108" s="4"/>
      <c r="IC1108" s="4"/>
      <c r="IO1108" s="4"/>
      <c r="IS1108" s="4"/>
      <c r="JE1108" s="4"/>
      <c r="JI1108" s="4"/>
      <c r="JU1108" s="4"/>
      <c r="JY1108" s="4"/>
      <c r="KK1108" s="4"/>
      <c r="KO1108" s="4"/>
      <c r="LA1108" s="4"/>
      <c r="LE1108" s="4"/>
      <c r="LQ1108" s="4"/>
      <c r="LU1108" s="4"/>
      <c r="MG1108" s="4"/>
      <c r="MK1108" s="4"/>
      <c r="MW1108" s="4"/>
      <c r="NA1108" s="4"/>
      <c r="NM1108" s="4"/>
      <c r="NQ1108" s="4"/>
      <c r="OC1108" s="4"/>
      <c r="OG1108" s="4"/>
      <c r="OS1108" s="4"/>
      <c r="OW1108" s="4"/>
      <c r="PI1108" s="4"/>
      <c r="PM1108" s="4"/>
      <c r="PY1108" s="4"/>
      <c r="QC1108" s="4"/>
      <c r="QO1108" s="4"/>
      <c r="QS1108" s="4"/>
      <c r="RE1108" s="4"/>
      <c r="RI1108" s="4"/>
      <c r="RU1108" s="4"/>
      <c r="RY1108" s="4"/>
      <c r="SK1108" s="4"/>
      <c r="SO1108" s="4"/>
      <c r="TA1108" s="4"/>
      <c r="TE1108" s="4"/>
      <c r="TQ1108" s="4"/>
      <c r="TU1108" s="4"/>
      <c r="UG1108" s="4"/>
      <c r="UK1108" s="4"/>
      <c r="UW1108" s="4"/>
      <c r="VA1108" s="4"/>
      <c r="VM1108" s="4"/>
      <c r="VQ1108" s="4"/>
      <c r="WC1108" s="4"/>
      <c r="WG1108" s="4"/>
      <c r="WS1108" s="4"/>
      <c r="WW1108" s="4"/>
      <c r="XI1108" s="4"/>
      <c r="XM1108" s="4"/>
      <c r="XY1108" s="4"/>
      <c r="YC1108" s="4"/>
      <c r="YO1108" s="4"/>
      <c r="YS1108" s="4"/>
      <c r="ZE1108" s="4"/>
      <c r="ZI1108" s="4"/>
      <c r="ZU1108" s="4"/>
      <c r="ZY1108" s="4"/>
      <c r="AAK1108" s="4"/>
      <c r="AAO1108" s="4"/>
      <c r="ABA1108" s="4"/>
      <c r="ABE1108" s="4"/>
      <c r="ABQ1108" s="4"/>
      <c r="ABU1108" s="4"/>
      <c r="ACG1108" s="4"/>
      <c r="ACK1108" s="4"/>
      <c r="ACW1108" s="4"/>
      <c r="ADA1108" s="4"/>
      <c r="ADM1108" s="4"/>
      <c r="ADQ1108" s="4"/>
      <c r="AEC1108" s="4"/>
      <c r="AEG1108" s="4"/>
      <c r="AES1108" s="4"/>
      <c r="AEW1108" s="4"/>
      <c r="AFI1108" s="4"/>
      <c r="AFM1108" s="4"/>
      <c r="AFY1108" s="4"/>
      <c r="AGC1108" s="4"/>
      <c r="AGO1108" s="4"/>
      <c r="AGS1108" s="4"/>
      <c r="AHE1108" s="4"/>
      <c r="AHI1108" s="4"/>
      <c r="AHU1108" s="4"/>
      <c r="AHY1108" s="4"/>
      <c r="AIK1108" s="4"/>
      <c r="AIO1108" s="4"/>
      <c r="AJA1108" s="4"/>
      <c r="AJE1108" s="4"/>
      <c r="AJQ1108" s="4"/>
      <c r="AJU1108" s="4"/>
      <c r="AKG1108" s="4"/>
      <c r="AKK1108" s="4"/>
      <c r="AKW1108" s="4"/>
      <c r="ALA1108" s="4"/>
      <c r="ALM1108" s="4"/>
      <c r="ALQ1108" s="4"/>
      <c r="AMC1108" s="4"/>
      <c r="AMG1108" s="4"/>
      <c r="AMS1108" s="4"/>
      <c r="AMW1108" s="4"/>
      <c r="ANI1108" s="4"/>
      <c r="ANM1108" s="4"/>
      <c r="ANY1108" s="4"/>
      <c r="AOC1108" s="4"/>
      <c r="AOO1108" s="4"/>
      <c r="AOS1108" s="4"/>
      <c r="APE1108" s="4"/>
      <c r="API1108" s="4"/>
      <c r="APU1108" s="4"/>
      <c r="APY1108" s="4"/>
      <c r="AQK1108" s="4"/>
      <c r="AQO1108" s="4"/>
      <c r="ARA1108" s="4"/>
      <c r="ARE1108" s="4"/>
      <c r="ARQ1108" s="4"/>
      <c r="ARU1108" s="4"/>
      <c r="ASG1108" s="4"/>
      <c r="ASK1108" s="4"/>
      <c r="ASW1108" s="4"/>
      <c r="ATA1108" s="4"/>
      <c r="ATM1108" s="4"/>
      <c r="ATQ1108" s="4"/>
      <c r="AUC1108" s="4"/>
      <c r="AUG1108" s="4"/>
      <c r="AUS1108" s="4"/>
      <c r="AUW1108" s="4"/>
      <c r="AVI1108" s="4"/>
      <c r="AVM1108" s="4"/>
      <c r="AVY1108" s="4"/>
      <c r="AWC1108" s="4"/>
      <c r="AWO1108" s="4"/>
      <c r="AWS1108" s="4"/>
      <c r="AXE1108" s="4"/>
      <c r="AXI1108" s="4"/>
      <c r="AXU1108" s="4"/>
      <c r="AXY1108" s="4"/>
      <c r="AYK1108" s="4"/>
      <c r="AYO1108" s="4"/>
      <c r="AZA1108" s="4"/>
      <c r="AZE1108" s="4"/>
      <c r="AZQ1108" s="4"/>
      <c r="AZU1108" s="4"/>
      <c r="BAG1108" s="4"/>
      <c r="BAK1108" s="4"/>
      <c r="BAW1108" s="4"/>
      <c r="BBA1108" s="4"/>
      <c r="BBM1108" s="4"/>
      <c r="BBQ1108" s="4"/>
      <c r="BCC1108" s="4"/>
      <c r="BCG1108" s="4"/>
      <c r="BCS1108" s="4"/>
      <c r="BCW1108" s="4"/>
      <c r="BDI1108" s="4"/>
      <c r="BDM1108" s="4"/>
      <c r="BDY1108" s="4"/>
      <c r="BEC1108" s="4"/>
      <c r="BEO1108" s="4"/>
      <c r="BES1108" s="4"/>
      <c r="BFE1108" s="4"/>
      <c r="BFI1108" s="4"/>
      <c r="BFU1108" s="4"/>
    </row>
    <row r="1109" spans="1:1021 1033:1529" x14ac:dyDescent="0.2">
      <c r="A1109" s="4"/>
      <c r="D1109" s="16"/>
      <c r="CO1109" s="4"/>
      <c r="DA1109" s="4"/>
      <c r="DE1109" s="4"/>
      <c r="DQ1109" s="4"/>
      <c r="DU1109" s="4"/>
      <c r="EG1109" s="4"/>
      <c r="EK1109" s="4"/>
      <c r="EW1109" s="4"/>
      <c r="FA1109" s="4"/>
      <c r="FM1109" s="4"/>
      <c r="FQ1109" s="4"/>
      <c r="GC1109" s="4"/>
      <c r="GG1109" s="4"/>
      <c r="GS1109" s="4"/>
      <c r="GW1109" s="4"/>
      <c r="HI1109" s="4"/>
      <c r="HM1109" s="4"/>
      <c r="HY1109" s="4"/>
      <c r="IC1109" s="4"/>
      <c r="IO1109" s="4"/>
      <c r="IS1109" s="4"/>
      <c r="JE1109" s="4"/>
      <c r="JI1109" s="4"/>
      <c r="JU1109" s="4"/>
      <c r="JY1109" s="4"/>
      <c r="KK1109" s="4"/>
      <c r="KO1109" s="4"/>
      <c r="LA1109" s="4"/>
      <c r="LE1109" s="4"/>
      <c r="LQ1109" s="4"/>
      <c r="LU1109" s="4"/>
      <c r="MG1109" s="4"/>
      <c r="MK1109" s="4"/>
      <c r="MW1109" s="4"/>
      <c r="NA1109" s="4"/>
      <c r="NM1109" s="4"/>
      <c r="NQ1109" s="4"/>
      <c r="OC1109" s="4"/>
      <c r="OG1109" s="4"/>
      <c r="OS1109" s="4"/>
      <c r="OW1109" s="4"/>
      <c r="PI1109" s="4"/>
      <c r="PM1109" s="4"/>
      <c r="PY1109" s="4"/>
      <c r="QC1109" s="4"/>
      <c r="QO1109" s="4"/>
      <c r="QS1109" s="4"/>
      <c r="RE1109" s="4"/>
      <c r="RI1109" s="4"/>
      <c r="RU1109" s="4"/>
      <c r="RY1109" s="4"/>
      <c r="SK1109" s="4"/>
      <c r="SO1109" s="4"/>
      <c r="TA1109" s="4"/>
      <c r="TE1109" s="4"/>
      <c r="TQ1109" s="4"/>
      <c r="TU1109" s="4"/>
      <c r="UG1109" s="4"/>
      <c r="UK1109" s="4"/>
      <c r="UW1109" s="4"/>
      <c r="VA1109" s="4"/>
      <c r="VM1109" s="4"/>
      <c r="VQ1109" s="4"/>
      <c r="WC1109" s="4"/>
      <c r="WG1109" s="4"/>
      <c r="WS1109" s="4"/>
      <c r="WW1109" s="4"/>
      <c r="XI1109" s="4"/>
      <c r="XM1109" s="4"/>
      <c r="XY1109" s="4"/>
      <c r="YC1109" s="4"/>
      <c r="YO1109" s="4"/>
      <c r="YS1109" s="4"/>
      <c r="ZE1109" s="4"/>
      <c r="ZI1109" s="4"/>
      <c r="ZU1109" s="4"/>
      <c r="ZY1109" s="4"/>
      <c r="AAK1109" s="4"/>
      <c r="AAO1109" s="4"/>
      <c r="ABA1109" s="4"/>
      <c r="ABE1109" s="4"/>
      <c r="ABQ1109" s="4"/>
      <c r="ABU1109" s="4"/>
      <c r="ACG1109" s="4"/>
      <c r="ACK1109" s="4"/>
      <c r="ACW1109" s="4"/>
      <c r="ADA1109" s="4"/>
      <c r="ADM1109" s="4"/>
      <c r="ADQ1109" s="4"/>
      <c r="AEC1109" s="4"/>
      <c r="AEG1109" s="4"/>
      <c r="AES1109" s="4"/>
      <c r="AEW1109" s="4"/>
      <c r="AFI1109" s="4"/>
      <c r="AFM1109" s="4"/>
      <c r="AFY1109" s="4"/>
      <c r="AGC1109" s="4"/>
      <c r="AGO1109" s="4"/>
      <c r="AGS1109" s="4"/>
      <c r="AHE1109" s="4"/>
      <c r="AHI1109" s="4"/>
      <c r="AHU1109" s="4"/>
      <c r="AHY1109" s="4"/>
      <c r="AIK1109" s="4"/>
      <c r="AIO1109" s="4"/>
      <c r="AJA1109" s="4"/>
      <c r="AJE1109" s="4"/>
      <c r="AJQ1109" s="4"/>
      <c r="AJU1109" s="4"/>
      <c r="AKG1109" s="4"/>
      <c r="AKK1109" s="4"/>
      <c r="AKW1109" s="4"/>
      <c r="ALA1109" s="4"/>
      <c r="ALM1109" s="4"/>
      <c r="ALQ1109" s="4"/>
      <c r="AMC1109" s="4"/>
      <c r="AMG1109" s="4"/>
      <c r="AMS1109" s="4"/>
      <c r="AMW1109" s="4"/>
      <c r="ANI1109" s="4"/>
      <c r="ANM1109" s="4"/>
      <c r="ANY1109" s="4"/>
      <c r="AOC1109" s="4"/>
      <c r="AOO1109" s="4"/>
      <c r="AOS1109" s="4"/>
      <c r="APE1109" s="4"/>
      <c r="API1109" s="4"/>
      <c r="APU1109" s="4"/>
      <c r="APY1109" s="4"/>
      <c r="AQK1109" s="4"/>
      <c r="AQO1109" s="4"/>
      <c r="ARA1109" s="4"/>
      <c r="ARE1109" s="4"/>
      <c r="ARQ1109" s="4"/>
      <c r="ARU1109" s="4"/>
      <c r="ASG1109" s="4"/>
      <c r="ASK1109" s="4"/>
      <c r="ASW1109" s="4"/>
      <c r="ATA1109" s="4"/>
      <c r="ATM1109" s="4"/>
      <c r="ATQ1109" s="4"/>
      <c r="AUC1109" s="4"/>
      <c r="AUG1109" s="4"/>
      <c r="AUS1109" s="4"/>
      <c r="AUW1109" s="4"/>
      <c r="AVI1109" s="4"/>
      <c r="AVM1109" s="4"/>
      <c r="AVY1109" s="4"/>
      <c r="AWC1109" s="4"/>
      <c r="AWO1109" s="4"/>
      <c r="AWS1109" s="4"/>
      <c r="AXE1109" s="4"/>
      <c r="AXI1109" s="4"/>
      <c r="AXU1109" s="4"/>
      <c r="AXY1109" s="4"/>
      <c r="AYK1109" s="4"/>
      <c r="AYO1109" s="4"/>
      <c r="AZA1109" s="4"/>
      <c r="AZE1109" s="4"/>
      <c r="AZQ1109" s="4"/>
      <c r="AZU1109" s="4"/>
      <c r="BAG1109" s="4"/>
      <c r="BAK1109" s="4"/>
      <c r="BAW1109" s="4"/>
      <c r="BBA1109" s="4"/>
      <c r="BBM1109" s="4"/>
      <c r="BBQ1109" s="4"/>
      <c r="BCC1109" s="4"/>
      <c r="BCG1109" s="4"/>
      <c r="BCS1109" s="4"/>
      <c r="BCW1109" s="4"/>
      <c r="BDI1109" s="4"/>
      <c r="BDM1109" s="4"/>
      <c r="BDY1109" s="4"/>
      <c r="BEC1109" s="4"/>
      <c r="BEO1109" s="4"/>
      <c r="BES1109" s="4"/>
      <c r="BFE1109" s="4"/>
      <c r="BFI1109" s="4"/>
      <c r="BFU1109" s="4"/>
    </row>
    <row r="1110" spans="1:1021 1033:1529" x14ac:dyDescent="0.2">
      <c r="A1110" s="4"/>
      <c r="D1110" s="16"/>
      <c r="CO1110" s="4"/>
      <c r="DA1110" s="4"/>
      <c r="DE1110" s="4"/>
      <c r="DQ1110" s="4"/>
      <c r="DU1110" s="4"/>
      <c r="EG1110" s="4"/>
      <c r="EK1110" s="4"/>
      <c r="EW1110" s="4"/>
      <c r="FA1110" s="4"/>
      <c r="FM1110" s="4"/>
      <c r="FQ1110" s="4"/>
      <c r="GC1110" s="4"/>
      <c r="GG1110" s="4"/>
      <c r="GS1110" s="4"/>
      <c r="GW1110" s="4"/>
      <c r="HI1110" s="4"/>
      <c r="HM1110" s="4"/>
      <c r="HY1110" s="4"/>
      <c r="IC1110" s="4"/>
      <c r="IO1110" s="4"/>
      <c r="IS1110" s="4"/>
      <c r="JE1110" s="4"/>
      <c r="JI1110" s="4"/>
      <c r="JU1110" s="4"/>
      <c r="JY1110" s="4"/>
      <c r="KK1110" s="4"/>
      <c r="KO1110" s="4"/>
      <c r="LA1110" s="4"/>
      <c r="LE1110" s="4"/>
      <c r="LQ1110" s="4"/>
      <c r="LU1110" s="4"/>
      <c r="MG1110" s="4"/>
      <c r="MK1110" s="4"/>
      <c r="MW1110" s="4"/>
      <c r="NA1110" s="4"/>
      <c r="NM1110" s="4"/>
      <c r="NQ1110" s="4"/>
      <c r="OC1110" s="4"/>
      <c r="OG1110" s="4"/>
      <c r="OS1110" s="4"/>
      <c r="OW1110" s="4"/>
      <c r="PI1110" s="4"/>
      <c r="PM1110" s="4"/>
      <c r="PY1110" s="4"/>
      <c r="QC1110" s="4"/>
      <c r="QO1110" s="4"/>
      <c r="QS1110" s="4"/>
      <c r="RE1110" s="4"/>
      <c r="RI1110" s="4"/>
      <c r="RU1110" s="4"/>
      <c r="RY1110" s="4"/>
      <c r="SK1110" s="4"/>
      <c r="SO1110" s="4"/>
      <c r="TA1110" s="4"/>
      <c r="TE1110" s="4"/>
      <c r="TQ1110" s="4"/>
      <c r="TU1110" s="4"/>
      <c r="UG1110" s="4"/>
      <c r="UK1110" s="4"/>
      <c r="UW1110" s="4"/>
      <c r="VA1110" s="4"/>
      <c r="VM1110" s="4"/>
      <c r="VQ1110" s="4"/>
      <c r="WC1110" s="4"/>
      <c r="WG1110" s="4"/>
      <c r="WS1110" s="4"/>
      <c r="WW1110" s="4"/>
      <c r="XI1110" s="4"/>
      <c r="XM1110" s="4"/>
      <c r="XY1110" s="4"/>
      <c r="YC1110" s="4"/>
      <c r="YO1110" s="4"/>
      <c r="YS1110" s="4"/>
      <c r="ZE1110" s="4"/>
      <c r="ZI1110" s="4"/>
      <c r="ZU1110" s="4"/>
      <c r="ZY1110" s="4"/>
      <c r="AAK1110" s="4"/>
      <c r="AAO1110" s="4"/>
      <c r="ABA1110" s="4"/>
      <c r="ABE1110" s="4"/>
      <c r="ABQ1110" s="4"/>
      <c r="ABU1110" s="4"/>
      <c r="ACG1110" s="4"/>
      <c r="ACK1110" s="4"/>
      <c r="ACW1110" s="4"/>
      <c r="ADA1110" s="4"/>
      <c r="ADM1110" s="4"/>
      <c r="ADQ1110" s="4"/>
      <c r="AEC1110" s="4"/>
      <c r="AEG1110" s="4"/>
      <c r="AES1110" s="4"/>
      <c r="AEW1110" s="4"/>
      <c r="AFI1110" s="4"/>
      <c r="AFM1110" s="4"/>
      <c r="AFY1110" s="4"/>
      <c r="AGC1110" s="4"/>
      <c r="AGO1110" s="4"/>
      <c r="AGS1110" s="4"/>
      <c r="AHE1110" s="4"/>
      <c r="AHI1110" s="4"/>
      <c r="AHU1110" s="4"/>
      <c r="AHY1110" s="4"/>
      <c r="AIK1110" s="4"/>
      <c r="AIO1110" s="4"/>
      <c r="AJA1110" s="4"/>
      <c r="AJE1110" s="4"/>
      <c r="AJQ1110" s="4"/>
      <c r="AJU1110" s="4"/>
      <c r="AKG1110" s="4"/>
      <c r="AKK1110" s="4"/>
      <c r="AKW1110" s="4"/>
      <c r="ALA1110" s="4"/>
      <c r="ALM1110" s="4"/>
      <c r="ALQ1110" s="4"/>
      <c r="AMC1110" s="4"/>
      <c r="AMG1110" s="4"/>
      <c r="AMS1110" s="4"/>
      <c r="AMW1110" s="4"/>
      <c r="ANI1110" s="4"/>
      <c r="ANM1110" s="4"/>
      <c r="ANY1110" s="4"/>
      <c r="AOC1110" s="4"/>
      <c r="AOO1110" s="4"/>
      <c r="AOS1110" s="4"/>
      <c r="APE1110" s="4"/>
      <c r="API1110" s="4"/>
      <c r="APU1110" s="4"/>
      <c r="APY1110" s="4"/>
      <c r="AQK1110" s="4"/>
      <c r="AQO1110" s="4"/>
      <c r="ARA1110" s="4"/>
      <c r="ARE1110" s="4"/>
      <c r="ARQ1110" s="4"/>
      <c r="ARU1110" s="4"/>
      <c r="ASG1110" s="4"/>
      <c r="ASK1110" s="4"/>
      <c r="ASW1110" s="4"/>
      <c r="ATA1110" s="4"/>
      <c r="ATM1110" s="4"/>
      <c r="ATQ1110" s="4"/>
      <c r="AUC1110" s="4"/>
      <c r="AUG1110" s="4"/>
      <c r="AUS1110" s="4"/>
      <c r="AUW1110" s="4"/>
      <c r="AVI1110" s="4"/>
      <c r="AVM1110" s="4"/>
      <c r="AVY1110" s="4"/>
      <c r="AWC1110" s="4"/>
      <c r="AWO1110" s="4"/>
      <c r="AWS1110" s="4"/>
      <c r="AXE1110" s="4"/>
      <c r="AXI1110" s="4"/>
      <c r="AXU1110" s="4"/>
      <c r="AXY1110" s="4"/>
      <c r="AYK1110" s="4"/>
      <c r="AYO1110" s="4"/>
      <c r="AZA1110" s="4"/>
      <c r="AZE1110" s="4"/>
      <c r="AZQ1110" s="4"/>
      <c r="AZU1110" s="4"/>
      <c r="BAG1110" s="4"/>
      <c r="BAK1110" s="4"/>
      <c r="BAW1110" s="4"/>
      <c r="BBA1110" s="4"/>
      <c r="BBM1110" s="4"/>
      <c r="BBQ1110" s="4"/>
      <c r="BCC1110" s="4"/>
      <c r="BCG1110" s="4"/>
      <c r="BCS1110" s="4"/>
      <c r="BCW1110" s="4"/>
      <c r="BDI1110" s="4"/>
      <c r="BDM1110" s="4"/>
      <c r="BDY1110" s="4"/>
      <c r="BEC1110" s="4"/>
      <c r="BEO1110" s="4"/>
      <c r="BES1110" s="4"/>
      <c r="BFE1110" s="4"/>
      <c r="BFI1110" s="4"/>
      <c r="BFU1110" s="4"/>
    </row>
    <row r="1111" spans="1:1021 1033:1529" x14ac:dyDescent="0.2">
      <c r="A1111" s="4"/>
      <c r="D1111" s="16"/>
      <c r="CO1111" s="4"/>
      <c r="DA1111" s="4"/>
      <c r="DE1111" s="4"/>
      <c r="DQ1111" s="4"/>
      <c r="DU1111" s="4"/>
      <c r="EG1111" s="4"/>
      <c r="EK1111" s="4"/>
      <c r="EW1111" s="4"/>
      <c r="FA1111" s="4"/>
      <c r="FM1111" s="4"/>
      <c r="FQ1111" s="4"/>
      <c r="GC1111" s="4"/>
      <c r="GG1111" s="4"/>
      <c r="GS1111" s="4"/>
      <c r="GW1111" s="4"/>
      <c r="HI1111" s="4"/>
      <c r="HM1111" s="4"/>
      <c r="HY1111" s="4"/>
      <c r="IC1111" s="4"/>
      <c r="IO1111" s="4"/>
      <c r="IS1111" s="4"/>
      <c r="JE1111" s="4"/>
      <c r="JI1111" s="4"/>
      <c r="JU1111" s="4"/>
      <c r="JY1111" s="4"/>
      <c r="KK1111" s="4"/>
      <c r="KO1111" s="4"/>
      <c r="LA1111" s="4"/>
      <c r="LE1111" s="4"/>
      <c r="LQ1111" s="4"/>
      <c r="LU1111" s="4"/>
      <c r="MG1111" s="4"/>
      <c r="MK1111" s="4"/>
      <c r="MW1111" s="4"/>
      <c r="NA1111" s="4"/>
      <c r="NM1111" s="4"/>
      <c r="NQ1111" s="4"/>
      <c r="OC1111" s="4"/>
      <c r="OG1111" s="4"/>
      <c r="OS1111" s="4"/>
      <c r="OW1111" s="4"/>
      <c r="PI1111" s="4"/>
      <c r="PM1111" s="4"/>
      <c r="PY1111" s="4"/>
      <c r="QC1111" s="4"/>
      <c r="QO1111" s="4"/>
      <c r="QS1111" s="4"/>
      <c r="RE1111" s="4"/>
      <c r="RI1111" s="4"/>
      <c r="RU1111" s="4"/>
      <c r="RY1111" s="4"/>
      <c r="SK1111" s="4"/>
      <c r="SO1111" s="4"/>
      <c r="TA1111" s="4"/>
      <c r="TE1111" s="4"/>
      <c r="TQ1111" s="4"/>
      <c r="TU1111" s="4"/>
      <c r="UG1111" s="4"/>
      <c r="UK1111" s="4"/>
      <c r="UW1111" s="4"/>
      <c r="VA1111" s="4"/>
      <c r="VM1111" s="4"/>
      <c r="VQ1111" s="4"/>
      <c r="WC1111" s="4"/>
      <c r="WG1111" s="4"/>
      <c r="WS1111" s="4"/>
      <c r="WW1111" s="4"/>
      <c r="XI1111" s="4"/>
      <c r="XM1111" s="4"/>
      <c r="XY1111" s="4"/>
      <c r="YC1111" s="4"/>
      <c r="YO1111" s="4"/>
      <c r="YS1111" s="4"/>
      <c r="ZE1111" s="4"/>
      <c r="ZI1111" s="4"/>
      <c r="ZU1111" s="4"/>
      <c r="ZY1111" s="4"/>
      <c r="AAK1111" s="4"/>
      <c r="AAO1111" s="4"/>
      <c r="ABA1111" s="4"/>
      <c r="ABE1111" s="4"/>
      <c r="ABQ1111" s="4"/>
      <c r="ABU1111" s="4"/>
      <c r="ACG1111" s="4"/>
      <c r="ACK1111" s="4"/>
      <c r="ACW1111" s="4"/>
      <c r="ADA1111" s="4"/>
      <c r="ADM1111" s="4"/>
      <c r="ADQ1111" s="4"/>
      <c r="AEC1111" s="4"/>
      <c r="AEG1111" s="4"/>
      <c r="AES1111" s="4"/>
      <c r="AEW1111" s="4"/>
      <c r="AFI1111" s="4"/>
      <c r="AFM1111" s="4"/>
      <c r="AFY1111" s="4"/>
      <c r="AGC1111" s="4"/>
      <c r="AGO1111" s="4"/>
      <c r="AGS1111" s="4"/>
      <c r="AHE1111" s="4"/>
      <c r="AHI1111" s="4"/>
      <c r="AHU1111" s="4"/>
      <c r="AHY1111" s="4"/>
      <c r="AIK1111" s="4"/>
      <c r="AIO1111" s="4"/>
      <c r="AJA1111" s="4"/>
      <c r="AJE1111" s="4"/>
      <c r="AJQ1111" s="4"/>
      <c r="AJU1111" s="4"/>
      <c r="AKG1111" s="4"/>
      <c r="AKK1111" s="4"/>
      <c r="AKW1111" s="4"/>
      <c r="ALA1111" s="4"/>
      <c r="ALM1111" s="4"/>
      <c r="ALQ1111" s="4"/>
      <c r="AMC1111" s="4"/>
      <c r="AMG1111" s="4"/>
      <c r="AMS1111" s="4"/>
      <c r="AMW1111" s="4"/>
      <c r="ANI1111" s="4"/>
      <c r="ANM1111" s="4"/>
      <c r="ANY1111" s="4"/>
      <c r="AOC1111" s="4"/>
      <c r="AOO1111" s="4"/>
      <c r="AOS1111" s="4"/>
      <c r="APE1111" s="4"/>
      <c r="API1111" s="4"/>
      <c r="APU1111" s="4"/>
      <c r="APY1111" s="4"/>
      <c r="AQK1111" s="4"/>
      <c r="AQO1111" s="4"/>
      <c r="ARA1111" s="4"/>
      <c r="ARE1111" s="4"/>
      <c r="ARQ1111" s="4"/>
      <c r="ARU1111" s="4"/>
      <c r="ASG1111" s="4"/>
      <c r="ASK1111" s="4"/>
      <c r="ASW1111" s="4"/>
      <c r="ATA1111" s="4"/>
      <c r="ATM1111" s="4"/>
      <c r="ATQ1111" s="4"/>
      <c r="AUC1111" s="4"/>
      <c r="AUG1111" s="4"/>
      <c r="AUS1111" s="4"/>
      <c r="AUW1111" s="4"/>
      <c r="AVI1111" s="4"/>
      <c r="AVM1111" s="4"/>
      <c r="AVY1111" s="4"/>
      <c r="AWC1111" s="4"/>
      <c r="AWO1111" s="4"/>
      <c r="AWS1111" s="4"/>
      <c r="AXE1111" s="4"/>
      <c r="AXI1111" s="4"/>
      <c r="AXU1111" s="4"/>
      <c r="AXY1111" s="4"/>
      <c r="AYK1111" s="4"/>
      <c r="AYO1111" s="4"/>
      <c r="AZA1111" s="4"/>
      <c r="AZE1111" s="4"/>
      <c r="AZQ1111" s="4"/>
      <c r="AZU1111" s="4"/>
      <c r="BAG1111" s="4"/>
      <c r="BAK1111" s="4"/>
      <c r="BAW1111" s="4"/>
      <c r="BBA1111" s="4"/>
      <c r="BBM1111" s="4"/>
      <c r="BBQ1111" s="4"/>
      <c r="BCC1111" s="4"/>
      <c r="BCG1111" s="4"/>
      <c r="BCS1111" s="4"/>
      <c r="BCW1111" s="4"/>
      <c r="BDI1111" s="4"/>
      <c r="BDM1111" s="4"/>
      <c r="BDY1111" s="4"/>
      <c r="BEC1111" s="4"/>
      <c r="BEO1111" s="4"/>
      <c r="BES1111" s="4"/>
      <c r="BFE1111" s="4"/>
      <c r="BFI1111" s="4"/>
      <c r="BFU1111" s="4"/>
    </row>
    <row r="1112" spans="1:1021 1033:1529" x14ac:dyDescent="0.2">
      <c r="A1112" s="4"/>
      <c r="D1112" s="16"/>
      <c r="CO1112" s="4"/>
      <c r="DA1112" s="4"/>
      <c r="DE1112" s="4"/>
      <c r="DQ1112" s="4"/>
      <c r="DU1112" s="4"/>
      <c r="EG1112" s="4"/>
      <c r="EK1112" s="4"/>
      <c r="EW1112" s="4"/>
      <c r="FA1112" s="4"/>
      <c r="FM1112" s="4"/>
      <c r="FQ1112" s="4"/>
      <c r="GC1112" s="4"/>
      <c r="GG1112" s="4"/>
      <c r="GS1112" s="4"/>
      <c r="GW1112" s="4"/>
      <c r="HI1112" s="4"/>
      <c r="HM1112" s="4"/>
      <c r="HY1112" s="4"/>
      <c r="IC1112" s="4"/>
      <c r="IO1112" s="4"/>
      <c r="IS1112" s="4"/>
      <c r="JE1112" s="4"/>
      <c r="JI1112" s="4"/>
      <c r="JU1112" s="4"/>
      <c r="JY1112" s="4"/>
      <c r="KK1112" s="4"/>
      <c r="KO1112" s="4"/>
      <c r="LA1112" s="4"/>
      <c r="LE1112" s="4"/>
      <c r="LQ1112" s="4"/>
      <c r="LU1112" s="4"/>
      <c r="MG1112" s="4"/>
      <c r="MK1112" s="4"/>
      <c r="MW1112" s="4"/>
      <c r="NA1112" s="4"/>
      <c r="NM1112" s="4"/>
      <c r="NQ1112" s="4"/>
      <c r="OC1112" s="4"/>
      <c r="OG1112" s="4"/>
      <c r="OS1112" s="4"/>
      <c r="OW1112" s="4"/>
      <c r="PI1112" s="4"/>
      <c r="PM1112" s="4"/>
      <c r="PY1112" s="4"/>
      <c r="QC1112" s="4"/>
      <c r="QO1112" s="4"/>
      <c r="QS1112" s="4"/>
      <c r="RE1112" s="4"/>
      <c r="RI1112" s="4"/>
      <c r="RU1112" s="4"/>
      <c r="RY1112" s="4"/>
      <c r="SK1112" s="4"/>
      <c r="SO1112" s="4"/>
      <c r="TA1112" s="4"/>
      <c r="TE1112" s="4"/>
      <c r="TQ1112" s="4"/>
      <c r="TU1112" s="4"/>
      <c r="UG1112" s="4"/>
      <c r="UK1112" s="4"/>
      <c r="UW1112" s="4"/>
      <c r="VA1112" s="4"/>
      <c r="VM1112" s="4"/>
      <c r="VQ1112" s="4"/>
      <c r="WC1112" s="4"/>
      <c r="WG1112" s="4"/>
      <c r="WS1112" s="4"/>
      <c r="WW1112" s="4"/>
      <c r="XI1112" s="4"/>
      <c r="XM1112" s="4"/>
      <c r="XY1112" s="4"/>
      <c r="YC1112" s="4"/>
      <c r="YO1112" s="4"/>
      <c r="YS1112" s="4"/>
      <c r="ZE1112" s="4"/>
      <c r="ZI1112" s="4"/>
      <c r="ZU1112" s="4"/>
      <c r="ZY1112" s="4"/>
      <c r="AAK1112" s="4"/>
      <c r="AAO1112" s="4"/>
      <c r="ABA1112" s="4"/>
      <c r="ABE1112" s="4"/>
      <c r="ABQ1112" s="4"/>
      <c r="ABU1112" s="4"/>
      <c r="ACG1112" s="4"/>
      <c r="ACK1112" s="4"/>
      <c r="ACW1112" s="4"/>
      <c r="ADA1112" s="4"/>
      <c r="ADM1112" s="4"/>
      <c r="ADQ1112" s="4"/>
      <c r="AEC1112" s="4"/>
      <c r="AEG1112" s="4"/>
      <c r="AES1112" s="4"/>
      <c r="AEW1112" s="4"/>
      <c r="AFI1112" s="4"/>
      <c r="AFM1112" s="4"/>
      <c r="AFY1112" s="4"/>
      <c r="AGC1112" s="4"/>
      <c r="AGO1112" s="4"/>
      <c r="AGS1112" s="4"/>
      <c r="AHE1112" s="4"/>
      <c r="AHI1112" s="4"/>
      <c r="AHU1112" s="4"/>
      <c r="AHY1112" s="4"/>
      <c r="AIK1112" s="4"/>
      <c r="AIO1112" s="4"/>
      <c r="AJA1112" s="4"/>
      <c r="AJE1112" s="4"/>
      <c r="AJQ1112" s="4"/>
      <c r="AJU1112" s="4"/>
      <c r="AKG1112" s="4"/>
      <c r="AKK1112" s="4"/>
      <c r="AKW1112" s="4"/>
      <c r="ALA1112" s="4"/>
      <c r="ALM1112" s="4"/>
      <c r="ALQ1112" s="4"/>
      <c r="AMC1112" s="4"/>
      <c r="AMG1112" s="4"/>
      <c r="AMS1112" s="4"/>
      <c r="AMW1112" s="4"/>
      <c r="ANI1112" s="4"/>
      <c r="ANM1112" s="4"/>
      <c r="ANY1112" s="4"/>
      <c r="AOC1112" s="4"/>
      <c r="AOO1112" s="4"/>
      <c r="AOS1112" s="4"/>
      <c r="APE1112" s="4"/>
      <c r="API1112" s="4"/>
      <c r="APU1112" s="4"/>
      <c r="APY1112" s="4"/>
      <c r="AQK1112" s="4"/>
      <c r="AQO1112" s="4"/>
      <c r="ARA1112" s="4"/>
      <c r="ARE1112" s="4"/>
      <c r="ARQ1112" s="4"/>
      <c r="ARU1112" s="4"/>
      <c r="ASG1112" s="4"/>
      <c r="ASK1112" s="4"/>
      <c r="ASW1112" s="4"/>
      <c r="ATA1112" s="4"/>
      <c r="ATM1112" s="4"/>
      <c r="ATQ1112" s="4"/>
      <c r="AUC1112" s="4"/>
      <c r="AUG1112" s="4"/>
      <c r="AUS1112" s="4"/>
      <c r="AUW1112" s="4"/>
      <c r="AVI1112" s="4"/>
      <c r="AVM1112" s="4"/>
      <c r="AVY1112" s="4"/>
      <c r="AWC1112" s="4"/>
      <c r="AWO1112" s="4"/>
      <c r="AWS1112" s="4"/>
      <c r="AXE1112" s="4"/>
      <c r="AXI1112" s="4"/>
      <c r="AXU1112" s="4"/>
      <c r="AXY1112" s="4"/>
      <c r="AYK1112" s="4"/>
      <c r="AYO1112" s="4"/>
      <c r="AZA1112" s="4"/>
      <c r="AZE1112" s="4"/>
      <c r="AZQ1112" s="4"/>
      <c r="AZU1112" s="4"/>
      <c r="BAG1112" s="4"/>
      <c r="BAK1112" s="4"/>
      <c r="BAW1112" s="4"/>
      <c r="BBA1112" s="4"/>
      <c r="BBM1112" s="4"/>
      <c r="BBQ1112" s="4"/>
      <c r="BCC1112" s="4"/>
      <c r="BCG1112" s="4"/>
      <c r="BCS1112" s="4"/>
      <c r="BCW1112" s="4"/>
      <c r="BDI1112" s="4"/>
      <c r="BDM1112" s="4"/>
      <c r="BDY1112" s="4"/>
      <c r="BEC1112" s="4"/>
      <c r="BEO1112" s="4"/>
      <c r="BES1112" s="4"/>
      <c r="BFE1112" s="4"/>
      <c r="BFI1112" s="4"/>
      <c r="BFU1112" s="4"/>
    </row>
    <row r="1113" spans="1:1021 1033:1529" x14ac:dyDescent="0.2">
      <c r="A1113" s="4"/>
      <c r="D1113" s="16"/>
      <c r="CO1113" s="4"/>
      <c r="DA1113" s="4"/>
      <c r="DE1113" s="4"/>
      <c r="DQ1113" s="4"/>
      <c r="DU1113" s="4"/>
      <c r="EG1113" s="4"/>
      <c r="EK1113" s="4"/>
      <c r="EW1113" s="4"/>
      <c r="FA1113" s="4"/>
      <c r="FM1113" s="4"/>
      <c r="FQ1113" s="4"/>
      <c r="GC1113" s="4"/>
      <c r="GG1113" s="4"/>
      <c r="GS1113" s="4"/>
      <c r="GW1113" s="4"/>
      <c r="HI1113" s="4"/>
      <c r="HM1113" s="4"/>
      <c r="HY1113" s="4"/>
      <c r="IC1113" s="4"/>
      <c r="IO1113" s="4"/>
      <c r="IS1113" s="4"/>
      <c r="JE1113" s="4"/>
      <c r="JI1113" s="4"/>
      <c r="JU1113" s="4"/>
      <c r="JY1113" s="4"/>
      <c r="KK1113" s="4"/>
      <c r="KO1113" s="4"/>
      <c r="LA1113" s="4"/>
      <c r="LE1113" s="4"/>
      <c r="LQ1113" s="4"/>
      <c r="LU1113" s="4"/>
      <c r="MG1113" s="4"/>
      <c r="MK1113" s="4"/>
      <c r="MW1113" s="4"/>
      <c r="NA1113" s="4"/>
      <c r="NM1113" s="4"/>
      <c r="NQ1113" s="4"/>
      <c r="OC1113" s="4"/>
      <c r="OG1113" s="4"/>
      <c r="OS1113" s="4"/>
      <c r="OW1113" s="4"/>
      <c r="PI1113" s="4"/>
      <c r="PM1113" s="4"/>
      <c r="PY1113" s="4"/>
      <c r="QC1113" s="4"/>
      <c r="QO1113" s="4"/>
      <c r="QS1113" s="4"/>
      <c r="RE1113" s="4"/>
      <c r="RI1113" s="4"/>
      <c r="RU1113" s="4"/>
      <c r="RY1113" s="4"/>
      <c r="SK1113" s="4"/>
      <c r="SO1113" s="4"/>
      <c r="TA1113" s="4"/>
      <c r="TE1113" s="4"/>
      <c r="TQ1113" s="4"/>
      <c r="TU1113" s="4"/>
      <c r="UG1113" s="4"/>
      <c r="UK1113" s="4"/>
      <c r="UW1113" s="4"/>
      <c r="VA1113" s="4"/>
      <c r="VM1113" s="4"/>
      <c r="VQ1113" s="4"/>
      <c r="WC1113" s="4"/>
      <c r="WG1113" s="4"/>
      <c r="WS1113" s="4"/>
      <c r="WW1113" s="4"/>
      <c r="XI1113" s="4"/>
      <c r="XM1113" s="4"/>
      <c r="XY1113" s="4"/>
      <c r="YC1113" s="4"/>
      <c r="YO1113" s="4"/>
      <c r="YS1113" s="4"/>
      <c r="ZE1113" s="4"/>
      <c r="ZI1113" s="4"/>
      <c r="ZU1113" s="4"/>
      <c r="ZY1113" s="4"/>
      <c r="AAK1113" s="4"/>
      <c r="AAO1113" s="4"/>
      <c r="ABA1113" s="4"/>
      <c r="ABE1113" s="4"/>
      <c r="ABQ1113" s="4"/>
      <c r="ABU1113" s="4"/>
      <c r="ACG1113" s="4"/>
      <c r="ACK1113" s="4"/>
      <c r="ACW1113" s="4"/>
      <c r="ADA1113" s="4"/>
      <c r="ADM1113" s="4"/>
      <c r="ADQ1113" s="4"/>
      <c r="AEC1113" s="4"/>
      <c r="AEG1113" s="4"/>
      <c r="AES1113" s="4"/>
      <c r="AEW1113" s="4"/>
      <c r="AFI1113" s="4"/>
      <c r="AFM1113" s="4"/>
      <c r="AFY1113" s="4"/>
      <c r="AGC1113" s="4"/>
      <c r="AGO1113" s="4"/>
      <c r="AGS1113" s="4"/>
      <c r="AHE1113" s="4"/>
      <c r="AHI1113" s="4"/>
      <c r="AHU1113" s="4"/>
      <c r="AHY1113" s="4"/>
      <c r="AIK1113" s="4"/>
      <c r="AIO1113" s="4"/>
      <c r="AJA1113" s="4"/>
      <c r="AJE1113" s="4"/>
      <c r="AJQ1113" s="4"/>
      <c r="AJU1113" s="4"/>
      <c r="AKG1113" s="4"/>
      <c r="AKK1113" s="4"/>
      <c r="AKW1113" s="4"/>
      <c r="ALA1113" s="4"/>
      <c r="ALM1113" s="4"/>
      <c r="ALQ1113" s="4"/>
      <c r="AMC1113" s="4"/>
      <c r="AMG1113" s="4"/>
      <c r="AMS1113" s="4"/>
      <c r="AMW1113" s="4"/>
      <c r="ANI1113" s="4"/>
      <c r="ANM1113" s="4"/>
      <c r="ANY1113" s="4"/>
      <c r="AOC1113" s="4"/>
      <c r="AOO1113" s="4"/>
      <c r="AOS1113" s="4"/>
      <c r="APE1113" s="4"/>
      <c r="API1113" s="4"/>
      <c r="APU1113" s="4"/>
      <c r="APY1113" s="4"/>
      <c r="AQK1113" s="4"/>
      <c r="AQO1113" s="4"/>
      <c r="ARA1113" s="4"/>
      <c r="ARE1113" s="4"/>
      <c r="ARQ1113" s="4"/>
      <c r="ARU1113" s="4"/>
      <c r="ASG1113" s="4"/>
      <c r="ASK1113" s="4"/>
      <c r="ASW1113" s="4"/>
      <c r="ATA1113" s="4"/>
      <c r="ATM1113" s="4"/>
      <c r="ATQ1113" s="4"/>
      <c r="AUC1113" s="4"/>
      <c r="AUG1113" s="4"/>
      <c r="AUS1113" s="4"/>
      <c r="AUW1113" s="4"/>
      <c r="AVI1113" s="4"/>
      <c r="AVM1113" s="4"/>
      <c r="AVY1113" s="4"/>
      <c r="AWC1113" s="4"/>
      <c r="AWO1113" s="4"/>
      <c r="AWS1113" s="4"/>
      <c r="AXE1113" s="4"/>
      <c r="AXI1113" s="4"/>
      <c r="AXU1113" s="4"/>
      <c r="AXY1113" s="4"/>
      <c r="AYK1113" s="4"/>
      <c r="AYO1113" s="4"/>
      <c r="AZA1113" s="4"/>
      <c r="AZE1113" s="4"/>
      <c r="AZQ1113" s="4"/>
      <c r="AZU1113" s="4"/>
      <c r="BAG1113" s="4"/>
      <c r="BAK1113" s="4"/>
      <c r="BAW1113" s="4"/>
      <c r="BBA1113" s="4"/>
      <c r="BBM1113" s="4"/>
      <c r="BBQ1113" s="4"/>
      <c r="BCC1113" s="4"/>
      <c r="BCG1113" s="4"/>
      <c r="BCS1113" s="4"/>
      <c r="BCW1113" s="4"/>
      <c r="BDI1113" s="4"/>
      <c r="BDM1113" s="4"/>
      <c r="BDY1113" s="4"/>
      <c r="BEC1113" s="4"/>
      <c r="BEO1113" s="4"/>
      <c r="BES1113" s="4"/>
      <c r="BFE1113" s="4"/>
      <c r="BFI1113" s="4"/>
      <c r="BFU1113" s="4"/>
    </row>
    <row r="1114" spans="1:1021 1033:1529" x14ac:dyDescent="0.2">
      <c r="A1114" s="4"/>
      <c r="D1114" s="16"/>
      <c r="CO1114" s="4"/>
      <c r="DA1114" s="4"/>
      <c r="DE1114" s="4"/>
      <c r="DQ1114" s="4"/>
      <c r="DU1114" s="4"/>
      <c r="EG1114" s="4"/>
      <c r="EK1114" s="4"/>
      <c r="EW1114" s="4"/>
      <c r="FA1114" s="4"/>
      <c r="FM1114" s="4"/>
      <c r="FQ1114" s="4"/>
      <c r="GC1114" s="4"/>
      <c r="GG1114" s="4"/>
      <c r="GS1114" s="4"/>
      <c r="GW1114" s="4"/>
      <c r="HI1114" s="4"/>
      <c r="HM1114" s="4"/>
      <c r="HY1114" s="4"/>
      <c r="IC1114" s="4"/>
      <c r="IO1114" s="4"/>
      <c r="IS1114" s="4"/>
      <c r="JE1114" s="4"/>
      <c r="JI1114" s="4"/>
      <c r="JU1114" s="4"/>
      <c r="JY1114" s="4"/>
      <c r="KK1114" s="4"/>
      <c r="KO1114" s="4"/>
      <c r="LA1114" s="4"/>
      <c r="LE1114" s="4"/>
      <c r="LQ1114" s="4"/>
      <c r="LU1114" s="4"/>
      <c r="MG1114" s="4"/>
      <c r="MK1114" s="4"/>
      <c r="MW1114" s="4"/>
      <c r="NA1114" s="4"/>
      <c r="NM1114" s="4"/>
      <c r="NQ1114" s="4"/>
      <c r="OC1114" s="4"/>
      <c r="OG1114" s="4"/>
      <c r="OS1114" s="4"/>
      <c r="OW1114" s="4"/>
      <c r="PI1114" s="4"/>
      <c r="PM1114" s="4"/>
      <c r="PY1114" s="4"/>
      <c r="QC1114" s="4"/>
      <c r="QO1114" s="4"/>
      <c r="QS1114" s="4"/>
      <c r="RE1114" s="4"/>
      <c r="RI1114" s="4"/>
      <c r="RU1114" s="4"/>
      <c r="RY1114" s="4"/>
      <c r="SK1114" s="4"/>
      <c r="SO1114" s="4"/>
      <c r="TA1114" s="4"/>
      <c r="TE1114" s="4"/>
      <c r="TQ1114" s="4"/>
      <c r="TU1114" s="4"/>
      <c r="UG1114" s="4"/>
      <c r="UK1114" s="4"/>
      <c r="UW1114" s="4"/>
      <c r="VA1114" s="4"/>
      <c r="VM1114" s="4"/>
      <c r="VQ1114" s="4"/>
      <c r="WC1114" s="4"/>
      <c r="WG1114" s="4"/>
      <c r="WS1114" s="4"/>
      <c r="WW1114" s="4"/>
      <c r="XI1114" s="4"/>
      <c r="XM1114" s="4"/>
      <c r="XY1114" s="4"/>
      <c r="YC1114" s="4"/>
      <c r="YO1114" s="4"/>
      <c r="YS1114" s="4"/>
      <c r="ZE1114" s="4"/>
      <c r="ZI1114" s="4"/>
      <c r="ZU1114" s="4"/>
      <c r="ZY1114" s="4"/>
      <c r="AAK1114" s="4"/>
      <c r="AAO1114" s="4"/>
      <c r="ABA1114" s="4"/>
      <c r="ABE1114" s="4"/>
      <c r="ABQ1114" s="4"/>
      <c r="ABU1114" s="4"/>
      <c r="ACG1114" s="4"/>
      <c r="ACK1114" s="4"/>
      <c r="ACW1114" s="4"/>
      <c r="ADA1114" s="4"/>
      <c r="ADM1114" s="4"/>
      <c r="ADQ1114" s="4"/>
      <c r="AEC1114" s="4"/>
      <c r="AEG1114" s="4"/>
      <c r="AES1114" s="4"/>
      <c r="AEW1114" s="4"/>
      <c r="AFI1114" s="4"/>
      <c r="AFM1114" s="4"/>
      <c r="AFY1114" s="4"/>
      <c r="AGC1114" s="4"/>
      <c r="AGO1114" s="4"/>
      <c r="AGS1114" s="4"/>
      <c r="AHE1114" s="4"/>
      <c r="AHI1114" s="4"/>
      <c r="AHU1114" s="4"/>
      <c r="AHY1114" s="4"/>
      <c r="AIK1114" s="4"/>
      <c r="AIO1114" s="4"/>
      <c r="AJA1114" s="4"/>
      <c r="AJE1114" s="4"/>
      <c r="AJQ1114" s="4"/>
      <c r="AJU1114" s="4"/>
      <c r="AKG1114" s="4"/>
      <c r="AKK1114" s="4"/>
      <c r="AKW1114" s="4"/>
      <c r="ALA1114" s="4"/>
      <c r="ALM1114" s="4"/>
      <c r="ALQ1114" s="4"/>
      <c r="AMC1114" s="4"/>
      <c r="AMG1114" s="4"/>
      <c r="AMS1114" s="4"/>
      <c r="AMW1114" s="4"/>
      <c r="ANI1114" s="4"/>
      <c r="ANM1114" s="4"/>
      <c r="ANY1114" s="4"/>
      <c r="AOC1114" s="4"/>
      <c r="AOO1114" s="4"/>
      <c r="AOS1114" s="4"/>
      <c r="APE1114" s="4"/>
      <c r="API1114" s="4"/>
      <c r="APU1114" s="4"/>
      <c r="APY1114" s="4"/>
      <c r="AQK1114" s="4"/>
      <c r="AQO1114" s="4"/>
      <c r="ARA1114" s="4"/>
      <c r="ARE1114" s="4"/>
      <c r="ARQ1114" s="4"/>
      <c r="ARU1114" s="4"/>
      <c r="ASG1114" s="4"/>
      <c r="ASK1114" s="4"/>
      <c r="ASW1114" s="4"/>
      <c r="ATA1114" s="4"/>
      <c r="ATM1114" s="4"/>
      <c r="ATQ1114" s="4"/>
      <c r="AUC1114" s="4"/>
      <c r="AUG1114" s="4"/>
      <c r="AUS1114" s="4"/>
      <c r="AUW1114" s="4"/>
      <c r="AVI1114" s="4"/>
      <c r="AVM1114" s="4"/>
      <c r="AVY1114" s="4"/>
      <c r="AWC1114" s="4"/>
      <c r="AWO1114" s="4"/>
      <c r="AWS1114" s="4"/>
      <c r="AXE1114" s="4"/>
      <c r="AXI1114" s="4"/>
      <c r="AXU1114" s="4"/>
      <c r="AXY1114" s="4"/>
      <c r="AYK1114" s="4"/>
      <c r="AYO1114" s="4"/>
      <c r="AZA1114" s="4"/>
      <c r="AZE1114" s="4"/>
      <c r="AZQ1114" s="4"/>
      <c r="AZU1114" s="4"/>
      <c r="BAG1114" s="4"/>
      <c r="BAK1114" s="4"/>
      <c r="BAW1114" s="4"/>
      <c r="BBA1114" s="4"/>
      <c r="BBM1114" s="4"/>
      <c r="BBQ1114" s="4"/>
      <c r="BCC1114" s="4"/>
      <c r="BCG1114" s="4"/>
      <c r="BCS1114" s="4"/>
      <c r="BCW1114" s="4"/>
      <c r="BDI1114" s="4"/>
      <c r="BDM1114" s="4"/>
      <c r="BDY1114" s="4"/>
      <c r="BEC1114" s="4"/>
      <c r="BEO1114" s="4"/>
      <c r="BES1114" s="4"/>
      <c r="BFE1114" s="4"/>
      <c r="BFI1114" s="4"/>
      <c r="BFU1114" s="4"/>
    </row>
    <row r="1115" spans="1:1021 1033:1529" x14ac:dyDescent="0.2">
      <c r="A1115" s="4"/>
      <c r="D1115" s="16"/>
      <c r="CO1115" s="4"/>
      <c r="DA1115" s="4"/>
      <c r="DE1115" s="4"/>
      <c r="DQ1115" s="4"/>
      <c r="DU1115" s="4"/>
      <c r="EG1115" s="4"/>
      <c r="EK1115" s="4"/>
      <c r="EW1115" s="4"/>
      <c r="FA1115" s="4"/>
      <c r="FM1115" s="4"/>
      <c r="FQ1115" s="4"/>
      <c r="GC1115" s="4"/>
      <c r="GG1115" s="4"/>
      <c r="GS1115" s="4"/>
      <c r="GW1115" s="4"/>
      <c r="HI1115" s="4"/>
      <c r="HM1115" s="4"/>
      <c r="HY1115" s="4"/>
      <c r="IC1115" s="4"/>
      <c r="IO1115" s="4"/>
      <c r="IS1115" s="4"/>
      <c r="JE1115" s="4"/>
      <c r="JI1115" s="4"/>
      <c r="JU1115" s="4"/>
      <c r="JY1115" s="4"/>
      <c r="KK1115" s="4"/>
      <c r="KO1115" s="4"/>
      <c r="LA1115" s="4"/>
      <c r="LE1115" s="4"/>
      <c r="LQ1115" s="4"/>
      <c r="LU1115" s="4"/>
      <c r="MG1115" s="4"/>
      <c r="MK1115" s="4"/>
      <c r="MW1115" s="4"/>
      <c r="NA1115" s="4"/>
      <c r="NM1115" s="4"/>
      <c r="NQ1115" s="4"/>
      <c r="OC1115" s="4"/>
      <c r="OG1115" s="4"/>
      <c r="OS1115" s="4"/>
      <c r="OW1115" s="4"/>
      <c r="PI1115" s="4"/>
      <c r="PM1115" s="4"/>
      <c r="PY1115" s="4"/>
      <c r="QC1115" s="4"/>
      <c r="QO1115" s="4"/>
      <c r="QS1115" s="4"/>
      <c r="RE1115" s="4"/>
      <c r="RI1115" s="4"/>
      <c r="RU1115" s="4"/>
      <c r="RY1115" s="4"/>
      <c r="SK1115" s="4"/>
      <c r="SO1115" s="4"/>
      <c r="TA1115" s="4"/>
      <c r="TE1115" s="4"/>
      <c r="TQ1115" s="4"/>
      <c r="TU1115" s="4"/>
      <c r="UG1115" s="4"/>
      <c r="UK1115" s="4"/>
      <c r="UW1115" s="4"/>
      <c r="VA1115" s="4"/>
      <c r="VM1115" s="4"/>
      <c r="VQ1115" s="4"/>
      <c r="WC1115" s="4"/>
      <c r="WG1115" s="4"/>
      <c r="WS1115" s="4"/>
      <c r="WW1115" s="4"/>
      <c r="XI1115" s="4"/>
      <c r="XM1115" s="4"/>
      <c r="XY1115" s="4"/>
      <c r="YC1115" s="4"/>
      <c r="YO1115" s="4"/>
      <c r="YS1115" s="4"/>
      <c r="ZE1115" s="4"/>
      <c r="ZI1115" s="4"/>
      <c r="ZU1115" s="4"/>
      <c r="ZY1115" s="4"/>
      <c r="AAK1115" s="4"/>
      <c r="AAO1115" s="4"/>
      <c r="ABA1115" s="4"/>
      <c r="ABE1115" s="4"/>
      <c r="ABQ1115" s="4"/>
      <c r="ABU1115" s="4"/>
      <c r="ACG1115" s="4"/>
      <c r="ACK1115" s="4"/>
      <c r="ACW1115" s="4"/>
      <c r="ADA1115" s="4"/>
      <c r="ADM1115" s="4"/>
      <c r="ADQ1115" s="4"/>
      <c r="AEC1115" s="4"/>
      <c r="AEG1115" s="4"/>
      <c r="AES1115" s="4"/>
      <c r="AEW1115" s="4"/>
      <c r="AFI1115" s="4"/>
      <c r="AFM1115" s="4"/>
      <c r="AFY1115" s="4"/>
      <c r="AGC1115" s="4"/>
      <c r="AGO1115" s="4"/>
      <c r="AGS1115" s="4"/>
      <c r="AHE1115" s="4"/>
      <c r="AHI1115" s="4"/>
      <c r="AHU1115" s="4"/>
      <c r="AHY1115" s="4"/>
      <c r="AIK1115" s="4"/>
      <c r="AIO1115" s="4"/>
      <c r="AJA1115" s="4"/>
      <c r="AJE1115" s="4"/>
      <c r="AJQ1115" s="4"/>
      <c r="AJU1115" s="4"/>
      <c r="AKG1115" s="4"/>
      <c r="AKK1115" s="4"/>
      <c r="AKW1115" s="4"/>
      <c r="ALA1115" s="4"/>
      <c r="ALM1115" s="4"/>
      <c r="ALQ1115" s="4"/>
      <c r="AMC1115" s="4"/>
      <c r="AMG1115" s="4"/>
      <c r="AMS1115" s="4"/>
      <c r="AMW1115" s="4"/>
      <c r="ANI1115" s="4"/>
      <c r="ANM1115" s="4"/>
      <c r="ANY1115" s="4"/>
      <c r="AOC1115" s="4"/>
      <c r="AOO1115" s="4"/>
      <c r="AOS1115" s="4"/>
      <c r="APE1115" s="4"/>
      <c r="API1115" s="4"/>
      <c r="APU1115" s="4"/>
      <c r="APY1115" s="4"/>
      <c r="AQK1115" s="4"/>
      <c r="AQO1115" s="4"/>
      <c r="ARA1115" s="4"/>
      <c r="ARE1115" s="4"/>
      <c r="ARQ1115" s="4"/>
      <c r="ARU1115" s="4"/>
      <c r="ASG1115" s="4"/>
      <c r="ASK1115" s="4"/>
      <c r="ASW1115" s="4"/>
      <c r="ATA1115" s="4"/>
      <c r="ATM1115" s="4"/>
      <c r="ATQ1115" s="4"/>
      <c r="AUC1115" s="4"/>
      <c r="AUG1115" s="4"/>
      <c r="AUS1115" s="4"/>
      <c r="AUW1115" s="4"/>
      <c r="AVI1115" s="4"/>
      <c r="AVM1115" s="4"/>
      <c r="AVY1115" s="4"/>
      <c r="AWC1115" s="4"/>
      <c r="AWO1115" s="4"/>
      <c r="AWS1115" s="4"/>
      <c r="AXE1115" s="4"/>
      <c r="AXI1115" s="4"/>
      <c r="AXU1115" s="4"/>
      <c r="AXY1115" s="4"/>
      <c r="AYK1115" s="4"/>
      <c r="AYO1115" s="4"/>
      <c r="AZA1115" s="4"/>
      <c r="AZE1115" s="4"/>
      <c r="AZQ1115" s="4"/>
      <c r="AZU1115" s="4"/>
      <c r="BAG1115" s="4"/>
      <c r="BAK1115" s="4"/>
      <c r="BAW1115" s="4"/>
      <c r="BBA1115" s="4"/>
      <c r="BBM1115" s="4"/>
      <c r="BBQ1115" s="4"/>
      <c r="BCC1115" s="4"/>
      <c r="BCG1115" s="4"/>
      <c r="BCS1115" s="4"/>
      <c r="BCW1115" s="4"/>
      <c r="BDI1115" s="4"/>
      <c r="BDM1115" s="4"/>
      <c r="BDY1115" s="4"/>
      <c r="BEC1115" s="4"/>
      <c r="BEO1115" s="4"/>
      <c r="BES1115" s="4"/>
      <c r="BFE1115" s="4"/>
      <c r="BFI1115" s="4"/>
      <c r="BFU1115" s="4"/>
    </row>
    <row r="1116" spans="1:1021 1033:1529" x14ac:dyDescent="0.2">
      <c r="A1116" s="4"/>
      <c r="D1116" s="16"/>
      <c r="CO1116" s="4"/>
      <c r="DA1116" s="4"/>
      <c r="DE1116" s="4"/>
      <c r="DQ1116" s="4"/>
      <c r="DU1116" s="4"/>
      <c r="EG1116" s="4"/>
      <c r="EK1116" s="4"/>
      <c r="EW1116" s="4"/>
      <c r="FA1116" s="4"/>
      <c r="FM1116" s="4"/>
      <c r="FQ1116" s="4"/>
      <c r="GC1116" s="4"/>
      <c r="GG1116" s="4"/>
      <c r="GS1116" s="4"/>
      <c r="GW1116" s="4"/>
      <c r="HI1116" s="4"/>
      <c r="HM1116" s="4"/>
      <c r="HY1116" s="4"/>
      <c r="IC1116" s="4"/>
      <c r="IO1116" s="4"/>
      <c r="IS1116" s="4"/>
      <c r="JE1116" s="4"/>
      <c r="JI1116" s="4"/>
      <c r="JU1116" s="4"/>
      <c r="JY1116" s="4"/>
      <c r="KK1116" s="4"/>
      <c r="KO1116" s="4"/>
      <c r="LA1116" s="4"/>
      <c r="LE1116" s="4"/>
      <c r="LQ1116" s="4"/>
      <c r="LU1116" s="4"/>
      <c r="MG1116" s="4"/>
      <c r="MK1116" s="4"/>
      <c r="MW1116" s="4"/>
      <c r="NA1116" s="4"/>
      <c r="NM1116" s="4"/>
      <c r="NQ1116" s="4"/>
      <c r="OC1116" s="4"/>
      <c r="OG1116" s="4"/>
      <c r="OS1116" s="4"/>
      <c r="OW1116" s="4"/>
      <c r="PI1116" s="4"/>
      <c r="PM1116" s="4"/>
      <c r="PY1116" s="4"/>
      <c r="QC1116" s="4"/>
      <c r="QO1116" s="4"/>
      <c r="QS1116" s="4"/>
      <c r="RE1116" s="4"/>
      <c r="RI1116" s="4"/>
      <c r="RU1116" s="4"/>
      <c r="RY1116" s="4"/>
      <c r="SK1116" s="4"/>
      <c r="SO1116" s="4"/>
      <c r="TA1116" s="4"/>
      <c r="TE1116" s="4"/>
      <c r="TQ1116" s="4"/>
      <c r="TU1116" s="4"/>
      <c r="UG1116" s="4"/>
      <c r="UK1116" s="4"/>
      <c r="UW1116" s="4"/>
      <c r="VA1116" s="4"/>
      <c r="VM1116" s="4"/>
      <c r="VQ1116" s="4"/>
      <c r="WC1116" s="4"/>
      <c r="WG1116" s="4"/>
      <c r="WS1116" s="4"/>
      <c r="WW1116" s="4"/>
      <c r="XI1116" s="4"/>
      <c r="XM1116" s="4"/>
      <c r="XY1116" s="4"/>
      <c r="YC1116" s="4"/>
      <c r="YO1116" s="4"/>
      <c r="YS1116" s="4"/>
      <c r="ZE1116" s="4"/>
      <c r="ZI1116" s="4"/>
      <c r="ZU1116" s="4"/>
      <c r="ZY1116" s="4"/>
      <c r="AAK1116" s="4"/>
      <c r="AAO1116" s="4"/>
      <c r="ABA1116" s="4"/>
      <c r="ABE1116" s="4"/>
      <c r="ABQ1116" s="4"/>
      <c r="ABU1116" s="4"/>
      <c r="ACG1116" s="4"/>
      <c r="ACK1116" s="4"/>
      <c r="ACW1116" s="4"/>
      <c r="ADA1116" s="4"/>
      <c r="ADM1116" s="4"/>
      <c r="ADQ1116" s="4"/>
      <c r="AEC1116" s="4"/>
      <c r="AEG1116" s="4"/>
      <c r="AES1116" s="4"/>
      <c r="AEW1116" s="4"/>
      <c r="AFI1116" s="4"/>
      <c r="AFM1116" s="4"/>
      <c r="AFY1116" s="4"/>
      <c r="AGC1116" s="4"/>
      <c r="AGO1116" s="4"/>
      <c r="AGS1116" s="4"/>
      <c r="AHE1116" s="4"/>
      <c r="AHI1116" s="4"/>
      <c r="AHU1116" s="4"/>
      <c r="AHY1116" s="4"/>
      <c r="AIK1116" s="4"/>
      <c r="AIO1116" s="4"/>
      <c r="AJA1116" s="4"/>
      <c r="AJE1116" s="4"/>
      <c r="AJQ1116" s="4"/>
      <c r="AJU1116" s="4"/>
      <c r="AKG1116" s="4"/>
      <c r="AKK1116" s="4"/>
      <c r="AKW1116" s="4"/>
      <c r="ALA1116" s="4"/>
      <c r="ALM1116" s="4"/>
      <c r="ALQ1116" s="4"/>
      <c r="AMC1116" s="4"/>
      <c r="AMG1116" s="4"/>
      <c r="AMS1116" s="4"/>
      <c r="AMW1116" s="4"/>
      <c r="ANI1116" s="4"/>
      <c r="ANM1116" s="4"/>
      <c r="ANY1116" s="4"/>
      <c r="AOC1116" s="4"/>
      <c r="AOO1116" s="4"/>
      <c r="AOS1116" s="4"/>
      <c r="APE1116" s="4"/>
      <c r="API1116" s="4"/>
      <c r="APU1116" s="4"/>
      <c r="APY1116" s="4"/>
      <c r="AQK1116" s="4"/>
      <c r="AQO1116" s="4"/>
      <c r="ARA1116" s="4"/>
      <c r="ARE1116" s="4"/>
      <c r="ARQ1116" s="4"/>
      <c r="ARU1116" s="4"/>
      <c r="ASG1116" s="4"/>
      <c r="ASK1116" s="4"/>
      <c r="ASW1116" s="4"/>
      <c r="ATA1116" s="4"/>
      <c r="ATM1116" s="4"/>
      <c r="ATQ1116" s="4"/>
      <c r="AUC1116" s="4"/>
      <c r="AUG1116" s="4"/>
      <c r="AUS1116" s="4"/>
      <c r="AUW1116" s="4"/>
      <c r="AVI1116" s="4"/>
      <c r="AVM1116" s="4"/>
      <c r="AVY1116" s="4"/>
      <c r="AWC1116" s="4"/>
      <c r="AWO1116" s="4"/>
      <c r="AWS1116" s="4"/>
      <c r="AXE1116" s="4"/>
      <c r="AXI1116" s="4"/>
      <c r="AXU1116" s="4"/>
      <c r="AXY1116" s="4"/>
      <c r="AYK1116" s="4"/>
      <c r="AYO1116" s="4"/>
      <c r="AZA1116" s="4"/>
      <c r="AZE1116" s="4"/>
      <c r="AZQ1116" s="4"/>
      <c r="AZU1116" s="4"/>
      <c r="BAG1116" s="4"/>
      <c r="BAK1116" s="4"/>
      <c r="BAW1116" s="4"/>
      <c r="BBA1116" s="4"/>
      <c r="BBM1116" s="4"/>
      <c r="BBQ1116" s="4"/>
      <c r="BCC1116" s="4"/>
      <c r="BCG1116" s="4"/>
      <c r="BCS1116" s="4"/>
      <c r="BCW1116" s="4"/>
      <c r="BDI1116" s="4"/>
      <c r="BDM1116" s="4"/>
      <c r="BDY1116" s="4"/>
      <c r="BEC1116" s="4"/>
      <c r="BEO1116" s="4"/>
      <c r="BES1116" s="4"/>
      <c r="BFE1116" s="4"/>
      <c r="BFI1116" s="4"/>
      <c r="BFU1116" s="4"/>
    </row>
    <row r="1117" spans="1:1021 1033:1529" x14ac:dyDescent="0.2">
      <c r="A1117" s="4"/>
      <c r="D1117" s="16"/>
      <c r="CO1117" s="4"/>
      <c r="DA1117" s="4"/>
      <c r="DE1117" s="4"/>
      <c r="DQ1117" s="4"/>
      <c r="DU1117" s="4"/>
      <c r="EG1117" s="4"/>
      <c r="EK1117" s="4"/>
      <c r="EW1117" s="4"/>
      <c r="FA1117" s="4"/>
      <c r="FM1117" s="4"/>
      <c r="FQ1117" s="4"/>
      <c r="GC1117" s="4"/>
      <c r="GG1117" s="4"/>
      <c r="GS1117" s="4"/>
      <c r="GW1117" s="4"/>
      <c r="HI1117" s="4"/>
      <c r="HM1117" s="4"/>
      <c r="HY1117" s="4"/>
      <c r="IC1117" s="4"/>
      <c r="IO1117" s="4"/>
      <c r="IS1117" s="4"/>
      <c r="JE1117" s="4"/>
      <c r="JI1117" s="4"/>
      <c r="JU1117" s="4"/>
      <c r="JY1117" s="4"/>
      <c r="KK1117" s="4"/>
      <c r="KO1117" s="4"/>
      <c r="LA1117" s="4"/>
      <c r="LE1117" s="4"/>
      <c r="LQ1117" s="4"/>
      <c r="LU1117" s="4"/>
      <c r="MG1117" s="4"/>
      <c r="MK1117" s="4"/>
      <c r="MW1117" s="4"/>
      <c r="NA1117" s="4"/>
      <c r="NM1117" s="4"/>
      <c r="NQ1117" s="4"/>
      <c r="OC1117" s="4"/>
      <c r="OG1117" s="4"/>
      <c r="OS1117" s="4"/>
      <c r="OW1117" s="4"/>
      <c r="PI1117" s="4"/>
      <c r="PM1117" s="4"/>
      <c r="PY1117" s="4"/>
      <c r="QC1117" s="4"/>
      <c r="QO1117" s="4"/>
      <c r="QS1117" s="4"/>
      <c r="RE1117" s="4"/>
      <c r="RI1117" s="4"/>
      <c r="RU1117" s="4"/>
      <c r="RY1117" s="4"/>
      <c r="SK1117" s="4"/>
      <c r="SO1117" s="4"/>
      <c r="TA1117" s="4"/>
      <c r="TE1117" s="4"/>
      <c r="TQ1117" s="4"/>
      <c r="TU1117" s="4"/>
      <c r="UG1117" s="4"/>
      <c r="UK1117" s="4"/>
      <c r="UW1117" s="4"/>
      <c r="VA1117" s="4"/>
      <c r="VM1117" s="4"/>
      <c r="VQ1117" s="4"/>
      <c r="WC1117" s="4"/>
      <c r="WG1117" s="4"/>
      <c r="WS1117" s="4"/>
      <c r="WW1117" s="4"/>
      <c r="XI1117" s="4"/>
      <c r="XM1117" s="4"/>
      <c r="XY1117" s="4"/>
      <c r="YC1117" s="4"/>
      <c r="YO1117" s="4"/>
      <c r="YS1117" s="4"/>
      <c r="ZE1117" s="4"/>
      <c r="ZI1117" s="4"/>
      <c r="ZU1117" s="4"/>
      <c r="ZY1117" s="4"/>
      <c r="AAK1117" s="4"/>
      <c r="AAO1117" s="4"/>
      <c r="ABA1117" s="4"/>
      <c r="ABE1117" s="4"/>
      <c r="ABQ1117" s="4"/>
      <c r="ABU1117" s="4"/>
      <c r="ACG1117" s="4"/>
      <c r="ACK1117" s="4"/>
      <c r="ACW1117" s="4"/>
      <c r="ADA1117" s="4"/>
      <c r="ADM1117" s="4"/>
      <c r="ADQ1117" s="4"/>
      <c r="AEC1117" s="4"/>
      <c r="AEG1117" s="4"/>
      <c r="AES1117" s="4"/>
      <c r="AEW1117" s="4"/>
      <c r="AFI1117" s="4"/>
      <c r="AFM1117" s="4"/>
      <c r="AFY1117" s="4"/>
      <c r="AGC1117" s="4"/>
      <c r="AGO1117" s="4"/>
      <c r="AGS1117" s="4"/>
      <c r="AHE1117" s="4"/>
      <c r="AHI1117" s="4"/>
      <c r="AHU1117" s="4"/>
      <c r="AHY1117" s="4"/>
      <c r="AIK1117" s="4"/>
      <c r="AIO1117" s="4"/>
      <c r="AJA1117" s="4"/>
      <c r="AJE1117" s="4"/>
      <c r="AJQ1117" s="4"/>
      <c r="AJU1117" s="4"/>
      <c r="AKG1117" s="4"/>
      <c r="AKK1117" s="4"/>
      <c r="AKW1117" s="4"/>
      <c r="ALA1117" s="4"/>
      <c r="ALM1117" s="4"/>
      <c r="ALQ1117" s="4"/>
      <c r="AMC1117" s="4"/>
      <c r="AMG1117" s="4"/>
      <c r="AMS1117" s="4"/>
      <c r="AMW1117" s="4"/>
      <c r="ANI1117" s="4"/>
      <c r="ANM1117" s="4"/>
      <c r="ANY1117" s="4"/>
      <c r="AOC1117" s="4"/>
      <c r="AOO1117" s="4"/>
      <c r="AOS1117" s="4"/>
      <c r="APE1117" s="4"/>
      <c r="API1117" s="4"/>
      <c r="APU1117" s="4"/>
      <c r="APY1117" s="4"/>
      <c r="AQK1117" s="4"/>
      <c r="AQO1117" s="4"/>
      <c r="ARA1117" s="4"/>
      <c r="ARE1117" s="4"/>
      <c r="ARQ1117" s="4"/>
      <c r="ARU1117" s="4"/>
      <c r="ASG1117" s="4"/>
      <c r="ASK1117" s="4"/>
      <c r="ASW1117" s="4"/>
      <c r="ATA1117" s="4"/>
      <c r="ATM1117" s="4"/>
      <c r="ATQ1117" s="4"/>
      <c r="AUC1117" s="4"/>
      <c r="AUG1117" s="4"/>
      <c r="AUS1117" s="4"/>
      <c r="AUW1117" s="4"/>
      <c r="AVI1117" s="4"/>
      <c r="AVM1117" s="4"/>
      <c r="AVY1117" s="4"/>
      <c r="AWC1117" s="4"/>
      <c r="AWO1117" s="4"/>
      <c r="AWS1117" s="4"/>
      <c r="AXE1117" s="4"/>
      <c r="AXI1117" s="4"/>
      <c r="AXU1117" s="4"/>
      <c r="AXY1117" s="4"/>
      <c r="AYK1117" s="4"/>
      <c r="AYO1117" s="4"/>
      <c r="AZA1117" s="4"/>
      <c r="AZE1117" s="4"/>
      <c r="AZQ1117" s="4"/>
      <c r="AZU1117" s="4"/>
      <c r="BAG1117" s="4"/>
      <c r="BAK1117" s="4"/>
      <c r="BAW1117" s="4"/>
      <c r="BBA1117" s="4"/>
      <c r="BBM1117" s="4"/>
      <c r="BBQ1117" s="4"/>
      <c r="BCC1117" s="4"/>
      <c r="BCG1117" s="4"/>
      <c r="BCS1117" s="4"/>
      <c r="BCW1117" s="4"/>
      <c r="BDI1117" s="4"/>
      <c r="BDM1117" s="4"/>
      <c r="BDY1117" s="4"/>
      <c r="BEC1117" s="4"/>
      <c r="BEO1117" s="4"/>
      <c r="BES1117" s="4"/>
      <c r="BFE1117" s="4"/>
      <c r="BFI1117" s="4"/>
      <c r="BFU1117" s="4"/>
    </row>
    <row r="1118" spans="1:1021 1033:1529" x14ac:dyDescent="0.2">
      <c r="A1118" s="4"/>
      <c r="D1118" s="16"/>
      <c r="CO1118" s="4"/>
      <c r="DA1118" s="4"/>
      <c r="DE1118" s="4"/>
      <c r="DQ1118" s="4"/>
      <c r="DU1118" s="4"/>
      <c r="EG1118" s="4"/>
      <c r="EK1118" s="4"/>
      <c r="EW1118" s="4"/>
      <c r="FA1118" s="4"/>
      <c r="FM1118" s="4"/>
      <c r="FQ1118" s="4"/>
      <c r="GC1118" s="4"/>
      <c r="GG1118" s="4"/>
      <c r="GS1118" s="4"/>
      <c r="GW1118" s="4"/>
      <c r="HI1118" s="4"/>
      <c r="HM1118" s="4"/>
      <c r="HY1118" s="4"/>
      <c r="IC1118" s="4"/>
      <c r="IO1118" s="4"/>
      <c r="IS1118" s="4"/>
      <c r="JE1118" s="4"/>
      <c r="JI1118" s="4"/>
      <c r="JU1118" s="4"/>
      <c r="JY1118" s="4"/>
      <c r="KK1118" s="4"/>
      <c r="KO1118" s="4"/>
      <c r="LA1118" s="4"/>
      <c r="LE1118" s="4"/>
      <c r="LQ1118" s="4"/>
      <c r="LU1118" s="4"/>
      <c r="MG1118" s="4"/>
      <c r="MK1118" s="4"/>
      <c r="MW1118" s="4"/>
      <c r="NA1118" s="4"/>
      <c r="NM1118" s="4"/>
      <c r="NQ1118" s="4"/>
      <c r="OC1118" s="4"/>
      <c r="OG1118" s="4"/>
      <c r="OS1118" s="4"/>
      <c r="OW1118" s="4"/>
      <c r="PI1118" s="4"/>
      <c r="PM1118" s="4"/>
      <c r="PY1118" s="4"/>
      <c r="QC1118" s="4"/>
      <c r="QO1118" s="4"/>
      <c r="QS1118" s="4"/>
      <c r="RE1118" s="4"/>
      <c r="RI1118" s="4"/>
      <c r="RU1118" s="4"/>
      <c r="RY1118" s="4"/>
      <c r="SK1118" s="4"/>
      <c r="SO1118" s="4"/>
      <c r="TA1118" s="4"/>
      <c r="TE1118" s="4"/>
      <c r="TQ1118" s="4"/>
      <c r="TU1118" s="4"/>
      <c r="UG1118" s="4"/>
      <c r="UK1118" s="4"/>
      <c r="UW1118" s="4"/>
      <c r="VA1118" s="4"/>
      <c r="VM1118" s="4"/>
      <c r="VQ1118" s="4"/>
      <c r="WC1118" s="4"/>
      <c r="WG1118" s="4"/>
      <c r="WS1118" s="4"/>
      <c r="WW1118" s="4"/>
      <c r="XI1118" s="4"/>
      <c r="XM1118" s="4"/>
      <c r="XY1118" s="4"/>
      <c r="YC1118" s="4"/>
      <c r="YO1118" s="4"/>
      <c r="YS1118" s="4"/>
      <c r="ZE1118" s="4"/>
      <c r="ZI1118" s="4"/>
      <c r="ZU1118" s="4"/>
      <c r="ZY1118" s="4"/>
      <c r="AAK1118" s="4"/>
      <c r="AAO1118" s="4"/>
      <c r="ABA1118" s="4"/>
      <c r="ABE1118" s="4"/>
      <c r="ABQ1118" s="4"/>
      <c r="ABU1118" s="4"/>
      <c r="ACG1118" s="4"/>
      <c r="ACK1118" s="4"/>
      <c r="ACW1118" s="4"/>
      <c r="ADA1118" s="4"/>
      <c r="ADM1118" s="4"/>
      <c r="ADQ1118" s="4"/>
      <c r="AEC1118" s="4"/>
      <c r="AEG1118" s="4"/>
      <c r="AES1118" s="4"/>
      <c r="AEW1118" s="4"/>
      <c r="AFI1118" s="4"/>
      <c r="AFM1118" s="4"/>
      <c r="AFY1118" s="4"/>
      <c r="AGC1118" s="4"/>
      <c r="AGO1118" s="4"/>
      <c r="AGS1118" s="4"/>
      <c r="AHE1118" s="4"/>
      <c r="AHI1118" s="4"/>
      <c r="AHU1118" s="4"/>
      <c r="AHY1118" s="4"/>
      <c r="AIK1118" s="4"/>
      <c r="AIO1118" s="4"/>
      <c r="AJA1118" s="4"/>
      <c r="AJE1118" s="4"/>
      <c r="AJQ1118" s="4"/>
      <c r="AJU1118" s="4"/>
      <c r="AKG1118" s="4"/>
      <c r="AKK1118" s="4"/>
      <c r="AKW1118" s="4"/>
      <c r="ALA1118" s="4"/>
      <c r="ALM1118" s="4"/>
      <c r="ALQ1118" s="4"/>
      <c r="AMC1118" s="4"/>
      <c r="AMG1118" s="4"/>
      <c r="AMS1118" s="4"/>
      <c r="AMW1118" s="4"/>
      <c r="ANI1118" s="4"/>
      <c r="ANM1118" s="4"/>
      <c r="ANY1118" s="4"/>
      <c r="AOC1118" s="4"/>
      <c r="AOO1118" s="4"/>
      <c r="AOS1118" s="4"/>
      <c r="APE1118" s="4"/>
      <c r="API1118" s="4"/>
      <c r="APU1118" s="4"/>
      <c r="APY1118" s="4"/>
      <c r="AQK1118" s="4"/>
      <c r="AQO1118" s="4"/>
      <c r="ARA1118" s="4"/>
      <c r="ARE1118" s="4"/>
      <c r="ARQ1118" s="4"/>
      <c r="ARU1118" s="4"/>
      <c r="ASG1118" s="4"/>
      <c r="ASK1118" s="4"/>
      <c r="ASW1118" s="4"/>
      <c r="ATA1118" s="4"/>
      <c r="ATM1118" s="4"/>
      <c r="ATQ1118" s="4"/>
      <c r="AUC1118" s="4"/>
      <c r="AUG1118" s="4"/>
      <c r="AUS1118" s="4"/>
      <c r="AUW1118" s="4"/>
      <c r="AVI1118" s="4"/>
      <c r="AVM1118" s="4"/>
      <c r="AVY1118" s="4"/>
      <c r="AWC1118" s="4"/>
      <c r="AWO1118" s="4"/>
      <c r="AWS1118" s="4"/>
      <c r="AXE1118" s="4"/>
      <c r="AXI1118" s="4"/>
      <c r="AXU1118" s="4"/>
      <c r="AXY1118" s="4"/>
      <c r="AYK1118" s="4"/>
      <c r="AYO1118" s="4"/>
      <c r="AZA1118" s="4"/>
      <c r="AZE1118" s="4"/>
      <c r="AZQ1118" s="4"/>
      <c r="AZU1118" s="4"/>
      <c r="BAG1118" s="4"/>
      <c r="BAK1118" s="4"/>
      <c r="BAW1118" s="4"/>
      <c r="BBA1118" s="4"/>
      <c r="BBM1118" s="4"/>
      <c r="BBQ1118" s="4"/>
      <c r="BCC1118" s="4"/>
      <c r="BCG1118" s="4"/>
      <c r="BCS1118" s="4"/>
      <c r="BCW1118" s="4"/>
      <c r="BDI1118" s="4"/>
      <c r="BDM1118" s="4"/>
      <c r="BDY1118" s="4"/>
      <c r="BEC1118" s="4"/>
      <c r="BEO1118" s="4"/>
      <c r="BES1118" s="4"/>
      <c r="BFE1118" s="4"/>
      <c r="BFI1118" s="4"/>
      <c r="BFU1118" s="4"/>
    </row>
    <row r="1119" spans="1:1021 1033:1529" x14ac:dyDescent="0.2">
      <c r="A1119" s="4"/>
      <c r="D1119" s="16"/>
      <c r="CO1119" s="4"/>
      <c r="DA1119" s="4"/>
      <c r="DE1119" s="4"/>
      <c r="DQ1119" s="4"/>
      <c r="DU1119" s="4"/>
      <c r="EG1119" s="4"/>
      <c r="EK1119" s="4"/>
      <c r="EW1119" s="4"/>
      <c r="FA1119" s="4"/>
      <c r="FM1119" s="4"/>
      <c r="FQ1119" s="4"/>
      <c r="GC1119" s="4"/>
      <c r="GG1119" s="4"/>
      <c r="GS1119" s="4"/>
      <c r="GW1119" s="4"/>
      <c r="HI1119" s="4"/>
      <c r="HM1119" s="4"/>
      <c r="HY1119" s="4"/>
      <c r="IC1119" s="4"/>
      <c r="IO1119" s="4"/>
      <c r="IS1119" s="4"/>
      <c r="JE1119" s="4"/>
      <c r="JI1119" s="4"/>
      <c r="JU1119" s="4"/>
      <c r="JY1119" s="4"/>
      <c r="KK1119" s="4"/>
      <c r="KO1119" s="4"/>
      <c r="LA1119" s="4"/>
      <c r="LE1119" s="4"/>
      <c r="LQ1119" s="4"/>
      <c r="LU1119" s="4"/>
      <c r="MG1119" s="4"/>
      <c r="MK1119" s="4"/>
      <c r="MW1119" s="4"/>
      <c r="NA1119" s="4"/>
      <c r="NM1119" s="4"/>
      <c r="NQ1119" s="4"/>
      <c r="OC1119" s="4"/>
      <c r="OG1119" s="4"/>
      <c r="OS1119" s="4"/>
      <c r="OW1119" s="4"/>
      <c r="PI1119" s="4"/>
      <c r="PM1119" s="4"/>
      <c r="PY1119" s="4"/>
      <c r="QC1119" s="4"/>
      <c r="QO1119" s="4"/>
      <c r="QS1119" s="4"/>
      <c r="RE1119" s="4"/>
      <c r="RI1119" s="4"/>
      <c r="RU1119" s="4"/>
      <c r="RY1119" s="4"/>
      <c r="SK1119" s="4"/>
      <c r="SO1119" s="4"/>
      <c r="TA1119" s="4"/>
      <c r="TE1119" s="4"/>
      <c r="TQ1119" s="4"/>
      <c r="TU1119" s="4"/>
      <c r="UG1119" s="4"/>
      <c r="UK1119" s="4"/>
      <c r="UW1119" s="4"/>
      <c r="VA1119" s="4"/>
      <c r="VM1119" s="4"/>
      <c r="VQ1119" s="4"/>
      <c r="WC1119" s="4"/>
      <c r="WG1119" s="4"/>
      <c r="WS1119" s="4"/>
      <c r="WW1119" s="4"/>
      <c r="XI1119" s="4"/>
      <c r="XM1119" s="4"/>
      <c r="XY1119" s="4"/>
      <c r="YC1119" s="4"/>
      <c r="YO1119" s="4"/>
      <c r="YS1119" s="4"/>
      <c r="ZE1119" s="4"/>
      <c r="ZI1119" s="4"/>
      <c r="ZU1119" s="4"/>
      <c r="ZY1119" s="4"/>
      <c r="AAK1119" s="4"/>
      <c r="AAO1119" s="4"/>
      <c r="ABA1119" s="4"/>
      <c r="ABE1119" s="4"/>
      <c r="ABQ1119" s="4"/>
      <c r="ABU1119" s="4"/>
      <c r="ACG1119" s="4"/>
      <c r="ACK1119" s="4"/>
      <c r="ACW1119" s="4"/>
      <c r="ADA1119" s="4"/>
      <c r="ADM1119" s="4"/>
      <c r="ADQ1119" s="4"/>
      <c r="AEC1119" s="4"/>
      <c r="AEG1119" s="4"/>
      <c r="AES1119" s="4"/>
      <c r="AEW1119" s="4"/>
      <c r="AFI1119" s="4"/>
      <c r="AFM1119" s="4"/>
      <c r="AFY1119" s="4"/>
      <c r="AGC1119" s="4"/>
      <c r="AGO1119" s="4"/>
      <c r="AGS1119" s="4"/>
      <c r="AHE1119" s="4"/>
      <c r="AHI1119" s="4"/>
      <c r="AHU1119" s="4"/>
      <c r="AHY1119" s="4"/>
      <c r="AIK1119" s="4"/>
      <c r="AIO1119" s="4"/>
      <c r="AJA1119" s="4"/>
      <c r="AJE1119" s="4"/>
      <c r="AJQ1119" s="4"/>
      <c r="AJU1119" s="4"/>
      <c r="AKG1119" s="4"/>
      <c r="AKK1119" s="4"/>
      <c r="AKW1119" s="4"/>
      <c r="ALA1119" s="4"/>
      <c r="ALM1119" s="4"/>
      <c r="ALQ1119" s="4"/>
      <c r="AMC1119" s="4"/>
      <c r="AMG1119" s="4"/>
      <c r="AMS1119" s="4"/>
      <c r="AMW1119" s="4"/>
      <c r="ANI1119" s="4"/>
      <c r="ANM1119" s="4"/>
      <c r="ANY1119" s="4"/>
      <c r="AOC1119" s="4"/>
      <c r="AOO1119" s="4"/>
      <c r="AOS1119" s="4"/>
      <c r="APE1119" s="4"/>
      <c r="API1119" s="4"/>
      <c r="APU1119" s="4"/>
      <c r="APY1119" s="4"/>
      <c r="AQK1119" s="4"/>
      <c r="AQO1119" s="4"/>
      <c r="ARA1119" s="4"/>
      <c r="ARE1119" s="4"/>
      <c r="ARQ1119" s="4"/>
      <c r="ARU1119" s="4"/>
      <c r="ASG1119" s="4"/>
      <c r="ASK1119" s="4"/>
      <c r="ASW1119" s="4"/>
      <c r="ATA1119" s="4"/>
      <c r="ATM1119" s="4"/>
      <c r="ATQ1119" s="4"/>
      <c r="AUC1119" s="4"/>
      <c r="AUG1119" s="4"/>
      <c r="AUS1119" s="4"/>
      <c r="AUW1119" s="4"/>
      <c r="AVI1119" s="4"/>
      <c r="AVM1119" s="4"/>
      <c r="AVY1119" s="4"/>
      <c r="AWC1119" s="4"/>
      <c r="AWO1119" s="4"/>
      <c r="AWS1119" s="4"/>
      <c r="AXE1119" s="4"/>
      <c r="AXI1119" s="4"/>
      <c r="AXU1119" s="4"/>
      <c r="AXY1119" s="4"/>
      <c r="AYK1119" s="4"/>
      <c r="AYO1119" s="4"/>
      <c r="AZA1119" s="4"/>
      <c r="AZE1119" s="4"/>
      <c r="AZQ1119" s="4"/>
      <c r="AZU1119" s="4"/>
      <c r="BAG1119" s="4"/>
      <c r="BAK1119" s="4"/>
      <c r="BAW1119" s="4"/>
      <c r="BBA1119" s="4"/>
      <c r="BBM1119" s="4"/>
      <c r="BBQ1119" s="4"/>
      <c r="BCC1119" s="4"/>
      <c r="BCG1119" s="4"/>
      <c r="BCS1119" s="4"/>
      <c r="BCW1119" s="4"/>
      <c r="BDI1119" s="4"/>
      <c r="BDM1119" s="4"/>
      <c r="BDY1119" s="4"/>
      <c r="BEC1119" s="4"/>
      <c r="BEO1119" s="4"/>
      <c r="BES1119" s="4"/>
      <c r="BFE1119" s="4"/>
      <c r="BFI1119" s="4"/>
      <c r="BFU1119" s="4"/>
    </row>
    <row r="1120" spans="1:1021 1033:1529" x14ac:dyDescent="0.2">
      <c r="A1120" s="4"/>
      <c r="D1120" s="16"/>
      <c r="CO1120" s="4"/>
      <c r="DA1120" s="4"/>
      <c r="DE1120" s="4"/>
      <c r="DQ1120" s="4"/>
      <c r="DU1120" s="4"/>
      <c r="EG1120" s="4"/>
      <c r="EK1120" s="4"/>
      <c r="EW1120" s="4"/>
      <c r="FA1120" s="4"/>
      <c r="FM1120" s="4"/>
      <c r="FQ1120" s="4"/>
      <c r="GC1120" s="4"/>
      <c r="GG1120" s="4"/>
      <c r="GS1120" s="4"/>
      <c r="GW1120" s="4"/>
      <c r="HI1120" s="4"/>
      <c r="HM1120" s="4"/>
      <c r="HY1120" s="4"/>
      <c r="IC1120" s="4"/>
      <c r="IO1120" s="4"/>
      <c r="IS1120" s="4"/>
      <c r="JE1120" s="4"/>
      <c r="JI1120" s="4"/>
      <c r="JU1120" s="4"/>
      <c r="JY1120" s="4"/>
      <c r="KK1120" s="4"/>
      <c r="KO1120" s="4"/>
      <c r="LA1120" s="4"/>
      <c r="LE1120" s="4"/>
      <c r="LQ1120" s="4"/>
      <c r="LU1120" s="4"/>
      <c r="MG1120" s="4"/>
      <c r="MK1120" s="4"/>
      <c r="MW1120" s="4"/>
      <c r="NA1120" s="4"/>
      <c r="NM1120" s="4"/>
      <c r="NQ1120" s="4"/>
      <c r="OC1120" s="4"/>
      <c r="OG1120" s="4"/>
      <c r="OS1120" s="4"/>
      <c r="OW1120" s="4"/>
      <c r="PI1120" s="4"/>
      <c r="PM1120" s="4"/>
      <c r="PY1120" s="4"/>
      <c r="QC1120" s="4"/>
      <c r="QO1120" s="4"/>
      <c r="QS1120" s="4"/>
      <c r="RE1120" s="4"/>
      <c r="RI1120" s="4"/>
      <c r="RU1120" s="4"/>
      <c r="RY1120" s="4"/>
      <c r="SK1120" s="4"/>
      <c r="SO1120" s="4"/>
      <c r="TA1120" s="4"/>
      <c r="TE1120" s="4"/>
      <c r="TQ1120" s="4"/>
      <c r="TU1120" s="4"/>
      <c r="UG1120" s="4"/>
      <c r="UK1120" s="4"/>
      <c r="UW1120" s="4"/>
      <c r="VA1120" s="4"/>
      <c r="VM1120" s="4"/>
      <c r="VQ1120" s="4"/>
      <c r="WC1120" s="4"/>
      <c r="WG1120" s="4"/>
      <c r="WS1120" s="4"/>
      <c r="WW1120" s="4"/>
      <c r="XI1120" s="4"/>
      <c r="XM1120" s="4"/>
      <c r="XY1120" s="4"/>
      <c r="YC1120" s="4"/>
      <c r="YO1120" s="4"/>
      <c r="YS1120" s="4"/>
      <c r="ZE1120" s="4"/>
      <c r="ZI1120" s="4"/>
      <c r="ZU1120" s="4"/>
      <c r="ZY1120" s="4"/>
      <c r="AAK1120" s="4"/>
      <c r="AAO1120" s="4"/>
      <c r="ABA1120" s="4"/>
      <c r="ABE1120" s="4"/>
      <c r="ABQ1120" s="4"/>
      <c r="ABU1120" s="4"/>
      <c r="ACG1120" s="4"/>
      <c r="ACK1120" s="4"/>
      <c r="ACW1120" s="4"/>
      <c r="ADA1120" s="4"/>
      <c r="ADM1120" s="4"/>
      <c r="ADQ1120" s="4"/>
      <c r="AEC1120" s="4"/>
      <c r="AEG1120" s="4"/>
      <c r="AES1120" s="4"/>
      <c r="AEW1120" s="4"/>
      <c r="AFI1120" s="4"/>
      <c r="AFM1120" s="4"/>
      <c r="AFY1120" s="4"/>
      <c r="AGC1120" s="4"/>
      <c r="AGO1120" s="4"/>
      <c r="AGS1120" s="4"/>
      <c r="AHE1120" s="4"/>
      <c r="AHI1120" s="4"/>
      <c r="AHU1120" s="4"/>
      <c r="AHY1120" s="4"/>
      <c r="AIK1120" s="4"/>
      <c r="AIO1120" s="4"/>
      <c r="AJA1120" s="4"/>
      <c r="AJE1120" s="4"/>
      <c r="AJQ1120" s="4"/>
      <c r="AJU1120" s="4"/>
      <c r="AKG1120" s="4"/>
      <c r="AKK1120" s="4"/>
      <c r="AKW1120" s="4"/>
      <c r="ALA1120" s="4"/>
      <c r="ALM1120" s="4"/>
      <c r="ALQ1120" s="4"/>
      <c r="AMC1120" s="4"/>
      <c r="AMG1120" s="4"/>
      <c r="AMS1120" s="4"/>
      <c r="AMW1120" s="4"/>
      <c r="ANI1120" s="4"/>
      <c r="ANM1120" s="4"/>
      <c r="ANY1120" s="4"/>
      <c r="AOC1120" s="4"/>
      <c r="AOO1120" s="4"/>
      <c r="AOS1120" s="4"/>
      <c r="APE1120" s="4"/>
      <c r="API1120" s="4"/>
      <c r="APU1120" s="4"/>
      <c r="APY1120" s="4"/>
      <c r="AQK1120" s="4"/>
      <c r="AQO1120" s="4"/>
      <c r="ARA1120" s="4"/>
      <c r="ARE1120" s="4"/>
      <c r="ARQ1120" s="4"/>
      <c r="ARU1120" s="4"/>
      <c r="ASG1120" s="4"/>
      <c r="ASK1120" s="4"/>
      <c r="ASW1120" s="4"/>
      <c r="ATA1120" s="4"/>
      <c r="ATM1120" s="4"/>
      <c r="ATQ1120" s="4"/>
      <c r="AUC1120" s="4"/>
      <c r="AUG1120" s="4"/>
      <c r="AUS1120" s="4"/>
      <c r="AUW1120" s="4"/>
      <c r="AVI1120" s="4"/>
      <c r="AVM1120" s="4"/>
      <c r="AVY1120" s="4"/>
      <c r="AWC1120" s="4"/>
      <c r="AWO1120" s="4"/>
      <c r="AWS1120" s="4"/>
      <c r="AXE1120" s="4"/>
      <c r="AXI1120" s="4"/>
      <c r="AXU1120" s="4"/>
      <c r="AXY1120" s="4"/>
      <c r="AYK1120" s="4"/>
      <c r="AYO1120" s="4"/>
      <c r="AZA1120" s="4"/>
      <c r="AZE1120" s="4"/>
      <c r="AZQ1120" s="4"/>
      <c r="AZU1120" s="4"/>
      <c r="BAG1120" s="4"/>
      <c r="BAK1120" s="4"/>
      <c r="BAW1120" s="4"/>
      <c r="BBA1120" s="4"/>
      <c r="BBM1120" s="4"/>
      <c r="BBQ1120" s="4"/>
      <c r="BCC1120" s="4"/>
      <c r="BCG1120" s="4"/>
      <c r="BCS1120" s="4"/>
      <c r="BCW1120" s="4"/>
      <c r="BDI1120" s="4"/>
      <c r="BDM1120" s="4"/>
      <c r="BDY1120" s="4"/>
      <c r="BEC1120" s="4"/>
      <c r="BEO1120" s="4"/>
      <c r="BES1120" s="4"/>
      <c r="BFE1120" s="4"/>
      <c r="BFI1120" s="4"/>
      <c r="BFU1120" s="4"/>
    </row>
    <row r="1121" spans="1:1021 1033:1529" x14ac:dyDescent="0.2">
      <c r="A1121" s="4"/>
      <c r="D1121" s="16"/>
      <c r="CO1121" s="4"/>
      <c r="DA1121" s="4"/>
      <c r="DE1121" s="4"/>
      <c r="DQ1121" s="4"/>
      <c r="DU1121" s="4"/>
      <c r="EG1121" s="4"/>
      <c r="EK1121" s="4"/>
      <c r="EW1121" s="4"/>
      <c r="FA1121" s="4"/>
      <c r="FM1121" s="4"/>
      <c r="FQ1121" s="4"/>
      <c r="GC1121" s="4"/>
      <c r="GG1121" s="4"/>
      <c r="GS1121" s="4"/>
      <c r="GW1121" s="4"/>
      <c r="HI1121" s="4"/>
      <c r="HM1121" s="4"/>
      <c r="HY1121" s="4"/>
      <c r="IC1121" s="4"/>
      <c r="IO1121" s="4"/>
      <c r="IS1121" s="4"/>
      <c r="JE1121" s="4"/>
      <c r="JI1121" s="4"/>
      <c r="JU1121" s="4"/>
      <c r="JY1121" s="4"/>
      <c r="KK1121" s="4"/>
      <c r="KO1121" s="4"/>
      <c r="LA1121" s="4"/>
      <c r="LE1121" s="4"/>
      <c r="LQ1121" s="4"/>
      <c r="LU1121" s="4"/>
      <c r="MG1121" s="4"/>
      <c r="MK1121" s="4"/>
      <c r="MW1121" s="4"/>
      <c r="NA1121" s="4"/>
      <c r="NM1121" s="4"/>
      <c r="NQ1121" s="4"/>
      <c r="OC1121" s="4"/>
      <c r="OG1121" s="4"/>
      <c r="OS1121" s="4"/>
      <c r="OW1121" s="4"/>
      <c r="PI1121" s="4"/>
      <c r="PM1121" s="4"/>
      <c r="PY1121" s="4"/>
      <c r="QC1121" s="4"/>
      <c r="QO1121" s="4"/>
      <c r="QS1121" s="4"/>
      <c r="RE1121" s="4"/>
      <c r="RI1121" s="4"/>
      <c r="RU1121" s="4"/>
      <c r="RY1121" s="4"/>
      <c r="SK1121" s="4"/>
      <c r="SO1121" s="4"/>
      <c r="TA1121" s="4"/>
      <c r="TE1121" s="4"/>
      <c r="TQ1121" s="4"/>
      <c r="TU1121" s="4"/>
      <c r="UG1121" s="4"/>
      <c r="UK1121" s="4"/>
      <c r="UW1121" s="4"/>
      <c r="VA1121" s="4"/>
      <c r="VM1121" s="4"/>
      <c r="VQ1121" s="4"/>
      <c r="WC1121" s="4"/>
      <c r="WG1121" s="4"/>
      <c r="WS1121" s="4"/>
      <c r="WW1121" s="4"/>
      <c r="XI1121" s="4"/>
      <c r="XM1121" s="4"/>
      <c r="XY1121" s="4"/>
      <c r="YC1121" s="4"/>
      <c r="YO1121" s="4"/>
      <c r="YS1121" s="4"/>
      <c r="ZE1121" s="4"/>
      <c r="ZI1121" s="4"/>
      <c r="ZU1121" s="4"/>
      <c r="ZY1121" s="4"/>
      <c r="AAK1121" s="4"/>
      <c r="AAO1121" s="4"/>
      <c r="ABA1121" s="4"/>
      <c r="ABE1121" s="4"/>
      <c r="ABQ1121" s="4"/>
      <c r="ABU1121" s="4"/>
      <c r="ACG1121" s="4"/>
      <c r="ACK1121" s="4"/>
      <c r="ACW1121" s="4"/>
      <c r="ADA1121" s="4"/>
      <c r="ADM1121" s="4"/>
      <c r="ADQ1121" s="4"/>
      <c r="AEC1121" s="4"/>
      <c r="AEG1121" s="4"/>
      <c r="AES1121" s="4"/>
      <c r="AEW1121" s="4"/>
      <c r="AFI1121" s="4"/>
      <c r="AFM1121" s="4"/>
      <c r="AFY1121" s="4"/>
      <c r="AGC1121" s="4"/>
      <c r="AGO1121" s="4"/>
      <c r="AGS1121" s="4"/>
      <c r="AHE1121" s="4"/>
      <c r="AHI1121" s="4"/>
      <c r="AHU1121" s="4"/>
      <c r="AHY1121" s="4"/>
      <c r="AIK1121" s="4"/>
      <c r="AIO1121" s="4"/>
      <c r="AJA1121" s="4"/>
      <c r="AJE1121" s="4"/>
      <c r="AJQ1121" s="4"/>
      <c r="AJU1121" s="4"/>
      <c r="AKG1121" s="4"/>
      <c r="AKK1121" s="4"/>
      <c r="AKW1121" s="4"/>
      <c r="ALA1121" s="4"/>
      <c r="ALM1121" s="4"/>
      <c r="ALQ1121" s="4"/>
      <c r="AMC1121" s="4"/>
      <c r="AMG1121" s="4"/>
      <c r="AMS1121" s="4"/>
      <c r="AMW1121" s="4"/>
      <c r="ANI1121" s="4"/>
      <c r="ANM1121" s="4"/>
      <c r="ANY1121" s="4"/>
      <c r="AOC1121" s="4"/>
      <c r="AOO1121" s="4"/>
      <c r="AOS1121" s="4"/>
      <c r="APE1121" s="4"/>
      <c r="API1121" s="4"/>
      <c r="APU1121" s="4"/>
      <c r="APY1121" s="4"/>
      <c r="AQK1121" s="4"/>
      <c r="AQO1121" s="4"/>
      <c r="ARA1121" s="4"/>
      <c r="ARE1121" s="4"/>
      <c r="ARQ1121" s="4"/>
      <c r="ARU1121" s="4"/>
      <c r="ASG1121" s="4"/>
      <c r="ASK1121" s="4"/>
      <c r="ASW1121" s="4"/>
      <c r="ATA1121" s="4"/>
      <c r="ATM1121" s="4"/>
      <c r="ATQ1121" s="4"/>
      <c r="AUC1121" s="4"/>
      <c r="AUG1121" s="4"/>
      <c r="AUS1121" s="4"/>
      <c r="AUW1121" s="4"/>
      <c r="AVI1121" s="4"/>
      <c r="AVM1121" s="4"/>
      <c r="AVY1121" s="4"/>
      <c r="AWC1121" s="4"/>
      <c r="AWO1121" s="4"/>
      <c r="AWS1121" s="4"/>
      <c r="AXE1121" s="4"/>
      <c r="AXI1121" s="4"/>
      <c r="AXU1121" s="4"/>
      <c r="AXY1121" s="4"/>
      <c r="AYK1121" s="4"/>
      <c r="AYO1121" s="4"/>
      <c r="AZA1121" s="4"/>
      <c r="AZE1121" s="4"/>
      <c r="AZQ1121" s="4"/>
      <c r="AZU1121" s="4"/>
      <c r="BAG1121" s="4"/>
      <c r="BAK1121" s="4"/>
      <c r="BAW1121" s="4"/>
      <c r="BBA1121" s="4"/>
      <c r="BBM1121" s="4"/>
      <c r="BBQ1121" s="4"/>
      <c r="BCC1121" s="4"/>
      <c r="BCG1121" s="4"/>
      <c r="BCS1121" s="4"/>
      <c r="BCW1121" s="4"/>
      <c r="BDI1121" s="4"/>
      <c r="BDM1121" s="4"/>
      <c r="BDY1121" s="4"/>
      <c r="BEC1121" s="4"/>
      <c r="BEO1121" s="4"/>
      <c r="BES1121" s="4"/>
      <c r="BFE1121" s="4"/>
      <c r="BFI1121" s="4"/>
      <c r="BFU1121" s="4"/>
    </row>
    <row r="1122" spans="1:1021 1033:1529" x14ac:dyDescent="0.2">
      <c r="A1122" s="4"/>
      <c r="D1122" s="16"/>
      <c r="CO1122" s="4"/>
      <c r="DA1122" s="4"/>
      <c r="DE1122" s="4"/>
      <c r="DQ1122" s="4"/>
      <c r="DU1122" s="4"/>
      <c r="EG1122" s="4"/>
      <c r="EK1122" s="4"/>
      <c r="EW1122" s="4"/>
      <c r="FA1122" s="4"/>
      <c r="FM1122" s="4"/>
      <c r="FQ1122" s="4"/>
      <c r="GC1122" s="4"/>
      <c r="GG1122" s="4"/>
      <c r="GS1122" s="4"/>
      <c r="GW1122" s="4"/>
      <c r="HI1122" s="4"/>
      <c r="HM1122" s="4"/>
      <c r="HY1122" s="4"/>
      <c r="IC1122" s="4"/>
      <c r="IO1122" s="4"/>
      <c r="IS1122" s="4"/>
      <c r="JE1122" s="4"/>
      <c r="JI1122" s="4"/>
      <c r="JU1122" s="4"/>
      <c r="JY1122" s="4"/>
      <c r="KK1122" s="4"/>
      <c r="KO1122" s="4"/>
      <c r="LA1122" s="4"/>
      <c r="LE1122" s="4"/>
      <c r="LQ1122" s="4"/>
      <c r="LU1122" s="4"/>
      <c r="MG1122" s="4"/>
      <c r="MK1122" s="4"/>
      <c r="MW1122" s="4"/>
      <c r="NA1122" s="4"/>
      <c r="NM1122" s="4"/>
      <c r="NQ1122" s="4"/>
      <c r="OC1122" s="4"/>
      <c r="OG1122" s="4"/>
      <c r="OS1122" s="4"/>
      <c r="OW1122" s="4"/>
      <c r="PI1122" s="4"/>
      <c r="PM1122" s="4"/>
      <c r="PY1122" s="4"/>
      <c r="QC1122" s="4"/>
      <c r="QO1122" s="4"/>
      <c r="QS1122" s="4"/>
      <c r="RE1122" s="4"/>
      <c r="RI1122" s="4"/>
      <c r="RU1122" s="4"/>
      <c r="RY1122" s="4"/>
      <c r="SK1122" s="4"/>
      <c r="SO1122" s="4"/>
      <c r="TA1122" s="4"/>
      <c r="TE1122" s="4"/>
      <c r="TQ1122" s="4"/>
      <c r="TU1122" s="4"/>
      <c r="UG1122" s="4"/>
      <c r="UK1122" s="4"/>
      <c r="UW1122" s="4"/>
      <c r="VA1122" s="4"/>
      <c r="VM1122" s="4"/>
      <c r="VQ1122" s="4"/>
      <c r="WC1122" s="4"/>
      <c r="WG1122" s="4"/>
      <c r="WS1122" s="4"/>
      <c r="WW1122" s="4"/>
      <c r="XI1122" s="4"/>
      <c r="XM1122" s="4"/>
      <c r="XY1122" s="4"/>
      <c r="YC1122" s="4"/>
      <c r="YO1122" s="4"/>
      <c r="YS1122" s="4"/>
      <c r="ZE1122" s="4"/>
      <c r="ZI1122" s="4"/>
      <c r="ZU1122" s="4"/>
      <c r="ZY1122" s="4"/>
      <c r="AAK1122" s="4"/>
      <c r="AAO1122" s="4"/>
      <c r="ABA1122" s="4"/>
      <c r="ABE1122" s="4"/>
      <c r="ABQ1122" s="4"/>
      <c r="ABU1122" s="4"/>
      <c r="ACG1122" s="4"/>
      <c r="ACK1122" s="4"/>
      <c r="ACW1122" s="4"/>
      <c r="ADA1122" s="4"/>
      <c r="ADM1122" s="4"/>
      <c r="ADQ1122" s="4"/>
      <c r="AEC1122" s="4"/>
      <c r="AEG1122" s="4"/>
      <c r="AES1122" s="4"/>
      <c r="AEW1122" s="4"/>
      <c r="AFI1122" s="4"/>
      <c r="AFM1122" s="4"/>
      <c r="AFY1122" s="4"/>
      <c r="AGC1122" s="4"/>
      <c r="AGO1122" s="4"/>
      <c r="AGS1122" s="4"/>
      <c r="AHE1122" s="4"/>
      <c r="AHI1122" s="4"/>
      <c r="AHU1122" s="4"/>
      <c r="AHY1122" s="4"/>
      <c r="AIK1122" s="4"/>
      <c r="AIO1122" s="4"/>
      <c r="AJA1122" s="4"/>
      <c r="AJE1122" s="4"/>
      <c r="AJQ1122" s="4"/>
      <c r="AJU1122" s="4"/>
      <c r="AKG1122" s="4"/>
      <c r="AKK1122" s="4"/>
      <c r="AKW1122" s="4"/>
      <c r="ALA1122" s="4"/>
      <c r="ALM1122" s="4"/>
      <c r="ALQ1122" s="4"/>
      <c r="AMC1122" s="4"/>
      <c r="AMG1122" s="4"/>
      <c r="AMS1122" s="4"/>
      <c r="AMW1122" s="4"/>
      <c r="ANI1122" s="4"/>
      <c r="ANM1122" s="4"/>
      <c r="ANY1122" s="4"/>
      <c r="AOC1122" s="4"/>
      <c r="AOO1122" s="4"/>
      <c r="AOS1122" s="4"/>
      <c r="APE1122" s="4"/>
      <c r="API1122" s="4"/>
      <c r="APU1122" s="4"/>
      <c r="APY1122" s="4"/>
      <c r="AQK1122" s="4"/>
      <c r="AQO1122" s="4"/>
      <c r="ARA1122" s="4"/>
      <c r="ARE1122" s="4"/>
      <c r="ARQ1122" s="4"/>
      <c r="ARU1122" s="4"/>
      <c r="ASG1122" s="4"/>
      <c r="ASK1122" s="4"/>
      <c r="ASW1122" s="4"/>
      <c r="ATA1122" s="4"/>
      <c r="ATM1122" s="4"/>
      <c r="ATQ1122" s="4"/>
      <c r="AUC1122" s="4"/>
      <c r="AUG1122" s="4"/>
      <c r="AUS1122" s="4"/>
      <c r="AUW1122" s="4"/>
      <c r="AVI1122" s="4"/>
      <c r="AVM1122" s="4"/>
      <c r="AVY1122" s="4"/>
      <c r="AWC1122" s="4"/>
      <c r="AWO1122" s="4"/>
      <c r="AWS1122" s="4"/>
      <c r="AXE1122" s="4"/>
      <c r="AXI1122" s="4"/>
      <c r="AXU1122" s="4"/>
      <c r="AXY1122" s="4"/>
      <c r="AYK1122" s="4"/>
      <c r="AYO1122" s="4"/>
      <c r="AZA1122" s="4"/>
      <c r="AZE1122" s="4"/>
      <c r="AZQ1122" s="4"/>
      <c r="AZU1122" s="4"/>
      <c r="BAG1122" s="4"/>
      <c r="BAK1122" s="4"/>
      <c r="BAW1122" s="4"/>
      <c r="BBA1122" s="4"/>
      <c r="BBM1122" s="4"/>
      <c r="BBQ1122" s="4"/>
      <c r="BCC1122" s="4"/>
      <c r="BCG1122" s="4"/>
      <c r="BCS1122" s="4"/>
      <c r="BCW1122" s="4"/>
      <c r="BDI1122" s="4"/>
      <c r="BDM1122" s="4"/>
      <c r="BDY1122" s="4"/>
      <c r="BEC1122" s="4"/>
      <c r="BEO1122" s="4"/>
      <c r="BES1122" s="4"/>
      <c r="BFE1122" s="4"/>
      <c r="BFI1122" s="4"/>
      <c r="BFU1122" s="4"/>
    </row>
    <row r="1123" spans="1:1021 1033:1529" x14ac:dyDescent="0.2">
      <c r="A1123" s="4"/>
      <c r="D1123" s="16"/>
      <c r="CO1123" s="4"/>
      <c r="DA1123" s="4"/>
      <c r="DE1123" s="4"/>
      <c r="DQ1123" s="4"/>
      <c r="DU1123" s="4"/>
      <c r="EG1123" s="4"/>
      <c r="EK1123" s="4"/>
      <c r="EW1123" s="4"/>
      <c r="FA1123" s="4"/>
      <c r="FM1123" s="4"/>
      <c r="FQ1123" s="4"/>
      <c r="GC1123" s="4"/>
      <c r="GG1123" s="4"/>
      <c r="GS1123" s="4"/>
      <c r="GW1123" s="4"/>
      <c r="HI1123" s="4"/>
      <c r="HM1123" s="4"/>
      <c r="HY1123" s="4"/>
      <c r="IC1123" s="4"/>
      <c r="IO1123" s="4"/>
      <c r="IS1123" s="4"/>
      <c r="JE1123" s="4"/>
      <c r="JI1123" s="4"/>
      <c r="JU1123" s="4"/>
      <c r="JY1123" s="4"/>
      <c r="KK1123" s="4"/>
      <c r="KO1123" s="4"/>
      <c r="LA1123" s="4"/>
      <c r="LE1123" s="4"/>
      <c r="LQ1123" s="4"/>
      <c r="LU1123" s="4"/>
      <c r="MG1123" s="4"/>
      <c r="MK1123" s="4"/>
      <c r="MW1123" s="4"/>
      <c r="NA1123" s="4"/>
      <c r="NM1123" s="4"/>
      <c r="NQ1123" s="4"/>
      <c r="OC1123" s="4"/>
      <c r="OG1123" s="4"/>
      <c r="OS1123" s="4"/>
      <c r="OW1123" s="4"/>
      <c r="PI1123" s="4"/>
      <c r="PM1123" s="4"/>
      <c r="PY1123" s="4"/>
      <c r="QC1123" s="4"/>
      <c r="QO1123" s="4"/>
      <c r="QS1123" s="4"/>
      <c r="RE1123" s="4"/>
      <c r="RI1123" s="4"/>
      <c r="RU1123" s="4"/>
      <c r="RY1123" s="4"/>
      <c r="SK1123" s="4"/>
      <c r="SO1123" s="4"/>
      <c r="TA1123" s="4"/>
      <c r="TE1123" s="4"/>
      <c r="TQ1123" s="4"/>
      <c r="TU1123" s="4"/>
      <c r="UG1123" s="4"/>
      <c r="UK1123" s="4"/>
      <c r="UW1123" s="4"/>
      <c r="VA1123" s="4"/>
      <c r="VM1123" s="4"/>
      <c r="VQ1123" s="4"/>
      <c r="WC1123" s="4"/>
      <c r="WG1123" s="4"/>
      <c r="WS1123" s="4"/>
      <c r="WW1123" s="4"/>
      <c r="XI1123" s="4"/>
      <c r="XM1123" s="4"/>
      <c r="XY1123" s="4"/>
      <c r="YC1123" s="4"/>
      <c r="YO1123" s="4"/>
      <c r="YS1123" s="4"/>
      <c r="ZE1123" s="4"/>
      <c r="ZI1123" s="4"/>
      <c r="ZU1123" s="4"/>
      <c r="ZY1123" s="4"/>
      <c r="AAK1123" s="4"/>
      <c r="AAO1123" s="4"/>
      <c r="ABA1123" s="4"/>
      <c r="ABE1123" s="4"/>
      <c r="ABQ1123" s="4"/>
      <c r="ABU1123" s="4"/>
      <c r="ACG1123" s="4"/>
      <c r="ACK1123" s="4"/>
      <c r="ACW1123" s="4"/>
      <c r="ADA1123" s="4"/>
      <c r="ADM1123" s="4"/>
      <c r="ADQ1123" s="4"/>
      <c r="AEC1123" s="4"/>
      <c r="AEG1123" s="4"/>
      <c r="AES1123" s="4"/>
      <c r="AEW1123" s="4"/>
      <c r="AFI1123" s="4"/>
      <c r="AFM1123" s="4"/>
      <c r="AFY1123" s="4"/>
      <c r="AGC1123" s="4"/>
      <c r="AGO1123" s="4"/>
      <c r="AGS1123" s="4"/>
      <c r="AHE1123" s="4"/>
      <c r="AHI1123" s="4"/>
      <c r="AHU1123" s="4"/>
      <c r="AHY1123" s="4"/>
      <c r="AIK1123" s="4"/>
      <c r="AIO1123" s="4"/>
      <c r="AJA1123" s="4"/>
      <c r="AJE1123" s="4"/>
      <c r="AJQ1123" s="4"/>
      <c r="AJU1123" s="4"/>
      <c r="AKG1123" s="4"/>
      <c r="AKK1123" s="4"/>
      <c r="AKW1123" s="4"/>
      <c r="ALA1123" s="4"/>
      <c r="ALM1123" s="4"/>
      <c r="ALQ1123" s="4"/>
      <c r="AMC1123" s="4"/>
      <c r="AMG1123" s="4"/>
      <c r="AMS1123" s="4"/>
      <c r="AMW1123" s="4"/>
      <c r="ANI1123" s="4"/>
      <c r="ANM1123" s="4"/>
      <c r="ANY1123" s="4"/>
      <c r="AOC1123" s="4"/>
      <c r="AOO1123" s="4"/>
      <c r="AOS1123" s="4"/>
      <c r="APE1123" s="4"/>
      <c r="API1123" s="4"/>
      <c r="APU1123" s="4"/>
      <c r="APY1123" s="4"/>
      <c r="AQK1123" s="4"/>
      <c r="AQO1123" s="4"/>
      <c r="ARA1123" s="4"/>
      <c r="ARE1123" s="4"/>
      <c r="ARQ1123" s="4"/>
      <c r="ARU1123" s="4"/>
      <c r="ASG1123" s="4"/>
      <c r="ASK1123" s="4"/>
      <c r="ASW1123" s="4"/>
      <c r="ATA1123" s="4"/>
      <c r="ATM1123" s="4"/>
      <c r="ATQ1123" s="4"/>
      <c r="AUC1123" s="4"/>
      <c r="AUG1123" s="4"/>
      <c r="AUS1123" s="4"/>
      <c r="AUW1123" s="4"/>
      <c r="AVI1123" s="4"/>
      <c r="AVM1123" s="4"/>
      <c r="AVY1123" s="4"/>
      <c r="AWC1123" s="4"/>
      <c r="AWO1123" s="4"/>
      <c r="AWS1123" s="4"/>
      <c r="AXE1123" s="4"/>
      <c r="AXI1123" s="4"/>
      <c r="AXU1123" s="4"/>
      <c r="AXY1123" s="4"/>
      <c r="AYK1123" s="4"/>
      <c r="AYO1123" s="4"/>
      <c r="AZA1123" s="4"/>
      <c r="AZE1123" s="4"/>
      <c r="AZQ1123" s="4"/>
      <c r="AZU1123" s="4"/>
      <c r="BAG1123" s="4"/>
      <c r="BAK1123" s="4"/>
      <c r="BAW1123" s="4"/>
      <c r="BBA1123" s="4"/>
      <c r="BBM1123" s="4"/>
      <c r="BBQ1123" s="4"/>
      <c r="BCC1123" s="4"/>
      <c r="BCG1123" s="4"/>
      <c r="BCS1123" s="4"/>
      <c r="BCW1123" s="4"/>
      <c r="BDI1123" s="4"/>
      <c r="BDM1123" s="4"/>
      <c r="BDY1123" s="4"/>
      <c r="BEC1123" s="4"/>
      <c r="BEO1123" s="4"/>
      <c r="BES1123" s="4"/>
      <c r="BFE1123" s="4"/>
      <c r="BFI1123" s="4"/>
      <c r="BFU1123" s="4"/>
    </row>
    <row r="1124" spans="1:1021 1033:1529" x14ac:dyDescent="0.2">
      <c r="A1124" s="4"/>
      <c r="D1124" s="16"/>
      <c r="CO1124" s="4"/>
      <c r="DA1124" s="4"/>
      <c r="DE1124" s="4"/>
      <c r="DQ1124" s="4"/>
      <c r="DU1124" s="4"/>
      <c r="EG1124" s="4"/>
      <c r="EK1124" s="4"/>
      <c r="EW1124" s="4"/>
      <c r="FA1124" s="4"/>
      <c r="FM1124" s="4"/>
      <c r="FQ1124" s="4"/>
      <c r="GC1124" s="4"/>
      <c r="GG1124" s="4"/>
      <c r="GS1124" s="4"/>
      <c r="GW1124" s="4"/>
      <c r="HI1124" s="4"/>
      <c r="HM1124" s="4"/>
      <c r="HY1124" s="4"/>
      <c r="IC1124" s="4"/>
      <c r="IO1124" s="4"/>
      <c r="IS1124" s="4"/>
      <c r="JE1124" s="4"/>
      <c r="JI1124" s="4"/>
      <c r="JU1124" s="4"/>
      <c r="JY1124" s="4"/>
      <c r="KK1124" s="4"/>
      <c r="KO1124" s="4"/>
      <c r="LA1124" s="4"/>
      <c r="LE1124" s="4"/>
      <c r="LQ1124" s="4"/>
      <c r="LU1124" s="4"/>
      <c r="MG1124" s="4"/>
      <c r="MK1124" s="4"/>
      <c r="MW1124" s="4"/>
      <c r="NA1124" s="4"/>
      <c r="NM1124" s="4"/>
      <c r="NQ1124" s="4"/>
      <c r="OC1124" s="4"/>
      <c r="OG1124" s="4"/>
      <c r="OS1124" s="4"/>
      <c r="OW1124" s="4"/>
      <c r="PI1124" s="4"/>
      <c r="PM1124" s="4"/>
      <c r="PY1124" s="4"/>
      <c r="QC1124" s="4"/>
      <c r="QO1124" s="4"/>
      <c r="QS1124" s="4"/>
      <c r="RE1124" s="4"/>
      <c r="RI1124" s="4"/>
      <c r="RU1124" s="4"/>
      <c r="RY1124" s="4"/>
      <c r="SK1124" s="4"/>
      <c r="SO1124" s="4"/>
      <c r="TA1124" s="4"/>
      <c r="TE1124" s="4"/>
      <c r="TQ1124" s="4"/>
      <c r="TU1124" s="4"/>
      <c r="UG1124" s="4"/>
      <c r="UK1124" s="4"/>
      <c r="UW1124" s="4"/>
      <c r="VA1124" s="4"/>
      <c r="VM1124" s="4"/>
      <c r="VQ1124" s="4"/>
      <c r="WC1124" s="4"/>
      <c r="WG1124" s="4"/>
      <c r="WS1124" s="4"/>
      <c r="WW1124" s="4"/>
      <c r="XI1124" s="4"/>
      <c r="XM1124" s="4"/>
      <c r="XY1124" s="4"/>
      <c r="YC1124" s="4"/>
      <c r="YO1124" s="4"/>
      <c r="YS1124" s="4"/>
      <c r="ZE1124" s="4"/>
      <c r="ZI1124" s="4"/>
      <c r="ZU1124" s="4"/>
      <c r="ZY1124" s="4"/>
      <c r="AAK1124" s="4"/>
      <c r="AAO1124" s="4"/>
      <c r="ABA1124" s="4"/>
      <c r="ABE1124" s="4"/>
      <c r="ABQ1124" s="4"/>
      <c r="ABU1124" s="4"/>
      <c r="ACG1124" s="4"/>
      <c r="ACK1124" s="4"/>
      <c r="ACW1124" s="4"/>
      <c r="ADA1124" s="4"/>
      <c r="ADM1124" s="4"/>
      <c r="ADQ1124" s="4"/>
      <c r="AEC1124" s="4"/>
      <c r="AEG1124" s="4"/>
      <c r="AES1124" s="4"/>
      <c r="AEW1124" s="4"/>
      <c r="AFI1124" s="4"/>
      <c r="AFM1124" s="4"/>
      <c r="AFY1124" s="4"/>
      <c r="AGC1124" s="4"/>
      <c r="AGO1124" s="4"/>
      <c r="AGS1124" s="4"/>
      <c r="AHE1124" s="4"/>
      <c r="AHI1124" s="4"/>
      <c r="AHU1124" s="4"/>
      <c r="AHY1124" s="4"/>
      <c r="AIK1124" s="4"/>
      <c r="AIO1124" s="4"/>
      <c r="AJA1124" s="4"/>
      <c r="AJE1124" s="4"/>
      <c r="AJQ1124" s="4"/>
      <c r="AJU1124" s="4"/>
      <c r="AKG1124" s="4"/>
      <c r="AKK1124" s="4"/>
      <c r="AKW1124" s="4"/>
      <c r="ALA1124" s="4"/>
      <c r="ALM1124" s="4"/>
      <c r="ALQ1124" s="4"/>
      <c r="AMC1124" s="4"/>
      <c r="AMG1124" s="4"/>
      <c r="AMS1124" s="4"/>
      <c r="AMW1124" s="4"/>
      <c r="ANI1124" s="4"/>
      <c r="ANM1124" s="4"/>
      <c r="ANY1124" s="4"/>
      <c r="AOC1124" s="4"/>
      <c r="AOO1124" s="4"/>
      <c r="AOS1124" s="4"/>
      <c r="APE1124" s="4"/>
      <c r="API1124" s="4"/>
      <c r="APU1124" s="4"/>
      <c r="APY1124" s="4"/>
      <c r="AQK1124" s="4"/>
      <c r="AQO1124" s="4"/>
      <c r="ARA1124" s="4"/>
      <c r="ARE1124" s="4"/>
      <c r="ARQ1124" s="4"/>
      <c r="ARU1124" s="4"/>
      <c r="ASG1124" s="4"/>
      <c r="ASK1124" s="4"/>
      <c r="ASW1124" s="4"/>
      <c r="ATA1124" s="4"/>
      <c r="ATM1124" s="4"/>
      <c r="ATQ1124" s="4"/>
      <c r="AUC1124" s="4"/>
      <c r="AUG1124" s="4"/>
      <c r="AUS1124" s="4"/>
      <c r="AUW1124" s="4"/>
      <c r="AVI1124" s="4"/>
      <c r="AVM1124" s="4"/>
      <c r="AVY1124" s="4"/>
      <c r="AWC1124" s="4"/>
      <c r="AWO1124" s="4"/>
      <c r="AWS1124" s="4"/>
      <c r="AXE1124" s="4"/>
      <c r="AXI1124" s="4"/>
      <c r="AXU1124" s="4"/>
      <c r="AXY1124" s="4"/>
      <c r="AYK1124" s="4"/>
      <c r="AYO1124" s="4"/>
      <c r="AZA1124" s="4"/>
      <c r="AZE1124" s="4"/>
      <c r="AZQ1124" s="4"/>
      <c r="AZU1124" s="4"/>
      <c r="BAG1124" s="4"/>
      <c r="BAK1124" s="4"/>
      <c r="BAW1124" s="4"/>
      <c r="BBA1124" s="4"/>
      <c r="BBM1124" s="4"/>
      <c r="BBQ1124" s="4"/>
      <c r="BCC1124" s="4"/>
      <c r="BCG1124" s="4"/>
      <c r="BCS1124" s="4"/>
      <c r="BCW1124" s="4"/>
      <c r="BDI1124" s="4"/>
      <c r="BDM1124" s="4"/>
      <c r="BDY1124" s="4"/>
      <c r="BEC1124" s="4"/>
      <c r="BEO1124" s="4"/>
      <c r="BES1124" s="4"/>
      <c r="BFE1124" s="4"/>
      <c r="BFI1124" s="4"/>
      <c r="BFU1124" s="4"/>
    </row>
    <row r="1125" spans="1:1021 1033:1529" x14ac:dyDescent="0.2">
      <c r="A1125" s="4"/>
      <c r="D1125" s="16"/>
      <c r="CO1125" s="4"/>
      <c r="DA1125" s="4"/>
      <c r="DE1125" s="4"/>
      <c r="DQ1125" s="4"/>
      <c r="DU1125" s="4"/>
      <c r="EG1125" s="4"/>
      <c r="EK1125" s="4"/>
      <c r="EW1125" s="4"/>
      <c r="FA1125" s="4"/>
      <c r="FM1125" s="4"/>
      <c r="FQ1125" s="4"/>
      <c r="GC1125" s="4"/>
      <c r="GG1125" s="4"/>
      <c r="GS1125" s="4"/>
      <c r="GW1125" s="4"/>
      <c r="HI1125" s="4"/>
      <c r="HM1125" s="4"/>
      <c r="HY1125" s="4"/>
      <c r="IC1125" s="4"/>
      <c r="IO1125" s="4"/>
      <c r="IS1125" s="4"/>
      <c r="JE1125" s="4"/>
      <c r="JI1125" s="4"/>
      <c r="JU1125" s="4"/>
      <c r="JY1125" s="4"/>
      <c r="KK1125" s="4"/>
      <c r="KO1125" s="4"/>
      <c r="LA1125" s="4"/>
      <c r="LE1125" s="4"/>
      <c r="LQ1125" s="4"/>
      <c r="LU1125" s="4"/>
      <c r="MG1125" s="4"/>
      <c r="MK1125" s="4"/>
      <c r="MW1125" s="4"/>
      <c r="NA1125" s="4"/>
      <c r="NM1125" s="4"/>
      <c r="NQ1125" s="4"/>
      <c r="OC1125" s="4"/>
      <c r="OG1125" s="4"/>
      <c r="OS1125" s="4"/>
      <c r="OW1125" s="4"/>
      <c r="PI1125" s="4"/>
      <c r="PM1125" s="4"/>
      <c r="PY1125" s="4"/>
      <c r="QC1125" s="4"/>
      <c r="QO1125" s="4"/>
      <c r="QS1125" s="4"/>
      <c r="RE1125" s="4"/>
      <c r="RI1125" s="4"/>
      <c r="RU1125" s="4"/>
      <c r="RY1125" s="4"/>
      <c r="SK1125" s="4"/>
      <c r="SO1125" s="4"/>
      <c r="TA1125" s="4"/>
      <c r="TE1125" s="4"/>
      <c r="TQ1125" s="4"/>
      <c r="TU1125" s="4"/>
      <c r="UG1125" s="4"/>
      <c r="UK1125" s="4"/>
      <c r="UW1125" s="4"/>
      <c r="VA1125" s="4"/>
      <c r="VM1125" s="4"/>
      <c r="VQ1125" s="4"/>
      <c r="WC1125" s="4"/>
      <c r="WG1125" s="4"/>
      <c r="WS1125" s="4"/>
      <c r="WW1125" s="4"/>
      <c r="XI1125" s="4"/>
      <c r="XM1125" s="4"/>
      <c r="XY1125" s="4"/>
      <c r="YC1125" s="4"/>
      <c r="YO1125" s="4"/>
      <c r="YS1125" s="4"/>
      <c r="ZE1125" s="4"/>
      <c r="ZI1125" s="4"/>
      <c r="ZU1125" s="4"/>
      <c r="ZY1125" s="4"/>
      <c r="AAK1125" s="4"/>
      <c r="AAO1125" s="4"/>
      <c r="ABA1125" s="4"/>
      <c r="ABE1125" s="4"/>
      <c r="ABQ1125" s="4"/>
      <c r="ABU1125" s="4"/>
      <c r="ACG1125" s="4"/>
      <c r="ACK1125" s="4"/>
      <c r="ACW1125" s="4"/>
      <c r="ADA1125" s="4"/>
      <c r="ADM1125" s="4"/>
      <c r="ADQ1125" s="4"/>
      <c r="AEC1125" s="4"/>
      <c r="AEG1125" s="4"/>
      <c r="AES1125" s="4"/>
      <c r="AEW1125" s="4"/>
      <c r="AFI1125" s="4"/>
      <c r="AFM1125" s="4"/>
      <c r="AFY1125" s="4"/>
      <c r="AGC1125" s="4"/>
      <c r="AGO1125" s="4"/>
      <c r="AGS1125" s="4"/>
      <c r="AHE1125" s="4"/>
      <c r="AHI1125" s="4"/>
      <c r="AHU1125" s="4"/>
      <c r="AHY1125" s="4"/>
      <c r="AIK1125" s="4"/>
      <c r="AIO1125" s="4"/>
      <c r="AJA1125" s="4"/>
      <c r="AJE1125" s="4"/>
      <c r="AJQ1125" s="4"/>
      <c r="AJU1125" s="4"/>
      <c r="AKG1125" s="4"/>
      <c r="AKK1125" s="4"/>
      <c r="AKW1125" s="4"/>
      <c r="ALA1125" s="4"/>
      <c r="ALM1125" s="4"/>
      <c r="ALQ1125" s="4"/>
      <c r="AMC1125" s="4"/>
      <c r="AMG1125" s="4"/>
      <c r="AMS1125" s="4"/>
      <c r="AMW1125" s="4"/>
      <c r="ANI1125" s="4"/>
      <c r="ANM1125" s="4"/>
      <c r="ANY1125" s="4"/>
      <c r="AOC1125" s="4"/>
      <c r="AOO1125" s="4"/>
      <c r="AOS1125" s="4"/>
      <c r="APE1125" s="4"/>
      <c r="API1125" s="4"/>
      <c r="APU1125" s="4"/>
      <c r="APY1125" s="4"/>
      <c r="AQK1125" s="4"/>
      <c r="AQO1125" s="4"/>
      <c r="ARA1125" s="4"/>
      <c r="ARE1125" s="4"/>
      <c r="ARQ1125" s="4"/>
      <c r="ARU1125" s="4"/>
      <c r="ASG1125" s="4"/>
      <c r="ASK1125" s="4"/>
      <c r="ASW1125" s="4"/>
      <c r="ATA1125" s="4"/>
      <c r="ATM1125" s="4"/>
      <c r="ATQ1125" s="4"/>
      <c r="AUC1125" s="4"/>
      <c r="AUG1125" s="4"/>
      <c r="AUS1125" s="4"/>
      <c r="AUW1125" s="4"/>
      <c r="AVI1125" s="4"/>
      <c r="AVM1125" s="4"/>
      <c r="AVY1125" s="4"/>
      <c r="AWC1125" s="4"/>
      <c r="AWO1125" s="4"/>
      <c r="AWS1125" s="4"/>
      <c r="AXE1125" s="4"/>
      <c r="AXI1125" s="4"/>
      <c r="AXU1125" s="4"/>
      <c r="AXY1125" s="4"/>
      <c r="AYK1125" s="4"/>
      <c r="AYO1125" s="4"/>
      <c r="AZA1125" s="4"/>
      <c r="AZE1125" s="4"/>
      <c r="AZQ1125" s="4"/>
      <c r="AZU1125" s="4"/>
      <c r="BAG1125" s="4"/>
      <c r="BAK1125" s="4"/>
      <c r="BAW1125" s="4"/>
      <c r="BBA1125" s="4"/>
      <c r="BBM1125" s="4"/>
      <c r="BBQ1125" s="4"/>
      <c r="BCC1125" s="4"/>
      <c r="BCG1125" s="4"/>
      <c r="BCS1125" s="4"/>
      <c r="BCW1125" s="4"/>
      <c r="BDI1125" s="4"/>
      <c r="BDM1125" s="4"/>
      <c r="BDY1125" s="4"/>
      <c r="BEC1125" s="4"/>
      <c r="BEO1125" s="4"/>
      <c r="BES1125" s="4"/>
      <c r="BFE1125" s="4"/>
      <c r="BFI1125" s="4"/>
      <c r="BFU1125" s="4"/>
    </row>
    <row r="1126" spans="1:1021 1033:1529" x14ac:dyDescent="0.2">
      <c r="A1126" s="4"/>
      <c r="D1126" s="16"/>
      <c r="CO1126" s="4"/>
      <c r="DA1126" s="4"/>
      <c r="DE1126" s="4"/>
      <c r="DQ1126" s="4"/>
      <c r="DU1126" s="4"/>
      <c r="EG1126" s="4"/>
      <c r="EK1126" s="4"/>
      <c r="EW1126" s="4"/>
      <c r="FA1126" s="4"/>
      <c r="FM1126" s="4"/>
      <c r="FQ1126" s="4"/>
      <c r="GC1126" s="4"/>
      <c r="GG1126" s="4"/>
      <c r="GS1126" s="4"/>
      <c r="GW1126" s="4"/>
      <c r="HI1126" s="4"/>
      <c r="HM1126" s="4"/>
      <c r="HY1126" s="4"/>
      <c r="IC1126" s="4"/>
      <c r="IO1126" s="4"/>
      <c r="IS1126" s="4"/>
      <c r="JE1126" s="4"/>
      <c r="JI1126" s="4"/>
      <c r="JU1126" s="4"/>
      <c r="JY1126" s="4"/>
      <c r="KK1126" s="4"/>
      <c r="KO1126" s="4"/>
      <c r="LA1126" s="4"/>
      <c r="LE1126" s="4"/>
      <c r="LQ1126" s="4"/>
      <c r="LU1126" s="4"/>
      <c r="MG1126" s="4"/>
      <c r="MK1126" s="4"/>
      <c r="MW1126" s="4"/>
      <c r="NA1126" s="4"/>
      <c r="NM1126" s="4"/>
      <c r="NQ1126" s="4"/>
      <c r="OC1126" s="4"/>
      <c r="OG1126" s="4"/>
      <c r="OS1126" s="4"/>
      <c r="OW1126" s="4"/>
      <c r="PI1126" s="4"/>
      <c r="PM1126" s="4"/>
      <c r="PY1126" s="4"/>
      <c r="QC1126" s="4"/>
      <c r="QO1126" s="4"/>
      <c r="QS1126" s="4"/>
      <c r="RE1126" s="4"/>
      <c r="RI1126" s="4"/>
      <c r="RU1126" s="4"/>
      <c r="RY1126" s="4"/>
      <c r="SK1126" s="4"/>
      <c r="SO1126" s="4"/>
      <c r="TA1126" s="4"/>
      <c r="TE1126" s="4"/>
      <c r="TQ1126" s="4"/>
      <c r="TU1126" s="4"/>
      <c r="UG1126" s="4"/>
      <c r="UK1126" s="4"/>
      <c r="UW1126" s="4"/>
      <c r="VA1126" s="4"/>
      <c r="VM1126" s="4"/>
      <c r="VQ1126" s="4"/>
      <c r="WC1126" s="4"/>
      <c r="WG1126" s="4"/>
      <c r="WS1126" s="4"/>
      <c r="WW1126" s="4"/>
      <c r="XI1126" s="4"/>
      <c r="XM1126" s="4"/>
      <c r="XY1126" s="4"/>
      <c r="YC1126" s="4"/>
      <c r="YO1126" s="4"/>
      <c r="YS1126" s="4"/>
      <c r="ZE1126" s="4"/>
      <c r="ZI1126" s="4"/>
      <c r="ZU1126" s="4"/>
      <c r="ZY1126" s="4"/>
      <c r="AAK1126" s="4"/>
      <c r="AAO1126" s="4"/>
      <c r="ABA1126" s="4"/>
      <c r="ABE1126" s="4"/>
      <c r="ABQ1126" s="4"/>
      <c r="ABU1126" s="4"/>
      <c r="ACG1126" s="4"/>
      <c r="ACK1126" s="4"/>
      <c r="ACW1126" s="4"/>
      <c r="ADA1126" s="4"/>
      <c r="ADM1126" s="4"/>
      <c r="ADQ1126" s="4"/>
      <c r="AEC1126" s="4"/>
      <c r="AEG1126" s="4"/>
      <c r="AES1126" s="4"/>
      <c r="AEW1126" s="4"/>
      <c r="AFI1126" s="4"/>
      <c r="AFM1126" s="4"/>
      <c r="AFY1126" s="4"/>
      <c r="AGC1126" s="4"/>
      <c r="AGO1126" s="4"/>
      <c r="AGS1126" s="4"/>
      <c r="AHE1126" s="4"/>
      <c r="AHI1126" s="4"/>
      <c r="AHU1126" s="4"/>
      <c r="AHY1126" s="4"/>
      <c r="AIK1126" s="4"/>
      <c r="AIO1126" s="4"/>
      <c r="AJA1126" s="4"/>
      <c r="AJE1126" s="4"/>
      <c r="AJQ1126" s="4"/>
      <c r="AJU1126" s="4"/>
      <c r="AKG1126" s="4"/>
      <c r="AKK1126" s="4"/>
      <c r="AKW1126" s="4"/>
      <c r="ALA1126" s="4"/>
      <c r="ALM1126" s="4"/>
      <c r="ALQ1126" s="4"/>
      <c r="AMC1126" s="4"/>
      <c r="AMG1126" s="4"/>
      <c r="AMS1126" s="4"/>
      <c r="AMW1126" s="4"/>
      <c r="ANI1126" s="4"/>
      <c r="ANM1126" s="4"/>
      <c r="ANY1126" s="4"/>
      <c r="AOC1126" s="4"/>
      <c r="AOO1126" s="4"/>
      <c r="AOS1126" s="4"/>
      <c r="APE1126" s="4"/>
      <c r="API1126" s="4"/>
      <c r="APU1126" s="4"/>
      <c r="APY1126" s="4"/>
      <c r="AQK1126" s="4"/>
      <c r="AQO1126" s="4"/>
      <c r="ARA1126" s="4"/>
      <c r="ARE1126" s="4"/>
      <c r="ARQ1126" s="4"/>
      <c r="ARU1126" s="4"/>
      <c r="ASG1126" s="4"/>
      <c r="ASK1126" s="4"/>
      <c r="ASW1126" s="4"/>
      <c r="ATA1126" s="4"/>
      <c r="ATM1126" s="4"/>
      <c r="ATQ1126" s="4"/>
      <c r="AUC1126" s="4"/>
      <c r="AUG1126" s="4"/>
      <c r="AUS1126" s="4"/>
      <c r="AUW1126" s="4"/>
      <c r="AVI1126" s="4"/>
      <c r="AVM1126" s="4"/>
      <c r="AVY1126" s="4"/>
      <c r="AWC1126" s="4"/>
      <c r="AWO1126" s="4"/>
      <c r="AWS1126" s="4"/>
      <c r="AXE1126" s="4"/>
      <c r="AXI1126" s="4"/>
      <c r="AXU1126" s="4"/>
      <c r="AXY1126" s="4"/>
      <c r="AYK1126" s="4"/>
      <c r="AYO1126" s="4"/>
      <c r="AZA1126" s="4"/>
      <c r="AZE1126" s="4"/>
      <c r="AZQ1126" s="4"/>
      <c r="AZU1126" s="4"/>
      <c r="BAG1126" s="4"/>
      <c r="BAK1126" s="4"/>
      <c r="BAW1126" s="4"/>
      <c r="BBA1126" s="4"/>
      <c r="BBM1126" s="4"/>
      <c r="BBQ1126" s="4"/>
      <c r="BCC1126" s="4"/>
      <c r="BCG1126" s="4"/>
      <c r="BCS1126" s="4"/>
      <c r="BCW1126" s="4"/>
      <c r="BDI1126" s="4"/>
      <c r="BDM1126" s="4"/>
      <c r="BDY1126" s="4"/>
      <c r="BEC1126" s="4"/>
      <c r="BEO1126" s="4"/>
      <c r="BES1126" s="4"/>
      <c r="BFE1126" s="4"/>
      <c r="BFI1126" s="4"/>
      <c r="BFU1126" s="4"/>
    </row>
    <row r="1127" spans="1:1021 1033:1529" x14ac:dyDescent="0.2">
      <c r="A1127" s="4"/>
      <c r="D1127" s="16"/>
      <c r="CO1127" s="4"/>
      <c r="DA1127" s="4"/>
      <c r="DE1127" s="4"/>
      <c r="DQ1127" s="4"/>
      <c r="DU1127" s="4"/>
      <c r="EG1127" s="4"/>
      <c r="EK1127" s="4"/>
      <c r="EW1127" s="4"/>
      <c r="FA1127" s="4"/>
      <c r="FM1127" s="4"/>
      <c r="FQ1127" s="4"/>
      <c r="GC1127" s="4"/>
      <c r="GG1127" s="4"/>
      <c r="GS1127" s="4"/>
      <c r="GW1127" s="4"/>
      <c r="HI1127" s="4"/>
      <c r="HM1127" s="4"/>
      <c r="HY1127" s="4"/>
      <c r="IC1127" s="4"/>
      <c r="IO1127" s="4"/>
      <c r="IS1127" s="4"/>
      <c r="JE1127" s="4"/>
      <c r="JI1127" s="4"/>
      <c r="JU1127" s="4"/>
      <c r="JY1127" s="4"/>
      <c r="KK1127" s="4"/>
      <c r="KO1127" s="4"/>
      <c r="LA1127" s="4"/>
      <c r="LE1127" s="4"/>
      <c r="LQ1127" s="4"/>
      <c r="LU1127" s="4"/>
      <c r="MG1127" s="4"/>
      <c r="MK1127" s="4"/>
      <c r="MW1127" s="4"/>
      <c r="NA1127" s="4"/>
      <c r="NM1127" s="4"/>
      <c r="NQ1127" s="4"/>
      <c r="OC1127" s="4"/>
      <c r="OG1127" s="4"/>
      <c r="OS1127" s="4"/>
      <c r="OW1127" s="4"/>
      <c r="PI1127" s="4"/>
      <c r="PM1127" s="4"/>
      <c r="PY1127" s="4"/>
      <c r="QC1127" s="4"/>
      <c r="QO1127" s="4"/>
      <c r="QS1127" s="4"/>
      <c r="RE1127" s="4"/>
      <c r="RI1127" s="4"/>
      <c r="RU1127" s="4"/>
      <c r="RY1127" s="4"/>
      <c r="SK1127" s="4"/>
      <c r="SO1127" s="4"/>
      <c r="TA1127" s="4"/>
      <c r="TE1127" s="4"/>
      <c r="TQ1127" s="4"/>
      <c r="TU1127" s="4"/>
      <c r="UG1127" s="4"/>
      <c r="UK1127" s="4"/>
      <c r="UW1127" s="4"/>
      <c r="VA1127" s="4"/>
      <c r="VM1127" s="4"/>
      <c r="VQ1127" s="4"/>
      <c r="WC1127" s="4"/>
      <c r="WG1127" s="4"/>
      <c r="WS1127" s="4"/>
      <c r="WW1127" s="4"/>
      <c r="XI1127" s="4"/>
      <c r="XM1127" s="4"/>
      <c r="XY1127" s="4"/>
      <c r="YC1127" s="4"/>
      <c r="YO1127" s="4"/>
      <c r="YS1127" s="4"/>
      <c r="ZE1127" s="4"/>
      <c r="ZI1127" s="4"/>
      <c r="ZU1127" s="4"/>
      <c r="ZY1127" s="4"/>
      <c r="AAK1127" s="4"/>
      <c r="AAO1127" s="4"/>
      <c r="ABA1127" s="4"/>
      <c r="ABE1127" s="4"/>
      <c r="ABQ1127" s="4"/>
      <c r="ABU1127" s="4"/>
      <c r="ACG1127" s="4"/>
      <c r="ACK1127" s="4"/>
      <c r="ACW1127" s="4"/>
      <c r="ADA1127" s="4"/>
      <c r="ADM1127" s="4"/>
      <c r="ADQ1127" s="4"/>
      <c r="AEC1127" s="4"/>
      <c r="AEG1127" s="4"/>
      <c r="AES1127" s="4"/>
      <c r="AEW1127" s="4"/>
      <c r="AFI1127" s="4"/>
      <c r="AFM1127" s="4"/>
      <c r="AFY1127" s="4"/>
      <c r="AGC1127" s="4"/>
      <c r="AGO1127" s="4"/>
      <c r="AGS1127" s="4"/>
      <c r="AHE1127" s="4"/>
      <c r="AHI1127" s="4"/>
      <c r="AHU1127" s="4"/>
      <c r="AHY1127" s="4"/>
      <c r="AIK1127" s="4"/>
      <c r="AIO1127" s="4"/>
      <c r="AJA1127" s="4"/>
      <c r="AJE1127" s="4"/>
      <c r="AJQ1127" s="4"/>
      <c r="AJU1127" s="4"/>
      <c r="AKG1127" s="4"/>
      <c r="AKK1127" s="4"/>
      <c r="AKW1127" s="4"/>
      <c r="ALA1127" s="4"/>
      <c r="ALM1127" s="4"/>
      <c r="ALQ1127" s="4"/>
      <c r="AMC1127" s="4"/>
      <c r="AMG1127" s="4"/>
      <c r="AMS1127" s="4"/>
      <c r="AMW1127" s="4"/>
      <c r="ANI1127" s="4"/>
      <c r="ANM1127" s="4"/>
      <c r="ANY1127" s="4"/>
      <c r="AOC1127" s="4"/>
      <c r="AOO1127" s="4"/>
      <c r="AOS1127" s="4"/>
      <c r="APE1127" s="4"/>
      <c r="API1127" s="4"/>
      <c r="APU1127" s="4"/>
      <c r="APY1127" s="4"/>
      <c r="AQK1127" s="4"/>
      <c r="AQO1127" s="4"/>
      <c r="ARA1127" s="4"/>
      <c r="ARE1127" s="4"/>
      <c r="ARQ1127" s="4"/>
      <c r="ARU1127" s="4"/>
      <c r="ASG1127" s="4"/>
      <c r="ASK1127" s="4"/>
      <c r="ASW1127" s="4"/>
      <c r="ATA1127" s="4"/>
      <c r="ATM1127" s="4"/>
      <c r="ATQ1127" s="4"/>
      <c r="AUC1127" s="4"/>
      <c r="AUG1127" s="4"/>
      <c r="AUS1127" s="4"/>
      <c r="AUW1127" s="4"/>
      <c r="AVI1127" s="4"/>
      <c r="AVM1127" s="4"/>
      <c r="AVY1127" s="4"/>
      <c r="AWC1127" s="4"/>
      <c r="AWO1127" s="4"/>
      <c r="AWS1127" s="4"/>
      <c r="AXE1127" s="4"/>
      <c r="AXI1127" s="4"/>
      <c r="AXU1127" s="4"/>
      <c r="AXY1127" s="4"/>
      <c r="AYK1127" s="4"/>
      <c r="AYO1127" s="4"/>
      <c r="AZA1127" s="4"/>
      <c r="AZE1127" s="4"/>
      <c r="AZQ1127" s="4"/>
      <c r="AZU1127" s="4"/>
      <c r="BAG1127" s="4"/>
      <c r="BAK1127" s="4"/>
      <c r="BAW1127" s="4"/>
      <c r="BBA1127" s="4"/>
      <c r="BBM1127" s="4"/>
      <c r="BBQ1127" s="4"/>
      <c r="BCC1127" s="4"/>
      <c r="BCG1127" s="4"/>
      <c r="BCS1127" s="4"/>
      <c r="BCW1127" s="4"/>
      <c r="BDI1127" s="4"/>
      <c r="BDM1127" s="4"/>
      <c r="BDY1127" s="4"/>
      <c r="BEC1127" s="4"/>
      <c r="BEO1127" s="4"/>
      <c r="BES1127" s="4"/>
      <c r="BFE1127" s="4"/>
      <c r="BFI1127" s="4"/>
      <c r="BFU1127" s="4"/>
    </row>
    <row r="1128" spans="1:1021 1033:1529" x14ac:dyDescent="0.2">
      <c r="A1128" s="4"/>
      <c r="D1128" s="16"/>
      <c r="CO1128" s="4"/>
      <c r="DA1128" s="4"/>
      <c r="DE1128" s="4"/>
      <c r="DQ1128" s="4"/>
      <c r="DU1128" s="4"/>
      <c r="EG1128" s="4"/>
      <c r="EK1128" s="4"/>
      <c r="EW1128" s="4"/>
      <c r="FA1128" s="4"/>
      <c r="FM1128" s="4"/>
      <c r="FQ1128" s="4"/>
      <c r="GC1128" s="4"/>
      <c r="GG1128" s="4"/>
      <c r="GS1128" s="4"/>
      <c r="GW1128" s="4"/>
      <c r="HI1128" s="4"/>
      <c r="HM1128" s="4"/>
      <c r="HY1128" s="4"/>
      <c r="IC1128" s="4"/>
      <c r="IO1128" s="4"/>
      <c r="IS1128" s="4"/>
      <c r="JE1128" s="4"/>
      <c r="JI1128" s="4"/>
      <c r="JU1128" s="4"/>
      <c r="JY1128" s="4"/>
      <c r="KK1128" s="4"/>
      <c r="KO1128" s="4"/>
      <c r="LA1128" s="4"/>
      <c r="LE1128" s="4"/>
      <c r="LQ1128" s="4"/>
      <c r="LU1128" s="4"/>
      <c r="MG1128" s="4"/>
      <c r="MK1128" s="4"/>
      <c r="MW1128" s="4"/>
      <c r="NA1128" s="4"/>
      <c r="NM1128" s="4"/>
      <c r="NQ1128" s="4"/>
      <c r="OC1128" s="4"/>
      <c r="OG1128" s="4"/>
      <c r="OS1128" s="4"/>
      <c r="OW1128" s="4"/>
      <c r="PI1128" s="4"/>
      <c r="PM1128" s="4"/>
      <c r="PY1128" s="4"/>
      <c r="QC1128" s="4"/>
      <c r="QO1128" s="4"/>
      <c r="QS1128" s="4"/>
      <c r="RE1128" s="4"/>
      <c r="RI1128" s="4"/>
      <c r="RU1128" s="4"/>
      <c r="RY1128" s="4"/>
      <c r="SK1128" s="4"/>
      <c r="SO1128" s="4"/>
      <c r="TA1128" s="4"/>
      <c r="TE1128" s="4"/>
      <c r="TQ1128" s="4"/>
      <c r="TU1128" s="4"/>
      <c r="UG1128" s="4"/>
      <c r="UK1128" s="4"/>
      <c r="UW1128" s="4"/>
      <c r="VA1128" s="4"/>
      <c r="VM1128" s="4"/>
      <c r="VQ1128" s="4"/>
      <c r="WC1128" s="4"/>
      <c r="WG1128" s="4"/>
      <c r="WS1128" s="4"/>
      <c r="WW1128" s="4"/>
      <c r="XI1128" s="4"/>
      <c r="XM1128" s="4"/>
      <c r="XY1128" s="4"/>
      <c r="YC1128" s="4"/>
      <c r="YO1128" s="4"/>
      <c r="YS1128" s="4"/>
      <c r="ZE1128" s="4"/>
      <c r="ZI1128" s="4"/>
      <c r="ZU1128" s="4"/>
      <c r="ZY1128" s="4"/>
      <c r="AAK1128" s="4"/>
      <c r="AAO1128" s="4"/>
      <c r="ABA1128" s="4"/>
      <c r="ABE1128" s="4"/>
      <c r="ABQ1128" s="4"/>
      <c r="ABU1128" s="4"/>
      <c r="ACG1128" s="4"/>
      <c r="ACK1128" s="4"/>
      <c r="ACW1128" s="4"/>
      <c r="ADA1128" s="4"/>
      <c r="ADM1128" s="4"/>
      <c r="ADQ1128" s="4"/>
      <c r="AEC1128" s="4"/>
      <c r="AEG1128" s="4"/>
      <c r="AES1128" s="4"/>
      <c r="AEW1128" s="4"/>
      <c r="AFI1128" s="4"/>
      <c r="AFM1128" s="4"/>
      <c r="AFY1128" s="4"/>
      <c r="AGC1128" s="4"/>
      <c r="AGO1128" s="4"/>
      <c r="AGS1128" s="4"/>
      <c r="AHE1128" s="4"/>
      <c r="AHI1128" s="4"/>
      <c r="AHU1128" s="4"/>
      <c r="AHY1128" s="4"/>
      <c r="AIK1128" s="4"/>
      <c r="AIO1128" s="4"/>
      <c r="AJA1128" s="4"/>
      <c r="AJE1128" s="4"/>
      <c r="AJQ1128" s="4"/>
      <c r="AJU1128" s="4"/>
      <c r="AKG1128" s="4"/>
      <c r="AKK1128" s="4"/>
      <c r="AKW1128" s="4"/>
      <c r="ALA1128" s="4"/>
      <c r="ALM1128" s="4"/>
      <c r="ALQ1128" s="4"/>
      <c r="AMC1128" s="4"/>
      <c r="AMG1128" s="4"/>
      <c r="AMS1128" s="4"/>
      <c r="AMW1128" s="4"/>
      <c r="ANI1128" s="4"/>
      <c r="ANM1128" s="4"/>
      <c r="ANY1128" s="4"/>
      <c r="AOC1128" s="4"/>
      <c r="AOO1128" s="4"/>
      <c r="AOS1128" s="4"/>
      <c r="APE1128" s="4"/>
      <c r="API1128" s="4"/>
      <c r="APU1128" s="4"/>
      <c r="APY1128" s="4"/>
      <c r="AQK1128" s="4"/>
      <c r="AQO1128" s="4"/>
      <c r="ARA1128" s="4"/>
      <c r="ARE1128" s="4"/>
      <c r="ARQ1128" s="4"/>
      <c r="ARU1128" s="4"/>
      <c r="ASG1128" s="4"/>
      <c r="ASK1128" s="4"/>
      <c r="ASW1128" s="4"/>
      <c r="ATA1128" s="4"/>
      <c r="ATM1128" s="4"/>
      <c r="ATQ1128" s="4"/>
      <c r="AUC1128" s="4"/>
      <c r="AUG1128" s="4"/>
      <c r="AUS1128" s="4"/>
      <c r="AUW1128" s="4"/>
      <c r="AVI1128" s="4"/>
      <c r="AVM1128" s="4"/>
      <c r="AVY1128" s="4"/>
      <c r="AWC1128" s="4"/>
      <c r="AWO1128" s="4"/>
      <c r="AWS1128" s="4"/>
      <c r="AXE1128" s="4"/>
      <c r="AXI1128" s="4"/>
      <c r="AXU1128" s="4"/>
      <c r="AXY1128" s="4"/>
      <c r="AYK1128" s="4"/>
      <c r="AYO1128" s="4"/>
      <c r="AZA1128" s="4"/>
      <c r="AZE1128" s="4"/>
      <c r="AZQ1128" s="4"/>
      <c r="AZU1128" s="4"/>
      <c r="BAG1128" s="4"/>
      <c r="BAK1128" s="4"/>
      <c r="BAW1128" s="4"/>
      <c r="BBA1128" s="4"/>
      <c r="BBM1128" s="4"/>
      <c r="BBQ1128" s="4"/>
      <c r="BCC1128" s="4"/>
      <c r="BCG1128" s="4"/>
      <c r="BCS1128" s="4"/>
      <c r="BCW1128" s="4"/>
      <c r="BDI1128" s="4"/>
      <c r="BDM1128" s="4"/>
      <c r="BDY1128" s="4"/>
      <c r="BEC1128" s="4"/>
      <c r="BEO1128" s="4"/>
      <c r="BES1128" s="4"/>
      <c r="BFE1128" s="4"/>
      <c r="BFI1128" s="4"/>
      <c r="BFU1128" s="4"/>
    </row>
    <row r="1129" spans="1:1021 1033:1529" x14ac:dyDescent="0.2">
      <c r="A1129" s="4"/>
      <c r="D1129" s="16"/>
      <c r="CO1129" s="4"/>
      <c r="DA1129" s="4"/>
      <c r="DE1129" s="4"/>
      <c r="DQ1129" s="4"/>
      <c r="DU1129" s="4"/>
      <c r="EG1129" s="4"/>
      <c r="EK1129" s="4"/>
      <c r="EW1129" s="4"/>
      <c r="FA1129" s="4"/>
      <c r="FM1129" s="4"/>
      <c r="FQ1129" s="4"/>
      <c r="GC1129" s="4"/>
      <c r="GG1129" s="4"/>
      <c r="GS1129" s="4"/>
      <c r="GW1129" s="4"/>
      <c r="HI1129" s="4"/>
      <c r="HM1129" s="4"/>
      <c r="HY1129" s="4"/>
      <c r="IC1129" s="4"/>
      <c r="IO1129" s="4"/>
      <c r="IS1129" s="4"/>
      <c r="JE1129" s="4"/>
      <c r="JI1129" s="4"/>
      <c r="JU1129" s="4"/>
      <c r="JY1129" s="4"/>
      <c r="KK1129" s="4"/>
      <c r="KO1129" s="4"/>
      <c r="LA1129" s="4"/>
      <c r="LE1129" s="4"/>
      <c r="LQ1129" s="4"/>
      <c r="LU1129" s="4"/>
      <c r="MG1129" s="4"/>
      <c r="MK1129" s="4"/>
      <c r="MW1129" s="4"/>
      <c r="NA1129" s="4"/>
      <c r="NM1129" s="4"/>
      <c r="NQ1129" s="4"/>
      <c r="OC1129" s="4"/>
      <c r="OG1129" s="4"/>
      <c r="OS1129" s="4"/>
      <c r="OW1129" s="4"/>
      <c r="PI1129" s="4"/>
      <c r="PM1129" s="4"/>
      <c r="PY1129" s="4"/>
      <c r="QC1129" s="4"/>
      <c r="QO1129" s="4"/>
      <c r="QS1129" s="4"/>
      <c r="RE1129" s="4"/>
      <c r="RI1129" s="4"/>
      <c r="RU1129" s="4"/>
      <c r="RY1129" s="4"/>
      <c r="SK1129" s="4"/>
      <c r="SO1129" s="4"/>
      <c r="TA1129" s="4"/>
      <c r="TE1129" s="4"/>
      <c r="TQ1129" s="4"/>
      <c r="TU1129" s="4"/>
      <c r="UG1129" s="4"/>
      <c r="UK1129" s="4"/>
      <c r="UW1129" s="4"/>
      <c r="VA1129" s="4"/>
      <c r="VM1129" s="4"/>
      <c r="VQ1129" s="4"/>
      <c r="WC1129" s="4"/>
      <c r="WG1129" s="4"/>
      <c r="WS1129" s="4"/>
      <c r="WW1129" s="4"/>
      <c r="XI1129" s="4"/>
      <c r="XM1129" s="4"/>
      <c r="XY1129" s="4"/>
      <c r="YC1129" s="4"/>
      <c r="YO1129" s="4"/>
      <c r="YS1129" s="4"/>
      <c r="ZE1129" s="4"/>
      <c r="ZI1129" s="4"/>
      <c r="ZU1129" s="4"/>
      <c r="ZY1129" s="4"/>
      <c r="AAK1129" s="4"/>
      <c r="AAO1129" s="4"/>
      <c r="ABA1129" s="4"/>
      <c r="ABE1129" s="4"/>
      <c r="ABQ1129" s="4"/>
      <c r="ABU1129" s="4"/>
      <c r="ACG1129" s="4"/>
      <c r="ACK1129" s="4"/>
      <c r="ACW1129" s="4"/>
      <c r="ADA1129" s="4"/>
      <c r="ADM1129" s="4"/>
      <c r="ADQ1129" s="4"/>
      <c r="AEC1129" s="4"/>
      <c r="AEG1129" s="4"/>
      <c r="AES1129" s="4"/>
      <c r="AEW1129" s="4"/>
      <c r="AFI1129" s="4"/>
      <c r="AFM1129" s="4"/>
      <c r="AFY1129" s="4"/>
      <c r="AGC1129" s="4"/>
      <c r="AGO1129" s="4"/>
      <c r="AGS1129" s="4"/>
      <c r="AHE1129" s="4"/>
      <c r="AHI1129" s="4"/>
      <c r="AHU1129" s="4"/>
      <c r="AHY1129" s="4"/>
      <c r="AIK1129" s="4"/>
      <c r="AIO1129" s="4"/>
      <c r="AJA1129" s="4"/>
      <c r="AJE1129" s="4"/>
      <c r="AJQ1129" s="4"/>
      <c r="AJU1129" s="4"/>
      <c r="AKG1129" s="4"/>
      <c r="AKK1129" s="4"/>
      <c r="AKW1129" s="4"/>
      <c r="ALA1129" s="4"/>
      <c r="ALM1129" s="4"/>
      <c r="ALQ1129" s="4"/>
      <c r="AMC1129" s="4"/>
      <c r="AMG1129" s="4"/>
      <c r="AMS1129" s="4"/>
      <c r="AMW1129" s="4"/>
      <c r="ANI1129" s="4"/>
      <c r="ANM1129" s="4"/>
      <c r="ANY1129" s="4"/>
      <c r="AOC1129" s="4"/>
      <c r="AOO1129" s="4"/>
      <c r="AOS1129" s="4"/>
      <c r="APE1129" s="4"/>
      <c r="API1129" s="4"/>
      <c r="APU1129" s="4"/>
      <c r="APY1129" s="4"/>
      <c r="AQK1129" s="4"/>
      <c r="AQO1129" s="4"/>
      <c r="ARA1129" s="4"/>
      <c r="ARE1129" s="4"/>
      <c r="ARQ1129" s="4"/>
      <c r="ARU1129" s="4"/>
      <c r="ASG1129" s="4"/>
      <c r="ASK1129" s="4"/>
      <c r="ASW1129" s="4"/>
      <c r="ATA1129" s="4"/>
      <c r="ATM1129" s="4"/>
      <c r="ATQ1129" s="4"/>
      <c r="AUC1129" s="4"/>
      <c r="AUG1129" s="4"/>
      <c r="AUS1129" s="4"/>
      <c r="AUW1129" s="4"/>
      <c r="AVI1129" s="4"/>
      <c r="AVM1129" s="4"/>
      <c r="AVY1129" s="4"/>
      <c r="AWC1129" s="4"/>
      <c r="AWO1129" s="4"/>
      <c r="AWS1129" s="4"/>
      <c r="AXE1129" s="4"/>
      <c r="AXI1129" s="4"/>
      <c r="AXU1129" s="4"/>
      <c r="AXY1129" s="4"/>
      <c r="AYK1129" s="4"/>
      <c r="AYO1129" s="4"/>
      <c r="AZA1129" s="4"/>
      <c r="AZE1129" s="4"/>
      <c r="AZQ1129" s="4"/>
      <c r="AZU1129" s="4"/>
      <c r="BAG1129" s="4"/>
      <c r="BAK1129" s="4"/>
      <c r="BAW1129" s="4"/>
      <c r="BBA1129" s="4"/>
      <c r="BBM1129" s="4"/>
      <c r="BBQ1129" s="4"/>
      <c r="BCC1129" s="4"/>
      <c r="BCG1129" s="4"/>
      <c r="BCS1129" s="4"/>
      <c r="BCW1129" s="4"/>
      <c r="BDI1129" s="4"/>
      <c r="BDM1129" s="4"/>
      <c r="BDY1129" s="4"/>
      <c r="BEC1129" s="4"/>
      <c r="BEO1129" s="4"/>
      <c r="BES1129" s="4"/>
      <c r="BFE1129" s="4"/>
      <c r="BFI1129" s="4"/>
      <c r="BFU1129" s="4"/>
    </row>
    <row r="1130" spans="1:1021 1033:1529" x14ac:dyDescent="0.2">
      <c r="A1130" s="4"/>
      <c r="D1130" s="16"/>
      <c r="CO1130" s="4"/>
      <c r="DA1130" s="4"/>
      <c r="DE1130" s="4"/>
      <c r="DQ1130" s="4"/>
      <c r="DU1130" s="4"/>
      <c r="EG1130" s="4"/>
      <c r="EK1130" s="4"/>
      <c r="EW1130" s="4"/>
      <c r="FA1130" s="4"/>
      <c r="FM1130" s="4"/>
      <c r="FQ1130" s="4"/>
      <c r="GC1130" s="4"/>
      <c r="GG1130" s="4"/>
      <c r="GS1130" s="4"/>
      <c r="GW1130" s="4"/>
      <c r="HI1130" s="4"/>
      <c r="HM1130" s="4"/>
      <c r="HY1130" s="4"/>
      <c r="IC1130" s="4"/>
      <c r="IO1130" s="4"/>
      <c r="IS1130" s="4"/>
      <c r="JE1130" s="4"/>
      <c r="JI1130" s="4"/>
      <c r="JU1130" s="4"/>
      <c r="JY1130" s="4"/>
      <c r="KK1130" s="4"/>
      <c r="KO1130" s="4"/>
      <c r="LA1130" s="4"/>
      <c r="LE1130" s="4"/>
      <c r="LQ1130" s="4"/>
      <c r="LU1130" s="4"/>
      <c r="MG1130" s="4"/>
      <c r="MK1130" s="4"/>
      <c r="MW1130" s="4"/>
      <c r="NA1130" s="4"/>
      <c r="NM1130" s="4"/>
      <c r="NQ1130" s="4"/>
      <c r="OC1130" s="4"/>
      <c r="OG1130" s="4"/>
      <c r="OS1130" s="4"/>
      <c r="OW1130" s="4"/>
      <c r="PI1130" s="4"/>
      <c r="PM1130" s="4"/>
      <c r="PY1130" s="4"/>
      <c r="QC1130" s="4"/>
      <c r="QO1130" s="4"/>
      <c r="QS1130" s="4"/>
      <c r="RE1130" s="4"/>
      <c r="RI1130" s="4"/>
      <c r="RU1130" s="4"/>
      <c r="RY1130" s="4"/>
      <c r="SK1130" s="4"/>
      <c r="SO1130" s="4"/>
      <c r="TA1130" s="4"/>
      <c r="TE1130" s="4"/>
      <c r="TQ1130" s="4"/>
      <c r="TU1130" s="4"/>
      <c r="UG1130" s="4"/>
      <c r="UK1130" s="4"/>
      <c r="UW1130" s="4"/>
      <c r="VA1130" s="4"/>
      <c r="VM1130" s="4"/>
      <c r="VQ1130" s="4"/>
      <c r="WC1130" s="4"/>
      <c r="WG1130" s="4"/>
      <c r="WS1130" s="4"/>
      <c r="WW1130" s="4"/>
      <c r="XI1130" s="4"/>
      <c r="XM1130" s="4"/>
      <c r="XY1130" s="4"/>
      <c r="YC1130" s="4"/>
      <c r="YO1130" s="4"/>
      <c r="YS1130" s="4"/>
      <c r="ZE1130" s="4"/>
      <c r="ZI1130" s="4"/>
      <c r="ZU1130" s="4"/>
      <c r="ZY1130" s="4"/>
      <c r="AAK1130" s="4"/>
      <c r="AAO1130" s="4"/>
      <c r="ABA1130" s="4"/>
      <c r="ABE1130" s="4"/>
      <c r="ABQ1130" s="4"/>
      <c r="ABU1130" s="4"/>
      <c r="ACG1130" s="4"/>
      <c r="ACK1130" s="4"/>
      <c r="ACW1130" s="4"/>
      <c r="ADA1130" s="4"/>
      <c r="ADM1130" s="4"/>
      <c r="ADQ1130" s="4"/>
      <c r="AEC1130" s="4"/>
      <c r="AEG1130" s="4"/>
      <c r="AES1130" s="4"/>
      <c r="AEW1130" s="4"/>
      <c r="AFI1130" s="4"/>
      <c r="AFM1130" s="4"/>
      <c r="AFY1130" s="4"/>
      <c r="AGC1130" s="4"/>
      <c r="AGO1130" s="4"/>
      <c r="AGS1130" s="4"/>
      <c r="AHE1130" s="4"/>
      <c r="AHI1130" s="4"/>
      <c r="AHU1130" s="4"/>
      <c r="AHY1130" s="4"/>
      <c r="AIK1130" s="4"/>
      <c r="AIO1130" s="4"/>
      <c r="AJA1130" s="4"/>
      <c r="AJE1130" s="4"/>
      <c r="AJQ1130" s="4"/>
      <c r="AJU1130" s="4"/>
      <c r="AKG1130" s="4"/>
      <c r="AKK1130" s="4"/>
      <c r="AKW1130" s="4"/>
      <c r="ALA1130" s="4"/>
      <c r="ALM1130" s="4"/>
      <c r="ALQ1130" s="4"/>
      <c r="AMC1130" s="4"/>
      <c r="AMG1130" s="4"/>
      <c r="AMS1130" s="4"/>
      <c r="AMW1130" s="4"/>
      <c r="ANI1130" s="4"/>
      <c r="ANM1130" s="4"/>
      <c r="ANY1130" s="4"/>
      <c r="AOC1130" s="4"/>
      <c r="AOO1130" s="4"/>
      <c r="AOS1130" s="4"/>
      <c r="APE1130" s="4"/>
      <c r="API1130" s="4"/>
      <c r="APU1130" s="4"/>
      <c r="APY1130" s="4"/>
      <c r="AQK1130" s="4"/>
      <c r="AQO1130" s="4"/>
      <c r="ARA1130" s="4"/>
      <c r="ARE1130" s="4"/>
      <c r="ARQ1130" s="4"/>
      <c r="ARU1130" s="4"/>
      <c r="ASG1130" s="4"/>
      <c r="ASK1130" s="4"/>
      <c r="ASW1130" s="4"/>
      <c r="ATA1130" s="4"/>
      <c r="ATM1130" s="4"/>
      <c r="ATQ1130" s="4"/>
      <c r="AUC1130" s="4"/>
      <c r="AUG1130" s="4"/>
      <c r="AUS1130" s="4"/>
      <c r="AUW1130" s="4"/>
      <c r="AVI1130" s="4"/>
      <c r="AVM1130" s="4"/>
      <c r="AVY1130" s="4"/>
      <c r="AWC1130" s="4"/>
      <c r="AWO1130" s="4"/>
      <c r="AWS1130" s="4"/>
      <c r="AXE1130" s="4"/>
      <c r="AXI1130" s="4"/>
      <c r="AXU1130" s="4"/>
      <c r="AXY1130" s="4"/>
      <c r="AYK1130" s="4"/>
      <c r="AYO1130" s="4"/>
      <c r="AZA1130" s="4"/>
      <c r="AZE1130" s="4"/>
      <c r="AZQ1130" s="4"/>
      <c r="AZU1130" s="4"/>
      <c r="BAG1130" s="4"/>
      <c r="BAK1130" s="4"/>
      <c r="BAW1130" s="4"/>
      <c r="BBA1130" s="4"/>
      <c r="BBM1130" s="4"/>
      <c r="BBQ1130" s="4"/>
      <c r="BCC1130" s="4"/>
      <c r="BCG1130" s="4"/>
      <c r="BCS1130" s="4"/>
      <c r="BCW1130" s="4"/>
      <c r="BDI1130" s="4"/>
      <c r="BDM1130" s="4"/>
      <c r="BDY1130" s="4"/>
      <c r="BEC1130" s="4"/>
      <c r="BEO1130" s="4"/>
      <c r="BES1130" s="4"/>
      <c r="BFE1130" s="4"/>
      <c r="BFI1130" s="4"/>
      <c r="BFU1130" s="4"/>
    </row>
    <row r="1131" spans="1:1021 1033:1529" x14ac:dyDescent="0.2">
      <c r="A1131" s="4"/>
      <c r="D1131" s="16"/>
      <c r="CO1131" s="4"/>
      <c r="DA1131" s="4"/>
      <c r="DE1131" s="4"/>
      <c r="DQ1131" s="4"/>
      <c r="DU1131" s="4"/>
      <c r="EG1131" s="4"/>
      <c r="EK1131" s="4"/>
      <c r="EW1131" s="4"/>
      <c r="FA1131" s="4"/>
      <c r="FM1131" s="4"/>
      <c r="FQ1131" s="4"/>
      <c r="GC1131" s="4"/>
      <c r="GG1131" s="4"/>
      <c r="GS1131" s="4"/>
      <c r="GW1131" s="4"/>
      <c r="HI1131" s="4"/>
      <c r="HM1131" s="4"/>
      <c r="HY1131" s="4"/>
      <c r="IC1131" s="4"/>
      <c r="IO1131" s="4"/>
      <c r="IS1131" s="4"/>
      <c r="JE1131" s="4"/>
      <c r="JI1131" s="4"/>
      <c r="JU1131" s="4"/>
      <c r="JY1131" s="4"/>
      <c r="KK1131" s="4"/>
      <c r="KO1131" s="4"/>
      <c r="LA1131" s="4"/>
      <c r="LE1131" s="4"/>
      <c r="LQ1131" s="4"/>
      <c r="LU1131" s="4"/>
      <c r="MG1131" s="4"/>
      <c r="MK1131" s="4"/>
      <c r="MW1131" s="4"/>
      <c r="NA1131" s="4"/>
      <c r="NM1131" s="4"/>
      <c r="NQ1131" s="4"/>
      <c r="OC1131" s="4"/>
      <c r="OG1131" s="4"/>
      <c r="OS1131" s="4"/>
      <c r="OW1131" s="4"/>
      <c r="PI1131" s="4"/>
      <c r="PM1131" s="4"/>
      <c r="PY1131" s="4"/>
      <c r="QC1131" s="4"/>
      <c r="QO1131" s="4"/>
      <c r="QS1131" s="4"/>
      <c r="RE1131" s="4"/>
      <c r="RI1131" s="4"/>
      <c r="RU1131" s="4"/>
      <c r="RY1131" s="4"/>
      <c r="SK1131" s="4"/>
      <c r="SO1131" s="4"/>
      <c r="TA1131" s="4"/>
      <c r="TE1131" s="4"/>
      <c r="TQ1131" s="4"/>
      <c r="TU1131" s="4"/>
      <c r="UG1131" s="4"/>
      <c r="UK1131" s="4"/>
      <c r="UW1131" s="4"/>
      <c r="VA1131" s="4"/>
      <c r="VM1131" s="4"/>
      <c r="VQ1131" s="4"/>
      <c r="WC1131" s="4"/>
      <c r="WG1131" s="4"/>
      <c r="WS1131" s="4"/>
      <c r="WW1131" s="4"/>
      <c r="XI1131" s="4"/>
      <c r="XM1131" s="4"/>
      <c r="XY1131" s="4"/>
      <c r="YC1131" s="4"/>
      <c r="YO1131" s="4"/>
      <c r="YS1131" s="4"/>
      <c r="ZE1131" s="4"/>
      <c r="ZI1131" s="4"/>
      <c r="ZU1131" s="4"/>
      <c r="ZY1131" s="4"/>
      <c r="AAK1131" s="4"/>
      <c r="AAO1131" s="4"/>
      <c r="ABA1131" s="4"/>
      <c r="ABE1131" s="4"/>
      <c r="ABQ1131" s="4"/>
      <c r="ABU1131" s="4"/>
      <c r="ACG1131" s="4"/>
      <c r="ACK1131" s="4"/>
      <c r="ACW1131" s="4"/>
      <c r="ADA1131" s="4"/>
      <c r="ADM1131" s="4"/>
      <c r="ADQ1131" s="4"/>
      <c r="AEC1131" s="4"/>
      <c r="AEG1131" s="4"/>
      <c r="AES1131" s="4"/>
      <c r="AEW1131" s="4"/>
      <c r="AFI1131" s="4"/>
      <c r="AFM1131" s="4"/>
      <c r="AFY1131" s="4"/>
      <c r="AGC1131" s="4"/>
      <c r="AGO1131" s="4"/>
      <c r="AGS1131" s="4"/>
      <c r="AHE1131" s="4"/>
      <c r="AHI1131" s="4"/>
      <c r="AHU1131" s="4"/>
      <c r="AHY1131" s="4"/>
      <c r="AIK1131" s="4"/>
      <c r="AIO1131" s="4"/>
      <c r="AJA1131" s="4"/>
      <c r="AJE1131" s="4"/>
      <c r="AJQ1131" s="4"/>
      <c r="AJU1131" s="4"/>
      <c r="AKG1131" s="4"/>
      <c r="AKK1131" s="4"/>
      <c r="AKW1131" s="4"/>
      <c r="ALA1131" s="4"/>
      <c r="ALM1131" s="4"/>
      <c r="ALQ1131" s="4"/>
      <c r="AMC1131" s="4"/>
      <c r="AMG1131" s="4"/>
      <c r="AMS1131" s="4"/>
      <c r="AMW1131" s="4"/>
      <c r="ANI1131" s="4"/>
      <c r="ANM1131" s="4"/>
      <c r="ANY1131" s="4"/>
      <c r="AOC1131" s="4"/>
      <c r="AOO1131" s="4"/>
      <c r="AOS1131" s="4"/>
      <c r="APE1131" s="4"/>
      <c r="API1131" s="4"/>
      <c r="APU1131" s="4"/>
      <c r="APY1131" s="4"/>
      <c r="AQK1131" s="4"/>
      <c r="AQO1131" s="4"/>
      <c r="ARA1131" s="4"/>
      <c r="ARE1131" s="4"/>
      <c r="ARQ1131" s="4"/>
      <c r="ARU1131" s="4"/>
      <c r="ASG1131" s="4"/>
      <c r="ASK1131" s="4"/>
      <c r="ASW1131" s="4"/>
      <c r="ATA1131" s="4"/>
      <c r="ATM1131" s="4"/>
      <c r="ATQ1131" s="4"/>
      <c r="AUC1131" s="4"/>
      <c r="AUG1131" s="4"/>
      <c r="AUS1131" s="4"/>
      <c r="AUW1131" s="4"/>
      <c r="AVI1131" s="4"/>
      <c r="AVM1131" s="4"/>
      <c r="AVY1131" s="4"/>
      <c r="AWC1131" s="4"/>
      <c r="AWO1131" s="4"/>
      <c r="AWS1131" s="4"/>
      <c r="AXE1131" s="4"/>
      <c r="AXI1131" s="4"/>
      <c r="AXU1131" s="4"/>
      <c r="AXY1131" s="4"/>
      <c r="AYK1131" s="4"/>
      <c r="AYO1131" s="4"/>
      <c r="AZA1131" s="4"/>
      <c r="AZE1131" s="4"/>
      <c r="AZQ1131" s="4"/>
      <c r="AZU1131" s="4"/>
      <c r="BAG1131" s="4"/>
      <c r="BAK1131" s="4"/>
      <c r="BAW1131" s="4"/>
      <c r="BBA1131" s="4"/>
      <c r="BBM1131" s="4"/>
      <c r="BBQ1131" s="4"/>
      <c r="BCC1131" s="4"/>
      <c r="BCG1131" s="4"/>
      <c r="BCS1131" s="4"/>
      <c r="BCW1131" s="4"/>
      <c r="BDI1131" s="4"/>
      <c r="BDM1131" s="4"/>
      <c r="BDY1131" s="4"/>
      <c r="BEC1131" s="4"/>
      <c r="BEO1131" s="4"/>
      <c r="BES1131" s="4"/>
      <c r="BFE1131" s="4"/>
      <c r="BFI1131" s="4"/>
      <c r="BFU1131" s="4"/>
    </row>
    <row r="1132" spans="1:1021 1033:1529" x14ac:dyDescent="0.2">
      <c r="A1132" s="4"/>
      <c r="D1132" s="16"/>
      <c r="CO1132" s="4"/>
      <c r="DA1132" s="4"/>
      <c r="DE1132" s="4"/>
      <c r="DQ1132" s="4"/>
      <c r="DU1132" s="4"/>
      <c r="EG1132" s="4"/>
      <c r="EK1132" s="4"/>
      <c r="EW1132" s="4"/>
      <c r="FA1132" s="4"/>
      <c r="FM1132" s="4"/>
      <c r="FQ1132" s="4"/>
      <c r="GC1132" s="4"/>
      <c r="GG1132" s="4"/>
      <c r="GS1132" s="4"/>
      <c r="GW1132" s="4"/>
      <c r="HI1132" s="4"/>
      <c r="HM1132" s="4"/>
      <c r="HY1132" s="4"/>
      <c r="IC1132" s="4"/>
      <c r="IO1132" s="4"/>
      <c r="IS1132" s="4"/>
      <c r="JE1132" s="4"/>
      <c r="JI1132" s="4"/>
      <c r="JU1132" s="4"/>
      <c r="JY1132" s="4"/>
      <c r="KK1132" s="4"/>
      <c r="KO1132" s="4"/>
      <c r="LA1132" s="4"/>
      <c r="LE1132" s="4"/>
      <c r="LQ1132" s="4"/>
      <c r="LU1132" s="4"/>
      <c r="MG1132" s="4"/>
      <c r="MK1132" s="4"/>
      <c r="MW1132" s="4"/>
      <c r="NA1132" s="4"/>
      <c r="NM1132" s="4"/>
      <c r="NQ1132" s="4"/>
      <c r="OC1132" s="4"/>
      <c r="OG1132" s="4"/>
      <c r="OS1132" s="4"/>
      <c r="OW1132" s="4"/>
      <c r="PI1132" s="4"/>
      <c r="PM1132" s="4"/>
      <c r="PY1132" s="4"/>
      <c r="QC1132" s="4"/>
      <c r="QO1132" s="4"/>
      <c r="QS1132" s="4"/>
      <c r="RE1132" s="4"/>
      <c r="RI1132" s="4"/>
      <c r="RU1132" s="4"/>
      <c r="RY1132" s="4"/>
      <c r="SK1132" s="4"/>
      <c r="SO1132" s="4"/>
      <c r="TA1132" s="4"/>
      <c r="TE1132" s="4"/>
      <c r="TQ1132" s="4"/>
      <c r="TU1132" s="4"/>
      <c r="UG1132" s="4"/>
      <c r="UK1132" s="4"/>
      <c r="UW1132" s="4"/>
      <c r="VA1132" s="4"/>
      <c r="VM1132" s="4"/>
      <c r="VQ1132" s="4"/>
      <c r="WC1132" s="4"/>
      <c r="WG1132" s="4"/>
      <c r="WS1132" s="4"/>
      <c r="WW1132" s="4"/>
      <c r="XI1132" s="4"/>
      <c r="XM1132" s="4"/>
      <c r="XY1132" s="4"/>
      <c r="YC1132" s="4"/>
      <c r="YO1132" s="4"/>
      <c r="YS1132" s="4"/>
      <c r="ZE1132" s="4"/>
      <c r="ZI1132" s="4"/>
      <c r="ZU1132" s="4"/>
      <c r="ZY1132" s="4"/>
      <c r="AAK1132" s="4"/>
      <c r="AAO1132" s="4"/>
      <c r="ABA1132" s="4"/>
      <c r="ABE1132" s="4"/>
      <c r="ABQ1132" s="4"/>
      <c r="ABU1132" s="4"/>
      <c r="ACG1132" s="4"/>
      <c r="ACK1132" s="4"/>
      <c r="ACW1132" s="4"/>
      <c r="ADA1132" s="4"/>
      <c r="ADM1132" s="4"/>
      <c r="ADQ1132" s="4"/>
      <c r="AEC1132" s="4"/>
      <c r="AEG1132" s="4"/>
      <c r="AES1132" s="4"/>
      <c r="AEW1132" s="4"/>
      <c r="AFI1132" s="4"/>
      <c r="AFM1132" s="4"/>
      <c r="AFY1132" s="4"/>
      <c r="AGC1132" s="4"/>
      <c r="AGO1132" s="4"/>
      <c r="AGS1132" s="4"/>
      <c r="AHE1132" s="4"/>
      <c r="AHI1132" s="4"/>
      <c r="AHU1132" s="4"/>
      <c r="AHY1132" s="4"/>
      <c r="AIK1132" s="4"/>
      <c r="AIO1132" s="4"/>
      <c r="AJA1132" s="4"/>
      <c r="AJE1132" s="4"/>
      <c r="AJQ1132" s="4"/>
      <c r="AJU1132" s="4"/>
      <c r="AKG1132" s="4"/>
      <c r="AKK1132" s="4"/>
      <c r="AKW1132" s="4"/>
      <c r="ALA1132" s="4"/>
      <c r="ALM1132" s="4"/>
      <c r="ALQ1132" s="4"/>
      <c r="AMC1132" s="4"/>
      <c r="AMG1132" s="4"/>
      <c r="AMS1132" s="4"/>
      <c r="AMW1132" s="4"/>
      <c r="ANI1132" s="4"/>
      <c r="ANM1132" s="4"/>
      <c r="ANY1132" s="4"/>
      <c r="AOC1132" s="4"/>
      <c r="AOO1132" s="4"/>
      <c r="AOS1132" s="4"/>
      <c r="APE1132" s="4"/>
      <c r="API1132" s="4"/>
      <c r="APU1132" s="4"/>
      <c r="APY1132" s="4"/>
      <c r="AQK1132" s="4"/>
      <c r="AQO1132" s="4"/>
      <c r="ARA1132" s="4"/>
      <c r="ARE1132" s="4"/>
      <c r="ARQ1132" s="4"/>
      <c r="ARU1132" s="4"/>
      <c r="ASG1132" s="4"/>
      <c r="ASK1132" s="4"/>
      <c r="ASW1132" s="4"/>
      <c r="ATA1132" s="4"/>
      <c r="ATM1132" s="4"/>
      <c r="ATQ1132" s="4"/>
      <c r="AUC1132" s="4"/>
      <c r="AUG1132" s="4"/>
      <c r="AUS1132" s="4"/>
      <c r="AUW1132" s="4"/>
      <c r="AVI1132" s="4"/>
      <c r="AVM1132" s="4"/>
      <c r="AVY1132" s="4"/>
      <c r="AWC1132" s="4"/>
      <c r="AWO1132" s="4"/>
      <c r="AWS1132" s="4"/>
      <c r="AXE1132" s="4"/>
      <c r="AXI1132" s="4"/>
      <c r="AXU1132" s="4"/>
      <c r="AXY1132" s="4"/>
      <c r="AYK1132" s="4"/>
      <c r="AYO1132" s="4"/>
      <c r="AZA1132" s="4"/>
      <c r="AZE1132" s="4"/>
      <c r="AZQ1132" s="4"/>
      <c r="AZU1132" s="4"/>
      <c r="BAG1132" s="4"/>
      <c r="BAK1132" s="4"/>
      <c r="BAW1132" s="4"/>
      <c r="BBA1132" s="4"/>
      <c r="BBM1132" s="4"/>
      <c r="BBQ1132" s="4"/>
      <c r="BCC1132" s="4"/>
      <c r="BCG1132" s="4"/>
      <c r="BCS1132" s="4"/>
      <c r="BCW1132" s="4"/>
      <c r="BDI1132" s="4"/>
      <c r="BDM1132" s="4"/>
      <c r="BDY1132" s="4"/>
      <c r="BEC1132" s="4"/>
      <c r="BEO1132" s="4"/>
      <c r="BES1132" s="4"/>
      <c r="BFE1132" s="4"/>
      <c r="BFI1132" s="4"/>
      <c r="BFU1132" s="4"/>
    </row>
    <row r="1133" spans="1:1021 1033:1529" x14ac:dyDescent="0.2">
      <c r="A1133" s="4"/>
      <c r="D1133" s="16"/>
      <c r="CO1133" s="4"/>
      <c r="DA1133" s="4"/>
      <c r="DE1133" s="4"/>
      <c r="DQ1133" s="4"/>
      <c r="DU1133" s="4"/>
      <c r="EG1133" s="4"/>
      <c r="EK1133" s="4"/>
      <c r="EW1133" s="4"/>
      <c r="FA1133" s="4"/>
      <c r="FM1133" s="4"/>
      <c r="FQ1133" s="4"/>
      <c r="GC1133" s="4"/>
      <c r="GG1133" s="4"/>
      <c r="GS1133" s="4"/>
      <c r="GW1133" s="4"/>
      <c r="HI1133" s="4"/>
      <c r="HM1133" s="4"/>
      <c r="HY1133" s="4"/>
      <c r="IC1133" s="4"/>
      <c r="IO1133" s="4"/>
      <c r="IS1133" s="4"/>
      <c r="JE1133" s="4"/>
      <c r="JI1133" s="4"/>
      <c r="JU1133" s="4"/>
      <c r="JY1133" s="4"/>
      <c r="KK1133" s="4"/>
      <c r="KO1133" s="4"/>
      <c r="LA1133" s="4"/>
      <c r="LE1133" s="4"/>
      <c r="LQ1133" s="4"/>
      <c r="LU1133" s="4"/>
      <c r="MG1133" s="4"/>
      <c r="MK1133" s="4"/>
      <c r="MW1133" s="4"/>
      <c r="NA1133" s="4"/>
      <c r="NM1133" s="4"/>
      <c r="NQ1133" s="4"/>
      <c r="OC1133" s="4"/>
      <c r="OG1133" s="4"/>
      <c r="OS1133" s="4"/>
      <c r="OW1133" s="4"/>
      <c r="PI1133" s="4"/>
      <c r="PM1133" s="4"/>
      <c r="PY1133" s="4"/>
      <c r="QC1133" s="4"/>
      <c r="QO1133" s="4"/>
      <c r="QS1133" s="4"/>
      <c r="RE1133" s="4"/>
      <c r="RI1133" s="4"/>
      <c r="RU1133" s="4"/>
      <c r="RY1133" s="4"/>
      <c r="SK1133" s="4"/>
      <c r="SO1133" s="4"/>
      <c r="TA1133" s="4"/>
      <c r="TE1133" s="4"/>
      <c r="TQ1133" s="4"/>
      <c r="TU1133" s="4"/>
      <c r="UG1133" s="4"/>
      <c r="UK1133" s="4"/>
      <c r="UW1133" s="4"/>
      <c r="VA1133" s="4"/>
      <c r="VM1133" s="4"/>
      <c r="VQ1133" s="4"/>
      <c r="WC1133" s="4"/>
      <c r="WG1133" s="4"/>
      <c r="WS1133" s="4"/>
      <c r="WW1133" s="4"/>
      <c r="XI1133" s="4"/>
      <c r="XM1133" s="4"/>
      <c r="XY1133" s="4"/>
      <c r="YC1133" s="4"/>
      <c r="YO1133" s="4"/>
      <c r="YS1133" s="4"/>
      <c r="ZE1133" s="4"/>
      <c r="ZI1133" s="4"/>
      <c r="ZU1133" s="4"/>
      <c r="ZY1133" s="4"/>
      <c r="AAK1133" s="4"/>
      <c r="AAO1133" s="4"/>
      <c r="ABA1133" s="4"/>
      <c r="ABE1133" s="4"/>
      <c r="ABQ1133" s="4"/>
      <c r="ABU1133" s="4"/>
      <c r="ACG1133" s="4"/>
      <c r="ACK1133" s="4"/>
      <c r="ACW1133" s="4"/>
      <c r="ADA1133" s="4"/>
      <c r="ADM1133" s="4"/>
      <c r="ADQ1133" s="4"/>
      <c r="AEC1133" s="4"/>
      <c r="AEG1133" s="4"/>
      <c r="AES1133" s="4"/>
      <c r="AEW1133" s="4"/>
      <c r="AFI1133" s="4"/>
      <c r="AFM1133" s="4"/>
      <c r="AFY1133" s="4"/>
      <c r="AGC1133" s="4"/>
      <c r="AGO1133" s="4"/>
      <c r="AGS1133" s="4"/>
      <c r="AHE1133" s="4"/>
      <c r="AHI1133" s="4"/>
      <c r="AHU1133" s="4"/>
      <c r="AHY1133" s="4"/>
      <c r="AIK1133" s="4"/>
      <c r="AIO1133" s="4"/>
      <c r="AJA1133" s="4"/>
      <c r="AJE1133" s="4"/>
      <c r="AJQ1133" s="4"/>
      <c r="AJU1133" s="4"/>
      <c r="AKG1133" s="4"/>
      <c r="AKK1133" s="4"/>
      <c r="AKW1133" s="4"/>
      <c r="ALA1133" s="4"/>
      <c r="ALM1133" s="4"/>
      <c r="ALQ1133" s="4"/>
      <c r="AMC1133" s="4"/>
      <c r="AMG1133" s="4"/>
      <c r="AMS1133" s="4"/>
      <c r="AMW1133" s="4"/>
      <c r="ANI1133" s="4"/>
      <c r="ANM1133" s="4"/>
      <c r="ANY1133" s="4"/>
      <c r="AOC1133" s="4"/>
      <c r="AOO1133" s="4"/>
      <c r="AOS1133" s="4"/>
      <c r="APE1133" s="4"/>
      <c r="API1133" s="4"/>
      <c r="APU1133" s="4"/>
      <c r="APY1133" s="4"/>
      <c r="AQK1133" s="4"/>
      <c r="AQO1133" s="4"/>
      <c r="ARA1133" s="4"/>
      <c r="ARE1133" s="4"/>
      <c r="ARQ1133" s="4"/>
      <c r="ARU1133" s="4"/>
      <c r="ASG1133" s="4"/>
      <c r="ASK1133" s="4"/>
      <c r="ASW1133" s="4"/>
      <c r="ATA1133" s="4"/>
      <c r="ATM1133" s="4"/>
      <c r="ATQ1133" s="4"/>
      <c r="AUC1133" s="4"/>
      <c r="AUG1133" s="4"/>
      <c r="AUS1133" s="4"/>
      <c r="AUW1133" s="4"/>
      <c r="AVI1133" s="4"/>
      <c r="AVM1133" s="4"/>
      <c r="AVY1133" s="4"/>
      <c r="AWC1133" s="4"/>
      <c r="AWO1133" s="4"/>
      <c r="AWS1133" s="4"/>
      <c r="AXE1133" s="4"/>
      <c r="AXI1133" s="4"/>
      <c r="AXU1133" s="4"/>
      <c r="AXY1133" s="4"/>
      <c r="AYK1133" s="4"/>
      <c r="AYO1133" s="4"/>
      <c r="AZA1133" s="4"/>
      <c r="AZE1133" s="4"/>
      <c r="AZQ1133" s="4"/>
      <c r="AZU1133" s="4"/>
      <c r="BAG1133" s="4"/>
      <c r="BAK1133" s="4"/>
      <c r="BAW1133" s="4"/>
      <c r="BBA1133" s="4"/>
      <c r="BBM1133" s="4"/>
      <c r="BBQ1133" s="4"/>
      <c r="BCC1133" s="4"/>
      <c r="BCG1133" s="4"/>
      <c r="BCS1133" s="4"/>
      <c r="BCW1133" s="4"/>
      <c r="BDI1133" s="4"/>
      <c r="BDM1133" s="4"/>
      <c r="BDY1133" s="4"/>
      <c r="BEC1133" s="4"/>
      <c r="BEO1133" s="4"/>
      <c r="BES1133" s="4"/>
      <c r="BFE1133" s="4"/>
      <c r="BFI1133" s="4"/>
      <c r="BFU1133" s="4"/>
    </row>
    <row r="1134" spans="1:1021 1033:1529" x14ac:dyDescent="0.2">
      <c r="A1134" s="4"/>
      <c r="D1134" s="16"/>
      <c r="CO1134" s="4"/>
      <c r="DA1134" s="4"/>
      <c r="DE1134" s="4"/>
      <c r="DQ1134" s="4"/>
      <c r="DU1134" s="4"/>
      <c r="EG1134" s="4"/>
      <c r="EK1134" s="4"/>
      <c r="EW1134" s="4"/>
      <c r="FA1134" s="4"/>
      <c r="FM1134" s="4"/>
      <c r="FQ1134" s="4"/>
      <c r="GC1134" s="4"/>
      <c r="GG1134" s="4"/>
      <c r="GS1134" s="4"/>
      <c r="GW1134" s="4"/>
      <c r="HI1134" s="4"/>
      <c r="HM1134" s="4"/>
      <c r="HY1134" s="4"/>
      <c r="IC1134" s="4"/>
      <c r="IO1134" s="4"/>
      <c r="IS1134" s="4"/>
      <c r="JE1134" s="4"/>
      <c r="JI1134" s="4"/>
      <c r="JU1134" s="4"/>
      <c r="JY1134" s="4"/>
      <c r="KK1134" s="4"/>
      <c r="KO1134" s="4"/>
      <c r="LA1134" s="4"/>
      <c r="LE1134" s="4"/>
      <c r="LQ1134" s="4"/>
      <c r="LU1134" s="4"/>
      <c r="MG1134" s="4"/>
      <c r="MK1134" s="4"/>
      <c r="MW1134" s="4"/>
      <c r="NA1134" s="4"/>
      <c r="NM1134" s="4"/>
      <c r="NQ1134" s="4"/>
      <c r="OC1134" s="4"/>
      <c r="OG1134" s="4"/>
      <c r="OS1134" s="4"/>
      <c r="OW1134" s="4"/>
      <c r="PI1134" s="4"/>
      <c r="PM1134" s="4"/>
      <c r="PY1134" s="4"/>
      <c r="QC1134" s="4"/>
      <c r="QO1134" s="4"/>
      <c r="QS1134" s="4"/>
      <c r="RE1134" s="4"/>
      <c r="RI1134" s="4"/>
      <c r="RU1134" s="4"/>
      <c r="RY1134" s="4"/>
      <c r="SK1134" s="4"/>
      <c r="SO1134" s="4"/>
      <c r="TA1134" s="4"/>
      <c r="TE1134" s="4"/>
      <c r="TQ1134" s="4"/>
      <c r="TU1134" s="4"/>
      <c r="UG1134" s="4"/>
      <c r="UK1134" s="4"/>
      <c r="UW1134" s="4"/>
      <c r="VA1134" s="4"/>
      <c r="VM1134" s="4"/>
      <c r="VQ1134" s="4"/>
      <c r="WC1134" s="4"/>
      <c r="WG1134" s="4"/>
      <c r="WS1134" s="4"/>
      <c r="WW1134" s="4"/>
      <c r="XI1134" s="4"/>
      <c r="XM1134" s="4"/>
      <c r="XY1134" s="4"/>
      <c r="YC1134" s="4"/>
      <c r="YO1134" s="4"/>
      <c r="YS1134" s="4"/>
      <c r="ZE1134" s="4"/>
      <c r="ZI1134" s="4"/>
      <c r="ZU1134" s="4"/>
      <c r="ZY1134" s="4"/>
      <c r="AAK1134" s="4"/>
      <c r="AAO1134" s="4"/>
      <c r="ABA1134" s="4"/>
      <c r="ABE1134" s="4"/>
      <c r="ABQ1134" s="4"/>
      <c r="ABU1134" s="4"/>
      <c r="ACG1134" s="4"/>
      <c r="ACK1134" s="4"/>
      <c r="ACW1134" s="4"/>
      <c r="ADA1134" s="4"/>
      <c r="ADM1134" s="4"/>
      <c r="ADQ1134" s="4"/>
      <c r="AEC1134" s="4"/>
      <c r="AEG1134" s="4"/>
      <c r="AES1134" s="4"/>
      <c r="AEW1134" s="4"/>
      <c r="AFI1134" s="4"/>
      <c r="AFM1134" s="4"/>
      <c r="AFY1134" s="4"/>
      <c r="AGC1134" s="4"/>
      <c r="AGO1134" s="4"/>
      <c r="AGS1134" s="4"/>
      <c r="AHE1134" s="4"/>
      <c r="AHI1134" s="4"/>
      <c r="AHU1134" s="4"/>
      <c r="AHY1134" s="4"/>
      <c r="AIK1134" s="4"/>
      <c r="AIO1134" s="4"/>
      <c r="AJA1134" s="4"/>
      <c r="AJE1134" s="4"/>
      <c r="AJQ1134" s="4"/>
      <c r="AJU1134" s="4"/>
      <c r="AKG1134" s="4"/>
      <c r="AKK1134" s="4"/>
      <c r="AKW1134" s="4"/>
      <c r="ALA1134" s="4"/>
      <c r="ALM1134" s="4"/>
      <c r="ALQ1134" s="4"/>
      <c r="AMC1134" s="4"/>
      <c r="AMG1134" s="4"/>
      <c r="AMS1134" s="4"/>
      <c r="AMW1134" s="4"/>
      <c r="ANI1134" s="4"/>
      <c r="ANM1134" s="4"/>
      <c r="ANY1134" s="4"/>
      <c r="AOC1134" s="4"/>
      <c r="AOO1134" s="4"/>
      <c r="AOS1134" s="4"/>
      <c r="APE1134" s="4"/>
      <c r="API1134" s="4"/>
      <c r="APU1134" s="4"/>
      <c r="APY1134" s="4"/>
      <c r="AQK1134" s="4"/>
      <c r="AQO1134" s="4"/>
      <c r="ARA1134" s="4"/>
      <c r="ARE1134" s="4"/>
      <c r="ARQ1134" s="4"/>
      <c r="ARU1134" s="4"/>
      <c r="ASG1134" s="4"/>
      <c r="ASK1134" s="4"/>
      <c r="ASW1134" s="4"/>
      <c r="ATA1134" s="4"/>
      <c r="ATM1134" s="4"/>
      <c r="ATQ1134" s="4"/>
      <c r="AUC1134" s="4"/>
      <c r="AUG1134" s="4"/>
      <c r="AUS1134" s="4"/>
      <c r="AUW1134" s="4"/>
      <c r="AVI1134" s="4"/>
      <c r="AVM1134" s="4"/>
      <c r="AVY1134" s="4"/>
      <c r="AWC1134" s="4"/>
      <c r="AWO1134" s="4"/>
      <c r="AWS1134" s="4"/>
      <c r="AXE1134" s="4"/>
      <c r="AXI1134" s="4"/>
      <c r="AXU1134" s="4"/>
      <c r="AXY1134" s="4"/>
      <c r="AYK1134" s="4"/>
      <c r="AYO1134" s="4"/>
      <c r="AZA1134" s="4"/>
      <c r="AZE1134" s="4"/>
      <c r="AZQ1134" s="4"/>
      <c r="AZU1134" s="4"/>
      <c r="BAG1134" s="4"/>
      <c r="BAK1134" s="4"/>
      <c r="BAW1134" s="4"/>
      <c r="BBA1134" s="4"/>
      <c r="BBM1134" s="4"/>
      <c r="BBQ1134" s="4"/>
      <c r="BCC1134" s="4"/>
      <c r="BCG1134" s="4"/>
      <c r="BCS1134" s="4"/>
      <c r="BCW1134" s="4"/>
      <c r="BDI1134" s="4"/>
      <c r="BDM1134" s="4"/>
      <c r="BDY1134" s="4"/>
      <c r="BEC1134" s="4"/>
      <c r="BEO1134" s="4"/>
      <c r="BES1134" s="4"/>
      <c r="BFE1134" s="4"/>
      <c r="BFI1134" s="4"/>
      <c r="BFU1134" s="4"/>
    </row>
    <row r="1135" spans="1:1021 1033:1529" x14ac:dyDescent="0.2">
      <c r="A1135" s="4"/>
      <c r="D1135" s="16"/>
      <c r="CO1135" s="4"/>
      <c r="DA1135" s="4"/>
      <c r="DE1135" s="4"/>
      <c r="DQ1135" s="4"/>
      <c r="DU1135" s="4"/>
      <c r="EG1135" s="4"/>
      <c r="EK1135" s="4"/>
      <c r="EW1135" s="4"/>
      <c r="FA1135" s="4"/>
      <c r="FM1135" s="4"/>
      <c r="FQ1135" s="4"/>
      <c r="GC1135" s="4"/>
      <c r="GG1135" s="4"/>
      <c r="GS1135" s="4"/>
      <c r="GW1135" s="4"/>
      <c r="HI1135" s="4"/>
      <c r="HM1135" s="4"/>
      <c r="HY1135" s="4"/>
      <c r="IC1135" s="4"/>
      <c r="IO1135" s="4"/>
      <c r="IS1135" s="4"/>
      <c r="JE1135" s="4"/>
      <c r="JI1135" s="4"/>
      <c r="JU1135" s="4"/>
      <c r="JY1135" s="4"/>
      <c r="KK1135" s="4"/>
      <c r="KO1135" s="4"/>
      <c r="LA1135" s="4"/>
      <c r="LE1135" s="4"/>
      <c r="LQ1135" s="4"/>
      <c r="LU1135" s="4"/>
      <c r="MG1135" s="4"/>
      <c r="MK1135" s="4"/>
      <c r="MW1135" s="4"/>
      <c r="NA1135" s="4"/>
      <c r="NM1135" s="4"/>
      <c r="NQ1135" s="4"/>
      <c r="OC1135" s="4"/>
      <c r="OG1135" s="4"/>
      <c r="OS1135" s="4"/>
      <c r="OW1135" s="4"/>
      <c r="PI1135" s="4"/>
      <c r="PM1135" s="4"/>
      <c r="PY1135" s="4"/>
      <c r="QC1135" s="4"/>
      <c r="QO1135" s="4"/>
      <c r="QS1135" s="4"/>
      <c r="RE1135" s="4"/>
      <c r="RI1135" s="4"/>
      <c r="RU1135" s="4"/>
      <c r="RY1135" s="4"/>
      <c r="SK1135" s="4"/>
      <c r="SO1135" s="4"/>
      <c r="TA1135" s="4"/>
      <c r="TE1135" s="4"/>
      <c r="TQ1135" s="4"/>
      <c r="TU1135" s="4"/>
      <c r="UG1135" s="4"/>
      <c r="UK1135" s="4"/>
      <c r="UW1135" s="4"/>
      <c r="VA1135" s="4"/>
      <c r="VM1135" s="4"/>
      <c r="VQ1135" s="4"/>
      <c r="WC1135" s="4"/>
      <c r="WG1135" s="4"/>
      <c r="WS1135" s="4"/>
      <c r="WW1135" s="4"/>
      <c r="XI1135" s="4"/>
      <c r="XM1135" s="4"/>
      <c r="XY1135" s="4"/>
      <c r="YC1135" s="4"/>
      <c r="YO1135" s="4"/>
      <c r="YS1135" s="4"/>
      <c r="ZE1135" s="4"/>
      <c r="ZI1135" s="4"/>
      <c r="ZU1135" s="4"/>
      <c r="ZY1135" s="4"/>
      <c r="AAK1135" s="4"/>
      <c r="AAO1135" s="4"/>
      <c r="ABA1135" s="4"/>
      <c r="ABE1135" s="4"/>
      <c r="ABQ1135" s="4"/>
      <c r="ABU1135" s="4"/>
      <c r="ACG1135" s="4"/>
      <c r="ACK1135" s="4"/>
      <c r="ACW1135" s="4"/>
      <c r="ADA1135" s="4"/>
      <c r="ADM1135" s="4"/>
      <c r="ADQ1135" s="4"/>
      <c r="AEC1135" s="4"/>
      <c r="AEG1135" s="4"/>
      <c r="AES1135" s="4"/>
      <c r="AEW1135" s="4"/>
      <c r="AFI1135" s="4"/>
      <c r="AFM1135" s="4"/>
      <c r="AFY1135" s="4"/>
      <c r="AGC1135" s="4"/>
      <c r="AGO1135" s="4"/>
      <c r="AGS1135" s="4"/>
      <c r="AHE1135" s="4"/>
      <c r="AHI1135" s="4"/>
      <c r="AHU1135" s="4"/>
      <c r="AHY1135" s="4"/>
      <c r="AIK1135" s="4"/>
      <c r="AIO1135" s="4"/>
      <c r="AJA1135" s="4"/>
      <c r="AJE1135" s="4"/>
      <c r="AJQ1135" s="4"/>
      <c r="AJU1135" s="4"/>
      <c r="AKG1135" s="4"/>
      <c r="AKK1135" s="4"/>
      <c r="AKW1135" s="4"/>
      <c r="ALA1135" s="4"/>
      <c r="ALM1135" s="4"/>
      <c r="ALQ1135" s="4"/>
      <c r="AMC1135" s="4"/>
      <c r="AMG1135" s="4"/>
      <c r="AMS1135" s="4"/>
      <c r="AMW1135" s="4"/>
      <c r="ANI1135" s="4"/>
      <c r="ANM1135" s="4"/>
      <c r="ANY1135" s="4"/>
      <c r="AOC1135" s="4"/>
      <c r="AOO1135" s="4"/>
      <c r="AOS1135" s="4"/>
      <c r="APE1135" s="4"/>
      <c r="API1135" s="4"/>
      <c r="APU1135" s="4"/>
      <c r="APY1135" s="4"/>
      <c r="AQK1135" s="4"/>
      <c r="AQO1135" s="4"/>
      <c r="ARA1135" s="4"/>
      <c r="ARE1135" s="4"/>
      <c r="ARQ1135" s="4"/>
      <c r="ARU1135" s="4"/>
      <c r="ASG1135" s="4"/>
      <c r="ASK1135" s="4"/>
      <c r="ASW1135" s="4"/>
      <c r="ATA1135" s="4"/>
      <c r="ATM1135" s="4"/>
      <c r="ATQ1135" s="4"/>
      <c r="AUC1135" s="4"/>
      <c r="AUG1135" s="4"/>
      <c r="AUS1135" s="4"/>
      <c r="AUW1135" s="4"/>
      <c r="AVI1135" s="4"/>
      <c r="AVM1135" s="4"/>
      <c r="AVY1135" s="4"/>
      <c r="AWC1135" s="4"/>
      <c r="AWO1135" s="4"/>
      <c r="AWS1135" s="4"/>
      <c r="AXE1135" s="4"/>
      <c r="AXI1135" s="4"/>
      <c r="AXU1135" s="4"/>
      <c r="AXY1135" s="4"/>
      <c r="AYK1135" s="4"/>
      <c r="AYO1135" s="4"/>
      <c r="AZA1135" s="4"/>
      <c r="AZE1135" s="4"/>
      <c r="AZQ1135" s="4"/>
      <c r="AZU1135" s="4"/>
      <c r="BAG1135" s="4"/>
      <c r="BAK1135" s="4"/>
      <c r="BAW1135" s="4"/>
      <c r="BBA1135" s="4"/>
      <c r="BBM1135" s="4"/>
      <c r="BBQ1135" s="4"/>
      <c r="BCC1135" s="4"/>
      <c r="BCG1135" s="4"/>
      <c r="BCS1135" s="4"/>
      <c r="BCW1135" s="4"/>
      <c r="BDI1135" s="4"/>
      <c r="BDM1135" s="4"/>
      <c r="BDY1135" s="4"/>
      <c r="BEC1135" s="4"/>
      <c r="BEO1135" s="4"/>
      <c r="BES1135" s="4"/>
      <c r="BFE1135" s="4"/>
      <c r="BFI1135" s="4"/>
      <c r="BFU1135" s="4"/>
    </row>
    <row r="1136" spans="1:1021 1033:1529" x14ac:dyDescent="0.2">
      <c r="A1136" s="4"/>
      <c r="D1136" s="16"/>
      <c r="CO1136" s="4"/>
      <c r="DA1136" s="4"/>
      <c r="DE1136" s="4"/>
      <c r="DQ1136" s="4"/>
      <c r="DU1136" s="4"/>
      <c r="EG1136" s="4"/>
      <c r="EK1136" s="4"/>
      <c r="EW1136" s="4"/>
      <c r="FA1136" s="4"/>
      <c r="FM1136" s="4"/>
      <c r="FQ1136" s="4"/>
      <c r="GC1136" s="4"/>
      <c r="GG1136" s="4"/>
      <c r="GS1136" s="4"/>
      <c r="GW1136" s="4"/>
      <c r="HI1136" s="4"/>
      <c r="HM1136" s="4"/>
      <c r="HY1136" s="4"/>
      <c r="IC1136" s="4"/>
      <c r="IO1136" s="4"/>
      <c r="IS1136" s="4"/>
      <c r="JE1136" s="4"/>
      <c r="JI1136" s="4"/>
      <c r="JU1136" s="4"/>
      <c r="JY1136" s="4"/>
      <c r="KK1136" s="4"/>
      <c r="KO1136" s="4"/>
      <c r="LA1136" s="4"/>
      <c r="LE1136" s="4"/>
      <c r="LQ1136" s="4"/>
      <c r="LU1136" s="4"/>
      <c r="MG1136" s="4"/>
      <c r="MK1136" s="4"/>
      <c r="MW1136" s="4"/>
      <c r="NA1136" s="4"/>
      <c r="NM1136" s="4"/>
      <c r="NQ1136" s="4"/>
      <c r="OC1136" s="4"/>
      <c r="OG1136" s="4"/>
      <c r="OS1136" s="4"/>
      <c r="OW1136" s="4"/>
      <c r="PI1136" s="4"/>
      <c r="PM1136" s="4"/>
      <c r="PY1136" s="4"/>
      <c r="QC1136" s="4"/>
      <c r="QO1136" s="4"/>
      <c r="QS1136" s="4"/>
      <c r="RE1136" s="4"/>
      <c r="RI1136" s="4"/>
      <c r="RU1136" s="4"/>
      <c r="RY1136" s="4"/>
      <c r="SK1136" s="4"/>
      <c r="SO1136" s="4"/>
      <c r="TA1136" s="4"/>
      <c r="TE1136" s="4"/>
      <c r="TQ1136" s="4"/>
      <c r="TU1136" s="4"/>
      <c r="UG1136" s="4"/>
      <c r="UK1136" s="4"/>
      <c r="UW1136" s="4"/>
      <c r="VA1136" s="4"/>
      <c r="VM1136" s="4"/>
      <c r="VQ1136" s="4"/>
      <c r="WC1136" s="4"/>
      <c r="WG1136" s="4"/>
      <c r="WS1136" s="4"/>
      <c r="WW1136" s="4"/>
      <c r="XI1136" s="4"/>
      <c r="XM1136" s="4"/>
      <c r="XY1136" s="4"/>
      <c r="YC1136" s="4"/>
      <c r="YO1136" s="4"/>
      <c r="YS1136" s="4"/>
      <c r="ZE1136" s="4"/>
      <c r="ZI1136" s="4"/>
      <c r="ZU1136" s="4"/>
      <c r="ZY1136" s="4"/>
      <c r="AAK1136" s="4"/>
      <c r="AAO1136" s="4"/>
      <c r="ABA1136" s="4"/>
      <c r="ABE1136" s="4"/>
      <c r="ABQ1136" s="4"/>
      <c r="ABU1136" s="4"/>
      <c r="ACG1136" s="4"/>
      <c r="ACK1136" s="4"/>
      <c r="ACW1136" s="4"/>
      <c r="ADA1136" s="4"/>
      <c r="ADM1136" s="4"/>
      <c r="ADQ1136" s="4"/>
      <c r="AEC1136" s="4"/>
      <c r="AEG1136" s="4"/>
      <c r="AES1136" s="4"/>
      <c r="AEW1136" s="4"/>
      <c r="AFI1136" s="4"/>
      <c r="AFM1136" s="4"/>
      <c r="AFY1136" s="4"/>
      <c r="AGC1136" s="4"/>
      <c r="AGO1136" s="4"/>
      <c r="AGS1136" s="4"/>
      <c r="AHE1136" s="4"/>
      <c r="AHI1136" s="4"/>
      <c r="AHU1136" s="4"/>
      <c r="AHY1136" s="4"/>
      <c r="AIK1136" s="4"/>
      <c r="AIO1136" s="4"/>
      <c r="AJA1136" s="4"/>
      <c r="AJE1136" s="4"/>
      <c r="AJQ1136" s="4"/>
      <c r="AJU1136" s="4"/>
      <c r="AKG1136" s="4"/>
      <c r="AKK1136" s="4"/>
      <c r="AKW1136" s="4"/>
      <c r="ALA1136" s="4"/>
      <c r="ALM1136" s="4"/>
      <c r="ALQ1136" s="4"/>
      <c r="AMC1136" s="4"/>
      <c r="AMG1136" s="4"/>
      <c r="AMS1136" s="4"/>
      <c r="AMW1136" s="4"/>
      <c r="ANI1136" s="4"/>
      <c r="ANM1136" s="4"/>
      <c r="ANY1136" s="4"/>
      <c r="AOC1136" s="4"/>
      <c r="AOO1136" s="4"/>
      <c r="AOS1136" s="4"/>
      <c r="APE1136" s="4"/>
      <c r="API1136" s="4"/>
      <c r="APU1136" s="4"/>
      <c r="APY1136" s="4"/>
      <c r="AQK1136" s="4"/>
      <c r="AQO1136" s="4"/>
      <c r="ARA1136" s="4"/>
      <c r="ARE1136" s="4"/>
      <c r="ARQ1136" s="4"/>
      <c r="ARU1136" s="4"/>
      <c r="ASG1136" s="4"/>
      <c r="ASK1136" s="4"/>
      <c r="ASW1136" s="4"/>
      <c r="ATA1136" s="4"/>
      <c r="ATM1136" s="4"/>
      <c r="ATQ1136" s="4"/>
      <c r="AUC1136" s="4"/>
      <c r="AUG1136" s="4"/>
      <c r="AUS1136" s="4"/>
      <c r="AUW1136" s="4"/>
      <c r="AVI1136" s="4"/>
      <c r="AVM1136" s="4"/>
      <c r="AVY1136" s="4"/>
      <c r="AWC1136" s="4"/>
      <c r="AWO1136" s="4"/>
      <c r="AWS1136" s="4"/>
      <c r="AXE1136" s="4"/>
      <c r="AXI1136" s="4"/>
      <c r="AXU1136" s="4"/>
      <c r="AXY1136" s="4"/>
      <c r="AYK1136" s="4"/>
      <c r="AYO1136" s="4"/>
      <c r="AZA1136" s="4"/>
      <c r="AZE1136" s="4"/>
      <c r="AZQ1136" s="4"/>
      <c r="AZU1136" s="4"/>
      <c r="BAG1136" s="4"/>
      <c r="BAK1136" s="4"/>
      <c r="BAW1136" s="4"/>
      <c r="BBA1136" s="4"/>
      <c r="BBM1136" s="4"/>
      <c r="BBQ1136" s="4"/>
      <c r="BCC1136" s="4"/>
      <c r="BCG1136" s="4"/>
      <c r="BCS1136" s="4"/>
      <c r="BCW1136" s="4"/>
      <c r="BDI1136" s="4"/>
      <c r="BDM1136" s="4"/>
      <c r="BDY1136" s="4"/>
      <c r="BEC1136" s="4"/>
      <c r="BEO1136" s="4"/>
      <c r="BES1136" s="4"/>
      <c r="BFE1136" s="4"/>
      <c r="BFI1136" s="4"/>
      <c r="BFU1136" s="4"/>
    </row>
    <row r="1137" spans="1:1021 1033:1529" x14ac:dyDescent="0.2">
      <c r="A1137" s="4"/>
      <c r="D1137" s="16"/>
      <c r="CO1137" s="4"/>
      <c r="DA1137" s="4"/>
      <c r="DE1137" s="4"/>
      <c r="DQ1137" s="4"/>
      <c r="DU1137" s="4"/>
      <c r="EG1137" s="4"/>
      <c r="EK1137" s="4"/>
      <c r="EW1137" s="4"/>
      <c r="FA1137" s="4"/>
      <c r="FM1137" s="4"/>
      <c r="FQ1137" s="4"/>
      <c r="GC1137" s="4"/>
      <c r="GG1137" s="4"/>
      <c r="GS1137" s="4"/>
      <c r="GW1137" s="4"/>
      <c r="HI1137" s="4"/>
      <c r="HM1137" s="4"/>
      <c r="HY1137" s="4"/>
      <c r="IC1137" s="4"/>
      <c r="IO1137" s="4"/>
      <c r="IS1137" s="4"/>
      <c r="JE1137" s="4"/>
      <c r="JI1137" s="4"/>
      <c r="JU1137" s="4"/>
      <c r="JY1137" s="4"/>
      <c r="KK1137" s="4"/>
      <c r="KO1137" s="4"/>
      <c r="LA1137" s="4"/>
      <c r="LE1137" s="4"/>
      <c r="LQ1137" s="4"/>
      <c r="LU1137" s="4"/>
      <c r="MG1137" s="4"/>
      <c r="MK1137" s="4"/>
      <c r="MW1137" s="4"/>
      <c r="NA1137" s="4"/>
      <c r="NM1137" s="4"/>
      <c r="NQ1137" s="4"/>
      <c r="OC1137" s="4"/>
      <c r="OG1137" s="4"/>
      <c r="OS1137" s="4"/>
      <c r="OW1137" s="4"/>
      <c r="PI1137" s="4"/>
      <c r="PM1137" s="4"/>
      <c r="PY1137" s="4"/>
      <c r="QC1137" s="4"/>
      <c r="QO1137" s="4"/>
      <c r="QS1137" s="4"/>
      <c r="RE1137" s="4"/>
      <c r="RI1137" s="4"/>
      <c r="RU1137" s="4"/>
      <c r="RY1137" s="4"/>
      <c r="SK1137" s="4"/>
      <c r="SO1137" s="4"/>
      <c r="TA1137" s="4"/>
      <c r="TE1137" s="4"/>
      <c r="TQ1137" s="4"/>
      <c r="TU1137" s="4"/>
      <c r="UG1137" s="4"/>
      <c r="UK1137" s="4"/>
      <c r="UW1137" s="4"/>
      <c r="VA1137" s="4"/>
      <c r="VM1137" s="4"/>
      <c r="VQ1137" s="4"/>
      <c r="WC1137" s="4"/>
      <c r="WG1137" s="4"/>
      <c r="WS1137" s="4"/>
      <c r="WW1137" s="4"/>
      <c r="XI1137" s="4"/>
      <c r="XM1137" s="4"/>
      <c r="XY1137" s="4"/>
      <c r="YC1137" s="4"/>
      <c r="YO1137" s="4"/>
      <c r="YS1137" s="4"/>
      <c r="ZE1137" s="4"/>
      <c r="ZI1137" s="4"/>
      <c r="ZU1137" s="4"/>
      <c r="ZY1137" s="4"/>
      <c r="AAK1137" s="4"/>
      <c r="AAO1137" s="4"/>
      <c r="ABA1137" s="4"/>
      <c r="ABE1137" s="4"/>
      <c r="ABQ1137" s="4"/>
      <c r="ABU1137" s="4"/>
      <c r="ACG1137" s="4"/>
      <c r="ACK1137" s="4"/>
      <c r="ACW1137" s="4"/>
      <c r="ADA1137" s="4"/>
      <c r="ADM1137" s="4"/>
      <c r="ADQ1137" s="4"/>
      <c r="AEC1137" s="4"/>
      <c r="AEG1137" s="4"/>
      <c r="AES1137" s="4"/>
      <c r="AEW1137" s="4"/>
      <c r="AFI1137" s="4"/>
      <c r="AFM1137" s="4"/>
      <c r="AFY1137" s="4"/>
      <c r="AGC1137" s="4"/>
      <c r="AGO1137" s="4"/>
      <c r="AGS1137" s="4"/>
      <c r="AHE1137" s="4"/>
      <c r="AHI1137" s="4"/>
      <c r="AHU1137" s="4"/>
      <c r="AHY1137" s="4"/>
      <c r="AIK1137" s="4"/>
      <c r="AIO1137" s="4"/>
      <c r="AJA1137" s="4"/>
      <c r="AJE1137" s="4"/>
      <c r="AJQ1137" s="4"/>
      <c r="AJU1137" s="4"/>
      <c r="AKG1137" s="4"/>
      <c r="AKK1137" s="4"/>
      <c r="AKW1137" s="4"/>
      <c r="ALA1137" s="4"/>
      <c r="ALM1137" s="4"/>
      <c r="ALQ1137" s="4"/>
      <c r="AMC1137" s="4"/>
      <c r="AMG1137" s="4"/>
      <c r="AMS1137" s="4"/>
      <c r="AMW1137" s="4"/>
      <c r="ANI1137" s="4"/>
      <c r="ANM1137" s="4"/>
      <c r="ANY1137" s="4"/>
      <c r="AOC1137" s="4"/>
      <c r="AOO1137" s="4"/>
      <c r="AOS1137" s="4"/>
      <c r="APE1137" s="4"/>
      <c r="API1137" s="4"/>
      <c r="APU1137" s="4"/>
      <c r="APY1137" s="4"/>
      <c r="AQK1137" s="4"/>
      <c r="AQO1137" s="4"/>
      <c r="ARA1137" s="4"/>
      <c r="ARE1137" s="4"/>
      <c r="ARQ1137" s="4"/>
      <c r="ARU1137" s="4"/>
      <c r="ASG1137" s="4"/>
      <c r="ASK1137" s="4"/>
      <c r="ASW1137" s="4"/>
      <c r="ATA1137" s="4"/>
      <c r="ATM1137" s="4"/>
      <c r="ATQ1137" s="4"/>
      <c r="AUC1137" s="4"/>
      <c r="AUG1137" s="4"/>
      <c r="AUS1137" s="4"/>
      <c r="AUW1137" s="4"/>
      <c r="AVI1137" s="4"/>
      <c r="AVM1137" s="4"/>
      <c r="AVY1137" s="4"/>
      <c r="AWC1137" s="4"/>
      <c r="AWO1137" s="4"/>
      <c r="AWS1137" s="4"/>
      <c r="AXE1137" s="4"/>
      <c r="AXI1137" s="4"/>
      <c r="AXU1137" s="4"/>
      <c r="AXY1137" s="4"/>
      <c r="AYK1137" s="4"/>
      <c r="AYO1137" s="4"/>
      <c r="AZA1137" s="4"/>
      <c r="AZE1137" s="4"/>
      <c r="AZQ1137" s="4"/>
      <c r="AZU1137" s="4"/>
      <c r="BAG1137" s="4"/>
      <c r="BAK1137" s="4"/>
      <c r="BAW1137" s="4"/>
      <c r="BBA1137" s="4"/>
      <c r="BBM1137" s="4"/>
      <c r="BBQ1137" s="4"/>
      <c r="BCC1137" s="4"/>
      <c r="BCG1137" s="4"/>
      <c r="BCS1137" s="4"/>
      <c r="BCW1137" s="4"/>
      <c r="BDI1137" s="4"/>
      <c r="BDM1137" s="4"/>
      <c r="BDY1137" s="4"/>
      <c r="BEC1137" s="4"/>
      <c r="BEO1137" s="4"/>
      <c r="BES1137" s="4"/>
      <c r="BFE1137" s="4"/>
      <c r="BFI1137" s="4"/>
      <c r="BFU1137" s="4"/>
    </row>
    <row r="1138" spans="1:1021 1033:1529" x14ac:dyDescent="0.2">
      <c r="A1138" s="4"/>
      <c r="D1138" s="16"/>
      <c r="CO1138" s="4"/>
      <c r="DA1138" s="4"/>
      <c r="DE1138" s="4"/>
      <c r="DQ1138" s="4"/>
      <c r="DU1138" s="4"/>
      <c r="EG1138" s="4"/>
      <c r="EK1138" s="4"/>
      <c r="EW1138" s="4"/>
      <c r="FA1138" s="4"/>
      <c r="FM1138" s="4"/>
      <c r="FQ1138" s="4"/>
      <c r="GC1138" s="4"/>
      <c r="GG1138" s="4"/>
      <c r="GS1138" s="4"/>
      <c r="GW1138" s="4"/>
      <c r="HI1138" s="4"/>
      <c r="HM1138" s="4"/>
      <c r="HY1138" s="4"/>
      <c r="IC1138" s="4"/>
      <c r="IO1138" s="4"/>
      <c r="IS1138" s="4"/>
      <c r="JE1138" s="4"/>
      <c r="JI1138" s="4"/>
      <c r="JU1138" s="4"/>
      <c r="JY1138" s="4"/>
      <c r="KK1138" s="4"/>
      <c r="KO1138" s="4"/>
      <c r="LA1138" s="4"/>
      <c r="LE1138" s="4"/>
      <c r="LQ1138" s="4"/>
      <c r="LU1138" s="4"/>
      <c r="MG1138" s="4"/>
      <c r="MK1138" s="4"/>
      <c r="MW1138" s="4"/>
      <c r="NA1138" s="4"/>
      <c r="NM1138" s="4"/>
      <c r="NQ1138" s="4"/>
      <c r="OC1138" s="4"/>
      <c r="OG1138" s="4"/>
      <c r="OS1138" s="4"/>
      <c r="OW1138" s="4"/>
      <c r="PI1138" s="4"/>
      <c r="PM1138" s="4"/>
      <c r="PY1138" s="4"/>
      <c r="QC1138" s="4"/>
      <c r="QO1138" s="4"/>
      <c r="QS1138" s="4"/>
      <c r="RE1138" s="4"/>
      <c r="RI1138" s="4"/>
      <c r="RU1138" s="4"/>
      <c r="RY1138" s="4"/>
      <c r="SK1138" s="4"/>
      <c r="SO1138" s="4"/>
      <c r="TA1138" s="4"/>
      <c r="TE1138" s="4"/>
      <c r="TQ1138" s="4"/>
      <c r="TU1138" s="4"/>
      <c r="UG1138" s="4"/>
      <c r="UK1138" s="4"/>
      <c r="UW1138" s="4"/>
      <c r="VA1138" s="4"/>
      <c r="VM1138" s="4"/>
      <c r="VQ1138" s="4"/>
      <c r="WC1138" s="4"/>
      <c r="WG1138" s="4"/>
      <c r="WS1138" s="4"/>
      <c r="WW1138" s="4"/>
      <c r="XI1138" s="4"/>
      <c r="XM1138" s="4"/>
      <c r="XY1138" s="4"/>
      <c r="YC1138" s="4"/>
      <c r="YO1138" s="4"/>
      <c r="YS1138" s="4"/>
      <c r="ZE1138" s="4"/>
      <c r="ZI1138" s="4"/>
      <c r="ZU1138" s="4"/>
      <c r="ZY1138" s="4"/>
      <c r="AAK1138" s="4"/>
      <c r="AAO1138" s="4"/>
      <c r="ABA1138" s="4"/>
      <c r="ABE1138" s="4"/>
      <c r="ABQ1138" s="4"/>
      <c r="ABU1138" s="4"/>
      <c r="ACG1138" s="4"/>
      <c r="ACK1138" s="4"/>
      <c r="ACW1138" s="4"/>
      <c r="ADA1138" s="4"/>
      <c r="ADM1138" s="4"/>
      <c r="ADQ1138" s="4"/>
      <c r="AEC1138" s="4"/>
      <c r="AEG1138" s="4"/>
      <c r="AES1138" s="4"/>
      <c r="AEW1138" s="4"/>
      <c r="AFI1138" s="4"/>
      <c r="AFM1138" s="4"/>
      <c r="AFY1138" s="4"/>
      <c r="AGC1138" s="4"/>
      <c r="AGO1138" s="4"/>
      <c r="AGS1138" s="4"/>
      <c r="AHE1138" s="4"/>
      <c r="AHI1138" s="4"/>
      <c r="AHU1138" s="4"/>
      <c r="AHY1138" s="4"/>
      <c r="AIK1138" s="4"/>
      <c r="AIO1138" s="4"/>
      <c r="AJA1138" s="4"/>
      <c r="AJE1138" s="4"/>
      <c r="AJQ1138" s="4"/>
      <c r="AJU1138" s="4"/>
      <c r="AKG1138" s="4"/>
      <c r="AKK1138" s="4"/>
      <c r="AKW1138" s="4"/>
      <c r="ALA1138" s="4"/>
      <c r="ALM1138" s="4"/>
      <c r="ALQ1138" s="4"/>
      <c r="AMC1138" s="4"/>
      <c r="AMG1138" s="4"/>
      <c r="AMS1138" s="4"/>
      <c r="AMW1138" s="4"/>
      <c r="ANI1138" s="4"/>
      <c r="ANM1138" s="4"/>
      <c r="ANY1138" s="4"/>
      <c r="AOC1138" s="4"/>
      <c r="AOO1138" s="4"/>
      <c r="AOS1138" s="4"/>
      <c r="APE1138" s="4"/>
      <c r="API1138" s="4"/>
      <c r="APU1138" s="4"/>
      <c r="APY1138" s="4"/>
      <c r="AQK1138" s="4"/>
      <c r="AQO1138" s="4"/>
      <c r="ARA1138" s="4"/>
      <c r="ARE1138" s="4"/>
      <c r="ARQ1138" s="4"/>
      <c r="ARU1138" s="4"/>
      <c r="ASG1138" s="4"/>
      <c r="ASK1138" s="4"/>
      <c r="ASW1138" s="4"/>
      <c r="ATA1138" s="4"/>
      <c r="ATM1138" s="4"/>
      <c r="ATQ1138" s="4"/>
      <c r="AUC1138" s="4"/>
      <c r="AUG1138" s="4"/>
      <c r="AUS1138" s="4"/>
      <c r="AUW1138" s="4"/>
      <c r="AVI1138" s="4"/>
      <c r="AVM1138" s="4"/>
      <c r="AVY1138" s="4"/>
      <c r="AWC1138" s="4"/>
      <c r="AWO1138" s="4"/>
      <c r="AWS1138" s="4"/>
      <c r="AXE1138" s="4"/>
      <c r="AXI1138" s="4"/>
      <c r="AXU1138" s="4"/>
      <c r="AXY1138" s="4"/>
      <c r="AYK1138" s="4"/>
      <c r="AYO1138" s="4"/>
      <c r="AZA1138" s="4"/>
      <c r="AZE1138" s="4"/>
      <c r="AZQ1138" s="4"/>
      <c r="AZU1138" s="4"/>
      <c r="BAG1138" s="4"/>
      <c r="BAK1138" s="4"/>
      <c r="BAW1138" s="4"/>
      <c r="BBA1138" s="4"/>
      <c r="BBM1138" s="4"/>
      <c r="BBQ1138" s="4"/>
      <c r="BCC1138" s="4"/>
      <c r="BCG1138" s="4"/>
      <c r="BCS1138" s="4"/>
      <c r="BCW1138" s="4"/>
      <c r="BDI1138" s="4"/>
      <c r="BDM1138" s="4"/>
      <c r="BDY1138" s="4"/>
      <c r="BEC1138" s="4"/>
      <c r="BEO1138" s="4"/>
      <c r="BES1138" s="4"/>
      <c r="BFE1138" s="4"/>
      <c r="BFI1138" s="4"/>
      <c r="BFU1138" s="4"/>
    </row>
    <row r="1139" spans="1:1021 1033:1529" x14ac:dyDescent="0.2">
      <c r="A1139" s="4"/>
      <c r="D1139" s="16"/>
      <c r="CO1139" s="4"/>
      <c r="DA1139" s="4"/>
      <c r="DE1139" s="4"/>
      <c r="DQ1139" s="4"/>
      <c r="DU1139" s="4"/>
      <c r="EG1139" s="4"/>
      <c r="EK1139" s="4"/>
      <c r="EW1139" s="4"/>
      <c r="FA1139" s="4"/>
      <c r="FM1139" s="4"/>
      <c r="FQ1139" s="4"/>
      <c r="GC1139" s="4"/>
      <c r="GG1139" s="4"/>
      <c r="GS1139" s="4"/>
      <c r="GW1139" s="4"/>
      <c r="HI1139" s="4"/>
      <c r="HM1139" s="4"/>
      <c r="HY1139" s="4"/>
      <c r="IC1139" s="4"/>
      <c r="IO1139" s="4"/>
      <c r="IS1139" s="4"/>
      <c r="JE1139" s="4"/>
      <c r="JI1139" s="4"/>
      <c r="JU1139" s="4"/>
      <c r="JY1139" s="4"/>
      <c r="KK1139" s="4"/>
      <c r="KO1139" s="4"/>
      <c r="LA1139" s="4"/>
      <c r="LE1139" s="4"/>
      <c r="LQ1139" s="4"/>
      <c r="LU1139" s="4"/>
      <c r="MG1139" s="4"/>
      <c r="MK1139" s="4"/>
      <c r="MW1139" s="4"/>
      <c r="NA1139" s="4"/>
      <c r="NM1139" s="4"/>
      <c r="NQ1139" s="4"/>
      <c r="OC1139" s="4"/>
      <c r="OG1139" s="4"/>
      <c r="OS1139" s="4"/>
      <c r="OW1139" s="4"/>
      <c r="PI1139" s="4"/>
      <c r="PM1139" s="4"/>
      <c r="PY1139" s="4"/>
      <c r="QC1139" s="4"/>
      <c r="QO1139" s="4"/>
      <c r="QS1139" s="4"/>
      <c r="RE1139" s="4"/>
      <c r="RI1139" s="4"/>
      <c r="RU1139" s="4"/>
      <c r="RY1139" s="4"/>
      <c r="SK1139" s="4"/>
      <c r="SO1139" s="4"/>
      <c r="TA1139" s="4"/>
      <c r="TE1139" s="4"/>
      <c r="TQ1139" s="4"/>
      <c r="TU1139" s="4"/>
      <c r="UG1139" s="4"/>
      <c r="UK1139" s="4"/>
      <c r="UW1139" s="4"/>
      <c r="VA1139" s="4"/>
      <c r="VM1139" s="4"/>
      <c r="VQ1139" s="4"/>
      <c r="WC1139" s="4"/>
      <c r="WG1139" s="4"/>
      <c r="WS1139" s="4"/>
      <c r="WW1139" s="4"/>
      <c r="XI1139" s="4"/>
      <c r="XM1139" s="4"/>
      <c r="XY1139" s="4"/>
      <c r="YC1139" s="4"/>
      <c r="YO1139" s="4"/>
      <c r="YS1139" s="4"/>
      <c r="ZE1139" s="4"/>
      <c r="ZI1139" s="4"/>
      <c r="ZU1139" s="4"/>
      <c r="ZY1139" s="4"/>
      <c r="AAK1139" s="4"/>
      <c r="AAO1139" s="4"/>
      <c r="ABA1139" s="4"/>
      <c r="ABE1139" s="4"/>
      <c r="ABQ1139" s="4"/>
      <c r="ABU1139" s="4"/>
      <c r="ACG1139" s="4"/>
      <c r="ACK1139" s="4"/>
      <c r="ACW1139" s="4"/>
      <c r="ADA1139" s="4"/>
      <c r="ADM1139" s="4"/>
      <c r="ADQ1139" s="4"/>
      <c r="AEC1139" s="4"/>
      <c r="AEG1139" s="4"/>
      <c r="AES1139" s="4"/>
      <c r="AEW1139" s="4"/>
      <c r="AFI1139" s="4"/>
      <c r="AFM1139" s="4"/>
      <c r="AFY1139" s="4"/>
      <c r="AGC1139" s="4"/>
      <c r="AGO1139" s="4"/>
      <c r="AGS1139" s="4"/>
      <c r="AHE1139" s="4"/>
      <c r="AHI1139" s="4"/>
      <c r="AHU1139" s="4"/>
      <c r="AHY1139" s="4"/>
      <c r="AIK1139" s="4"/>
      <c r="AIO1139" s="4"/>
      <c r="AJA1139" s="4"/>
      <c r="AJE1139" s="4"/>
      <c r="AJQ1139" s="4"/>
      <c r="AJU1139" s="4"/>
      <c r="AKG1139" s="4"/>
      <c r="AKK1139" s="4"/>
      <c r="AKW1139" s="4"/>
      <c r="ALA1139" s="4"/>
      <c r="ALM1139" s="4"/>
      <c r="ALQ1139" s="4"/>
      <c r="AMC1139" s="4"/>
      <c r="AMG1139" s="4"/>
      <c r="AMS1139" s="4"/>
      <c r="AMW1139" s="4"/>
      <c r="ANI1139" s="4"/>
      <c r="ANM1139" s="4"/>
      <c r="ANY1139" s="4"/>
      <c r="AOC1139" s="4"/>
      <c r="AOO1139" s="4"/>
      <c r="AOS1139" s="4"/>
      <c r="APE1139" s="4"/>
      <c r="API1139" s="4"/>
      <c r="APU1139" s="4"/>
      <c r="APY1139" s="4"/>
      <c r="AQK1139" s="4"/>
      <c r="AQO1139" s="4"/>
      <c r="ARA1139" s="4"/>
      <c r="ARE1139" s="4"/>
      <c r="ARQ1139" s="4"/>
      <c r="ARU1139" s="4"/>
      <c r="ASG1139" s="4"/>
      <c r="ASK1139" s="4"/>
      <c r="ASW1139" s="4"/>
      <c r="ATA1139" s="4"/>
      <c r="ATM1139" s="4"/>
      <c r="ATQ1139" s="4"/>
      <c r="AUC1139" s="4"/>
      <c r="AUG1139" s="4"/>
      <c r="AUS1139" s="4"/>
      <c r="AUW1139" s="4"/>
      <c r="AVI1139" s="4"/>
      <c r="AVM1139" s="4"/>
      <c r="AVY1139" s="4"/>
      <c r="AWC1139" s="4"/>
      <c r="AWO1139" s="4"/>
      <c r="AWS1139" s="4"/>
      <c r="AXE1139" s="4"/>
      <c r="AXI1139" s="4"/>
      <c r="AXU1139" s="4"/>
      <c r="AXY1139" s="4"/>
      <c r="AYK1139" s="4"/>
      <c r="AYO1139" s="4"/>
      <c r="AZA1139" s="4"/>
      <c r="AZE1139" s="4"/>
      <c r="AZQ1139" s="4"/>
      <c r="AZU1139" s="4"/>
      <c r="BAG1139" s="4"/>
      <c r="BAK1139" s="4"/>
      <c r="BAW1139" s="4"/>
      <c r="BBA1139" s="4"/>
      <c r="BBM1139" s="4"/>
      <c r="BBQ1139" s="4"/>
      <c r="BCC1139" s="4"/>
      <c r="BCG1139" s="4"/>
      <c r="BCS1139" s="4"/>
      <c r="BCW1139" s="4"/>
      <c r="BDI1139" s="4"/>
      <c r="BDM1139" s="4"/>
      <c r="BDY1139" s="4"/>
      <c r="BEC1139" s="4"/>
      <c r="BEO1139" s="4"/>
      <c r="BES1139" s="4"/>
      <c r="BFE1139" s="4"/>
      <c r="BFI1139" s="4"/>
      <c r="BFU1139" s="4"/>
    </row>
    <row r="1140" spans="1:1021 1033:1529" x14ac:dyDescent="0.2">
      <c r="A1140" s="4"/>
      <c r="D1140" s="16"/>
      <c r="CO1140" s="4"/>
      <c r="DA1140" s="4"/>
      <c r="DE1140" s="4"/>
      <c r="DQ1140" s="4"/>
      <c r="DU1140" s="4"/>
      <c r="EG1140" s="4"/>
      <c r="EK1140" s="4"/>
      <c r="EW1140" s="4"/>
      <c r="FA1140" s="4"/>
      <c r="FM1140" s="4"/>
      <c r="FQ1140" s="4"/>
      <c r="GC1140" s="4"/>
      <c r="GG1140" s="4"/>
      <c r="GS1140" s="4"/>
      <c r="GW1140" s="4"/>
      <c r="HI1140" s="4"/>
      <c r="HM1140" s="4"/>
      <c r="HY1140" s="4"/>
      <c r="IC1140" s="4"/>
      <c r="IO1140" s="4"/>
      <c r="IS1140" s="4"/>
      <c r="JE1140" s="4"/>
      <c r="JI1140" s="4"/>
      <c r="JU1140" s="4"/>
      <c r="JY1140" s="4"/>
      <c r="KK1140" s="4"/>
      <c r="KO1140" s="4"/>
      <c r="LA1140" s="4"/>
      <c r="LE1140" s="4"/>
      <c r="LQ1140" s="4"/>
      <c r="LU1140" s="4"/>
      <c r="MG1140" s="4"/>
      <c r="MK1140" s="4"/>
      <c r="MW1140" s="4"/>
      <c r="NA1140" s="4"/>
      <c r="NM1140" s="4"/>
      <c r="NQ1140" s="4"/>
      <c r="OC1140" s="4"/>
      <c r="OG1140" s="4"/>
      <c r="OS1140" s="4"/>
      <c r="OW1140" s="4"/>
      <c r="PI1140" s="4"/>
      <c r="PM1140" s="4"/>
      <c r="PY1140" s="4"/>
      <c r="QC1140" s="4"/>
      <c r="QO1140" s="4"/>
      <c r="QS1140" s="4"/>
      <c r="RE1140" s="4"/>
      <c r="RI1140" s="4"/>
      <c r="RU1140" s="4"/>
      <c r="RY1140" s="4"/>
      <c r="SK1140" s="4"/>
      <c r="SO1140" s="4"/>
      <c r="TA1140" s="4"/>
      <c r="TE1140" s="4"/>
      <c r="TQ1140" s="4"/>
      <c r="TU1140" s="4"/>
      <c r="UG1140" s="4"/>
      <c r="UK1140" s="4"/>
      <c r="UW1140" s="4"/>
      <c r="VA1140" s="4"/>
      <c r="VM1140" s="4"/>
      <c r="VQ1140" s="4"/>
      <c r="WC1140" s="4"/>
      <c r="WG1140" s="4"/>
      <c r="WS1140" s="4"/>
      <c r="WW1140" s="4"/>
      <c r="XI1140" s="4"/>
      <c r="XM1140" s="4"/>
      <c r="XY1140" s="4"/>
      <c r="YC1140" s="4"/>
      <c r="YO1140" s="4"/>
      <c r="YS1140" s="4"/>
      <c r="ZE1140" s="4"/>
      <c r="ZI1140" s="4"/>
      <c r="ZU1140" s="4"/>
      <c r="ZY1140" s="4"/>
      <c r="AAK1140" s="4"/>
      <c r="AAO1140" s="4"/>
      <c r="ABA1140" s="4"/>
      <c r="ABE1140" s="4"/>
      <c r="ABQ1140" s="4"/>
      <c r="ABU1140" s="4"/>
      <c r="ACG1140" s="4"/>
      <c r="ACK1140" s="4"/>
      <c r="ACW1140" s="4"/>
      <c r="ADA1140" s="4"/>
      <c r="ADM1140" s="4"/>
      <c r="ADQ1140" s="4"/>
      <c r="AEC1140" s="4"/>
      <c r="AEG1140" s="4"/>
      <c r="AES1140" s="4"/>
      <c r="AEW1140" s="4"/>
      <c r="AFI1140" s="4"/>
      <c r="AFM1140" s="4"/>
      <c r="AFY1140" s="4"/>
      <c r="AGC1140" s="4"/>
      <c r="AGO1140" s="4"/>
      <c r="AGS1140" s="4"/>
      <c r="AHE1140" s="4"/>
      <c r="AHI1140" s="4"/>
      <c r="AHU1140" s="4"/>
      <c r="AHY1140" s="4"/>
      <c r="AIK1140" s="4"/>
      <c r="AIO1140" s="4"/>
      <c r="AJA1140" s="4"/>
      <c r="AJE1140" s="4"/>
      <c r="AJQ1140" s="4"/>
      <c r="AJU1140" s="4"/>
      <c r="AKG1140" s="4"/>
      <c r="AKK1140" s="4"/>
      <c r="AKW1140" s="4"/>
      <c r="ALA1140" s="4"/>
      <c r="ALM1140" s="4"/>
      <c r="ALQ1140" s="4"/>
      <c r="AMC1140" s="4"/>
      <c r="AMG1140" s="4"/>
      <c r="AMS1140" s="4"/>
      <c r="AMW1140" s="4"/>
      <c r="ANI1140" s="4"/>
      <c r="ANM1140" s="4"/>
      <c r="ANY1140" s="4"/>
      <c r="AOC1140" s="4"/>
      <c r="AOO1140" s="4"/>
      <c r="AOS1140" s="4"/>
      <c r="APE1140" s="4"/>
      <c r="API1140" s="4"/>
      <c r="APU1140" s="4"/>
      <c r="APY1140" s="4"/>
      <c r="AQK1140" s="4"/>
      <c r="AQO1140" s="4"/>
      <c r="ARA1140" s="4"/>
      <c r="ARE1140" s="4"/>
      <c r="ARQ1140" s="4"/>
      <c r="ARU1140" s="4"/>
      <c r="ASG1140" s="4"/>
      <c r="ASK1140" s="4"/>
      <c r="ASW1140" s="4"/>
      <c r="ATA1140" s="4"/>
      <c r="ATM1140" s="4"/>
      <c r="ATQ1140" s="4"/>
      <c r="AUC1140" s="4"/>
      <c r="AUG1140" s="4"/>
      <c r="AUS1140" s="4"/>
      <c r="AUW1140" s="4"/>
      <c r="AVI1140" s="4"/>
      <c r="AVM1140" s="4"/>
      <c r="AVY1140" s="4"/>
      <c r="AWC1140" s="4"/>
      <c r="AWO1140" s="4"/>
      <c r="AWS1140" s="4"/>
      <c r="AXE1140" s="4"/>
      <c r="AXI1140" s="4"/>
      <c r="AXU1140" s="4"/>
      <c r="AXY1140" s="4"/>
      <c r="AYK1140" s="4"/>
      <c r="AYO1140" s="4"/>
      <c r="AZA1140" s="4"/>
      <c r="AZE1140" s="4"/>
      <c r="AZQ1140" s="4"/>
      <c r="AZU1140" s="4"/>
      <c r="BAG1140" s="4"/>
      <c r="BAK1140" s="4"/>
      <c r="BAW1140" s="4"/>
      <c r="BBA1140" s="4"/>
      <c r="BBM1140" s="4"/>
      <c r="BBQ1140" s="4"/>
      <c r="BCC1140" s="4"/>
      <c r="BCG1140" s="4"/>
      <c r="BCS1140" s="4"/>
      <c r="BCW1140" s="4"/>
      <c r="BDI1140" s="4"/>
      <c r="BDM1140" s="4"/>
      <c r="BDY1140" s="4"/>
      <c r="BEC1140" s="4"/>
      <c r="BEO1140" s="4"/>
      <c r="BES1140" s="4"/>
      <c r="BFE1140" s="4"/>
      <c r="BFI1140" s="4"/>
      <c r="BFU1140" s="4"/>
    </row>
    <row r="1141" spans="1:1021 1033:1529" x14ac:dyDescent="0.2">
      <c r="A1141" s="4"/>
      <c r="D1141" s="16"/>
      <c r="CO1141" s="4"/>
      <c r="DA1141" s="4"/>
      <c r="DE1141" s="4"/>
      <c r="DQ1141" s="4"/>
      <c r="DU1141" s="4"/>
      <c r="EG1141" s="4"/>
      <c r="EK1141" s="4"/>
      <c r="EW1141" s="4"/>
      <c r="FA1141" s="4"/>
      <c r="FM1141" s="4"/>
      <c r="FQ1141" s="4"/>
      <c r="GC1141" s="4"/>
      <c r="GG1141" s="4"/>
      <c r="GS1141" s="4"/>
      <c r="GW1141" s="4"/>
      <c r="HI1141" s="4"/>
      <c r="HM1141" s="4"/>
      <c r="HY1141" s="4"/>
      <c r="IC1141" s="4"/>
      <c r="IO1141" s="4"/>
      <c r="IS1141" s="4"/>
      <c r="JE1141" s="4"/>
      <c r="JI1141" s="4"/>
      <c r="JU1141" s="4"/>
      <c r="JY1141" s="4"/>
      <c r="KK1141" s="4"/>
      <c r="KO1141" s="4"/>
      <c r="LA1141" s="4"/>
      <c r="LE1141" s="4"/>
      <c r="LQ1141" s="4"/>
      <c r="LU1141" s="4"/>
      <c r="MG1141" s="4"/>
      <c r="MK1141" s="4"/>
      <c r="MW1141" s="4"/>
      <c r="NA1141" s="4"/>
      <c r="NM1141" s="4"/>
      <c r="NQ1141" s="4"/>
      <c r="OC1141" s="4"/>
      <c r="OG1141" s="4"/>
      <c r="OS1141" s="4"/>
      <c r="OW1141" s="4"/>
      <c r="PI1141" s="4"/>
      <c r="PM1141" s="4"/>
      <c r="PY1141" s="4"/>
      <c r="QC1141" s="4"/>
      <c r="QO1141" s="4"/>
      <c r="QS1141" s="4"/>
      <c r="RE1141" s="4"/>
      <c r="RI1141" s="4"/>
      <c r="RU1141" s="4"/>
      <c r="RY1141" s="4"/>
      <c r="SK1141" s="4"/>
      <c r="SO1141" s="4"/>
      <c r="TA1141" s="4"/>
      <c r="TE1141" s="4"/>
      <c r="TQ1141" s="4"/>
      <c r="TU1141" s="4"/>
      <c r="UG1141" s="4"/>
      <c r="UK1141" s="4"/>
      <c r="UW1141" s="4"/>
      <c r="VA1141" s="4"/>
      <c r="VM1141" s="4"/>
      <c r="VQ1141" s="4"/>
      <c r="WC1141" s="4"/>
      <c r="WG1141" s="4"/>
      <c r="WS1141" s="4"/>
      <c r="WW1141" s="4"/>
      <c r="XI1141" s="4"/>
      <c r="XM1141" s="4"/>
      <c r="XY1141" s="4"/>
      <c r="YC1141" s="4"/>
      <c r="YO1141" s="4"/>
      <c r="YS1141" s="4"/>
      <c r="ZE1141" s="4"/>
      <c r="ZI1141" s="4"/>
      <c r="ZU1141" s="4"/>
      <c r="ZY1141" s="4"/>
      <c r="AAK1141" s="4"/>
      <c r="AAO1141" s="4"/>
      <c r="ABA1141" s="4"/>
      <c r="ABE1141" s="4"/>
      <c r="ABQ1141" s="4"/>
      <c r="ABU1141" s="4"/>
      <c r="ACG1141" s="4"/>
      <c r="ACK1141" s="4"/>
      <c r="ACW1141" s="4"/>
      <c r="ADA1141" s="4"/>
      <c r="ADM1141" s="4"/>
      <c r="ADQ1141" s="4"/>
      <c r="AEC1141" s="4"/>
      <c r="AEG1141" s="4"/>
      <c r="AES1141" s="4"/>
      <c r="AEW1141" s="4"/>
      <c r="AFI1141" s="4"/>
      <c r="AFM1141" s="4"/>
      <c r="AFY1141" s="4"/>
      <c r="AGC1141" s="4"/>
      <c r="AGO1141" s="4"/>
      <c r="AGS1141" s="4"/>
      <c r="AHE1141" s="4"/>
      <c r="AHI1141" s="4"/>
      <c r="AHU1141" s="4"/>
      <c r="AHY1141" s="4"/>
      <c r="AIK1141" s="4"/>
      <c r="AIO1141" s="4"/>
      <c r="AJA1141" s="4"/>
      <c r="AJE1141" s="4"/>
      <c r="AJQ1141" s="4"/>
      <c r="AJU1141" s="4"/>
      <c r="AKG1141" s="4"/>
      <c r="AKK1141" s="4"/>
      <c r="AKW1141" s="4"/>
      <c r="ALA1141" s="4"/>
      <c r="ALM1141" s="4"/>
      <c r="ALQ1141" s="4"/>
      <c r="AMC1141" s="4"/>
      <c r="AMG1141" s="4"/>
      <c r="AMS1141" s="4"/>
      <c r="AMW1141" s="4"/>
      <c r="ANI1141" s="4"/>
      <c r="ANM1141" s="4"/>
      <c r="ANY1141" s="4"/>
      <c r="AOC1141" s="4"/>
      <c r="AOO1141" s="4"/>
      <c r="AOS1141" s="4"/>
      <c r="APE1141" s="4"/>
      <c r="API1141" s="4"/>
      <c r="APU1141" s="4"/>
      <c r="APY1141" s="4"/>
      <c r="AQK1141" s="4"/>
      <c r="AQO1141" s="4"/>
      <c r="ARA1141" s="4"/>
      <c r="ARE1141" s="4"/>
      <c r="ARQ1141" s="4"/>
      <c r="ARU1141" s="4"/>
      <c r="ASG1141" s="4"/>
      <c r="ASK1141" s="4"/>
      <c r="ASW1141" s="4"/>
      <c r="ATA1141" s="4"/>
      <c r="ATM1141" s="4"/>
      <c r="ATQ1141" s="4"/>
      <c r="AUC1141" s="4"/>
      <c r="AUG1141" s="4"/>
      <c r="AUS1141" s="4"/>
      <c r="AUW1141" s="4"/>
      <c r="AVI1141" s="4"/>
      <c r="AVM1141" s="4"/>
      <c r="AVY1141" s="4"/>
      <c r="AWC1141" s="4"/>
      <c r="AWO1141" s="4"/>
      <c r="AWS1141" s="4"/>
      <c r="AXE1141" s="4"/>
      <c r="AXI1141" s="4"/>
      <c r="AXU1141" s="4"/>
      <c r="AXY1141" s="4"/>
      <c r="AYK1141" s="4"/>
      <c r="AYO1141" s="4"/>
      <c r="AZA1141" s="4"/>
      <c r="AZE1141" s="4"/>
      <c r="AZQ1141" s="4"/>
      <c r="AZU1141" s="4"/>
      <c r="BAG1141" s="4"/>
      <c r="BAK1141" s="4"/>
      <c r="BAW1141" s="4"/>
      <c r="BBA1141" s="4"/>
      <c r="BBM1141" s="4"/>
      <c r="BBQ1141" s="4"/>
      <c r="BCC1141" s="4"/>
      <c r="BCG1141" s="4"/>
      <c r="BCS1141" s="4"/>
      <c r="BCW1141" s="4"/>
      <c r="BDI1141" s="4"/>
      <c r="BDM1141" s="4"/>
      <c r="BDY1141" s="4"/>
      <c r="BEC1141" s="4"/>
      <c r="BEO1141" s="4"/>
      <c r="BES1141" s="4"/>
      <c r="BFE1141" s="4"/>
      <c r="BFI1141" s="4"/>
      <c r="BFU1141" s="4"/>
    </row>
    <row r="1142" spans="1:1021 1033:1529" x14ac:dyDescent="0.2">
      <c r="A1142" s="4"/>
      <c r="D1142" s="16"/>
      <c r="CO1142" s="4"/>
      <c r="DA1142" s="4"/>
      <c r="DE1142" s="4"/>
      <c r="DQ1142" s="4"/>
      <c r="DU1142" s="4"/>
      <c r="EG1142" s="4"/>
      <c r="EK1142" s="4"/>
      <c r="EW1142" s="4"/>
      <c r="FA1142" s="4"/>
      <c r="FM1142" s="4"/>
      <c r="FQ1142" s="4"/>
      <c r="GC1142" s="4"/>
      <c r="GG1142" s="4"/>
      <c r="GS1142" s="4"/>
      <c r="GW1142" s="4"/>
      <c r="HI1142" s="4"/>
      <c r="HM1142" s="4"/>
      <c r="HY1142" s="4"/>
      <c r="IC1142" s="4"/>
      <c r="IO1142" s="4"/>
      <c r="IS1142" s="4"/>
      <c r="JE1142" s="4"/>
      <c r="JI1142" s="4"/>
      <c r="JU1142" s="4"/>
      <c r="JY1142" s="4"/>
      <c r="KK1142" s="4"/>
      <c r="KO1142" s="4"/>
      <c r="LA1142" s="4"/>
      <c r="LE1142" s="4"/>
      <c r="LQ1142" s="4"/>
      <c r="LU1142" s="4"/>
      <c r="MG1142" s="4"/>
      <c r="MK1142" s="4"/>
      <c r="MW1142" s="4"/>
      <c r="NA1142" s="4"/>
      <c r="NM1142" s="4"/>
      <c r="NQ1142" s="4"/>
      <c r="OC1142" s="4"/>
      <c r="OG1142" s="4"/>
      <c r="OS1142" s="4"/>
      <c r="OW1142" s="4"/>
      <c r="PI1142" s="4"/>
      <c r="PM1142" s="4"/>
      <c r="PY1142" s="4"/>
      <c r="QC1142" s="4"/>
      <c r="QO1142" s="4"/>
      <c r="QS1142" s="4"/>
      <c r="RE1142" s="4"/>
      <c r="RI1142" s="4"/>
      <c r="RU1142" s="4"/>
      <c r="RY1142" s="4"/>
      <c r="SK1142" s="4"/>
      <c r="SO1142" s="4"/>
      <c r="TA1142" s="4"/>
      <c r="TE1142" s="4"/>
      <c r="TQ1142" s="4"/>
      <c r="TU1142" s="4"/>
      <c r="UG1142" s="4"/>
      <c r="UK1142" s="4"/>
      <c r="UW1142" s="4"/>
      <c r="VA1142" s="4"/>
      <c r="VM1142" s="4"/>
      <c r="VQ1142" s="4"/>
      <c r="WC1142" s="4"/>
      <c r="WG1142" s="4"/>
      <c r="WS1142" s="4"/>
      <c r="WW1142" s="4"/>
      <c r="XI1142" s="4"/>
      <c r="XM1142" s="4"/>
      <c r="XY1142" s="4"/>
      <c r="YC1142" s="4"/>
      <c r="YO1142" s="4"/>
      <c r="YS1142" s="4"/>
      <c r="ZE1142" s="4"/>
      <c r="ZI1142" s="4"/>
      <c r="ZU1142" s="4"/>
      <c r="ZY1142" s="4"/>
      <c r="AAK1142" s="4"/>
      <c r="AAO1142" s="4"/>
      <c r="ABA1142" s="4"/>
      <c r="ABE1142" s="4"/>
      <c r="ABQ1142" s="4"/>
      <c r="ABU1142" s="4"/>
      <c r="ACG1142" s="4"/>
      <c r="ACK1142" s="4"/>
      <c r="ACW1142" s="4"/>
      <c r="ADA1142" s="4"/>
      <c r="ADM1142" s="4"/>
      <c r="ADQ1142" s="4"/>
      <c r="AEC1142" s="4"/>
      <c r="AEG1142" s="4"/>
      <c r="AES1142" s="4"/>
      <c r="AEW1142" s="4"/>
      <c r="AFI1142" s="4"/>
      <c r="AFM1142" s="4"/>
      <c r="AFY1142" s="4"/>
      <c r="AGC1142" s="4"/>
      <c r="AGO1142" s="4"/>
      <c r="AGS1142" s="4"/>
      <c r="AHE1142" s="4"/>
      <c r="AHI1142" s="4"/>
      <c r="AHU1142" s="4"/>
      <c r="AHY1142" s="4"/>
      <c r="AIK1142" s="4"/>
      <c r="AIO1142" s="4"/>
      <c r="AJA1142" s="4"/>
      <c r="AJE1142" s="4"/>
      <c r="AJQ1142" s="4"/>
      <c r="AJU1142" s="4"/>
      <c r="AKG1142" s="4"/>
      <c r="AKK1142" s="4"/>
      <c r="AKW1142" s="4"/>
      <c r="ALA1142" s="4"/>
      <c r="ALM1142" s="4"/>
      <c r="ALQ1142" s="4"/>
      <c r="AMC1142" s="4"/>
      <c r="AMG1142" s="4"/>
      <c r="AMS1142" s="4"/>
      <c r="AMW1142" s="4"/>
      <c r="ANI1142" s="4"/>
      <c r="ANM1142" s="4"/>
      <c r="ANY1142" s="4"/>
      <c r="AOC1142" s="4"/>
      <c r="AOO1142" s="4"/>
      <c r="AOS1142" s="4"/>
      <c r="APE1142" s="4"/>
      <c r="API1142" s="4"/>
      <c r="APU1142" s="4"/>
      <c r="APY1142" s="4"/>
      <c r="AQK1142" s="4"/>
      <c r="AQO1142" s="4"/>
      <c r="ARA1142" s="4"/>
      <c r="ARE1142" s="4"/>
      <c r="ARQ1142" s="4"/>
      <c r="ARU1142" s="4"/>
      <c r="ASG1142" s="4"/>
      <c r="ASK1142" s="4"/>
      <c r="ASW1142" s="4"/>
      <c r="ATA1142" s="4"/>
      <c r="ATM1142" s="4"/>
      <c r="ATQ1142" s="4"/>
      <c r="AUC1142" s="4"/>
      <c r="AUG1142" s="4"/>
      <c r="AUS1142" s="4"/>
      <c r="AUW1142" s="4"/>
      <c r="AVI1142" s="4"/>
      <c r="AVM1142" s="4"/>
      <c r="AVY1142" s="4"/>
      <c r="AWC1142" s="4"/>
      <c r="AWO1142" s="4"/>
      <c r="AWS1142" s="4"/>
      <c r="AXE1142" s="4"/>
      <c r="AXI1142" s="4"/>
      <c r="AXU1142" s="4"/>
      <c r="AXY1142" s="4"/>
      <c r="AYK1142" s="4"/>
      <c r="AYO1142" s="4"/>
      <c r="AZA1142" s="4"/>
      <c r="AZE1142" s="4"/>
      <c r="AZQ1142" s="4"/>
      <c r="AZU1142" s="4"/>
      <c r="BAG1142" s="4"/>
      <c r="BAK1142" s="4"/>
      <c r="BAW1142" s="4"/>
      <c r="BBA1142" s="4"/>
      <c r="BBM1142" s="4"/>
      <c r="BBQ1142" s="4"/>
      <c r="BCC1142" s="4"/>
      <c r="BCG1142" s="4"/>
      <c r="BCS1142" s="4"/>
      <c r="BCW1142" s="4"/>
      <c r="BDI1142" s="4"/>
      <c r="BDM1142" s="4"/>
      <c r="BDY1142" s="4"/>
      <c r="BEC1142" s="4"/>
      <c r="BEO1142" s="4"/>
      <c r="BES1142" s="4"/>
      <c r="BFE1142" s="4"/>
      <c r="BFI1142" s="4"/>
      <c r="BFU1142" s="4"/>
    </row>
    <row r="1143" spans="1:1021 1033:1529" x14ac:dyDescent="0.2">
      <c r="A1143" s="4"/>
      <c r="D1143" s="16"/>
      <c r="CO1143" s="4"/>
      <c r="DA1143" s="4"/>
      <c r="DE1143" s="4"/>
      <c r="DQ1143" s="4"/>
      <c r="DU1143" s="4"/>
      <c r="EG1143" s="4"/>
      <c r="EK1143" s="4"/>
      <c r="EW1143" s="4"/>
      <c r="FA1143" s="4"/>
      <c r="FM1143" s="4"/>
      <c r="FQ1143" s="4"/>
      <c r="GC1143" s="4"/>
      <c r="GG1143" s="4"/>
      <c r="GS1143" s="4"/>
      <c r="GW1143" s="4"/>
      <c r="HI1143" s="4"/>
      <c r="HM1143" s="4"/>
      <c r="HY1143" s="4"/>
      <c r="IC1143" s="4"/>
      <c r="IO1143" s="4"/>
      <c r="IS1143" s="4"/>
      <c r="JE1143" s="4"/>
      <c r="JI1143" s="4"/>
      <c r="JU1143" s="4"/>
      <c r="JY1143" s="4"/>
      <c r="KK1143" s="4"/>
      <c r="KO1143" s="4"/>
      <c r="LA1143" s="4"/>
      <c r="LE1143" s="4"/>
      <c r="LQ1143" s="4"/>
      <c r="LU1143" s="4"/>
      <c r="MG1143" s="4"/>
      <c r="MK1143" s="4"/>
      <c r="MW1143" s="4"/>
      <c r="NA1143" s="4"/>
      <c r="NM1143" s="4"/>
      <c r="NQ1143" s="4"/>
      <c r="OC1143" s="4"/>
      <c r="OG1143" s="4"/>
      <c r="OS1143" s="4"/>
      <c r="OW1143" s="4"/>
      <c r="PI1143" s="4"/>
      <c r="PM1143" s="4"/>
      <c r="PY1143" s="4"/>
      <c r="QC1143" s="4"/>
      <c r="QO1143" s="4"/>
      <c r="QS1143" s="4"/>
      <c r="RE1143" s="4"/>
      <c r="RI1143" s="4"/>
      <c r="RU1143" s="4"/>
      <c r="RY1143" s="4"/>
      <c r="SK1143" s="4"/>
      <c r="SO1143" s="4"/>
      <c r="TA1143" s="4"/>
      <c r="TE1143" s="4"/>
      <c r="TQ1143" s="4"/>
      <c r="TU1143" s="4"/>
      <c r="UG1143" s="4"/>
      <c r="UK1143" s="4"/>
      <c r="UW1143" s="4"/>
      <c r="VA1143" s="4"/>
      <c r="VM1143" s="4"/>
      <c r="VQ1143" s="4"/>
      <c r="WC1143" s="4"/>
      <c r="WG1143" s="4"/>
      <c r="WS1143" s="4"/>
      <c r="WW1143" s="4"/>
      <c r="XI1143" s="4"/>
      <c r="XM1143" s="4"/>
      <c r="XY1143" s="4"/>
      <c r="YC1143" s="4"/>
      <c r="YO1143" s="4"/>
      <c r="YS1143" s="4"/>
      <c r="ZE1143" s="4"/>
      <c r="ZI1143" s="4"/>
      <c r="ZU1143" s="4"/>
      <c r="ZY1143" s="4"/>
      <c r="AAK1143" s="4"/>
      <c r="AAO1143" s="4"/>
      <c r="ABA1143" s="4"/>
      <c r="ABE1143" s="4"/>
      <c r="ABQ1143" s="4"/>
      <c r="ABU1143" s="4"/>
      <c r="ACG1143" s="4"/>
      <c r="ACK1143" s="4"/>
      <c r="ACW1143" s="4"/>
      <c r="ADA1143" s="4"/>
      <c r="ADM1143" s="4"/>
      <c r="ADQ1143" s="4"/>
      <c r="AEC1143" s="4"/>
      <c r="AEG1143" s="4"/>
      <c r="AES1143" s="4"/>
      <c r="AEW1143" s="4"/>
      <c r="AFI1143" s="4"/>
      <c r="AFM1143" s="4"/>
      <c r="AFY1143" s="4"/>
      <c r="AGC1143" s="4"/>
      <c r="AGO1143" s="4"/>
      <c r="AGS1143" s="4"/>
      <c r="AHE1143" s="4"/>
      <c r="AHI1143" s="4"/>
      <c r="AHU1143" s="4"/>
      <c r="AHY1143" s="4"/>
      <c r="AIK1143" s="4"/>
      <c r="AIO1143" s="4"/>
      <c r="AJA1143" s="4"/>
      <c r="AJE1143" s="4"/>
      <c r="AJQ1143" s="4"/>
      <c r="AJU1143" s="4"/>
      <c r="AKG1143" s="4"/>
      <c r="AKK1143" s="4"/>
      <c r="AKW1143" s="4"/>
      <c r="ALA1143" s="4"/>
      <c r="ALM1143" s="4"/>
      <c r="ALQ1143" s="4"/>
      <c r="AMC1143" s="4"/>
      <c r="AMG1143" s="4"/>
      <c r="AMS1143" s="4"/>
      <c r="AMW1143" s="4"/>
      <c r="ANI1143" s="4"/>
      <c r="ANM1143" s="4"/>
      <c r="ANY1143" s="4"/>
      <c r="AOC1143" s="4"/>
      <c r="AOO1143" s="4"/>
      <c r="AOS1143" s="4"/>
      <c r="APE1143" s="4"/>
      <c r="API1143" s="4"/>
      <c r="APU1143" s="4"/>
      <c r="APY1143" s="4"/>
      <c r="AQK1143" s="4"/>
      <c r="AQO1143" s="4"/>
      <c r="ARA1143" s="4"/>
      <c r="ARE1143" s="4"/>
      <c r="ARQ1143" s="4"/>
      <c r="ARU1143" s="4"/>
      <c r="ASG1143" s="4"/>
      <c r="ASK1143" s="4"/>
      <c r="ASW1143" s="4"/>
      <c r="ATA1143" s="4"/>
      <c r="ATM1143" s="4"/>
      <c r="ATQ1143" s="4"/>
      <c r="AUC1143" s="4"/>
      <c r="AUG1143" s="4"/>
      <c r="AUS1143" s="4"/>
      <c r="AUW1143" s="4"/>
      <c r="AVI1143" s="4"/>
      <c r="AVM1143" s="4"/>
      <c r="AVY1143" s="4"/>
      <c r="AWC1143" s="4"/>
      <c r="AWO1143" s="4"/>
      <c r="AWS1143" s="4"/>
      <c r="AXE1143" s="4"/>
      <c r="AXI1143" s="4"/>
      <c r="AXU1143" s="4"/>
      <c r="AXY1143" s="4"/>
      <c r="AYK1143" s="4"/>
      <c r="AYO1143" s="4"/>
      <c r="AZA1143" s="4"/>
      <c r="AZE1143" s="4"/>
      <c r="AZQ1143" s="4"/>
      <c r="AZU1143" s="4"/>
      <c r="BAG1143" s="4"/>
      <c r="BAK1143" s="4"/>
      <c r="BAW1143" s="4"/>
      <c r="BBA1143" s="4"/>
      <c r="BBM1143" s="4"/>
      <c r="BBQ1143" s="4"/>
      <c r="BCC1143" s="4"/>
      <c r="BCG1143" s="4"/>
      <c r="BCS1143" s="4"/>
      <c r="BCW1143" s="4"/>
      <c r="BDI1143" s="4"/>
      <c r="BDM1143" s="4"/>
      <c r="BDY1143" s="4"/>
      <c r="BEC1143" s="4"/>
      <c r="BEO1143" s="4"/>
      <c r="BES1143" s="4"/>
      <c r="BFE1143" s="4"/>
      <c r="BFI1143" s="4"/>
      <c r="BFU1143" s="4"/>
    </row>
    <row r="1144" spans="1:1021 1033:1529" x14ac:dyDescent="0.2">
      <c r="A1144" s="4"/>
      <c r="D1144" s="16"/>
      <c r="CO1144" s="4"/>
      <c r="DA1144" s="4"/>
      <c r="DE1144" s="4"/>
      <c r="DQ1144" s="4"/>
      <c r="DU1144" s="4"/>
      <c r="EG1144" s="4"/>
      <c r="EK1144" s="4"/>
      <c r="EW1144" s="4"/>
      <c r="FA1144" s="4"/>
      <c r="FM1144" s="4"/>
      <c r="FQ1144" s="4"/>
      <c r="GC1144" s="4"/>
      <c r="GG1144" s="4"/>
      <c r="GS1144" s="4"/>
      <c r="GW1144" s="4"/>
      <c r="HI1144" s="4"/>
      <c r="HM1144" s="4"/>
      <c r="HY1144" s="4"/>
      <c r="IC1144" s="4"/>
      <c r="IO1144" s="4"/>
      <c r="IS1144" s="4"/>
      <c r="JE1144" s="4"/>
      <c r="JI1144" s="4"/>
      <c r="JU1144" s="4"/>
      <c r="JY1144" s="4"/>
      <c r="KK1144" s="4"/>
      <c r="KO1144" s="4"/>
      <c r="LA1144" s="4"/>
      <c r="LE1144" s="4"/>
      <c r="LQ1144" s="4"/>
      <c r="LU1144" s="4"/>
      <c r="MG1144" s="4"/>
      <c r="MK1144" s="4"/>
      <c r="MW1144" s="4"/>
      <c r="NA1144" s="4"/>
      <c r="NM1144" s="4"/>
      <c r="NQ1144" s="4"/>
      <c r="OC1144" s="4"/>
      <c r="OG1144" s="4"/>
      <c r="OS1144" s="4"/>
      <c r="OW1144" s="4"/>
      <c r="PI1144" s="4"/>
      <c r="PM1144" s="4"/>
      <c r="PY1144" s="4"/>
      <c r="QC1144" s="4"/>
      <c r="QO1144" s="4"/>
      <c r="QS1144" s="4"/>
      <c r="RE1144" s="4"/>
      <c r="RI1144" s="4"/>
      <c r="RU1144" s="4"/>
      <c r="RY1144" s="4"/>
      <c r="SK1144" s="4"/>
      <c r="SO1144" s="4"/>
      <c r="TA1144" s="4"/>
      <c r="TE1144" s="4"/>
      <c r="TQ1144" s="4"/>
      <c r="TU1144" s="4"/>
      <c r="UG1144" s="4"/>
      <c r="UK1144" s="4"/>
      <c r="UW1144" s="4"/>
      <c r="VA1144" s="4"/>
      <c r="VM1144" s="4"/>
      <c r="VQ1144" s="4"/>
      <c r="WC1144" s="4"/>
      <c r="WG1144" s="4"/>
      <c r="WS1144" s="4"/>
      <c r="WW1144" s="4"/>
      <c r="XI1144" s="4"/>
      <c r="XM1144" s="4"/>
      <c r="XY1144" s="4"/>
      <c r="YC1144" s="4"/>
      <c r="YO1144" s="4"/>
      <c r="YS1144" s="4"/>
      <c r="ZE1144" s="4"/>
      <c r="ZI1144" s="4"/>
      <c r="ZU1144" s="4"/>
      <c r="ZY1144" s="4"/>
      <c r="AAK1144" s="4"/>
      <c r="AAO1144" s="4"/>
      <c r="ABA1144" s="4"/>
      <c r="ABE1144" s="4"/>
      <c r="ABQ1144" s="4"/>
      <c r="ABU1144" s="4"/>
      <c r="ACG1144" s="4"/>
      <c r="ACK1144" s="4"/>
      <c r="ACW1144" s="4"/>
      <c r="ADA1144" s="4"/>
      <c r="ADM1144" s="4"/>
      <c r="ADQ1144" s="4"/>
      <c r="AEC1144" s="4"/>
      <c r="AEG1144" s="4"/>
      <c r="AES1144" s="4"/>
      <c r="AEW1144" s="4"/>
      <c r="AFI1144" s="4"/>
      <c r="AFM1144" s="4"/>
      <c r="AFY1144" s="4"/>
      <c r="AGC1144" s="4"/>
      <c r="AGO1144" s="4"/>
      <c r="AGS1144" s="4"/>
      <c r="AHE1144" s="4"/>
      <c r="AHI1144" s="4"/>
      <c r="AHU1144" s="4"/>
      <c r="AHY1144" s="4"/>
      <c r="AIK1144" s="4"/>
      <c r="AIO1144" s="4"/>
      <c r="AJA1144" s="4"/>
      <c r="AJE1144" s="4"/>
      <c r="AJQ1144" s="4"/>
      <c r="AJU1144" s="4"/>
      <c r="AKG1144" s="4"/>
      <c r="AKK1144" s="4"/>
      <c r="AKW1144" s="4"/>
      <c r="ALA1144" s="4"/>
      <c r="ALM1144" s="4"/>
      <c r="ALQ1144" s="4"/>
      <c r="AMC1144" s="4"/>
      <c r="AMG1144" s="4"/>
      <c r="AMS1144" s="4"/>
      <c r="AMW1144" s="4"/>
      <c r="ANI1144" s="4"/>
      <c r="ANM1144" s="4"/>
      <c r="ANY1144" s="4"/>
      <c r="AOC1144" s="4"/>
      <c r="AOO1144" s="4"/>
      <c r="AOS1144" s="4"/>
      <c r="APE1144" s="4"/>
      <c r="API1144" s="4"/>
      <c r="APU1144" s="4"/>
      <c r="APY1144" s="4"/>
      <c r="AQK1144" s="4"/>
      <c r="AQO1144" s="4"/>
      <c r="ARA1144" s="4"/>
      <c r="ARE1144" s="4"/>
      <c r="ARQ1144" s="4"/>
      <c r="ARU1144" s="4"/>
      <c r="ASG1144" s="4"/>
      <c r="ASK1144" s="4"/>
      <c r="ASW1144" s="4"/>
      <c r="ATA1144" s="4"/>
      <c r="ATM1144" s="4"/>
      <c r="ATQ1144" s="4"/>
      <c r="AUC1144" s="4"/>
      <c r="AUG1144" s="4"/>
      <c r="AUS1144" s="4"/>
      <c r="AUW1144" s="4"/>
      <c r="AVI1144" s="4"/>
      <c r="AVM1144" s="4"/>
      <c r="AVY1144" s="4"/>
      <c r="AWC1144" s="4"/>
      <c r="AWO1144" s="4"/>
      <c r="AWS1144" s="4"/>
      <c r="AXE1144" s="4"/>
      <c r="AXI1144" s="4"/>
      <c r="AXU1144" s="4"/>
      <c r="AXY1144" s="4"/>
      <c r="AYK1144" s="4"/>
      <c r="AYO1144" s="4"/>
      <c r="AZA1144" s="4"/>
      <c r="AZE1144" s="4"/>
      <c r="AZQ1144" s="4"/>
      <c r="AZU1144" s="4"/>
      <c r="BAG1144" s="4"/>
      <c r="BAK1144" s="4"/>
      <c r="BAW1144" s="4"/>
      <c r="BBA1144" s="4"/>
      <c r="BBM1144" s="4"/>
      <c r="BBQ1144" s="4"/>
      <c r="BCC1144" s="4"/>
      <c r="BCG1144" s="4"/>
      <c r="BCS1144" s="4"/>
      <c r="BCW1144" s="4"/>
      <c r="BDI1144" s="4"/>
      <c r="BDM1144" s="4"/>
      <c r="BDY1144" s="4"/>
      <c r="BEC1144" s="4"/>
      <c r="BEO1144" s="4"/>
      <c r="BES1144" s="4"/>
      <c r="BFE1144" s="4"/>
      <c r="BFI1144" s="4"/>
      <c r="BFU1144" s="4"/>
    </row>
    <row r="1145" spans="1:1021 1033:1529" x14ac:dyDescent="0.2">
      <c r="A1145" s="4"/>
      <c r="D1145" s="16"/>
      <c r="CO1145" s="4"/>
      <c r="DA1145" s="4"/>
      <c r="DE1145" s="4"/>
      <c r="DQ1145" s="4"/>
      <c r="DU1145" s="4"/>
      <c r="EG1145" s="4"/>
      <c r="EK1145" s="4"/>
      <c r="EW1145" s="4"/>
      <c r="FA1145" s="4"/>
      <c r="FM1145" s="4"/>
      <c r="FQ1145" s="4"/>
      <c r="GC1145" s="4"/>
      <c r="GG1145" s="4"/>
      <c r="GS1145" s="4"/>
      <c r="GW1145" s="4"/>
      <c r="HI1145" s="4"/>
      <c r="HM1145" s="4"/>
      <c r="HY1145" s="4"/>
      <c r="IC1145" s="4"/>
      <c r="IO1145" s="4"/>
      <c r="IS1145" s="4"/>
      <c r="JE1145" s="4"/>
      <c r="JI1145" s="4"/>
      <c r="JU1145" s="4"/>
      <c r="JY1145" s="4"/>
      <c r="KK1145" s="4"/>
      <c r="KO1145" s="4"/>
      <c r="LA1145" s="4"/>
      <c r="LE1145" s="4"/>
      <c r="LQ1145" s="4"/>
      <c r="LU1145" s="4"/>
      <c r="MG1145" s="4"/>
      <c r="MK1145" s="4"/>
      <c r="MW1145" s="4"/>
      <c r="NA1145" s="4"/>
      <c r="NM1145" s="4"/>
      <c r="NQ1145" s="4"/>
      <c r="OC1145" s="4"/>
      <c r="OG1145" s="4"/>
      <c r="OS1145" s="4"/>
      <c r="OW1145" s="4"/>
      <c r="PI1145" s="4"/>
      <c r="PM1145" s="4"/>
      <c r="PY1145" s="4"/>
      <c r="QC1145" s="4"/>
      <c r="QO1145" s="4"/>
      <c r="QS1145" s="4"/>
      <c r="RE1145" s="4"/>
      <c r="RI1145" s="4"/>
      <c r="RU1145" s="4"/>
      <c r="RY1145" s="4"/>
      <c r="SK1145" s="4"/>
      <c r="SO1145" s="4"/>
      <c r="TA1145" s="4"/>
      <c r="TE1145" s="4"/>
      <c r="TQ1145" s="4"/>
      <c r="TU1145" s="4"/>
      <c r="UG1145" s="4"/>
      <c r="UK1145" s="4"/>
      <c r="UW1145" s="4"/>
      <c r="VA1145" s="4"/>
      <c r="VM1145" s="4"/>
      <c r="VQ1145" s="4"/>
      <c r="WC1145" s="4"/>
      <c r="WG1145" s="4"/>
      <c r="WS1145" s="4"/>
      <c r="WW1145" s="4"/>
      <c r="XI1145" s="4"/>
      <c r="XM1145" s="4"/>
      <c r="XY1145" s="4"/>
      <c r="YC1145" s="4"/>
      <c r="YO1145" s="4"/>
      <c r="YS1145" s="4"/>
      <c r="ZE1145" s="4"/>
      <c r="ZI1145" s="4"/>
      <c r="ZU1145" s="4"/>
      <c r="ZY1145" s="4"/>
      <c r="AAK1145" s="4"/>
      <c r="AAO1145" s="4"/>
      <c r="ABA1145" s="4"/>
      <c r="ABE1145" s="4"/>
      <c r="ABQ1145" s="4"/>
      <c r="ABU1145" s="4"/>
      <c r="ACG1145" s="4"/>
      <c r="ACK1145" s="4"/>
      <c r="ACW1145" s="4"/>
      <c r="ADA1145" s="4"/>
      <c r="ADM1145" s="4"/>
      <c r="ADQ1145" s="4"/>
      <c r="AEC1145" s="4"/>
      <c r="AEG1145" s="4"/>
      <c r="AES1145" s="4"/>
      <c r="AEW1145" s="4"/>
      <c r="AFI1145" s="4"/>
      <c r="AFM1145" s="4"/>
      <c r="AFY1145" s="4"/>
      <c r="AGC1145" s="4"/>
      <c r="AGO1145" s="4"/>
      <c r="AGS1145" s="4"/>
      <c r="AHE1145" s="4"/>
      <c r="AHI1145" s="4"/>
      <c r="AHU1145" s="4"/>
      <c r="AHY1145" s="4"/>
      <c r="AIK1145" s="4"/>
      <c r="AIO1145" s="4"/>
      <c r="AJA1145" s="4"/>
      <c r="AJE1145" s="4"/>
      <c r="AJQ1145" s="4"/>
      <c r="AJU1145" s="4"/>
      <c r="AKG1145" s="4"/>
      <c r="AKK1145" s="4"/>
      <c r="AKW1145" s="4"/>
      <c r="ALA1145" s="4"/>
      <c r="ALM1145" s="4"/>
      <c r="ALQ1145" s="4"/>
      <c r="AMC1145" s="4"/>
      <c r="AMG1145" s="4"/>
      <c r="AMS1145" s="4"/>
      <c r="AMW1145" s="4"/>
      <c r="ANI1145" s="4"/>
      <c r="ANM1145" s="4"/>
      <c r="ANY1145" s="4"/>
      <c r="AOC1145" s="4"/>
      <c r="AOO1145" s="4"/>
      <c r="AOS1145" s="4"/>
      <c r="APE1145" s="4"/>
      <c r="API1145" s="4"/>
      <c r="APU1145" s="4"/>
      <c r="APY1145" s="4"/>
      <c r="AQK1145" s="4"/>
      <c r="AQO1145" s="4"/>
      <c r="ARA1145" s="4"/>
      <c r="ARE1145" s="4"/>
      <c r="ARQ1145" s="4"/>
      <c r="ARU1145" s="4"/>
      <c r="ASG1145" s="4"/>
      <c r="ASK1145" s="4"/>
      <c r="ASW1145" s="4"/>
      <c r="ATA1145" s="4"/>
      <c r="ATM1145" s="4"/>
      <c r="ATQ1145" s="4"/>
      <c r="AUC1145" s="4"/>
      <c r="AUG1145" s="4"/>
      <c r="AUS1145" s="4"/>
      <c r="AUW1145" s="4"/>
      <c r="AVI1145" s="4"/>
      <c r="AVM1145" s="4"/>
      <c r="AVY1145" s="4"/>
      <c r="AWC1145" s="4"/>
      <c r="AWO1145" s="4"/>
      <c r="AWS1145" s="4"/>
      <c r="AXE1145" s="4"/>
      <c r="AXI1145" s="4"/>
      <c r="AXU1145" s="4"/>
      <c r="AXY1145" s="4"/>
      <c r="AYK1145" s="4"/>
      <c r="AYO1145" s="4"/>
      <c r="AZA1145" s="4"/>
      <c r="AZE1145" s="4"/>
      <c r="AZQ1145" s="4"/>
      <c r="AZU1145" s="4"/>
      <c r="BAG1145" s="4"/>
      <c r="BAK1145" s="4"/>
      <c r="BAW1145" s="4"/>
      <c r="BBA1145" s="4"/>
      <c r="BBM1145" s="4"/>
      <c r="BBQ1145" s="4"/>
      <c r="BCC1145" s="4"/>
      <c r="BCG1145" s="4"/>
      <c r="BCS1145" s="4"/>
      <c r="BCW1145" s="4"/>
      <c r="BDI1145" s="4"/>
      <c r="BDM1145" s="4"/>
      <c r="BDY1145" s="4"/>
      <c r="BEC1145" s="4"/>
      <c r="BEO1145" s="4"/>
      <c r="BES1145" s="4"/>
      <c r="BFE1145" s="4"/>
      <c r="BFI1145" s="4"/>
      <c r="BFU1145" s="4"/>
    </row>
    <row r="1146" spans="1:1021 1033:1529" x14ac:dyDescent="0.2">
      <c r="A1146" s="4"/>
      <c r="D1146" s="16"/>
      <c r="CO1146" s="4"/>
      <c r="DA1146" s="4"/>
      <c r="DE1146" s="4"/>
      <c r="DQ1146" s="4"/>
      <c r="DU1146" s="4"/>
      <c r="EG1146" s="4"/>
      <c r="EK1146" s="4"/>
      <c r="EW1146" s="4"/>
      <c r="FA1146" s="4"/>
      <c r="FM1146" s="4"/>
      <c r="FQ1146" s="4"/>
      <c r="GC1146" s="4"/>
      <c r="GG1146" s="4"/>
      <c r="GS1146" s="4"/>
      <c r="GW1146" s="4"/>
      <c r="HI1146" s="4"/>
      <c r="HM1146" s="4"/>
      <c r="HY1146" s="4"/>
      <c r="IC1146" s="4"/>
      <c r="IO1146" s="4"/>
      <c r="IS1146" s="4"/>
      <c r="JE1146" s="4"/>
      <c r="JI1146" s="4"/>
      <c r="JU1146" s="4"/>
      <c r="JY1146" s="4"/>
      <c r="KK1146" s="4"/>
      <c r="KO1146" s="4"/>
      <c r="LA1146" s="4"/>
      <c r="LE1146" s="4"/>
      <c r="LQ1146" s="4"/>
      <c r="LU1146" s="4"/>
      <c r="MG1146" s="4"/>
      <c r="MK1146" s="4"/>
      <c r="MW1146" s="4"/>
      <c r="NA1146" s="4"/>
      <c r="NM1146" s="4"/>
      <c r="NQ1146" s="4"/>
      <c r="OC1146" s="4"/>
      <c r="OG1146" s="4"/>
      <c r="OS1146" s="4"/>
      <c r="OW1146" s="4"/>
      <c r="PI1146" s="4"/>
      <c r="PM1146" s="4"/>
      <c r="PY1146" s="4"/>
      <c r="QC1146" s="4"/>
      <c r="QO1146" s="4"/>
      <c r="QS1146" s="4"/>
      <c r="RE1146" s="4"/>
      <c r="RI1146" s="4"/>
      <c r="RU1146" s="4"/>
      <c r="RY1146" s="4"/>
      <c r="SK1146" s="4"/>
      <c r="SO1146" s="4"/>
      <c r="TA1146" s="4"/>
      <c r="TE1146" s="4"/>
      <c r="TQ1146" s="4"/>
      <c r="TU1146" s="4"/>
      <c r="UG1146" s="4"/>
      <c r="UK1146" s="4"/>
      <c r="UW1146" s="4"/>
      <c r="VA1146" s="4"/>
      <c r="VM1146" s="4"/>
      <c r="VQ1146" s="4"/>
      <c r="WC1146" s="4"/>
      <c r="WG1146" s="4"/>
      <c r="WS1146" s="4"/>
      <c r="WW1146" s="4"/>
      <c r="XI1146" s="4"/>
      <c r="XM1146" s="4"/>
      <c r="XY1146" s="4"/>
      <c r="YC1146" s="4"/>
      <c r="YO1146" s="4"/>
      <c r="YS1146" s="4"/>
      <c r="ZE1146" s="4"/>
      <c r="ZI1146" s="4"/>
      <c r="ZU1146" s="4"/>
      <c r="ZY1146" s="4"/>
      <c r="AAK1146" s="4"/>
      <c r="AAO1146" s="4"/>
      <c r="ABA1146" s="4"/>
      <c r="ABE1146" s="4"/>
      <c r="ABQ1146" s="4"/>
      <c r="ABU1146" s="4"/>
      <c r="ACG1146" s="4"/>
      <c r="ACK1146" s="4"/>
      <c r="ACW1146" s="4"/>
      <c r="ADA1146" s="4"/>
      <c r="ADM1146" s="4"/>
      <c r="ADQ1146" s="4"/>
      <c r="AEC1146" s="4"/>
      <c r="AEG1146" s="4"/>
      <c r="AES1146" s="4"/>
      <c r="AEW1146" s="4"/>
      <c r="AFI1146" s="4"/>
      <c r="AFM1146" s="4"/>
      <c r="AFY1146" s="4"/>
      <c r="AGC1146" s="4"/>
      <c r="AGO1146" s="4"/>
      <c r="AGS1146" s="4"/>
      <c r="AHE1146" s="4"/>
      <c r="AHI1146" s="4"/>
      <c r="AHU1146" s="4"/>
      <c r="AHY1146" s="4"/>
      <c r="AIK1146" s="4"/>
      <c r="AIO1146" s="4"/>
      <c r="AJA1146" s="4"/>
      <c r="AJE1146" s="4"/>
      <c r="AJQ1146" s="4"/>
      <c r="AJU1146" s="4"/>
      <c r="AKG1146" s="4"/>
      <c r="AKK1146" s="4"/>
      <c r="AKW1146" s="4"/>
      <c r="ALA1146" s="4"/>
      <c r="ALM1146" s="4"/>
      <c r="ALQ1146" s="4"/>
      <c r="AMC1146" s="4"/>
      <c r="AMG1146" s="4"/>
      <c r="AMS1146" s="4"/>
      <c r="AMW1146" s="4"/>
      <c r="ANI1146" s="4"/>
      <c r="ANM1146" s="4"/>
      <c r="ANY1146" s="4"/>
      <c r="AOC1146" s="4"/>
      <c r="AOO1146" s="4"/>
      <c r="AOS1146" s="4"/>
      <c r="APE1146" s="4"/>
      <c r="API1146" s="4"/>
      <c r="APU1146" s="4"/>
      <c r="APY1146" s="4"/>
      <c r="AQK1146" s="4"/>
      <c r="AQO1146" s="4"/>
      <c r="ARA1146" s="4"/>
      <c r="ARE1146" s="4"/>
      <c r="ARQ1146" s="4"/>
      <c r="ARU1146" s="4"/>
      <c r="ASG1146" s="4"/>
      <c r="ASK1146" s="4"/>
      <c r="ASW1146" s="4"/>
      <c r="ATA1146" s="4"/>
      <c r="ATM1146" s="4"/>
      <c r="ATQ1146" s="4"/>
      <c r="AUC1146" s="4"/>
      <c r="AUG1146" s="4"/>
      <c r="AUS1146" s="4"/>
      <c r="AUW1146" s="4"/>
      <c r="AVI1146" s="4"/>
      <c r="AVM1146" s="4"/>
      <c r="AVY1146" s="4"/>
      <c r="AWC1146" s="4"/>
      <c r="AWO1146" s="4"/>
      <c r="AWS1146" s="4"/>
      <c r="AXE1146" s="4"/>
      <c r="AXI1146" s="4"/>
      <c r="AXU1146" s="4"/>
      <c r="AXY1146" s="4"/>
      <c r="AYK1146" s="4"/>
      <c r="AYO1146" s="4"/>
      <c r="AZA1146" s="4"/>
      <c r="AZE1146" s="4"/>
      <c r="AZQ1146" s="4"/>
      <c r="AZU1146" s="4"/>
      <c r="BAG1146" s="4"/>
      <c r="BAK1146" s="4"/>
      <c r="BAW1146" s="4"/>
      <c r="BBA1146" s="4"/>
      <c r="BBM1146" s="4"/>
      <c r="BBQ1146" s="4"/>
      <c r="BCC1146" s="4"/>
      <c r="BCG1146" s="4"/>
      <c r="BCS1146" s="4"/>
      <c r="BCW1146" s="4"/>
      <c r="BDI1146" s="4"/>
      <c r="BDM1146" s="4"/>
      <c r="BDY1146" s="4"/>
      <c r="BEC1146" s="4"/>
      <c r="BEO1146" s="4"/>
      <c r="BES1146" s="4"/>
      <c r="BFE1146" s="4"/>
      <c r="BFI1146" s="4"/>
      <c r="BFU1146" s="4"/>
    </row>
    <row r="1147" spans="1:1021 1033:1529" x14ac:dyDescent="0.2">
      <c r="A1147" s="4"/>
      <c r="D1147" s="16"/>
      <c r="CO1147" s="4"/>
      <c r="DA1147" s="4"/>
      <c r="DE1147" s="4"/>
      <c r="DQ1147" s="4"/>
      <c r="DU1147" s="4"/>
      <c r="EG1147" s="4"/>
      <c r="EK1147" s="4"/>
      <c r="EW1147" s="4"/>
      <c r="FA1147" s="4"/>
      <c r="FM1147" s="4"/>
      <c r="FQ1147" s="4"/>
      <c r="GC1147" s="4"/>
      <c r="GG1147" s="4"/>
      <c r="GS1147" s="4"/>
      <c r="GW1147" s="4"/>
      <c r="HI1147" s="4"/>
      <c r="HM1147" s="4"/>
      <c r="HY1147" s="4"/>
      <c r="IC1147" s="4"/>
      <c r="IO1147" s="4"/>
      <c r="IS1147" s="4"/>
      <c r="JE1147" s="4"/>
      <c r="JI1147" s="4"/>
      <c r="JU1147" s="4"/>
      <c r="JY1147" s="4"/>
      <c r="KK1147" s="4"/>
      <c r="KO1147" s="4"/>
      <c r="LA1147" s="4"/>
      <c r="LE1147" s="4"/>
      <c r="LQ1147" s="4"/>
      <c r="LU1147" s="4"/>
      <c r="MG1147" s="4"/>
      <c r="MK1147" s="4"/>
      <c r="MW1147" s="4"/>
      <c r="NA1147" s="4"/>
      <c r="NM1147" s="4"/>
      <c r="NQ1147" s="4"/>
      <c r="OC1147" s="4"/>
      <c r="OG1147" s="4"/>
      <c r="OS1147" s="4"/>
      <c r="OW1147" s="4"/>
      <c r="PI1147" s="4"/>
      <c r="PM1147" s="4"/>
      <c r="PY1147" s="4"/>
      <c r="QC1147" s="4"/>
      <c r="QO1147" s="4"/>
      <c r="QS1147" s="4"/>
      <c r="RE1147" s="4"/>
      <c r="RI1147" s="4"/>
      <c r="RU1147" s="4"/>
      <c r="RY1147" s="4"/>
      <c r="SK1147" s="4"/>
      <c r="SO1147" s="4"/>
      <c r="TA1147" s="4"/>
      <c r="TE1147" s="4"/>
      <c r="TQ1147" s="4"/>
      <c r="TU1147" s="4"/>
      <c r="UG1147" s="4"/>
      <c r="UK1147" s="4"/>
      <c r="UW1147" s="4"/>
      <c r="VA1147" s="4"/>
      <c r="VM1147" s="4"/>
      <c r="VQ1147" s="4"/>
      <c r="WC1147" s="4"/>
      <c r="WG1147" s="4"/>
      <c r="WS1147" s="4"/>
      <c r="WW1147" s="4"/>
      <c r="XI1147" s="4"/>
      <c r="XM1147" s="4"/>
      <c r="XY1147" s="4"/>
      <c r="YC1147" s="4"/>
      <c r="YO1147" s="4"/>
      <c r="YS1147" s="4"/>
      <c r="ZE1147" s="4"/>
      <c r="ZI1147" s="4"/>
      <c r="ZU1147" s="4"/>
      <c r="ZY1147" s="4"/>
      <c r="AAK1147" s="4"/>
      <c r="AAO1147" s="4"/>
      <c r="ABA1147" s="4"/>
      <c r="ABE1147" s="4"/>
      <c r="ABQ1147" s="4"/>
      <c r="ABU1147" s="4"/>
      <c r="ACG1147" s="4"/>
      <c r="ACK1147" s="4"/>
      <c r="ACW1147" s="4"/>
      <c r="ADA1147" s="4"/>
      <c r="ADM1147" s="4"/>
      <c r="ADQ1147" s="4"/>
      <c r="AEC1147" s="4"/>
      <c r="AEG1147" s="4"/>
      <c r="AES1147" s="4"/>
      <c r="AEW1147" s="4"/>
      <c r="AFI1147" s="4"/>
      <c r="AFM1147" s="4"/>
      <c r="AFY1147" s="4"/>
      <c r="AGC1147" s="4"/>
      <c r="AGO1147" s="4"/>
      <c r="AGS1147" s="4"/>
      <c r="AHE1147" s="4"/>
      <c r="AHI1147" s="4"/>
      <c r="AHU1147" s="4"/>
      <c r="AHY1147" s="4"/>
      <c r="AIK1147" s="4"/>
      <c r="AIO1147" s="4"/>
      <c r="AJA1147" s="4"/>
      <c r="AJE1147" s="4"/>
      <c r="AJQ1147" s="4"/>
      <c r="AJU1147" s="4"/>
      <c r="AKG1147" s="4"/>
      <c r="AKK1147" s="4"/>
      <c r="AKW1147" s="4"/>
      <c r="ALA1147" s="4"/>
      <c r="ALM1147" s="4"/>
      <c r="ALQ1147" s="4"/>
      <c r="AMC1147" s="4"/>
      <c r="AMG1147" s="4"/>
      <c r="AMS1147" s="4"/>
      <c r="AMW1147" s="4"/>
      <c r="ANI1147" s="4"/>
      <c r="ANM1147" s="4"/>
      <c r="ANY1147" s="4"/>
      <c r="AOC1147" s="4"/>
      <c r="AOO1147" s="4"/>
      <c r="AOS1147" s="4"/>
      <c r="APE1147" s="4"/>
      <c r="API1147" s="4"/>
      <c r="APU1147" s="4"/>
      <c r="APY1147" s="4"/>
      <c r="AQK1147" s="4"/>
      <c r="AQO1147" s="4"/>
      <c r="ARA1147" s="4"/>
      <c r="ARE1147" s="4"/>
      <c r="ARQ1147" s="4"/>
      <c r="ARU1147" s="4"/>
      <c r="ASG1147" s="4"/>
      <c r="ASK1147" s="4"/>
      <c r="ASW1147" s="4"/>
      <c r="ATA1147" s="4"/>
      <c r="ATM1147" s="4"/>
      <c r="ATQ1147" s="4"/>
      <c r="AUC1147" s="4"/>
      <c r="AUG1147" s="4"/>
      <c r="AUS1147" s="4"/>
      <c r="AUW1147" s="4"/>
      <c r="AVI1147" s="4"/>
      <c r="AVM1147" s="4"/>
      <c r="AVY1147" s="4"/>
      <c r="AWC1147" s="4"/>
      <c r="AWO1147" s="4"/>
      <c r="AWS1147" s="4"/>
      <c r="AXE1147" s="4"/>
      <c r="AXI1147" s="4"/>
      <c r="AXU1147" s="4"/>
      <c r="AXY1147" s="4"/>
      <c r="AYK1147" s="4"/>
      <c r="AYO1147" s="4"/>
      <c r="AZA1147" s="4"/>
      <c r="AZE1147" s="4"/>
      <c r="AZQ1147" s="4"/>
      <c r="AZU1147" s="4"/>
      <c r="BAG1147" s="4"/>
      <c r="BAK1147" s="4"/>
      <c r="BAW1147" s="4"/>
      <c r="BBA1147" s="4"/>
      <c r="BBM1147" s="4"/>
      <c r="BBQ1147" s="4"/>
      <c r="BCC1147" s="4"/>
      <c r="BCG1147" s="4"/>
      <c r="BCS1147" s="4"/>
      <c r="BCW1147" s="4"/>
      <c r="BDI1147" s="4"/>
      <c r="BDM1147" s="4"/>
      <c r="BDY1147" s="4"/>
      <c r="BEC1147" s="4"/>
      <c r="BEO1147" s="4"/>
      <c r="BES1147" s="4"/>
      <c r="BFE1147" s="4"/>
      <c r="BFI1147" s="4"/>
      <c r="BFU1147" s="4"/>
    </row>
    <row r="1148" spans="1:1021 1033:1529" x14ac:dyDescent="0.2">
      <c r="A1148" s="4"/>
      <c r="D1148" s="16"/>
      <c r="CO1148" s="4"/>
      <c r="DA1148" s="4"/>
      <c r="DE1148" s="4"/>
      <c r="DQ1148" s="4"/>
      <c r="DU1148" s="4"/>
      <c r="EG1148" s="4"/>
      <c r="EK1148" s="4"/>
      <c r="EW1148" s="4"/>
      <c r="FA1148" s="4"/>
      <c r="FM1148" s="4"/>
      <c r="FQ1148" s="4"/>
      <c r="GC1148" s="4"/>
      <c r="GG1148" s="4"/>
      <c r="GS1148" s="4"/>
      <c r="GW1148" s="4"/>
      <c r="HI1148" s="4"/>
      <c r="HM1148" s="4"/>
      <c r="HY1148" s="4"/>
      <c r="IC1148" s="4"/>
      <c r="IO1148" s="4"/>
      <c r="IS1148" s="4"/>
      <c r="JE1148" s="4"/>
      <c r="JI1148" s="4"/>
      <c r="JU1148" s="4"/>
      <c r="JY1148" s="4"/>
      <c r="KK1148" s="4"/>
      <c r="KO1148" s="4"/>
      <c r="LA1148" s="4"/>
      <c r="LE1148" s="4"/>
      <c r="LQ1148" s="4"/>
      <c r="LU1148" s="4"/>
      <c r="MG1148" s="4"/>
      <c r="MK1148" s="4"/>
      <c r="MW1148" s="4"/>
      <c r="NA1148" s="4"/>
      <c r="NM1148" s="4"/>
      <c r="NQ1148" s="4"/>
      <c r="OC1148" s="4"/>
      <c r="OG1148" s="4"/>
      <c r="OS1148" s="4"/>
      <c r="OW1148" s="4"/>
      <c r="PI1148" s="4"/>
      <c r="PM1148" s="4"/>
      <c r="PY1148" s="4"/>
      <c r="QC1148" s="4"/>
      <c r="QO1148" s="4"/>
      <c r="QS1148" s="4"/>
      <c r="RE1148" s="4"/>
      <c r="RI1148" s="4"/>
      <c r="RU1148" s="4"/>
      <c r="RY1148" s="4"/>
      <c r="SK1148" s="4"/>
      <c r="SO1148" s="4"/>
      <c r="TA1148" s="4"/>
      <c r="TE1148" s="4"/>
      <c r="TQ1148" s="4"/>
      <c r="TU1148" s="4"/>
      <c r="UG1148" s="4"/>
      <c r="UK1148" s="4"/>
      <c r="UW1148" s="4"/>
      <c r="VA1148" s="4"/>
      <c r="VM1148" s="4"/>
      <c r="VQ1148" s="4"/>
      <c r="WC1148" s="4"/>
      <c r="WG1148" s="4"/>
      <c r="WS1148" s="4"/>
      <c r="WW1148" s="4"/>
      <c r="XI1148" s="4"/>
      <c r="XM1148" s="4"/>
      <c r="XY1148" s="4"/>
      <c r="YC1148" s="4"/>
      <c r="YO1148" s="4"/>
      <c r="YS1148" s="4"/>
      <c r="ZE1148" s="4"/>
      <c r="ZI1148" s="4"/>
      <c r="ZU1148" s="4"/>
      <c r="ZY1148" s="4"/>
      <c r="AAK1148" s="4"/>
      <c r="AAO1148" s="4"/>
      <c r="ABA1148" s="4"/>
      <c r="ABE1148" s="4"/>
      <c r="ABQ1148" s="4"/>
      <c r="ABU1148" s="4"/>
      <c r="ACG1148" s="4"/>
      <c r="ACK1148" s="4"/>
      <c r="ACW1148" s="4"/>
      <c r="ADA1148" s="4"/>
      <c r="ADM1148" s="4"/>
      <c r="ADQ1148" s="4"/>
      <c r="AEC1148" s="4"/>
      <c r="AEG1148" s="4"/>
      <c r="AES1148" s="4"/>
      <c r="AEW1148" s="4"/>
      <c r="AFI1148" s="4"/>
      <c r="AFM1148" s="4"/>
      <c r="AFY1148" s="4"/>
      <c r="AGC1148" s="4"/>
      <c r="AGO1148" s="4"/>
      <c r="AGS1148" s="4"/>
      <c r="AHE1148" s="4"/>
      <c r="AHI1148" s="4"/>
      <c r="AHU1148" s="4"/>
      <c r="AHY1148" s="4"/>
      <c r="AIK1148" s="4"/>
      <c r="AIO1148" s="4"/>
      <c r="AJA1148" s="4"/>
      <c r="AJE1148" s="4"/>
      <c r="AJQ1148" s="4"/>
      <c r="AJU1148" s="4"/>
      <c r="AKG1148" s="4"/>
      <c r="AKK1148" s="4"/>
      <c r="AKW1148" s="4"/>
      <c r="ALA1148" s="4"/>
      <c r="ALM1148" s="4"/>
      <c r="ALQ1148" s="4"/>
      <c r="AMC1148" s="4"/>
      <c r="AMG1148" s="4"/>
      <c r="AMS1148" s="4"/>
      <c r="AMW1148" s="4"/>
      <c r="ANI1148" s="4"/>
      <c r="ANM1148" s="4"/>
      <c r="ANY1148" s="4"/>
      <c r="AOC1148" s="4"/>
      <c r="AOO1148" s="4"/>
      <c r="AOS1148" s="4"/>
      <c r="APE1148" s="4"/>
      <c r="API1148" s="4"/>
      <c r="APU1148" s="4"/>
      <c r="APY1148" s="4"/>
      <c r="AQK1148" s="4"/>
      <c r="AQO1148" s="4"/>
      <c r="ARA1148" s="4"/>
      <c r="ARE1148" s="4"/>
      <c r="ARQ1148" s="4"/>
      <c r="ARU1148" s="4"/>
      <c r="ASG1148" s="4"/>
      <c r="ASK1148" s="4"/>
      <c r="ASW1148" s="4"/>
      <c r="ATA1148" s="4"/>
      <c r="ATM1148" s="4"/>
      <c r="ATQ1148" s="4"/>
      <c r="AUC1148" s="4"/>
      <c r="AUG1148" s="4"/>
      <c r="AUS1148" s="4"/>
      <c r="AUW1148" s="4"/>
      <c r="AVI1148" s="4"/>
      <c r="AVM1148" s="4"/>
      <c r="AVY1148" s="4"/>
      <c r="AWC1148" s="4"/>
      <c r="AWO1148" s="4"/>
      <c r="AWS1148" s="4"/>
      <c r="AXE1148" s="4"/>
      <c r="AXI1148" s="4"/>
      <c r="AXU1148" s="4"/>
      <c r="AXY1148" s="4"/>
      <c r="AYK1148" s="4"/>
      <c r="AYO1148" s="4"/>
      <c r="AZA1148" s="4"/>
      <c r="AZE1148" s="4"/>
      <c r="AZQ1148" s="4"/>
      <c r="AZU1148" s="4"/>
      <c r="BAG1148" s="4"/>
      <c r="BAK1148" s="4"/>
      <c r="BAW1148" s="4"/>
      <c r="BBA1148" s="4"/>
      <c r="BBM1148" s="4"/>
      <c r="BBQ1148" s="4"/>
      <c r="BCC1148" s="4"/>
      <c r="BCG1148" s="4"/>
      <c r="BCS1148" s="4"/>
      <c r="BCW1148" s="4"/>
      <c r="BDI1148" s="4"/>
      <c r="BDM1148" s="4"/>
      <c r="BDY1148" s="4"/>
      <c r="BEC1148" s="4"/>
      <c r="BEO1148" s="4"/>
      <c r="BES1148" s="4"/>
      <c r="BFE1148" s="4"/>
      <c r="BFI1148" s="4"/>
      <c r="BFU1148" s="4"/>
    </row>
    <row r="1149" spans="1:1021 1033:1529" x14ac:dyDescent="0.2">
      <c r="A1149" s="4"/>
      <c r="D1149" s="16"/>
      <c r="CO1149" s="4"/>
      <c r="DA1149" s="4"/>
      <c r="DE1149" s="4"/>
      <c r="DQ1149" s="4"/>
      <c r="DU1149" s="4"/>
      <c r="EG1149" s="4"/>
      <c r="EK1149" s="4"/>
      <c r="EW1149" s="4"/>
      <c r="FA1149" s="4"/>
      <c r="FM1149" s="4"/>
      <c r="FQ1149" s="4"/>
      <c r="GC1149" s="4"/>
      <c r="GG1149" s="4"/>
      <c r="GS1149" s="4"/>
      <c r="GW1149" s="4"/>
      <c r="HI1149" s="4"/>
      <c r="HM1149" s="4"/>
      <c r="HY1149" s="4"/>
      <c r="IC1149" s="4"/>
      <c r="IO1149" s="4"/>
      <c r="IS1149" s="4"/>
      <c r="JE1149" s="4"/>
      <c r="JI1149" s="4"/>
      <c r="JU1149" s="4"/>
      <c r="JY1149" s="4"/>
      <c r="KK1149" s="4"/>
      <c r="KO1149" s="4"/>
      <c r="LA1149" s="4"/>
      <c r="LE1149" s="4"/>
      <c r="LQ1149" s="4"/>
      <c r="LU1149" s="4"/>
      <c r="MG1149" s="4"/>
      <c r="MK1149" s="4"/>
      <c r="MW1149" s="4"/>
      <c r="NA1149" s="4"/>
      <c r="NM1149" s="4"/>
      <c r="NQ1149" s="4"/>
      <c r="OC1149" s="4"/>
      <c r="OG1149" s="4"/>
      <c r="OS1149" s="4"/>
      <c r="OW1149" s="4"/>
      <c r="PI1149" s="4"/>
      <c r="PM1149" s="4"/>
      <c r="PY1149" s="4"/>
      <c r="QC1149" s="4"/>
      <c r="QO1149" s="4"/>
      <c r="QS1149" s="4"/>
      <c r="RE1149" s="4"/>
      <c r="RI1149" s="4"/>
      <c r="RU1149" s="4"/>
      <c r="RY1149" s="4"/>
      <c r="SK1149" s="4"/>
      <c r="SO1149" s="4"/>
      <c r="TA1149" s="4"/>
      <c r="TE1149" s="4"/>
      <c r="TQ1149" s="4"/>
      <c r="TU1149" s="4"/>
      <c r="UG1149" s="4"/>
      <c r="UK1149" s="4"/>
      <c r="UW1149" s="4"/>
      <c r="VA1149" s="4"/>
      <c r="VM1149" s="4"/>
      <c r="VQ1149" s="4"/>
      <c r="WC1149" s="4"/>
      <c r="WG1149" s="4"/>
      <c r="WS1149" s="4"/>
      <c r="WW1149" s="4"/>
      <c r="XI1149" s="4"/>
      <c r="XM1149" s="4"/>
      <c r="XY1149" s="4"/>
      <c r="YC1149" s="4"/>
      <c r="YO1149" s="4"/>
      <c r="YS1149" s="4"/>
      <c r="ZE1149" s="4"/>
      <c r="ZI1149" s="4"/>
      <c r="ZU1149" s="4"/>
      <c r="ZY1149" s="4"/>
      <c r="AAK1149" s="4"/>
      <c r="AAO1149" s="4"/>
      <c r="ABA1149" s="4"/>
      <c r="ABE1149" s="4"/>
      <c r="ABQ1149" s="4"/>
      <c r="ABU1149" s="4"/>
      <c r="ACG1149" s="4"/>
      <c r="ACK1149" s="4"/>
      <c r="ACW1149" s="4"/>
      <c r="ADA1149" s="4"/>
      <c r="ADM1149" s="4"/>
      <c r="ADQ1149" s="4"/>
      <c r="AEC1149" s="4"/>
      <c r="AEG1149" s="4"/>
      <c r="AES1149" s="4"/>
      <c r="AEW1149" s="4"/>
      <c r="AFI1149" s="4"/>
      <c r="AFM1149" s="4"/>
      <c r="AFY1149" s="4"/>
      <c r="AGC1149" s="4"/>
      <c r="AGO1149" s="4"/>
      <c r="AGS1149" s="4"/>
      <c r="AHE1149" s="4"/>
      <c r="AHI1149" s="4"/>
      <c r="AHU1149" s="4"/>
      <c r="AHY1149" s="4"/>
      <c r="AIK1149" s="4"/>
      <c r="AIO1149" s="4"/>
      <c r="AJA1149" s="4"/>
      <c r="AJE1149" s="4"/>
      <c r="AJQ1149" s="4"/>
      <c r="AJU1149" s="4"/>
      <c r="AKG1149" s="4"/>
      <c r="AKK1149" s="4"/>
      <c r="AKW1149" s="4"/>
      <c r="ALA1149" s="4"/>
      <c r="ALM1149" s="4"/>
      <c r="ALQ1149" s="4"/>
      <c r="AMC1149" s="4"/>
      <c r="AMG1149" s="4"/>
      <c r="AMS1149" s="4"/>
      <c r="AMW1149" s="4"/>
      <c r="ANI1149" s="4"/>
      <c r="ANM1149" s="4"/>
      <c r="ANY1149" s="4"/>
      <c r="AOC1149" s="4"/>
      <c r="AOO1149" s="4"/>
      <c r="AOS1149" s="4"/>
      <c r="APE1149" s="4"/>
      <c r="API1149" s="4"/>
      <c r="APU1149" s="4"/>
      <c r="APY1149" s="4"/>
      <c r="AQK1149" s="4"/>
      <c r="AQO1149" s="4"/>
      <c r="ARA1149" s="4"/>
      <c r="ARE1149" s="4"/>
      <c r="ARQ1149" s="4"/>
      <c r="ARU1149" s="4"/>
      <c r="ASG1149" s="4"/>
      <c r="ASK1149" s="4"/>
      <c r="ASW1149" s="4"/>
      <c r="ATA1149" s="4"/>
      <c r="ATM1149" s="4"/>
      <c r="ATQ1149" s="4"/>
      <c r="AUC1149" s="4"/>
      <c r="AUG1149" s="4"/>
      <c r="AUS1149" s="4"/>
      <c r="AUW1149" s="4"/>
      <c r="AVI1149" s="4"/>
      <c r="AVM1149" s="4"/>
      <c r="AVY1149" s="4"/>
      <c r="AWC1149" s="4"/>
      <c r="AWO1149" s="4"/>
      <c r="AWS1149" s="4"/>
      <c r="AXE1149" s="4"/>
      <c r="AXI1149" s="4"/>
      <c r="AXU1149" s="4"/>
      <c r="AXY1149" s="4"/>
      <c r="AYK1149" s="4"/>
      <c r="AYO1149" s="4"/>
      <c r="AZA1149" s="4"/>
      <c r="AZE1149" s="4"/>
      <c r="AZQ1149" s="4"/>
      <c r="AZU1149" s="4"/>
      <c r="BAG1149" s="4"/>
      <c r="BAK1149" s="4"/>
      <c r="BAW1149" s="4"/>
      <c r="BBA1149" s="4"/>
      <c r="BBM1149" s="4"/>
      <c r="BBQ1149" s="4"/>
      <c r="BCC1149" s="4"/>
      <c r="BCG1149" s="4"/>
      <c r="BCS1149" s="4"/>
      <c r="BCW1149" s="4"/>
      <c r="BDI1149" s="4"/>
      <c r="BDM1149" s="4"/>
      <c r="BDY1149" s="4"/>
      <c r="BEC1149" s="4"/>
      <c r="BEO1149" s="4"/>
      <c r="BES1149" s="4"/>
      <c r="BFE1149" s="4"/>
      <c r="BFI1149" s="4"/>
      <c r="BFU1149" s="4"/>
    </row>
    <row r="1150" spans="1:1021 1033:1529" x14ac:dyDescent="0.2">
      <c r="A1150" s="4"/>
      <c r="D1150" s="16"/>
      <c r="CO1150" s="4"/>
      <c r="DA1150" s="4"/>
      <c r="DE1150" s="4"/>
      <c r="DQ1150" s="4"/>
      <c r="DU1150" s="4"/>
      <c r="EG1150" s="4"/>
      <c r="EK1150" s="4"/>
      <c r="EW1150" s="4"/>
      <c r="FA1150" s="4"/>
      <c r="FM1150" s="4"/>
      <c r="FQ1150" s="4"/>
      <c r="GC1150" s="4"/>
      <c r="GG1150" s="4"/>
      <c r="GS1150" s="4"/>
      <c r="GW1150" s="4"/>
      <c r="HI1150" s="4"/>
      <c r="HM1150" s="4"/>
      <c r="HY1150" s="4"/>
      <c r="IC1150" s="4"/>
      <c r="IO1150" s="4"/>
      <c r="IS1150" s="4"/>
      <c r="JE1150" s="4"/>
      <c r="JI1150" s="4"/>
      <c r="JU1150" s="4"/>
      <c r="JY1150" s="4"/>
      <c r="KK1150" s="4"/>
      <c r="KO1150" s="4"/>
      <c r="LA1150" s="4"/>
      <c r="LE1150" s="4"/>
      <c r="LQ1150" s="4"/>
      <c r="LU1150" s="4"/>
      <c r="MG1150" s="4"/>
      <c r="MK1150" s="4"/>
      <c r="MW1150" s="4"/>
      <c r="NA1150" s="4"/>
      <c r="NM1150" s="4"/>
      <c r="NQ1150" s="4"/>
      <c r="OC1150" s="4"/>
      <c r="OG1150" s="4"/>
      <c r="OS1150" s="4"/>
      <c r="OW1150" s="4"/>
      <c r="PI1150" s="4"/>
      <c r="PM1150" s="4"/>
      <c r="PY1150" s="4"/>
      <c r="QC1150" s="4"/>
      <c r="QO1150" s="4"/>
      <c r="QS1150" s="4"/>
      <c r="RE1150" s="4"/>
      <c r="RI1150" s="4"/>
      <c r="RU1150" s="4"/>
      <c r="RY1150" s="4"/>
      <c r="SK1150" s="4"/>
      <c r="SO1150" s="4"/>
      <c r="TA1150" s="4"/>
      <c r="TE1150" s="4"/>
      <c r="TQ1150" s="4"/>
      <c r="TU1150" s="4"/>
      <c r="UG1150" s="4"/>
      <c r="UK1150" s="4"/>
      <c r="UW1150" s="4"/>
      <c r="VA1150" s="4"/>
      <c r="VM1150" s="4"/>
      <c r="VQ1150" s="4"/>
      <c r="WC1150" s="4"/>
      <c r="WG1150" s="4"/>
      <c r="WS1150" s="4"/>
      <c r="WW1150" s="4"/>
      <c r="XI1150" s="4"/>
      <c r="XM1150" s="4"/>
      <c r="XY1150" s="4"/>
      <c r="YC1150" s="4"/>
      <c r="YO1150" s="4"/>
      <c r="YS1150" s="4"/>
      <c r="ZE1150" s="4"/>
      <c r="ZI1150" s="4"/>
      <c r="ZU1150" s="4"/>
      <c r="ZY1150" s="4"/>
      <c r="AAK1150" s="4"/>
      <c r="AAO1150" s="4"/>
      <c r="ABA1150" s="4"/>
      <c r="ABE1150" s="4"/>
      <c r="ABQ1150" s="4"/>
      <c r="ABU1150" s="4"/>
      <c r="ACG1150" s="4"/>
      <c r="ACK1150" s="4"/>
      <c r="ACW1150" s="4"/>
      <c r="ADA1150" s="4"/>
      <c r="ADM1150" s="4"/>
      <c r="ADQ1150" s="4"/>
      <c r="AEC1150" s="4"/>
      <c r="AEG1150" s="4"/>
      <c r="AES1150" s="4"/>
      <c r="AEW1150" s="4"/>
      <c r="AFI1150" s="4"/>
      <c r="AFM1150" s="4"/>
      <c r="AFY1150" s="4"/>
      <c r="AGC1150" s="4"/>
      <c r="AGO1150" s="4"/>
      <c r="AGS1150" s="4"/>
      <c r="AHE1150" s="4"/>
      <c r="AHI1150" s="4"/>
      <c r="AHU1150" s="4"/>
      <c r="AHY1150" s="4"/>
      <c r="AIK1150" s="4"/>
      <c r="AIO1150" s="4"/>
      <c r="AJA1150" s="4"/>
      <c r="AJE1150" s="4"/>
      <c r="AJQ1150" s="4"/>
      <c r="AJU1150" s="4"/>
      <c r="AKG1150" s="4"/>
      <c r="AKK1150" s="4"/>
      <c r="AKW1150" s="4"/>
      <c r="ALA1150" s="4"/>
      <c r="ALM1150" s="4"/>
      <c r="ALQ1150" s="4"/>
      <c r="AMC1150" s="4"/>
      <c r="AMG1150" s="4"/>
      <c r="AMS1150" s="4"/>
      <c r="AMW1150" s="4"/>
      <c r="ANI1150" s="4"/>
      <c r="ANM1150" s="4"/>
      <c r="ANY1150" s="4"/>
      <c r="AOC1150" s="4"/>
      <c r="AOO1150" s="4"/>
      <c r="AOS1150" s="4"/>
      <c r="APE1150" s="4"/>
      <c r="API1150" s="4"/>
      <c r="APU1150" s="4"/>
      <c r="APY1150" s="4"/>
      <c r="AQK1150" s="4"/>
      <c r="AQO1150" s="4"/>
      <c r="ARA1150" s="4"/>
      <c r="ARE1150" s="4"/>
      <c r="ARQ1150" s="4"/>
      <c r="ARU1150" s="4"/>
      <c r="ASG1150" s="4"/>
      <c r="ASK1150" s="4"/>
      <c r="ASW1150" s="4"/>
      <c r="ATA1150" s="4"/>
      <c r="ATM1150" s="4"/>
      <c r="ATQ1150" s="4"/>
      <c r="AUC1150" s="4"/>
      <c r="AUG1150" s="4"/>
      <c r="AUS1150" s="4"/>
      <c r="AUW1150" s="4"/>
      <c r="AVI1150" s="4"/>
      <c r="AVM1150" s="4"/>
      <c r="AVY1150" s="4"/>
      <c r="AWC1150" s="4"/>
      <c r="AWO1150" s="4"/>
      <c r="AWS1150" s="4"/>
      <c r="AXE1150" s="4"/>
      <c r="AXI1150" s="4"/>
      <c r="AXU1150" s="4"/>
      <c r="AXY1150" s="4"/>
      <c r="AYK1150" s="4"/>
      <c r="AYO1150" s="4"/>
      <c r="AZA1150" s="4"/>
      <c r="AZE1150" s="4"/>
      <c r="AZQ1150" s="4"/>
      <c r="AZU1150" s="4"/>
      <c r="BAG1150" s="4"/>
      <c r="BAK1150" s="4"/>
      <c r="BAW1150" s="4"/>
      <c r="BBA1150" s="4"/>
      <c r="BBM1150" s="4"/>
      <c r="BBQ1150" s="4"/>
      <c r="BCC1150" s="4"/>
      <c r="BCG1150" s="4"/>
      <c r="BCS1150" s="4"/>
      <c r="BCW1150" s="4"/>
      <c r="BDI1150" s="4"/>
      <c r="BDM1150" s="4"/>
      <c r="BDY1150" s="4"/>
      <c r="BEC1150" s="4"/>
      <c r="BEO1150" s="4"/>
      <c r="BES1150" s="4"/>
      <c r="BFE1150" s="4"/>
      <c r="BFI1150" s="4"/>
      <c r="BFU1150" s="4"/>
    </row>
    <row r="1151" spans="1:1021 1033:1529" x14ac:dyDescent="0.2">
      <c r="A1151" s="4"/>
      <c r="D1151" s="16"/>
      <c r="CO1151" s="4"/>
      <c r="DA1151" s="4"/>
      <c r="DE1151" s="4"/>
      <c r="DQ1151" s="4"/>
      <c r="DU1151" s="4"/>
      <c r="EG1151" s="4"/>
      <c r="EK1151" s="4"/>
      <c r="EW1151" s="4"/>
      <c r="FA1151" s="4"/>
      <c r="FM1151" s="4"/>
      <c r="FQ1151" s="4"/>
      <c r="GC1151" s="4"/>
      <c r="GG1151" s="4"/>
      <c r="GS1151" s="4"/>
      <c r="GW1151" s="4"/>
      <c r="HI1151" s="4"/>
      <c r="HM1151" s="4"/>
      <c r="HY1151" s="4"/>
      <c r="IC1151" s="4"/>
      <c r="IO1151" s="4"/>
      <c r="IS1151" s="4"/>
      <c r="JE1151" s="4"/>
      <c r="JI1151" s="4"/>
      <c r="JU1151" s="4"/>
      <c r="JY1151" s="4"/>
      <c r="KK1151" s="4"/>
      <c r="KO1151" s="4"/>
      <c r="LA1151" s="4"/>
      <c r="LE1151" s="4"/>
      <c r="LQ1151" s="4"/>
      <c r="LU1151" s="4"/>
      <c r="MG1151" s="4"/>
      <c r="MK1151" s="4"/>
      <c r="MW1151" s="4"/>
      <c r="NA1151" s="4"/>
      <c r="NM1151" s="4"/>
      <c r="NQ1151" s="4"/>
      <c r="OC1151" s="4"/>
      <c r="OG1151" s="4"/>
      <c r="OS1151" s="4"/>
      <c r="OW1151" s="4"/>
      <c r="PI1151" s="4"/>
      <c r="PM1151" s="4"/>
      <c r="PY1151" s="4"/>
      <c r="QC1151" s="4"/>
      <c r="QO1151" s="4"/>
      <c r="QS1151" s="4"/>
      <c r="RE1151" s="4"/>
      <c r="RI1151" s="4"/>
      <c r="RU1151" s="4"/>
      <c r="RY1151" s="4"/>
      <c r="SK1151" s="4"/>
      <c r="SO1151" s="4"/>
      <c r="TA1151" s="4"/>
      <c r="TE1151" s="4"/>
      <c r="TQ1151" s="4"/>
      <c r="TU1151" s="4"/>
      <c r="UG1151" s="4"/>
      <c r="UK1151" s="4"/>
      <c r="UW1151" s="4"/>
      <c r="VA1151" s="4"/>
      <c r="VM1151" s="4"/>
      <c r="VQ1151" s="4"/>
      <c r="WC1151" s="4"/>
      <c r="WG1151" s="4"/>
      <c r="WS1151" s="4"/>
      <c r="WW1151" s="4"/>
      <c r="XI1151" s="4"/>
      <c r="XM1151" s="4"/>
      <c r="XY1151" s="4"/>
      <c r="YC1151" s="4"/>
      <c r="YO1151" s="4"/>
      <c r="YS1151" s="4"/>
      <c r="ZE1151" s="4"/>
      <c r="ZI1151" s="4"/>
      <c r="ZU1151" s="4"/>
      <c r="ZY1151" s="4"/>
      <c r="AAK1151" s="4"/>
      <c r="AAO1151" s="4"/>
      <c r="ABA1151" s="4"/>
      <c r="ABE1151" s="4"/>
      <c r="ABQ1151" s="4"/>
      <c r="ABU1151" s="4"/>
      <c r="ACG1151" s="4"/>
      <c r="ACK1151" s="4"/>
      <c r="ACW1151" s="4"/>
      <c r="ADA1151" s="4"/>
      <c r="ADM1151" s="4"/>
      <c r="ADQ1151" s="4"/>
      <c r="AEC1151" s="4"/>
      <c r="AEG1151" s="4"/>
      <c r="AES1151" s="4"/>
      <c r="AEW1151" s="4"/>
      <c r="AFI1151" s="4"/>
      <c r="AFM1151" s="4"/>
      <c r="AFY1151" s="4"/>
      <c r="AGC1151" s="4"/>
      <c r="AGO1151" s="4"/>
      <c r="AGS1151" s="4"/>
      <c r="AHE1151" s="4"/>
      <c r="AHI1151" s="4"/>
      <c r="AHU1151" s="4"/>
      <c r="AHY1151" s="4"/>
      <c r="AIK1151" s="4"/>
      <c r="AIO1151" s="4"/>
      <c r="AJA1151" s="4"/>
      <c r="AJE1151" s="4"/>
      <c r="AJQ1151" s="4"/>
      <c r="AJU1151" s="4"/>
      <c r="AKG1151" s="4"/>
      <c r="AKK1151" s="4"/>
      <c r="AKW1151" s="4"/>
      <c r="ALA1151" s="4"/>
      <c r="ALM1151" s="4"/>
      <c r="ALQ1151" s="4"/>
      <c r="AMC1151" s="4"/>
      <c r="AMG1151" s="4"/>
      <c r="AMS1151" s="4"/>
      <c r="AMW1151" s="4"/>
      <c r="ANI1151" s="4"/>
      <c r="ANM1151" s="4"/>
      <c r="ANY1151" s="4"/>
      <c r="AOC1151" s="4"/>
      <c r="AOO1151" s="4"/>
      <c r="AOS1151" s="4"/>
      <c r="APE1151" s="4"/>
      <c r="API1151" s="4"/>
      <c r="APU1151" s="4"/>
      <c r="APY1151" s="4"/>
      <c r="AQK1151" s="4"/>
      <c r="AQO1151" s="4"/>
      <c r="ARA1151" s="4"/>
      <c r="ARE1151" s="4"/>
      <c r="ARQ1151" s="4"/>
      <c r="ARU1151" s="4"/>
      <c r="ASG1151" s="4"/>
      <c r="ASK1151" s="4"/>
      <c r="ASW1151" s="4"/>
      <c r="ATA1151" s="4"/>
      <c r="ATM1151" s="4"/>
      <c r="ATQ1151" s="4"/>
      <c r="AUC1151" s="4"/>
      <c r="AUG1151" s="4"/>
      <c r="AUS1151" s="4"/>
      <c r="AUW1151" s="4"/>
      <c r="AVI1151" s="4"/>
      <c r="AVM1151" s="4"/>
      <c r="AVY1151" s="4"/>
      <c r="AWC1151" s="4"/>
      <c r="AWO1151" s="4"/>
      <c r="AWS1151" s="4"/>
      <c r="AXE1151" s="4"/>
      <c r="AXI1151" s="4"/>
      <c r="AXU1151" s="4"/>
      <c r="AXY1151" s="4"/>
      <c r="AYK1151" s="4"/>
      <c r="AYO1151" s="4"/>
      <c r="AZA1151" s="4"/>
      <c r="AZE1151" s="4"/>
      <c r="AZQ1151" s="4"/>
      <c r="AZU1151" s="4"/>
      <c r="BAG1151" s="4"/>
      <c r="BAK1151" s="4"/>
      <c r="BAW1151" s="4"/>
      <c r="BBA1151" s="4"/>
      <c r="BBM1151" s="4"/>
      <c r="BBQ1151" s="4"/>
      <c r="BCC1151" s="4"/>
      <c r="BCG1151" s="4"/>
      <c r="BCS1151" s="4"/>
      <c r="BCW1151" s="4"/>
      <c r="BDI1151" s="4"/>
      <c r="BDM1151" s="4"/>
      <c r="BDY1151" s="4"/>
      <c r="BEC1151" s="4"/>
      <c r="BEO1151" s="4"/>
      <c r="BES1151" s="4"/>
      <c r="BFE1151" s="4"/>
      <c r="BFI1151" s="4"/>
      <c r="BFU1151" s="4"/>
    </row>
    <row r="1152" spans="1:1021 1033:1529" x14ac:dyDescent="0.2">
      <c r="A1152" s="4"/>
      <c r="D1152" s="16"/>
      <c r="CO1152" s="4"/>
      <c r="DA1152" s="4"/>
      <c r="DE1152" s="4"/>
      <c r="DQ1152" s="4"/>
      <c r="DU1152" s="4"/>
      <c r="EG1152" s="4"/>
      <c r="EK1152" s="4"/>
      <c r="EW1152" s="4"/>
      <c r="FA1152" s="4"/>
      <c r="FM1152" s="4"/>
      <c r="FQ1152" s="4"/>
      <c r="GC1152" s="4"/>
      <c r="GG1152" s="4"/>
      <c r="GS1152" s="4"/>
      <c r="GW1152" s="4"/>
      <c r="HI1152" s="4"/>
      <c r="HM1152" s="4"/>
      <c r="HY1152" s="4"/>
      <c r="IC1152" s="4"/>
      <c r="IO1152" s="4"/>
      <c r="IS1152" s="4"/>
      <c r="JE1152" s="4"/>
      <c r="JI1152" s="4"/>
      <c r="JU1152" s="4"/>
      <c r="JY1152" s="4"/>
      <c r="KK1152" s="4"/>
      <c r="KO1152" s="4"/>
      <c r="LA1152" s="4"/>
      <c r="LE1152" s="4"/>
      <c r="LQ1152" s="4"/>
      <c r="LU1152" s="4"/>
      <c r="MG1152" s="4"/>
      <c r="MK1152" s="4"/>
      <c r="MW1152" s="4"/>
      <c r="NA1152" s="4"/>
      <c r="NM1152" s="4"/>
      <c r="NQ1152" s="4"/>
      <c r="OC1152" s="4"/>
      <c r="OG1152" s="4"/>
      <c r="OS1152" s="4"/>
      <c r="OW1152" s="4"/>
      <c r="PI1152" s="4"/>
      <c r="PM1152" s="4"/>
      <c r="PY1152" s="4"/>
      <c r="QC1152" s="4"/>
      <c r="QO1152" s="4"/>
      <c r="QS1152" s="4"/>
      <c r="RE1152" s="4"/>
      <c r="RI1152" s="4"/>
      <c r="RU1152" s="4"/>
      <c r="RY1152" s="4"/>
      <c r="SK1152" s="4"/>
      <c r="SO1152" s="4"/>
      <c r="TA1152" s="4"/>
      <c r="TE1152" s="4"/>
      <c r="TQ1152" s="4"/>
      <c r="TU1152" s="4"/>
      <c r="UG1152" s="4"/>
      <c r="UK1152" s="4"/>
      <c r="UW1152" s="4"/>
      <c r="VA1152" s="4"/>
      <c r="VM1152" s="4"/>
      <c r="VQ1152" s="4"/>
      <c r="WC1152" s="4"/>
      <c r="WG1152" s="4"/>
      <c r="WS1152" s="4"/>
      <c r="WW1152" s="4"/>
      <c r="XI1152" s="4"/>
      <c r="XM1152" s="4"/>
      <c r="XY1152" s="4"/>
      <c r="YC1152" s="4"/>
      <c r="YO1152" s="4"/>
      <c r="YS1152" s="4"/>
      <c r="ZE1152" s="4"/>
      <c r="ZI1152" s="4"/>
      <c r="ZU1152" s="4"/>
      <c r="ZY1152" s="4"/>
      <c r="AAK1152" s="4"/>
      <c r="AAO1152" s="4"/>
      <c r="ABA1152" s="4"/>
      <c r="ABE1152" s="4"/>
      <c r="ABQ1152" s="4"/>
      <c r="ABU1152" s="4"/>
      <c r="ACG1152" s="4"/>
      <c r="ACK1152" s="4"/>
      <c r="ACW1152" s="4"/>
      <c r="ADA1152" s="4"/>
      <c r="ADM1152" s="4"/>
      <c r="ADQ1152" s="4"/>
      <c r="AEC1152" s="4"/>
      <c r="AEG1152" s="4"/>
      <c r="AES1152" s="4"/>
      <c r="AEW1152" s="4"/>
      <c r="AFI1152" s="4"/>
      <c r="AFM1152" s="4"/>
      <c r="AFY1152" s="4"/>
      <c r="AGC1152" s="4"/>
      <c r="AGO1152" s="4"/>
      <c r="AGS1152" s="4"/>
      <c r="AHE1152" s="4"/>
      <c r="AHI1152" s="4"/>
      <c r="AHU1152" s="4"/>
      <c r="AHY1152" s="4"/>
      <c r="AIK1152" s="4"/>
      <c r="AIO1152" s="4"/>
      <c r="AJA1152" s="4"/>
      <c r="AJE1152" s="4"/>
      <c r="AJQ1152" s="4"/>
      <c r="AJU1152" s="4"/>
      <c r="AKG1152" s="4"/>
      <c r="AKK1152" s="4"/>
      <c r="AKW1152" s="4"/>
      <c r="ALA1152" s="4"/>
      <c r="ALM1152" s="4"/>
      <c r="ALQ1152" s="4"/>
      <c r="AMC1152" s="4"/>
      <c r="AMG1152" s="4"/>
      <c r="AMS1152" s="4"/>
      <c r="AMW1152" s="4"/>
      <c r="ANI1152" s="4"/>
      <c r="ANM1152" s="4"/>
      <c r="ANY1152" s="4"/>
      <c r="AOC1152" s="4"/>
      <c r="AOO1152" s="4"/>
      <c r="AOS1152" s="4"/>
      <c r="APE1152" s="4"/>
      <c r="API1152" s="4"/>
      <c r="APU1152" s="4"/>
      <c r="APY1152" s="4"/>
      <c r="AQK1152" s="4"/>
      <c r="AQO1152" s="4"/>
      <c r="ARA1152" s="4"/>
      <c r="ARE1152" s="4"/>
      <c r="ARQ1152" s="4"/>
      <c r="ARU1152" s="4"/>
      <c r="ASG1152" s="4"/>
      <c r="ASK1152" s="4"/>
      <c r="ASW1152" s="4"/>
      <c r="ATA1152" s="4"/>
      <c r="ATM1152" s="4"/>
      <c r="ATQ1152" s="4"/>
      <c r="AUC1152" s="4"/>
      <c r="AUG1152" s="4"/>
      <c r="AUS1152" s="4"/>
      <c r="AUW1152" s="4"/>
      <c r="AVI1152" s="4"/>
      <c r="AVM1152" s="4"/>
      <c r="AVY1152" s="4"/>
      <c r="AWC1152" s="4"/>
      <c r="AWO1152" s="4"/>
      <c r="AWS1152" s="4"/>
      <c r="AXE1152" s="4"/>
      <c r="AXI1152" s="4"/>
      <c r="AXU1152" s="4"/>
      <c r="AXY1152" s="4"/>
      <c r="AYK1152" s="4"/>
      <c r="AYO1152" s="4"/>
      <c r="AZA1152" s="4"/>
      <c r="AZE1152" s="4"/>
      <c r="AZQ1152" s="4"/>
      <c r="AZU1152" s="4"/>
      <c r="BAG1152" s="4"/>
      <c r="BAK1152" s="4"/>
      <c r="BAW1152" s="4"/>
      <c r="BBA1152" s="4"/>
      <c r="BBM1152" s="4"/>
      <c r="BBQ1152" s="4"/>
      <c r="BCC1152" s="4"/>
      <c r="BCG1152" s="4"/>
      <c r="BCS1152" s="4"/>
      <c r="BCW1152" s="4"/>
      <c r="BDI1152" s="4"/>
      <c r="BDM1152" s="4"/>
      <c r="BDY1152" s="4"/>
      <c r="BEC1152" s="4"/>
      <c r="BEO1152" s="4"/>
      <c r="BES1152" s="4"/>
      <c r="BFE1152" s="4"/>
      <c r="BFI1152" s="4"/>
      <c r="BFU1152" s="4"/>
    </row>
    <row r="1153" spans="1:1021 1033:1529" x14ac:dyDescent="0.2">
      <c r="A1153" s="4"/>
      <c r="D1153" s="16"/>
      <c r="CO1153" s="4"/>
      <c r="DA1153" s="4"/>
      <c r="DE1153" s="4"/>
      <c r="DQ1153" s="4"/>
      <c r="DU1153" s="4"/>
      <c r="EG1153" s="4"/>
      <c r="EK1153" s="4"/>
      <c r="EW1153" s="4"/>
      <c r="FA1153" s="4"/>
      <c r="FM1153" s="4"/>
      <c r="FQ1153" s="4"/>
      <c r="GC1153" s="4"/>
      <c r="GG1153" s="4"/>
      <c r="GS1153" s="4"/>
      <c r="GW1153" s="4"/>
      <c r="HI1153" s="4"/>
      <c r="HM1153" s="4"/>
      <c r="HY1153" s="4"/>
      <c r="IC1153" s="4"/>
      <c r="IO1153" s="4"/>
      <c r="IS1153" s="4"/>
      <c r="JE1153" s="4"/>
      <c r="JI1153" s="4"/>
      <c r="JU1153" s="4"/>
      <c r="JY1153" s="4"/>
      <c r="KK1153" s="4"/>
      <c r="KO1153" s="4"/>
      <c r="LA1153" s="4"/>
      <c r="LE1153" s="4"/>
      <c r="LQ1153" s="4"/>
      <c r="LU1153" s="4"/>
      <c r="MG1153" s="4"/>
      <c r="MK1153" s="4"/>
      <c r="MW1153" s="4"/>
      <c r="NA1153" s="4"/>
      <c r="NM1153" s="4"/>
      <c r="NQ1153" s="4"/>
      <c r="OC1153" s="4"/>
      <c r="OG1153" s="4"/>
      <c r="OS1153" s="4"/>
      <c r="OW1153" s="4"/>
      <c r="PI1153" s="4"/>
      <c r="PM1153" s="4"/>
      <c r="PY1153" s="4"/>
      <c r="QC1153" s="4"/>
      <c r="QO1153" s="4"/>
      <c r="QS1153" s="4"/>
      <c r="RE1153" s="4"/>
      <c r="RI1153" s="4"/>
      <c r="RU1153" s="4"/>
      <c r="RY1153" s="4"/>
      <c r="SK1153" s="4"/>
      <c r="SO1153" s="4"/>
      <c r="TA1153" s="4"/>
      <c r="TE1153" s="4"/>
      <c r="TQ1153" s="4"/>
      <c r="TU1153" s="4"/>
      <c r="UG1153" s="4"/>
      <c r="UK1153" s="4"/>
      <c r="UW1153" s="4"/>
      <c r="VA1153" s="4"/>
      <c r="VM1153" s="4"/>
      <c r="VQ1153" s="4"/>
      <c r="WC1153" s="4"/>
      <c r="WG1153" s="4"/>
      <c r="WS1153" s="4"/>
      <c r="WW1153" s="4"/>
      <c r="XI1153" s="4"/>
      <c r="XM1153" s="4"/>
      <c r="XY1153" s="4"/>
      <c r="YC1153" s="4"/>
      <c r="YO1153" s="4"/>
      <c r="YS1153" s="4"/>
      <c r="ZE1153" s="4"/>
      <c r="ZI1153" s="4"/>
      <c r="ZU1153" s="4"/>
      <c r="ZY1153" s="4"/>
      <c r="AAK1153" s="4"/>
      <c r="AAO1153" s="4"/>
      <c r="ABA1153" s="4"/>
      <c r="ABE1153" s="4"/>
      <c r="ABQ1153" s="4"/>
      <c r="ABU1153" s="4"/>
      <c r="ACG1153" s="4"/>
      <c r="ACK1153" s="4"/>
      <c r="ACW1153" s="4"/>
      <c r="ADA1153" s="4"/>
      <c r="ADM1153" s="4"/>
      <c r="ADQ1153" s="4"/>
      <c r="AEC1153" s="4"/>
      <c r="AEG1153" s="4"/>
      <c r="AES1153" s="4"/>
      <c r="AEW1153" s="4"/>
      <c r="AFI1153" s="4"/>
      <c r="AFM1153" s="4"/>
      <c r="AFY1153" s="4"/>
      <c r="AGC1153" s="4"/>
      <c r="AGO1153" s="4"/>
      <c r="AGS1153" s="4"/>
      <c r="AHE1153" s="4"/>
      <c r="AHI1153" s="4"/>
      <c r="AHU1153" s="4"/>
      <c r="AHY1153" s="4"/>
      <c r="AIK1153" s="4"/>
      <c r="AIO1153" s="4"/>
      <c r="AJA1153" s="4"/>
      <c r="AJE1153" s="4"/>
      <c r="AJQ1153" s="4"/>
      <c r="AJU1153" s="4"/>
      <c r="AKG1153" s="4"/>
      <c r="AKK1153" s="4"/>
      <c r="AKW1153" s="4"/>
      <c r="ALA1153" s="4"/>
      <c r="ALM1153" s="4"/>
      <c r="ALQ1153" s="4"/>
      <c r="AMC1153" s="4"/>
      <c r="AMG1153" s="4"/>
      <c r="AMS1153" s="4"/>
      <c r="AMW1153" s="4"/>
      <c r="ANI1153" s="4"/>
      <c r="ANM1153" s="4"/>
      <c r="ANY1153" s="4"/>
      <c r="AOC1153" s="4"/>
      <c r="AOO1153" s="4"/>
      <c r="AOS1153" s="4"/>
      <c r="APE1153" s="4"/>
      <c r="API1153" s="4"/>
      <c r="APU1153" s="4"/>
      <c r="APY1153" s="4"/>
      <c r="AQK1153" s="4"/>
      <c r="AQO1153" s="4"/>
      <c r="ARA1153" s="4"/>
      <c r="ARE1153" s="4"/>
      <c r="ARQ1153" s="4"/>
      <c r="ARU1153" s="4"/>
      <c r="ASG1153" s="4"/>
      <c r="ASK1153" s="4"/>
      <c r="ASW1153" s="4"/>
      <c r="ATA1153" s="4"/>
      <c r="ATM1153" s="4"/>
      <c r="ATQ1153" s="4"/>
      <c r="AUC1153" s="4"/>
      <c r="AUG1153" s="4"/>
      <c r="AUS1153" s="4"/>
      <c r="AUW1153" s="4"/>
      <c r="AVI1153" s="4"/>
      <c r="AVM1153" s="4"/>
      <c r="AVY1153" s="4"/>
      <c r="AWC1153" s="4"/>
      <c r="AWO1153" s="4"/>
      <c r="AWS1153" s="4"/>
      <c r="AXE1153" s="4"/>
      <c r="AXI1153" s="4"/>
      <c r="AXU1153" s="4"/>
      <c r="AXY1153" s="4"/>
      <c r="AYK1153" s="4"/>
      <c r="AYO1153" s="4"/>
      <c r="AZA1153" s="4"/>
      <c r="AZE1153" s="4"/>
      <c r="AZQ1153" s="4"/>
      <c r="AZU1153" s="4"/>
      <c r="BAG1153" s="4"/>
      <c r="BAK1153" s="4"/>
      <c r="BAW1153" s="4"/>
      <c r="BBA1153" s="4"/>
      <c r="BBM1153" s="4"/>
      <c r="BBQ1153" s="4"/>
      <c r="BCC1153" s="4"/>
      <c r="BCG1153" s="4"/>
      <c r="BCS1153" s="4"/>
      <c r="BCW1153" s="4"/>
      <c r="BDI1153" s="4"/>
      <c r="BDM1153" s="4"/>
      <c r="BDY1153" s="4"/>
      <c r="BEC1153" s="4"/>
      <c r="BEO1153" s="4"/>
      <c r="BES1153" s="4"/>
      <c r="BFE1153" s="4"/>
      <c r="BFI1153" s="4"/>
      <c r="BFU1153" s="4"/>
    </row>
    <row r="1154" spans="1:1021 1033:1529" x14ac:dyDescent="0.2">
      <c r="A1154" s="4"/>
      <c r="D1154" s="16"/>
      <c r="CO1154" s="4"/>
      <c r="DA1154" s="4"/>
      <c r="DE1154" s="4"/>
      <c r="DQ1154" s="4"/>
      <c r="DU1154" s="4"/>
      <c r="EG1154" s="4"/>
      <c r="EK1154" s="4"/>
      <c r="EW1154" s="4"/>
      <c r="FA1154" s="4"/>
      <c r="FM1154" s="4"/>
      <c r="FQ1154" s="4"/>
      <c r="GC1154" s="4"/>
      <c r="GG1154" s="4"/>
      <c r="GS1154" s="4"/>
      <c r="GW1154" s="4"/>
      <c r="HI1154" s="4"/>
      <c r="HM1154" s="4"/>
      <c r="HY1154" s="4"/>
      <c r="IC1154" s="4"/>
      <c r="IO1154" s="4"/>
      <c r="IS1154" s="4"/>
      <c r="JE1154" s="4"/>
      <c r="JI1154" s="4"/>
      <c r="JU1154" s="4"/>
      <c r="JY1154" s="4"/>
      <c r="KK1154" s="4"/>
      <c r="KO1154" s="4"/>
      <c r="LA1154" s="4"/>
      <c r="LE1154" s="4"/>
      <c r="LQ1154" s="4"/>
      <c r="LU1154" s="4"/>
      <c r="MG1154" s="4"/>
      <c r="MK1154" s="4"/>
      <c r="MW1154" s="4"/>
      <c r="NA1154" s="4"/>
      <c r="NM1154" s="4"/>
      <c r="NQ1154" s="4"/>
      <c r="OC1154" s="4"/>
      <c r="OG1154" s="4"/>
      <c r="OS1154" s="4"/>
      <c r="OW1154" s="4"/>
      <c r="PI1154" s="4"/>
      <c r="PM1154" s="4"/>
      <c r="PY1154" s="4"/>
      <c r="QC1154" s="4"/>
      <c r="QO1154" s="4"/>
      <c r="QS1154" s="4"/>
      <c r="RE1154" s="4"/>
      <c r="RI1154" s="4"/>
      <c r="RU1154" s="4"/>
      <c r="RY1154" s="4"/>
      <c r="SK1154" s="4"/>
      <c r="SO1154" s="4"/>
      <c r="TA1154" s="4"/>
      <c r="TE1154" s="4"/>
      <c r="TQ1154" s="4"/>
      <c r="TU1154" s="4"/>
      <c r="UG1154" s="4"/>
      <c r="UK1154" s="4"/>
      <c r="UW1154" s="4"/>
      <c r="VA1154" s="4"/>
      <c r="VM1154" s="4"/>
      <c r="VQ1154" s="4"/>
      <c r="WC1154" s="4"/>
      <c r="WG1154" s="4"/>
      <c r="WS1154" s="4"/>
      <c r="WW1154" s="4"/>
      <c r="XI1154" s="4"/>
      <c r="XM1154" s="4"/>
      <c r="XY1154" s="4"/>
      <c r="YC1154" s="4"/>
      <c r="YO1154" s="4"/>
      <c r="YS1154" s="4"/>
      <c r="ZE1154" s="4"/>
      <c r="ZI1154" s="4"/>
      <c r="ZU1154" s="4"/>
      <c r="ZY1154" s="4"/>
      <c r="AAK1154" s="4"/>
      <c r="AAO1154" s="4"/>
      <c r="ABA1154" s="4"/>
      <c r="ABE1154" s="4"/>
      <c r="ABQ1154" s="4"/>
      <c r="ABU1154" s="4"/>
      <c r="ACG1154" s="4"/>
      <c r="ACK1154" s="4"/>
      <c r="ACW1154" s="4"/>
      <c r="ADA1154" s="4"/>
      <c r="ADM1154" s="4"/>
      <c r="ADQ1154" s="4"/>
      <c r="AEC1154" s="4"/>
      <c r="AEG1154" s="4"/>
      <c r="AES1154" s="4"/>
      <c r="AEW1154" s="4"/>
      <c r="AFI1154" s="4"/>
      <c r="AFM1154" s="4"/>
      <c r="AFY1154" s="4"/>
      <c r="AGC1154" s="4"/>
      <c r="AGO1154" s="4"/>
      <c r="AGS1154" s="4"/>
      <c r="AHE1154" s="4"/>
      <c r="AHI1154" s="4"/>
      <c r="AHU1154" s="4"/>
      <c r="AHY1154" s="4"/>
      <c r="AIK1154" s="4"/>
      <c r="AIO1154" s="4"/>
      <c r="AJA1154" s="4"/>
      <c r="AJE1154" s="4"/>
      <c r="AJQ1154" s="4"/>
      <c r="AJU1154" s="4"/>
      <c r="AKG1154" s="4"/>
      <c r="AKK1154" s="4"/>
      <c r="AKW1154" s="4"/>
      <c r="ALA1154" s="4"/>
      <c r="ALM1154" s="4"/>
      <c r="ALQ1154" s="4"/>
      <c r="AMC1154" s="4"/>
      <c r="AMG1154" s="4"/>
      <c r="AMS1154" s="4"/>
      <c r="AMW1154" s="4"/>
      <c r="ANI1154" s="4"/>
      <c r="ANM1154" s="4"/>
      <c r="ANY1154" s="4"/>
      <c r="AOC1154" s="4"/>
      <c r="AOO1154" s="4"/>
      <c r="AOS1154" s="4"/>
      <c r="APE1154" s="4"/>
      <c r="API1154" s="4"/>
      <c r="APU1154" s="4"/>
      <c r="APY1154" s="4"/>
      <c r="AQK1154" s="4"/>
      <c r="AQO1154" s="4"/>
      <c r="ARA1154" s="4"/>
      <c r="ARE1154" s="4"/>
      <c r="ARQ1154" s="4"/>
      <c r="ARU1154" s="4"/>
      <c r="ASG1154" s="4"/>
      <c r="ASK1154" s="4"/>
      <c r="ASW1154" s="4"/>
      <c r="ATA1154" s="4"/>
      <c r="ATM1154" s="4"/>
      <c r="ATQ1154" s="4"/>
      <c r="AUC1154" s="4"/>
      <c r="AUG1154" s="4"/>
      <c r="AUS1154" s="4"/>
      <c r="AUW1154" s="4"/>
      <c r="AVI1154" s="4"/>
      <c r="AVM1154" s="4"/>
      <c r="AVY1154" s="4"/>
      <c r="AWC1154" s="4"/>
      <c r="AWO1154" s="4"/>
      <c r="AWS1154" s="4"/>
      <c r="AXE1154" s="4"/>
      <c r="AXI1154" s="4"/>
      <c r="AXU1154" s="4"/>
      <c r="AXY1154" s="4"/>
      <c r="AYK1154" s="4"/>
      <c r="AYO1154" s="4"/>
      <c r="AZA1154" s="4"/>
      <c r="AZE1154" s="4"/>
      <c r="AZQ1154" s="4"/>
      <c r="AZU1154" s="4"/>
      <c r="BAG1154" s="4"/>
      <c r="BAK1154" s="4"/>
      <c r="BAW1154" s="4"/>
      <c r="BBA1154" s="4"/>
      <c r="BBM1154" s="4"/>
      <c r="BBQ1154" s="4"/>
      <c r="BCC1154" s="4"/>
      <c r="BCG1154" s="4"/>
      <c r="BCS1154" s="4"/>
      <c r="BCW1154" s="4"/>
      <c r="BDI1154" s="4"/>
      <c r="BDM1154" s="4"/>
      <c r="BDY1154" s="4"/>
      <c r="BEC1154" s="4"/>
      <c r="BEO1154" s="4"/>
      <c r="BES1154" s="4"/>
      <c r="BFE1154" s="4"/>
      <c r="BFI1154" s="4"/>
      <c r="BFU1154" s="4"/>
    </row>
    <row r="1155" spans="1:1021 1033:1529" x14ac:dyDescent="0.2">
      <c r="A1155" s="4"/>
      <c r="D1155" s="16"/>
      <c r="CO1155" s="4"/>
      <c r="DA1155" s="4"/>
      <c r="DE1155" s="4"/>
      <c r="DQ1155" s="4"/>
      <c r="DU1155" s="4"/>
      <c r="EG1155" s="4"/>
      <c r="EK1155" s="4"/>
      <c r="EW1155" s="4"/>
      <c r="FA1155" s="4"/>
      <c r="FM1155" s="4"/>
      <c r="FQ1155" s="4"/>
      <c r="GC1155" s="4"/>
      <c r="GG1155" s="4"/>
      <c r="GS1155" s="4"/>
      <c r="GW1155" s="4"/>
      <c r="HI1155" s="4"/>
      <c r="HM1155" s="4"/>
      <c r="HY1155" s="4"/>
      <c r="IC1155" s="4"/>
      <c r="IO1155" s="4"/>
      <c r="IS1155" s="4"/>
      <c r="JE1155" s="4"/>
      <c r="JI1155" s="4"/>
      <c r="JU1155" s="4"/>
      <c r="JY1155" s="4"/>
      <c r="KK1155" s="4"/>
      <c r="KO1155" s="4"/>
      <c r="LA1155" s="4"/>
      <c r="LE1155" s="4"/>
      <c r="LQ1155" s="4"/>
      <c r="LU1155" s="4"/>
      <c r="MG1155" s="4"/>
      <c r="MK1155" s="4"/>
      <c r="MW1155" s="4"/>
      <c r="NA1155" s="4"/>
      <c r="NM1155" s="4"/>
      <c r="NQ1155" s="4"/>
      <c r="OC1155" s="4"/>
      <c r="OG1155" s="4"/>
      <c r="OS1155" s="4"/>
      <c r="OW1155" s="4"/>
      <c r="PI1155" s="4"/>
      <c r="PM1155" s="4"/>
      <c r="PY1155" s="4"/>
      <c r="QC1155" s="4"/>
      <c r="QO1155" s="4"/>
      <c r="QS1155" s="4"/>
      <c r="RE1155" s="4"/>
      <c r="RI1155" s="4"/>
      <c r="RU1155" s="4"/>
      <c r="RY1155" s="4"/>
      <c r="SK1155" s="4"/>
      <c r="SO1155" s="4"/>
      <c r="TA1155" s="4"/>
      <c r="TE1155" s="4"/>
      <c r="TQ1155" s="4"/>
      <c r="TU1155" s="4"/>
      <c r="UG1155" s="4"/>
      <c r="UK1155" s="4"/>
      <c r="UW1155" s="4"/>
      <c r="VA1155" s="4"/>
      <c r="VM1155" s="4"/>
      <c r="VQ1155" s="4"/>
      <c r="WC1155" s="4"/>
      <c r="WG1155" s="4"/>
      <c r="WS1155" s="4"/>
      <c r="WW1155" s="4"/>
      <c r="XI1155" s="4"/>
      <c r="XM1155" s="4"/>
      <c r="XY1155" s="4"/>
      <c r="YC1155" s="4"/>
      <c r="YO1155" s="4"/>
      <c r="YS1155" s="4"/>
      <c r="ZE1155" s="4"/>
      <c r="ZI1155" s="4"/>
      <c r="ZU1155" s="4"/>
      <c r="ZY1155" s="4"/>
      <c r="AAK1155" s="4"/>
      <c r="AAO1155" s="4"/>
      <c r="ABA1155" s="4"/>
      <c r="ABE1155" s="4"/>
      <c r="ABQ1155" s="4"/>
      <c r="ABU1155" s="4"/>
      <c r="ACG1155" s="4"/>
      <c r="ACK1155" s="4"/>
      <c r="ACW1155" s="4"/>
      <c r="ADA1155" s="4"/>
      <c r="ADM1155" s="4"/>
      <c r="ADQ1155" s="4"/>
      <c r="AEC1155" s="4"/>
      <c r="AEG1155" s="4"/>
      <c r="AES1155" s="4"/>
      <c r="AEW1155" s="4"/>
      <c r="AFI1155" s="4"/>
      <c r="AFM1155" s="4"/>
      <c r="AFY1155" s="4"/>
      <c r="AGC1155" s="4"/>
      <c r="AGO1155" s="4"/>
      <c r="AGS1155" s="4"/>
      <c r="AHE1155" s="4"/>
      <c r="AHI1155" s="4"/>
      <c r="AHU1155" s="4"/>
      <c r="AHY1155" s="4"/>
      <c r="AIK1155" s="4"/>
      <c r="AIO1155" s="4"/>
      <c r="AJA1155" s="4"/>
      <c r="AJE1155" s="4"/>
      <c r="AJQ1155" s="4"/>
      <c r="AJU1155" s="4"/>
      <c r="AKG1155" s="4"/>
      <c r="AKK1155" s="4"/>
      <c r="AKW1155" s="4"/>
      <c r="ALA1155" s="4"/>
      <c r="ALM1155" s="4"/>
      <c r="ALQ1155" s="4"/>
      <c r="AMC1155" s="4"/>
      <c r="AMG1155" s="4"/>
      <c r="AMS1155" s="4"/>
      <c r="AMW1155" s="4"/>
      <c r="ANI1155" s="4"/>
      <c r="ANM1155" s="4"/>
      <c r="ANY1155" s="4"/>
      <c r="AOC1155" s="4"/>
      <c r="AOO1155" s="4"/>
      <c r="AOS1155" s="4"/>
      <c r="APE1155" s="4"/>
      <c r="API1155" s="4"/>
      <c r="APU1155" s="4"/>
      <c r="APY1155" s="4"/>
      <c r="AQK1155" s="4"/>
      <c r="AQO1155" s="4"/>
      <c r="ARA1155" s="4"/>
      <c r="ARE1155" s="4"/>
      <c r="ARQ1155" s="4"/>
      <c r="ARU1155" s="4"/>
      <c r="ASG1155" s="4"/>
      <c r="ASK1155" s="4"/>
      <c r="ASW1155" s="4"/>
      <c r="ATA1155" s="4"/>
      <c r="ATM1155" s="4"/>
      <c r="ATQ1155" s="4"/>
      <c r="AUC1155" s="4"/>
      <c r="AUG1155" s="4"/>
      <c r="AUS1155" s="4"/>
      <c r="AUW1155" s="4"/>
      <c r="AVI1155" s="4"/>
      <c r="AVM1155" s="4"/>
      <c r="AVY1155" s="4"/>
      <c r="AWC1155" s="4"/>
      <c r="AWO1155" s="4"/>
      <c r="AWS1155" s="4"/>
      <c r="AXE1155" s="4"/>
      <c r="AXI1155" s="4"/>
      <c r="AXU1155" s="4"/>
      <c r="AXY1155" s="4"/>
      <c r="AYK1155" s="4"/>
      <c r="AYO1155" s="4"/>
      <c r="AZA1155" s="4"/>
      <c r="AZE1155" s="4"/>
      <c r="AZQ1155" s="4"/>
      <c r="AZU1155" s="4"/>
      <c r="BAG1155" s="4"/>
      <c r="BAK1155" s="4"/>
      <c r="BAW1155" s="4"/>
      <c r="BBA1155" s="4"/>
      <c r="BBM1155" s="4"/>
      <c r="BBQ1155" s="4"/>
      <c r="BCC1155" s="4"/>
      <c r="BCG1155" s="4"/>
      <c r="BCS1155" s="4"/>
      <c r="BCW1155" s="4"/>
      <c r="BDI1155" s="4"/>
      <c r="BDM1155" s="4"/>
      <c r="BDY1155" s="4"/>
      <c r="BEC1155" s="4"/>
      <c r="BEO1155" s="4"/>
      <c r="BES1155" s="4"/>
      <c r="BFE1155" s="4"/>
      <c r="BFI1155" s="4"/>
      <c r="BFU1155" s="4"/>
    </row>
    <row r="1156" spans="1:1021 1033:1529" x14ac:dyDescent="0.2">
      <c r="A1156" s="4"/>
      <c r="D1156" s="16"/>
      <c r="CO1156" s="4"/>
      <c r="DA1156" s="4"/>
      <c r="DE1156" s="4"/>
      <c r="DQ1156" s="4"/>
      <c r="DU1156" s="4"/>
      <c r="EG1156" s="4"/>
      <c r="EK1156" s="4"/>
      <c r="EW1156" s="4"/>
      <c r="FA1156" s="4"/>
      <c r="FM1156" s="4"/>
      <c r="FQ1156" s="4"/>
      <c r="GC1156" s="4"/>
      <c r="GG1156" s="4"/>
      <c r="GS1156" s="4"/>
      <c r="GW1156" s="4"/>
      <c r="HI1156" s="4"/>
      <c r="HM1156" s="4"/>
      <c r="HY1156" s="4"/>
      <c r="IC1156" s="4"/>
      <c r="IO1156" s="4"/>
      <c r="IS1156" s="4"/>
      <c r="JE1156" s="4"/>
      <c r="JI1156" s="4"/>
      <c r="JU1156" s="4"/>
      <c r="JY1156" s="4"/>
      <c r="KK1156" s="4"/>
      <c r="KO1156" s="4"/>
      <c r="LA1156" s="4"/>
      <c r="LE1156" s="4"/>
      <c r="LQ1156" s="4"/>
      <c r="LU1156" s="4"/>
      <c r="MG1156" s="4"/>
      <c r="MK1156" s="4"/>
      <c r="MW1156" s="4"/>
      <c r="NA1156" s="4"/>
      <c r="NM1156" s="4"/>
      <c r="NQ1156" s="4"/>
      <c r="OC1156" s="4"/>
      <c r="OG1156" s="4"/>
      <c r="OS1156" s="4"/>
      <c r="OW1156" s="4"/>
      <c r="PI1156" s="4"/>
      <c r="PM1156" s="4"/>
      <c r="PY1156" s="4"/>
      <c r="QC1156" s="4"/>
      <c r="QO1156" s="4"/>
      <c r="QS1156" s="4"/>
      <c r="RE1156" s="4"/>
      <c r="RI1156" s="4"/>
      <c r="RU1156" s="4"/>
      <c r="RY1156" s="4"/>
      <c r="SK1156" s="4"/>
      <c r="SO1156" s="4"/>
      <c r="TA1156" s="4"/>
      <c r="TE1156" s="4"/>
      <c r="TQ1156" s="4"/>
      <c r="TU1156" s="4"/>
      <c r="UG1156" s="4"/>
      <c r="UK1156" s="4"/>
      <c r="UW1156" s="4"/>
      <c r="VA1156" s="4"/>
      <c r="VM1156" s="4"/>
      <c r="VQ1156" s="4"/>
      <c r="WC1156" s="4"/>
      <c r="WG1156" s="4"/>
      <c r="WS1156" s="4"/>
      <c r="WW1156" s="4"/>
      <c r="XI1156" s="4"/>
      <c r="XM1156" s="4"/>
      <c r="XY1156" s="4"/>
      <c r="YC1156" s="4"/>
      <c r="YO1156" s="4"/>
      <c r="YS1156" s="4"/>
      <c r="ZE1156" s="4"/>
      <c r="ZI1156" s="4"/>
      <c r="ZU1156" s="4"/>
      <c r="ZY1156" s="4"/>
      <c r="AAK1156" s="4"/>
      <c r="AAO1156" s="4"/>
      <c r="ABA1156" s="4"/>
      <c r="ABE1156" s="4"/>
      <c r="ABQ1156" s="4"/>
      <c r="ABU1156" s="4"/>
      <c r="ACG1156" s="4"/>
      <c r="ACK1156" s="4"/>
      <c r="ACW1156" s="4"/>
      <c r="ADA1156" s="4"/>
      <c r="ADM1156" s="4"/>
      <c r="ADQ1156" s="4"/>
      <c r="AEC1156" s="4"/>
      <c r="AEG1156" s="4"/>
      <c r="AES1156" s="4"/>
      <c r="AEW1156" s="4"/>
      <c r="AFI1156" s="4"/>
      <c r="AFM1156" s="4"/>
      <c r="AFY1156" s="4"/>
      <c r="AGC1156" s="4"/>
      <c r="AGO1156" s="4"/>
      <c r="AGS1156" s="4"/>
      <c r="AHE1156" s="4"/>
      <c r="AHI1156" s="4"/>
      <c r="AHU1156" s="4"/>
      <c r="AHY1156" s="4"/>
      <c r="AIK1156" s="4"/>
      <c r="AIO1156" s="4"/>
      <c r="AJA1156" s="4"/>
      <c r="AJE1156" s="4"/>
      <c r="AJQ1156" s="4"/>
      <c r="AJU1156" s="4"/>
      <c r="AKG1156" s="4"/>
      <c r="AKK1156" s="4"/>
      <c r="AKW1156" s="4"/>
      <c r="ALA1156" s="4"/>
      <c r="ALM1156" s="4"/>
      <c r="ALQ1156" s="4"/>
      <c r="AMC1156" s="4"/>
      <c r="AMG1156" s="4"/>
      <c r="AMS1156" s="4"/>
      <c r="AMW1156" s="4"/>
      <c r="ANI1156" s="4"/>
      <c r="ANM1156" s="4"/>
      <c r="ANY1156" s="4"/>
      <c r="AOC1156" s="4"/>
      <c r="AOO1156" s="4"/>
      <c r="AOS1156" s="4"/>
      <c r="APE1156" s="4"/>
      <c r="API1156" s="4"/>
      <c r="APU1156" s="4"/>
      <c r="APY1156" s="4"/>
      <c r="AQK1156" s="4"/>
      <c r="AQO1156" s="4"/>
      <c r="ARA1156" s="4"/>
      <c r="ARE1156" s="4"/>
      <c r="ARQ1156" s="4"/>
      <c r="ARU1156" s="4"/>
      <c r="ASG1156" s="4"/>
      <c r="ASK1156" s="4"/>
      <c r="ASW1156" s="4"/>
      <c r="ATA1156" s="4"/>
      <c r="ATM1156" s="4"/>
      <c r="ATQ1156" s="4"/>
      <c r="AUC1156" s="4"/>
      <c r="AUG1156" s="4"/>
      <c r="AUS1156" s="4"/>
      <c r="AUW1156" s="4"/>
      <c r="AVI1156" s="4"/>
      <c r="AVM1156" s="4"/>
      <c r="AVY1156" s="4"/>
      <c r="AWC1156" s="4"/>
      <c r="AWO1156" s="4"/>
      <c r="AWS1156" s="4"/>
      <c r="AXE1156" s="4"/>
      <c r="AXI1156" s="4"/>
      <c r="AXU1156" s="4"/>
      <c r="AXY1156" s="4"/>
      <c r="AYK1156" s="4"/>
      <c r="AYO1156" s="4"/>
      <c r="AZA1156" s="4"/>
      <c r="AZE1156" s="4"/>
      <c r="AZQ1156" s="4"/>
      <c r="AZU1156" s="4"/>
      <c r="BAG1156" s="4"/>
      <c r="BAK1156" s="4"/>
      <c r="BAW1156" s="4"/>
      <c r="BBA1156" s="4"/>
      <c r="BBM1156" s="4"/>
      <c r="BBQ1156" s="4"/>
      <c r="BCC1156" s="4"/>
      <c r="BCG1156" s="4"/>
      <c r="BCS1156" s="4"/>
      <c r="BCW1156" s="4"/>
      <c r="BDI1156" s="4"/>
      <c r="BDM1156" s="4"/>
      <c r="BDY1156" s="4"/>
      <c r="BEC1156" s="4"/>
      <c r="BEO1156" s="4"/>
      <c r="BES1156" s="4"/>
      <c r="BFE1156" s="4"/>
      <c r="BFI1156" s="4"/>
      <c r="BFU1156" s="4"/>
    </row>
    <row r="1157" spans="1:1021 1033:1529" x14ac:dyDescent="0.2">
      <c r="A1157" s="4"/>
      <c r="D1157" s="16"/>
      <c r="CO1157" s="4"/>
      <c r="DA1157" s="4"/>
      <c r="DE1157" s="4"/>
      <c r="DQ1157" s="4"/>
      <c r="DU1157" s="4"/>
      <c r="EG1157" s="4"/>
      <c r="EK1157" s="4"/>
      <c r="EW1157" s="4"/>
      <c r="FA1157" s="4"/>
      <c r="FM1157" s="4"/>
      <c r="FQ1157" s="4"/>
      <c r="GC1157" s="4"/>
      <c r="GG1157" s="4"/>
      <c r="GS1157" s="4"/>
      <c r="GW1157" s="4"/>
      <c r="HI1157" s="4"/>
      <c r="HM1157" s="4"/>
      <c r="HY1157" s="4"/>
      <c r="IC1157" s="4"/>
      <c r="IO1157" s="4"/>
      <c r="IS1157" s="4"/>
      <c r="JE1157" s="4"/>
      <c r="JI1157" s="4"/>
      <c r="JU1157" s="4"/>
      <c r="JY1157" s="4"/>
      <c r="KK1157" s="4"/>
      <c r="KO1157" s="4"/>
      <c r="LA1157" s="4"/>
      <c r="LE1157" s="4"/>
      <c r="LQ1157" s="4"/>
      <c r="LU1157" s="4"/>
      <c r="MG1157" s="4"/>
      <c r="MK1157" s="4"/>
      <c r="MW1157" s="4"/>
      <c r="NA1157" s="4"/>
      <c r="NM1157" s="4"/>
      <c r="NQ1157" s="4"/>
      <c r="OC1157" s="4"/>
      <c r="OG1157" s="4"/>
      <c r="OS1157" s="4"/>
      <c r="OW1157" s="4"/>
      <c r="PI1157" s="4"/>
      <c r="PM1157" s="4"/>
      <c r="PY1157" s="4"/>
      <c r="QC1157" s="4"/>
      <c r="QO1157" s="4"/>
      <c r="QS1157" s="4"/>
      <c r="RE1157" s="4"/>
      <c r="RI1157" s="4"/>
      <c r="RU1157" s="4"/>
      <c r="RY1157" s="4"/>
      <c r="SK1157" s="4"/>
      <c r="SO1157" s="4"/>
      <c r="TA1157" s="4"/>
      <c r="TE1157" s="4"/>
      <c r="TQ1157" s="4"/>
      <c r="TU1157" s="4"/>
      <c r="UG1157" s="4"/>
      <c r="UK1157" s="4"/>
      <c r="UW1157" s="4"/>
      <c r="VA1157" s="4"/>
      <c r="VM1157" s="4"/>
      <c r="VQ1157" s="4"/>
      <c r="WC1157" s="4"/>
      <c r="WG1157" s="4"/>
      <c r="WS1157" s="4"/>
      <c r="WW1157" s="4"/>
      <c r="XI1157" s="4"/>
      <c r="XM1157" s="4"/>
      <c r="XY1157" s="4"/>
      <c r="YC1157" s="4"/>
      <c r="YO1157" s="4"/>
      <c r="YS1157" s="4"/>
      <c r="ZE1157" s="4"/>
      <c r="ZI1157" s="4"/>
      <c r="ZU1157" s="4"/>
      <c r="ZY1157" s="4"/>
      <c r="AAK1157" s="4"/>
      <c r="AAO1157" s="4"/>
      <c r="ABA1157" s="4"/>
      <c r="ABE1157" s="4"/>
      <c r="ABQ1157" s="4"/>
      <c r="ABU1157" s="4"/>
      <c r="ACG1157" s="4"/>
      <c r="ACK1157" s="4"/>
      <c r="ACW1157" s="4"/>
      <c r="ADA1157" s="4"/>
      <c r="ADM1157" s="4"/>
      <c r="ADQ1157" s="4"/>
      <c r="AEC1157" s="4"/>
      <c r="AEG1157" s="4"/>
      <c r="AES1157" s="4"/>
      <c r="AEW1157" s="4"/>
      <c r="AFI1157" s="4"/>
      <c r="AFM1157" s="4"/>
      <c r="AFY1157" s="4"/>
      <c r="AGC1157" s="4"/>
      <c r="AGO1157" s="4"/>
      <c r="AGS1157" s="4"/>
      <c r="AHE1157" s="4"/>
      <c r="AHI1157" s="4"/>
      <c r="AHU1157" s="4"/>
      <c r="AHY1157" s="4"/>
      <c r="AIK1157" s="4"/>
      <c r="AIO1157" s="4"/>
      <c r="AJA1157" s="4"/>
      <c r="AJE1157" s="4"/>
      <c r="AJQ1157" s="4"/>
      <c r="AJU1157" s="4"/>
      <c r="AKG1157" s="4"/>
      <c r="AKK1157" s="4"/>
      <c r="AKW1157" s="4"/>
      <c r="ALA1157" s="4"/>
      <c r="ALM1157" s="4"/>
      <c r="ALQ1157" s="4"/>
      <c r="AMC1157" s="4"/>
      <c r="AMG1157" s="4"/>
      <c r="AMS1157" s="4"/>
      <c r="AMW1157" s="4"/>
      <c r="ANI1157" s="4"/>
      <c r="ANM1157" s="4"/>
      <c r="ANY1157" s="4"/>
      <c r="AOC1157" s="4"/>
      <c r="AOO1157" s="4"/>
      <c r="AOS1157" s="4"/>
      <c r="APE1157" s="4"/>
      <c r="API1157" s="4"/>
      <c r="APU1157" s="4"/>
      <c r="APY1157" s="4"/>
      <c r="AQK1157" s="4"/>
      <c r="AQO1157" s="4"/>
      <c r="ARA1157" s="4"/>
      <c r="ARE1157" s="4"/>
      <c r="ARQ1157" s="4"/>
      <c r="ARU1157" s="4"/>
      <c r="ASG1157" s="4"/>
      <c r="ASK1157" s="4"/>
      <c r="ASW1157" s="4"/>
      <c r="ATA1157" s="4"/>
      <c r="ATM1157" s="4"/>
      <c r="ATQ1157" s="4"/>
      <c r="AUC1157" s="4"/>
      <c r="AUG1157" s="4"/>
      <c r="AUS1157" s="4"/>
      <c r="AUW1157" s="4"/>
      <c r="AVI1157" s="4"/>
      <c r="AVM1157" s="4"/>
      <c r="AVY1157" s="4"/>
      <c r="AWC1157" s="4"/>
      <c r="AWO1157" s="4"/>
      <c r="AWS1157" s="4"/>
      <c r="AXE1157" s="4"/>
      <c r="AXI1157" s="4"/>
      <c r="AXU1157" s="4"/>
      <c r="AXY1157" s="4"/>
      <c r="AYK1157" s="4"/>
      <c r="AYO1157" s="4"/>
      <c r="AZA1157" s="4"/>
      <c r="AZE1157" s="4"/>
      <c r="AZQ1157" s="4"/>
      <c r="AZU1157" s="4"/>
      <c r="BAG1157" s="4"/>
      <c r="BAK1157" s="4"/>
      <c r="BAW1157" s="4"/>
      <c r="BBA1157" s="4"/>
      <c r="BBM1157" s="4"/>
      <c r="BBQ1157" s="4"/>
      <c r="BCC1157" s="4"/>
      <c r="BCG1157" s="4"/>
      <c r="BCS1157" s="4"/>
      <c r="BCW1157" s="4"/>
      <c r="BDI1157" s="4"/>
      <c r="BDM1157" s="4"/>
      <c r="BDY1157" s="4"/>
      <c r="BEC1157" s="4"/>
      <c r="BEO1157" s="4"/>
      <c r="BES1157" s="4"/>
      <c r="BFE1157" s="4"/>
      <c r="BFI1157" s="4"/>
      <c r="BFU1157" s="4"/>
    </row>
    <row r="1158" spans="1:1021 1033:1529" x14ac:dyDescent="0.2">
      <c r="A1158" s="4"/>
      <c r="D1158" s="16"/>
      <c r="CO1158" s="4"/>
      <c r="DA1158" s="4"/>
      <c r="DE1158" s="4"/>
      <c r="DQ1158" s="4"/>
      <c r="DU1158" s="4"/>
      <c r="EG1158" s="4"/>
      <c r="EK1158" s="4"/>
      <c r="EW1158" s="4"/>
      <c r="FA1158" s="4"/>
      <c r="FM1158" s="4"/>
      <c r="FQ1158" s="4"/>
      <c r="GC1158" s="4"/>
      <c r="GG1158" s="4"/>
      <c r="GS1158" s="4"/>
      <c r="GW1158" s="4"/>
      <c r="HI1158" s="4"/>
      <c r="HM1158" s="4"/>
      <c r="HY1158" s="4"/>
      <c r="IC1158" s="4"/>
      <c r="IO1158" s="4"/>
      <c r="IS1158" s="4"/>
      <c r="JE1158" s="4"/>
      <c r="JI1158" s="4"/>
      <c r="JU1158" s="4"/>
      <c r="JY1158" s="4"/>
      <c r="KK1158" s="4"/>
      <c r="KO1158" s="4"/>
      <c r="LA1158" s="4"/>
      <c r="LE1158" s="4"/>
      <c r="LQ1158" s="4"/>
      <c r="LU1158" s="4"/>
      <c r="MG1158" s="4"/>
      <c r="MK1158" s="4"/>
      <c r="MW1158" s="4"/>
      <c r="NA1158" s="4"/>
      <c r="NM1158" s="4"/>
      <c r="NQ1158" s="4"/>
      <c r="OC1158" s="4"/>
      <c r="OG1158" s="4"/>
      <c r="OS1158" s="4"/>
      <c r="OW1158" s="4"/>
      <c r="PI1158" s="4"/>
      <c r="PM1158" s="4"/>
      <c r="PY1158" s="4"/>
      <c r="QC1158" s="4"/>
      <c r="QO1158" s="4"/>
      <c r="QS1158" s="4"/>
      <c r="RE1158" s="4"/>
      <c r="RI1158" s="4"/>
      <c r="RU1158" s="4"/>
      <c r="RY1158" s="4"/>
      <c r="SK1158" s="4"/>
      <c r="SO1158" s="4"/>
      <c r="TA1158" s="4"/>
      <c r="TE1158" s="4"/>
      <c r="TQ1158" s="4"/>
      <c r="TU1158" s="4"/>
      <c r="UG1158" s="4"/>
      <c r="UK1158" s="4"/>
      <c r="UW1158" s="4"/>
      <c r="VA1158" s="4"/>
      <c r="VM1158" s="4"/>
      <c r="VQ1158" s="4"/>
      <c r="WC1158" s="4"/>
      <c r="WG1158" s="4"/>
      <c r="WS1158" s="4"/>
      <c r="WW1158" s="4"/>
      <c r="XI1158" s="4"/>
      <c r="XM1158" s="4"/>
      <c r="XY1158" s="4"/>
      <c r="YC1158" s="4"/>
      <c r="YO1158" s="4"/>
      <c r="YS1158" s="4"/>
      <c r="ZE1158" s="4"/>
      <c r="ZI1158" s="4"/>
      <c r="ZU1158" s="4"/>
      <c r="ZY1158" s="4"/>
      <c r="AAK1158" s="4"/>
      <c r="AAO1158" s="4"/>
      <c r="ABA1158" s="4"/>
      <c r="ABE1158" s="4"/>
      <c r="ABQ1158" s="4"/>
      <c r="ABU1158" s="4"/>
      <c r="ACG1158" s="4"/>
      <c r="ACK1158" s="4"/>
      <c r="ACW1158" s="4"/>
      <c r="ADA1158" s="4"/>
      <c r="ADM1158" s="4"/>
      <c r="ADQ1158" s="4"/>
      <c r="AEC1158" s="4"/>
      <c r="AEG1158" s="4"/>
      <c r="AES1158" s="4"/>
      <c r="AEW1158" s="4"/>
      <c r="AFI1158" s="4"/>
      <c r="AFM1158" s="4"/>
      <c r="AFY1158" s="4"/>
      <c r="AGC1158" s="4"/>
      <c r="AGO1158" s="4"/>
      <c r="AGS1158" s="4"/>
      <c r="AHE1158" s="4"/>
      <c r="AHI1158" s="4"/>
      <c r="AHU1158" s="4"/>
      <c r="AHY1158" s="4"/>
      <c r="AIK1158" s="4"/>
      <c r="AIO1158" s="4"/>
      <c r="AJA1158" s="4"/>
      <c r="AJE1158" s="4"/>
      <c r="AJQ1158" s="4"/>
      <c r="AJU1158" s="4"/>
      <c r="AKG1158" s="4"/>
      <c r="AKK1158" s="4"/>
      <c r="AKW1158" s="4"/>
      <c r="ALA1158" s="4"/>
      <c r="ALM1158" s="4"/>
      <c r="ALQ1158" s="4"/>
      <c r="AMC1158" s="4"/>
      <c r="AMG1158" s="4"/>
      <c r="AMS1158" s="4"/>
      <c r="AMW1158" s="4"/>
      <c r="ANI1158" s="4"/>
      <c r="ANM1158" s="4"/>
      <c r="ANY1158" s="4"/>
      <c r="AOC1158" s="4"/>
      <c r="AOO1158" s="4"/>
      <c r="AOS1158" s="4"/>
      <c r="APE1158" s="4"/>
      <c r="API1158" s="4"/>
      <c r="APU1158" s="4"/>
      <c r="APY1158" s="4"/>
      <c r="AQK1158" s="4"/>
      <c r="AQO1158" s="4"/>
      <c r="ARA1158" s="4"/>
      <c r="ARE1158" s="4"/>
      <c r="ARQ1158" s="4"/>
      <c r="ARU1158" s="4"/>
      <c r="ASG1158" s="4"/>
      <c r="ASK1158" s="4"/>
      <c r="ASW1158" s="4"/>
      <c r="ATA1158" s="4"/>
      <c r="ATM1158" s="4"/>
      <c r="ATQ1158" s="4"/>
      <c r="AUC1158" s="4"/>
      <c r="AUG1158" s="4"/>
      <c r="AUS1158" s="4"/>
      <c r="AUW1158" s="4"/>
      <c r="AVI1158" s="4"/>
      <c r="AVM1158" s="4"/>
      <c r="AVY1158" s="4"/>
      <c r="AWC1158" s="4"/>
      <c r="AWO1158" s="4"/>
      <c r="AWS1158" s="4"/>
      <c r="AXE1158" s="4"/>
      <c r="AXI1158" s="4"/>
      <c r="AXU1158" s="4"/>
      <c r="AXY1158" s="4"/>
      <c r="AYK1158" s="4"/>
      <c r="AYO1158" s="4"/>
      <c r="AZA1158" s="4"/>
      <c r="AZE1158" s="4"/>
      <c r="AZQ1158" s="4"/>
      <c r="AZU1158" s="4"/>
      <c r="BAG1158" s="4"/>
      <c r="BAK1158" s="4"/>
      <c r="BAW1158" s="4"/>
      <c r="BBA1158" s="4"/>
      <c r="BBM1158" s="4"/>
      <c r="BBQ1158" s="4"/>
      <c r="BCC1158" s="4"/>
      <c r="BCG1158" s="4"/>
      <c r="BCS1158" s="4"/>
      <c r="BCW1158" s="4"/>
      <c r="BDI1158" s="4"/>
      <c r="BDM1158" s="4"/>
      <c r="BDY1158" s="4"/>
      <c r="BEC1158" s="4"/>
      <c r="BEO1158" s="4"/>
      <c r="BES1158" s="4"/>
      <c r="BFE1158" s="4"/>
      <c r="BFI1158" s="4"/>
      <c r="BFU1158" s="4"/>
    </row>
    <row r="1159" spans="1:1021 1033:1529" x14ac:dyDescent="0.2">
      <c r="A1159" s="4"/>
      <c r="D1159" s="16"/>
      <c r="CO1159" s="4"/>
      <c r="DA1159" s="4"/>
      <c r="DE1159" s="4"/>
      <c r="DQ1159" s="4"/>
      <c r="DU1159" s="4"/>
      <c r="EG1159" s="4"/>
      <c r="EK1159" s="4"/>
      <c r="EW1159" s="4"/>
      <c r="FA1159" s="4"/>
      <c r="FM1159" s="4"/>
      <c r="FQ1159" s="4"/>
      <c r="GC1159" s="4"/>
      <c r="GG1159" s="4"/>
      <c r="GS1159" s="4"/>
      <c r="GW1159" s="4"/>
      <c r="HI1159" s="4"/>
      <c r="HM1159" s="4"/>
      <c r="HY1159" s="4"/>
      <c r="IC1159" s="4"/>
      <c r="IO1159" s="4"/>
      <c r="IS1159" s="4"/>
      <c r="JE1159" s="4"/>
      <c r="JI1159" s="4"/>
      <c r="JU1159" s="4"/>
      <c r="JY1159" s="4"/>
      <c r="KK1159" s="4"/>
      <c r="KO1159" s="4"/>
      <c r="LA1159" s="4"/>
      <c r="LE1159" s="4"/>
      <c r="LQ1159" s="4"/>
      <c r="LU1159" s="4"/>
      <c r="MG1159" s="4"/>
      <c r="MK1159" s="4"/>
      <c r="MW1159" s="4"/>
      <c r="NA1159" s="4"/>
      <c r="NM1159" s="4"/>
      <c r="NQ1159" s="4"/>
      <c r="OC1159" s="4"/>
      <c r="OG1159" s="4"/>
      <c r="OS1159" s="4"/>
      <c r="OW1159" s="4"/>
      <c r="PI1159" s="4"/>
      <c r="PM1159" s="4"/>
      <c r="PY1159" s="4"/>
      <c r="QC1159" s="4"/>
      <c r="QO1159" s="4"/>
      <c r="QS1159" s="4"/>
      <c r="RE1159" s="4"/>
      <c r="RI1159" s="4"/>
      <c r="RU1159" s="4"/>
      <c r="RY1159" s="4"/>
      <c r="SK1159" s="4"/>
      <c r="SO1159" s="4"/>
      <c r="TA1159" s="4"/>
      <c r="TE1159" s="4"/>
      <c r="TQ1159" s="4"/>
      <c r="TU1159" s="4"/>
      <c r="UG1159" s="4"/>
      <c r="UK1159" s="4"/>
      <c r="UW1159" s="4"/>
      <c r="VA1159" s="4"/>
      <c r="VM1159" s="4"/>
      <c r="VQ1159" s="4"/>
      <c r="WC1159" s="4"/>
      <c r="WG1159" s="4"/>
      <c r="WS1159" s="4"/>
      <c r="WW1159" s="4"/>
      <c r="XI1159" s="4"/>
      <c r="XM1159" s="4"/>
      <c r="XY1159" s="4"/>
      <c r="YC1159" s="4"/>
      <c r="YO1159" s="4"/>
      <c r="YS1159" s="4"/>
      <c r="ZE1159" s="4"/>
      <c r="ZI1159" s="4"/>
      <c r="ZU1159" s="4"/>
      <c r="ZY1159" s="4"/>
      <c r="AAK1159" s="4"/>
      <c r="AAO1159" s="4"/>
      <c r="ABA1159" s="4"/>
      <c r="ABE1159" s="4"/>
      <c r="ABQ1159" s="4"/>
      <c r="ABU1159" s="4"/>
      <c r="ACG1159" s="4"/>
      <c r="ACK1159" s="4"/>
      <c r="ACW1159" s="4"/>
      <c r="ADA1159" s="4"/>
      <c r="ADM1159" s="4"/>
      <c r="ADQ1159" s="4"/>
      <c r="AEC1159" s="4"/>
      <c r="AEG1159" s="4"/>
      <c r="AES1159" s="4"/>
      <c r="AEW1159" s="4"/>
      <c r="AFI1159" s="4"/>
      <c r="AFM1159" s="4"/>
      <c r="AFY1159" s="4"/>
      <c r="AGC1159" s="4"/>
      <c r="AGO1159" s="4"/>
      <c r="AGS1159" s="4"/>
      <c r="AHE1159" s="4"/>
      <c r="AHI1159" s="4"/>
      <c r="AHU1159" s="4"/>
      <c r="AHY1159" s="4"/>
      <c r="AIK1159" s="4"/>
      <c r="AIO1159" s="4"/>
      <c r="AJA1159" s="4"/>
      <c r="AJE1159" s="4"/>
      <c r="AJQ1159" s="4"/>
      <c r="AJU1159" s="4"/>
      <c r="AKG1159" s="4"/>
      <c r="AKK1159" s="4"/>
      <c r="AKW1159" s="4"/>
      <c r="ALA1159" s="4"/>
      <c r="ALM1159" s="4"/>
      <c r="ALQ1159" s="4"/>
      <c r="AMC1159" s="4"/>
      <c r="AMG1159" s="4"/>
      <c r="AMS1159" s="4"/>
      <c r="AMW1159" s="4"/>
      <c r="ANI1159" s="4"/>
      <c r="ANM1159" s="4"/>
      <c r="ANY1159" s="4"/>
      <c r="AOC1159" s="4"/>
      <c r="AOO1159" s="4"/>
      <c r="AOS1159" s="4"/>
      <c r="APE1159" s="4"/>
      <c r="API1159" s="4"/>
      <c r="APU1159" s="4"/>
      <c r="APY1159" s="4"/>
      <c r="AQK1159" s="4"/>
      <c r="AQO1159" s="4"/>
      <c r="ARA1159" s="4"/>
      <c r="ARE1159" s="4"/>
      <c r="ARQ1159" s="4"/>
      <c r="ARU1159" s="4"/>
      <c r="ASG1159" s="4"/>
      <c r="ASK1159" s="4"/>
      <c r="ASW1159" s="4"/>
      <c r="ATA1159" s="4"/>
      <c r="ATM1159" s="4"/>
      <c r="ATQ1159" s="4"/>
      <c r="AUC1159" s="4"/>
      <c r="AUG1159" s="4"/>
      <c r="AUS1159" s="4"/>
      <c r="AUW1159" s="4"/>
      <c r="AVI1159" s="4"/>
      <c r="AVM1159" s="4"/>
      <c r="AVY1159" s="4"/>
      <c r="AWC1159" s="4"/>
      <c r="AWO1159" s="4"/>
      <c r="AWS1159" s="4"/>
      <c r="AXE1159" s="4"/>
      <c r="AXI1159" s="4"/>
      <c r="AXU1159" s="4"/>
      <c r="AXY1159" s="4"/>
      <c r="AYK1159" s="4"/>
      <c r="AYO1159" s="4"/>
      <c r="AZA1159" s="4"/>
      <c r="AZE1159" s="4"/>
      <c r="AZQ1159" s="4"/>
      <c r="AZU1159" s="4"/>
      <c r="BAG1159" s="4"/>
      <c r="BAK1159" s="4"/>
      <c r="BAW1159" s="4"/>
      <c r="BBA1159" s="4"/>
      <c r="BBM1159" s="4"/>
      <c r="BBQ1159" s="4"/>
      <c r="BCC1159" s="4"/>
      <c r="BCG1159" s="4"/>
      <c r="BCS1159" s="4"/>
      <c r="BCW1159" s="4"/>
      <c r="BDI1159" s="4"/>
      <c r="BDM1159" s="4"/>
      <c r="BDY1159" s="4"/>
      <c r="BEC1159" s="4"/>
      <c r="BEO1159" s="4"/>
      <c r="BES1159" s="4"/>
      <c r="BFE1159" s="4"/>
      <c r="BFI1159" s="4"/>
      <c r="BFU1159" s="4"/>
    </row>
    <row r="1160" spans="1:1021 1033:1529" x14ac:dyDescent="0.2">
      <c r="A1160" s="4"/>
      <c r="D1160" s="16"/>
      <c r="CO1160" s="4"/>
      <c r="DA1160" s="4"/>
      <c r="DE1160" s="4"/>
      <c r="DQ1160" s="4"/>
      <c r="DU1160" s="4"/>
      <c r="EG1160" s="4"/>
      <c r="EK1160" s="4"/>
      <c r="EW1160" s="4"/>
      <c r="FA1160" s="4"/>
      <c r="FM1160" s="4"/>
      <c r="FQ1160" s="4"/>
      <c r="GC1160" s="4"/>
      <c r="GG1160" s="4"/>
      <c r="GS1160" s="4"/>
      <c r="GW1160" s="4"/>
      <c r="HI1160" s="4"/>
      <c r="HM1160" s="4"/>
      <c r="HY1160" s="4"/>
      <c r="IC1160" s="4"/>
      <c r="IO1160" s="4"/>
      <c r="IS1160" s="4"/>
      <c r="JE1160" s="4"/>
      <c r="JI1160" s="4"/>
      <c r="JU1160" s="4"/>
      <c r="JY1160" s="4"/>
      <c r="KK1160" s="4"/>
      <c r="KO1160" s="4"/>
      <c r="LA1160" s="4"/>
      <c r="LE1160" s="4"/>
      <c r="LQ1160" s="4"/>
      <c r="LU1160" s="4"/>
      <c r="MG1160" s="4"/>
      <c r="MK1160" s="4"/>
      <c r="MW1160" s="4"/>
      <c r="NA1160" s="4"/>
      <c r="NM1160" s="4"/>
      <c r="NQ1160" s="4"/>
      <c r="OC1160" s="4"/>
      <c r="OG1160" s="4"/>
      <c r="OS1160" s="4"/>
      <c r="OW1160" s="4"/>
      <c r="PI1160" s="4"/>
      <c r="PM1160" s="4"/>
      <c r="PY1160" s="4"/>
      <c r="QC1160" s="4"/>
      <c r="QO1160" s="4"/>
      <c r="QS1160" s="4"/>
      <c r="RE1160" s="4"/>
      <c r="RI1160" s="4"/>
      <c r="RU1160" s="4"/>
      <c r="RY1160" s="4"/>
      <c r="SK1160" s="4"/>
      <c r="SO1160" s="4"/>
      <c r="TA1160" s="4"/>
      <c r="TE1160" s="4"/>
      <c r="TQ1160" s="4"/>
      <c r="TU1160" s="4"/>
      <c r="UG1160" s="4"/>
      <c r="UK1160" s="4"/>
      <c r="UW1160" s="4"/>
      <c r="VA1160" s="4"/>
      <c r="VM1160" s="4"/>
      <c r="VQ1160" s="4"/>
      <c r="WC1160" s="4"/>
      <c r="WG1160" s="4"/>
      <c r="WS1160" s="4"/>
      <c r="WW1160" s="4"/>
      <c r="XI1160" s="4"/>
      <c r="XM1160" s="4"/>
      <c r="XY1160" s="4"/>
      <c r="YC1160" s="4"/>
      <c r="YO1160" s="4"/>
      <c r="YS1160" s="4"/>
      <c r="ZE1160" s="4"/>
      <c r="ZI1160" s="4"/>
      <c r="ZU1160" s="4"/>
      <c r="ZY1160" s="4"/>
      <c r="AAK1160" s="4"/>
      <c r="AAO1160" s="4"/>
      <c r="ABA1160" s="4"/>
      <c r="ABE1160" s="4"/>
      <c r="ABQ1160" s="4"/>
      <c r="ABU1160" s="4"/>
      <c r="ACG1160" s="4"/>
      <c r="ACK1160" s="4"/>
      <c r="ACW1160" s="4"/>
      <c r="ADA1160" s="4"/>
      <c r="ADM1160" s="4"/>
      <c r="ADQ1160" s="4"/>
      <c r="AEC1160" s="4"/>
      <c r="AEG1160" s="4"/>
      <c r="AES1160" s="4"/>
      <c r="AEW1160" s="4"/>
      <c r="AFI1160" s="4"/>
      <c r="AFM1160" s="4"/>
      <c r="AFY1160" s="4"/>
      <c r="AGC1160" s="4"/>
      <c r="AGO1160" s="4"/>
      <c r="AGS1160" s="4"/>
      <c r="AHE1160" s="4"/>
      <c r="AHI1160" s="4"/>
      <c r="AHU1160" s="4"/>
      <c r="AHY1160" s="4"/>
      <c r="AIK1160" s="4"/>
      <c r="AIO1160" s="4"/>
      <c r="AJA1160" s="4"/>
      <c r="AJE1160" s="4"/>
      <c r="AJQ1160" s="4"/>
      <c r="AJU1160" s="4"/>
      <c r="AKG1160" s="4"/>
      <c r="AKK1160" s="4"/>
      <c r="AKW1160" s="4"/>
      <c r="ALA1160" s="4"/>
      <c r="ALM1160" s="4"/>
      <c r="ALQ1160" s="4"/>
      <c r="AMC1160" s="4"/>
      <c r="AMG1160" s="4"/>
      <c r="AMS1160" s="4"/>
      <c r="AMW1160" s="4"/>
      <c r="ANI1160" s="4"/>
      <c r="ANM1160" s="4"/>
      <c r="ANY1160" s="4"/>
      <c r="AOC1160" s="4"/>
      <c r="AOO1160" s="4"/>
      <c r="AOS1160" s="4"/>
      <c r="APE1160" s="4"/>
      <c r="API1160" s="4"/>
      <c r="APU1160" s="4"/>
      <c r="APY1160" s="4"/>
      <c r="AQK1160" s="4"/>
      <c r="AQO1160" s="4"/>
      <c r="ARA1160" s="4"/>
      <c r="ARE1160" s="4"/>
      <c r="ARQ1160" s="4"/>
      <c r="ARU1160" s="4"/>
      <c r="ASG1160" s="4"/>
      <c r="ASK1160" s="4"/>
      <c r="ASW1160" s="4"/>
      <c r="ATA1160" s="4"/>
      <c r="ATM1160" s="4"/>
      <c r="ATQ1160" s="4"/>
      <c r="AUC1160" s="4"/>
      <c r="AUG1160" s="4"/>
      <c r="AUS1160" s="4"/>
      <c r="AUW1160" s="4"/>
      <c r="AVI1160" s="4"/>
      <c r="AVM1160" s="4"/>
      <c r="AVY1160" s="4"/>
      <c r="AWC1160" s="4"/>
      <c r="AWO1160" s="4"/>
      <c r="AWS1160" s="4"/>
      <c r="AXE1160" s="4"/>
      <c r="AXI1160" s="4"/>
      <c r="AXU1160" s="4"/>
      <c r="AXY1160" s="4"/>
      <c r="AYK1160" s="4"/>
      <c r="AYO1160" s="4"/>
      <c r="AZA1160" s="4"/>
      <c r="AZE1160" s="4"/>
      <c r="AZQ1160" s="4"/>
      <c r="AZU1160" s="4"/>
      <c r="BAG1160" s="4"/>
      <c r="BAK1160" s="4"/>
      <c r="BAW1160" s="4"/>
      <c r="BBA1160" s="4"/>
      <c r="BBM1160" s="4"/>
      <c r="BBQ1160" s="4"/>
      <c r="BCC1160" s="4"/>
      <c r="BCG1160" s="4"/>
      <c r="BCS1160" s="4"/>
      <c r="BCW1160" s="4"/>
      <c r="BDI1160" s="4"/>
      <c r="BDM1160" s="4"/>
      <c r="BDY1160" s="4"/>
      <c r="BEC1160" s="4"/>
      <c r="BEO1160" s="4"/>
      <c r="BES1160" s="4"/>
      <c r="BFE1160" s="4"/>
      <c r="BFI1160" s="4"/>
      <c r="BFU1160" s="4"/>
    </row>
    <row r="1161" spans="1:1021 1033:1529" x14ac:dyDescent="0.2">
      <c r="A1161" s="4"/>
      <c r="D1161" s="16"/>
      <c r="CO1161" s="4"/>
      <c r="DA1161" s="4"/>
      <c r="DE1161" s="4"/>
      <c r="DQ1161" s="4"/>
      <c r="DU1161" s="4"/>
      <c r="EG1161" s="4"/>
      <c r="EK1161" s="4"/>
      <c r="EW1161" s="4"/>
      <c r="FA1161" s="4"/>
      <c r="FM1161" s="4"/>
      <c r="FQ1161" s="4"/>
      <c r="GC1161" s="4"/>
      <c r="GG1161" s="4"/>
      <c r="GS1161" s="4"/>
      <c r="GW1161" s="4"/>
      <c r="HI1161" s="4"/>
      <c r="HM1161" s="4"/>
      <c r="HY1161" s="4"/>
      <c r="IC1161" s="4"/>
      <c r="IO1161" s="4"/>
      <c r="IS1161" s="4"/>
      <c r="JE1161" s="4"/>
      <c r="JI1161" s="4"/>
      <c r="JU1161" s="4"/>
      <c r="JY1161" s="4"/>
      <c r="KK1161" s="4"/>
      <c r="KO1161" s="4"/>
      <c r="LA1161" s="4"/>
      <c r="LE1161" s="4"/>
      <c r="LQ1161" s="4"/>
      <c r="LU1161" s="4"/>
      <c r="MG1161" s="4"/>
      <c r="MK1161" s="4"/>
      <c r="MW1161" s="4"/>
      <c r="NA1161" s="4"/>
      <c r="NM1161" s="4"/>
      <c r="NQ1161" s="4"/>
      <c r="OC1161" s="4"/>
      <c r="OG1161" s="4"/>
      <c r="OS1161" s="4"/>
      <c r="OW1161" s="4"/>
      <c r="PI1161" s="4"/>
      <c r="PM1161" s="4"/>
      <c r="PY1161" s="4"/>
      <c r="QC1161" s="4"/>
      <c r="QO1161" s="4"/>
      <c r="QS1161" s="4"/>
      <c r="RE1161" s="4"/>
      <c r="RI1161" s="4"/>
      <c r="RU1161" s="4"/>
      <c r="RY1161" s="4"/>
      <c r="SK1161" s="4"/>
      <c r="SO1161" s="4"/>
      <c r="TA1161" s="4"/>
      <c r="TE1161" s="4"/>
      <c r="TQ1161" s="4"/>
      <c r="TU1161" s="4"/>
      <c r="UG1161" s="4"/>
      <c r="UK1161" s="4"/>
      <c r="UW1161" s="4"/>
      <c r="VA1161" s="4"/>
      <c r="VM1161" s="4"/>
      <c r="VQ1161" s="4"/>
      <c r="WC1161" s="4"/>
      <c r="WG1161" s="4"/>
      <c r="WS1161" s="4"/>
      <c r="WW1161" s="4"/>
      <c r="XI1161" s="4"/>
      <c r="XM1161" s="4"/>
      <c r="XY1161" s="4"/>
      <c r="YC1161" s="4"/>
      <c r="YO1161" s="4"/>
      <c r="YS1161" s="4"/>
      <c r="ZE1161" s="4"/>
      <c r="ZI1161" s="4"/>
      <c r="ZU1161" s="4"/>
      <c r="ZY1161" s="4"/>
      <c r="AAK1161" s="4"/>
      <c r="AAO1161" s="4"/>
      <c r="ABA1161" s="4"/>
      <c r="ABE1161" s="4"/>
      <c r="ABQ1161" s="4"/>
      <c r="ABU1161" s="4"/>
      <c r="ACG1161" s="4"/>
      <c r="ACK1161" s="4"/>
      <c r="ACW1161" s="4"/>
      <c r="ADA1161" s="4"/>
      <c r="ADM1161" s="4"/>
      <c r="ADQ1161" s="4"/>
      <c r="AEC1161" s="4"/>
      <c r="AEG1161" s="4"/>
      <c r="AES1161" s="4"/>
      <c r="AEW1161" s="4"/>
      <c r="AFI1161" s="4"/>
      <c r="AFM1161" s="4"/>
      <c r="AFY1161" s="4"/>
      <c r="AGC1161" s="4"/>
      <c r="AGO1161" s="4"/>
      <c r="AGS1161" s="4"/>
      <c r="AHE1161" s="4"/>
      <c r="AHI1161" s="4"/>
      <c r="AHU1161" s="4"/>
      <c r="AHY1161" s="4"/>
      <c r="AIK1161" s="4"/>
      <c r="AIO1161" s="4"/>
      <c r="AJA1161" s="4"/>
      <c r="AJE1161" s="4"/>
      <c r="AJQ1161" s="4"/>
      <c r="AJU1161" s="4"/>
      <c r="AKG1161" s="4"/>
      <c r="AKK1161" s="4"/>
      <c r="AKW1161" s="4"/>
      <c r="ALA1161" s="4"/>
      <c r="ALM1161" s="4"/>
      <c r="ALQ1161" s="4"/>
      <c r="AMC1161" s="4"/>
      <c r="AMG1161" s="4"/>
      <c r="AMS1161" s="4"/>
      <c r="AMW1161" s="4"/>
      <c r="ANI1161" s="4"/>
      <c r="ANM1161" s="4"/>
      <c r="ANY1161" s="4"/>
      <c r="AOC1161" s="4"/>
      <c r="AOO1161" s="4"/>
      <c r="AOS1161" s="4"/>
      <c r="APE1161" s="4"/>
      <c r="API1161" s="4"/>
      <c r="APU1161" s="4"/>
      <c r="APY1161" s="4"/>
      <c r="AQK1161" s="4"/>
      <c r="AQO1161" s="4"/>
      <c r="ARA1161" s="4"/>
      <c r="ARE1161" s="4"/>
      <c r="ARQ1161" s="4"/>
      <c r="ARU1161" s="4"/>
      <c r="ASG1161" s="4"/>
      <c r="ASK1161" s="4"/>
      <c r="ASW1161" s="4"/>
      <c r="ATA1161" s="4"/>
      <c r="ATM1161" s="4"/>
      <c r="ATQ1161" s="4"/>
      <c r="AUC1161" s="4"/>
      <c r="AUG1161" s="4"/>
      <c r="AUS1161" s="4"/>
      <c r="AUW1161" s="4"/>
      <c r="AVI1161" s="4"/>
      <c r="AVM1161" s="4"/>
      <c r="AVY1161" s="4"/>
      <c r="AWC1161" s="4"/>
      <c r="AWO1161" s="4"/>
      <c r="AWS1161" s="4"/>
      <c r="AXE1161" s="4"/>
      <c r="AXI1161" s="4"/>
      <c r="AXU1161" s="4"/>
      <c r="AXY1161" s="4"/>
      <c r="AYK1161" s="4"/>
      <c r="AYO1161" s="4"/>
      <c r="AZA1161" s="4"/>
      <c r="AZE1161" s="4"/>
      <c r="AZQ1161" s="4"/>
      <c r="AZU1161" s="4"/>
      <c r="BAG1161" s="4"/>
      <c r="BAK1161" s="4"/>
      <c r="BAW1161" s="4"/>
      <c r="BBA1161" s="4"/>
      <c r="BBM1161" s="4"/>
      <c r="BBQ1161" s="4"/>
      <c r="BCC1161" s="4"/>
      <c r="BCG1161" s="4"/>
      <c r="BCS1161" s="4"/>
      <c r="BCW1161" s="4"/>
      <c r="BDI1161" s="4"/>
      <c r="BDM1161" s="4"/>
      <c r="BDY1161" s="4"/>
      <c r="BEC1161" s="4"/>
      <c r="BEO1161" s="4"/>
      <c r="BES1161" s="4"/>
      <c r="BFE1161" s="4"/>
      <c r="BFI1161" s="4"/>
      <c r="BFU1161" s="4"/>
    </row>
    <row r="1162" spans="1:1021 1033:1529" x14ac:dyDescent="0.2">
      <c r="A1162" s="4"/>
      <c r="D1162" s="16"/>
      <c r="CO1162" s="4"/>
      <c r="DA1162" s="4"/>
      <c r="DE1162" s="4"/>
      <c r="DQ1162" s="4"/>
      <c r="DU1162" s="4"/>
      <c r="EG1162" s="4"/>
      <c r="EK1162" s="4"/>
      <c r="EW1162" s="4"/>
      <c r="FA1162" s="4"/>
      <c r="FM1162" s="4"/>
      <c r="FQ1162" s="4"/>
      <c r="GC1162" s="4"/>
      <c r="GG1162" s="4"/>
      <c r="GS1162" s="4"/>
      <c r="GW1162" s="4"/>
      <c r="HI1162" s="4"/>
      <c r="HM1162" s="4"/>
      <c r="HY1162" s="4"/>
      <c r="IC1162" s="4"/>
      <c r="IO1162" s="4"/>
      <c r="IS1162" s="4"/>
      <c r="JE1162" s="4"/>
      <c r="JI1162" s="4"/>
      <c r="JU1162" s="4"/>
      <c r="JY1162" s="4"/>
      <c r="KK1162" s="4"/>
      <c r="KO1162" s="4"/>
      <c r="LA1162" s="4"/>
      <c r="LE1162" s="4"/>
      <c r="LQ1162" s="4"/>
      <c r="LU1162" s="4"/>
      <c r="MG1162" s="4"/>
      <c r="MK1162" s="4"/>
      <c r="MW1162" s="4"/>
      <c r="NA1162" s="4"/>
      <c r="NM1162" s="4"/>
      <c r="NQ1162" s="4"/>
      <c r="OC1162" s="4"/>
      <c r="OG1162" s="4"/>
      <c r="OS1162" s="4"/>
      <c r="OW1162" s="4"/>
      <c r="PI1162" s="4"/>
      <c r="PM1162" s="4"/>
      <c r="PY1162" s="4"/>
      <c r="QC1162" s="4"/>
      <c r="QO1162" s="4"/>
      <c r="QS1162" s="4"/>
      <c r="RE1162" s="4"/>
      <c r="RI1162" s="4"/>
      <c r="RU1162" s="4"/>
      <c r="RY1162" s="4"/>
      <c r="SK1162" s="4"/>
      <c r="SO1162" s="4"/>
      <c r="TA1162" s="4"/>
      <c r="TE1162" s="4"/>
      <c r="TQ1162" s="4"/>
      <c r="TU1162" s="4"/>
      <c r="UG1162" s="4"/>
      <c r="UK1162" s="4"/>
      <c r="UW1162" s="4"/>
      <c r="VA1162" s="4"/>
      <c r="VM1162" s="4"/>
      <c r="VQ1162" s="4"/>
      <c r="WC1162" s="4"/>
      <c r="WG1162" s="4"/>
      <c r="WS1162" s="4"/>
      <c r="WW1162" s="4"/>
      <c r="XI1162" s="4"/>
      <c r="XM1162" s="4"/>
      <c r="XY1162" s="4"/>
      <c r="YC1162" s="4"/>
      <c r="YO1162" s="4"/>
      <c r="YS1162" s="4"/>
      <c r="ZE1162" s="4"/>
      <c r="ZI1162" s="4"/>
      <c r="ZU1162" s="4"/>
      <c r="ZY1162" s="4"/>
      <c r="AAK1162" s="4"/>
      <c r="AAO1162" s="4"/>
      <c r="ABA1162" s="4"/>
      <c r="ABE1162" s="4"/>
      <c r="ABQ1162" s="4"/>
      <c r="ABU1162" s="4"/>
      <c r="ACG1162" s="4"/>
      <c r="ACK1162" s="4"/>
      <c r="ACW1162" s="4"/>
      <c r="ADA1162" s="4"/>
      <c r="ADM1162" s="4"/>
      <c r="ADQ1162" s="4"/>
      <c r="AEC1162" s="4"/>
      <c r="AEG1162" s="4"/>
      <c r="AES1162" s="4"/>
      <c r="AEW1162" s="4"/>
      <c r="AFI1162" s="4"/>
      <c r="AFM1162" s="4"/>
      <c r="AFY1162" s="4"/>
      <c r="AGC1162" s="4"/>
      <c r="AGO1162" s="4"/>
      <c r="AGS1162" s="4"/>
      <c r="AHE1162" s="4"/>
      <c r="AHI1162" s="4"/>
      <c r="AHU1162" s="4"/>
      <c r="AHY1162" s="4"/>
      <c r="AIK1162" s="4"/>
      <c r="AIO1162" s="4"/>
      <c r="AJA1162" s="4"/>
      <c r="AJE1162" s="4"/>
      <c r="AJQ1162" s="4"/>
      <c r="AJU1162" s="4"/>
      <c r="AKG1162" s="4"/>
      <c r="AKK1162" s="4"/>
      <c r="AKW1162" s="4"/>
      <c r="ALA1162" s="4"/>
      <c r="ALM1162" s="4"/>
      <c r="ALQ1162" s="4"/>
      <c r="AMC1162" s="4"/>
      <c r="AMG1162" s="4"/>
      <c r="AMS1162" s="4"/>
      <c r="AMW1162" s="4"/>
      <c r="ANI1162" s="4"/>
      <c r="ANM1162" s="4"/>
      <c r="ANY1162" s="4"/>
      <c r="AOC1162" s="4"/>
      <c r="AOO1162" s="4"/>
      <c r="AOS1162" s="4"/>
      <c r="APE1162" s="4"/>
      <c r="API1162" s="4"/>
      <c r="APU1162" s="4"/>
      <c r="APY1162" s="4"/>
      <c r="AQK1162" s="4"/>
      <c r="AQO1162" s="4"/>
      <c r="ARA1162" s="4"/>
      <c r="ARE1162" s="4"/>
      <c r="ARQ1162" s="4"/>
      <c r="ARU1162" s="4"/>
      <c r="ASG1162" s="4"/>
      <c r="ASK1162" s="4"/>
      <c r="ASW1162" s="4"/>
      <c r="ATA1162" s="4"/>
      <c r="ATM1162" s="4"/>
      <c r="ATQ1162" s="4"/>
      <c r="AUC1162" s="4"/>
      <c r="AUG1162" s="4"/>
      <c r="AUS1162" s="4"/>
      <c r="AUW1162" s="4"/>
      <c r="AVI1162" s="4"/>
      <c r="AVM1162" s="4"/>
      <c r="AVY1162" s="4"/>
      <c r="AWC1162" s="4"/>
      <c r="AWO1162" s="4"/>
      <c r="AWS1162" s="4"/>
      <c r="AXE1162" s="4"/>
      <c r="AXI1162" s="4"/>
      <c r="AXU1162" s="4"/>
      <c r="AXY1162" s="4"/>
      <c r="AYK1162" s="4"/>
      <c r="AYO1162" s="4"/>
      <c r="AZA1162" s="4"/>
      <c r="AZE1162" s="4"/>
      <c r="AZQ1162" s="4"/>
      <c r="AZU1162" s="4"/>
      <c r="BAG1162" s="4"/>
      <c r="BAK1162" s="4"/>
      <c r="BAW1162" s="4"/>
      <c r="BBA1162" s="4"/>
      <c r="BBM1162" s="4"/>
      <c r="BBQ1162" s="4"/>
      <c r="BCC1162" s="4"/>
      <c r="BCG1162" s="4"/>
      <c r="BCS1162" s="4"/>
      <c r="BCW1162" s="4"/>
      <c r="BDI1162" s="4"/>
      <c r="BDM1162" s="4"/>
      <c r="BDY1162" s="4"/>
      <c r="BEC1162" s="4"/>
      <c r="BEO1162" s="4"/>
      <c r="BES1162" s="4"/>
      <c r="BFE1162" s="4"/>
      <c r="BFI1162" s="4"/>
      <c r="BFU1162" s="4"/>
    </row>
    <row r="1163" spans="1:1021 1033:1529" x14ac:dyDescent="0.2">
      <c r="A1163" s="4"/>
      <c r="D1163" s="16"/>
      <c r="CO1163" s="4"/>
      <c r="DA1163" s="4"/>
      <c r="DE1163" s="4"/>
      <c r="DQ1163" s="4"/>
      <c r="DU1163" s="4"/>
      <c r="EG1163" s="4"/>
      <c r="EK1163" s="4"/>
      <c r="EW1163" s="4"/>
      <c r="FA1163" s="4"/>
      <c r="FM1163" s="4"/>
      <c r="FQ1163" s="4"/>
      <c r="GC1163" s="4"/>
      <c r="GG1163" s="4"/>
      <c r="GS1163" s="4"/>
      <c r="GW1163" s="4"/>
      <c r="HI1163" s="4"/>
      <c r="HM1163" s="4"/>
      <c r="HY1163" s="4"/>
      <c r="IC1163" s="4"/>
      <c r="IO1163" s="4"/>
      <c r="IS1163" s="4"/>
      <c r="JE1163" s="4"/>
      <c r="JI1163" s="4"/>
      <c r="JU1163" s="4"/>
      <c r="JY1163" s="4"/>
      <c r="KK1163" s="4"/>
      <c r="KO1163" s="4"/>
      <c r="LA1163" s="4"/>
      <c r="LE1163" s="4"/>
      <c r="LQ1163" s="4"/>
      <c r="LU1163" s="4"/>
      <c r="MG1163" s="4"/>
      <c r="MK1163" s="4"/>
      <c r="MW1163" s="4"/>
      <c r="NA1163" s="4"/>
      <c r="NM1163" s="4"/>
      <c r="NQ1163" s="4"/>
      <c r="OC1163" s="4"/>
      <c r="OG1163" s="4"/>
      <c r="OS1163" s="4"/>
      <c r="OW1163" s="4"/>
      <c r="PI1163" s="4"/>
      <c r="PM1163" s="4"/>
      <c r="PY1163" s="4"/>
      <c r="QC1163" s="4"/>
      <c r="QO1163" s="4"/>
      <c r="QS1163" s="4"/>
      <c r="RE1163" s="4"/>
      <c r="RI1163" s="4"/>
      <c r="RU1163" s="4"/>
      <c r="RY1163" s="4"/>
      <c r="SK1163" s="4"/>
      <c r="SO1163" s="4"/>
      <c r="TA1163" s="4"/>
      <c r="TE1163" s="4"/>
      <c r="TQ1163" s="4"/>
      <c r="TU1163" s="4"/>
      <c r="UG1163" s="4"/>
      <c r="UK1163" s="4"/>
      <c r="UW1163" s="4"/>
      <c r="VA1163" s="4"/>
      <c r="VM1163" s="4"/>
      <c r="VQ1163" s="4"/>
      <c r="WC1163" s="4"/>
      <c r="WG1163" s="4"/>
      <c r="WS1163" s="4"/>
      <c r="WW1163" s="4"/>
      <c r="XI1163" s="4"/>
      <c r="XM1163" s="4"/>
      <c r="XY1163" s="4"/>
      <c r="YC1163" s="4"/>
      <c r="YO1163" s="4"/>
      <c r="YS1163" s="4"/>
      <c r="ZE1163" s="4"/>
      <c r="ZI1163" s="4"/>
      <c r="ZU1163" s="4"/>
      <c r="ZY1163" s="4"/>
      <c r="AAK1163" s="4"/>
      <c r="AAO1163" s="4"/>
      <c r="ABA1163" s="4"/>
      <c r="ABE1163" s="4"/>
      <c r="ABQ1163" s="4"/>
      <c r="ABU1163" s="4"/>
      <c r="ACG1163" s="4"/>
      <c r="ACK1163" s="4"/>
      <c r="ACW1163" s="4"/>
      <c r="ADA1163" s="4"/>
      <c r="ADM1163" s="4"/>
      <c r="ADQ1163" s="4"/>
      <c r="AEC1163" s="4"/>
      <c r="AEG1163" s="4"/>
      <c r="AES1163" s="4"/>
      <c r="AEW1163" s="4"/>
      <c r="AFI1163" s="4"/>
      <c r="AFM1163" s="4"/>
      <c r="AFY1163" s="4"/>
      <c r="AGC1163" s="4"/>
      <c r="AGO1163" s="4"/>
      <c r="AGS1163" s="4"/>
      <c r="AHE1163" s="4"/>
      <c r="AHI1163" s="4"/>
      <c r="AHU1163" s="4"/>
      <c r="AHY1163" s="4"/>
      <c r="AIK1163" s="4"/>
      <c r="AIO1163" s="4"/>
      <c r="AJA1163" s="4"/>
      <c r="AJE1163" s="4"/>
      <c r="AJQ1163" s="4"/>
      <c r="AJU1163" s="4"/>
      <c r="AKG1163" s="4"/>
      <c r="AKK1163" s="4"/>
      <c r="AKW1163" s="4"/>
      <c r="ALA1163" s="4"/>
      <c r="ALM1163" s="4"/>
      <c r="ALQ1163" s="4"/>
      <c r="AMC1163" s="4"/>
      <c r="AMG1163" s="4"/>
      <c r="AMS1163" s="4"/>
      <c r="AMW1163" s="4"/>
      <c r="ANI1163" s="4"/>
      <c r="ANM1163" s="4"/>
      <c r="ANY1163" s="4"/>
      <c r="AOC1163" s="4"/>
      <c r="AOO1163" s="4"/>
      <c r="AOS1163" s="4"/>
      <c r="APE1163" s="4"/>
      <c r="API1163" s="4"/>
      <c r="APU1163" s="4"/>
      <c r="APY1163" s="4"/>
      <c r="AQK1163" s="4"/>
      <c r="AQO1163" s="4"/>
      <c r="ARA1163" s="4"/>
      <c r="ARE1163" s="4"/>
      <c r="ARQ1163" s="4"/>
      <c r="ARU1163" s="4"/>
      <c r="ASG1163" s="4"/>
      <c r="ASK1163" s="4"/>
      <c r="ASW1163" s="4"/>
      <c r="ATA1163" s="4"/>
      <c r="ATM1163" s="4"/>
      <c r="ATQ1163" s="4"/>
      <c r="AUC1163" s="4"/>
      <c r="AUG1163" s="4"/>
      <c r="AUS1163" s="4"/>
      <c r="AUW1163" s="4"/>
      <c r="AVI1163" s="4"/>
      <c r="AVM1163" s="4"/>
      <c r="AVY1163" s="4"/>
      <c r="AWC1163" s="4"/>
      <c r="AWO1163" s="4"/>
      <c r="AWS1163" s="4"/>
      <c r="AXE1163" s="4"/>
      <c r="AXI1163" s="4"/>
      <c r="AXU1163" s="4"/>
      <c r="AXY1163" s="4"/>
      <c r="AYK1163" s="4"/>
      <c r="AYO1163" s="4"/>
      <c r="AZA1163" s="4"/>
      <c r="AZE1163" s="4"/>
      <c r="AZQ1163" s="4"/>
      <c r="AZU1163" s="4"/>
      <c r="BAG1163" s="4"/>
      <c r="BAK1163" s="4"/>
      <c r="BAW1163" s="4"/>
      <c r="BBA1163" s="4"/>
      <c r="BBM1163" s="4"/>
      <c r="BBQ1163" s="4"/>
      <c r="BCC1163" s="4"/>
      <c r="BCG1163" s="4"/>
      <c r="BCS1163" s="4"/>
      <c r="BCW1163" s="4"/>
      <c r="BDI1163" s="4"/>
      <c r="BDM1163" s="4"/>
      <c r="BDY1163" s="4"/>
      <c r="BEC1163" s="4"/>
      <c r="BEO1163" s="4"/>
      <c r="BES1163" s="4"/>
      <c r="BFE1163" s="4"/>
      <c r="BFI1163" s="4"/>
      <c r="BFU1163" s="4"/>
    </row>
    <row r="1164" spans="1:1021 1033:1529" x14ac:dyDescent="0.2">
      <c r="A1164" s="4"/>
      <c r="D1164" s="16"/>
      <c r="CO1164" s="4"/>
      <c r="DA1164" s="4"/>
      <c r="DE1164" s="4"/>
      <c r="DQ1164" s="4"/>
      <c r="DU1164" s="4"/>
      <c r="EG1164" s="4"/>
      <c r="EK1164" s="4"/>
      <c r="EW1164" s="4"/>
      <c r="FA1164" s="4"/>
      <c r="FM1164" s="4"/>
      <c r="FQ1164" s="4"/>
      <c r="GC1164" s="4"/>
      <c r="GG1164" s="4"/>
      <c r="GS1164" s="4"/>
      <c r="GW1164" s="4"/>
      <c r="HI1164" s="4"/>
      <c r="HM1164" s="4"/>
      <c r="HY1164" s="4"/>
      <c r="IC1164" s="4"/>
      <c r="IO1164" s="4"/>
      <c r="IS1164" s="4"/>
      <c r="JE1164" s="4"/>
      <c r="JI1164" s="4"/>
      <c r="JU1164" s="4"/>
      <c r="JY1164" s="4"/>
      <c r="KK1164" s="4"/>
      <c r="KO1164" s="4"/>
      <c r="LA1164" s="4"/>
      <c r="LE1164" s="4"/>
      <c r="LQ1164" s="4"/>
      <c r="LU1164" s="4"/>
      <c r="MG1164" s="4"/>
      <c r="MK1164" s="4"/>
      <c r="MW1164" s="4"/>
      <c r="NA1164" s="4"/>
      <c r="NM1164" s="4"/>
      <c r="NQ1164" s="4"/>
      <c r="OC1164" s="4"/>
      <c r="OG1164" s="4"/>
      <c r="OS1164" s="4"/>
      <c r="OW1164" s="4"/>
      <c r="PI1164" s="4"/>
      <c r="PM1164" s="4"/>
      <c r="PY1164" s="4"/>
      <c r="QC1164" s="4"/>
      <c r="QO1164" s="4"/>
      <c r="QS1164" s="4"/>
      <c r="RE1164" s="4"/>
      <c r="RI1164" s="4"/>
      <c r="RU1164" s="4"/>
      <c r="RY1164" s="4"/>
      <c r="SK1164" s="4"/>
      <c r="SO1164" s="4"/>
      <c r="TA1164" s="4"/>
      <c r="TE1164" s="4"/>
      <c r="TQ1164" s="4"/>
      <c r="TU1164" s="4"/>
      <c r="UG1164" s="4"/>
      <c r="UK1164" s="4"/>
      <c r="UW1164" s="4"/>
      <c r="VA1164" s="4"/>
      <c r="VM1164" s="4"/>
      <c r="VQ1164" s="4"/>
      <c r="WC1164" s="4"/>
      <c r="WG1164" s="4"/>
      <c r="WS1164" s="4"/>
      <c r="WW1164" s="4"/>
      <c r="XI1164" s="4"/>
      <c r="XM1164" s="4"/>
      <c r="XY1164" s="4"/>
      <c r="YC1164" s="4"/>
      <c r="YO1164" s="4"/>
      <c r="YS1164" s="4"/>
      <c r="ZE1164" s="4"/>
      <c r="ZI1164" s="4"/>
      <c r="ZU1164" s="4"/>
      <c r="ZY1164" s="4"/>
      <c r="AAK1164" s="4"/>
      <c r="AAO1164" s="4"/>
      <c r="ABA1164" s="4"/>
      <c r="ABE1164" s="4"/>
      <c r="ABQ1164" s="4"/>
      <c r="ABU1164" s="4"/>
      <c r="ACG1164" s="4"/>
      <c r="ACK1164" s="4"/>
      <c r="ACW1164" s="4"/>
      <c r="ADA1164" s="4"/>
      <c r="ADM1164" s="4"/>
      <c r="ADQ1164" s="4"/>
      <c r="AEC1164" s="4"/>
      <c r="AEG1164" s="4"/>
      <c r="AES1164" s="4"/>
      <c r="AEW1164" s="4"/>
      <c r="AFI1164" s="4"/>
      <c r="AFM1164" s="4"/>
      <c r="AFY1164" s="4"/>
      <c r="AGC1164" s="4"/>
      <c r="AGO1164" s="4"/>
      <c r="AGS1164" s="4"/>
      <c r="AHE1164" s="4"/>
      <c r="AHI1164" s="4"/>
      <c r="AHU1164" s="4"/>
      <c r="AHY1164" s="4"/>
      <c r="AIK1164" s="4"/>
      <c r="AIO1164" s="4"/>
      <c r="AJA1164" s="4"/>
      <c r="AJE1164" s="4"/>
      <c r="AJQ1164" s="4"/>
      <c r="AJU1164" s="4"/>
      <c r="AKG1164" s="4"/>
      <c r="AKK1164" s="4"/>
      <c r="AKW1164" s="4"/>
      <c r="ALA1164" s="4"/>
      <c r="ALM1164" s="4"/>
      <c r="ALQ1164" s="4"/>
      <c r="AMC1164" s="4"/>
      <c r="AMG1164" s="4"/>
      <c r="AMS1164" s="4"/>
      <c r="AMW1164" s="4"/>
      <c r="ANI1164" s="4"/>
      <c r="ANM1164" s="4"/>
      <c r="ANY1164" s="4"/>
      <c r="AOC1164" s="4"/>
      <c r="AOO1164" s="4"/>
      <c r="AOS1164" s="4"/>
      <c r="APE1164" s="4"/>
      <c r="API1164" s="4"/>
      <c r="APU1164" s="4"/>
      <c r="APY1164" s="4"/>
      <c r="AQK1164" s="4"/>
      <c r="AQO1164" s="4"/>
      <c r="ARA1164" s="4"/>
      <c r="ARE1164" s="4"/>
      <c r="ARQ1164" s="4"/>
      <c r="ARU1164" s="4"/>
      <c r="ASG1164" s="4"/>
      <c r="ASK1164" s="4"/>
      <c r="ASW1164" s="4"/>
      <c r="ATA1164" s="4"/>
      <c r="ATM1164" s="4"/>
      <c r="ATQ1164" s="4"/>
      <c r="AUC1164" s="4"/>
      <c r="AUG1164" s="4"/>
      <c r="AUS1164" s="4"/>
      <c r="AUW1164" s="4"/>
      <c r="AVI1164" s="4"/>
      <c r="AVM1164" s="4"/>
      <c r="AVY1164" s="4"/>
      <c r="AWC1164" s="4"/>
      <c r="AWO1164" s="4"/>
      <c r="AWS1164" s="4"/>
      <c r="AXE1164" s="4"/>
      <c r="AXI1164" s="4"/>
      <c r="AXU1164" s="4"/>
      <c r="AXY1164" s="4"/>
      <c r="AYK1164" s="4"/>
      <c r="AYO1164" s="4"/>
      <c r="AZA1164" s="4"/>
      <c r="AZE1164" s="4"/>
      <c r="AZQ1164" s="4"/>
      <c r="AZU1164" s="4"/>
      <c r="BAG1164" s="4"/>
      <c r="BAK1164" s="4"/>
      <c r="BAW1164" s="4"/>
      <c r="BBA1164" s="4"/>
      <c r="BBM1164" s="4"/>
      <c r="BBQ1164" s="4"/>
      <c r="BCC1164" s="4"/>
      <c r="BCG1164" s="4"/>
      <c r="BCS1164" s="4"/>
      <c r="BCW1164" s="4"/>
      <c r="BDI1164" s="4"/>
      <c r="BDM1164" s="4"/>
      <c r="BDY1164" s="4"/>
      <c r="BEC1164" s="4"/>
      <c r="BEO1164" s="4"/>
      <c r="BES1164" s="4"/>
      <c r="BFE1164" s="4"/>
      <c r="BFI1164" s="4"/>
      <c r="BFU1164" s="4"/>
    </row>
    <row r="1165" spans="1:1021 1033:1529" x14ac:dyDescent="0.2">
      <c r="A1165" s="4"/>
      <c r="D1165" s="16"/>
      <c r="CO1165" s="4"/>
      <c r="DA1165" s="4"/>
      <c r="DE1165" s="4"/>
      <c r="DQ1165" s="4"/>
      <c r="DU1165" s="4"/>
      <c r="EG1165" s="4"/>
      <c r="EK1165" s="4"/>
      <c r="EW1165" s="4"/>
      <c r="FA1165" s="4"/>
      <c r="FM1165" s="4"/>
      <c r="FQ1165" s="4"/>
      <c r="GC1165" s="4"/>
      <c r="GG1165" s="4"/>
      <c r="GS1165" s="4"/>
      <c r="GW1165" s="4"/>
      <c r="HI1165" s="4"/>
      <c r="HM1165" s="4"/>
      <c r="HY1165" s="4"/>
      <c r="IC1165" s="4"/>
      <c r="IO1165" s="4"/>
      <c r="IS1165" s="4"/>
      <c r="JE1165" s="4"/>
      <c r="JI1165" s="4"/>
      <c r="JU1165" s="4"/>
      <c r="JY1165" s="4"/>
      <c r="KK1165" s="4"/>
      <c r="KO1165" s="4"/>
      <c r="LA1165" s="4"/>
      <c r="LE1165" s="4"/>
      <c r="LQ1165" s="4"/>
      <c r="LU1165" s="4"/>
      <c r="MG1165" s="4"/>
      <c r="MK1165" s="4"/>
      <c r="MW1165" s="4"/>
      <c r="NA1165" s="4"/>
      <c r="NM1165" s="4"/>
      <c r="NQ1165" s="4"/>
      <c r="OC1165" s="4"/>
      <c r="OG1165" s="4"/>
      <c r="OS1165" s="4"/>
      <c r="OW1165" s="4"/>
      <c r="PI1165" s="4"/>
      <c r="PM1165" s="4"/>
      <c r="PY1165" s="4"/>
      <c r="QC1165" s="4"/>
      <c r="QO1165" s="4"/>
      <c r="QS1165" s="4"/>
      <c r="RE1165" s="4"/>
      <c r="RI1165" s="4"/>
      <c r="RU1165" s="4"/>
      <c r="RY1165" s="4"/>
      <c r="SK1165" s="4"/>
      <c r="SO1165" s="4"/>
      <c r="TA1165" s="4"/>
      <c r="TE1165" s="4"/>
      <c r="TQ1165" s="4"/>
      <c r="TU1165" s="4"/>
      <c r="UG1165" s="4"/>
      <c r="UK1165" s="4"/>
      <c r="UW1165" s="4"/>
      <c r="VA1165" s="4"/>
      <c r="VM1165" s="4"/>
      <c r="VQ1165" s="4"/>
      <c r="WC1165" s="4"/>
      <c r="WG1165" s="4"/>
      <c r="WS1165" s="4"/>
      <c r="WW1165" s="4"/>
      <c r="XI1165" s="4"/>
      <c r="XM1165" s="4"/>
      <c r="XY1165" s="4"/>
      <c r="YC1165" s="4"/>
      <c r="YO1165" s="4"/>
      <c r="YS1165" s="4"/>
      <c r="ZE1165" s="4"/>
      <c r="ZI1165" s="4"/>
      <c r="ZU1165" s="4"/>
      <c r="ZY1165" s="4"/>
      <c r="AAK1165" s="4"/>
      <c r="AAO1165" s="4"/>
      <c r="ABA1165" s="4"/>
      <c r="ABE1165" s="4"/>
      <c r="ABQ1165" s="4"/>
      <c r="ABU1165" s="4"/>
      <c r="ACG1165" s="4"/>
      <c r="ACK1165" s="4"/>
      <c r="ACW1165" s="4"/>
      <c r="ADA1165" s="4"/>
      <c r="ADM1165" s="4"/>
      <c r="ADQ1165" s="4"/>
      <c r="AEC1165" s="4"/>
      <c r="AEG1165" s="4"/>
      <c r="AES1165" s="4"/>
      <c r="AEW1165" s="4"/>
      <c r="AFI1165" s="4"/>
      <c r="AFM1165" s="4"/>
      <c r="AFY1165" s="4"/>
      <c r="AGC1165" s="4"/>
      <c r="AGO1165" s="4"/>
      <c r="AGS1165" s="4"/>
      <c r="AHE1165" s="4"/>
      <c r="AHI1165" s="4"/>
      <c r="AHU1165" s="4"/>
      <c r="AHY1165" s="4"/>
      <c r="AIK1165" s="4"/>
      <c r="AIO1165" s="4"/>
      <c r="AJA1165" s="4"/>
      <c r="AJE1165" s="4"/>
      <c r="AJQ1165" s="4"/>
      <c r="AJU1165" s="4"/>
      <c r="AKG1165" s="4"/>
      <c r="AKK1165" s="4"/>
      <c r="AKW1165" s="4"/>
      <c r="ALA1165" s="4"/>
      <c r="ALM1165" s="4"/>
      <c r="ALQ1165" s="4"/>
      <c r="AMC1165" s="4"/>
      <c r="AMG1165" s="4"/>
      <c r="AMS1165" s="4"/>
      <c r="AMW1165" s="4"/>
      <c r="ANI1165" s="4"/>
      <c r="ANM1165" s="4"/>
      <c r="ANY1165" s="4"/>
      <c r="AOC1165" s="4"/>
      <c r="AOO1165" s="4"/>
      <c r="AOS1165" s="4"/>
      <c r="APE1165" s="4"/>
      <c r="API1165" s="4"/>
      <c r="APU1165" s="4"/>
      <c r="APY1165" s="4"/>
      <c r="AQK1165" s="4"/>
      <c r="AQO1165" s="4"/>
      <c r="ARA1165" s="4"/>
      <c r="ARE1165" s="4"/>
      <c r="ARQ1165" s="4"/>
      <c r="ARU1165" s="4"/>
      <c r="ASG1165" s="4"/>
      <c r="ASK1165" s="4"/>
      <c r="ASW1165" s="4"/>
      <c r="ATA1165" s="4"/>
      <c r="ATM1165" s="4"/>
      <c r="ATQ1165" s="4"/>
      <c r="AUC1165" s="4"/>
      <c r="AUG1165" s="4"/>
      <c r="AUS1165" s="4"/>
      <c r="AUW1165" s="4"/>
      <c r="AVI1165" s="4"/>
      <c r="AVM1165" s="4"/>
      <c r="AVY1165" s="4"/>
      <c r="AWC1165" s="4"/>
      <c r="AWO1165" s="4"/>
      <c r="AWS1165" s="4"/>
      <c r="AXE1165" s="4"/>
      <c r="AXI1165" s="4"/>
      <c r="AXU1165" s="4"/>
      <c r="AXY1165" s="4"/>
      <c r="AYK1165" s="4"/>
      <c r="AYO1165" s="4"/>
      <c r="AZA1165" s="4"/>
      <c r="AZE1165" s="4"/>
      <c r="AZQ1165" s="4"/>
      <c r="AZU1165" s="4"/>
      <c r="BAG1165" s="4"/>
      <c r="BAK1165" s="4"/>
      <c r="BAW1165" s="4"/>
      <c r="BBA1165" s="4"/>
      <c r="BBM1165" s="4"/>
      <c r="BBQ1165" s="4"/>
      <c r="BCC1165" s="4"/>
      <c r="BCG1165" s="4"/>
      <c r="BCS1165" s="4"/>
      <c r="BCW1165" s="4"/>
      <c r="BDI1165" s="4"/>
      <c r="BDM1165" s="4"/>
      <c r="BDY1165" s="4"/>
      <c r="BEC1165" s="4"/>
      <c r="BEO1165" s="4"/>
      <c r="BES1165" s="4"/>
      <c r="BFE1165" s="4"/>
      <c r="BFI1165" s="4"/>
      <c r="BFU1165" s="4"/>
    </row>
    <row r="1166" spans="1:1021 1033:1529" x14ac:dyDescent="0.2">
      <c r="A1166" s="4"/>
      <c r="D1166" s="16"/>
      <c r="CO1166" s="4"/>
      <c r="DA1166" s="4"/>
      <c r="DE1166" s="4"/>
      <c r="DQ1166" s="4"/>
      <c r="DU1166" s="4"/>
      <c r="EG1166" s="4"/>
      <c r="EK1166" s="4"/>
      <c r="EW1166" s="4"/>
      <c r="FA1166" s="4"/>
      <c r="FM1166" s="4"/>
      <c r="FQ1166" s="4"/>
      <c r="GC1166" s="4"/>
      <c r="GG1166" s="4"/>
      <c r="GS1166" s="4"/>
      <c r="GW1166" s="4"/>
      <c r="HI1166" s="4"/>
      <c r="HM1166" s="4"/>
      <c r="HY1166" s="4"/>
      <c r="IC1166" s="4"/>
      <c r="IO1166" s="4"/>
      <c r="IS1166" s="4"/>
      <c r="JE1166" s="4"/>
      <c r="JI1166" s="4"/>
      <c r="JU1166" s="4"/>
      <c r="JY1166" s="4"/>
      <c r="KK1166" s="4"/>
      <c r="KO1166" s="4"/>
      <c r="LA1166" s="4"/>
      <c r="LE1166" s="4"/>
      <c r="LQ1166" s="4"/>
      <c r="LU1166" s="4"/>
      <c r="MG1166" s="4"/>
      <c r="MK1166" s="4"/>
      <c r="MW1166" s="4"/>
      <c r="NA1166" s="4"/>
      <c r="NM1166" s="4"/>
      <c r="NQ1166" s="4"/>
      <c r="OC1166" s="4"/>
      <c r="OG1166" s="4"/>
      <c r="OS1166" s="4"/>
      <c r="OW1166" s="4"/>
      <c r="PI1166" s="4"/>
      <c r="PM1166" s="4"/>
      <c r="PY1166" s="4"/>
      <c r="QC1166" s="4"/>
      <c r="QO1166" s="4"/>
      <c r="QS1166" s="4"/>
      <c r="RE1166" s="4"/>
      <c r="RI1166" s="4"/>
      <c r="RU1166" s="4"/>
      <c r="RY1166" s="4"/>
      <c r="SK1166" s="4"/>
      <c r="SO1166" s="4"/>
      <c r="TA1166" s="4"/>
      <c r="TE1166" s="4"/>
      <c r="TQ1166" s="4"/>
      <c r="TU1166" s="4"/>
      <c r="UG1166" s="4"/>
      <c r="UK1166" s="4"/>
      <c r="UW1166" s="4"/>
      <c r="VA1166" s="4"/>
      <c r="VM1166" s="4"/>
      <c r="VQ1166" s="4"/>
      <c r="WC1166" s="4"/>
      <c r="WG1166" s="4"/>
      <c r="WS1166" s="4"/>
      <c r="WW1166" s="4"/>
      <c r="XI1166" s="4"/>
      <c r="XM1166" s="4"/>
      <c r="XY1166" s="4"/>
      <c r="YC1166" s="4"/>
      <c r="YO1166" s="4"/>
      <c r="YS1166" s="4"/>
      <c r="ZE1166" s="4"/>
      <c r="ZI1166" s="4"/>
      <c r="ZU1166" s="4"/>
      <c r="ZY1166" s="4"/>
      <c r="AAK1166" s="4"/>
      <c r="AAO1166" s="4"/>
      <c r="ABA1166" s="4"/>
      <c r="ABE1166" s="4"/>
      <c r="ABQ1166" s="4"/>
      <c r="ABU1166" s="4"/>
      <c r="ACG1166" s="4"/>
      <c r="ACK1166" s="4"/>
      <c r="ACW1166" s="4"/>
      <c r="ADA1166" s="4"/>
      <c r="ADM1166" s="4"/>
      <c r="ADQ1166" s="4"/>
      <c r="AEC1166" s="4"/>
      <c r="AEG1166" s="4"/>
      <c r="AES1166" s="4"/>
      <c r="AEW1166" s="4"/>
      <c r="AFI1166" s="4"/>
      <c r="AFM1166" s="4"/>
      <c r="AFY1166" s="4"/>
      <c r="AGC1166" s="4"/>
      <c r="AGO1166" s="4"/>
      <c r="AGS1166" s="4"/>
      <c r="AHE1166" s="4"/>
      <c r="AHI1166" s="4"/>
      <c r="AHU1166" s="4"/>
      <c r="AHY1166" s="4"/>
      <c r="AIK1166" s="4"/>
      <c r="AIO1166" s="4"/>
      <c r="AJA1166" s="4"/>
      <c r="AJE1166" s="4"/>
      <c r="AJQ1166" s="4"/>
      <c r="AJU1166" s="4"/>
      <c r="AKG1166" s="4"/>
      <c r="AKK1166" s="4"/>
      <c r="AKW1166" s="4"/>
      <c r="ALA1166" s="4"/>
      <c r="ALM1166" s="4"/>
      <c r="ALQ1166" s="4"/>
      <c r="AMC1166" s="4"/>
      <c r="AMG1166" s="4"/>
      <c r="AMS1166" s="4"/>
      <c r="AMW1166" s="4"/>
      <c r="ANI1166" s="4"/>
      <c r="ANM1166" s="4"/>
      <c r="ANY1166" s="4"/>
      <c r="AOC1166" s="4"/>
      <c r="AOO1166" s="4"/>
      <c r="AOS1166" s="4"/>
      <c r="APE1166" s="4"/>
      <c r="API1166" s="4"/>
      <c r="APU1166" s="4"/>
      <c r="APY1166" s="4"/>
      <c r="AQK1166" s="4"/>
      <c r="AQO1166" s="4"/>
      <c r="ARA1166" s="4"/>
      <c r="ARE1166" s="4"/>
      <c r="ARQ1166" s="4"/>
      <c r="ARU1166" s="4"/>
      <c r="ASG1166" s="4"/>
      <c r="ASK1166" s="4"/>
      <c r="ASW1166" s="4"/>
      <c r="ATA1166" s="4"/>
      <c r="ATM1166" s="4"/>
      <c r="ATQ1166" s="4"/>
      <c r="AUC1166" s="4"/>
      <c r="AUG1166" s="4"/>
      <c r="AUS1166" s="4"/>
      <c r="AUW1166" s="4"/>
      <c r="AVI1166" s="4"/>
      <c r="AVM1166" s="4"/>
      <c r="AVY1166" s="4"/>
      <c r="AWC1166" s="4"/>
      <c r="AWO1166" s="4"/>
      <c r="AWS1166" s="4"/>
      <c r="AXE1166" s="4"/>
      <c r="AXI1166" s="4"/>
      <c r="AXU1166" s="4"/>
      <c r="AXY1166" s="4"/>
      <c r="AYK1166" s="4"/>
      <c r="AYO1166" s="4"/>
      <c r="AZA1166" s="4"/>
      <c r="AZE1166" s="4"/>
      <c r="AZQ1166" s="4"/>
      <c r="AZU1166" s="4"/>
      <c r="BAG1166" s="4"/>
      <c r="BAK1166" s="4"/>
      <c r="BAW1166" s="4"/>
      <c r="BBA1166" s="4"/>
      <c r="BBM1166" s="4"/>
      <c r="BBQ1166" s="4"/>
      <c r="BCC1166" s="4"/>
      <c r="BCG1166" s="4"/>
      <c r="BCS1166" s="4"/>
      <c r="BCW1166" s="4"/>
      <c r="BDI1166" s="4"/>
      <c r="BDM1166" s="4"/>
      <c r="BDY1166" s="4"/>
      <c r="BEC1166" s="4"/>
      <c r="BEO1166" s="4"/>
      <c r="BES1166" s="4"/>
      <c r="BFE1166" s="4"/>
      <c r="BFI1166" s="4"/>
      <c r="BFU1166" s="4"/>
    </row>
    <row r="1167" spans="1:1021 1033:1529" x14ac:dyDescent="0.2">
      <c r="A1167" s="4"/>
      <c r="D1167" s="16"/>
      <c r="CO1167" s="4"/>
      <c r="DA1167" s="4"/>
      <c r="DE1167" s="4"/>
      <c r="DQ1167" s="4"/>
      <c r="DU1167" s="4"/>
      <c r="EG1167" s="4"/>
      <c r="EK1167" s="4"/>
      <c r="EW1167" s="4"/>
      <c r="FA1167" s="4"/>
      <c r="FM1167" s="4"/>
      <c r="FQ1167" s="4"/>
      <c r="GC1167" s="4"/>
      <c r="GG1167" s="4"/>
      <c r="GS1167" s="4"/>
      <c r="GW1167" s="4"/>
      <c r="HI1167" s="4"/>
      <c r="HM1167" s="4"/>
      <c r="HY1167" s="4"/>
      <c r="IC1167" s="4"/>
      <c r="IO1167" s="4"/>
      <c r="IS1167" s="4"/>
      <c r="JE1167" s="4"/>
      <c r="JI1167" s="4"/>
      <c r="JU1167" s="4"/>
      <c r="JY1167" s="4"/>
      <c r="KK1167" s="4"/>
      <c r="KO1167" s="4"/>
      <c r="LA1167" s="4"/>
      <c r="LE1167" s="4"/>
      <c r="LQ1167" s="4"/>
      <c r="LU1167" s="4"/>
      <c r="MG1167" s="4"/>
      <c r="MK1167" s="4"/>
      <c r="MW1167" s="4"/>
      <c r="NA1167" s="4"/>
      <c r="NM1167" s="4"/>
      <c r="NQ1167" s="4"/>
      <c r="OC1167" s="4"/>
      <c r="OG1167" s="4"/>
      <c r="OS1167" s="4"/>
      <c r="OW1167" s="4"/>
      <c r="PI1167" s="4"/>
      <c r="PM1167" s="4"/>
      <c r="PY1167" s="4"/>
      <c r="QC1167" s="4"/>
      <c r="QO1167" s="4"/>
      <c r="QS1167" s="4"/>
      <c r="RE1167" s="4"/>
      <c r="RI1167" s="4"/>
      <c r="RU1167" s="4"/>
      <c r="RY1167" s="4"/>
      <c r="SK1167" s="4"/>
      <c r="SO1167" s="4"/>
      <c r="TA1167" s="4"/>
      <c r="TE1167" s="4"/>
      <c r="TQ1167" s="4"/>
      <c r="TU1167" s="4"/>
      <c r="UG1167" s="4"/>
      <c r="UK1167" s="4"/>
      <c r="UW1167" s="4"/>
      <c r="VA1167" s="4"/>
      <c r="VM1167" s="4"/>
      <c r="VQ1167" s="4"/>
      <c r="WC1167" s="4"/>
      <c r="WG1167" s="4"/>
      <c r="WS1167" s="4"/>
      <c r="WW1167" s="4"/>
      <c r="XI1167" s="4"/>
      <c r="XM1167" s="4"/>
      <c r="XY1167" s="4"/>
      <c r="YC1167" s="4"/>
      <c r="YO1167" s="4"/>
      <c r="YS1167" s="4"/>
      <c r="ZE1167" s="4"/>
      <c r="ZI1167" s="4"/>
      <c r="ZU1167" s="4"/>
      <c r="ZY1167" s="4"/>
      <c r="AAK1167" s="4"/>
      <c r="AAO1167" s="4"/>
      <c r="ABA1167" s="4"/>
      <c r="ABE1167" s="4"/>
      <c r="ABQ1167" s="4"/>
      <c r="ABU1167" s="4"/>
      <c r="ACG1167" s="4"/>
      <c r="ACK1167" s="4"/>
      <c r="ACW1167" s="4"/>
      <c r="ADA1167" s="4"/>
      <c r="ADM1167" s="4"/>
      <c r="ADQ1167" s="4"/>
      <c r="AEC1167" s="4"/>
      <c r="AEG1167" s="4"/>
      <c r="AES1167" s="4"/>
      <c r="AEW1167" s="4"/>
      <c r="AFI1167" s="4"/>
      <c r="AFM1167" s="4"/>
      <c r="AFY1167" s="4"/>
      <c r="AGC1167" s="4"/>
      <c r="AGO1167" s="4"/>
      <c r="AGS1167" s="4"/>
      <c r="AHE1167" s="4"/>
      <c r="AHI1167" s="4"/>
      <c r="AHU1167" s="4"/>
      <c r="AHY1167" s="4"/>
      <c r="AIK1167" s="4"/>
      <c r="AIO1167" s="4"/>
      <c r="AJA1167" s="4"/>
      <c r="AJE1167" s="4"/>
      <c r="AJQ1167" s="4"/>
      <c r="AJU1167" s="4"/>
      <c r="AKG1167" s="4"/>
      <c r="AKK1167" s="4"/>
      <c r="AKW1167" s="4"/>
      <c r="ALA1167" s="4"/>
      <c r="ALM1167" s="4"/>
      <c r="ALQ1167" s="4"/>
      <c r="AMC1167" s="4"/>
      <c r="AMG1167" s="4"/>
      <c r="AMS1167" s="4"/>
      <c r="AMW1167" s="4"/>
      <c r="ANI1167" s="4"/>
      <c r="ANM1167" s="4"/>
      <c r="ANY1167" s="4"/>
      <c r="AOC1167" s="4"/>
      <c r="AOO1167" s="4"/>
      <c r="AOS1167" s="4"/>
      <c r="APE1167" s="4"/>
      <c r="API1167" s="4"/>
      <c r="APU1167" s="4"/>
      <c r="APY1167" s="4"/>
      <c r="AQK1167" s="4"/>
      <c r="AQO1167" s="4"/>
      <c r="ARA1167" s="4"/>
      <c r="ARE1167" s="4"/>
      <c r="ARQ1167" s="4"/>
      <c r="ARU1167" s="4"/>
      <c r="ASG1167" s="4"/>
      <c r="ASK1167" s="4"/>
      <c r="ASW1167" s="4"/>
      <c r="ATA1167" s="4"/>
      <c r="ATM1167" s="4"/>
      <c r="ATQ1167" s="4"/>
      <c r="AUC1167" s="4"/>
      <c r="AUG1167" s="4"/>
      <c r="AUS1167" s="4"/>
      <c r="AUW1167" s="4"/>
      <c r="AVI1167" s="4"/>
      <c r="AVM1167" s="4"/>
      <c r="AVY1167" s="4"/>
      <c r="AWC1167" s="4"/>
      <c r="AWO1167" s="4"/>
      <c r="AWS1167" s="4"/>
      <c r="AXE1167" s="4"/>
      <c r="AXI1167" s="4"/>
      <c r="AXU1167" s="4"/>
      <c r="AXY1167" s="4"/>
      <c r="AYK1167" s="4"/>
      <c r="AYO1167" s="4"/>
      <c r="AZA1167" s="4"/>
      <c r="AZE1167" s="4"/>
      <c r="AZQ1167" s="4"/>
      <c r="AZU1167" s="4"/>
      <c r="BAG1167" s="4"/>
      <c r="BAK1167" s="4"/>
      <c r="BAW1167" s="4"/>
      <c r="BBA1167" s="4"/>
      <c r="BBM1167" s="4"/>
      <c r="BBQ1167" s="4"/>
      <c r="BCC1167" s="4"/>
      <c r="BCG1167" s="4"/>
      <c r="BCS1167" s="4"/>
      <c r="BCW1167" s="4"/>
      <c r="BDI1167" s="4"/>
      <c r="BDM1167" s="4"/>
      <c r="BDY1167" s="4"/>
      <c r="BEC1167" s="4"/>
      <c r="BEO1167" s="4"/>
      <c r="BES1167" s="4"/>
      <c r="BFE1167" s="4"/>
      <c r="BFI1167" s="4"/>
      <c r="BFU1167" s="4"/>
    </row>
    <row r="1168" spans="1:1021 1033:1529" x14ac:dyDescent="0.2">
      <c r="A1168" s="4"/>
      <c r="D1168" s="16"/>
      <c r="CO1168" s="4"/>
      <c r="DA1168" s="4"/>
      <c r="DE1168" s="4"/>
      <c r="DQ1168" s="4"/>
      <c r="DU1168" s="4"/>
      <c r="EG1168" s="4"/>
      <c r="EK1168" s="4"/>
      <c r="EW1168" s="4"/>
      <c r="FA1168" s="4"/>
      <c r="FM1168" s="4"/>
      <c r="FQ1168" s="4"/>
      <c r="GC1168" s="4"/>
      <c r="GG1168" s="4"/>
      <c r="GS1168" s="4"/>
      <c r="GW1168" s="4"/>
      <c r="HI1168" s="4"/>
      <c r="HM1168" s="4"/>
      <c r="HY1168" s="4"/>
      <c r="IC1168" s="4"/>
      <c r="IO1168" s="4"/>
      <c r="IS1168" s="4"/>
      <c r="JE1168" s="4"/>
      <c r="JI1168" s="4"/>
      <c r="JU1168" s="4"/>
      <c r="JY1168" s="4"/>
      <c r="KK1168" s="4"/>
      <c r="KO1168" s="4"/>
      <c r="LA1168" s="4"/>
      <c r="LE1168" s="4"/>
      <c r="LQ1168" s="4"/>
      <c r="LU1168" s="4"/>
      <c r="MG1168" s="4"/>
      <c r="MK1168" s="4"/>
      <c r="MW1168" s="4"/>
      <c r="NA1168" s="4"/>
      <c r="NM1168" s="4"/>
      <c r="NQ1168" s="4"/>
      <c r="OC1168" s="4"/>
      <c r="OG1168" s="4"/>
      <c r="OS1168" s="4"/>
      <c r="OW1168" s="4"/>
      <c r="PI1168" s="4"/>
      <c r="PM1168" s="4"/>
      <c r="PY1168" s="4"/>
      <c r="QC1168" s="4"/>
      <c r="QO1168" s="4"/>
      <c r="QS1168" s="4"/>
      <c r="RE1168" s="4"/>
      <c r="RI1168" s="4"/>
      <c r="RU1168" s="4"/>
      <c r="RY1168" s="4"/>
      <c r="SK1168" s="4"/>
      <c r="SO1168" s="4"/>
      <c r="TA1168" s="4"/>
      <c r="TE1168" s="4"/>
      <c r="TQ1168" s="4"/>
      <c r="TU1168" s="4"/>
      <c r="UG1168" s="4"/>
      <c r="UK1168" s="4"/>
      <c r="UW1168" s="4"/>
      <c r="VA1168" s="4"/>
      <c r="VM1168" s="4"/>
      <c r="VQ1168" s="4"/>
      <c r="WC1168" s="4"/>
      <c r="WG1168" s="4"/>
      <c r="WS1168" s="4"/>
      <c r="WW1168" s="4"/>
      <c r="XI1168" s="4"/>
      <c r="XM1168" s="4"/>
      <c r="XY1168" s="4"/>
      <c r="YC1168" s="4"/>
      <c r="YO1168" s="4"/>
      <c r="YS1168" s="4"/>
      <c r="ZE1168" s="4"/>
      <c r="ZI1168" s="4"/>
      <c r="ZU1168" s="4"/>
      <c r="ZY1168" s="4"/>
      <c r="AAK1168" s="4"/>
      <c r="AAO1168" s="4"/>
      <c r="ABA1168" s="4"/>
      <c r="ABE1168" s="4"/>
      <c r="ABQ1168" s="4"/>
      <c r="ABU1168" s="4"/>
      <c r="ACG1168" s="4"/>
      <c r="ACK1168" s="4"/>
      <c r="ACW1168" s="4"/>
      <c r="ADA1168" s="4"/>
      <c r="ADM1168" s="4"/>
      <c r="ADQ1168" s="4"/>
      <c r="AEC1168" s="4"/>
      <c r="AEG1168" s="4"/>
      <c r="AES1168" s="4"/>
      <c r="AEW1168" s="4"/>
      <c r="AFI1168" s="4"/>
      <c r="AFM1168" s="4"/>
      <c r="AFY1168" s="4"/>
      <c r="AGC1168" s="4"/>
      <c r="AGO1168" s="4"/>
      <c r="AGS1168" s="4"/>
      <c r="AHE1168" s="4"/>
      <c r="AHI1168" s="4"/>
      <c r="AHU1168" s="4"/>
      <c r="AHY1168" s="4"/>
      <c r="AIK1168" s="4"/>
      <c r="AIO1168" s="4"/>
      <c r="AJA1168" s="4"/>
      <c r="AJE1168" s="4"/>
      <c r="AJQ1168" s="4"/>
      <c r="AJU1168" s="4"/>
      <c r="AKG1168" s="4"/>
      <c r="AKK1168" s="4"/>
      <c r="AKW1168" s="4"/>
      <c r="ALA1168" s="4"/>
      <c r="ALM1168" s="4"/>
      <c r="ALQ1168" s="4"/>
      <c r="AMC1168" s="4"/>
      <c r="AMG1168" s="4"/>
      <c r="AMS1168" s="4"/>
      <c r="AMW1168" s="4"/>
      <c r="ANI1168" s="4"/>
      <c r="ANM1168" s="4"/>
      <c r="ANY1168" s="4"/>
      <c r="AOC1168" s="4"/>
      <c r="AOO1168" s="4"/>
      <c r="AOS1168" s="4"/>
      <c r="APE1168" s="4"/>
      <c r="API1168" s="4"/>
      <c r="APU1168" s="4"/>
      <c r="APY1168" s="4"/>
      <c r="AQK1168" s="4"/>
      <c r="AQO1168" s="4"/>
      <c r="ARA1168" s="4"/>
      <c r="ARE1168" s="4"/>
      <c r="ARQ1168" s="4"/>
      <c r="ARU1168" s="4"/>
      <c r="ASG1168" s="4"/>
      <c r="ASK1168" s="4"/>
      <c r="ASW1168" s="4"/>
      <c r="ATA1168" s="4"/>
      <c r="ATM1168" s="4"/>
      <c r="ATQ1168" s="4"/>
      <c r="AUC1168" s="4"/>
      <c r="AUG1168" s="4"/>
      <c r="AUS1168" s="4"/>
      <c r="AUW1168" s="4"/>
      <c r="AVI1168" s="4"/>
      <c r="AVM1168" s="4"/>
      <c r="AVY1168" s="4"/>
      <c r="AWC1168" s="4"/>
      <c r="AWO1168" s="4"/>
      <c r="AWS1168" s="4"/>
      <c r="AXE1168" s="4"/>
      <c r="AXI1168" s="4"/>
      <c r="AXU1168" s="4"/>
      <c r="AXY1168" s="4"/>
      <c r="AYK1168" s="4"/>
      <c r="AYO1168" s="4"/>
      <c r="AZA1168" s="4"/>
      <c r="AZE1168" s="4"/>
      <c r="AZQ1168" s="4"/>
      <c r="AZU1168" s="4"/>
      <c r="BAG1168" s="4"/>
      <c r="BAK1168" s="4"/>
      <c r="BAW1168" s="4"/>
      <c r="BBA1168" s="4"/>
      <c r="BBM1168" s="4"/>
      <c r="BBQ1168" s="4"/>
      <c r="BCC1168" s="4"/>
      <c r="BCG1168" s="4"/>
      <c r="BCS1168" s="4"/>
      <c r="BCW1168" s="4"/>
      <c r="BDI1168" s="4"/>
      <c r="BDM1168" s="4"/>
      <c r="BDY1168" s="4"/>
      <c r="BEC1168" s="4"/>
      <c r="BEO1168" s="4"/>
      <c r="BES1168" s="4"/>
      <c r="BFE1168" s="4"/>
      <c r="BFI1168" s="4"/>
      <c r="BFU1168" s="4"/>
    </row>
    <row r="1169" spans="1:1021 1033:1529" x14ac:dyDescent="0.2">
      <c r="A1169" s="4"/>
      <c r="D1169" s="16"/>
      <c r="CO1169" s="4"/>
      <c r="DA1169" s="4"/>
      <c r="DE1169" s="4"/>
      <c r="DQ1169" s="4"/>
      <c r="DU1169" s="4"/>
      <c r="EG1169" s="4"/>
      <c r="EK1169" s="4"/>
      <c r="EW1169" s="4"/>
      <c r="FA1169" s="4"/>
      <c r="FM1169" s="4"/>
      <c r="FQ1169" s="4"/>
      <c r="GC1169" s="4"/>
      <c r="GG1169" s="4"/>
      <c r="GS1169" s="4"/>
      <c r="GW1169" s="4"/>
      <c r="HI1169" s="4"/>
      <c r="HM1169" s="4"/>
      <c r="HY1169" s="4"/>
      <c r="IC1169" s="4"/>
      <c r="IO1169" s="4"/>
      <c r="IS1169" s="4"/>
      <c r="JE1169" s="4"/>
      <c r="JI1169" s="4"/>
      <c r="JU1169" s="4"/>
      <c r="JY1169" s="4"/>
      <c r="KK1169" s="4"/>
      <c r="KO1169" s="4"/>
      <c r="LA1169" s="4"/>
      <c r="LE1169" s="4"/>
      <c r="LQ1169" s="4"/>
      <c r="LU1169" s="4"/>
      <c r="MG1169" s="4"/>
      <c r="MK1169" s="4"/>
      <c r="MW1169" s="4"/>
      <c r="NA1169" s="4"/>
      <c r="NM1169" s="4"/>
      <c r="NQ1169" s="4"/>
      <c r="OC1169" s="4"/>
      <c r="OG1169" s="4"/>
      <c r="OS1169" s="4"/>
      <c r="OW1169" s="4"/>
      <c r="PI1169" s="4"/>
      <c r="PM1169" s="4"/>
      <c r="PY1169" s="4"/>
      <c r="QC1169" s="4"/>
      <c r="QO1169" s="4"/>
      <c r="QS1169" s="4"/>
      <c r="RE1169" s="4"/>
      <c r="RI1169" s="4"/>
      <c r="RU1169" s="4"/>
      <c r="RY1169" s="4"/>
      <c r="SK1169" s="4"/>
      <c r="SO1169" s="4"/>
      <c r="TA1169" s="4"/>
      <c r="TE1169" s="4"/>
      <c r="TQ1169" s="4"/>
      <c r="TU1169" s="4"/>
      <c r="UG1169" s="4"/>
      <c r="UK1169" s="4"/>
      <c r="UW1169" s="4"/>
      <c r="VA1169" s="4"/>
      <c r="VM1169" s="4"/>
      <c r="VQ1169" s="4"/>
      <c r="WC1169" s="4"/>
      <c r="WG1169" s="4"/>
      <c r="WS1169" s="4"/>
      <c r="WW1169" s="4"/>
      <c r="XI1169" s="4"/>
      <c r="XM1169" s="4"/>
      <c r="XY1169" s="4"/>
      <c r="YC1169" s="4"/>
      <c r="YO1169" s="4"/>
      <c r="YS1169" s="4"/>
      <c r="ZE1169" s="4"/>
      <c r="ZI1169" s="4"/>
      <c r="ZU1169" s="4"/>
      <c r="ZY1169" s="4"/>
      <c r="AAK1169" s="4"/>
      <c r="AAO1169" s="4"/>
      <c r="ABA1169" s="4"/>
      <c r="ABE1169" s="4"/>
      <c r="ABQ1169" s="4"/>
      <c r="ABU1169" s="4"/>
      <c r="ACG1169" s="4"/>
      <c r="ACK1169" s="4"/>
      <c r="ACW1169" s="4"/>
      <c r="ADA1169" s="4"/>
      <c r="ADM1169" s="4"/>
      <c r="ADQ1169" s="4"/>
      <c r="AEC1169" s="4"/>
      <c r="AEG1169" s="4"/>
      <c r="AES1169" s="4"/>
      <c r="AEW1169" s="4"/>
      <c r="AFI1169" s="4"/>
      <c r="AFM1169" s="4"/>
      <c r="AFY1169" s="4"/>
      <c r="AGC1169" s="4"/>
      <c r="AGO1169" s="4"/>
      <c r="AGS1169" s="4"/>
      <c r="AHE1169" s="4"/>
      <c r="AHI1169" s="4"/>
      <c r="AHU1169" s="4"/>
      <c r="AHY1169" s="4"/>
      <c r="AIK1169" s="4"/>
      <c r="AIO1169" s="4"/>
      <c r="AJA1169" s="4"/>
      <c r="AJE1169" s="4"/>
      <c r="AJQ1169" s="4"/>
      <c r="AJU1169" s="4"/>
      <c r="AKG1169" s="4"/>
      <c r="AKK1169" s="4"/>
      <c r="AKW1169" s="4"/>
      <c r="ALA1169" s="4"/>
      <c r="ALM1169" s="4"/>
      <c r="ALQ1169" s="4"/>
      <c r="AMC1169" s="4"/>
      <c r="AMG1169" s="4"/>
      <c r="AMS1169" s="4"/>
      <c r="AMW1169" s="4"/>
      <c r="ANI1169" s="4"/>
      <c r="ANM1169" s="4"/>
      <c r="ANY1169" s="4"/>
      <c r="AOC1169" s="4"/>
      <c r="AOO1169" s="4"/>
      <c r="AOS1169" s="4"/>
      <c r="APE1169" s="4"/>
      <c r="API1169" s="4"/>
      <c r="APU1169" s="4"/>
      <c r="APY1169" s="4"/>
      <c r="AQK1169" s="4"/>
      <c r="AQO1169" s="4"/>
      <c r="ARA1169" s="4"/>
      <c r="ARE1169" s="4"/>
      <c r="ARQ1169" s="4"/>
      <c r="ARU1169" s="4"/>
      <c r="ASG1169" s="4"/>
      <c r="ASK1169" s="4"/>
      <c r="ASW1169" s="4"/>
      <c r="ATA1169" s="4"/>
      <c r="ATM1169" s="4"/>
      <c r="ATQ1169" s="4"/>
      <c r="AUC1169" s="4"/>
      <c r="AUG1169" s="4"/>
      <c r="AUS1169" s="4"/>
      <c r="AUW1169" s="4"/>
      <c r="AVI1169" s="4"/>
      <c r="AVM1169" s="4"/>
      <c r="AVY1169" s="4"/>
      <c r="AWC1169" s="4"/>
      <c r="AWO1169" s="4"/>
      <c r="AWS1169" s="4"/>
      <c r="AXE1169" s="4"/>
      <c r="AXI1169" s="4"/>
      <c r="AXU1169" s="4"/>
      <c r="AXY1169" s="4"/>
      <c r="AYK1169" s="4"/>
      <c r="AYO1169" s="4"/>
      <c r="AZA1169" s="4"/>
      <c r="AZE1169" s="4"/>
      <c r="AZQ1169" s="4"/>
      <c r="AZU1169" s="4"/>
      <c r="BAG1169" s="4"/>
      <c r="BAK1169" s="4"/>
      <c r="BAW1169" s="4"/>
      <c r="BBA1169" s="4"/>
      <c r="BBM1169" s="4"/>
      <c r="BBQ1169" s="4"/>
      <c r="BCC1169" s="4"/>
      <c r="BCG1169" s="4"/>
      <c r="BCS1169" s="4"/>
      <c r="BCW1169" s="4"/>
      <c r="BDI1169" s="4"/>
      <c r="BDM1169" s="4"/>
      <c r="BDY1169" s="4"/>
      <c r="BEC1169" s="4"/>
      <c r="BEO1169" s="4"/>
      <c r="BES1169" s="4"/>
      <c r="BFE1169" s="4"/>
      <c r="BFI1169" s="4"/>
      <c r="BFU1169" s="4"/>
    </row>
    <row r="1170" spans="1:1021 1033:1529" x14ac:dyDescent="0.2">
      <c r="A1170" s="4"/>
      <c r="D1170" s="16"/>
      <c r="CO1170" s="4"/>
      <c r="DA1170" s="4"/>
      <c r="DE1170" s="4"/>
      <c r="DQ1170" s="4"/>
      <c r="DU1170" s="4"/>
      <c r="EG1170" s="4"/>
      <c r="EK1170" s="4"/>
      <c r="EW1170" s="4"/>
      <c r="FA1170" s="4"/>
      <c r="FM1170" s="4"/>
      <c r="FQ1170" s="4"/>
      <c r="GC1170" s="4"/>
      <c r="GG1170" s="4"/>
      <c r="GS1170" s="4"/>
      <c r="GW1170" s="4"/>
      <c r="HI1170" s="4"/>
      <c r="HM1170" s="4"/>
      <c r="HY1170" s="4"/>
      <c r="IC1170" s="4"/>
      <c r="IO1170" s="4"/>
      <c r="IS1170" s="4"/>
      <c r="JE1170" s="4"/>
      <c r="JI1170" s="4"/>
      <c r="JU1170" s="4"/>
      <c r="JY1170" s="4"/>
      <c r="KK1170" s="4"/>
      <c r="KO1170" s="4"/>
      <c r="LA1170" s="4"/>
      <c r="LE1170" s="4"/>
      <c r="LQ1170" s="4"/>
      <c r="LU1170" s="4"/>
      <c r="MG1170" s="4"/>
      <c r="MK1170" s="4"/>
      <c r="MW1170" s="4"/>
      <c r="NA1170" s="4"/>
      <c r="NM1170" s="4"/>
      <c r="NQ1170" s="4"/>
      <c r="OC1170" s="4"/>
      <c r="OG1170" s="4"/>
      <c r="OS1170" s="4"/>
      <c r="OW1170" s="4"/>
      <c r="PI1170" s="4"/>
      <c r="PM1170" s="4"/>
      <c r="PY1170" s="4"/>
      <c r="QC1170" s="4"/>
      <c r="QO1170" s="4"/>
      <c r="QS1170" s="4"/>
      <c r="RE1170" s="4"/>
      <c r="RI1170" s="4"/>
      <c r="RU1170" s="4"/>
      <c r="RY1170" s="4"/>
      <c r="SK1170" s="4"/>
      <c r="SO1170" s="4"/>
      <c r="TA1170" s="4"/>
      <c r="TE1170" s="4"/>
      <c r="TQ1170" s="4"/>
      <c r="TU1170" s="4"/>
      <c r="UG1170" s="4"/>
      <c r="UK1170" s="4"/>
      <c r="UW1170" s="4"/>
      <c r="VA1170" s="4"/>
      <c r="VM1170" s="4"/>
      <c r="VQ1170" s="4"/>
      <c r="WC1170" s="4"/>
      <c r="WG1170" s="4"/>
      <c r="WS1170" s="4"/>
      <c r="WW1170" s="4"/>
      <c r="XI1170" s="4"/>
      <c r="XM1170" s="4"/>
      <c r="XY1170" s="4"/>
      <c r="YC1170" s="4"/>
      <c r="YO1170" s="4"/>
      <c r="YS1170" s="4"/>
      <c r="ZE1170" s="4"/>
      <c r="ZI1170" s="4"/>
      <c r="ZU1170" s="4"/>
      <c r="ZY1170" s="4"/>
      <c r="AAK1170" s="4"/>
      <c r="AAO1170" s="4"/>
      <c r="ABA1170" s="4"/>
      <c r="ABE1170" s="4"/>
      <c r="ABQ1170" s="4"/>
      <c r="ABU1170" s="4"/>
      <c r="ACG1170" s="4"/>
      <c r="ACK1170" s="4"/>
      <c r="ACW1170" s="4"/>
      <c r="ADA1170" s="4"/>
      <c r="ADM1170" s="4"/>
      <c r="ADQ1170" s="4"/>
      <c r="AEC1170" s="4"/>
      <c r="AEG1170" s="4"/>
      <c r="AES1170" s="4"/>
      <c r="AEW1170" s="4"/>
      <c r="AFI1170" s="4"/>
      <c r="AFM1170" s="4"/>
      <c r="AFY1170" s="4"/>
      <c r="AGC1170" s="4"/>
      <c r="AGO1170" s="4"/>
      <c r="AGS1170" s="4"/>
      <c r="AHE1170" s="4"/>
      <c r="AHI1170" s="4"/>
      <c r="AHU1170" s="4"/>
      <c r="AHY1170" s="4"/>
      <c r="AIK1170" s="4"/>
      <c r="AIO1170" s="4"/>
      <c r="AJA1170" s="4"/>
      <c r="AJE1170" s="4"/>
      <c r="AJQ1170" s="4"/>
      <c r="AJU1170" s="4"/>
      <c r="AKG1170" s="4"/>
      <c r="AKK1170" s="4"/>
      <c r="AKW1170" s="4"/>
      <c r="ALA1170" s="4"/>
      <c r="ALM1170" s="4"/>
      <c r="ALQ1170" s="4"/>
      <c r="AMC1170" s="4"/>
      <c r="AMG1170" s="4"/>
      <c r="AMS1170" s="4"/>
      <c r="AMW1170" s="4"/>
      <c r="ANI1170" s="4"/>
      <c r="ANM1170" s="4"/>
      <c r="ANY1170" s="4"/>
      <c r="AOC1170" s="4"/>
      <c r="AOO1170" s="4"/>
      <c r="AOS1170" s="4"/>
      <c r="APE1170" s="4"/>
      <c r="API1170" s="4"/>
      <c r="APU1170" s="4"/>
      <c r="APY1170" s="4"/>
      <c r="AQK1170" s="4"/>
      <c r="AQO1170" s="4"/>
      <c r="ARA1170" s="4"/>
      <c r="ARE1170" s="4"/>
      <c r="ARQ1170" s="4"/>
      <c r="ARU1170" s="4"/>
      <c r="ASG1170" s="4"/>
      <c r="ASK1170" s="4"/>
      <c r="ASW1170" s="4"/>
      <c r="ATA1170" s="4"/>
      <c r="ATM1170" s="4"/>
      <c r="ATQ1170" s="4"/>
      <c r="AUC1170" s="4"/>
      <c r="AUG1170" s="4"/>
      <c r="AUS1170" s="4"/>
      <c r="AUW1170" s="4"/>
      <c r="AVI1170" s="4"/>
      <c r="AVM1170" s="4"/>
      <c r="AVY1170" s="4"/>
      <c r="AWC1170" s="4"/>
      <c r="AWO1170" s="4"/>
      <c r="AWS1170" s="4"/>
      <c r="AXE1170" s="4"/>
      <c r="AXI1170" s="4"/>
      <c r="AXU1170" s="4"/>
      <c r="AXY1170" s="4"/>
      <c r="AYK1170" s="4"/>
      <c r="AYO1170" s="4"/>
      <c r="AZA1170" s="4"/>
      <c r="AZE1170" s="4"/>
      <c r="AZQ1170" s="4"/>
      <c r="AZU1170" s="4"/>
      <c r="BAG1170" s="4"/>
      <c r="BAK1170" s="4"/>
      <c r="BAW1170" s="4"/>
      <c r="BBA1170" s="4"/>
      <c r="BBM1170" s="4"/>
      <c r="BBQ1170" s="4"/>
      <c r="BCC1170" s="4"/>
      <c r="BCG1170" s="4"/>
      <c r="BCS1170" s="4"/>
      <c r="BCW1170" s="4"/>
      <c r="BDI1170" s="4"/>
      <c r="BDM1170" s="4"/>
      <c r="BDY1170" s="4"/>
      <c r="BEC1170" s="4"/>
      <c r="BEO1170" s="4"/>
      <c r="BES1170" s="4"/>
      <c r="BFE1170" s="4"/>
      <c r="BFI1170" s="4"/>
      <c r="BFU1170" s="4"/>
    </row>
    <row r="1171" spans="1:1021 1033:1529" x14ac:dyDescent="0.2">
      <c r="A1171" s="4"/>
      <c r="D1171" s="16"/>
      <c r="CO1171" s="4"/>
      <c r="DA1171" s="4"/>
      <c r="DE1171" s="4"/>
      <c r="DQ1171" s="4"/>
      <c r="DU1171" s="4"/>
      <c r="EG1171" s="4"/>
      <c r="EK1171" s="4"/>
      <c r="EW1171" s="4"/>
      <c r="FA1171" s="4"/>
      <c r="FM1171" s="4"/>
      <c r="FQ1171" s="4"/>
      <c r="GC1171" s="4"/>
      <c r="GG1171" s="4"/>
      <c r="GS1171" s="4"/>
      <c r="GW1171" s="4"/>
      <c r="HI1171" s="4"/>
      <c r="HM1171" s="4"/>
      <c r="HY1171" s="4"/>
      <c r="IC1171" s="4"/>
      <c r="IO1171" s="4"/>
      <c r="IS1171" s="4"/>
      <c r="JE1171" s="4"/>
      <c r="JI1171" s="4"/>
      <c r="JU1171" s="4"/>
      <c r="JY1171" s="4"/>
      <c r="KK1171" s="4"/>
      <c r="KO1171" s="4"/>
      <c r="LA1171" s="4"/>
      <c r="LE1171" s="4"/>
      <c r="LQ1171" s="4"/>
      <c r="LU1171" s="4"/>
      <c r="MG1171" s="4"/>
      <c r="MK1171" s="4"/>
      <c r="MW1171" s="4"/>
      <c r="NA1171" s="4"/>
      <c r="NM1171" s="4"/>
      <c r="NQ1171" s="4"/>
      <c r="OC1171" s="4"/>
      <c r="OG1171" s="4"/>
      <c r="OS1171" s="4"/>
      <c r="OW1171" s="4"/>
      <c r="PI1171" s="4"/>
      <c r="PM1171" s="4"/>
      <c r="PY1171" s="4"/>
      <c r="QC1171" s="4"/>
      <c r="QO1171" s="4"/>
      <c r="QS1171" s="4"/>
      <c r="RE1171" s="4"/>
      <c r="RI1171" s="4"/>
      <c r="RU1171" s="4"/>
      <c r="RY1171" s="4"/>
      <c r="SK1171" s="4"/>
      <c r="SO1171" s="4"/>
      <c r="TA1171" s="4"/>
      <c r="TE1171" s="4"/>
      <c r="TQ1171" s="4"/>
      <c r="TU1171" s="4"/>
      <c r="UG1171" s="4"/>
      <c r="UK1171" s="4"/>
      <c r="UW1171" s="4"/>
      <c r="VA1171" s="4"/>
      <c r="VM1171" s="4"/>
      <c r="VQ1171" s="4"/>
      <c r="WC1171" s="4"/>
      <c r="WG1171" s="4"/>
      <c r="WS1171" s="4"/>
      <c r="WW1171" s="4"/>
      <c r="XI1171" s="4"/>
      <c r="XM1171" s="4"/>
      <c r="XY1171" s="4"/>
      <c r="YC1171" s="4"/>
      <c r="YO1171" s="4"/>
      <c r="YS1171" s="4"/>
      <c r="ZE1171" s="4"/>
      <c r="ZI1171" s="4"/>
      <c r="ZU1171" s="4"/>
      <c r="ZY1171" s="4"/>
      <c r="AAK1171" s="4"/>
      <c r="AAO1171" s="4"/>
      <c r="ABA1171" s="4"/>
      <c r="ABE1171" s="4"/>
      <c r="ABQ1171" s="4"/>
      <c r="ABU1171" s="4"/>
      <c r="ACG1171" s="4"/>
      <c r="ACK1171" s="4"/>
      <c r="ACW1171" s="4"/>
      <c r="ADA1171" s="4"/>
      <c r="ADM1171" s="4"/>
      <c r="ADQ1171" s="4"/>
      <c r="AEC1171" s="4"/>
      <c r="AEG1171" s="4"/>
      <c r="AES1171" s="4"/>
      <c r="AEW1171" s="4"/>
      <c r="AFI1171" s="4"/>
      <c r="AFM1171" s="4"/>
      <c r="AFY1171" s="4"/>
      <c r="AGC1171" s="4"/>
      <c r="AGO1171" s="4"/>
      <c r="AGS1171" s="4"/>
      <c r="AHE1171" s="4"/>
      <c r="AHI1171" s="4"/>
      <c r="AHU1171" s="4"/>
      <c r="AHY1171" s="4"/>
      <c r="AIK1171" s="4"/>
      <c r="AIO1171" s="4"/>
      <c r="AJA1171" s="4"/>
      <c r="AJE1171" s="4"/>
      <c r="AJQ1171" s="4"/>
      <c r="AJU1171" s="4"/>
      <c r="AKG1171" s="4"/>
      <c r="AKK1171" s="4"/>
      <c r="AKW1171" s="4"/>
      <c r="ALA1171" s="4"/>
      <c r="ALM1171" s="4"/>
      <c r="ALQ1171" s="4"/>
      <c r="AMC1171" s="4"/>
      <c r="AMG1171" s="4"/>
      <c r="AMS1171" s="4"/>
      <c r="AMW1171" s="4"/>
      <c r="ANI1171" s="4"/>
      <c r="ANM1171" s="4"/>
      <c r="ANY1171" s="4"/>
      <c r="AOC1171" s="4"/>
      <c r="AOO1171" s="4"/>
      <c r="AOS1171" s="4"/>
      <c r="APE1171" s="4"/>
      <c r="API1171" s="4"/>
      <c r="APU1171" s="4"/>
      <c r="APY1171" s="4"/>
      <c r="AQK1171" s="4"/>
      <c r="AQO1171" s="4"/>
      <c r="ARA1171" s="4"/>
      <c r="ARE1171" s="4"/>
      <c r="ARQ1171" s="4"/>
      <c r="ARU1171" s="4"/>
      <c r="ASG1171" s="4"/>
      <c r="ASK1171" s="4"/>
      <c r="ASW1171" s="4"/>
      <c r="ATA1171" s="4"/>
      <c r="ATM1171" s="4"/>
      <c r="ATQ1171" s="4"/>
      <c r="AUC1171" s="4"/>
      <c r="AUG1171" s="4"/>
      <c r="AUS1171" s="4"/>
      <c r="AUW1171" s="4"/>
      <c r="AVI1171" s="4"/>
      <c r="AVM1171" s="4"/>
      <c r="AVY1171" s="4"/>
      <c r="AWC1171" s="4"/>
      <c r="AWO1171" s="4"/>
      <c r="AWS1171" s="4"/>
      <c r="AXE1171" s="4"/>
      <c r="AXI1171" s="4"/>
      <c r="AXU1171" s="4"/>
      <c r="AXY1171" s="4"/>
      <c r="AYK1171" s="4"/>
      <c r="AYO1171" s="4"/>
      <c r="AZA1171" s="4"/>
      <c r="AZE1171" s="4"/>
      <c r="AZQ1171" s="4"/>
      <c r="AZU1171" s="4"/>
      <c r="BAG1171" s="4"/>
      <c r="BAK1171" s="4"/>
      <c r="BAW1171" s="4"/>
      <c r="BBA1171" s="4"/>
      <c r="BBM1171" s="4"/>
      <c r="BBQ1171" s="4"/>
      <c r="BCC1171" s="4"/>
      <c r="BCG1171" s="4"/>
      <c r="BCS1171" s="4"/>
      <c r="BCW1171" s="4"/>
      <c r="BDI1171" s="4"/>
      <c r="BDM1171" s="4"/>
      <c r="BDY1171" s="4"/>
      <c r="BEC1171" s="4"/>
      <c r="BEO1171" s="4"/>
      <c r="BES1171" s="4"/>
      <c r="BFE1171" s="4"/>
      <c r="BFI1171" s="4"/>
      <c r="BFU1171" s="4"/>
    </row>
    <row r="1172" spans="1:1021 1033:1529" x14ac:dyDescent="0.2">
      <c r="A1172" s="4"/>
      <c r="D1172" s="16"/>
      <c r="CO1172" s="4"/>
      <c r="DA1172" s="4"/>
      <c r="DE1172" s="4"/>
      <c r="DQ1172" s="4"/>
      <c r="DU1172" s="4"/>
      <c r="EG1172" s="4"/>
      <c r="EK1172" s="4"/>
      <c r="EW1172" s="4"/>
      <c r="FA1172" s="4"/>
      <c r="FM1172" s="4"/>
      <c r="FQ1172" s="4"/>
      <c r="GC1172" s="4"/>
      <c r="GG1172" s="4"/>
      <c r="GS1172" s="4"/>
      <c r="GW1172" s="4"/>
      <c r="HI1172" s="4"/>
      <c r="HM1172" s="4"/>
      <c r="HY1172" s="4"/>
      <c r="IC1172" s="4"/>
      <c r="IO1172" s="4"/>
      <c r="IS1172" s="4"/>
      <c r="JE1172" s="4"/>
      <c r="JI1172" s="4"/>
      <c r="JU1172" s="4"/>
      <c r="JY1172" s="4"/>
      <c r="KK1172" s="4"/>
      <c r="KO1172" s="4"/>
      <c r="LA1172" s="4"/>
      <c r="LE1172" s="4"/>
      <c r="LQ1172" s="4"/>
      <c r="LU1172" s="4"/>
      <c r="MG1172" s="4"/>
      <c r="MK1172" s="4"/>
      <c r="MW1172" s="4"/>
      <c r="NA1172" s="4"/>
      <c r="NM1172" s="4"/>
      <c r="NQ1172" s="4"/>
      <c r="OC1172" s="4"/>
      <c r="OG1172" s="4"/>
      <c r="OS1172" s="4"/>
      <c r="OW1172" s="4"/>
      <c r="PI1172" s="4"/>
      <c r="PM1172" s="4"/>
      <c r="PY1172" s="4"/>
      <c r="QC1172" s="4"/>
      <c r="QO1172" s="4"/>
      <c r="QS1172" s="4"/>
      <c r="RE1172" s="4"/>
      <c r="RI1172" s="4"/>
      <c r="RU1172" s="4"/>
      <c r="RY1172" s="4"/>
      <c r="SK1172" s="4"/>
      <c r="SO1172" s="4"/>
      <c r="TA1172" s="4"/>
      <c r="TE1172" s="4"/>
      <c r="TQ1172" s="4"/>
      <c r="TU1172" s="4"/>
      <c r="UG1172" s="4"/>
      <c r="UK1172" s="4"/>
      <c r="UW1172" s="4"/>
      <c r="VA1172" s="4"/>
      <c r="VM1172" s="4"/>
      <c r="VQ1172" s="4"/>
      <c r="WC1172" s="4"/>
      <c r="WG1172" s="4"/>
      <c r="WS1172" s="4"/>
      <c r="WW1172" s="4"/>
      <c r="XI1172" s="4"/>
      <c r="XM1172" s="4"/>
      <c r="XY1172" s="4"/>
      <c r="YC1172" s="4"/>
      <c r="YO1172" s="4"/>
      <c r="YS1172" s="4"/>
      <c r="ZE1172" s="4"/>
      <c r="ZI1172" s="4"/>
      <c r="ZU1172" s="4"/>
      <c r="ZY1172" s="4"/>
      <c r="AAK1172" s="4"/>
      <c r="AAO1172" s="4"/>
      <c r="ABA1172" s="4"/>
      <c r="ABE1172" s="4"/>
      <c r="ABQ1172" s="4"/>
      <c r="ABU1172" s="4"/>
      <c r="ACG1172" s="4"/>
      <c r="ACK1172" s="4"/>
      <c r="ACW1172" s="4"/>
      <c r="ADA1172" s="4"/>
      <c r="ADM1172" s="4"/>
      <c r="ADQ1172" s="4"/>
      <c r="AEC1172" s="4"/>
      <c r="AEG1172" s="4"/>
      <c r="AES1172" s="4"/>
      <c r="AEW1172" s="4"/>
      <c r="AFI1172" s="4"/>
      <c r="AFM1172" s="4"/>
      <c r="AFY1172" s="4"/>
      <c r="AGC1172" s="4"/>
      <c r="AGO1172" s="4"/>
      <c r="AGS1172" s="4"/>
      <c r="AHE1172" s="4"/>
      <c r="AHI1172" s="4"/>
      <c r="AHU1172" s="4"/>
      <c r="AHY1172" s="4"/>
      <c r="AIK1172" s="4"/>
      <c r="AIO1172" s="4"/>
      <c r="AJA1172" s="4"/>
      <c r="AJE1172" s="4"/>
      <c r="AJQ1172" s="4"/>
      <c r="AJU1172" s="4"/>
      <c r="AKG1172" s="4"/>
      <c r="AKK1172" s="4"/>
      <c r="AKW1172" s="4"/>
      <c r="ALA1172" s="4"/>
      <c r="ALM1172" s="4"/>
      <c r="ALQ1172" s="4"/>
      <c r="AMC1172" s="4"/>
      <c r="AMG1172" s="4"/>
      <c r="AMS1172" s="4"/>
      <c r="AMW1172" s="4"/>
      <c r="ANI1172" s="4"/>
      <c r="ANM1172" s="4"/>
      <c r="ANY1172" s="4"/>
      <c r="AOC1172" s="4"/>
      <c r="AOO1172" s="4"/>
      <c r="AOS1172" s="4"/>
      <c r="APE1172" s="4"/>
      <c r="API1172" s="4"/>
      <c r="APU1172" s="4"/>
      <c r="APY1172" s="4"/>
      <c r="AQK1172" s="4"/>
      <c r="AQO1172" s="4"/>
      <c r="ARA1172" s="4"/>
      <c r="ARE1172" s="4"/>
      <c r="ARQ1172" s="4"/>
      <c r="ARU1172" s="4"/>
      <c r="ASG1172" s="4"/>
      <c r="ASK1172" s="4"/>
      <c r="ASW1172" s="4"/>
      <c r="ATA1172" s="4"/>
      <c r="ATM1172" s="4"/>
      <c r="ATQ1172" s="4"/>
      <c r="AUC1172" s="4"/>
      <c r="AUG1172" s="4"/>
      <c r="AUS1172" s="4"/>
      <c r="AUW1172" s="4"/>
      <c r="AVI1172" s="4"/>
      <c r="AVM1172" s="4"/>
      <c r="AVY1172" s="4"/>
      <c r="AWC1172" s="4"/>
      <c r="AWO1172" s="4"/>
      <c r="AWS1172" s="4"/>
      <c r="AXE1172" s="4"/>
      <c r="AXI1172" s="4"/>
      <c r="AXU1172" s="4"/>
      <c r="AXY1172" s="4"/>
      <c r="AYK1172" s="4"/>
      <c r="AYO1172" s="4"/>
      <c r="AZA1172" s="4"/>
      <c r="AZE1172" s="4"/>
      <c r="AZQ1172" s="4"/>
      <c r="AZU1172" s="4"/>
      <c r="BAG1172" s="4"/>
      <c r="BAK1172" s="4"/>
      <c r="BAW1172" s="4"/>
      <c r="BBA1172" s="4"/>
      <c r="BBM1172" s="4"/>
      <c r="BBQ1172" s="4"/>
      <c r="BCC1172" s="4"/>
      <c r="BCG1172" s="4"/>
      <c r="BCS1172" s="4"/>
      <c r="BCW1172" s="4"/>
      <c r="BDI1172" s="4"/>
      <c r="BDM1172" s="4"/>
      <c r="BDY1172" s="4"/>
      <c r="BEC1172" s="4"/>
      <c r="BEO1172" s="4"/>
      <c r="BES1172" s="4"/>
      <c r="BFE1172" s="4"/>
      <c r="BFI1172" s="4"/>
      <c r="BFU1172" s="4"/>
    </row>
    <row r="1173" spans="1:1021 1033:1529" x14ac:dyDescent="0.2">
      <c r="A1173" s="4"/>
      <c r="D1173" s="16"/>
      <c r="CO1173" s="4"/>
      <c r="DA1173" s="4"/>
      <c r="DE1173" s="4"/>
      <c r="DQ1173" s="4"/>
      <c r="DU1173" s="4"/>
      <c r="EG1173" s="4"/>
      <c r="EK1173" s="4"/>
      <c r="EW1173" s="4"/>
      <c r="FA1173" s="4"/>
      <c r="FM1173" s="4"/>
      <c r="FQ1173" s="4"/>
      <c r="GC1173" s="4"/>
      <c r="GG1173" s="4"/>
      <c r="GS1173" s="4"/>
      <c r="GW1173" s="4"/>
      <c r="HI1173" s="4"/>
      <c r="HM1173" s="4"/>
      <c r="HY1173" s="4"/>
      <c r="IC1173" s="4"/>
      <c r="IO1173" s="4"/>
      <c r="IS1173" s="4"/>
      <c r="JE1173" s="4"/>
      <c r="JI1173" s="4"/>
      <c r="JU1173" s="4"/>
      <c r="JY1173" s="4"/>
      <c r="KK1173" s="4"/>
      <c r="KO1173" s="4"/>
      <c r="LA1173" s="4"/>
      <c r="LE1173" s="4"/>
      <c r="LQ1173" s="4"/>
      <c r="LU1173" s="4"/>
      <c r="MG1173" s="4"/>
      <c r="MK1173" s="4"/>
      <c r="MW1173" s="4"/>
      <c r="NA1173" s="4"/>
      <c r="NM1173" s="4"/>
      <c r="NQ1173" s="4"/>
      <c r="OC1173" s="4"/>
      <c r="OG1173" s="4"/>
      <c r="OS1173" s="4"/>
      <c r="OW1173" s="4"/>
      <c r="PI1173" s="4"/>
      <c r="PM1173" s="4"/>
      <c r="PY1173" s="4"/>
      <c r="QC1173" s="4"/>
      <c r="QO1173" s="4"/>
      <c r="QS1173" s="4"/>
      <c r="RE1173" s="4"/>
      <c r="RI1173" s="4"/>
      <c r="RU1173" s="4"/>
      <c r="RY1173" s="4"/>
      <c r="SK1173" s="4"/>
      <c r="SO1173" s="4"/>
      <c r="TA1173" s="4"/>
      <c r="TE1173" s="4"/>
      <c r="TQ1173" s="4"/>
      <c r="TU1173" s="4"/>
      <c r="UG1173" s="4"/>
      <c r="UK1173" s="4"/>
      <c r="UW1173" s="4"/>
      <c r="VA1173" s="4"/>
      <c r="VM1173" s="4"/>
      <c r="VQ1173" s="4"/>
      <c r="WC1173" s="4"/>
      <c r="WG1173" s="4"/>
      <c r="WS1173" s="4"/>
      <c r="WW1173" s="4"/>
      <c r="XI1173" s="4"/>
      <c r="XM1173" s="4"/>
      <c r="XY1173" s="4"/>
      <c r="YC1173" s="4"/>
      <c r="YO1173" s="4"/>
      <c r="YS1173" s="4"/>
      <c r="ZE1173" s="4"/>
      <c r="ZI1173" s="4"/>
      <c r="ZU1173" s="4"/>
      <c r="ZY1173" s="4"/>
      <c r="AAK1173" s="4"/>
      <c r="AAO1173" s="4"/>
      <c r="ABA1173" s="4"/>
      <c r="ABE1173" s="4"/>
      <c r="ABQ1173" s="4"/>
      <c r="ABU1173" s="4"/>
      <c r="ACG1173" s="4"/>
      <c r="ACK1173" s="4"/>
      <c r="ACW1173" s="4"/>
      <c r="ADA1173" s="4"/>
      <c r="ADM1173" s="4"/>
      <c r="ADQ1173" s="4"/>
      <c r="AEC1173" s="4"/>
      <c r="AEG1173" s="4"/>
      <c r="AES1173" s="4"/>
      <c r="AEW1173" s="4"/>
      <c r="AFI1173" s="4"/>
      <c r="AFM1173" s="4"/>
      <c r="AFY1173" s="4"/>
      <c r="AGC1173" s="4"/>
      <c r="AGO1173" s="4"/>
      <c r="AGS1173" s="4"/>
      <c r="AHE1173" s="4"/>
      <c r="AHI1173" s="4"/>
      <c r="AHU1173" s="4"/>
      <c r="AHY1173" s="4"/>
      <c r="AIK1173" s="4"/>
      <c r="AIO1173" s="4"/>
      <c r="AJA1173" s="4"/>
      <c r="AJE1173" s="4"/>
      <c r="AJQ1173" s="4"/>
      <c r="AJU1173" s="4"/>
      <c r="AKG1173" s="4"/>
      <c r="AKK1173" s="4"/>
      <c r="AKW1173" s="4"/>
      <c r="ALA1173" s="4"/>
      <c r="ALM1173" s="4"/>
      <c r="ALQ1173" s="4"/>
      <c r="AMC1173" s="4"/>
      <c r="AMG1173" s="4"/>
      <c r="AMS1173" s="4"/>
      <c r="AMW1173" s="4"/>
      <c r="ANI1173" s="4"/>
      <c r="ANM1173" s="4"/>
      <c r="ANY1173" s="4"/>
      <c r="AOC1173" s="4"/>
      <c r="AOO1173" s="4"/>
      <c r="AOS1173" s="4"/>
      <c r="APE1173" s="4"/>
      <c r="API1173" s="4"/>
      <c r="APU1173" s="4"/>
      <c r="APY1173" s="4"/>
      <c r="AQK1173" s="4"/>
      <c r="AQO1173" s="4"/>
      <c r="ARA1173" s="4"/>
      <c r="ARE1173" s="4"/>
      <c r="ARQ1173" s="4"/>
      <c r="ARU1173" s="4"/>
      <c r="ASG1173" s="4"/>
      <c r="ASK1173" s="4"/>
      <c r="ASW1173" s="4"/>
      <c r="ATA1173" s="4"/>
      <c r="ATM1173" s="4"/>
      <c r="ATQ1173" s="4"/>
      <c r="AUC1173" s="4"/>
      <c r="AUG1173" s="4"/>
      <c r="AUS1173" s="4"/>
      <c r="AUW1173" s="4"/>
      <c r="AVI1173" s="4"/>
      <c r="AVM1173" s="4"/>
      <c r="AVY1173" s="4"/>
      <c r="AWC1173" s="4"/>
      <c r="AWO1173" s="4"/>
      <c r="AWS1173" s="4"/>
      <c r="AXE1173" s="4"/>
      <c r="AXI1173" s="4"/>
      <c r="AXU1173" s="4"/>
      <c r="AXY1173" s="4"/>
      <c r="AYK1173" s="4"/>
      <c r="AYO1173" s="4"/>
      <c r="AZA1173" s="4"/>
      <c r="AZE1173" s="4"/>
      <c r="AZQ1173" s="4"/>
      <c r="AZU1173" s="4"/>
      <c r="BAG1173" s="4"/>
      <c r="BAK1173" s="4"/>
      <c r="BAW1173" s="4"/>
      <c r="BBA1173" s="4"/>
      <c r="BBM1173" s="4"/>
      <c r="BBQ1173" s="4"/>
      <c r="BCC1173" s="4"/>
      <c r="BCG1173" s="4"/>
      <c r="BCS1173" s="4"/>
      <c r="BCW1173" s="4"/>
      <c r="BDI1173" s="4"/>
      <c r="BDM1173" s="4"/>
      <c r="BDY1173" s="4"/>
      <c r="BEC1173" s="4"/>
      <c r="BEO1173" s="4"/>
      <c r="BES1173" s="4"/>
      <c r="BFE1173" s="4"/>
      <c r="BFI1173" s="4"/>
      <c r="BFU1173" s="4"/>
    </row>
    <row r="1174" spans="1:1021 1033:1529" x14ac:dyDescent="0.2">
      <c r="A1174" s="4"/>
      <c r="D1174" s="16"/>
      <c r="CO1174" s="4"/>
      <c r="DA1174" s="4"/>
      <c r="DE1174" s="4"/>
      <c r="DQ1174" s="4"/>
      <c r="DU1174" s="4"/>
      <c r="EG1174" s="4"/>
      <c r="EK1174" s="4"/>
      <c r="EW1174" s="4"/>
      <c r="FA1174" s="4"/>
      <c r="FM1174" s="4"/>
      <c r="FQ1174" s="4"/>
      <c r="GC1174" s="4"/>
      <c r="GG1174" s="4"/>
      <c r="GS1174" s="4"/>
      <c r="GW1174" s="4"/>
      <c r="HI1174" s="4"/>
      <c r="HM1174" s="4"/>
      <c r="HY1174" s="4"/>
      <c r="IC1174" s="4"/>
      <c r="IO1174" s="4"/>
      <c r="IS1174" s="4"/>
      <c r="JE1174" s="4"/>
      <c r="JI1174" s="4"/>
      <c r="JU1174" s="4"/>
      <c r="JY1174" s="4"/>
      <c r="KK1174" s="4"/>
      <c r="KO1174" s="4"/>
      <c r="LA1174" s="4"/>
      <c r="LE1174" s="4"/>
      <c r="LQ1174" s="4"/>
      <c r="LU1174" s="4"/>
      <c r="MG1174" s="4"/>
      <c r="MK1174" s="4"/>
      <c r="MW1174" s="4"/>
      <c r="NA1174" s="4"/>
      <c r="NM1174" s="4"/>
      <c r="NQ1174" s="4"/>
      <c r="OC1174" s="4"/>
      <c r="OG1174" s="4"/>
      <c r="OS1174" s="4"/>
      <c r="OW1174" s="4"/>
      <c r="PI1174" s="4"/>
      <c r="PM1174" s="4"/>
      <c r="PY1174" s="4"/>
      <c r="QC1174" s="4"/>
      <c r="QO1174" s="4"/>
      <c r="QS1174" s="4"/>
      <c r="RE1174" s="4"/>
      <c r="RI1174" s="4"/>
      <c r="RU1174" s="4"/>
      <c r="RY1174" s="4"/>
      <c r="SK1174" s="4"/>
      <c r="SO1174" s="4"/>
      <c r="TA1174" s="4"/>
      <c r="TE1174" s="4"/>
      <c r="TQ1174" s="4"/>
      <c r="TU1174" s="4"/>
      <c r="UG1174" s="4"/>
      <c r="UK1174" s="4"/>
      <c r="UW1174" s="4"/>
      <c r="VA1174" s="4"/>
      <c r="VM1174" s="4"/>
      <c r="VQ1174" s="4"/>
      <c r="WC1174" s="4"/>
      <c r="WG1174" s="4"/>
      <c r="WS1174" s="4"/>
      <c r="WW1174" s="4"/>
      <c r="XI1174" s="4"/>
      <c r="XM1174" s="4"/>
      <c r="XY1174" s="4"/>
      <c r="YC1174" s="4"/>
      <c r="YO1174" s="4"/>
      <c r="YS1174" s="4"/>
      <c r="ZE1174" s="4"/>
      <c r="ZI1174" s="4"/>
      <c r="ZU1174" s="4"/>
      <c r="ZY1174" s="4"/>
      <c r="AAK1174" s="4"/>
      <c r="AAO1174" s="4"/>
      <c r="ABA1174" s="4"/>
      <c r="ABE1174" s="4"/>
      <c r="ABQ1174" s="4"/>
      <c r="ABU1174" s="4"/>
      <c r="ACG1174" s="4"/>
      <c r="ACK1174" s="4"/>
      <c r="ACW1174" s="4"/>
      <c r="ADA1174" s="4"/>
      <c r="ADM1174" s="4"/>
      <c r="ADQ1174" s="4"/>
      <c r="AEC1174" s="4"/>
      <c r="AEG1174" s="4"/>
      <c r="AES1174" s="4"/>
      <c r="AEW1174" s="4"/>
      <c r="AFI1174" s="4"/>
      <c r="AFM1174" s="4"/>
      <c r="AFY1174" s="4"/>
      <c r="AGC1174" s="4"/>
      <c r="AGO1174" s="4"/>
      <c r="AGS1174" s="4"/>
      <c r="AHE1174" s="4"/>
      <c r="AHI1174" s="4"/>
      <c r="AHU1174" s="4"/>
      <c r="AHY1174" s="4"/>
      <c r="AIK1174" s="4"/>
      <c r="AIO1174" s="4"/>
      <c r="AJA1174" s="4"/>
      <c r="AJE1174" s="4"/>
      <c r="AJQ1174" s="4"/>
      <c r="AJU1174" s="4"/>
      <c r="AKG1174" s="4"/>
      <c r="AKK1174" s="4"/>
      <c r="AKW1174" s="4"/>
      <c r="ALA1174" s="4"/>
      <c r="ALM1174" s="4"/>
      <c r="ALQ1174" s="4"/>
      <c r="AMC1174" s="4"/>
      <c r="AMG1174" s="4"/>
      <c r="AMS1174" s="4"/>
      <c r="AMW1174" s="4"/>
      <c r="ANI1174" s="4"/>
      <c r="ANM1174" s="4"/>
      <c r="ANY1174" s="4"/>
      <c r="AOC1174" s="4"/>
      <c r="AOO1174" s="4"/>
      <c r="AOS1174" s="4"/>
      <c r="APE1174" s="4"/>
      <c r="API1174" s="4"/>
      <c r="APU1174" s="4"/>
      <c r="APY1174" s="4"/>
      <c r="AQK1174" s="4"/>
      <c r="AQO1174" s="4"/>
      <c r="ARA1174" s="4"/>
      <c r="ARE1174" s="4"/>
      <c r="ARQ1174" s="4"/>
      <c r="ARU1174" s="4"/>
      <c r="ASG1174" s="4"/>
      <c r="ASK1174" s="4"/>
      <c r="ASW1174" s="4"/>
      <c r="ATA1174" s="4"/>
      <c r="ATM1174" s="4"/>
      <c r="ATQ1174" s="4"/>
      <c r="AUC1174" s="4"/>
      <c r="AUG1174" s="4"/>
      <c r="AUS1174" s="4"/>
      <c r="AUW1174" s="4"/>
      <c r="AVI1174" s="4"/>
      <c r="AVM1174" s="4"/>
      <c r="AVY1174" s="4"/>
      <c r="AWC1174" s="4"/>
      <c r="AWO1174" s="4"/>
      <c r="AWS1174" s="4"/>
      <c r="AXE1174" s="4"/>
      <c r="AXI1174" s="4"/>
      <c r="AXU1174" s="4"/>
      <c r="AXY1174" s="4"/>
      <c r="AYK1174" s="4"/>
      <c r="AYO1174" s="4"/>
      <c r="AZA1174" s="4"/>
      <c r="AZE1174" s="4"/>
      <c r="AZQ1174" s="4"/>
      <c r="AZU1174" s="4"/>
      <c r="BAG1174" s="4"/>
      <c r="BAK1174" s="4"/>
      <c r="BAW1174" s="4"/>
      <c r="BBA1174" s="4"/>
      <c r="BBM1174" s="4"/>
      <c r="BBQ1174" s="4"/>
      <c r="BCC1174" s="4"/>
      <c r="BCG1174" s="4"/>
      <c r="BCS1174" s="4"/>
      <c r="BCW1174" s="4"/>
      <c r="BDI1174" s="4"/>
      <c r="BDM1174" s="4"/>
      <c r="BDY1174" s="4"/>
      <c r="BEC1174" s="4"/>
      <c r="BEO1174" s="4"/>
      <c r="BES1174" s="4"/>
      <c r="BFE1174" s="4"/>
      <c r="BFI1174" s="4"/>
      <c r="BFU1174" s="4"/>
    </row>
    <row r="1175" spans="1:1021 1033:1529" x14ac:dyDescent="0.2">
      <c r="A1175" s="4"/>
      <c r="D1175" s="16"/>
      <c r="CO1175" s="4"/>
      <c r="DA1175" s="4"/>
      <c r="DE1175" s="4"/>
      <c r="DQ1175" s="4"/>
      <c r="DU1175" s="4"/>
      <c r="EG1175" s="4"/>
      <c r="EK1175" s="4"/>
      <c r="EW1175" s="4"/>
      <c r="FA1175" s="4"/>
      <c r="FM1175" s="4"/>
      <c r="FQ1175" s="4"/>
      <c r="GC1175" s="4"/>
      <c r="GG1175" s="4"/>
      <c r="GS1175" s="4"/>
      <c r="GW1175" s="4"/>
      <c r="HI1175" s="4"/>
      <c r="HM1175" s="4"/>
      <c r="HY1175" s="4"/>
      <c r="IC1175" s="4"/>
      <c r="IO1175" s="4"/>
      <c r="IS1175" s="4"/>
      <c r="JE1175" s="4"/>
      <c r="JI1175" s="4"/>
      <c r="JU1175" s="4"/>
      <c r="JY1175" s="4"/>
      <c r="KK1175" s="4"/>
      <c r="KO1175" s="4"/>
      <c r="LA1175" s="4"/>
      <c r="LE1175" s="4"/>
      <c r="LQ1175" s="4"/>
      <c r="LU1175" s="4"/>
      <c r="MG1175" s="4"/>
      <c r="MK1175" s="4"/>
      <c r="MW1175" s="4"/>
      <c r="NA1175" s="4"/>
      <c r="NM1175" s="4"/>
      <c r="NQ1175" s="4"/>
      <c r="OC1175" s="4"/>
      <c r="OG1175" s="4"/>
      <c r="OS1175" s="4"/>
      <c r="OW1175" s="4"/>
      <c r="PI1175" s="4"/>
      <c r="PM1175" s="4"/>
      <c r="PY1175" s="4"/>
      <c r="QC1175" s="4"/>
      <c r="QO1175" s="4"/>
      <c r="QS1175" s="4"/>
      <c r="RE1175" s="4"/>
      <c r="RI1175" s="4"/>
      <c r="RU1175" s="4"/>
      <c r="RY1175" s="4"/>
      <c r="SK1175" s="4"/>
      <c r="SO1175" s="4"/>
      <c r="TA1175" s="4"/>
      <c r="TE1175" s="4"/>
      <c r="TQ1175" s="4"/>
      <c r="TU1175" s="4"/>
      <c r="UG1175" s="4"/>
      <c r="UK1175" s="4"/>
      <c r="UW1175" s="4"/>
      <c r="VA1175" s="4"/>
      <c r="VM1175" s="4"/>
      <c r="VQ1175" s="4"/>
      <c r="WC1175" s="4"/>
      <c r="WG1175" s="4"/>
      <c r="WS1175" s="4"/>
      <c r="WW1175" s="4"/>
      <c r="XI1175" s="4"/>
      <c r="XM1175" s="4"/>
      <c r="XY1175" s="4"/>
      <c r="YC1175" s="4"/>
      <c r="YO1175" s="4"/>
      <c r="YS1175" s="4"/>
      <c r="ZE1175" s="4"/>
      <c r="ZI1175" s="4"/>
      <c r="ZU1175" s="4"/>
      <c r="ZY1175" s="4"/>
      <c r="AAK1175" s="4"/>
      <c r="AAO1175" s="4"/>
      <c r="ABA1175" s="4"/>
      <c r="ABE1175" s="4"/>
      <c r="ABQ1175" s="4"/>
      <c r="ABU1175" s="4"/>
      <c r="ACG1175" s="4"/>
      <c r="ACK1175" s="4"/>
      <c r="ACW1175" s="4"/>
      <c r="ADA1175" s="4"/>
      <c r="ADM1175" s="4"/>
      <c r="ADQ1175" s="4"/>
      <c r="AEC1175" s="4"/>
      <c r="AEG1175" s="4"/>
      <c r="AES1175" s="4"/>
      <c r="AEW1175" s="4"/>
      <c r="AFI1175" s="4"/>
      <c r="AFM1175" s="4"/>
      <c r="AFY1175" s="4"/>
      <c r="AGC1175" s="4"/>
      <c r="AGO1175" s="4"/>
      <c r="AGS1175" s="4"/>
      <c r="AHE1175" s="4"/>
      <c r="AHI1175" s="4"/>
      <c r="AHU1175" s="4"/>
      <c r="AHY1175" s="4"/>
      <c r="AIK1175" s="4"/>
      <c r="AIO1175" s="4"/>
      <c r="AJA1175" s="4"/>
      <c r="AJE1175" s="4"/>
      <c r="AJQ1175" s="4"/>
      <c r="AJU1175" s="4"/>
      <c r="AKG1175" s="4"/>
      <c r="AKK1175" s="4"/>
      <c r="AKW1175" s="4"/>
      <c r="ALA1175" s="4"/>
      <c r="ALM1175" s="4"/>
      <c r="ALQ1175" s="4"/>
      <c r="AMC1175" s="4"/>
      <c r="AMG1175" s="4"/>
      <c r="AMS1175" s="4"/>
      <c r="AMW1175" s="4"/>
      <c r="ANI1175" s="4"/>
      <c r="ANM1175" s="4"/>
      <c r="ANY1175" s="4"/>
      <c r="AOC1175" s="4"/>
      <c r="AOO1175" s="4"/>
      <c r="AOS1175" s="4"/>
      <c r="APE1175" s="4"/>
      <c r="API1175" s="4"/>
      <c r="APU1175" s="4"/>
      <c r="APY1175" s="4"/>
      <c r="AQK1175" s="4"/>
      <c r="AQO1175" s="4"/>
      <c r="ARA1175" s="4"/>
      <c r="ARE1175" s="4"/>
      <c r="ARQ1175" s="4"/>
      <c r="ARU1175" s="4"/>
      <c r="ASG1175" s="4"/>
      <c r="ASK1175" s="4"/>
      <c r="ASW1175" s="4"/>
      <c r="ATA1175" s="4"/>
      <c r="ATM1175" s="4"/>
      <c r="ATQ1175" s="4"/>
      <c r="AUC1175" s="4"/>
      <c r="AUG1175" s="4"/>
      <c r="AUS1175" s="4"/>
      <c r="AUW1175" s="4"/>
      <c r="AVI1175" s="4"/>
      <c r="AVM1175" s="4"/>
      <c r="AVY1175" s="4"/>
      <c r="AWC1175" s="4"/>
      <c r="AWO1175" s="4"/>
      <c r="AWS1175" s="4"/>
      <c r="AXE1175" s="4"/>
      <c r="AXI1175" s="4"/>
      <c r="AXU1175" s="4"/>
      <c r="AXY1175" s="4"/>
      <c r="AYK1175" s="4"/>
      <c r="AYO1175" s="4"/>
      <c r="AZA1175" s="4"/>
      <c r="AZE1175" s="4"/>
      <c r="AZQ1175" s="4"/>
      <c r="AZU1175" s="4"/>
      <c r="BAG1175" s="4"/>
      <c r="BAK1175" s="4"/>
      <c r="BAW1175" s="4"/>
      <c r="BBA1175" s="4"/>
      <c r="BBM1175" s="4"/>
      <c r="BBQ1175" s="4"/>
      <c r="BCC1175" s="4"/>
      <c r="BCG1175" s="4"/>
      <c r="BCS1175" s="4"/>
      <c r="BCW1175" s="4"/>
      <c r="BDI1175" s="4"/>
      <c r="BDM1175" s="4"/>
      <c r="BDY1175" s="4"/>
      <c r="BEC1175" s="4"/>
      <c r="BEO1175" s="4"/>
      <c r="BES1175" s="4"/>
      <c r="BFE1175" s="4"/>
      <c r="BFI1175" s="4"/>
      <c r="BFU1175" s="4"/>
    </row>
    <row r="1176" spans="1:1021 1033:1529" x14ac:dyDescent="0.2">
      <c r="A1176" s="4"/>
      <c r="D1176" s="16"/>
      <c r="CO1176" s="4"/>
      <c r="DA1176" s="4"/>
      <c r="DE1176" s="4"/>
      <c r="DQ1176" s="4"/>
      <c r="DU1176" s="4"/>
      <c r="EG1176" s="4"/>
      <c r="EK1176" s="4"/>
      <c r="EW1176" s="4"/>
      <c r="FA1176" s="4"/>
      <c r="FM1176" s="4"/>
      <c r="FQ1176" s="4"/>
      <c r="GC1176" s="4"/>
      <c r="GG1176" s="4"/>
      <c r="GS1176" s="4"/>
      <c r="GW1176" s="4"/>
      <c r="HI1176" s="4"/>
      <c r="HM1176" s="4"/>
      <c r="HY1176" s="4"/>
      <c r="IC1176" s="4"/>
      <c r="IO1176" s="4"/>
      <c r="IS1176" s="4"/>
      <c r="JE1176" s="4"/>
      <c r="JI1176" s="4"/>
      <c r="JU1176" s="4"/>
      <c r="JY1176" s="4"/>
      <c r="KK1176" s="4"/>
      <c r="KO1176" s="4"/>
      <c r="LA1176" s="4"/>
      <c r="LE1176" s="4"/>
      <c r="LQ1176" s="4"/>
      <c r="LU1176" s="4"/>
      <c r="MG1176" s="4"/>
      <c r="MK1176" s="4"/>
      <c r="MW1176" s="4"/>
      <c r="NA1176" s="4"/>
      <c r="NM1176" s="4"/>
      <c r="NQ1176" s="4"/>
      <c r="OC1176" s="4"/>
      <c r="OG1176" s="4"/>
      <c r="OS1176" s="4"/>
      <c r="OW1176" s="4"/>
      <c r="PI1176" s="4"/>
      <c r="PM1176" s="4"/>
      <c r="PY1176" s="4"/>
      <c r="QC1176" s="4"/>
      <c r="QO1176" s="4"/>
      <c r="QS1176" s="4"/>
      <c r="RE1176" s="4"/>
      <c r="RI1176" s="4"/>
      <c r="RU1176" s="4"/>
      <c r="RY1176" s="4"/>
      <c r="SK1176" s="4"/>
      <c r="SO1176" s="4"/>
      <c r="TA1176" s="4"/>
      <c r="TE1176" s="4"/>
      <c r="TQ1176" s="4"/>
      <c r="TU1176" s="4"/>
      <c r="UG1176" s="4"/>
      <c r="UK1176" s="4"/>
      <c r="UW1176" s="4"/>
      <c r="VA1176" s="4"/>
      <c r="VM1176" s="4"/>
      <c r="VQ1176" s="4"/>
      <c r="WC1176" s="4"/>
      <c r="WG1176" s="4"/>
      <c r="WS1176" s="4"/>
      <c r="WW1176" s="4"/>
      <c r="XI1176" s="4"/>
      <c r="XM1176" s="4"/>
      <c r="XY1176" s="4"/>
      <c r="YC1176" s="4"/>
      <c r="YO1176" s="4"/>
      <c r="YS1176" s="4"/>
      <c r="ZE1176" s="4"/>
      <c r="ZI1176" s="4"/>
      <c r="ZU1176" s="4"/>
      <c r="ZY1176" s="4"/>
      <c r="AAK1176" s="4"/>
      <c r="AAO1176" s="4"/>
      <c r="ABA1176" s="4"/>
      <c r="ABE1176" s="4"/>
      <c r="ABQ1176" s="4"/>
      <c r="ABU1176" s="4"/>
      <c r="ACG1176" s="4"/>
      <c r="ACK1176" s="4"/>
      <c r="ACW1176" s="4"/>
      <c r="ADA1176" s="4"/>
      <c r="ADM1176" s="4"/>
      <c r="ADQ1176" s="4"/>
      <c r="AEC1176" s="4"/>
      <c r="AEG1176" s="4"/>
      <c r="AES1176" s="4"/>
      <c r="AEW1176" s="4"/>
      <c r="AFI1176" s="4"/>
      <c r="AFM1176" s="4"/>
      <c r="AFY1176" s="4"/>
      <c r="AGC1176" s="4"/>
      <c r="AGO1176" s="4"/>
      <c r="AGS1176" s="4"/>
      <c r="AHE1176" s="4"/>
      <c r="AHI1176" s="4"/>
      <c r="AHU1176" s="4"/>
      <c r="AHY1176" s="4"/>
      <c r="AIK1176" s="4"/>
      <c r="AIO1176" s="4"/>
      <c r="AJA1176" s="4"/>
      <c r="AJE1176" s="4"/>
      <c r="AJQ1176" s="4"/>
      <c r="AJU1176" s="4"/>
      <c r="AKG1176" s="4"/>
      <c r="AKK1176" s="4"/>
      <c r="AKW1176" s="4"/>
      <c r="ALA1176" s="4"/>
      <c r="ALM1176" s="4"/>
      <c r="ALQ1176" s="4"/>
      <c r="AMC1176" s="4"/>
      <c r="AMG1176" s="4"/>
      <c r="AMS1176" s="4"/>
      <c r="AMW1176" s="4"/>
      <c r="ANI1176" s="4"/>
      <c r="ANM1176" s="4"/>
      <c r="ANY1176" s="4"/>
      <c r="AOC1176" s="4"/>
      <c r="AOO1176" s="4"/>
      <c r="AOS1176" s="4"/>
      <c r="APE1176" s="4"/>
      <c r="API1176" s="4"/>
      <c r="APU1176" s="4"/>
      <c r="APY1176" s="4"/>
      <c r="AQK1176" s="4"/>
      <c r="AQO1176" s="4"/>
      <c r="ARA1176" s="4"/>
      <c r="ARE1176" s="4"/>
      <c r="ARQ1176" s="4"/>
      <c r="ARU1176" s="4"/>
      <c r="ASG1176" s="4"/>
      <c r="ASK1176" s="4"/>
      <c r="ASW1176" s="4"/>
      <c r="ATA1176" s="4"/>
      <c r="ATM1176" s="4"/>
      <c r="ATQ1176" s="4"/>
      <c r="AUC1176" s="4"/>
      <c r="AUG1176" s="4"/>
      <c r="AUS1176" s="4"/>
      <c r="AUW1176" s="4"/>
      <c r="AVI1176" s="4"/>
      <c r="AVM1176" s="4"/>
      <c r="AVY1176" s="4"/>
      <c r="AWC1176" s="4"/>
      <c r="AWO1176" s="4"/>
      <c r="AWS1176" s="4"/>
      <c r="AXE1176" s="4"/>
      <c r="AXI1176" s="4"/>
      <c r="AXU1176" s="4"/>
      <c r="AXY1176" s="4"/>
      <c r="AYK1176" s="4"/>
      <c r="AYO1176" s="4"/>
      <c r="AZA1176" s="4"/>
      <c r="AZE1176" s="4"/>
      <c r="AZQ1176" s="4"/>
      <c r="AZU1176" s="4"/>
      <c r="BAG1176" s="4"/>
      <c r="BAK1176" s="4"/>
      <c r="BAW1176" s="4"/>
      <c r="BBA1176" s="4"/>
      <c r="BBM1176" s="4"/>
      <c r="BBQ1176" s="4"/>
      <c r="BCC1176" s="4"/>
      <c r="BCG1176" s="4"/>
      <c r="BCS1176" s="4"/>
      <c r="BCW1176" s="4"/>
      <c r="BDI1176" s="4"/>
      <c r="BDM1176" s="4"/>
      <c r="BDY1176" s="4"/>
      <c r="BEC1176" s="4"/>
      <c r="BEO1176" s="4"/>
      <c r="BES1176" s="4"/>
      <c r="BFE1176" s="4"/>
      <c r="BFI1176" s="4"/>
      <c r="BFU1176" s="4"/>
    </row>
    <row r="1177" spans="1:1021 1033:1529" x14ac:dyDescent="0.2">
      <c r="A1177" s="4"/>
      <c r="D1177" s="16"/>
      <c r="CO1177" s="4"/>
      <c r="DA1177" s="4"/>
      <c r="DE1177" s="4"/>
      <c r="DQ1177" s="4"/>
      <c r="DU1177" s="4"/>
      <c r="EG1177" s="4"/>
      <c r="EK1177" s="4"/>
      <c r="EW1177" s="4"/>
      <c r="FA1177" s="4"/>
      <c r="FM1177" s="4"/>
      <c r="FQ1177" s="4"/>
      <c r="GC1177" s="4"/>
      <c r="GG1177" s="4"/>
      <c r="GS1177" s="4"/>
      <c r="GW1177" s="4"/>
      <c r="HI1177" s="4"/>
      <c r="HM1177" s="4"/>
      <c r="HY1177" s="4"/>
      <c r="IC1177" s="4"/>
      <c r="IO1177" s="4"/>
      <c r="IS1177" s="4"/>
      <c r="JE1177" s="4"/>
      <c r="JI1177" s="4"/>
      <c r="JU1177" s="4"/>
      <c r="JY1177" s="4"/>
      <c r="KK1177" s="4"/>
      <c r="KO1177" s="4"/>
      <c r="LA1177" s="4"/>
      <c r="LE1177" s="4"/>
      <c r="LQ1177" s="4"/>
      <c r="LU1177" s="4"/>
      <c r="MG1177" s="4"/>
      <c r="MK1177" s="4"/>
      <c r="MW1177" s="4"/>
      <c r="NA1177" s="4"/>
      <c r="NM1177" s="4"/>
      <c r="NQ1177" s="4"/>
      <c r="OC1177" s="4"/>
      <c r="OG1177" s="4"/>
      <c r="OS1177" s="4"/>
      <c r="OW1177" s="4"/>
      <c r="PI1177" s="4"/>
      <c r="PM1177" s="4"/>
      <c r="PY1177" s="4"/>
      <c r="QC1177" s="4"/>
      <c r="QO1177" s="4"/>
      <c r="QS1177" s="4"/>
      <c r="RE1177" s="4"/>
      <c r="RI1177" s="4"/>
      <c r="RU1177" s="4"/>
      <c r="RY1177" s="4"/>
      <c r="SK1177" s="4"/>
      <c r="SO1177" s="4"/>
      <c r="TA1177" s="4"/>
      <c r="TE1177" s="4"/>
      <c r="TQ1177" s="4"/>
      <c r="TU1177" s="4"/>
      <c r="UG1177" s="4"/>
      <c r="UK1177" s="4"/>
      <c r="UW1177" s="4"/>
      <c r="VA1177" s="4"/>
      <c r="VM1177" s="4"/>
      <c r="VQ1177" s="4"/>
      <c r="WC1177" s="4"/>
      <c r="WG1177" s="4"/>
      <c r="WS1177" s="4"/>
      <c r="WW1177" s="4"/>
      <c r="XI1177" s="4"/>
      <c r="XM1177" s="4"/>
      <c r="XY1177" s="4"/>
      <c r="YC1177" s="4"/>
      <c r="YO1177" s="4"/>
      <c r="YS1177" s="4"/>
      <c r="ZE1177" s="4"/>
      <c r="ZI1177" s="4"/>
      <c r="ZU1177" s="4"/>
      <c r="ZY1177" s="4"/>
      <c r="AAK1177" s="4"/>
      <c r="AAO1177" s="4"/>
      <c r="ABA1177" s="4"/>
      <c r="ABE1177" s="4"/>
      <c r="ABQ1177" s="4"/>
      <c r="ABU1177" s="4"/>
      <c r="ACG1177" s="4"/>
      <c r="ACK1177" s="4"/>
      <c r="ACW1177" s="4"/>
      <c r="ADA1177" s="4"/>
      <c r="ADM1177" s="4"/>
      <c r="ADQ1177" s="4"/>
      <c r="AEC1177" s="4"/>
      <c r="AEG1177" s="4"/>
      <c r="AES1177" s="4"/>
      <c r="AEW1177" s="4"/>
      <c r="AFI1177" s="4"/>
      <c r="AFM1177" s="4"/>
      <c r="AFY1177" s="4"/>
      <c r="AGC1177" s="4"/>
      <c r="AGO1177" s="4"/>
      <c r="AGS1177" s="4"/>
      <c r="AHE1177" s="4"/>
      <c r="AHI1177" s="4"/>
      <c r="AHU1177" s="4"/>
      <c r="AHY1177" s="4"/>
      <c r="AIK1177" s="4"/>
      <c r="AIO1177" s="4"/>
      <c r="AJA1177" s="4"/>
      <c r="AJE1177" s="4"/>
      <c r="AJQ1177" s="4"/>
      <c r="AJU1177" s="4"/>
      <c r="AKG1177" s="4"/>
      <c r="AKK1177" s="4"/>
      <c r="AKW1177" s="4"/>
      <c r="ALA1177" s="4"/>
      <c r="ALM1177" s="4"/>
      <c r="ALQ1177" s="4"/>
      <c r="AMC1177" s="4"/>
      <c r="AMG1177" s="4"/>
      <c r="AMS1177" s="4"/>
      <c r="AMW1177" s="4"/>
      <c r="ANI1177" s="4"/>
      <c r="ANM1177" s="4"/>
      <c r="ANY1177" s="4"/>
      <c r="AOC1177" s="4"/>
      <c r="AOO1177" s="4"/>
      <c r="AOS1177" s="4"/>
      <c r="APE1177" s="4"/>
      <c r="API1177" s="4"/>
      <c r="APU1177" s="4"/>
      <c r="APY1177" s="4"/>
      <c r="AQK1177" s="4"/>
      <c r="AQO1177" s="4"/>
      <c r="ARA1177" s="4"/>
      <c r="ARE1177" s="4"/>
      <c r="ARQ1177" s="4"/>
      <c r="ARU1177" s="4"/>
      <c r="ASG1177" s="4"/>
      <c r="ASK1177" s="4"/>
      <c r="ASW1177" s="4"/>
      <c r="ATA1177" s="4"/>
      <c r="ATM1177" s="4"/>
      <c r="ATQ1177" s="4"/>
      <c r="AUC1177" s="4"/>
      <c r="AUG1177" s="4"/>
      <c r="AUS1177" s="4"/>
      <c r="AUW1177" s="4"/>
      <c r="AVI1177" s="4"/>
      <c r="AVM1177" s="4"/>
      <c r="AVY1177" s="4"/>
      <c r="AWC1177" s="4"/>
      <c r="AWO1177" s="4"/>
      <c r="AWS1177" s="4"/>
      <c r="AXE1177" s="4"/>
      <c r="AXI1177" s="4"/>
      <c r="AXU1177" s="4"/>
      <c r="AXY1177" s="4"/>
      <c r="AYK1177" s="4"/>
      <c r="AYO1177" s="4"/>
      <c r="AZA1177" s="4"/>
      <c r="AZE1177" s="4"/>
      <c r="AZQ1177" s="4"/>
      <c r="AZU1177" s="4"/>
      <c r="BAG1177" s="4"/>
      <c r="BAK1177" s="4"/>
      <c r="BAW1177" s="4"/>
      <c r="BBA1177" s="4"/>
      <c r="BBM1177" s="4"/>
      <c r="BBQ1177" s="4"/>
      <c r="BCC1177" s="4"/>
      <c r="BCG1177" s="4"/>
      <c r="BCS1177" s="4"/>
      <c r="BCW1177" s="4"/>
      <c r="BDI1177" s="4"/>
      <c r="BDM1177" s="4"/>
      <c r="BDY1177" s="4"/>
      <c r="BEC1177" s="4"/>
      <c r="BEO1177" s="4"/>
      <c r="BES1177" s="4"/>
      <c r="BFE1177" s="4"/>
      <c r="BFI1177" s="4"/>
      <c r="BFU1177" s="4"/>
    </row>
    <row r="1178" spans="1:1021 1033:1529" x14ac:dyDescent="0.2">
      <c r="A1178" s="4"/>
      <c r="D1178" s="16"/>
      <c r="CO1178" s="4"/>
      <c r="DA1178" s="4"/>
      <c r="DE1178" s="4"/>
      <c r="DQ1178" s="4"/>
      <c r="DU1178" s="4"/>
      <c r="EG1178" s="4"/>
      <c r="EK1178" s="4"/>
      <c r="EW1178" s="4"/>
      <c r="FA1178" s="4"/>
      <c r="FM1178" s="4"/>
      <c r="FQ1178" s="4"/>
      <c r="GC1178" s="4"/>
      <c r="GG1178" s="4"/>
      <c r="GS1178" s="4"/>
      <c r="GW1178" s="4"/>
      <c r="HI1178" s="4"/>
      <c r="HM1178" s="4"/>
      <c r="HY1178" s="4"/>
      <c r="IC1178" s="4"/>
      <c r="IO1178" s="4"/>
      <c r="IS1178" s="4"/>
      <c r="JE1178" s="4"/>
      <c r="JI1178" s="4"/>
      <c r="JU1178" s="4"/>
      <c r="JY1178" s="4"/>
      <c r="KK1178" s="4"/>
      <c r="KO1178" s="4"/>
      <c r="LA1178" s="4"/>
      <c r="LE1178" s="4"/>
      <c r="LQ1178" s="4"/>
      <c r="LU1178" s="4"/>
      <c r="MG1178" s="4"/>
      <c r="MK1178" s="4"/>
      <c r="MW1178" s="4"/>
      <c r="NA1178" s="4"/>
      <c r="NM1178" s="4"/>
      <c r="NQ1178" s="4"/>
      <c r="OC1178" s="4"/>
      <c r="OG1178" s="4"/>
      <c r="OS1178" s="4"/>
      <c r="OW1178" s="4"/>
      <c r="PI1178" s="4"/>
      <c r="PM1178" s="4"/>
      <c r="PY1178" s="4"/>
      <c r="QC1178" s="4"/>
      <c r="QO1178" s="4"/>
      <c r="QS1178" s="4"/>
      <c r="RE1178" s="4"/>
      <c r="RI1178" s="4"/>
      <c r="RU1178" s="4"/>
      <c r="RY1178" s="4"/>
      <c r="SK1178" s="4"/>
      <c r="SO1178" s="4"/>
      <c r="TA1178" s="4"/>
      <c r="TE1178" s="4"/>
      <c r="TQ1178" s="4"/>
      <c r="TU1178" s="4"/>
      <c r="UG1178" s="4"/>
      <c r="UK1178" s="4"/>
      <c r="UW1178" s="4"/>
      <c r="VA1178" s="4"/>
      <c r="VM1178" s="4"/>
      <c r="VQ1178" s="4"/>
      <c r="WC1178" s="4"/>
      <c r="WG1178" s="4"/>
      <c r="WS1178" s="4"/>
      <c r="WW1178" s="4"/>
      <c r="XI1178" s="4"/>
      <c r="XM1178" s="4"/>
      <c r="XY1178" s="4"/>
      <c r="YC1178" s="4"/>
      <c r="YO1178" s="4"/>
      <c r="YS1178" s="4"/>
      <c r="ZE1178" s="4"/>
      <c r="ZI1178" s="4"/>
      <c r="ZU1178" s="4"/>
      <c r="ZY1178" s="4"/>
      <c r="AAK1178" s="4"/>
      <c r="AAO1178" s="4"/>
      <c r="ABA1178" s="4"/>
      <c r="ABE1178" s="4"/>
      <c r="ABQ1178" s="4"/>
      <c r="ABU1178" s="4"/>
      <c r="ACG1178" s="4"/>
      <c r="ACK1178" s="4"/>
      <c r="ACW1178" s="4"/>
      <c r="ADA1178" s="4"/>
      <c r="ADM1178" s="4"/>
      <c r="ADQ1178" s="4"/>
      <c r="AEC1178" s="4"/>
      <c r="AEG1178" s="4"/>
      <c r="AES1178" s="4"/>
      <c r="AEW1178" s="4"/>
      <c r="AFI1178" s="4"/>
      <c r="AFM1178" s="4"/>
      <c r="AFY1178" s="4"/>
      <c r="AGC1178" s="4"/>
      <c r="AGO1178" s="4"/>
      <c r="AGS1178" s="4"/>
      <c r="AHE1178" s="4"/>
      <c r="AHI1178" s="4"/>
      <c r="AHU1178" s="4"/>
      <c r="AHY1178" s="4"/>
      <c r="AIK1178" s="4"/>
      <c r="AIO1178" s="4"/>
      <c r="AJA1178" s="4"/>
      <c r="AJE1178" s="4"/>
      <c r="AJQ1178" s="4"/>
      <c r="AJU1178" s="4"/>
      <c r="AKG1178" s="4"/>
      <c r="AKK1178" s="4"/>
      <c r="AKW1178" s="4"/>
      <c r="ALA1178" s="4"/>
      <c r="ALM1178" s="4"/>
      <c r="ALQ1178" s="4"/>
      <c r="AMC1178" s="4"/>
      <c r="AMG1178" s="4"/>
      <c r="AMS1178" s="4"/>
      <c r="AMW1178" s="4"/>
      <c r="ANI1178" s="4"/>
      <c r="ANM1178" s="4"/>
      <c r="ANY1178" s="4"/>
      <c r="AOC1178" s="4"/>
      <c r="AOO1178" s="4"/>
      <c r="AOS1178" s="4"/>
      <c r="APE1178" s="4"/>
      <c r="API1178" s="4"/>
      <c r="APU1178" s="4"/>
      <c r="APY1178" s="4"/>
      <c r="AQK1178" s="4"/>
      <c r="AQO1178" s="4"/>
      <c r="ARA1178" s="4"/>
      <c r="ARE1178" s="4"/>
      <c r="ARQ1178" s="4"/>
      <c r="ARU1178" s="4"/>
      <c r="ASG1178" s="4"/>
      <c r="ASK1178" s="4"/>
      <c r="ASW1178" s="4"/>
      <c r="ATA1178" s="4"/>
      <c r="ATM1178" s="4"/>
      <c r="ATQ1178" s="4"/>
      <c r="AUC1178" s="4"/>
      <c r="AUG1178" s="4"/>
      <c r="AUS1178" s="4"/>
      <c r="AUW1178" s="4"/>
      <c r="AVI1178" s="4"/>
      <c r="AVM1178" s="4"/>
      <c r="AVY1178" s="4"/>
      <c r="AWC1178" s="4"/>
      <c r="AWO1178" s="4"/>
      <c r="AWS1178" s="4"/>
      <c r="AXE1178" s="4"/>
      <c r="AXI1178" s="4"/>
      <c r="AXU1178" s="4"/>
      <c r="AXY1178" s="4"/>
      <c r="AYK1178" s="4"/>
      <c r="AYO1178" s="4"/>
      <c r="AZA1178" s="4"/>
      <c r="AZE1178" s="4"/>
      <c r="AZQ1178" s="4"/>
      <c r="AZU1178" s="4"/>
      <c r="BAG1178" s="4"/>
      <c r="BAK1178" s="4"/>
      <c r="BAW1178" s="4"/>
      <c r="BBA1178" s="4"/>
      <c r="BBM1178" s="4"/>
      <c r="BBQ1178" s="4"/>
      <c r="BCC1178" s="4"/>
      <c r="BCG1178" s="4"/>
      <c r="BCS1178" s="4"/>
      <c r="BCW1178" s="4"/>
      <c r="BDI1178" s="4"/>
      <c r="BDM1178" s="4"/>
      <c r="BDY1178" s="4"/>
      <c r="BEC1178" s="4"/>
      <c r="BEO1178" s="4"/>
      <c r="BES1178" s="4"/>
      <c r="BFE1178" s="4"/>
      <c r="BFI1178" s="4"/>
      <c r="BFU1178" s="4"/>
    </row>
    <row r="1179" spans="1:1021 1033:1529" x14ac:dyDescent="0.2">
      <c r="A1179" s="4"/>
      <c r="D1179" s="16"/>
      <c r="CO1179" s="4"/>
      <c r="DA1179" s="4"/>
      <c r="DE1179" s="4"/>
      <c r="DQ1179" s="4"/>
      <c r="DU1179" s="4"/>
      <c r="EG1179" s="4"/>
      <c r="EK1179" s="4"/>
      <c r="EW1179" s="4"/>
      <c r="FA1179" s="4"/>
      <c r="FM1179" s="4"/>
      <c r="FQ1179" s="4"/>
      <c r="GC1179" s="4"/>
      <c r="GG1179" s="4"/>
      <c r="GS1179" s="4"/>
      <c r="GW1179" s="4"/>
      <c r="HI1179" s="4"/>
      <c r="HM1179" s="4"/>
      <c r="HY1179" s="4"/>
      <c r="IC1179" s="4"/>
      <c r="IO1179" s="4"/>
      <c r="IS1179" s="4"/>
      <c r="JE1179" s="4"/>
      <c r="JI1179" s="4"/>
      <c r="JU1179" s="4"/>
      <c r="JY1179" s="4"/>
      <c r="KK1179" s="4"/>
      <c r="KO1179" s="4"/>
      <c r="LA1179" s="4"/>
      <c r="LE1179" s="4"/>
      <c r="LQ1179" s="4"/>
      <c r="LU1179" s="4"/>
      <c r="MG1179" s="4"/>
      <c r="MK1179" s="4"/>
      <c r="MW1179" s="4"/>
      <c r="NA1179" s="4"/>
      <c r="NM1179" s="4"/>
      <c r="NQ1179" s="4"/>
      <c r="OC1179" s="4"/>
      <c r="OG1179" s="4"/>
      <c r="OS1179" s="4"/>
      <c r="OW1179" s="4"/>
      <c r="PI1179" s="4"/>
      <c r="PM1179" s="4"/>
      <c r="PY1179" s="4"/>
      <c r="QC1179" s="4"/>
      <c r="QO1179" s="4"/>
      <c r="QS1179" s="4"/>
      <c r="RE1179" s="4"/>
      <c r="RI1179" s="4"/>
      <c r="RU1179" s="4"/>
      <c r="RY1179" s="4"/>
      <c r="SK1179" s="4"/>
      <c r="SO1179" s="4"/>
      <c r="TA1179" s="4"/>
      <c r="TE1179" s="4"/>
      <c r="TQ1179" s="4"/>
      <c r="TU1179" s="4"/>
      <c r="UG1179" s="4"/>
      <c r="UK1179" s="4"/>
      <c r="UW1179" s="4"/>
      <c r="VA1179" s="4"/>
      <c r="VM1179" s="4"/>
      <c r="VQ1179" s="4"/>
      <c r="WC1179" s="4"/>
      <c r="WG1179" s="4"/>
      <c r="WS1179" s="4"/>
      <c r="WW1179" s="4"/>
      <c r="XI1179" s="4"/>
      <c r="XM1179" s="4"/>
      <c r="XY1179" s="4"/>
      <c r="YC1179" s="4"/>
      <c r="YO1179" s="4"/>
      <c r="YS1179" s="4"/>
      <c r="ZE1179" s="4"/>
      <c r="ZI1179" s="4"/>
      <c r="ZU1179" s="4"/>
      <c r="ZY1179" s="4"/>
      <c r="AAK1179" s="4"/>
      <c r="AAO1179" s="4"/>
      <c r="ABA1179" s="4"/>
      <c r="ABE1179" s="4"/>
      <c r="ABQ1179" s="4"/>
      <c r="ABU1179" s="4"/>
      <c r="ACG1179" s="4"/>
      <c r="ACK1179" s="4"/>
      <c r="ACW1179" s="4"/>
      <c r="ADA1179" s="4"/>
      <c r="ADM1179" s="4"/>
      <c r="ADQ1179" s="4"/>
      <c r="AEC1179" s="4"/>
      <c r="AEG1179" s="4"/>
      <c r="AES1179" s="4"/>
      <c r="AEW1179" s="4"/>
      <c r="AFI1179" s="4"/>
      <c r="AFM1179" s="4"/>
      <c r="AFY1179" s="4"/>
      <c r="AGC1179" s="4"/>
      <c r="AGO1179" s="4"/>
      <c r="AGS1179" s="4"/>
      <c r="AHE1179" s="4"/>
      <c r="AHI1179" s="4"/>
      <c r="AHU1179" s="4"/>
      <c r="AHY1179" s="4"/>
      <c r="AIK1179" s="4"/>
      <c r="AIO1179" s="4"/>
      <c r="AJA1179" s="4"/>
      <c r="AJE1179" s="4"/>
      <c r="AJQ1179" s="4"/>
      <c r="AJU1179" s="4"/>
      <c r="AKG1179" s="4"/>
      <c r="AKK1179" s="4"/>
      <c r="AKW1179" s="4"/>
      <c r="ALA1179" s="4"/>
      <c r="ALM1179" s="4"/>
      <c r="ALQ1179" s="4"/>
      <c r="AMC1179" s="4"/>
      <c r="AMG1179" s="4"/>
      <c r="AMS1179" s="4"/>
      <c r="AMW1179" s="4"/>
      <c r="ANI1179" s="4"/>
      <c r="ANM1179" s="4"/>
      <c r="ANY1179" s="4"/>
      <c r="AOC1179" s="4"/>
      <c r="AOO1179" s="4"/>
      <c r="AOS1179" s="4"/>
      <c r="APE1179" s="4"/>
      <c r="API1179" s="4"/>
      <c r="APU1179" s="4"/>
      <c r="APY1179" s="4"/>
      <c r="AQK1179" s="4"/>
      <c r="AQO1179" s="4"/>
      <c r="ARA1179" s="4"/>
      <c r="ARE1179" s="4"/>
      <c r="ARQ1179" s="4"/>
      <c r="ARU1179" s="4"/>
      <c r="ASG1179" s="4"/>
      <c r="ASK1179" s="4"/>
      <c r="ASW1179" s="4"/>
      <c r="ATA1179" s="4"/>
      <c r="ATM1179" s="4"/>
      <c r="ATQ1179" s="4"/>
      <c r="AUC1179" s="4"/>
      <c r="AUG1179" s="4"/>
      <c r="AUS1179" s="4"/>
      <c r="AUW1179" s="4"/>
      <c r="AVI1179" s="4"/>
      <c r="AVM1179" s="4"/>
      <c r="AVY1179" s="4"/>
      <c r="AWC1179" s="4"/>
      <c r="AWO1179" s="4"/>
      <c r="AWS1179" s="4"/>
      <c r="AXE1179" s="4"/>
      <c r="AXI1179" s="4"/>
      <c r="AXU1179" s="4"/>
      <c r="AXY1179" s="4"/>
      <c r="AYK1179" s="4"/>
      <c r="AYO1179" s="4"/>
      <c r="AZA1179" s="4"/>
      <c r="AZE1179" s="4"/>
      <c r="AZQ1179" s="4"/>
      <c r="AZU1179" s="4"/>
      <c r="BAG1179" s="4"/>
      <c r="BAK1179" s="4"/>
      <c r="BAW1179" s="4"/>
      <c r="BBA1179" s="4"/>
      <c r="BBM1179" s="4"/>
      <c r="BBQ1179" s="4"/>
      <c r="BCC1179" s="4"/>
      <c r="BCG1179" s="4"/>
      <c r="BCS1179" s="4"/>
      <c r="BCW1179" s="4"/>
      <c r="BDI1179" s="4"/>
      <c r="BDM1179" s="4"/>
      <c r="BDY1179" s="4"/>
      <c r="BEC1179" s="4"/>
      <c r="BEO1179" s="4"/>
      <c r="BES1179" s="4"/>
      <c r="BFE1179" s="4"/>
      <c r="BFI1179" s="4"/>
      <c r="BFU1179" s="4"/>
    </row>
    <row r="1180" spans="1:1021 1033:1529" x14ac:dyDescent="0.2">
      <c r="A1180" s="4"/>
      <c r="D1180" s="16"/>
      <c r="CO1180" s="4"/>
      <c r="DA1180" s="4"/>
      <c r="DE1180" s="4"/>
      <c r="DQ1180" s="4"/>
      <c r="DU1180" s="4"/>
      <c r="EG1180" s="4"/>
      <c r="EK1180" s="4"/>
      <c r="EW1180" s="4"/>
      <c r="FA1180" s="4"/>
      <c r="FM1180" s="4"/>
      <c r="FQ1180" s="4"/>
      <c r="GC1180" s="4"/>
      <c r="GG1180" s="4"/>
      <c r="GS1180" s="4"/>
      <c r="GW1180" s="4"/>
      <c r="HI1180" s="4"/>
      <c r="HM1180" s="4"/>
      <c r="HY1180" s="4"/>
      <c r="IC1180" s="4"/>
      <c r="IO1180" s="4"/>
      <c r="IS1180" s="4"/>
      <c r="JE1180" s="4"/>
      <c r="JI1180" s="4"/>
      <c r="JU1180" s="4"/>
      <c r="JY1180" s="4"/>
      <c r="KK1180" s="4"/>
      <c r="KO1180" s="4"/>
      <c r="LA1180" s="4"/>
      <c r="LE1180" s="4"/>
      <c r="LQ1180" s="4"/>
      <c r="LU1180" s="4"/>
      <c r="MG1180" s="4"/>
      <c r="MK1180" s="4"/>
      <c r="MW1180" s="4"/>
      <c r="NA1180" s="4"/>
      <c r="NM1180" s="4"/>
      <c r="NQ1180" s="4"/>
      <c r="OC1180" s="4"/>
      <c r="OG1180" s="4"/>
      <c r="OS1180" s="4"/>
      <c r="OW1180" s="4"/>
      <c r="PI1180" s="4"/>
      <c r="PM1180" s="4"/>
      <c r="PY1180" s="4"/>
      <c r="QC1180" s="4"/>
      <c r="QO1180" s="4"/>
      <c r="QS1180" s="4"/>
      <c r="RE1180" s="4"/>
      <c r="RI1180" s="4"/>
      <c r="RU1180" s="4"/>
      <c r="RY1180" s="4"/>
      <c r="SK1180" s="4"/>
      <c r="SO1180" s="4"/>
      <c r="TA1180" s="4"/>
      <c r="TE1180" s="4"/>
      <c r="TQ1180" s="4"/>
      <c r="TU1180" s="4"/>
      <c r="UG1180" s="4"/>
      <c r="UK1180" s="4"/>
      <c r="UW1180" s="4"/>
      <c r="VA1180" s="4"/>
      <c r="VM1180" s="4"/>
      <c r="VQ1180" s="4"/>
      <c r="WC1180" s="4"/>
      <c r="WG1180" s="4"/>
      <c r="WS1180" s="4"/>
      <c r="WW1180" s="4"/>
      <c r="XI1180" s="4"/>
      <c r="XM1180" s="4"/>
      <c r="XY1180" s="4"/>
      <c r="YC1180" s="4"/>
      <c r="YO1180" s="4"/>
      <c r="YS1180" s="4"/>
      <c r="ZE1180" s="4"/>
      <c r="ZI1180" s="4"/>
      <c r="ZU1180" s="4"/>
      <c r="ZY1180" s="4"/>
      <c r="AAK1180" s="4"/>
      <c r="AAO1180" s="4"/>
      <c r="ABA1180" s="4"/>
      <c r="ABE1180" s="4"/>
      <c r="ABQ1180" s="4"/>
      <c r="ABU1180" s="4"/>
      <c r="ACG1180" s="4"/>
      <c r="ACK1180" s="4"/>
      <c r="ACW1180" s="4"/>
      <c r="ADA1180" s="4"/>
      <c r="ADM1180" s="4"/>
      <c r="ADQ1180" s="4"/>
      <c r="AEC1180" s="4"/>
      <c r="AEG1180" s="4"/>
      <c r="AES1180" s="4"/>
      <c r="AEW1180" s="4"/>
      <c r="AFI1180" s="4"/>
      <c r="AFM1180" s="4"/>
      <c r="AFY1180" s="4"/>
      <c r="AGC1180" s="4"/>
      <c r="AGO1180" s="4"/>
      <c r="AGS1180" s="4"/>
      <c r="AHE1180" s="4"/>
      <c r="AHI1180" s="4"/>
      <c r="AHU1180" s="4"/>
      <c r="AHY1180" s="4"/>
      <c r="AIK1180" s="4"/>
      <c r="AIO1180" s="4"/>
      <c r="AJA1180" s="4"/>
      <c r="AJE1180" s="4"/>
      <c r="AJQ1180" s="4"/>
      <c r="AJU1180" s="4"/>
      <c r="AKG1180" s="4"/>
      <c r="AKK1180" s="4"/>
      <c r="AKW1180" s="4"/>
      <c r="ALA1180" s="4"/>
      <c r="ALM1180" s="4"/>
      <c r="ALQ1180" s="4"/>
      <c r="AMC1180" s="4"/>
      <c r="AMG1180" s="4"/>
      <c r="AMS1180" s="4"/>
      <c r="AMW1180" s="4"/>
      <c r="ANI1180" s="4"/>
      <c r="ANM1180" s="4"/>
      <c r="ANY1180" s="4"/>
      <c r="AOC1180" s="4"/>
      <c r="AOO1180" s="4"/>
      <c r="AOS1180" s="4"/>
      <c r="APE1180" s="4"/>
      <c r="API1180" s="4"/>
      <c r="APU1180" s="4"/>
      <c r="APY1180" s="4"/>
      <c r="AQK1180" s="4"/>
      <c r="AQO1180" s="4"/>
      <c r="ARA1180" s="4"/>
      <c r="ARE1180" s="4"/>
      <c r="ARQ1180" s="4"/>
      <c r="ARU1180" s="4"/>
      <c r="ASG1180" s="4"/>
      <c r="ASK1180" s="4"/>
      <c r="ASW1180" s="4"/>
      <c r="ATA1180" s="4"/>
      <c r="ATM1180" s="4"/>
      <c r="ATQ1180" s="4"/>
      <c r="AUC1180" s="4"/>
      <c r="AUG1180" s="4"/>
      <c r="AUS1180" s="4"/>
      <c r="AUW1180" s="4"/>
      <c r="AVI1180" s="4"/>
      <c r="AVM1180" s="4"/>
      <c r="AVY1180" s="4"/>
      <c r="AWC1180" s="4"/>
      <c r="AWO1180" s="4"/>
      <c r="AWS1180" s="4"/>
      <c r="AXE1180" s="4"/>
      <c r="AXI1180" s="4"/>
      <c r="AXU1180" s="4"/>
      <c r="AXY1180" s="4"/>
      <c r="AYK1180" s="4"/>
      <c r="AYO1180" s="4"/>
      <c r="AZA1180" s="4"/>
      <c r="AZE1180" s="4"/>
      <c r="AZQ1180" s="4"/>
      <c r="AZU1180" s="4"/>
      <c r="BAG1180" s="4"/>
      <c r="BAK1180" s="4"/>
      <c r="BAW1180" s="4"/>
      <c r="BBA1180" s="4"/>
      <c r="BBM1180" s="4"/>
      <c r="BBQ1180" s="4"/>
      <c r="BCC1180" s="4"/>
      <c r="BCG1180" s="4"/>
      <c r="BCS1180" s="4"/>
      <c r="BCW1180" s="4"/>
      <c r="BDI1180" s="4"/>
      <c r="BDM1180" s="4"/>
      <c r="BDY1180" s="4"/>
      <c r="BEC1180" s="4"/>
      <c r="BEO1180" s="4"/>
      <c r="BES1180" s="4"/>
      <c r="BFE1180" s="4"/>
      <c r="BFI1180" s="4"/>
      <c r="BFU1180" s="4"/>
    </row>
    <row r="1181" spans="1:1021 1033:1529" x14ac:dyDescent="0.2">
      <c r="A1181" s="4"/>
      <c r="D1181" s="16"/>
      <c r="CO1181" s="4"/>
      <c r="DA1181" s="4"/>
      <c r="DE1181" s="4"/>
      <c r="DQ1181" s="4"/>
      <c r="DU1181" s="4"/>
      <c r="EG1181" s="4"/>
      <c r="EK1181" s="4"/>
      <c r="EW1181" s="4"/>
      <c r="FA1181" s="4"/>
      <c r="FM1181" s="4"/>
      <c r="FQ1181" s="4"/>
      <c r="GC1181" s="4"/>
      <c r="GG1181" s="4"/>
      <c r="GS1181" s="4"/>
      <c r="GW1181" s="4"/>
      <c r="HI1181" s="4"/>
      <c r="HM1181" s="4"/>
      <c r="HY1181" s="4"/>
      <c r="IC1181" s="4"/>
      <c r="IO1181" s="4"/>
      <c r="IS1181" s="4"/>
      <c r="JE1181" s="4"/>
      <c r="JI1181" s="4"/>
      <c r="JU1181" s="4"/>
      <c r="JY1181" s="4"/>
      <c r="KK1181" s="4"/>
      <c r="KO1181" s="4"/>
      <c r="LA1181" s="4"/>
      <c r="LE1181" s="4"/>
      <c r="LQ1181" s="4"/>
      <c r="LU1181" s="4"/>
      <c r="MG1181" s="4"/>
      <c r="MK1181" s="4"/>
      <c r="MW1181" s="4"/>
      <c r="NA1181" s="4"/>
      <c r="NM1181" s="4"/>
      <c r="NQ1181" s="4"/>
      <c r="OC1181" s="4"/>
      <c r="OG1181" s="4"/>
      <c r="OS1181" s="4"/>
      <c r="OW1181" s="4"/>
      <c r="PI1181" s="4"/>
      <c r="PM1181" s="4"/>
      <c r="PY1181" s="4"/>
      <c r="QC1181" s="4"/>
      <c r="QO1181" s="4"/>
      <c r="QS1181" s="4"/>
      <c r="RE1181" s="4"/>
      <c r="RI1181" s="4"/>
      <c r="RU1181" s="4"/>
      <c r="RY1181" s="4"/>
      <c r="SK1181" s="4"/>
      <c r="SO1181" s="4"/>
      <c r="TA1181" s="4"/>
      <c r="TE1181" s="4"/>
      <c r="TQ1181" s="4"/>
      <c r="TU1181" s="4"/>
      <c r="UG1181" s="4"/>
      <c r="UK1181" s="4"/>
      <c r="UW1181" s="4"/>
      <c r="VA1181" s="4"/>
      <c r="VM1181" s="4"/>
      <c r="VQ1181" s="4"/>
      <c r="WC1181" s="4"/>
      <c r="WG1181" s="4"/>
      <c r="WS1181" s="4"/>
      <c r="WW1181" s="4"/>
      <c r="XI1181" s="4"/>
      <c r="XM1181" s="4"/>
      <c r="XY1181" s="4"/>
      <c r="YC1181" s="4"/>
      <c r="YO1181" s="4"/>
      <c r="YS1181" s="4"/>
      <c r="ZE1181" s="4"/>
      <c r="ZI1181" s="4"/>
      <c r="ZU1181" s="4"/>
      <c r="ZY1181" s="4"/>
      <c r="AAK1181" s="4"/>
      <c r="AAO1181" s="4"/>
      <c r="ABA1181" s="4"/>
      <c r="ABE1181" s="4"/>
      <c r="ABQ1181" s="4"/>
      <c r="ABU1181" s="4"/>
      <c r="ACG1181" s="4"/>
      <c r="ACK1181" s="4"/>
      <c r="ACW1181" s="4"/>
      <c r="ADA1181" s="4"/>
      <c r="ADM1181" s="4"/>
      <c r="ADQ1181" s="4"/>
      <c r="AEC1181" s="4"/>
      <c r="AEG1181" s="4"/>
      <c r="AES1181" s="4"/>
      <c r="AEW1181" s="4"/>
      <c r="AFI1181" s="4"/>
      <c r="AFM1181" s="4"/>
      <c r="AFY1181" s="4"/>
      <c r="AGC1181" s="4"/>
      <c r="AGO1181" s="4"/>
      <c r="AGS1181" s="4"/>
      <c r="AHE1181" s="4"/>
      <c r="AHI1181" s="4"/>
      <c r="AHU1181" s="4"/>
      <c r="AHY1181" s="4"/>
      <c r="AIK1181" s="4"/>
      <c r="AIO1181" s="4"/>
      <c r="AJA1181" s="4"/>
      <c r="AJE1181" s="4"/>
      <c r="AJQ1181" s="4"/>
      <c r="AJU1181" s="4"/>
      <c r="AKG1181" s="4"/>
      <c r="AKK1181" s="4"/>
      <c r="AKW1181" s="4"/>
      <c r="ALA1181" s="4"/>
      <c r="ALM1181" s="4"/>
      <c r="ALQ1181" s="4"/>
      <c r="AMC1181" s="4"/>
      <c r="AMG1181" s="4"/>
      <c r="AMS1181" s="4"/>
      <c r="AMW1181" s="4"/>
      <c r="ANI1181" s="4"/>
      <c r="ANM1181" s="4"/>
      <c r="ANY1181" s="4"/>
      <c r="AOC1181" s="4"/>
      <c r="AOO1181" s="4"/>
      <c r="AOS1181" s="4"/>
      <c r="APE1181" s="4"/>
      <c r="API1181" s="4"/>
      <c r="APU1181" s="4"/>
      <c r="APY1181" s="4"/>
      <c r="AQK1181" s="4"/>
      <c r="AQO1181" s="4"/>
      <c r="ARA1181" s="4"/>
      <c r="ARE1181" s="4"/>
      <c r="ARQ1181" s="4"/>
      <c r="ARU1181" s="4"/>
      <c r="ASG1181" s="4"/>
      <c r="ASK1181" s="4"/>
      <c r="ASW1181" s="4"/>
      <c r="ATA1181" s="4"/>
      <c r="ATM1181" s="4"/>
      <c r="ATQ1181" s="4"/>
      <c r="AUC1181" s="4"/>
      <c r="AUG1181" s="4"/>
      <c r="AUS1181" s="4"/>
      <c r="AUW1181" s="4"/>
      <c r="AVI1181" s="4"/>
      <c r="AVM1181" s="4"/>
      <c r="AVY1181" s="4"/>
      <c r="AWC1181" s="4"/>
      <c r="AWO1181" s="4"/>
      <c r="AWS1181" s="4"/>
      <c r="AXE1181" s="4"/>
      <c r="AXI1181" s="4"/>
      <c r="AXU1181" s="4"/>
      <c r="AXY1181" s="4"/>
      <c r="AYK1181" s="4"/>
      <c r="AYO1181" s="4"/>
      <c r="AZA1181" s="4"/>
      <c r="AZE1181" s="4"/>
      <c r="AZQ1181" s="4"/>
      <c r="AZU1181" s="4"/>
      <c r="BAG1181" s="4"/>
      <c r="BAK1181" s="4"/>
      <c r="BAW1181" s="4"/>
      <c r="BBA1181" s="4"/>
      <c r="BBM1181" s="4"/>
      <c r="BBQ1181" s="4"/>
      <c r="BCC1181" s="4"/>
      <c r="BCG1181" s="4"/>
      <c r="BCS1181" s="4"/>
      <c r="BCW1181" s="4"/>
      <c r="BDI1181" s="4"/>
      <c r="BDM1181" s="4"/>
      <c r="BDY1181" s="4"/>
      <c r="BEC1181" s="4"/>
      <c r="BEO1181" s="4"/>
      <c r="BES1181" s="4"/>
      <c r="BFE1181" s="4"/>
      <c r="BFI1181" s="4"/>
      <c r="BFU1181" s="4"/>
    </row>
    <row r="1182" spans="1:1021 1033:1529" x14ac:dyDescent="0.2">
      <c r="A1182" s="4"/>
      <c r="D1182" s="16"/>
      <c r="CO1182" s="4"/>
      <c r="DA1182" s="4"/>
      <c r="DE1182" s="4"/>
      <c r="DQ1182" s="4"/>
      <c r="DU1182" s="4"/>
      <c r="EG1182" s="4"/>
      <c r="EK1182" s="4"/>
      <c r="EW1182" s="4"/>
      <c r="FA1182" s="4"/>
      <c r="FM1182" s="4"/>
      <c r="FQ1182" s="4"/>
      <c r="GC1182" s="4"/>
      <c r="GG1182" s="4"/>
      <c r="GS1182" s="4"/>
      <c r="GW1182" s="4"/>
      <c r="HI1182" s="4"/>
      <c r="HM1182" s="4"/>
      <c r="HY1182" s="4"/>
      <c r="IC1182" s="4"/>
      <c r="IO1182" s="4"/>
      <c r="IS1182" s="4"/>
      <c r="JE1182" s="4"/>
      <c r="JI1182" s="4"/>
      <c r="JU1182" s="4"/>
      <c r="JY1182" s="4"/>
      <c r="KK1182" s="4"/>
      <c r="KO1182" s="4"/>
      <c r="LA1182" s="4"/>
      <c r="LE1182" s="4"/>
      <c r="LQ1182" s="4"/>
      <c r="LU1182" s="4"/>
      <c r="MG1182" s="4"/>
      <c r="MK1182" s="4"/>
      <c r="MW1182" s="4"/>
      <c r="NA1182" s="4"/>
      <c r="NM1182" s="4"/>
      <c r="NQ1182" s="4"/>
      <c r="OC1182" s="4"/>
      <c r="OG1182" s="4"/>
      <c r="OS1182" s="4"/>
      <c r="OW1182" s="4"/>
      <c r="PI1182" s="4"/>
      <c r="PM1182" s="4"/>
      <c r="PY1182" s="4"/>
      <c r="QC1182" s="4"/>
      <c r="QO1182" s="4"/>
      <c r="QS1182" s="4"/>
      <c r="RE1182" s="4"/>
      <c r="RI1182" s="4"/>
      <c r="RU1182" s="4"/>
      <c r="RY1182" s="4"/>
      <c r="SK1182" s="4"/>
      <c r="SO1182" s="4"/>
      <c r="TA1182" s="4"/>
      <c r="TE1182" s="4"/>
      <c r="TQ1182" s="4"/>
      <c r="TU1182" s="4"/>
      <c r="UG1182" s="4"/>
      <c r="UK1182" s="4"/>
      <c r="UW1182" s="4"/>
      <c r="VA1182" s="4"/>
      <c r="VM1182" s="4"/>
      <c r="VQ1182" s="4"/>
      <c r="WC1182" s="4"/>
      <c r="WG1182" s="4"/>
      <c r="WS1182" s="4"/>
      <c r="WW1182" s="4"/>
      <c r="XI1182" s="4"/>
      <c r="XM1182" s="4"/>
      <c r="XY1182" s="4"/>
      <c r="YC1182" s="4"/>
      <c r="YO1182" s="4"/>
      <c r="YS1182" s="4"/>
      <c r="ZE1182" s="4"/>
      <c r="ZI1182" s="4"/>
      <c r="ZU1182" s="4"/>
      <c r="ZY1182" s="4"/>
      <c r="AAK1182" s="4"/>
      <c r="AAO1182" s="4"/>
      <c r="ABA1182" s="4"/>
      <c r="ABE1182" s="4"/>
      <c r="ABQ1182" s="4"/>
      <c r="ABU1182" s="4"/>
      <c r="ACG1182" s="4"/>
      <c r="ACK1182" s="4"/>
      <c r="ACW1182" s="4"/>
      <c r="ADA1182" s="4"/>
      <c r="ADM1182" s="4"/>
      <c r="ADQ1182" s="4"/>
      <c r="AEC1182" s="4"/>
      <c r="AEG1182" s="4"/>
      <c r="AES1182" s="4"/>
      <c r="AEW1182" s="4"/>
      <c r="AFI1182" s="4"/>
      <c r="AFM1182" s="4"/>
      <c r="AFY1182" s="4"/>
      <c r="AGC1182" s="4"/>
      <c r="AGO1182" s="4"/>
      <c r="AGS1182" s="4"/>
      <c r="AHE1182" s="4"/>
      <c r="AHI1182" s="4"/>
      <c r="AHU1182" s="4"/>
      <c r="AHY1182" s="4"/>
      <c r="AIK1182" s="4"/>
      <c r="AIO1182" s="4"/>
      <c r="AJA1182" s="4"/>
      <c r="AJE1182" s="4"/>
      <c r="AJQ1182" s="4"/>
      <c r="AJU1182" s="4"/>
      <c r="AKG1182" s="4"/>
      <c r="AKK1182" s="4"/>
      <c r="AKW1182" s="4"/>
      <c r="ALA1182" s="4"/>
      <c r="ALM1182" s="4"/>
      <c r="ALQ1182" s="4"/>
      <c r="AMC1182" s="4"/>
      <c r="AMG1182" s="4"/>
      <c r="AMS1182" s="4"/>
      <c r="AMW1182" s="4"/>
      <c r="ANI1182" s="4"/>
      <c r="ANM1182" s="4"/>
      <c r="ANY1182" s="4"/>
      <c r="AOC1182" s="4"/>
      <c r="AOO1182" s="4"/>
      <c r="AOS1182" s="4"/>
      <c r="APE1182" s="4"/>
      <c r="API1182" s="4"/>
      <c r="APU1182" s="4"/>
      <c r="APY1182" s="4"/>
      <c r="AQK1182" s="4"/>
      <c r="AQO1182" s="4"/>
      <c r="ARA1182" s="4"/>
      <c r="ARE1182" s="4"/>
      <c r="ARQ1182" s="4"/>
      <c r="ARU1182" s="4"/>
      <c r="ASG1182" s="4"/>
      <c r="ASK1182" s="4"/>
      <c r="ASW1182" s="4"/>
      <c r="ATA1182" s="4"/>
      <c r="ATM1182" s="4"/>
      <c r="ATQ1182" s="4"/>
      <c r="AUC1182" s="4"/>
      <c r="AUG1182" s="4"/>
      <c r="AUS1182" s="4"/>
      <c r="AUW1182" s="4"/>
      <c r="AVI1182" s="4"/>
      <c r="AVM1182" s="4"/>
      <c r="AVY1182" s="4"/>
      <c r="AWC1182" s="4"/>
      <c r="AWO1182" s="4"/>
      <c r="AWS1182" s="4"/>
      <c r="AXE1182" s="4"/>
      <c r="AXI1182" s="4"/>
      <c r="AXU1182" s="4"/>
      <c r="AXY1182" s="4"/>
      <c r="AYK1182" s="4"/>
      <c r="AYO1182" s="4"/>
      <c r="AZA1182" s="4"/>
      <c r="AZE1182" s="4"/>
      <c r="AZQ1182" s="4"/>
      <c r="AZU1182" s="4"/>
      <c r="BAG1182" s="4"/>
      <c r="BAK1182" s="4"/>
      <c r="BAW1182" s="4"/>
      <c r="BBA1182" s="4"/>
      <c r="BBM1182" s="4"/>
      <c r="BBQ1182" s="4"/>
      <c r="BCC1182" s="4"/>
      <c r="BCG1182" s="4"/>
      <c r="BCS1182" s="4"/>
      <c r="BCW1182" s="4"/>
      <c r="BDI1182" s="4"/>
      <c r="BDM1182" s="4"/>
      <c r="BDY1182" s="4"/>
      <c r="BEC1182" s="4"/>
      <c r="BEO1182" s="4"/>
      <c r="BES1182" s="4"/>
      <c r="BFE1182" s="4"/>
      <c r="BFI1182" s="4"/>
      <c r="BFU1182" s="4"/>
    </row>
    <row r="1183" spans="1:1021 1033:1529" x14ac:dyDescent="0.2">
      <c r="A1183" s="4"/>
      <c r="D1183" s="16"/>
      <c r="CO1183" s="4"/>
      <c r="DA1183" s="4"/>
      <c r="DE1183" s="4"/>
      <c r="DQ1183" s="4"/>
      <c r="DU1183" s="4"/>
      <c r="EG1183" s="4"/>
      <c r="EK1183" s="4"/>
      <c r="EW1183" s="4"/>
      <c r="FA1183" s="4"/>
      <c r="FM1183" s="4"/>
      <c r="FQ1183" s="4"/>
      <c r="GC1183" s="4"/>
      <c r="GG1183" s="4"/>
      <c r="GS1183" s="4"/>
      <c r="GW1183" s="4"/>
      <c r="HI1183" s="4"/>
      <c r="HM1183" s="4"/>
      <c r="HY1183" s="4"/>
      <c r="IC1183" s="4"/>
      <c r="IO1183" s="4"/>
      <c r="IS1183" s="4"/>
      <c r="JE1183" s="4"/>
      <c r="JI1183" s="4"/>
      <c r="JU1183" s="4"/>
      <c r="JY1183" s="4"/>
      <c r="KK1183" s="4"/>
      <c r="KO1183" s="4"/>
      <c r="LA1183" s="4"/>
      <c r="LE1183" s="4"/>
      <c r="LQ1183" s="4"/>
      <c r="LU1183" s="4"/>
      <c r="MG1183" s="4"/>
      <c r="MK1183" s="4"/>
      <c r="MW1183" s="4"/>
      <c r="NA1183" s="4"/>
      <c r="NM1183" s="4"/>
      <c r="NQ1183" s="4"/>
      <c r="OC1183" s="4"/>
      <c r="OG1183" s="4"/>
      <c r="OS1183" s="4"/>
      <c r="OW1183" s="4"/>
      <c r="PI1183" s="4"/>
      <c r="PM1183" s="4"/>
      <c r="PY1183" s="4"/>
      <c r="QC1183" s="4"/>
      <c r="QO1183" s="4"/>
      <c r="QS1183" s="4"/>
      <c r="RE1183" s="4"/>
      <c r="RI1183" s="4"/>
      <c r="RU1183" s="4"/>
      <c r="RY1183" s="4"/>
      <c r="SK1183" s="4"/>
      <c r="SO1183" s="4"/>
      <c r="TA1183" s="4"/>
      <c r="TE1183" s="4"/>
      <c r="TQ1183" s="4"/>
      <c r="TU1183" s="4"/>
      <c r="UG1183" s="4"/>
      <c r="UK1183" s="4"/>
      <c r="UW1183" s="4"/>
      <c r="VA1183" s="4"/>
      <c r="VM1183" s="4"/>
      <c r="VQ1183" s="4"/>
      <c r="WC1183" s="4"/>
      <c r="WG1183" s="4"/>
      <c r="WS1183" s="4"/>
      <c r="WW1183" s="4"/>
      <c r="XI1183" s="4"/>
      <c r="XM1183" s="4"/>
      <c r="XY1183" s="4"/>
      <c r="YC1183" s="4"/>
      <c r="YO1183" s="4"/>
      <c r="YS1183" s="4"/>
      <c r="ZE1183" s="4"/>
      <c r="ZI1183" s="4"/>
      <c r="ZU1183" s="4"/>
      <c r="ZY1183" s="4"/>
      <c r="AAK1183" s="4"/>
      <c r="AAO1183" s="4"/>
      <c r="ABA1183" s="4"/>
      <c r="ABE1183" s="4"/>
      <c r="ABQ1183" s="4"/>
      <c r="ABU1183" s="4"/>
      <c r="ACG1183" s="4"/>
      <c r="ACK1183" s="4"/>
      <c r="ACW1183" s="4"/>
      <c r="ADA1183" s="4"/>
      <c r="ADM1183" s="4"/>
      <c r="ADQ1183" s="4"/>
      <c r="AEC1183" s="4"/>
      <c r="AEG1183" s="4"/>
      <c r="AES1183" s="4"/>
      <c r="AEW1183" s="4"/>
      <c r="AFI1183" s="4"/>
      <c r="AFM1183" s="4"/>
      <c r="AFY1183" s="4"/>
      <c r="AGC1183" s="4"/>
      <c r="AGO1183" s="4"/>
      <c r="AGS1183" s="4"/>
      <c r="AHE1183" s="4"/>
      <c r="AHI1183" s="4"/>
      <c r="AHU1183" s="4"/>
      <c r="AHY1183" s="4"/>
      <c r="AIK1183" s="4"/>
      <c r="AIO1183" s="4"/>
      <c r="AJA1183" s="4"/>
      <c r="AJE1183" s="4"/>
      <c r="AJQ1183" s="4"/>
      <c r="AJU1183" s="4"/>
      <c r="AKG1183" s="4"/>
      <c r="AKK1183" s="4"/>
      <c r="AKW1183" s="4"/>
      <c r="ALA1183" s="4"/>
      <c r="ALM1183" s="4"/>
      <c r="ALQ1183" s="4"/>
      <c r="AMC1183" s="4"/>
      <c r="AMG1183" s="4"/>
      <c r="AMS1183" s="4"/>
      <c r="AMW1183" s="4"/>
      <c r="ANI1183" s="4"/>
      <c r="ANM1183" s="4"/>
      <c r="ANY1183" s="4"/>
      <c r="AOC1183" s="4"/>
      <c r="AOO1183" s="4"/>
      <c r="AOS1183" s="4"/>
      <c r="APE1183" s="4"/>
      <c r="API1183" s="4"/>
      <c r="APU1183" s="4"/>
      <c r="APY1183" s="4"/>
      <c r="AQK1183" s="4"/>
      <c r="AQO1183" s="4"/>
      <c r="ARA1183" s="4"/>
      <c r="ARE1183" s="4"/>
      <c r="ARQ1183" s="4"/>
      <c r="ARU1183" s="4"/>
      <c r="ASG1183" s="4"/>
      <c r="ASK1183" s="4"/>
      <c r="ASW1183" s="4"/>
      <c r="ATA1183" s="4"/>
      <c r="ATM1183" s="4"/>
      <c r="ATQ1183" s="4"/>
      <c r="AUC1183" s="4"/>
      <c r="AUG1183" s="4"/>
      <c r="AUS1183" s="4"/>
      <c r="AUW1183" s="4"/>
      <c r="AVI1183" s="4"/>
      <c r="AVM1183" s="4"/>
      <c r="AVY1183" s="4"/>
      <c r="AWC1183" s="4"/>
      <c r="AWO1183" s="4"/>
      <c r="AWS1183" s="4"/>
      <c r="AXE1183" s="4"/>
      <c r="AXI1183" s="4"/>
      <c r="AXU1183" s="4"/>
      <c r="AXY1183" s="4"/>
      <c r="AYK1183" s="4"/>
      <c r="AYO1183" s="4"/>
      <c r="AZA1183" s="4"/>
      <c r="AZE1183" s="4"/>
      <c r="AZQ1183" s="4"/>
      <c r="AZU1183" s="4"/>
      <c r="BAG1183" s="4"/>
      <c r="BAK1183" s="4"/>
      <c r="BAW1183" s="4"/>
      <c r="BBA1183" s="4"/>
      <c r="BBM1183" s="4"/>
      <c r="BBQ1183" s="4"/>
      <c r="BCC1183" s="4"/>
      <c r="BCG1183" s="4"/>
      <c r="BCS1183" s="4"/>
      <c r="BCW1183" s="4"/>
      <c r="BDI1183" s="4"/>
      <c r="BDM1183" s="4"/>
      <c r="BDY1183" s="4"/>
      <c r="BEC1183" s="4"/>
      <c r="BEO1183" s="4"/>
      <c r="BES1183" s="4"/>
      <c r="BFE1183" s="4"/>
      <c r="BFI1183" s="4"/>
      <c r="BFU1183" s="4"/>
    </row>
    <row r="1184" spans="1:1021 1033:1529" x14ac:dyDescent="0.2">
      <c r="A1184" s="4"/>
      <c r="D1184" s="16"/>
      <c r="CO1184" s="4"/>
      <c r="DA1184" s="4"/>
      <c r="DE1184" s="4"/>
      <c r="DQ1184" s="4"/>
      <c r="DU1184" s="4"/>
      <c r="EG1184" s="4"/>
      <c r="EK1184" s="4"/>
      <c r="EW1184" s="4"/>
      <c r="FA1184" s="4"/>
      <c r="FM1184" s="4"/>
      <c r="FQ1184" s="4"/>
      <c r="GC1184" s="4"/>
      <c r="GG1184" s="4"/>
      <c r="GS1184" s="4"/>
      <c r="GW1184" s="4"/>
      <c r="HI1184" s="4"/>
      <c r="HM1184" s="4"/>
      <c r="HY1184" s="4"/>
      <c r="IC1184" s="4"/>
      <c r="IO1184" s="4"/>
      <c r="IS1184" s="4"/>
      <c r="JE1184" s="4"/>
      <c r="JI1184" s="4"/>
      <c r="JU1184" s="4"/>
      <c r="JY1184" s="4"/>
      <c r="KK1184" s="4"/>
      <c r="KO1184" s="4"/>
      <c r="LA1184" s="4"/>
      <c r="LE1184" s="4"/>
      <c r="LQ1184" s="4"/>
      <c r="LU1184" s="4"/>
      <c r="MG1184" s="4"/>
      <c r="MK1184" s="4"/>
      <c r="MW1184" s="4"/>
      <c r="NA1184" s="4"/>
      <c r="NM1184" s="4"/>
      <c r="NQ1184" s="4"/>
      <c r="OC1184" s="4"/>
      <c r="OG1184" s="4"/>
      <c r="OS1184" s="4"/>
      <c r="OW1184" s="4"/>
      <c r="PI1184" s="4"/>
      <c r="PM1184" s="4"/>
      <c r="PY1184" s="4"/>
      <c r="QC1184" s="4"/>
      <c r="QO1184" s="4"/>
      <c r="QS1184" s="4"/>
      <c r="RE1184" s="4"/>
      <c r="RI1184" s="4"/>
      <c r="RU1184" s="4"/>
      <c r="RY1184" s="4"/>
      <c r="SK1184" s="4"/>
      <c r="SO1184" s="4"/>
      <c r="TA1184" s="4"/>
      <c r="TE1184" s="4"/>
      <c r="TQ1184" s="4"/>
      <c r="TU1184" s="4"/>
      <c r="UG1184" s="4"/>
      <c r="UK1184" s="4"/>
      <c r="UW1184" s="4"/>
      <c r="VA1184" s="4"/>
      <c r="VM1184" s="4"/>
      <c r="VQ1184" s="4"/>
      <c r="WC1184" s="4"/>
      <c r="WG1184" s="4"/>
      <c r="WS1184" s="4"/>
      <c r="WW1184" s="4"/>
      <c r="XI1184" s="4"/>
      <c r="XM1184" s="4"/>
      <c r="XY1184" s="4"/>
      <c r="YC1184" s="4"/>
      <c r="YO1184" s="4"/>
      <c r="YS1184" s="4"/>
      <c r="ZE1184" s="4"/>
      <c r="ZI1184" s="4"/>
      <c r="ZU1184" s="4"/>
      <c r="ZY1184" s="4"/>
      <c r="AAK1184" s="4"/>
      <c r="AAO1184" s="4"/>
      <c r="ABA1184" s="4"/>
      <c r="ABE1184" s="4"/>
      <c r="ABQ1184" s="4"/>
      <c r="ABU1184" s="4"/>
      <c r="ACG1184" s="4"/>
      <c r="ACK1184" s="4"/>
      <c r="ACW1184" s="4"/>
      <c r="ADA1184" s="4"/>
      <c r="ADM1184" s="4"/>
      <c r="ADQ1184" s="4"/>
      <c r="AEC1184" s="4"/>
      <c r="AEG1184" s="4"/>
      <c r="AES1184" s="4"/>
      <c r="AEW1184" s="4"/>
      <c r="AFI1184" s="4"/>
      <c r="AFM1184" s="4"/>
      <c r="AFY1184" s="4"/>
      <c r="AGC1184" s="4"/>
      <c r="AGO1184" s="4"/>
      <c r="AGS1184" s="4"/>
      <c r="AHE1184" s="4"/>
      <c r="AHI1184" s="4"/>
      <c r="AHU1184" s="4"/>
      <c r="AHY1184" s="4"/>
      <c r="AIK1184" s="4"/>
      <c r="AIO1184" s="4"/>
      <c r="AJA1184" s="4"/>
      <c r="AJE1184" s="4"/>
      <c r="AJQ1184" s="4"/>
      <c r="AJU1184" s="4"/>
      <c r="AKG1184" s="4"/>
      <c r="AKK1184" s="4"/>
      <c r="AKW1184" s="4"/>
      <c r="ALA1184" s="4"/>
      <c r="ALM1184" s="4"/>
      <c r="ALQ1184" s="4"/>
      <c r="AMC1184" s="4"/>
      <c r="AMG1184" s="4"/>
      <c r="AMS1184" s="4"/>
      <c r="AMW1184" s="4"/>
      <c r="ANI1184" s="4"/>
      <c r="ANM1184" s="4"/>
      <c r="ANY1184" s="4"/>
      <c r="AOC1184" s="4"/>
      <c r="AOO1184" s="4"/>
      <c r="AOS1184" s="4"/>
      <c r="APE1184" s="4"/>
      <c r="API1184" s="4"/>
      <c r="APU1184" s="4"/>
      <c r="APY1184" s="4"/>
      <c r="AQK1184" s="4"/>
      <c r="AQO1184" s="4"/>
      <c r="ARA1184" s="4"/>
      <c r="ARE1184" s="4"/>
      <c r="ARQ1184" s="4"/>
      <c r="ARU1184" s="4"/>
      <c r="ASG1184" s="4"/>
      <c r="ASK1184" s="4"/>
      <c r="ASW1184" s="4"/>
      <c r="ATA1184" s="4"/>
      <c r="ATM1184" s="4"/>
      <c r="ATQ1184" s="4"/>
      <c r="AUC1184" s="4"/>
      <c r="AUG1184" s="4"/>
      <c r="AUS1184" s="4"/>
      <c r="AUW1184" s="4"/>
      <c r="AVI1184" s="4"/>
      <c r="AVM1184" s="4"/>
      <c r="AVY1184" s="4"/>
      <c r="AWC1184" s="4"/>
      <c r="AWO1184" s="4"/>
      <c r="AWS1184" s="4"/>
      <c r="AXE1184" s="4"/>
      <c r="AXI1184" s="4"/>
      <c r="AXU1184" s="4"/>
      <c r="AXY1184" s="4"/>
      <c r="AYK1184" s="4"/>
      <c r="AYO1184" s="4"/>
      <c r="AZA1184" s="4"/>
      <c r="AZE1184" s="4"/>
      <c r="AZQ1184" s="4"/>
      <c r="AZU1184" s="4"/>
      <c r="BAG1184" s="4"/>
      <c r="BAK1184" s="4"/>
      <c r="BAW1184" s="4"/>
      <c r="BBA1184" s="4"/>
      <c r="BBM1184" s="4"/>
      <c r="BBQ1184" s="4"/>
      <c r="BCC1184" s="4"/>
      <c r="BCG1184" s="4"/>
      <c r="BCS1184" s="4"/>
      <c r="BCW1184" s="4"/>
      <c r="BDI1184" s="4"/>
      <c r="BDM1184" s="4"/>
      <c r="BDY1184" s="4"/>
      <c r="BEC1184" s="4"/>
      <c r="BEO1184" s="4"/>
      <c r="BES1184" s="4"/>
      <c r="BFE1184" s="4"/>
      <c r="BFI1184" s="4"/>
      <c r="BFU1184" s="4"/>
    </row>
    <row r="1185" spans="1:1021 1033:1529" x14ac:dyDescent="0.2">
      <c r="A1185" s="4"/>
      <c r="D1185" s="16"/>
      <c r="CO1185" s="4"/>
      <c r="DA1185" s="4"/>
      <c r="DE1185" s="4"/>
      <c r="DQ1185" s="4"/>
      <c r="DU1185" s="4"/>
      <c r="EG1185" s="4"/>
      <c r="EK1185" s="4"/>
      <c r="EW1185" s="4"/>
      <c r="FA1185" s="4"/>
      <c r="FM1185" s="4"/>
      <c r="FQ1185" s="4"/>
      <c r="GC1185" s="4"/>
      <c r="GG1185" s="4"/>
      <c r="GS1185" s="4"/>
      <c r="GW1185" s="4"/>
      <c r="HI1185" s="4"/>
      <c r="HM1185" s="4"/>
      <c r="HY1185" s="4"/>
      <c r="IC1185" s="4"/>
      <c r="IO1185" s="4"/>
      <c r="IS1185" s="4"/>
      <c r="JE1185" s="4"/>
      <c r="JI1185" s="4"/>
      <c r="JU1185" s="4"/>
      <c r="JY1185" s="4"/>
      <c r="KK1185" s="4"/>
      <c r="KO1185" s="4"/>
      <c r="LA1185" s="4"/>
      <c r="LE1185" s="4"/>
      <c r="LQ1185" s="4"/>
      <c r="LU1185" s="4"/>
      <c r="MG1185" s="4"/>
      <c r="MK1185" s="4"/>
      <c r="MW1185" s="4"/>
      <c r="NA1185" s="4"/>
      <c r="NM1185" s="4"/>
      <c r="NQ1185" s="4"/>
      <c r="OC1185" s="4"/>
      <c r="OG1185" s="4"/>
      <c r="OS1185" s="4"/>
      <c r="OW1185" s="4"/>
      <c r="PI1185" s="4"/>
      <c r="PM1185" s="4"/>
      <c r="PY1185" s="4"/>
      <c r="QC1185" s="4"/>
      <c r="QO1185" s="4"/>
      <c r="QS1185" s="4"/>
      <c r="RE1185" s="4"/>
      <c r="RI1185" s="4"/>
      <c r="RU1185" s="4"/>
      <c r="RY1185" s="4"/>
      <c r="SK1185" s="4"/>
      <c r="SO1185" s="4"/>
      <c r="TA1185" s="4"/>
      <c r="TE1185" s="4"/>
      <c r="TQ1185" s="4"/>
      <c r="TU1185" s="4"/>
      <c r="UG1185" s="4"/>
      <c r="UK1185" s="4"/>
      <c r="UW1185" s="4"/>
      <c r="VA1185" s="4"/>
      <c r="VM1185" s="4"/>
      <c r="VQ1185" s="4"/>
      <c r="WC1185" s="4"/>
      <c r="WG1185" s="4"/>
      <c r="WS1185" s="4"/>
      <c r="WW1185" s="4"/>
      <c r="XI1185" s="4"/>
      <c r="XM1185" s="4"/>
      <c r="XY1185" s="4"/>
      <c r="YC1185" s="4"/>
      <c r="YO1185" s="4"/>
      <c r="YS1185" s="4"/>
      <c r="ZE1185" s="4"/>
      <c r="ZI1185" s="4"/>
      <c r="ZU1185" s="4"/>
      <c r="ZY1185" s="4"/>
      <c r="AAK1185" s="4"/>
      <c r="AAO1185" s="4"/>
      <c r="ABA1185" s="4"/>
      <c r="ABE1185" s="4"/>
      <c r="ABQ1185" s="4"/>
      <c r="ABU1185" s="4"/>
      <c r="ACG1185" s="4"/>
      <c r="ACK1185" s="4"/>
      <c r="ACW1185" s="4"/>
      <c r="ADA1185" s="4"/>
      <c r="ADM1185" s="4"/>
      <c r="ADQ1185" s="4"/>
      <c r="AEC1185" s="4"/>
      <c r="AEG1185" s="4"/>
      <c r="AES1185" s="4"/>
      <c r="AEW1185" s="4"/>
      <c r="AFI1185" s="4"/>
      <c r="AFM1185" s="4"/>
      <c r="AFY1185" s="4"/>
      <c r="AGC1185" s="4"/>
      <c r="AGO1185" s="4"/>
      <c r="AGS1185" s="4"/>
      <c r="AHE1185" s="4"/>
      <c r="AHI1185" s="4"/>
      <c r="AHU1185" s="4"/>
      <c r="AHY1185" s="4"/>
      <c r="AIK1185" s="4"/>
      <c r="AIO1185" s="4"/>
      <c r="AJA1185" s="4"/>
      <c r="AJE1185" s="4"/>
      <c r="AJQ1185" s="4"/>
      <c r="AJU1185" s="4"/>
      <c r="AKG1185" s="4"/>
      <c r="AKK1185" s="4"/>
      <c r="AKW1185" s="4"/>
      <c r="ALA1185" s="4"/>
      <c r="ALM1185" s="4"/>
      <c r="ALQ1185" s="4"/>
      <c r="AMC1185" s="4"/>
      <c r="AMG1185" s="4"/>
      <c r="AMS1185" s="4"/>
      <c r="AMW1185" s="4"/>
      <c r="ANI1185" s="4"/>
      <c r="ANM1185" s="4"/>
      <c r="ANY1185" s="4"/>
      <c r="AOC1185" s="4"/>
      <c r="AOO1185" s="4"/>
      <c r="AOS1185" s="4"/>
      <c r="APE1185" s="4"/>
      <c r="API1185" s="4"/>
      <c r="APU1185" s="4"/>
      <c r="APY1185" s="4"/>
      <c r="AQK1185" s="4"/>
      <c r="AQO1185" s="4"/>
      <c r="ARA1185" s="4"/>
      <c r="ARE1185" s="4"/>
      <c r="ARQ1185" s="4"/>
      <c r="ARU1185" s="4"/>
      <c r="ASG1185" s="4"/>
      <c r="ASK1185" s="4"/>
      <c r="ASW1185" s="4"/>
      <c r="ATA1185" s="4"/>
      <c r="ATM1185" s="4"/>
      <c r="ATQ1185" s="4"/>
      <c r="AUC1185" s="4"/>
      <c r="AUG1185" s="4"/>
      <c r="AUS1185" s="4"/>
      <c r="AUW1185" s="4"/>
      <c r="AVI1185" s="4"/>
      <c r="AVM1185" s="4"/>
      <c r="AVY1185" s="4"/>
      <c r="AWC1185" s="4"/>
      <c r="AWO1185" s="4"/>
      <c r="AWS1185" s="4"/>
      <c r="AXE1185" s="4"/>
      <c r="AXI1185" s="4"/>
      <c r="AXU1185" s="4"/>
      <c r="AXY1185" s="4"/>
      <c r="AYK1185" s="4"/>
      <c r="AYO1185" s="4"/>
      <c r="AZA1185" s="4"/>
      <c r="AZE1185" s="4"/>
      <c r="AZQ1185" s="4"/>
      <c r="AZU1185" s="4"/>
      <c r="BAG1185" s="4"/>
      <c r="BAK1185" s="4"/>
      <c r="BAW1185" s="4"/>
      <c r="BBA1185" s="4"/>
      <c r="BBM1185" s="4"/>
      <c r="BBQ1185" s="4"/>
      <c r="BCC1185" s="4"/>
      <c r="BCG1185" s="4"/>
      <c r="BCS1185" s="4"/>
      <c r="BCW1185" s="4"/>
      <c r="BDI1185" s="4"/>
      <c r="BDM1185" s="4"/>
      <c r="BDY1185" s="4"/>
      <c r="BEC1185" s="4"/>
      <c r="BEO1185" s="4"/>
      <c r="BES1185" s="4"/>
      <c r="BFE1185" s="4"/>
      <c r="BFI1185" s="4"/>
      <c r="BFU1185" s="4"/>
    </row>
    <row r="1186" spans="1:1021 1033:1529" x14ac:dyDescent="0.2">
      <c r="A1186" s="4"/>
      <c r="D1186" s="16"/>
      <c r="CO1186" s="4"/>
      <c r="DA1186" s="4"/>
      <c r="DE1186" s="4"/>
      <c r="DQ1186" s="4"/>
      <c r="DU1186" s="4"/>
      <c r="EG1186" s="4"/>
      <c r="EK1186" s="4"/>
      <c r="EW1186" s="4"/>
      <c r="FA1186" s="4"/>
      <c r="FM1186" s="4"/>
      <c r="FQ1186" s="4"/>
      <c r="GC1186" s="4"/>
      <c r="GG1186" s="4"/>
      <c r="GS1186" s="4"/>
      <c r="GW1186" s="4"/>
      <c r="HI1186" s="4"/>
      <c r="HM1186" s="4"/>
      <c r="HY1186" s="4"/>
      <c r="IC1186" s="4"/>
      <c r="IO1186" s="4"/>
      <c r="IS1186" s="4"/>
      <c r="JE1186" s="4"/>
      <c r="JI1186" s="4"/>
      <c r="JU1186" s="4"/>
      <c r="JY1186" s="4"/>
      <c r="KK1186" s="4"/>
      <c r="KO1186" s="4"/>
      <c r="LA1186" s="4"/>
      <c r="LE1186" s="4"/>
      <c r="LQ1186" s="4"/>
      <c r="LU1186" s="4"/>
      <c r="MG1186" s="4"/>
      <c r="MK1186" s="4"/>
      <c r="MW1186" s="4"/>
      <c r="NA1186" s="4"/>
      <c r="NM1186" s="4"/>
      <c r="NQ1186" s="4"/>
      <c r="OC1186" s="4"/>
      <c r="OG1186" s="4"/>
      <c r="OS1186" s="4"/>
      <c r="OW1186" s="4"/>
      <c r="PI1186" s="4"/>
      <c r="PM1186" s="4"/>
      <c r="PY1186" s="4"/>
      <c r="QC1186" s="4"/>
      <c r="QO1186" s="4"/>
      <c r="QS1186" s="4"/>
      <c r="RE1186" s="4"/>
      <c r="RI1186" s="4"/>
      <c r="RU1186" s="4"/>
      <c r="RY1186" s="4"/>
      <c r="SK1186" s="4"/>
      <c r="SO1186" s="4"/>
      <c r="TA1186" s="4"/>
      <c r="TE1186" s="4"/>
      <c r="TQ1186" s="4"/>
      <c r="TU1186" s="4"/>
      <c r="UG1186" s="4"/>
      <c r="UK1186" s="4"/>
      <c r="UW1186" s="4"/>
      <c r="VA1186" s="4"/>
      <c r="VM1186" s="4"/>
      <c r="VQ1186" s="4"/>
      <c r="WC1186" s="4"/>
      <c r="WG1186" s="4"/>
      <c r="WS1186" s="4"/>
      <c r="WW1186" s="4"/>
      <c r="XI1186" s="4"/>
      <c r="XM1186" s="4"/>
      <c r="XY1186" s="4"/>
      <c r="YC1186" s="4"/>
      <c r="YO1186" s="4"/>
      <c r="YS1186" s="4"/>
      <c r="ZE1186" s="4"/>
      <c r="ZI1186" s="4"/>
      <c r="ZU1186" s="4"/>
      <c r="ZY1186" s="4"/>
      <c r="AAK1186" s="4"/>
      <c r="AAO1186" s="4"/>
      <c r="ABA1186" s="4"/>
      <c r="ABE1186" s="4"/>
      <c r="ABQ1186" s="4"/>
      <c r="ABU1186" s="4"/>
      <c r="ACG1186" s="4"/>
      <c r="ACK1186" s="4"/>
      <c r="ACW1186" s="4"/>
      <c r="ADA1186" s="4"/>
      <c r="ADM1186" s="4"/>
      <c r="ADQ1186" s="4"/>
      <c r="AEC1186" s="4"/>
      <c r="AEG1186" s="4"/>
      <c r="AES1186" s="4"/>
      <c r="AEW1186" s="4"/>
      <c r="AFI1186" s="4"/>
      <c r="AFM1186" s="4"/>
      <c r="AFY1186" s="4"/>
      <c r="AGC1186" s="4"/>
      <c r="AGO1186" s="4"/>
      <c r="AGS1186" s="4"/>
      <c r="AHE1186" s="4"/>
      <c r="AHI1186" s="4"/>
      <c r="AHU1186" s="4"/>
      <c r="AHY1186" s="4"/>
      <c r="AIK1186" s="4"/>
      <c r="AIO1186" s="4"/>
      <c r="AJA1186" s="4"/>
      <c r="AJE1186" s="4"/>
      <c r="AJQ1186" s="4"/>
      <c r="AJU1186" s="4"/>
      <c r="AKG1186" s="4"/>
      <c r="AKK1186" s="4"/>
      <c r="AKW1186" s="4"/>
      <c r="ALA1186" s="4"/>
      <c r="ALM1186" s="4"/>
      <c r="ALQ1186" s="4"/>
      <c r="AMC1186" s="4"/>
      <c r="AMG1186" s="4"/>
      <c r="AMS1186" s="4"/>
      <c r="AMW1186" s="4"/>
      <c r="ANI1186" s="4"/>
      <c r="ANM1186" s="4"/>
      <c r="ANY1186" s="4"/>
      <c r="AOC1186" s="4"/>
      <c r="AOO1186" s="4"/>
      <c r="AOS1186" s="4"/>
      <c r="APE1186" s="4"/>
      <c r="API1186" s="4"/>
      <c r="APU1186" s="4"/>
      <c r="APY1186" s="4"/>
      <c r="AQK1186" s="4"/>
      <c r="AQO1186" s="4"/>
      <c r="ARA1186" s="4"/>
      <c r="ARE1186" s="4"/>
      <c r="ARQ1186" s="4"/>
      <c r="ARU1186" s="4"/>
      <c r="ASG1186" s="4"/>
      <c r="ASK1186" s="4"/>
      <c r="ASW1186" s="4"/>
      <c r="ATA1186" s="4"/>
      <c r="ATM1186" s="4"/>
      <c r="ATQ1186" s="4"/>
      <c r="AUC1186" s="4"/>
      <c r="AUG1186" s="4"/>
      <c r="AUS1186" s="4"/>
      <c r="AUW1186" s="4"/>
      <c r="AVI1186" s="4"/>
      <c r="AVM1186" s="4"/>
      <c r="AVY1186" s="4"/>
      <c r="AWC1186" s="4"/>
      <c r="AWO1186" s="4"/>
      <c r="AWS1186" s="4"/>
      <c r="AXE1186" s="4"/>
      <c r="AXI1186" s="4"/>
      <c r="AXU1186" s="4"/>
      <c r="AXY1186" s="4"/>
      <c r="AYK1186" s="4"/>
      <c r="AYO1186" s="4"/>
      <c r="AZA1186" s="4"/>
      <c r="AZE1186" s="4"/>
      <c r="AZQ1186" s="4"/>
      <c r="AZU1186" s="4"/>
      <c r="BAG1186" s="4"/>
      <c r="BAK1186" s="4"/>
      <c r="BAW1186" s="4"/>
      <c r="BBA1186" s="4"/>
      <c r="BBM1186" s="4"/>
      <c r="BBQ1186" s="4"/>
      <c r="BCC1186" s="4"/>
      <c r="BCG1186" s="4"/>
      <c r="BCS1186" s="4"/>
      <c r="BCW1186" s="4"/>
      <c r="BDI1186" s="4"/>
      <c r="BDM1186" s="4"/>
      <c r="BDY1186" s="4"/>
      <c r="BEC1186" s="4"/>
      <c r="BEO1186" s="4"/>
      <c r="BES1186" s="4"/>
      <c r="BFE1186" s="4"/>
      <c r="BFI1186" s="4"/>
      <c r="BFU1186" s="4"/>
    </row>
    <row r="1187" spans="1:1021 1033:1529" x14ac:dyDescent="0.2">
      <c r="A1187" s="4"/>
      <c r="D1187" s="16"/>
      <c r="CO1187" s="4"/>
      <c r="DA1187" s="4"/>
      <c r="DE1187" s="4"/>
      <c r="DQ1187" s="4"/>
      <c r="DU1187" s="4"/>
      <c r="EG1187" s="4"/>
      <c r="EK1187" s="4"/>
      <c r="EW1187" s="4"/>
      <c r="FA1187" s="4"/>
      <c r="FM1187" s="4"/>
      <c r="FQ1187" s="4"/>
      <c r="GC1187" s="4"/>
      <c r="GG1187" s="4"/>
      <c r="GS1187" s="4"/>
      <c r="GW1187" s="4"/>
      <c r="HI1187" s="4"/>
      <c r="HM1187" s="4"/>
      <c r="HY1187" s="4"/>
      <c r="IC1187" s="4"/>
      <c r="IO1187" s="4"/>
      <c r="IS1187" s="4"/>
      <c r="JE1187" s="4"/>
      <c r="JI1187" s="4"/>
      <c r="JU1187" s="4"/>
      <c r="JY1187" s="4"/>
      <c r="KK1187" s="4"/>
      <c r="KO1187" s="4"/>
      <c r="LA1187" s="4"/>
      <c r="LE1187" s="4"/>
      <c r="LQ1187" s="4"/>
      <c r="LU1187" s="4"/>
      <c r="MG1187" s="4"/>
      <c r="MK1187" s="4"/>
      <c r="MW1187" s="4"/>
      <c r="NA1187" s="4"/>
      <c r="NM1187" s="4"/>
      <c r="NQ1187" s="4"/>
      <c r="OC1187" s="4"/>
      <c r="OG1187" s="4"/>
      <c r="OS1187" s="4"/>
      <c r="OW1187" s="4"/>
      <c r="PI1187" s="4"/>
      <c r="PM1187" s="4"/>
      <c r="PY1187" s="4"/>
      <c r="QC1187" s="4"/>
      <c r="QO1187" s="4"/>
      <c r="QS1187" s="4"/>
      <c r="RE1187" s="4"/>
      <c r="RI1187" s="4"/>
      <c r="RU1187" s="4"/>
      <c r="RY1187" s="4"/>
      <c r="SK1187" s="4"/>
      <c r="SO1187" s="4"/>
      <c r="TA1187" s="4"/>
      <c r="TE1187" s="4"/>
      <c r="TQ1187" s="4"/>
      <c r="TU1187" s="4"/>
      <c r="UG1187" s="4"/>
      <c r="UK1187" s="4"/>
      <c r="UW1187" s="4"/>
      <c r="VA1187" s="4"/>
      <c r="VM1187" s="4"/>
      <c r="VQ1187" s="4"/>
      <c r="WC1187" s="4"/>
      <c r="WG1187" s="4"/>
      <c r="WS1187" s="4"/>
      <c r="WW1187" s="4"/>
      <c r="XI1187" s="4"/>
      <c r="XM1187" s="4"/>
      <c r="XY1187" s="4"/>
      <c r="YC1187" s="4"/>
      <c r="YO1187" s="4"/>
      <c r="YS1187" s="4"/>
      <c r="ZE1187" s="4"/>
      <c r="ZI1187" s="4"/>
      <c r="ZU1187" s="4"/>
      <c r="ZY1187" s="4"/>
      <c r="AAK1187" s="4"/>
      <c r="AAO1187" s="4"/>
      <c r="ABA1187" s="4"/>
      <c r="ABE1187" s="4"/>
      <c r="ABQ1187" s="4"/>
      <c r="ABU1187" s="4"/>
      <c r="ACG1187" s="4"/>
      <c r="ACK1187" s="4"/>
      <c r="ACW1187" s="4"/>
      <c r="ADA1187" s="4"/>
      <c r="ADM1187" s="4"/>
      <c r="ADQ1187" s="4"/>
      <c r="AEC1187" s="4"/>
      <c r="AEG1187" s="4"/>
      <c r="AES1187" s="4"/>
      <c r="AEW1187" s="4"/>
      <c r="AFI1187" s="4"/>
      <c r="AFM1187" s="4"/>
      <c r="AFY1187" s="4"/>
      <c r="AGC1187" s="4"/>
      <c r="AGO1187" s="4"/>
      <c r="AGS1187" s="4"/>
      <c r="AHE1187" s="4"/>
      <c r="AHI1187" s="4"/>
      <c r="AHU1187" s="4"/>
      <c r="AHY1187" s="4"/>
      <c r="AIK1187" s="4"/>
      <c r="AIO1187" s="4"/>
      <c r="AJA1187" s="4"/>
      <c r="AJE1187" s="4"/>
      <c r="AJQ1187" s="4"/>
      <c r="AJU1187" s="4"/>
      <c r="AKG1187" s="4"/>
      <c r="AKK1187" s="4"/>
      <c r="AKW1187" s="4"/>
      <c r="ALA1187" s="4"/>
      <c r="ALM1187" s="4"/>
      <c r="ALQ1187" s="4"/>
      <c r="AMC1187" s="4"/>
      <c r="AMG1187" s="4"/>
      <c r="AMS1187" s="4"/>
      <c r="AMW1187" s="4"/>
      <c r="ANI1187" s="4"/>
      <c r="ANM1187" s="4"/>
      <c r="ANY1187" s="4"/>
      <c r="AOC1187" s="4"/>
      <c r="AOO1187" s="4"/>
      <c r="AOS1187" s="4"/>
      <c r="APE1187" s="4"/>
      <c r="API1187" s="4"/>
      <c r="APU1187" s="4"/>
      <c r="APY1187" s="4"/>
      <c r="AQK1187" s="4"/>
      <c r="AQO1187" s="4"/>
      <c r="ARA1187" s="4"/>
      <c r="ARE1187" s="4"/>
      <c r="ARQ1187" s="4"/>
      <c r="ARU1187" s="4"/>
      <c r="ASG1187" s="4"/>
      <c r="ASK1187" s="4"/>
      <c r="ASW1187" s="4"/>
      <c r="ATA1187" s="4"/>
      <c r="ATM1187" s="4"/>
      <c r="ATQ1187" s="4"/>
      <c r="AUC1187" s="4"/>
      <c r="AUG1187" s="4"/>
      <c r="AUS1187" s="4"/>
      <c r="AUW1187" s="4"/>
      <c r="AVI1187" s="4"/>
      <c r="AVM1187" s="4"/>
      <c r="AVY1187" s="4"/>
      <c r="AWC1187" s="4"/>
      <c r="AWO1187" s="4"/>
      <c r="AWS1187" s="4"/>
      <c r="AXE1187" s="4"/>
      <c r="AXI1187" s="4"/>
      <c r="AXU1187" s="4"/>
      <c r="AXY1187" s="4"/>
      <c r="AYK1187" s="4"/>
      <c r="AYO1187" s="4"/>
      <c r="AZA1187" s="4"/>
      <c r="AZE1187" s="4"/>
      <c r="AZQ1187" s="4"/>
      <c r="AZU1187" s="4"/>
      <c r="BAG1187" s="4"/>
      <c r="BAK1187" s="4"/>
      <c r="BAW1187" s="4"/>
      <c r="BBA1187" s="4"/>
      <c r="BBM1187" s="4"/>
      <c r="BBQ1187" s="4"/>
      <c r="BCC1187" s="4"/>
      <c r="BCG1187" s="4"/>
      <c r="BCS1187" s="4"/>
      <c r="BCW1187" s="4"/>
      <c r="BDI1187" s="4"/>
      <c r="BDM1187" s="4"/>
      <c r="BDY1187" s="4"/>
      <c r="BEC1187" s="4"/>
      <c r="BEO1187" s="4"/>
      <c r="BES1187" s="4"/>
      <c r="BFE1187" s="4"/>
      <c r="BFI1187" s="4"/>
      <c r="BFU1187" s="4"/>
    </row>
    <row r="1188" spans="1:1021 1033:1529" x14ac:dyDescent="0.2">
      <c r="A1188" s="4"/>
      <c r="D1188" s="16"/>
      <c r="CO1188" s="4"/>
      <c r="DA1188" s="4"/>
      <c r="DE1188" s="4"/>
      <c r="DQ1188" s="4"/>
      <c r="DU1188" s="4"/>
      <c r="EG1188" s="4"/>
      <c r="EK1188" s="4"/>
      <c r="EW1188" s="4"/>
      <c r="FA1188" s="4"/>
      <c r="FM1188" s="4"/>
      <c r="FQ1188" s="4"/>
      <c r="GC1188" s="4"/>
      <c r="GG1188" s="4"/>
      <c r="GS1188" s="4"/>
      <c r="GW1188" s="4"/>
      <c r="HI1188" s="4"/>
      <c r="HM1188" s="4"/>
      <c r="HY1188" s="4"/>
      <c r="IC1188" s="4"/>
      <c r="IO1188" s="4"/>
      <c r="IS1188" s="4"/>
      <c r="JE1188" s="4"/>
      <c r="JI1188" s="4"/>
      <c r="JU1188" s="4"/>
      <c r="JY1188" s="4"/>
      <c r="KK1188" s="4"/>
      <c r="KO1188" s="4"/>
      <c r="LA1188" s="4"/>
      <c r="LE1188" s="4"/>
      <c r="LQ1188" s="4"/>
      <c r="LU1188" s="4"/>
      <c r="MG1188" s="4"/>
      <c r="MK1188" s="4"/>
      <c r="MW1188" s="4"/>
      <c r="NA1188" s="4"/>
      <c r="NM1188" s="4"/>
      <c r="NQ1188" s="4"/>
      <c r="OC1188" s="4"/>
      <c r="OG1188" s="4"/>
      <c r="OS1188" s="4"/>
      <c r="OW1188" s="4"/>
      <c r="PI1188" s="4"/>
      <c r="PM1188" s="4"/>
      <c r="PY1188" s="4"/>
      <c r="QC1188" s="4"/>
      <c r="QO1188" s="4"/>
      <c r="QS1188" s="4"/>
      <c r="RE1188" s="4"/>
      <c r="RI1188" s="4"/>
      <c r="RU1188" s="4"/>
      <c r="RY1188" s="4"/>
      <c r="SK1188" s="4"/>
      <c r="SO1188" s="4"/>
      <c r="TA1188" s="4"/>
      <c r="TE1188" s="4"/>
      <c r="TQ1188" s="4"/>
      <c r="TU1188" s="4"/>
      <c r="UG1188" s="4"/>
      <c r="UK1188" s="4"/>
      <c r="UW1188" s="4"/>
      <c r="VA1188" s="4"/>
      <c r="VM1188" s="4"/>
      <c r="VQ1188" s="4"/>
      <c r="WC1188" s="4"/>
      <c r="WG1188" s="4"/>
      <c r="WS1188" s="4"/>
      <c r="WW1188" s="4"/>
      <c r="XI1188" s="4"/>
      <c r="XM1188" s="4"/>
      <c r="XY1188" s="4"/>
      <c r="YC1188" s="4"/>
      <c r="YO1188" s="4"/>
      <c r="YS1188" s="4"/>
      <c r="ZE1188" s="4"/>
      <c r="ZI1188" s="4"/>
      <c r="ZU1188" s="4"/>
      <c r="ZY1188" s="4"/>
      <c r="AAK1188" s="4"/>
      <c r="AAO1188" s="4"/>
      <c r="ABA1188" s="4"/>
      <c r="ABE1188" s="4"/>
      <c r="ABQ1188" s="4"/>
      <c r="ABU1188" s="4"/>
      <c r="ACG1188" s="4"/>
      <c r="ACK1188" s="4"/>
      <c r="ACW1188" s="4"/>
      <c r="ADA1188" s="4"/>
      <c r="ADM1188" s="4"/>
      <c r="ADQ1188" s="4"/>
      <c r="AEC1188" s="4"/>
      <c r="AEG1188" s="4"/>
      <c r="AES1188" s="4"/>
      <c r="AEW1188" s="4"/>
      <c r="AFI1188" s="4"/>
      <c r="AFM1188" s="4"/>
      <c r="AFY1188" s="4"/>
      <c r="AGC1188" s="4"/>
      <c r="AGO1188" s="4"/>
      <c r="AGS1188" s="4"/>
      <c r="AHE1188" s="4"/>
      <c r="AHI1188" s="4"/>
      <c r="AHU1188" s="4"/>
      <c r="AHY1188" s="4"/>
      <c r="AIK1188" s="4"/>
      <c r="AIO1188" s="4"/>
      <c r="AJA1188" s="4"/>
      <c r="AJE1188" s="4"/>
      <c r="AJQ1188" s="4"/>
      <c r="AJU1188" s="4"/>
      <c r="AKG1188" s="4"/>
      <c r="AKK1188" s="4"/>
      <c r="AKW1188" s="4"/>
      <c r="ALA1188" s="4"/>
      <c r="ALM1188" s="4"/>
      <c r="ALQ1188" s="4"/>
      <c r="AMC1188" s="4"/>
      <c r="AMG1188" s="4"/>
      <c r="AMS1188" s="4"/>
      <c r="AMW1188" s="4"/>
      <c r="ANI1188" s="4"/>
      <c r="ANM1188" s="4"/>
      <c r="ANY1188" s="4"/>
      <c r="AOC1188" s="4"/>
      <c r="AOO1188" s="4"/>
      <c r="AOS1188" s="4"/>
      <c r="APE1188" s="4"/>
      <c r="API1188" s="4"/>
      <c r="APU1188" s="4"/>
      <c r="APY1188" s="4"/>
      <c r="AQK1188" s="4"/>
      <c r="AQO1188" s="4"/>
      <c r="ARA1188" s="4"/>
      <c r="ARE1188" s="4"/>
      <c r="ARQ1188" s="4"/>
      <c r="ARU1188" s="4"/>
      <c r="ASG1188" s="4"/>
      <c r="ASK1188" s="4"/>
      <c r="ASW1188" s="4"/>
      <c r="ATA1188" s="4"/>
      <c r="ATM1188" s="4"/>
      <c r="ATQ1188" s="4"/>
      <c r="AUC1188" s="4"/>
      <c r="AUG1188" s="4"/>
      <c r="AUS1188" s="4"/>
      <c r="AUW1188" s="4"/>
      <c r="AVI1188" s="4"/>
      <c r="AVM1188" s="4"/>
      <c r="AVY1188" s="4"/>
      <c r="AWC1188" s="4"/>
      <c r="AWO1188" s="4"/>
      <c r="AWS1188" s="4"/>
      <c r="AXE1188" s="4"/>
      <c r="AXI1188" s="4"/>
      <c r="AXU1188" s="4"/>
      <c r="AXY1188" s="4"/>
      <c r="AYK1188" s="4"/>
      <c r="AYO1188" s="4"/>
      <c r="AZA1188" s="4"/>
      <c r="AZE1188" s="4"/>
      <c r="AZQ1188" s="4"/>
      <c r="AZU1188" s="4"/>
      <c r="BAG1188" s="4"/>
      <c r="BAK1188" s="4"/>
      <c r="BAW1188" s="4"/>
      <c r="BBA1188" s="4"/>
      <c r="BBM1188" s="4"/>
      <c r="BBQ1188" s="4"/>
      <c r="BCC1188" s="4"/>
      <c r="BCG1188" s="4"/>
      <c r="BCS1188" s="4"/>
      <c r="BCW1188" s="4"/>
      <c r="BDI1188" s="4"/>
      <c r="BDM1188" s="4"/>
      <c r="BDY1188" s="4"/>
      <c r="BEC1188" s="4"/>
      <c r="BEO1188" s="4"/>
      <c r="BES1188" s="4"/>
      <c r="BFE1188" s="4"/>
      <c r="BFI1188" s="4"/>
      <c r="BFU1188" s="4"/>
    </row>
    <row r="1189" spans="1:1021 1033:1529" x14ac:dyDescent="0.2">
      <c r="A1189" s="4"/>
      <c r="D1189" s="16"/>
      <c r="CO1189" s="4"/>
      <c r="DA1189" s="4"/>
      <c r="DE1189" s="4"/>
      <c r="DQ1189" s="4"/>
      <c r="DU1189" s="4"/>
      <c r="EG1189" s="4"/>
      <c r="EK1189" s="4"/>
      <c r="EW1189" s="4"/>
      <c r="FA1189" s="4"/>
      <c r="FM1189" s="4"/>
      <c r="FQ1189" s="4"/>
      <c r="GC1189" s="4"/>
      <c r="GG1189" s="4"/>
      <c r="GS1189" s="4"/>
      <c r="GW1189" s="4"/>
      <c r="HI1189" s="4"/>
      <c r="HM1189" s="4"/>
      <c r="HY1189" s="4"/>
      <c r="IC1189" s="4"/>
      <c r="IO1189" s="4"/>
      <c r="IS1189" s="4"/>
      <c r="JE1189" s="4"/>
      <c r="JI1189" s="4"/>
      <c r="JU1189" s="4"/>
      <c r="JY1189" s="4"/>
      <c r="KK1189" s="4"/>
      <c r="KO1189" s="4"/>
      <c r="LA1189" s="4"/>
      <c r="LE1189" s="4"/>
      <c r="LQ1189" s="4"/>
      <c r="LU1189" s="4"/>
      <c r="MG1189" s="4"/>
      <c r="MK1189" s="4"/>
      <c r="MW1189" s="4"/>
      <c r="NA1189" s="4"/>
      <c r="NM1189" s="4"/>
      <c r="NQ1189" s="4"/>
      <c r="OC1189" s="4"/>
      <c r="OG1189" s="4"/>
      <c r="OS1189" s="4"/>
      <c r="OW1189" s="4"/>
      <c r="PI1189" s="4"/>
      <c r="PM1189" s="4"/>
      <c r="PY1189" s="4"/>
      <c r="QC1189" s="4"/>
      <c r="QO1189" s="4"/>
      <c r="QS1189" s="4"/>
      <c r="RE1189" s="4"/>
      <c r="RI1189" s="4"/>
      <c r="RU1189" s="4"/>
      <c r="RY1189" s="4"/>
      <c r="SK1189" s="4"/>
      <c r="SO1189" s="4"/>
      <c r="TA1189" s="4"/>
      <c r="TE1189" s="4"/>
      <c r="TQ1189" s="4"/>
      <c r="TU1189" s="4"/>
      <c r="UG1189" s="4"/>
      <c r="UK1189" s="4"/>
      <c r="UW1189" s="4"/>
      <c r="VA1189" s="4"/>
      <c r="VM1189" s="4"/>
      <c r="VQ1189" s="4"/>
      <c r="WC1189" s="4"/>
      <c r="WG1189" s="4"/>
      <c r="WS1189" s="4"/>
      <c r="WW1189" s="4"/>
      <c r="XI1189" s="4"/>
      <c r="XM1189" s="4"/>
      <c r="XY1189" s="4"/>
      <c r="YC1189" s="4"/>
      <c r="YO1189" s="4"/>
      <c r="YS1189" s="4"/>
      <c r="ZE1189" s="4"/>
      <c r="ZI1189" s="4"/>
      <c r="ZU1189" s="4"/>
      <c r="ZY1189" s="4"/>
      <c r="AAK1189" s="4"/>
      <c r="AAO1189" s="4"/>
      <c r="ABA1189" s="4"/>
      <c r="ABE1189" s="4"/>
      <c r="ABQ1189" s="4"/>
      <c r="ABU1189" s="4"/>
      <c r="ACG1189" s="4"/>
      <c r="ACK1189" s="4"/>
      <c r="ACW1189" s="4"/>
      <c r="ADA1189" s="4"/>
      <c r="ADM1189" s="4"/>
      <c r="ADQ1189" s="4"/>
      <c r="AEC1189" s="4"/>
      <c r="AEG1189" s="4"/>
      <c r="AES1189" s="4"/>
      <c r="AEW1189" s="4"/>
      <c r="AFI1189" s="4"/>
      <c r="AFM1189" s="4"/>
      <c r="AFY1189" s="4"/>
      <c r="AGC1189" s="4"/>
      <c r="AGO1189" s="4"/>
      <c r="AGS1189" s="4"/>
      <c r="AHE1189" s="4"/>
      <c r="AHI1189" s="4"/>
      <c r="AHU1189" s="4"/>
      <c r="AHY1189" s="4"/>
      <c r="AIK1189" s="4"/>
      <c r="AIO1189" s="4"/>
      <c r="AJA1189" s="4"/>
      <c r="AJE1189" s="4"/>
      <c r="AJQ1189" s="4"/>
      <c r="AJU1189" s="4"/>
      <c r="AKG1189" s="4"/>
      <c r="AKK1189" s="4"/>
      <c r="AKW1189" s="4"/>
      <c r="ALA1189" s="4"/>
      <c r="ALM1189" s="4"/>
      <c r="ALQ1189" s="4"/>
      <c r="AMC1189" s="4"/>
      <c r="AMG1189" s="4"/>
      <c r="AMS1189" s="4"/>
      <c r="AMW1189" s="4"/>
      <c r="ANI1189" s="4"/>
      <c r="ANM1189" s="4"/>
      <c r="ANY1189" s="4"/>
      <c r="AOC1189" s="4"/>
      <c r="AOO1189" s="4"/>
      <c r="AOS1189" s="4"/>
      <c r="APE1189" s="4"/>
      <c r="API1189" s="4"/>
      <c r="APU1189" s="4"/>
      <c r="APY1189" s="4"/>
      <c r="AQK1189" s="4"/>
      <c r="AQO1189" s="4"/>
      <c r="ARA1189" s="4"/>
      <c r="ARE1189" s="4"/>
      <c r="ARQ1189" s="4"/>
      <c r="ARU1189" s="4"/>
      <c r="ASG1189" s="4"/>
      <c r="ASK1189" s="4"/>
      <c r="ASW1189" s="4"/>
      <c r="ATA1189" s="4"/>
      <c r="ATM1189" s="4"/>
      <c r="ATQ1189" s="4"/>
      <c r="AUC1189" s="4"/>
      <c r="AUG1189" s="4"/>
      <c r="AUS1189" s="4"/>
      <c r="AUW1189" s="4"/>
      <c r="AVI1189" s="4"/>
      <c r="AVM1189" s="4"/>
      <c r="AVY1189" s="4"/>
      <c r="AWC1189" s="4"/>
      <c r="AWO1189" s="4"/>
      <c r="AWS1189" s="4"/>
      <c r="AXE1189" s="4"/>
      <c r="AXI1189" s="4"/>
      <c r="AXU1189" s="4"/>
      <c r="AXY1189" s="4"/>
      <c r="AYK1189" s="4"/>
      <c r="AYO1189" s="4"/>
      <c r="AZA1189" s="4"/>
      <c r="AZE1189" s="4"/>
      <c r="AZQ1189" s="4"/>
      <c r="AZU1189" s="4"/>
      <c r="BAG1189" s="4"/>
      <c r="BAK1189" s="4"/>
      <c r="BAW1189" s="4"/>
      <c r="BBA1189" s="4"/>
      <c r="BBM1189" s="4"/>
      <c r="BBQ1189" s="4"/>
      <c r="BCC1189" s="4"/>
      <c r="BCG1189" s="4"/>
      <c r="BCS1189" s="4"/>
      <c r="BCW1189" s="4"/>
      <c r="BDI1189" s="4"/>
      <c r="BDM1189" s="4"/>
      <c r="BDY1189" s="4"/>
      <c r="BEC1189" s="4"/>
      <c r="BEO1189" s="4"/>
      <c r="BES1189" s="4"/>
      <c r="BFE1189" s="4"/>
      <c r="BFI1189" s="4"/>
      <c r="BFU1189" s="4"/>
    </row>
    <row r="1190" spans="1:1021 1033:1529" x14ac:dyDescent="0.2">
      <c r="A1190" s="4"/>
      <c r="D1190" s="16"/>
      <c r="CO1190" s="4"/>
      <c r="DA1190" s="4"/>
      <c r="DE1190" s="4"/>
      <c r="DQ1190" s="4"/>
      <c r="DU1190" s="4"/>
      <c r="EG1190" s="4"/>
      <c r="EK1190" s="4"/>
      <c r="EW1190" s="4"/>
      <c r="FA1190" s="4"/>
      <c r="FM1190" s="4"/>
      <c r="FQ1190" s="4"/>
      <c r="GC1190" s="4"/>
      <c r="GG1190" s="4"/>
      <c r="GS1190" s="4"/>
      <c r="GW1190" s="4"/>
      <c r="HI1190" s="4"/>
      <c r="HM1190" s="4"/>
      <c r="HY1190" s="4"/>
      <c r="IC1190" s="4"/>
      <c r="IO1190" s="4"/>
      <c r="IS1190" s="4"/>
      <c r="JE1190" s="4"/>
      <c r="JI1190" s="4"/>
      <c r="JU1190" s="4"/>
      <c r="JY1190" s="4"/>
      <c r="KK1190" s="4"/>
      <c r="KO1190" s="4"/>
      <c r="LA1190" s="4"/>
      <c r="LE1190" s="4"/>
      <c r="LQ1190" s="4"/>
      <c r="LU1190" s="4"/>
      <c r="MG1190" s="4"/>
      <c r="MK1190" s="4"/>
      <c r="MW1190" s="4"/>
      <c r="NA1190" s="4"/>
      <c r="NM1190" s="4"/>
      <c r="NQ1190" s="4"/>
      <c r="OC1190" s="4"/>
      <c r="OG1190" s="4"/>
      <c r="OS1190" s="4"/>
      <c r="OW1190" s="4"/>
      <c r="PI1190" s="4"/>
      <c r="PM1190" s="4"/>
      <c r="PY1190" s="4"/>
      <c r="QC1190" s="4"/>
      <c r="QO1190" s="4"/>
      <c r="QS1190" s="4"/>
      <c r="RE1190" s="4"/>
      <c r="RI1190" s="4"/>
      <c r="RU1190" s="4"/>
      <c r="RY1190" s="4"/>
      <c r="SK1190" s="4"/>
      <c r="SO1190" s="4"/>
      <c r="TA1190" s="4"/>
      <c r="TE1190" s="4"/>
      <c r="TQ1190" s="4"/>
      <c r="TU1190" s="4"/>
      <c r="UG1190" s="4"/>
      <c r="UK1190" s="4"/>
      <c r="UW1190" s="4"/>
      <c r="VA1190" s="4"/>
      <c r="VM1190" s="4"/>
      <c r="VQ1190" s="4"/>
      <c r="WC1190" s="4"/>
      <c r="WG1190" s="4"/>
      <c r="WS1190" s="4"/>
      <c r="WW1190" s="4"/>
      <c r="XI1190" s="4"/>
      <c r="XM1190" s="4"/>
      <c r="XY1190" s="4"/>
      <c r="YC1190" s="4"/>
      <c r="YO1190" s="4"/>
      <c r="YS1190" s="4"/>
      <c r="ZE1190" s="4"/>
      <c r="ZI1190" s="4"/>
      <c r="ZU1190" s="4"/>
      <c r="ZY1190" s="4"/>
      <c r="AAK1190" s="4"/>
      <c r="AAO1190" s="4"/>
      <c r="ABA1190" s="4"/>
      <c r="ABE1190" s="4"/>
      <c r="ABQ1190" s="4"/>
      <c r="ABU1190" s="4"/>
      <c r="ACG1190" s="4"/>
      <c r="ACK1190" s="4"/>
      <c r="ACW1190" s="4"/>
      <c r="ADA1190" s="4"/>
      <c r="ADM1190" s="4"/>
      <c r="ADQ1190" s="4"/>
      <c r="AEC1190" s="4"/>
      <c r="AEG1190" s="4"/>
      <c r="AES1190" s="4"/>
      <c r="AEW1190" s="4"/>
      <c r="AFI1190" s="4"/>
      <c r="AFM1190" s="4"/>
      <c r="AFY1190" s="4"/>
      <c r="AGC1190" s="4"/>
      <c r="AGO1190" s="4"/>
      <c r="AGS1190" s="4"/>
      <c r="AHE1190" s="4"/>
      <c r="AHI1190" s="4"/>
      <c r="AHU1190" s="4"/>
      <c r="AHY1190" s="4"/>
      <c r="AIK1190" s="4"/>
      <c r="AIO1190" s="4"/>
      <c r="AJA1190" s="4"/>
      <c r="AJE1190" s="4"/>
      <c r="AJQ1190" s="4"/>
      <c r="AJU1190" s="4"/>
      <c r="AKG1190" s="4"/>
      <c r="AKK1190" s="4"/>
      <c r="AKW1190" s="4"/>
      <c r="ALA1190" s="4"/>
      <c r="ALM1190" s="4"/>
      <c r="ALQ1190" s="4"/>
      <c r="AMC1190" s="4"/>
      <c r="AMG1190" s="4"/>
      <c r="AMS1190" s="4"/>
      <c r="AMW1190" s="4"/>
      <c r="ANI1190" s="4"/>
      <c r="ANM1190" s="4"/>
      <c r="ANY1190" s="4"/>
      <c r="AOC1190" s="4"/>
      <c r="AOO1190" s="4"/>
      <c r="AOS1190" s="4"/>
      <c r="APE1190" s="4"/>
      <c r="API1190" s="4"/>
      <c r="APU1190" s="4"/>
      <c r="APY1190" s="4"/>
      <c r="AQK1190" s="4"/>
      <c r="AQO1190" s="4"/>
      <c r="ARA1190" s="4"/>
      <c r="ARE1190" s="4"/>
      <c r="ARQ1190" s="4"/>
      <c r="ARU1190" s="4"/>
      <c r="ASG1190" s="4"/>
      <c r="ASK1190" s="4"/>
      <c r="ASW1190" s="4"/>
      <c r="ATA1190" s="4"/>
      <c r="ATM1190" s="4"/>
      <c r="ATQ1190" s="4"/>
      <c r="AUC1190" s="4"/>
      <c r="AUG1190" s="4"/>
      <c r="AUS1190" s="4"/>
      <c r="AUW1190" s="4"/>
      <c r="AVI1190" s="4"/>
      <c r="AVM1190" s="4"/>
      <c r="AVY1190" s="4"/>
      <c r="AWC1190" s="4"/>
      <c r="AWO1190" s="4"/>
      <c r="AWS1190" s="4"/>
      <c r="AXE1190" s="4"/>
      <c r="AXI1190" s="4"/>
      <c r="AXU1190" s="4"/>
      <c r="AXY1190" s="4"/>
      <c r="AYK1190" s="4"/>
      <c r="AYO1190" s="4"/>
      <c r="AZA1190" s="4"/>
      <c r="AZE1190" s="4"/>
      <c r="AZQ1190" s="4"/>
      <c r="AZU1190" s="4"/>
      <c r="BAG1190" s="4"/>
      <c r="BAK1190" s="4"/>
      <c r="BAW1190" s="4"/>
      <c r="BBA1190" s="4"/>
      <c r="BBM1190" s="4"/>
      <c r="BBQ1190" s="4"/>
      <c r="BCC1190" s="4"/>
      <c r="BCG1190" s="4"/>
      <c r="BCS1190" s="4"/>
      <c r="BCW1190" s="4"/>
      <c r="BDI1190" s="4"/>
      <c r="BDM1190" s="4"/>
      <c r="BDY1190" s="4"/>
      <c r="BEC1190" s="4"/>
      <c r="BEO1190" s="4"/>
      <c r="BES1190" s="4"/>
      <c r="BFE1190" s="4"/>
      <c r="BFI1190" s="4"/>
      <c r="BFU1190" s="4"/>
    </row>
    <row r="1191" spans="1:1021 1033:1529" x14ac:dyDescent="0.2">
      <c r="A1191" s="4"/>
      <c r="D1191" s="16"/>
      <c r="CO1191" s="4"/>
      <c r="DA1191" s="4"/>
      <c r="DE1191" s="4"/>
      <c r="DQ1191" s="4"/>
      <c r="DU1191" s="4"/>
      <c r="EG1191" s="4"/>
      <c r="EK1191" s="4"/>
      <c r="EW1191" s="4"/>
      <c r="FA1191" s="4"/>
      <c r="FM1191" s="4"/>
      <c r="FQ1191" s="4"/>
      <c r="GC1191" s="4"/>
      <c r="GG1191" s="4"/>
      <c r="GS1191" s="4"/>
      <c r="GW1191" s="4"/>
      <c r="HI1191" s="4"/>
      <c r="HM1191" s="4"/>
      <c r="HY1191" s="4"/>
      <c r="IC1191" s="4"/>
      <c r="IO1191" s="4"/>
      <c r="IS1191" s="4"/>
      <c r="JE1191" s="4"/>
      <c r="JI1191" s="4"/>
      <c r="JU1191" s="4"/>
      <c r="JY1191" s="4"/>
      <c r="KK1191" s="4"/>
      <c r="KO1191" s="4"/>
      <c r="LA1191" s="4"/>
      <c r="LE1191" s="4"/>
      <c r="LQ1191" s="4"/>
      <c r="LU1191" s="4"/>
      <c r="MG1191" s="4"/>
      <c r="MK1191" s="4"/>
      <c r="MW1191" s="4"/>
      <c r="NA1191" s="4"/>
      <c r="NM1191" s="4"/>
      <c r="NQ1191" s="4"/>
      <c r="OC1191" s="4"/>
      <c r="OG1191" s="4"/>
      <c r="OS1191" s="4"/>
      <c r="OW1191" s="4"/>
      <c r="PI1191" s="4"/>
      <c r="PM1191" s="4"/>
      <c r="PY1191" s="4"/>
      <c r="QC1191" s="4"/>
      <c r="QO1191" s="4"/>
      <c r="QS1191" s="4"/>
      <c r="RE1191" s="4"/>
      <c r="RI1191" s="4"/>
      <c r="RU1191" s="4"/>
      <c r="RY1191" s="4"/>
      <c r="SK1191" s="4"/>
      <c r="SO1191" s="4"/>
      <c r="TA1191" s="4"/>
      <c r="TE1191" s="4"/>
      <c r="TQ1191" s="4"/>
      <c r="TU1191" s="4"/>
      <c r="UG1191" s="4"/>
      <c r="UK1191" s="4"/>
      <c r="UW1191" s="4"/>
      <c r="VA1191" s="4"/>
      <c r="VM1191" s="4"/>
      <c r="VQ1191" s="4"/>
      <c r="WC1191" s="4"/>
      <c r="WG1191" s="4"/>
      <c r="WS1191" s="4"/>
      <c r="WW1191" s="4"/>
      <c r="XI1191" s="4"/>
      <c r="XM1191" s="4"/>
      <c r="XY1191" s="4"/>
      <c r="YC1191" s="4"/>
      <c r="YO1191" s="4"/>
      <c r="YS1191" s="4"/>
      <c r="ZE1191" s="4"/>
      <c r="ZI1191" s="4"/>
      <c r="ZU1191" s="4"/>
      <c r="ZY1191" s="4"/>
      <c r="AAK1191" s="4"/>
      <c r="AAO1191" s="4"/>
      <c r="ABA1191" s="4"/>
      <c r="ABE1191" s="4"/>
      <c r="ABQ1191" s="4"/>
      <c r="ABU1191" s="4"/>
      <c r="ACG1191" s="4"/>
      <c r="ACK1191" s="4"/>
      <c r="ACW1191" s="4"/>
      <c r="ADA1191" s="4"/>
      <c r="ADM1191" s="4"/>
      <c r="ADQ1191" s="4"/>
      <c r="AEC1191" s="4"/>
      <c r="AEG1191" s="4"/>
      <c r="AES1191" s="4"/>
      <c r="AEW1191" s="4"/>
      <c r="AFI1191" s="4"/>
      <c r="AFM1191" s="4"/>
      <c r="AFY1191" s="4"/>
      <c r="AGC1191" s="4"/>
      <c r="AGO1191" s="4"/>
      <c r="AGS1191" s="4"/>
      <c r="AHE1191" s="4"/>
      <c r="AHI1191" s="4"/>
      <c r="AHU1191" s="4"/>
      <c r="AHY1191" s="4"/>
      <c r="AIK1191" s="4"/>
      <c r="AIO1191" s="4"/>
      <c r="AJA1191" s="4"/>
      <c r="AJE1191" s="4"/>
      <c r="AJQ1191" s="4"/>
      <c r="AJU1191" s="4"/>
      <c r="AKG1191" s="4"/>
      <c r="AKK1191" s="4"/>
      <c r="AKW1191" s="4"/>
      <c r="ALA1191" s="4"/>
      <c r="ALM1191" s="4"/>
      <c r="ALQ1191" s="4"/>
      <c r="AMC1191" s="4"/>
      <c r="AMG1191" s="4"/>
      <c r="AMS1191" s="4"/>
      <c r="AMW1191" s="4"/>
      <c r="ANI1191" s="4"/>
      <c r="ANM1191" s="4"/>
      <c r="ANY1191" s="4"/>
      <c r="AOC1191" s="4"/>
      <c r="AOO1191" s="4"/>
      <c r="AOS1191" s="4"/>
      <c r="APE1191" s="4"/>
      <c r="API1191" s="4"/>
      <c r="APU1191" s="4"/>
      <c r="APY1191" s="4"/>
      <c r="AQK1191" s="4"/>
      <c r="AQO1191" s="4"/>
      <c r="ARA1191" s="4"/>
      <c r="ARE1191" s="4"/>
      <c r="ARQ1191" s="4"/>
      <c r="ARU1191" s="4"/>
      <c r="ASG1191" s="4"/>
      <c r="ASK1191" s="4"/>
      <c r="ASW1191" s="4"/>
      <c r="ATA1191" s="4"/>
      <c r="ATM1191" s="4"/>
      <c r="ATQ1191" s="4"/>
      <c r="AUC1191" s="4"/>
      <c r="AUG1191" s="4"/>
      <c r="AUS1191" s="4"/>
      <c r="AUW1191" s="4"/>
      <c r="AVI1191" s="4"/>
      <c r="AVM1191" s="4"/>
      <c r="AVY1191" s="4"/>
      <c r="AWC1191" s="4"/>
      <c r="AWO1191" s="4"/>
      <c r="AWS1191" s="4"/>
      <c r="AXE1191" s="4"/>
      <c r="AXI1191" s="4"/>
      <c r="AXU1191" s="4"/>
      <c r="AXY1191" s="4"/>
      <c r="AYK1191" s="4"/>
      <c r="AYO1191" s="4"/>
      <c r="AZA1191" s="4"/>
      <c r="AZE1191" s="4"/>
      <c r="AZQ1191" s="4"/>
      <c r="AZU1191" s="4"/>
      <c r="BAG1191" s="4"/>
      <c r="BAK1191" s="4"/>
      <c r="BAW1191" s="4"/>
      <c r="BBA1191" s="4"/>
      <c r="BBM1191" s="4"/>
      <c r="BBQ1191" s="4"/>
      <c r="BCC1191" s="4"/>
      <c r="BCG1191" s="4"/>
      <c r="BCS1191" s="4"/>
      <c r="BCW1191" s="4"/>
      <c r="BDI1191" s="4"/>
      <c r="BDM1191" s="4"/>
      <c r="BDY1191" s="4"/>
      <c r="BEC1191" s="4"/>
      <c r="BEO1191" s="4"/>
      <c r="BES1191" s="4"/>
      <c r="BFE1191" s="4"/>
      <c r="BFI1191" s="4"/>
      <c r="BFU1191" s="4"/>
    </row>
    <row r="1192" spans="1:1021 1033:1529" x14ac:dyDescent="0.2">
      <c r="A1192" s="4"/>
      <c r="D1192" s="16"/>
      <c r="CO1192" s="4"/>
      <c r="DA1192" s="4"/>
      <c r="DE1192" s="4"/>
      <c r="DQ1192" s="4"/>
      <c r="DU1192" s="4"/>
      <c r="EG1192" s="4"/>
      <c r="EK1192" s="4"/>
      <c r="EW1192" s="4"/>
      <c r="FA1192" s="4"/>
      <c r="FM1192" s="4"/>
      <c r="FQ1192" s="4"/>
      <c r="GC1192" s="4"/>
      <c r="GG1192" s="4"/>
      <c r="GS1192" s="4"/>
      <c r="GW1192" s="4"/>
      <c r="HI1192" s="4"/>
      <c r="HM1192" s="4"/>
      <c r="HY1192" s="4"/>
      <c r="IC1192" s="4"/>
      <c r="IO1192" s="4"/>
      <c r="IS1192" s="4"/>
      <c r="JE1192" s="4"/>
      <c r="JI1192" s="4"/>
      <c r="JU1192" s="4"/>
      <c r="JY1192" s="4"/>
      <c r="KK1192" s="4"/>
      <c r="KO1192" s="4"/>
      <c r="LA1192" s="4"/>
      <c r="LE1192" s="4"/>
      <c r="LQ1192" s="4"/>
      <c r="LU1192" s="4"/>
      <c r="MG1192" s="4"/>
      <c r="MK1192" s="4"/>
      <c r="MW1192" s="4"/>
      <c r="NA1192" s="4"/>
      <c r="NM1192" s="4"/>
      <c r="NQ1192" s="4"/>
      <c r="OC1192" s="4"/>
      <c r="OG1192" s="4"/>
      <c r="OS1192" s="4"/>
      <c r="OW1192" s="4"/>
      <c r="PI1192" s="4"/>
      <c r="PM1192" s="4"/>
      <c r="PY1192" s="4"/>
      <c r="QC1192" s="4"/>
      <c r="QO1192" s="4"/>
      <c r="QS1192" s="4"/>
      <c r="RE1192" s="4"/>
      <c r="RI1192" s="4"/>
      <c r="RU1192" s="4"/>
      <c r="RY1192" s="4"/>
      <c r="SK1192" s="4"/>
      <c r="SO1192" s="4"/>
      <c r="TA1192" s="4"/>
      <c r="TE1192" s="4"/>
      <c r="TQ1192" s="4"/>
      <c r="TU1192" s="4"/>
      <c r="UG1192" s="4"/>
      <c r="UK1192" s="4"/>
      <c r="UW1192" s="4"/>
      <c r="VA1192" s="4"/>
      <c r="VM1192" s="4"/>
      <c r="VQ1192" s="4"/>
      <c r="WC1192" s="4"/>
      <c r="WG1192" s="4"/>
      <c r="WS1192" s="4"/>
      <c r="WW1192" s="4"/>
      <c r="XI1192" s="4"/>
      <c r="XM1192" s="4"/>
      <c r="XY1192" s="4"/>
      <c r="YC1192" s="4"/>
      <c r="YO1192" s="4"/>
      <c r="YS1192" s="4"/>
      <c r="ZE1192" s="4"/>
      <c r="ZI1192" s="4"/>
      <c r="ZU1192" s="4"/>
      <c r="ZY1192" s="4"/>
      <c r="AAK1192" s="4"/>
      <c r="AAO1192" s="4"/>
      <c r="ABA1192" s="4"/>
      <c r="ABE1192" s="4"/>
      <c r="ABQ1192" s="4"/>
      <c r="ABU1192" s="4"/>
      <c r="ACG1192" s="4"/>
      <c r="ACK1192" s="4"/>
      <c r="ACW1192" s="4"/>
      <c r="ADA1192" s="4"/>
      <c r="ADM1192" s="4"/>
      <c r="ADQ1192" s="4"/>
      <c r="AEC1192" s="4"/>
      <c r="AEG1192" s="4"/>
      <c r="AES1192" s="4"/>
      <c r="AEW1192" s="4"/>
      <c r="AFI1192" s="4"/>
      <c r="AFM1192" s="4"/>
      <c r="AFY1192" s="4"/>
      <c r="AGC1192" s="4"/>
      <c r="AGO1192" s="4"/>
      <c r="AGS1192" s="4"/>
      <c r="AHE1192" s="4"/>
      <c r="AHI1192" s="4"/>
      <c r="AHU1192" s="4"/>
      <c r="AHY1192" s="4"/>
      <c r="AIK1192" s="4"/>
      <c r="AIO1192" s="4"/>
      <c r="AJA1192" s="4"/>
      <c r="AJE1192" s="4"/>
      <c r="AJQ1192" s="4"/>
      <c r="AJU1192" s="4"/>
      <c r="AKG1192" s="4"/>
      <c r="AKK1192" s="4"/>
      <c r="AKW1192" s="4"/>
      <c r="ALA1192" s="4"/>
      <c r="ALM1192" s="4"/>
      <c r="ALQ1192" s="4"/>
      <c r="AMC1192" s="4"/>
      <c r="AMG1192" s="4"/>
      <c r="AMS1192" s="4"/>
      <c r="AMW1192" s="4"/>
      <c r="ANI1192" s="4"/>
      <c r="ANM1192" s="4"/>
      <c r="ANY1192" s="4"/>
      <c r="AOC1192" s="4"/>
      <c r="AOO1192" s="4"/>
      <c r="AOS1192" s="4"/>
      <c r="APE1192" s="4"/>
      <c r="API1192" s="4"/>
      <c r="APU1192" s="4"/>
      <c r="APY1192" s="4"/>
      <c r="AQK1192" s="4"/>
      <c r="AQO1192" s="4"/>
      <c r="ARA1192" s="4"/>
      <c r="ARE1192" s="4"/>
      <c r="ARQ1192" s="4"/>
      <c r="ARU1192" s="4"/>
      <c r="ASG1192" s="4"/>
      <c r="ASK1192" s="4"/>
      <c r="ASW1192" s="4"/>
      <c r="ATA1192" s="4"/>
      <c r="ATM1192" s="4"/>
      <c r="ATQ1192" s="4"/>
      <c r="AUC1192" s="4"/>
      <c r="AUG1192" s="4"/>
      <c r="AUS1192" s="4"/>
      <c r="AUW1192" s="4"/>
      <c r="AVI1192" s="4"/>
      <c r="AVM1192" s="4"/>
      <c r="AVY1192" s="4"/>
      <c r="AWC1192" s="4"/>
      <c r="AWO1192" s="4"/>
      <c r="AWS1192" s="4"/>
      <c r="AXE1192" s="4"/>
      <c r="AXI1192" s="4"/>
      <c r="AXU1192" s="4"/>
      <c r="AXY1192" s="4"/>
      <c r="AYK1192" s="4"/>
      <c r="AYO1192" s="4"/>
      <c r="AZA1192" s="4"/>
      <c r="AZE1192" s="4"/>
      <c r="AZQ1192" s="4"/>
      <c r="AZU1192" s="4"/>
      <c r="BAG1192" s="4"/>
      <c r="BAK1192" s="4"/>
      <c r="BAW1192" s="4"/>
      <c r="BBA1192" s="4"/>
      <c r="BBM1192" s="4"/>
      <c r="BBQ1192" s="4"/>
      <c r="BCC1192" s="4"/>
      <c r="BCG1192" s="4"/>
      <c r="BCS1192" s="4"/>
      <c r="BCW1192" s="4"/>
      <c r="BDI1192" s="4"/>
      <c r="BDM1192" s="4"/>
      <c r="BDY1192" s="4"/>
      <c r="BEC1192" s="4"/>
      <c r="BEO1192" s="4"/>
      <c r="BES1192" s="4"/>
      <c r="BFE1192" s="4"/>
      <c r="BFI1192" s="4"/>
      <c r="BFU1192" s="4"/>
    </row>
    <row r="1193" spans="1:1021 1033:1529" x14ac:dyDescent="0.2">
      <c r="A1193" s="4"/>
      <c r="D1193" s="16"/>
      <c r="CO1193" s="4"/>
      <c r="DA1193" s="4"/>
      <c r="DE1193" s="4"/>
      <c r="DQ1193" s="4"/>
      <c r="DU1193" s="4"/>
      <c r="EG1193" s="4"/>
      <c r="EK1193" s="4"/>
      <c r="EW1193" s="4"/>
      <c r="FA1193" s="4"/>
      <c r="FM1193" s="4"/>
      <c r="FQ1193" s="4"/>
      <c r="GC1193" s="4"/>
      <c r="GG1193" s="4"/>
      <c r="GS1193" s="4"/>
      <c r="GW1193" s="4"/>
      <c r="HI1193" s="4"/>
      <c r="HM1193" s="4"/>
      <c r="HY1193" s="4"/>
      <c r="IC1193" s="4"/>
      <c r="IO1193" s="4"/>
      <c r="IS1193" s="4"/>
      <c r="JE1193" s="4"/>
      <c r="JI1193" s="4"/>
      <c r="JU1193" s="4"/>
      <c r="JY1193" s="4"/>
      <c r="KK1193" s="4"/>
      <c r="KO1193" s="4"/>
      <c r="LA1193" s="4"/>
      <c r="LE1193" s="4"/>
      <c r="LQ1193" s="4"/>
      <c r="LU1193" s="4"/>
      <c r="MG1193" s="4"/>
      <c r="MK1193" s="4"/>
      <c r="MW1193" s="4"/>
      <c r="NA1193" s="4"/>
      <c r="NM1193" s="4"/>
      <c r="NQ1193" s="4"/>
      <c r="OC1193" s="4"/>
      <c r="OG1193" s="4"/>
      <c r="OS1193" s="4"/>
      <c r="OW1193" s="4"/>
      <c r="PI1193" s="4"/>
      <c r="PM1193" s="4"/>
      <c r="PY1193" s="4"/>
      <c r="QC1193" s="4"/>
      <c r="QO1193" s="4"/>
      <c r="QS1193" s="4"/>
      <c r="RE1193" s="4"/>
      <c r="RI1193" s="4"/>
      <c r="RU1193" s="4"/>
      <c r="RY1193" s="4"/>
      <c r="SK1193" s="4"/>
      <c r="SO1193" s="4"/>
      <c r="TA1193" s="4"/>
      <c r="TE1193" s="4"/>
      <c r="TQ1193" s="4"/>
      <c r="TU1193" s="4"/>
      <c r="UG1193" s="4"/>
      <c r="UK1193" s="4"/>
      <c r="UW1193" s="4"/>
      <c r="VA1193" s="4"/>
      <c r="VM1193" s="4"/>
      <c r="VQ1193" s="4"/>
      <c r="WC1193" s="4"/>
      <c r="WG1193" s="4"/>
      <c r="WS1193" s="4"/>
      <c r="WW1193" s="4"/>
      <c r="XI1193" s="4"/>
      <c r="XM1193" s="4"/>
      <c r="XY1193" s="4"/>
      <c r="YC1193" s="4"/>
      <c r="YO1193" s="4"/>
      <c r="YS1193" s="4"/>
      <c r="ZE1193" s="4"/>
      <c r="ZI1193" s="4"/>
      <c r="ZU1193" s="4"/>
      <c r="ZY1193" s="4"/>
      <c r="AAK1193" s="4"/>
      <c r="AAO1193" s="4"/>
      <c r="ABA1193" s="4"/>
      <c r="ABE1193" s="4"/>
      <c r="ABQ1193" s="4"/>
      <c r="ABU1193" s="4"/>
      <c r="ACG1193" s="4"/>
      <c r="ACK1193" s="4"/>
      <c r="ACW1193" s="4"/>
      <c r="ADA1193" s="4"/>
      <c r="ADM1193" s="4"/>
      <c r="ADQ1193" s="4"/>
      <c r="AEC1193" s="4"/>
      <c r="AEG1193" s="4"/>
      <c r="AES1193" s="4"/>
      <c r="AEW1193" s="4"/>
      <c r="AFI1193" s="4"/>
      <c r="AFM1193" s="4"/>
      <c r="AFY1193" s="4"/>
      <c r="AGC1193" s="4"/>
      <c r="AGO1193" s="4"/>
      <c r="AGS1193" s="4"/>
      <c r="AHE1193" s="4"/>
      <c r="AHI1193" s="4"/>
      <c r="AHU1193" s="4"/>
      <c r="AHY1193" s="4"/>
      <c r="AIK1193" s="4"/>
      <c r="AIO1193" s="4"/>
      <c r="AJA1193" s="4"/>
      <c r="AJE1193" s="4"/>
      <c r="AJQ1193" s="4"/>
      <c r="AJU1193" s="4"/>
      <c r="AKG1193" s="4"/>
      <c r="AKK1193" s="4"/>
      <c r="AKW1193" s="4"/>
      <c r="ALA1193" s="4"/>
      <c r="ALM1193" s="4"/>
      <c r="ALQ1193" s="4"/>
      <c r="AMC1193" s="4"/>
      <c r="AMG1193" s="4"/>
      <c r="AMS1193" s="4"/>
      <c r="AMW1193" s="4"/>
      <c r="ANI1193" s="4"/>
      <c r="ANM1193" s="4"/>
      <c r="ANY1193" s="4"/>
      <c r="AOC1193" s="4"/>
      <c r="AOO1193" s="4"/>
      <c r="AOS1193" s="4"/>
      <c r="APE1193" s="4"/>
      <c r="API1193" s="4"/>
      <c r="APU1193" s="4"/>
      <c r="APY1193" s="4"/>
      <c r="AQK1193" s="4"/>
      <c r="AQO1193" s="4"/>
      <c r="ARA1193" s="4"/>
      <c r="ARE1193" s="4"/>
      <c r="ARQ1193" s="4"/>
      <c r="ARU1193" s="4"/>
      <c r="ASG1193" s="4"/>
      <c r="ASK1193" s="4"/>
      <c r="ASW1193" s="4"/>
      <c r="ATA1193" s="4"/>
      <c r="ATM1193" s="4"/>
      <c r="ATQ1193" s="4"/>
      <c r="AUC1193" s="4"/>
      <c r="AUG1193" s="4"/>
      <c r="AUS1193" s="4"/>
      <c r="AUW1193" s="4"/>
      <c r="AVI1193" s="4"/>
      <c r="AVM1193" s="4"/>
      <c r="AVY1193" s="4"/>
      <c r="AWC1193" s="4"/>
      <c r="AWO1193" s="4"/>
      <c r="AWS1193" s="4"/>
      <c r="AXE1193" s="4"/>
      <c r="AXI1193" s="4"/>
      <c r="AXU1193" s="4"/>
      <c r="AXY1193" s="4"/>
      <c r="AYK1193" s="4"/>
      <c r="AYO1193" s="4"/>
      <c r="AZA1193" s="4"/>
      <c r="AZE1193" s="4"/>
      <c r="AZQ1193" s="4"/>
      <c r="AZU1193" s="4"/>
      <c r="BAG1193" s="4"/>
      <c r="BAK1193" s="4"/>
      <c r="BAW1193" s="4"/>
      <c r="BBA1193" s="4"/>
      <c r="BBM1193" s="4"/>
      <c r="BBQ1193" s="4"/>
      <c r="BCC1193" s="4"/>
      <c r="BCG1193" s="4"/>
      <c r="BCS1193" s="4"/>
      <c r="BCW1193" s="4"/>
      <c r="BDI1193" s="4"/>
      <c r="BDM1193" s="4"/>
      <c r="BDY1193" s="4"/>
      <c r="BEC1193" s="4"/>
      <c r="BEO1193" s="4"/>
      <c r="BES1193" s="4"/>
      <c r="BFE1193" s="4"/>
      <c r="BFI1193" s="4"/>
      <c r="BFU1193" s="4"/>
    </row>
    <row r="1194" spans="1:1021 1033:1529" x14ac:dyDescent="0.2">
      <c r="A1194" s="4"/>
      <c r="D1194" s="16"/>
      <c r="CO1194" s="4"/>
      <c r="DA1194" s="4"/>
      <c r="DE1194" s="4"/>
      <c r="DQ1194" s="4"/>
      <c r="DU1194" s="4"/>
      <c r="EG1194" s="4"/>
      <c r="EK1194" s="4"/>
      <c r="EW1194" s="4"/>
      <c r="FA1194" s="4"/>
      <c r="FM1194" s="4"/>
      <c r="FQ1194" s="4"/>
      <c r="GC1194" s="4"/>
      <c r="GG1194" s="4"/>
      <c r="GS1194" s="4"/>
      <c r="GW1194" s="4"/>
      <c r="HI1194" s="4"/>
      <c r="HM1194" s="4"/>
      <c r="HY1194" s="4"/>
      <c r="IC1194" s="4"/>
      <c r="IO1194" s="4"/>
      <c r="IS1194" s="4"/>
      <c r="JE1194" s="4"/>
      <c r="JI1194" s="4"/>
      <c r="JU1194" s="4"/>
      <c r="JY1194" s="4"/>
      <c r="KK1194" s="4"/>
      <c r="KO1194" s="4"/>
      <c r="LA1194" s="4"/>
      <c r="LE1194" s="4"/>
      <c r="LQ1194" s="4"/>
      <c r="LU1194" s="4"/>
      <c r="MG1194" s="4"/>
      <c r="MK1194" s="4"/>
      <c r="MW1194" s="4"/>
      <c r="NA1194" s="4"/>
      <c r="NM1194" s="4"/>
      <c r="NQ1194" s="4"/>
      <c r="OC1194" s="4"/>
      <c r="OG1194" s="4"/>
      <c r="OS1194" s="4"/>
      <c r="OW1194" s="4"/>
      <c r="PI1194" s="4"/>
      <c r="PM1194" s="4"/>
      <c r="PY1194" s="4"/>
      <c r="QC1194" s="4"/>
      <c r="QO1194" s="4"/>
      <c r="QS1194" s="4"/>
      <c r="RE1194" s="4"/>
      <c r="RI1194" s="4"/>
      <c r="RU1194" s="4"/>
      <c r="RY1194" s="4"/>
      <c r="SK1194" s="4"/>
      <c r="SO1194" s="4"/>
      <c r="TA1194" s="4"/>
      <c r="TE1194" s="4"/>
      <c r="TQ1194" s="4"/>
      <c r="TU1194" s="4"/>
      <c r="UG1194" s="4"/>
      <c r="UK1194" s="4"/>
      <c r="UW1194" s="4"/>
      <c r="VA1194" s="4"/>
      <c r="VM1194" s="4"/>
      <c r="VQ1194" s="4"/>
      <c r="WC1194" s="4"/>
      <c r="WG1194" s="4"/>
      <c r="WS1194" s="4"/>
      <c r="WW1194" s="4"/>
      <c r="XI1194" s="4"/>
      <c r="XM1194" s="4"/>
      <c r="XY1194" s="4"/>
      <c r="YC1194" s="4"/>
      <c r="YO1194" s="4"/>
      <c r="YS1194" s="4"/>
      <c r="ZE1194" s="4"/>
      <c r="ZI1194" s="4"/>
      <c r="ZU1194" s="4"/>
      <c r="ZY1194" s="4"/>
      <c r="AAK1194" s="4"/>
      <c r="AAO1194" s="4"/>
      <c r="ABA1194" s="4"/>
      <c r="ABE1194" s="4"/>
      <c r="ABQ1194" s="4"/>
      <c r="ABU1194" s="4"/>
      <c r="ACG1194" s="4"/>
      <c r="ACK1194" s="4"/>
      <c r="ACW1194" s="4"/>
      <c r="ADA1194" s="4"/>
      <c r="ADM1194" s="4"/>
      <c r="ADQ1194" s="4"/>
      <c r="AEC1194" s="4"/>
      <c r="AEG1194" s="4"/>
      <c r="AES1194" s="4"/>
      <c r="AEW1194" s="4"/>
      <c r="AFI1194" s="4"/>
      <c r="AFM1194" s="4"/>
      <c r="AFY1194" s="4"/>
      <c r="AGC1194" s="4"/>
      <c r="AGO1194" s="4"/>
      <c r="AGS1194" s="4"/>
      <c r="AHE1194" s="4"/>
      <c r="AHI1194" s="4"/>
      <c r="AHU1194" s="4"/>
      <c r="AHY1194" s="4"/>
      <c r="AIK1194" s="4"/>
      <c r="AIO1194" s="4"/>
      <c r="AJA1194" s="4"/>
      <c r="AJE1194" s="4"/>
      <c r="AJQ1194" s="4"/>
      <c r="AJU1194" s="4"/>
      <c r="AKG1194" s="4"/>
      <c r="AKK1194" s="4"/>
      <c r="AKW1194" s="4"/>
      <c r="ALA1194" s="4"/>
      <c r="ALM1194" s="4"/>
      <c r="ALQ1194" s="4"/>
      <c r="AMC1194" s="4"/>
      <c r="AMG1194" s="4"/>
      <c r="AMS1194" s="4"/>
      <c r="AMW1194" s="4"/>
      <c r="ANI1194" s="4"/>
      <c r="ANM1194" s="4"/>
      <c r="ANY1194" s="4"/>
      <c r="AOC1194" s="4"/>
      <c r="AOO1194" s="4"/>
      <c r="AOS1194" s="4"/>
      <c r="APE1194" s="4"/>
      <c r="API1194" s="4"/>
      <c r="APU1194" s="4"/>
      <c r="APY1194" s="4"/>
      <c r="AQK1194" s="4"/>
      <c r="AQO1194" s="4"/>
      <c r="ARA1194" s="4"/>
      <c r="ARE1194" s="4"/>
      <c r="ARQ1194" s="4"/>
      <c r="ARU1194" s="4"/>
      <c r="ASG1194" s="4"/>
      <c r="ASK1194" s="4"/>
      <c r="ASW1194" s="4"/>
      <c r="ATA1194" s="4"/>
      <c r="ATM1194" s="4"/>
      <c r="ATQ1194" s="4"/>
      <c r="AUC1194" s="4"/>
      <c r="AUG1194" s="4"/>
      <c r="AUS1194" s="4"/>
      <c r="AUW1194" s="4"/>
      <c r="AVI1194" s="4"/>
      <c r="AVM1194" s="4"/>
      <c r="AVY1194" s="4"/>
      <c r="AWC1194" s="4"/>
      <c r="AWO1194" s="4"/>
      <c r="AWS1194" s="4"/>
      <c r="AXE1194" s="4"/>
      <c r="AXI1194" s="4"/>
      <c r="AXU1194" s="4"/>
      <c r="AXY1194" s="4"/>
      <c r="AYK1194" s="4"/>
      <c r="AYO1194" s="4"/>
      <c r="AZA1194" s="4"/>
      <c r="AZE1194" s="4"/>
      <c r="AZQ1194" s="4"/>
      <c r="AZU1194" s="4"/>
      <c r="BAG1194" s="4"/>
      <c r="BAK1194" s="4"/>
      <c r="BAW1194" s="4"/>
      <c r="BBA1194" s="4"/>
      <c r="BBM1194" s="4"/>
      <c r="BBQ1194" s="4"/>
      <c r="BCC1194" s="4"/>
      <c r="BCG1194" s="4"/>
      <c r="BCS1194" s="4"/>
      <c r="BCW1194" s="4"/>
      <c r="BDI1194" s="4"/>
      <c r="BDM1194" s="4"/>
      <c r="BDY1194" s="4"/>
      <c r="BEC1194" s="4"/>
      <c r="BEO1194" s="4"/>
      <c r="BES1194" s="4"/>
      <c r="BFE1194" s="4"/>
      <c r="BFI1194" s="4"/>
      <c r="BFU1194" s="4"/>
    </row>
    <row r="1195" spans="1:1021 1033:1529" x14ac:dyDescent="0.2">
      <c r="A1195" s="4"/>
      <c r="D1195" s="16"/>
      <c r="CO1195" s="4"/>
      <c r="DA1195" s="4"/>
      <c r="DE1195" s="4"/>
      <c r="DQ1195" s="4"/>
      <c r="DU1195" s="4"/>
      <c r="EG1195" s="4"/>
      <c r="EK1195" s="4"/>
      <c r="EW1195" s="4"/>
      <c r="FA1195" s="4"/>
      <c r="FM1195" s="4"/>
      <c r="FQ1195" s="4"/>
      <c r="GC1195" s="4"/>
      <c r="GG1195" s="4"/>
      <c r="GS1195" s="4"/>
      <c r="GW1195" s="4"/>
      <c r="HI1195" s="4"/>
      <c r="HM1195" s="4"/>
      <c r="HY1195" s="4"/>
      <c r="IC1195" s="4"/>
      <c r="IO1195" s="4"/>
      <c r="IS1195" s="4"/>
      <c r="JE1195" s="4"/>
      <c r="JI1195" s="4"/>
      <c r="JU1195" s="4"/>
      <c r="JY1195" s="4"/>
      <c r="KK1195" s="4"/>
      <c r="KO1195" s="4"/>
      <c r="LA1195" s="4"/>
      <c r="LE1195" s="4"/>
      <c r="LQ1195" s="4"/>
      <c r="LU1195" s="4"/>
      <c r="MG1195" s="4"/>
      <c r="MK1195" s="4"/>
      <c r="MW1195" s="4"/>
      <c r="NA1195" s="4"/>
      <c r="NM1195" s="4"/>
      <c r="NQ1195" s="4"/>
      <c r="OC1195" s="4"/>
      <c r="OG1195" s="4"/>
      <c r="OS1195" s="4"/>
      <c r="OW1195" s="4"/>
      <c r="PI1195" s="4"/>
      <c r="PM1195" s="4"/>
      <c r="PY1195" s="4"/>
      <c r="QC1195" s="4"/>
      <c r="QO1195" s="4"/>
      <c r="QS1195" s="4"/>
      <c r="RE1195" s="4"/>
      <c r="RI1195" s="4"/>
      <c r="RU1195" s="4"/>
      <c r="RY1195" s="4"/>
      <c r="SK1195" s="4"/>
      <c r="SO1195" s="4"/>
      <c r="TA1195" s="4"/>
      <c r="TE1195" s="4"/>
      <c r="TQ1195" s="4"/>
      <c r="TU1195" s="4"/>
      <c r="UG1195" s="4"/>
      <c r="UK1195" s="4"/>
      <c r="UW1195" s="4"/>
      <c r="VA1195" s="4"/>
      <c r="VM1195" s="4"/>
      <c r="VQ1195" s="4"/>
      <c r="WC1195" s="4"/>
      <c r="WG1195" s="4"/>
      <c r="WS1195" s="4"/>
      <c r="WW1195" s="4"/>
      <c r="XI1195" s="4"/>
      <c r="XM1195" s="4"/>
      <c r="XY1195" s="4"/>
      <c r="YC1195" s="4"/>
      <c r="YO1195" s="4"/>
      <c r="YS1195" s="4"/>
      <c r="ZE1195" s="4"/>
      <c r="ZI1195" s="4"/>
      <c r="ZU1195" s="4"/>
      <c r="ZY1195" s="4"/>
      <c r="AAK1195" s="4"/>
      <c r="AAO1195" s="4"/>
      <c r="ABA1195" s="4"/>
      <c r="ABE1195" s="4"/>
      <c r="ABQ1195" s="4"/>
      <c r="ABU1195" s="4"/>
      <c r="ACG1195" s="4"/>
      <c r="ACK1195" s="4"/>
      <c r="ACW1195" s="4"/>
      <c r="ADA1195" s="4"/>
      <c r="ADM1195" s="4"/>
      <c r="ADQ1195" s="4"/>
      <c r="AEC1195" s="4"/>
      <c r="AEG1195" s="4"/>
      <c r="AES1195" s="4"/>
      <c r="AEW1195" s="4"/>
      <c r="AFI1195" s="4"/>
      <c r="AFM1195" s="4"/>
      <c r="AFY1195" s="4"/>
      <c r="AGC1195" s="4"/>
      <c r="AGO1195" s="4"/>
      <c r="AGS1195" s="4"/>
      <c r="AHE1195" s="4"/>
      <c r="AHI1195" s="4"/>
      <c r="AHU1195" s="4"/>
      <c r="AHY1195" s="4"/>
      <c r="AIK1195" s="4"/>
      <c r="AIO1195" s="4"/>
      <c r="AJA1195" s="4"/>
      <c r="AJE1195" s="4"/>
      <c r="AJQ1195" s="4"/>
      <c r="AJU1195" s="4"/>
      <c r="AKG1195" s="4"/>
      <c r="AKK1195" s="4"/>
      <c r="AKW1195" s="4"/>
      <c r="ALA1195" s="4"/>
      <c r="ALM1195" s="4"/>
      <c r="ALQ1195" s="4"/>
      <c r="AMC1195" s="4"/>
      <c r="AMG1195" s="4"/>
      <c r="AMS1195" s="4"/>
      <c r="AMW1195" s="4"/>
      <c r="ANI1195" s="4"/>
      <c r="ANM1195" s="4"/>
      <c r="ANY1195" s="4"/>
      <c r="AOC1195" s="4"/>
      <c r="AOO1195" s="4"/>
      <c r="AOS1195" s="4"/>
      <c r="APE1195" s="4"/>
      <c r="API1195" s="4"/>
      <c r="APU1195" s="4"/>
      <c r="APY1195" s="4"/>
      <c r="AQK1195" s="4"/>
      <c r="AQO1195" s="4"/>
      <c r="ARA1195" s="4"/>
      <c r="ARE1195" s="4"/>
      <c r="ARQ1195" s="4"/>
      <c r="ARU1195" s="4"/>
      <c r="ASG1195" s="4"/>
      <c r="ASK1195" s="4"/>
      <c r="ASW1195" s="4"/>
      <c r="ATA1195" s="4"/>
      <c r="ATM1195" s="4"/>
      <c r="ATQ1195" s="4"/>
      <c r="AUC1195" s="4"/>
      <c r="AUG1195" s="4"/>
      <c r="AUS1195" s="4"/>
      <c r="AUW1195" s="4"/>
      <c r="AVI1195" s="4"/>
      <c r="AVM1195" s="4"/>
      <c r="AVY1195" s="4"/>
      <c r="AWC1195" s="4"/>
      <c r="AWO1195" s="4"/>
      <c r="AWS1195" s="4"/>
      <c r="AXE1195" s="4"/>
      <c r="AXI1195" s="4"/>
      <c r="AXU1195" s="4"/>
      <c r="AXY1195" s="4"/>
      <c r="AYK1195" s="4"/>
      <c r="AYO1195" s="4"/>
      <c r="AZA1195" s="4"/>
      <c r="AZE1195" s="4"/>
      <c r="AZQ1195" s="4"/>
      <c r="AZU1195" s="4"/>
      <c r="BAG1195" s="4"/>
      <c r="BAK1195" s="4"/>
      <c r="BAW1195" s="4"/>
      <c r="BBA1195" s="4"/>
      <c r="BBM1195" s="4"/>
      <c r="BBQ1195" s="4"/>
      <c r="BCC1195" s="4"/>
      <c r="BCG1195" s="4"/>
      <c r="BCS1195" s="4"/>
      <c r="BCW1195" s="4"/>
      <c r="BDI1195" s="4"/>
      <c r="BDM1195" s="4"/>
      <c r="BDY1195" s="4"/>
      <c r="BEC1195" s="4"/>
      <c r="BEO1195" s="4"/>
      <c r="BES1195" s="4"/>
      <c r="BFE1195" s="4"/>
      <c r="BFI1195" s="4"/>
      <c r="BFU1195" s="4"/>
    </row>
    <row r="1196" spans="1:1021 1033:1529" x14ac:dyDescent="0.2">
      <c r="A1196" s="4"/>
      <c r="D1196" s="16"/>
      <c r="CO1196" s="4"/>
      <c r="DA1196" s="4"/>
      <c r="DE1196" s="4"/>
      <c r="DQ1196" s="4"/>
      <c r="DU1196" s="4"/>
      <c r="EG1196" s="4"/>
      <c r="EK1196" s="4"/>
      <c r="EW1196" s="4"/>
      <c r="FA1196" s="4"/>
      <c r="FM1196" s="4"/>
      <c r="FQ1196" s="4"/>
      <c r="GC1196" s="4"/>
      <c r="GG1196" s="4"/>
      <c r="GS1196" s="4"/>
      <c r="GW1196" s="4"/>
      <c r="HI1196" s="4"/>
      <c r="HM1196" s="4"/>
      <c r="HY1196" s="4"/>
      <c r="IC1196" s="4"/>
      <c r="IO1196" s="4"/>
      <c r="IS1196" s="4"/>
      <c r="JE1196" s="4"/>
      <c r="JI1196" s="4"/>
      <c r="JU1196" s="4"/>
      <c r="JY1196" s="4"/>
      <c r="KK1196" s="4"/>
      <c r="KO1196" s="4"/>
      <c r="LA1196" s="4"/>
      <c r="LE1196" s="4"/>
      <c r="LQ1196" s="4"/>
      <c r="LU1196" s="4"/>
      <c r="MG1196" s="4"/>
      <c r="MK1196" s="4"/>
      <c r="MW1196" s="4"/>
      <c r="NA1196" s="4"/>
      <c r="NM1196" s="4"/>
      <c r="NQ1196" s="4"/>
      <c r="OC1196" s="4"/>
      <c r="OG1196" s="4"/>
      <c r="OS1196" s="4"/>
      <c r="OW1196" s="4"/>
      <c r="PI1196" s="4"/>
      <c r="PM1196" s="4"/>
      <c r="PY1196" s="4"/>
      <c r="QC1196" s="4"/>
      <c r="QO1196" s="4"/>
      <c r="QS1196" s="4"/>
      <c r="RE1196" s="4"/>
      <c r="RI1196" s="4"/>
      <c r="RU1196" s="4"/>
      <c r="RY1196" s="4"/>
      <c r="SK1196" s="4"/>
      <c r="SO1196" s="4"/>
      <c r="TA1196" s="4"/>
      <c r="TE1196" s="4"/>
      <c r="TQ1196" s="4"/>
      <c r="TU1196" s="4"/>
      <c r="UG1196" s="4"/>
      <c r="UK1196" s="4"/>
      <c r="UW1196" s="4"/>
      <c r="VA1196" s="4"/>
      <c r="VM1196" s="4"/>
      <c r="VQ1196" s="4"/>
      <c r="WC1196" s="4"/>
      <c r="WG1196" s="4"/>
      <c r="WS1196" s="4"/>
      <c r="WW1196" s="4"/>
      <c r="XI1196" s="4"/>
      <c r="XM1196" s="4"/>
      <c r="XY1196" s="4"/>
      <c r="YC1196" s="4"/>
      <c r="YO1196" s="4"/>
      <c r="YS1196" s="4"/>
      <c r="ZE1196" s="4"/>
      <c r="ZI1196" s="4"/>
      <c r="ZU1196" s="4"/>
      <c r="ZY1196" s="4"/>
      <c r="AAK1196" s="4"/>
      <c r="AAO1196" s="4"/>
      <c r="ABA1196" s="4"/>
      <c r="ABE1196" s="4"/>
      <c r="ABQ1196" s="4"/>
      <c r="ABU1196" s="4"/>
      <c r="ACG1196" s="4"/>
      <c r="ACK1196" s="4"/>
      <c r="ACW1196" s="4"/>
      <c r="ADA1196" s="4"/>
      <c r="ADM1196" s="4"/>
      <c r="ADQ1196" s="4"/>
      <c r="AEC1196" s="4"/>
      <c r="AEG1196" s="4"/>
      <c r="AES1196" s="4"/>
      <c r="AEW1196" s="4"/>
      <c r="AFI1196" s="4"/>
      <c r="AFM1196" s="4"/>
      <c r="AFY1196" s="4"/>
      <c r="AGC1196" s="4"/>
      <c r="AGO1196" s="4"/>
      <c r="AGS1196" s="4"/>
      <c r="AHE1196" s="4"/>
      <c r="AHI1196" s="4"/>
      <c r="AHU1196" s="4"/>
      <c r="AHY1196" s="4"/>
      <c r="AIK1196" s="4"/>
      <c r="AIO1196" s="4"/>
      <c r="AJA1196" s="4"/>
      <c r="AJE1196" s="4"/>
      <c r="AJQ1196" s="4"/>
      <c r="AJU1196" s="4"/>
      <c r="AKG1196" s="4"/>
      <c r="AKK1196" s="4"/>
      <c r="AKW1196" s="4"/>
      <c r="ALA1196" s="4"/>
      <c r="ALM1196" s="4"/>
      <c r="ALQ1196" s="4"/>
      <c r="AMC1196" s="4"/>
      <c r="AMG1196" s="4"/>
      <c r="AMS1196" s="4"/>
      <c r="AMW1196" s="4"/>
      <c r="ANI1196" s="4"/>
      <c r="ANM1196" s="4"/>
      <c r="ANY1196" s="4"/>
      <c r="AOC1196" s="4"/>
      <c r="AOO1196" s="4"/>
      <c r="AOS1196" s="4"/>
      <c r="APE1196" s="4"/>
      <c r="API1196" s="4"/>
      <c r="APU1196" s="4"/>
      <c r="APY1196" s="4"/>
      <c r="AQK1196" s="4"/>
      <c r="AQO1196" s="4"/>
      <c r="ARA1196" s="4"/>
      <c r="ARE1196" s="4"/>
      <c r="ARQ1196" s="4"/>
      <c r="ARU1196" s="4"/>
      <c r="ASG1196" s="4"/>
      <c r="ASK1196" s="4"/>
      <c r="ASW1196" s="4"/>
      <c r="ATA1196" s="4"/>
      <c r="ATM1196" s="4"/>
      <c r="ATQ1196" s="4"/>
      <c r="AUC1196" s="4"/>
      <c r="AUG1196" s="4"/>
      <c r="AUS1196" s="4"/>
      <c r="AUW1196" s="4"/>
      <c r="AVI1196" s="4"/>
      <c r="AVM1196" s="4"/>
      <c r="AVY1196" s="4"/>
      <c r="AWC1196" s="4"/>
      <c r="AWO1196" s="4"/>
      <c r="AWS1196" s="4"/>
      <c r="AXE1196" s="4"/>
      <c r="AXI1196" s="4"/>
      <c r="AXU1196" s="4"/>
      <c r="AXY1196" s="4"/>
      <c r="AYK1196" s="4"/>
      <c r="AYO1196" s="4"/>
      <c r="AZA1196" s="4"/>
      <c r="AZE1196" s="4"/>
      <c r="AZQ1196" s="4"/>
      <c r="AZU1196" s="4"/>
      <c r="BAG1196" s="4"/>
      <c r="BAK1196" s="4"/>
      <c r="BAW1196" s="4"/>
      <c r="BBA1196" s="4"/>
      <c r="BBM1196" s="4"/>
      <c r="BBQ1196" s="4"/>
      <c r="BCC1196" s="4"/>
      <c r="BCG1196" s="4"/>
      <c r="BCS1196" s="4"/>
      <c r="BCW1196" s="4"/>
      <c r="BDI1196" s="4"/>
      <c r="BDM1196" s="4"/>
      <c r="BDY1196" s="4"/>
      <c r="BEC1196" s="4"/>
      <c r="BEO1196" s="4"/>
      <c r="BES1196" s="4"/>
      <c r="BFE1196" s="4"/>
      <c r="BFI1196" s="4"/>
      <c r="BFU1196" s="4"/>
    </row>
    <row r="1197" spans="1:1021 1033:1529" x14ac:dyDescent="0.2">
      <c r="A1197" s="4"/>
      <c r="D1197" s="16"/>
      <c r="CO1197" s="4"/>
      <c r="DA1197" s="4"/>
      <c r="DE1197" s="4"/>
      <c r="DQ1197" s="4"/>
      <c r="DU1197" s="4"/>
      <c r="EG1197" s="4"/>
      <c r="EK1197" s="4"/>
      <c r="EW1197" s="4"/>
      <c r="FA1197" s="4"/>
      <c r="FM1197" s="4"/>
      <c r="FQ1197" s="4"/>
      <c r="GC1197" s="4"/>
      <c r="GG1197" s="4"/>
      <c r="GS1197" s="4"/>
      <c r="GW1197" s="4"/>
      <c r="HI1197" s="4"/>
      <c r="HM1197" s="4"/>
      <c r="HY1197" s="4"/>
      <c r="IC1197" s="4"/>
      <c r="IO1197" s="4"/>
      <c r="IS1197" s="4"/>
      <c r="JE1197" s="4"/>
      <c r="JI1197" s="4"/>
      <c r="JU1197" s="4"/>
      <c r="JY1197" s="4"/>
      <c r="KK1197" s="4"/>
      <c r="KO1197" s="4"/>
      <c r="LA1197" s="4"/>
      <c r="LE1197" s="4"/>
      <c r="LQ1197" s="4"/>
      <c r="LU1197" s="4"/>
      <c r="MG1197" s="4"/>
      <c r="MK1197" s="4"/>
      <c r="MW1197" s="4"/>
      <c r="NA1197" s="4"/>
      <c r="NM1197" s="4"/>
      <c r="NQ1197" s="4"/>
      <c r="OC1197" s="4"/>
      <c r="OG1197" s="4"/>
      <c r="OS1197" s="4"/>
      <c r="OW1197" s="4"/>
      <c r="PI1197" s="4"/>
      <c r="PM1197" s="4"/>
      <c r="PY1197" s="4"/>
      <c r="QC1197" s="4"/>
      <c r="QO1197" s="4"/>
      <c r="QS1197" s="4"/>
      <c r="RE1197" s="4"/>
      <c r="RI1197" s="4"/>
      <c r="RU1197" s="4"/>
      <c r="RY1197" s="4"/>
      <c r="SK1197" s="4"/>
      <c r="SO1197" s="4"/>
      <c r="TA1197" s="4"/>
      <c r="TE1197" s="4"/>
      <c r="TQ1197" s="4"/>
      <c r="TU1197" s="4"/>
      <c r="UG1197" s="4"/>
      <c r="UK1197" s="4"/>
      <c r="UW1197" s="4"/>
      <c r="VA1197" s="4"/>
      <c r="VM1197" s="4"/>
      <c r="VQ1197" s="4"/>
      <c r="WC1197" s="4"/>
      <c r="WG1197" s="4"/>
      <c r="WS1197" s="4"/>
      <c r="WW1197" s="4"/>
      <c r="XI1197" s="4"/>
      <c r="XM1197" s="4"/>
      <c r="XY1197" s="4"/>
      <c r="YC1197" s="4"/>
      <c r="YO1197" s="4"/>
      <c r="YS1197" s="4"/>
      <c r="ZE1197" s="4"/>
      <c r="ZI1197" s="4"/>
      <c r="ZU1197" s="4"/>
      <c r="ZY1197" s="4"/>
      <c r="AAK1197" s="4"/>
      <c r="AAO1197" s="4"/>
      <c r="ABA1197" s="4"/>
      <c r="ABE1197" s="4"/>
      <c r="ABQ1197" s="4"/>
      <c r="ABU1197" s="4"/>
      <c r="ACG1197" s="4"/>
      <c r="ACK1197" s="4"/>
      <c r="ACW1197" s="4"/>
      <c r="ADA1197" s="4"/>
      <c r="ADM1197" s="4"/>
      <c r="ADQ1197" s="4"/>
      <c r="AEC1197" s="4"/>
      <c r="AEG1197" s="4"/>
      <c r="AES1197" s="4"/>
      <c r="AEW1197" s="4"/>
      <c r="AFI1197" s="4"/>
      <c r="AFM1197" s="4"/>
      <c r="AFY1197" s="4"/>
      <c r="AGC1197" s="4"/>
      <c r="AGO1197" s="4"/>
      <c r="AGS1197" s="4"/>
      <c r="AHE1197" s="4"/>
      <c r="AHI1197" s="4"/>
      <c r="AHU1197" s="4"/>
      <c r="AHY1197" s="4"/>
      <c r="AIK1197" s="4"/>
      <c r="AIO1197" s="4"/>
      <c r="AJA1197" s="4"/>
      <c r="AJE1197" s="4"/>
      <c r="AJQ1197" s="4"/>
      <c r="AJU1197" s="4"/>
      <c r="AKG1197" s="4"/>
      <c r="AKK1197" s="4"/>
      <c r="AKW1197" s="4"/>
      <c r="ALA1197" s="4"/>
      <c r="ALM1197" s="4"/>
      <c r="ALQ1197" s="4"/>
      <c r="AMC1197" s="4"/>
      <c r="AMG1197" s="4"/>
      <c r="AMS1197" s="4"/>
      <c r="AMW1197" s="4"/>
      <c r="ANI1197" s="4"/>
      <c r="ANM1197" s="4"/>
      <c r="ANY1197" s="4"/>
      <c r="AOC1197" s="4"/>
      <c r="AOO1197" s="4"/>
      <c r="AOS1197" s="4"/>
      <c r="APE1197" s="4"/>
      <c r="API1197" s="4"/>
      <c r="APU1197" s="4"/>
      <c r="APY1197" s="4"/>
      <c r="AQK1197" s="4"/>
      <c r="AQO1197" s="4"/>
      <c r="ARA1197" s="4"/>
      <c r="ARE1197" s="4"/>
      <c r="ARQ1197" s="4"/>
      <c r="ARU1197" s="4"/>
      <c r="ASG1197" s="4"/>
      <c r="ASK1197" s="4"/>
      <c r="ASW1197" s="4"/>
      <c r="ATA1197" s="4"/>
      <c r="ATM1197" s="4"/>
      <c r="ATQ1197" s="4"/>
      <c r="AUC1197" s="4"/>
      <c r="AUG1197" s="4"/>
      <c r="AUS1197" s="4"/>
      <c r="AUW1197" s="4"/>
      <c r="AVI1197" s="4"/>
      <c r="AVM1197" s="4"/>
      <c r="AVY1197" s="4"/>
      <c r="AWC1197" s="4"/>
      <c r="AWO1197" s="4"/>
      <c r="AWS1197" s="4"/>
      <c r="AXE1197" s="4"/>
      <c r="AXI1197" s="4"/>
      <c r="AXU1197" s="4"/>
      <c r="AXY1197" s="4"/>
      <c r="AYK1197" s="4"/>
      <c r="AYO1197" s="4"/>
      <c r="AZA1197" s="4"/>
      <c r="AZE1197" s="4"/>
      <c r="AZQ1197" s="4"/>
      <c r="AZU1197" s="4"/>
      <c r="BAG1197" s="4"/>
      <c r="BAK1197" s="4"/>
      <c r="BAW1197" s="4"/>
      <c r="BBA1197" s="4"/>
      <c r="BBM1197" s="4"/>
      <c r="BBQ1197" s="4"/>
      <c r="BCC1197" s="4"/>
      <c r="BCG1197" s="4"/>
      <c r="BCS1197" s="4"/>
      <c r="BCW1197" s="4"/>
      <c r="BDI1197" s="4"/>
      <c r="BDM1197" s="4"/>
      <c r="BDY1197" s="4"/>
      <c r="BEC1197" s="4"/>
      <c r="BEO1197" s="4"/>
      <c r="BES1197" s="4"/>
      <c r="BFE1197" s="4"/>
      <c r="BFI1197" s="4"/>
      <c r="BFU1197" s="4"/>
    </row>
    <row r="1198" spans="1:1021 1033:1529" x14ac:dyDescent="0.2">
      <c r="A1198" s="4"/>
      <c r="D1198" s="16"/>
      <c r="CO1198" s="4"/>
      <c r="DA1198" s="4"/>
      <c r="DE1198" s="4"/>
      <c r="DQ1198" s="4"/>
      <c r="DU1198" s="4"/>
      <c r="EG1198" s="4"/>
      <c r="EK1198" s="4"/>
      <c r="EW1198" s="4"/>
      <c r="FA1198" s="4"/>
      <c r="FM1198" s="4"/>
      <c r="FQ1198" s="4"/>
      <c r="GC1198" s="4"/>
      <c r="GG1198" s="4"/>
      <c r="GS1198" s="4"/>
      <c r="GW1198" s="4"/>
      <c r="HI1198" s="4"/>
      <c r="HM1198" s="4"/>
      <c r="HY1198" s="4"/>
      <c r="IC1198" s="4"/>
      <c r="IO1198" s="4"/>
      <c r="IS1198" s="4"/>
      <c r="JE1198" s="4"/>
      <c r="JI1198" s="4"/>
      <c r="JU1198" s="4"/>
      <c r="JY1198" s="4"/>
      <c r="KK1198" s="4"/>
      <c r="KO1198" s="4"/>
      <c r="LA1198" s="4"/>
      <c r="LE1198" s="4"/>
      <c r="LQ1198" s="4"/>
      <c r="LU1198" s="4"/>
      <c r="MG1198" s="4"/>
      <c r="MK1198" s="4"/>
      <c r="MW1198" s="4"/>
      <c r="NA1198" s="4"/>
      <c r="NM1198" s="4"/>
      <c r="NQ1198" s="4"/>
      <c r="OC1198" s="4"/>
      <c r="OG1198" s="4"/>
      <c r="OS1198" s="4"/>
      <c r="OW1198" s="4"/>
      <c r="PI1198" s="4"/>
      <c r="PM1198" s="4"/>
      <c r="PY1198" s="4"/>
      <c r="QC1198" s="4"/>
      <c r="QO1198" s="4"/>
      <c r="QS1198" s="4"/>
      <c r="RE1198" s="4"/>
      <c r="RI1198" s="4"/>
      <c r="RU1198" s="4"/>
      <c r="RY1198" s="4"/>
      <c r="SK1198" s="4"/>
      <c r="SO1198" s="4"/>
      <c r="TA1198" s="4"/>
      <c r="TE1198" s="4"/>
      <c r="TQ1198" s="4"/>
      <c r="TU1198" s="4"/>
      <c r="UG1198" s="4"/>
      <c r="UK1198" s="4"/>
      <c r="UW1198" s="4"/>
      <c r="VA1198" s="4"/>
      <c r="VM1198" s="4"/>
      <c r="VQ1198" s="4"/>
      <c r="WC1198" s="4"/>
      <c r="WG1198" s="4"/>
      <c r="WS1198" s="4"/>
      <c r="WW1198" s="4"/>
      <c r="XI1198" s="4"/>
      <c r="XM1198" s="4"/>
      <c r="XY1198" s="4"/>
      <c r="YC1198" s="4"/>
      <c r="YO1198" s="4"/>
      <c r="YS1198" s="4"/>
      <c r="ZE1198" s="4"/>
      <c r="ZI1198" s="4"/>
      <c r="ZU1198" s="4"/>
      <c r="ZY1198" s="4"/>
      <c r="AAK1198" s="4"/>
      <c r="AAO1198" s="4"/>
      <c r="ABA1198" s="4"/>
      <c r="ABE1198" s="4"/>
      <c r="ABQ1198" s="4"/>
      <c r="ABU1198" s="4"/>
      <c r="ACG1198" s="4"/>
      <c r="ACK1198" s="4"/>
      <c r="ACW1198" s="4"/>
      <c r="ADA1198" s="4"/>
      <c r="ADM1198" s="4"/>
      <c r="ADQ1198" s="4"/>
      <c r="AEC1198" s="4"/>
      <c r="AEG1198" s="4"/>
      <c r="AES1198" s="4"/>
      <c r="AEW1198" s="4"/>
      <c r="AFI1198" s="4"/>
      <c r="AFM1198" s="4"/>
      <c r="AFY1198" s="4"/>
      <c r="AGC1198" s="4"/>
      <c r="AGO1198" s="4"/>
      <c r="AGS1198" s="4"/>
      <c r="AHE1198" s="4"/>
      <c r="AHI1198" s="4"/>
      <c r="AHU1198" s="4"/>
      <c r="AHY1198" s="4"/>
      <c r="AIK1198" s="4"/>
      <c r="AIO1198" s="4"/>
      <c r="AJA1198" s="4"/>
      <c r="AJE1198" s="4"/>
      <c r="AJQ1198" s="4"/>
      <c r="AJU1198" s="4"/>
      <c r="AKG1198" s="4"/>
      <c r="AKK1198" s="4"/>
      <c r="AKW1198" s="4"/>
      <c r="ALA1198" s="4"/>
      <c r="ALM1198" s="4"/>
      <c r="ALQ1198" s="4"/>
      <c r="AMC1198" s="4"/>
      <c r="AMG1198" s="4"/>
      <c r="AMS1198" s="4"/>
      <c r="AMW1198" s="4"/>
      <c r="ANI1198" s="4"/>
      <c r="ANM1198" s="4"/>
      <c r="ANY1198" s="4"/>
      <c r="AOC1198" s="4"/>
      <c r="AOO1198" s="4"/>
      <c r="AOS1198" s="4"/>
      <c r="APE1198" s="4"/>
      <c r="API1198" s="4"/>
      <c r="APU1198" s="4"/>
      <c r="APY1198" s="4"/>
      <c r="AQK1198" s="4"/>
      <c r="AQO1198" s="4"/>
      <c r="ARA1198" s="4"/>
      <c r="ARE1198" s="4"/>
      <c r="ARQ1198" s="4"/>
      <c r="ARU1198" s="4"/>
      <c r="ASG1198" s="4"/>
      <c r="ASK1198" s="4"/>
      <c r="ASW1198" s="4"/>
      <c r="ATA1198" s="4"/>
      <c r="ATM1198" s="4"/>
      <c r="ATQ1198" s="4"/>
      <c r="AUC1198" s="4"/>
      <c r="AUG1198" s="4"/>
      <c r="AUS1198" s="4"/>
      <c r="AUW1198" s="4"/>
      <c r="AVI1198" s="4"/>
      <c r="AVM1198" s="4"/>
      <c r="AVY1198" s="4"/>
      <c r="AWC1198" s="4"/>
      <c r="AWO1198" s="4"/>
      <c r="AWS1198" s="4"/>
      <c r="AXE1198" s="4"/>
      <c r="AXI1198" s="4"/>
      <c r="AXU1198" s="4"/>
      <c r="AXY1198" s="4"/>
      <c r="AYK1198" s="4"/>
      <c r="AYO1198" s="4"/>
      <c r="AZA1198" s="4"/>
      <c r="AZE1198" s="4"/>
      <c r="AZQ1198" s="4"/>
      <c r="AZU1198" s="4"/>
      <c r="BAG1198" s="4"/>
      <c r="BAK1198" s="4"/>
      <c r="BAW1198" s="4"/>
      <c r="BBA1198" s="4"/>
      <c r="BBM1198" s="4"/>
      <c r="BBQ1198" s="4"/>
      <c r="BCC1198" s="4"/>
      <c r="BCG1198" s="4"/>
      <c r="BCS1198" s="4"/>
      <c r="BCW1198" s="4"/>
      <c r="BDI1198" s="4"/>
      <c r="BDM1198" s="4"/>
      <c r="BDY1198" s="4"/>
      <c r="BEC1198" s="4"/>
      <c r="BEO1198" s="4"/>
      <c r="BES1198" s="4"/>
      <c r="BFE1198" s="4"/>
      <c r="BFI1198" s="4"/>
      <c r="BFU1198" s="4"/>
    </row>
    <row r="1199" spans="1:1021 1033:1529" x14ac:dyDescent="0.2">
      <c r="A1199" s="4"/>
      <c r="D1199" s="16"/>
      <c r="CO1199" s="4"/>
      <c r="DA1199" s="4"/>
      <c r="DE1199" s="4"/>
      <c r="DQ1199" s="4"/>
      <c r="DU1199" s="4"/>
      <c r="EG1199" s="4"/>
      <c r="EK1199" s="4"/>
      <c r="EW1199" s="4"/>
      <c r="FA1199" s="4"/>
      <c r="FM1199" s="4"/>
      <c r="FQ1199" s="4"/>
      <c r="GC1199" s="4"/>
      <c r="GG1199" s="4"/>
      <c r="GS1199" s="4"/>
      <c r="GW1199" s="4"/>
      <c r="HI1199" s="4"/>
      <c r="HM1199" s="4"/>
      <c r="HY1199" s="4"/>
      <c r="IC1199" s="4"/>
      <c r="IO1199" s="4"/>
      <c r="IS1199" s="4"/>
      <c r="JE1199" s="4"/>
      <c r="JI1199" s="4"/>
      <c r="JU1199" s="4"/>
      <c r="JY1199" s="4"/>
      <c r="KK1199" s="4"/>
      <c r="KO1199" s="4"/>
      <c r="LA1199" s="4"/>
      <c r="LE1199" s="4"/>
      <c r="LQ1199" s="4"/>
      <c r="LU1199" s="4"/>
      <c r="MG1199" s="4"/>
      <c r="MK1199" s="4"/>
      <c r="MW1199" s="4"/>
      <c r="NA1199" s="4"/>
      <c r="NM1199" s="4"/>
      <c r="NQ1199" s="4"/>
      <c r="OC1199" s="4"/>
      <c r="OG1199" s="4"/>
      <c r="OS1199" s="4"/>
      <c r="OW1199" s="4"/>
      <c r="PI1199" s="4"/>
      <c r="PM1199" s="4"/>
      <c r="PY1199" s="4"/>
      <c r="QC1199" s="4"/>
      <c r="QO1199" s="4"/>
      <c r="QS1199" s="4"/>
      <c r="RE1199" s="4"/>
      <c r="RI1199" s="4"/>
      <c r="RU1199" s="4"/>
      <c r="RY1199" s="4"/>
      <c r="SK1199" s="4"/>
      <c r="SO1199" s="4"/>
      <c r="TA1199" s="4"/>
      <c r="TE1199" s="4"/>
      <c r="TQ1199" s="4"/>
      <c r="TU1199" s="4"/>
      <c r="UG1199" s="4"/>
      <c r="UK1199" s="4"/>
      <c r="UW1199" s="4"/>
      <c r="VA1199" s="4"/>
      <c r="VM1199" s="4"/>
      <c r="VQ1199" s="4"/>
      <c r="WC1199" s="4"/>
      <c r="WG1199" s="4"/>
      <c r="WS1199" s="4"/>
      <c r="WW1199" s="4"/>
      <c r="XI1199" s="4"/>
      <c r="XM1199" s="4"/>
      <c r="XY1199" s="4"/>
      <c r="YC1199" s="4"/>
      <c r="YO1199" s="4"/>
      <c r="YS1199" s="4"/>
      <c r="ZE1199" s="4"/>
      <c r="ZI1199" s="4"/>
      <c r="ZU1199" s="4"/>
      <c r="ZY1199" s="4"/>
      <c r="AAK1199" s="4"/>
      <c r="AAO1199" s="4"/>
      <c r="ABA1199" s="4"/>
      <c r="ABE1199" s="4"/>
      <c r="ABQ1199" s="4"/>
      <c r="ABU1199" s="4"/>
      <c r="ACG1199" s="4"/>
      <c r="ACK1199" s="4"/>
      <c r="ACW1199" s="4"/>
      <c r="ADA1199" s="4"/>
      <c r="ADM1199" s="4"/>
      <c r="ADQ1199" s="4"/>
      <c r="AEC1199" s="4"/>
      <c r="AEG1199" s="4"/>
      <c r="AES1199" s="4"/>
      <c r="AEW1199" s="4"/>
      <c r="AFI1199" s="4"/>
      <c r="AFM1199" s="4"/>
      <c r="AFY1199" s="4"/>
      <c r="AGC1199" s="4"/>
      <c r="AGO1199" s="4"/>
      <c r="AGS1199" s="4"/>
      <c r="AHE1199" s="4"/>
      <c r="AHI1199" s="4"/>
      <c r="AHU1199" s="4"/>
      <c r="AHY1199" s="4"/>
      <c r="AIK1199" s="4"/>
      <c r="AIO1199" s="4"/>
      <c r="AJA1199" s="4"/>
      <c r="AJE1199" s="4"/>
      <c r="AJQ1199" s="4"/>
      <c r="AJU1199" s="4"/>
      <c r="AKG1199" s="4"/>
      <c r="AKK1199" s="4"/>
      <c r="AKW1199" s="4"/>
      <c r="ALA1199" s="4"/>
      <c r="ALM1199" s="4"/>
      <c r="ALQ1199" s="4"/>
      <c r="AMC1199" s="4"/>
      <c r="AMG1199" s="4"/>
      <c r="AMS1199" s="4"/>
      <c r="AMW1199" s="4"/>
      <c r="ANI1199" s="4"/>
      <c r="ANM1199" s="4"/>
      <c r="ANY1199" s="4"/>
      <c r="AOC1199" s="4"/>
      <c r="AOO1199" s="4"/>
      <c r="AOS1199" s="4"/>
      <c r="APE1199" s="4"/>
      <c r="API1199" s="4"/>
      <c r="APU1199" s="4"/>
      <c r="APY1199" s="4"/>
      <c r="AQK1199" s="4"/>
      <c r="AQO1199" s="4"/>
      <c r="ARA1199" s="4"/>
      <c r="ARE1199" s="4"/>
      <c r="ARQ1199" s="4"/>
      <c r="ARU1199" s="4"/>
      <c r="ASG1199" s="4"/>
      <c r="ASK1199" s="4"/>
      <c r="ASW1199" s="4"/>
      <c r="ATA1199" s="4"/>
      <c r="ATM1199" s="4"/>
      <c r="ATQ1199" s="4"/>
      <c r="AUC1199" s="4"/>
      <c r="AUG1199" s="4"/>
      <c r="AUS1199" s="4"/>
      <c r="AUW1199" s="4"/>
      <c r="AVI1199" s="4"/>
      <c r="AVM1199" s="4"/>
      <c r="AVY1199" s="4"/>
      <c r="AWC1199" s="4"/>
      <c r="AWO1199" s="4"/>
      <c r="AWS1199" s="4"/>
      <c r="AXE1199" s="4"/>
      <c r="AXI1199" s="4"/>
      <c r="AXU1199" s="4"/>
      <c r="AXY1199" s="4"/>
      <c r="AYK1199" s="4"/>
      <c r="AYO1199" s="4"/>
      <c r="AZA1199" s="4"/>
      <c r="AZE1199" s="4"/>
      <c r="AZQ1199" s="4"/>
      <c r="AZU1199" s="4"/>
      <c r="BAG1199" s="4"/>
      <c r="BAK1199" s="4"/>
      <c r="BAW1199" s="4"/>
      <c r="BBA1199" s="4"/>
      <c r="BBM1199" s="4"/>
      <c r="BBQ1199" s="4"/>
      <c r="BCC1199" s="4"/>
      <c r="BCG1199" s="4"/>
      <c r="BCS1199" s="4"/>
      <c r="BCW1199" s="4"/>
      <c r="BDI1199" s="4"/>
      <c r="BDM1199" s="4"/>
      <c r="BDY1199" s="4"/>
      <c r="BEC1199" s="4"/>
      <c r="BEO1199" s="4"/>
      <c r="BES1199" s="4"/>
      <c r="BFE1199" s="4"/>
      <c r="BFI1199" s="4"/>
      <c r="BFU1199" s="4"/>
    </row>
    <row r="1200" spans="1:1021 1033:1529" x14ac:dyDescent="0.2">
      <c r="A1200" s="4"/>
      <c r="D1200" s="16"/>
      <c r="CO1200" s="4"/>
      <c r="DA1200" s="4"/>
      <c r="DE1200" s="4"/>
      <c r="DQ1200" s="4"/>
      <c r="DU1200" s="4"/>
      <c r="EG1200" s="4"/>
      <c r="EK1200" s="4"/>
      <c r="EW1200" s="4"/>
      <c r="FA1200" s="4"/>
      <c r="FM1200" s="4"/>
      <c r="FQ1200" s="4"/>
      <c r="GC1200" s="4"/>
      <c r="GG1200" s="4"/>
      <c r="GS1200" s="4"/>
      <c r="GW1200" s="4"/>
      <c r="HI1200" s="4"/>
      <c r="HM1200" s="4"/>
      <c r="HY1200" s="4"/>
      <c r="IC1200" s="4"/>
      <c r="IO1200" s="4"/>
      <c r="IS1200" s="4"/>
      <c r="JE1200" s="4"/>
      <c r="JI1200" s="4"/>
      <c r="JU1200" s="4"/>
      <c r="JY1200" s="4"/>
      <c r="KK1200" s="4"/>
      <c r="KO1200" s="4"/>
      <c r="LA1200" s="4"/>
      <c r="LE1200" s="4"/>
      <c r="LQ1200" s="4"/>
      <c r="LU1200" s="4"/>
      <c r="MG1200" s="4"/>
      <c r="MK1200" s="4"/>
      <c r="MW1200" s="4"/>
      <c r="NA1200" s="4"/>
      <c r="NM1200" s="4"/>
      <c r="NQ1200" s="4"/>
      <c r="OC1200" s="4"/>
      <c r="OG1200" s="4"/>
      <c r="OS1200" s="4"/>
      <c r="OW1200" s="4"/>
      <c r="PI1200" s="4"/>
      <c r="PM1200" s="4"/>
      <c r="PY1200" s="4"/>
      <c r="QC1200" s="4"/>
      <c r="QO1200" s="4"/>
      <c r="QS1200" s="4"/>
      <c r="RE1200" s="4"/>
      <c r="RI1200" s="4"/>
      <c r="RU1200" s="4"/>
      <c r="RY1200" s="4"/>
      <c r="SK1200" s="4"/>
      <c r="SO1200" s="4"/>
      <c r="TA1200" s="4"/>
      <c r="TE1200" s="4"/>
      <c r="TQ1200" s="4"/>
      <c r="TU1200" s="4"/>
      <c r="UG1200" s="4"/>
      <c r="UK1200" s="4"/>
      <c r="UW1200" s="4"/>
      <c r="VA1200" s="4"/>
      <c r="VM1200" s="4"/>
      <c r="VQ1200" s="4"/>
      <c r="WC1200" s="4"/>
      <c r="WG1200" s="4"/>
      <c r="WS1200" s="4"/>
      <c r="WW1200" s="4"/>
      <c r="XI1200" s="4"/>
      <c r="XM1200" s="4"/>
      <c r="XY1200" s="4"/>
      <c r="YC1200" s="4"/>
      <c r="YO1200" s="4"/>
      <c r="YS1200" s="4"/>
      <c r="ZE1200" s="4"/>
      <c r="ZI1200" s="4"/>
      <c r="ZU1200" s="4"/>
      <c r="ZY1200" s="4"/>
      <c r="AAK1200" s="4"/>
      <c r="AAO1200" s="4"/>
      <c r="ABA1200" s="4"/>
      <c r="ABE1200" s="4"/>
      <c r="ABQ1200" s="4"/>
      <c r="ABU1200" s="4"/>
      <c r="ACG1200" s="4"/>
      <c r="ACK1200" s="4"/>
      <c r="ACW1200" s="4"/>
      <c r="ADA1200" s="4"/>
      <c r="ADM1200" s="4"/>
      <c r="ADQ1200" s="4"/>
      <c r="AEC1200" s="4"/>
      <c r="AEG1200" s="4"/>
      <c r="AES1200" s="4"/>
      <c r="AEW1200" s="4"/>
      <c r="AFI1200" s="4"/>
      <c r="AFM1200" s="4"/>
      <c r="AFY1200" s="4"/>
      <c r="AGC1200" s="4"/>
      <c r="AGO1200" s="4"/>
      <c r="AGS1200" s="4"/>
      <c r="AHE1200" s="4"/>
      <c r="AHI1200" s="4"/>
      <c r="AHU1200" s="4"/>
      <c r="AHY1200" s="4"/>
      <c r="AIK1200" s="4"/>
      <c r="AIO1200" s="4"/>
      <c r="AJA1200" s="4"/>
      <c r="AJE1200" s="4"/>
      <c r="AJQ1200" s="4"/>
      <c r="AJU1200" s="4"/>
      <c r="AKG1200" s="4"/>
      <c r="AKK1200" s="4"/>
      <c r="AKW1200" s="4"/>
      <c r="ALA1200" s="4"/>
      <c r="ALM1200" s="4"/>
      <c r="ALQ1200" s="4"/>
      <c r="AMC1200" s="4"/>
      <c r="AMG1200" s="4"/>
      <c r="AMS1200" s="4"/>
      <c r="AMW1200" s="4"/>
      <c r="ANI1200" s="4"/>
      <c r="ANM1200" s="4"/>
      <c r="ANY1200" s="4"/>
      <c r="AOC1200" s="4"/>
      <c r="AOO1200" s="4"/>
      <c r="AOS1200" s="4"/>
      <c r="APE1200" s="4"/>
      <c r="API1200" s="4"/>
      <c r="APU1200" s="4"/>
      <c r="APY1200" s="4"/>
      <c r="AQK1200" s="4"/>
      <c r="AQO1200" s="4"/>
      <c r="ARA1200" s="4"/>
      <c r="ARE1200" s="4"/>
      <c r="ARQ1200" s="4"/>
      <c r="ARU1200" s="4"/>
      <c r="ASG1200" s="4"/>
      <c r="ASK1200" s="4"/>
      <c r="ASW1200" s="4"/>
      <c r="ATA1200" s="4"/>
      <c r="ATM1200" s="4"/>
      <c r="ATQ1200" s="4"/>
      <c r="AUC1200" s="4"/>
      <c r="AUG1200" s="4"/>
      <c r="AUS1200" s="4"/>
      <c r="AUW1200" s="4"/>
      <c r="AVI1200" s="4"/>
      <c r="AVM1200" s="4"/>
      <c r="AVY1200" s="4"/>
      <c r="AWC1200" s="4"/>
      <c r="AWO1200" s="4"/>
      <c r="AWS1200" s="4"/>
      <c r="AXE1200" s="4"/>
      <c r="AXI1200" s="4"/>
      <c r="AXU1200" s="4"/>
      <c r="AXY1200" s="4"/>
      <c r="AYK1200" s="4"/>
      <c r="AYO1200" s="4"/>
      <c r="AZA1200" s="4"/>
      <c r="AZE1200" s="4"/>
      <c r="AZQ1200" s="4"/>
      <c r="AZU1200" s="4"/>
      <c r="BAG1200" s="4"/>
      <c r="BAK1200" s="4"/>
      <c r="BAW1200" s="4"/>
      <c r="BBA1200" s="4"/>
      <c r="BBM1200" s="4"/>
      <c r="BBQ1200" s="4"/>
      <c r="BCC1200" s="4"/>
      <c r="BCG1200" s="4"/>
      <c r="BCS1200" s="4"/>
      <c r="BCW1200" s="4"/>
      <c r="BDI1200" s="4"/>
      <c r="BDM1200" s="4"/>
      <c r="BDY1200" s="4"/>
      <c r="BEC1200" s="4"/>
      <c r="BEO1200" s="4"/>
      <c r="BES1200" s="4"/>
      <c r="BFE1200" s="4"/>
      <c r="BFI1200" s="4"/>
      <c r="BFU1200" s="4"/>
    </row>
    <row r="1201" spans="1:1021 1033:1529" x14ac:dyDescent="0.2">
      <c r="A1201" s="4"/>
      <c r="D1201" s="16"/>
      <c r="CO1201" s="4"/>
      <c r="DA1201" s="4"/>
      <c r="DE1201" s="4"/>
      <c r="DQ1201" s="4"/>
      <c r="DU1201" s="4"/>
      <c r="EG1201" s="4"/>
      <c r="EK1201" s="4"/>
      <c r="EW1201" s="4"/>
      <c r="FA1201" s="4"/>
      <c r="FM1201" s="4"/>
      <c r="FQ1201" s="4"/>
      <c r="GC1201" s="4"/>
      <c r="GG1201" s="4"/>
      <c r="GS1201" s="4"/>
      <c r="GW1201" s="4"/>
      <c r="HI1201" s="4"/>
      <c r="HM1201" s="4"/>
      <c r="HY1201" s="4"/>
      <c r="IC1201" s="4"/>
      <c r="IO1201" s="4"/>
      <c r="IS1201" s="4"/>
      <c r="JE1201" s="4"/>
      <c r="JI1201" s="4"/>
      <c r="JU1201" s="4"/>
      <c r="JY1201" s="4"/>
      <c r="KK1201" s="4"/>
      <c r="KO1201" s="4"/>
      <c r="LA1201" s="4"/>
      <c r="LE1201" s="4"/>
      <c r="LQ1201" s="4"/>
      <c r="LU1201" s="4"/>
      <c r="MG1201" s="4"/>
      <c r="MK1201" s="4"/>
      <c r="MW1201" s="4"/>
      <c r="NA1201" s="4"/>
      <c r="NM1201" s="4"/>
      <c r="NQ1201" s="4"/>
      <c r="OC1201" s="4"/>
      <c r="OG1201" s="4"/>
      <c r="OS1201" s="4"/>
      <c r="OW1201" s="4"/>
      <c r="PI1201" s="4"/>
      <c r="PM1201" s="4"/>
      <c r="PY1201" s="4"/>
      <c r="QC1201" s="4"/>
      <c r="QO1201" s="4"/>
      <c r="QS1201" s="4"/>
      <c r="RE1201" s="4"/>
      <c r="RI1201" s="4"/>
      <c r="RU1201" s="4"/>
      <c r="RY1201" s="4"/>
      <c r="SK1201" s="4"/>
      <c r="SO1201" s="4"/>
      <c r="TA1201" s="4"/>
      <c r="TE1201" s="4"/>
      <c r="TQ1201" s="4"/>
      <c r="TU1201" s="4"/>
      <c r="UG1201" s="4"/>
      <c r="UK1201" s="4"/>
      <c r="UW1201" s="4"/>
      <c r="VA1201" s="4"/>
      <c r="VM1201" s="4"/>
      <c r="VQ1201" s="4"/>
      <c r="WC1201" s="4"/>
      <c r="WG1201" s="4"/>
      <c r="WS1201" s="4"/>
      <c r="WW1201" s="4"/>
      <c r="XI1201" s="4"/>
      <c r="XM1201" s="4"/>
      <c r="XY1201" s="4"/>
      <c r="YC1201" s="4"/>
      <c r="YO1201" s="4"/>
      <c r="YS1201" s="4"/>
      <c r="ZE1201" s="4"/>
      <c r="ZI1201" s="4"/>
      <c r="ZU1201" s="4"/>
      <c r="ZY1201" s="4"/>
      <c r="AAK1201" s="4"/>
      <c r="AAO1201" s="4"/>
      <c r="ABA1201" s="4"/>
      <c r="ABE1201" s="4"/>
      <c r="ABQ1201" s="4"/>
      <c r="ABU1201" s="4"/>
      <c r="ACG1201" s="4"/>
      <c r="ACK1201" s="4"/>
      <c r="ACW1201" s="4"/>
      <c r="ADA1201" s="4"/>
      <c r="ADM1201" s="4"/>
      <c r="ADQ1201" s="4"/>
      <c r="AEC1201" s="4"/>
      <c r="AEG1201" s="4"/>
      <c r="AES1201" s="4"/>
      <c r="AEW1201" s="4"/>
      <c r="AFI1201" s="4"/>
      <c r="AFM1201" s="4"/>
      <c r="AFY1201" s="4"/>
      <c r="AGC1201" s="4"/>
      <c r="AGO1201" s="4"/>
      <c r="AGS1201" s="4"/>
      <c r="AHE1201" s="4"/>
      <c r="AHI1201" s="4"/>
      <c r="AHU1201" s="4"/>
      <c r="AHY1201" s="4"/>
      <c r="AIK1201" s="4"/>
      <c r="AIO1201" s="4"/>
      <c r="AJA1201" s="4"/>
      <c r="AJE1201" s="4"/>
      <c r="AJQ1201" s="4"/>
      <c r="AJU1201" s="4"/>
      <c r="AKG1201" s="4"/>
      <c r="AKK1201" s="4"/>
      <c r="AKW1201" s="4"/>
      <c r="ALA1201" s="4"/>
      <c r="ALM1201" s="4"/>
      <c r="ALQ1201" s="4"/>
      <c r="AMC1201" s="4"/>
      <c r="AMG1201" s="4"/>
      <c r="AMS1201" s="4"/>
      <c r="AMW1201" s="4"/>
      <c r="ANI1201" s="4"/>
      <c r="ANM1201" s="4"/>
      <c r="ANY1201" s="4"/>
      <c r="AOC1201" s="4"/>
      <c r="AOO1201" s="4"/>
      <c r="AOS1201" s="4"/>
      <c r="APE1201" s="4"/>
      <c r="API1201" s="4"/>
      <c r="APU1201" s="4"/>
      <c r="APY1201" s="4"/>
      <c r="AQK1201" s="4"/>
      <c r="AQO1201" s="4"/>
      <c r="ARA1201" s="4"/>
      <c r="ARE1201" s="4"/>
      <c r="ARQ1201" s="4"/>
      <c r="ARU1201" s="4"/>
      <c r="ASG1201" s="4"/>
      <c r="ASK1201" s="4"/>
      <c r="ASW1201" s="4"/>
      <c r="ATA1201" s="4"/>
      <c r="ATM1201" s="4"/>
      <c r="ATQ1201" s="4"/>
      <c r="AUC1201" s="4"/>
      <c r="AUG1201" s="4"/>
      <c r="AUS1201" s="4"/>
      <c r="AUW1201" s="4"/>
      <c r="AVI1201" s="4"/>
      <c r="AVM1201" s="4"/>
      <c r="AVY1201" s="4"/>
      <c r="AWC1201" s="4"/>
      <c r="AWO1201" s="4"/>
      <c r="AWS1201" s="4"/>
      <c r="AXE1201" s="4"/>
      <c r="AXI1201" s="4"/>
      <c r="AXU1201" s="4"/>
      <c r="AXY1201" s="4"/>
      <c r="AYK1201" s="4"/>
      <c r="AYO1201" s="4"/>
      <c r="AZA1201" s="4"/>
      <c r="AZE1201" s="4"/>
      <c r="AZQ1201" s="4"/>
      <c r="AZU1201" s="4"/>
      <c r="BAG1201" s="4"/>
      <c r="BAK1201" s="4"/>
      <c r="BAW1201" s="4"/>
      <c r="BBA1201" s="4"/>
      <c r="BBM1201" s="4"/>
      <c r="BBQ1201" s="4"/>
      <c r="BCC1201" s="4"/>
      <c r="BCG1201" s="4"/>
      <c r="BCS1201" s="4"/>
      <c r="BCW1201" s="4"/>
      <c r="BDI1201" s="4"/>
      <c r="BDM1201" s="4"/>
      <c r="BDY1201" s="4"/>
      <c r="BEC1201" s="4"/>
      <c r="BEO1201" s="4"/>
      <c r="BES1201" s="4"/>
      <c r="BFE1201" s="4"/>
      <c r="BFI1201" s="4"/>
      <c r="BFU1201" s="4"/>
    </row>
    <row r="1202" spans="1:1021 1033:1529" x14ac:dyDescent="0.2">
      <c r="A1202" s="4"/>
      <c r="D1202" s="16"/>
      <c r="CO1202" s="4"/>
      <c r="DA1202" s="4"/>
      <c r="DE1202" s="4"/>
      <c r="DQ1202" s="4"/>
      <c r="DU1202" s="4"/>
      <c r="EG1202" s="4"/>
      <c r="EK1202" s="4"/>
      <c r="EW1202" s="4"/>
      <c r="FA1202" s="4"/>
      <c r="FM1202" s="4"/>
      <c r="FQ1202" s="4"/>
      <c r="GC1202" s="4"/>
      <c r="GG1202" s="4"/>
      <c r="GS1202" s="4"/>
      <c r="GW1202" s="4"/>
      <c r="HI1202" s="4"/>
      <c r="HM1202" s="4"/>
      <c r="HY1202" s="4"/>
      <c r="IC1202" s="4"/>
      <c r="IO1202" s="4"/>
      <c r="IS1202" s="4"/>
      <c r="JE1202" s="4"/>
      <c r="JI1202" s="4"/>
      <c r="JU1202" s="4"/>
      <c r="JY1202" s="4"/>
      <c r="KK1202" s="4"/>
      <c r="KO1202" s="4"/>
      <c r="LA1202" s="4"/>
      <c r="LE1202" s="4"/>
      <c r="LQ1202" s="4"/>
      <c r="LU1202" s="4"/>
      <c r="MG1202" s="4"/>
      <c r="MK1202" s="4"/>
      <c r="MW1202" s="4"/>
      <c r="NA1202" s="4"/>
      <c r="NM1202" s="4"/>
      <c r="NQ1202" s="4"/>
      <c r="OC1202" s="4"/>
      <c r="OG1202" s="4"/>
      <c r="OS1202" s="4"/>
      <c r="OW1202" s="4"/>
      <c r="PI1202" s="4"/>
      <c r="PM1202" s="4"/>
      <c r="PY1202" s="4"/>
      <c r="QC1202" s="4"/>
      <c r="QO1202" s="4"/>
      <c r="QS1202" s="4"/>
      <c r="RE1202" s="4"/>
      <c r="RI1202" s="4"/>
      <c r="RU1202" s="4"/>
      <c r="RY1202" s="4"/>
      <c r="SK1202" s="4"/>
      <c r="SO1202" s="4"/>
      <c r="TA1202" s="4"/>
      <c r="TE1202" s="4"/>
      <c r="TQ1202" s="4"/>
      <c r="TU1202" s="4"/>
      <c r="UG1202" s="4"/>
      <c r="UK1202" s="4"/>
      <c r="UW1202" s="4"/>
      <c r="VA1202" s="4"/>
      <c r="VM1202" s="4"/>
      <c r="VQ1202" s="4"/>
      <c r="WC1202" s="4"/>
      <c r="WG1202" s="4"/>
      <c r="WS1202" s="4"/>
      <c r="WW1202" s="4"/>
      <c r="XI1202" s="4"/>
      <c r="XM1202" s="4"/>
      <c r="XY1202" s="4"/>
      <c r="YC1202" s="4"/>
      <c r="YO1202" s="4"/>
      <c r="YS1202" s="4"/>
      <c r="ZE1202" s="4"/>
      <c r="ZI1202" s="4"/>
      <c r="ZU1202" s="4"/>
      <c r="ZY1202" s="4"/>
      <c r="AAK1202" s="4"/>
      <c r="AAO1202" s="4"/>
      <c r="ABA1202" s="4"/>
      <c r="ABE1202" s="4"/>
      <c r="ABQ1202" s="4"/>
      <c r="ABU1202" s="4"/>
      <c r="ACG1202" s="4"/>
      <c r="ACK1202" s="4"/>
      <c r="ACW1202" s="4"/>
      <c r="ADA1202" s="4"/>
      <c r="ADM1202" s="4"/>
      <c r="ADQ1202" s="4"/>
      <c r="AEC1202" s="4"/>
      <c r="AEG1202" s="4"/>
      <c r="AES1202" s="4"/>
      <c r="AEW1202" s="4"/>
      <c r="AFI1202" s="4"/>
      <c r="AFM1202" s="4"/>
      <c r="AFY1202" s="4"/>
      <c r="AGC1202" s="4"/>
      <c r="AGO1202" s="4"/>
      <c r="AGS1202" s="4"/>
      <c r="AHE1202" s="4"/>
      <c r="AHI1202" s="4"/>
      <c r="AHU1202" s="4"/>
      <c r="AHY1202" s="4"/>
      <c r="AIK1202" s="4"/>
      <c r="AIO1202" s="4"/>
      <c r="AJA1202" s="4"/>
      <c r="AJE1202" s="4"/>
      <c r="AJQ1202" s="4"/>
      <c r="AJU1202" s="4"/>
      <c r="AKG1202" s="4"/>
      <c r="AKK1202" s="4"/>
      <c r="AKW1202" s="4"/>
      <c r="ALA1202" s="4"/>
      <c r="ALM1202" s="4"/>
      <c r="ALQ1202" s="4"/>
      <c r="AMC1202" s="4"/>
      <c r="AMG1202" s="4"/>
      <c r="AMS1202" s="4"/>
      <c r="AMW1202" s="4"/>
      <c r="ANI1202" s="4"/>
      <c r="ANM1202" s="4"/>
      <c r="ANY1202" s="4"/>
      <c r="AOC1202" s="4"/>
      <c r="AOO1202" s="4"/>
      <c r="AOS1202" s="4"/>
      <c r="APE1202" s="4"/>
      <c r="API1202" s="4"/>
      <c r="APU1202" s="4"/>
      <c r="APY1202" s="4"/>
      <c r="AQK1202" s="4"/>
      <c r="AQO1202" s="4"/>
      <c r="ARA1202" s="4"/>
      <c r="ARE1202" s="4"/>
      <c r="ARQ1202" s="4"/>
      <c r="ARU1202" s="4"/>
      <c r="ASG1202" s="4"/>
      <c r="ASK1202" s="4"/>
      <c r="ASW1202" s="4"/>
      <c r="ATA1202" s="4"/>
      <c r="ATM1202" s="4"/>
      <c r="ATQ1202" s="4"/>
      <c r="AUC1202" s="4"/>
      <c r="AUG1202" s="4"/>
      <c r="AUS1202" s="4"/>
      <c r="AUW1202" s="4"/>
      <c r="AVI1202" s="4"/>
      <c r="AVM1202" s="4"/>
      <c r="AVY1202" s="4"/>
      <c r="AWC1202" s="4"/>
      <c r="AWO1202" s="4"/>
      <c r="AWS1202" s="4"/>
      <c r="AXE1202" s="4"/>
      <c r="AXI1202" s="4"/>
      <c r="AXU1202" s="4"/>
      <c r="AXY1202" s="4"/>
      <c r="AYK1202" s="4"/>
      <c r="AYO1202" s="4"/>
      <c r="AZA1202" s="4"/>
      <c r="AZE1202" s="4"/>
      <c r="AZQ1202" s="4"/>
      <c r="AZU1202" s="4"/>
      <c r="BAG1202" s="4"/>
      <c r="BAK1202" s="4"/>
      <c r="BAW1202" s="4"/>
      <c r="BBA1202" s="4"/>
      <c r="BBM1202" s="4"/>
      <c r="BBQ1202" s="4"/>
      <c r="BCC1202" s="4"/>
      <c r="BCG1202" s="4"/>
      <c r="BCS1202" s="4"/>
      <c r="BCW1202" s="4"/>
      <c r="BDI1202" s="4"/>
      <c r="BDM1202" s="4"/>
      <c r="BDY1202" s="4"/>
      <c r="BEC1202" s="4"/>
      <c r="BEO1202" s="4"/>
      <c r="BES1202" s="4"/>
      <c r="BFE1202" s="4"/>
      <c r="BFI1202" s="4"/>
      <c r="BFU1202" s="4"/>
    </row>
    <row r="1203" spans="1:1021 1033:1529" x14ac:dyDescent="0.2">
      <c r="A1203" s="4"/>
      <c r="D1203" s="16"/>
      <c r="CO1203" s="4"/>
      <c r="DA1203" s="4"/>
      <c r="DE1203" s="4"/>
      <c r="DQ1203" s="4"/>
      <c r="DU1203" s="4"/>
      <c r="EG1203" s="4"/>
      <c r="EK1203" s="4"/>
      <c r="EW1203" s="4"/>
      <c r="FA1203" s="4"/>
      <c r="FM1203" s="4"/>
      <c r="FQ1203" s="4"/>
      <c r="GC1203" s="4"/>
      <c r="GG1203" s="4"/>
      <c r="GS1203" s="4"/>
      <c r="GW1203" s="4"/>
      <c r="HI1203" s="4"/>
      <c r="HM1203" s="4"/>
      <c r="HY1203" s="4"/>
      <c r="IC1203" s="4"/>
      <c r="IO1203" s="4"/>
      <c r="IS1203" s="4"/>
      <c r="JE1203" s="4"/>
      <c r="JI1203" s="4"/>
      <c r="JU1203" s="4"/>
      <c r="JY1203" s="4"/>
      <c r="KK1203" s="4"/>
      <c r="KO1203" s="4"/>
      <c r="LA1203" s="4"/>
      <c r="LE1203" s="4"/>
      <c r="LQ1203" s="4"/>
      <c r="LU1203" s="4"/>
      <c r="MG1203" s="4"/>
      <c r="MK1203" s="4"/>
      <c r="MW1203" s="4"/>
      <c r="NA1203" s="4"/>
      <c r="NM1203" s="4"/>
      <c r="NQ1203" s="4"/>
      <c r="OC1203" s="4"/>
      <c r="OG1203" s="4"/>
      <c r="OS1203" s="4"/>
      <c r="OW1203" s="4"/>
      <c r="PI1203" s="4"/>
      <c r="PM1203" s="4"/>
      <c r="PY1203" s="4"/>
      <c r="QC1203" s="4"/>
      <c r="QO1203" s="4"/>
      <c r="QS1203" s="4"/>
      <c r="RE1203" s="4"/>
      <c r="RI1203" s="4"/>
      <c r="RU1203" s="4"/>
      <c r="RY1203" s="4"/>
      <c r="SK1203" s="4"/>
      <c r="SO1203" s="4"/>
      <c r="TA1203" s="4"/>
      <c r="TE1203" s="4"/>
      <c r="TQ1203" s="4"/>
      <c r="TU1203" s="4"/>
      <c r="UG1203" s="4"/>
      <c r="UK1203" s="4"/>
      <c r="UW1203" s="4"/>
      <c r="VA1203" s="4"/>
      <c r="VM1203" s="4"/>
      <c r="VQ1203" s="4"/>
      <c r="WC1203" s="4"/>
      <c r="WG1203" s="4"/>
      <c r="WS1203" s="4"/>
      <c r="WW1203" s="4"/>
      <c r="XI1203" s="4"/>
      <c r="XM1203" s="4"/>
      <c r="XY1203" s="4"/>
      <c r="YC1203" s="4"/>
      <c r="YO1203" s="4"/>
      <c r="YS1203" s="4"/>
      <c r="ZE1203" s="4"/>
      <c r="ZI1203" s="4"/>
      <c r="ZU1203" s="4"/>
      <c r="ZY1203" s="4"/>
      <c r="AAK1203" s="4"/>
      <c r="AAO1203" s="4"/>
      <c r="ABA1203" s="4"/>
      <c r="ABE1203" s="4"/>
      <c r="ABQ1203" s="4"/>
      <c r="ABU1203" s="4"/>
      <c r="ACG1203" s="4"/>
      <c r="ACK1203" s="4"/>
      <c r="ACW1203" s="4"/>
      <c r="ADA1203" s="4"/>
      <c r="ADM1203" s="4"/>
      <c r="ADQ1203" s="4"/>
      <c r="AEC1203" s="4"/>
      <c r="AEG1203" s="4"/>
      <c r="AES1203" s="4"/>
      <c r="AEW1203" s="4"/>
      <c r="AFI1203" s="4"/>
      <c r="AFM1203" s="4"/>
      <c r="AFY1203" s="4"/>
      <c r="AGC1203" s="4"/>
      <c r="AGO1203" s="4"/>
      <c r="AGS1203" s="4"/>
      <c r="AHE1203" s="4"/>
      <c r="AHI1203" s="4"/>
      <c r="AHU1203" s="4"/>
      <c r="AHY1203" s="4"/>
      <c r="AIK1203" s="4"/>
      <c r="AIO1203" s="4"/>
      <c r="AJA1203" s="4"/>
      <c r="AJE1203" s="4"/>
      <c r="AJQ1203" s="4"/>
      <c r="AJU1203" s="4"/>
      <c r="AKG1203" s="4"/>
      <c r="AKK1203" s="4"/>
      <c r="AKW1203" s="4"/>
      <c r="ALA1203" s="4"/>
      <c r="ALM1203" s="4"/>
      <c r="ALQ1203" s="4"/>
      <c r="AMC1203" s="4"/>
      <c r="AMG1203" s="4"/>
      <c r="AMS1203" s="4"/>
      <c r="AMW1203" s="4"/>
      <c r="ANI1203" s="4"/>
      <c r="ANM1203" s="4"/>
      <c r="ANY1203" s="4"/>
      <c r="AOC1203" s="4"/>
      <c r="AOO1203" s="4"/>
      <c r="AOS1203" s="4"/>
      <c r="APE1203" s="4"/>
      <c r="API1203" s="4"/>
      <c r="APU1203" s="4"/>
      <c r="APY1203" s="4"/>
      <c r="AQK1203" s="4"/>
      <c r="AQO1203" s="4"/>
      <c r="ARA1203" s="4"/>
      <c r="ARE1203" s="4"/>
      <c r="ARQ1203" s="4"/>
      <c r="ARU1203" s="4"/>
      <c r="ASG1203" s="4"/>
      <c r="ASK1203" s="4"/>
      <c r="ASW1203" s="4"/>
      <c r="ATA1203" s="4"/>
      <c r="ATM1203" s="4"/>
      <c r="ATQ1203" s="4"/>
      <c r="AUC1203" s="4"/>
      <c r="AUG1203" s="4"/>
      <c r="AUS1203" s="4"/>
      <c r="AUW1203" s="4"/>
      <c r="AVI1203" s="4"/>
      <c r="AVM1203" s="4"/>
      <c r="AVY1203" s="4"/>
      <c r="AWC1203" s="4"/>
      <c r="AWO1203" s="4"/>
      <c r="AWS1203" s="4"/>
      <c r="AXE1203" s="4"/>
      <c r="AXI1203" s="4"/>
      <c r="AXU1203" s="4"/>
      <c r="AXY1203" s="4"/>
      <c r="AYK1203" s="4"/>
      <c r="AYO1203" s="4"/>
      <c r="AZA1203" s="4"/>
      <c r="AZE1203" s="4"/>
      <c r="AZQ1203" s="4"/>
      <c r="AZU1203" s="4"/>
      <c r="BAG1203" s="4"/>
      <c r="BAK1203" s="4"/>
      <c r="BAW1203" s="4"/>
      <c r="BBA1203" s="4"/>
      <c r="BBM1203" s="4"/>
      <c r="BBQ1203" s="4"/>
      <c r="BCC1203" s="4"/>
      <c r="BCG1203" s="4"/>
      <c r="BCS1203" s="4"/>
      <c r="BCW1203" s="4"/>
      <c r="BDI1203" s="4"/>
      <c r="BDM1203" s="4"/>
      <c r="BDY1203" s="4"/>
      <c r="BEC1203" s="4"/>
      <c r="BEO1203" s="4"/>
      <c r="BES1203" s="4"/>
      <c r="BFE1203" s="4"/>
      <c r="BFI1203" s="4"/>
      <c r="BFU1203" s="4"/>
    </row>
    <row r="1204" spans="1:1021 1033:1529" x14ac:dyDescent="0.2">
      <c r="A1204" s="4"/>
      <c r="D1204" s="16"/>
      <c r="CO1204" s="4"/>
      <c r="DA1204" s="4"/>
      <c r="DE1204" s="4"/>
      <c r="DQ1204" s="4"/>
      <c r="DU1204" s="4"/>
      <c r="EG1204" s="4"/>
      <c r="EK1204" s="4"/>
      <c r="EW1204" s="4"/>
      <c r="FA1204" s="4"/>
      <c r="FM1204" s="4"/>
      <c r="FQ1204" s="4"/>
      <c r="GC1204" s="4"/>
      <c r="GG1204" s="4"/>
      <c r="GS1204" s="4"/>
      <c r="GW1204" s="4"/>
      <c r="HI1204" s="4"/>
      <c r="HM1204" s="4"/>
      <c r="HY1204" s="4"/>
      <c r="IC1204" s="4"/>
      <c r="IO1204" s="4"/>
      <c r="IS1204" s="4"/>
      <c r="JE1204" s="4"/>
      <c r="JI1204" s="4"/>
      <c r="JU1204" s="4"/>
      <c r="JY1204" s="4"/>
      <c r="KK1204" s="4"/>
      <c r="KO1204" s="4"/>
      <c r="LA1204" s="4"/>
      <c r="LE1204" s="4"/>
      <c r="LQ1204" s="4"/>
      <c r="LU1204" s="4"/>
      <c r="MG1204" s="4"/>
      <c r="MK1204" s="4"/>
      <c r="MW1204" s="4"/>
      <c r="NA1204" s="4"/>
      <c r="NM1204" s="4"/>
      <c r="NQ1204" s="4"/>
      <c r="OC1204" s="4"/>
      <c r="OG1204" s="4"/>
      <c r="OS1204" s="4"/>
      <c r="OW1204" s="4"/>
      <c r="PI1204" s="4"/>
      <c r="PM1204" s="4"/>
      <c r="PY1204" s="4"/>
      <c r="QC1204" s="4"/>
      <c r="QO1204" s="4"/>
      <c r="QS1204" s="4"/>
      <c r="RE1204" s="4"/>
      <c r="RI1204" s="4"/>
      <c r="RU1204" s="4"/>
      <c r="RY1204" s="4"/>
      <c r="SK1204" s="4"/>
      <c r="SO1204" s="4"/>
      <c r="TA1204" s="4"/>
      <c r="TE1204" s="4"/>
      <c r="TQ1204" s="4"/>
      <c r="TU1204" s="4"/>
      <c r="UG1204" s="4"/>
      <c r="UK1204" s="4"/>
      <c r="UW1204" s="4"/>
      <c r="VA1204" s="4"/>
      <c r="VM1204" s="4"/>
      <c r="VQ1204" s="4"/>
      <c r="WC1204" s="4"/>
      <c r="WG1204" s="4"/>
      <c r="WS1204" s="4"/>
      <c r="WW1204" s="4"/>
      <c r="XI1204" s="4"/>
      <c r="XM1204" s="4"/>
      <c r="XY1204" s="4"/>
      <c r="YC1204" s="4"/>
      <c r="YO1204" s="4"/>
      <c r="YS1204" s="4"/>
      <c r="ZE1204" s="4"/>
      <c r="ZI1204" s="4"/>
      <c r="ZU1204" s="4"/>
      <c r="ZY1204" s="4"/>
      <c r="AAK1204" s="4"/>
      <c r="AAO1204" s="4"/>
      <c r="ABA1204" s="4"/>
      <c r="ABE1204" s="4"/>
      <c r="ABQ1204" s="4"/>
      <c r="ABU1204" s="4"/>
      <c r="ACG1204" s="4"/>
      <c r="ACK1204" s="4"/>
      <c r="ACW1204" s="4"/>
      <c r="ADA1204" s="4"/>
      <c r="ADM1204" s="4"/>
      <c r="ADQ1204" s="4"/>
      <c r="AEC1204" s="4"/>
      <c r="AEG1204" s="4"/>
      <c r="AES1204" s="4"/>
      <c r="AEW1204" s="4"/>
      <c r="AFI1204" s="4"/>
      <c r="AFM1204" s="4"/>
      <c r="AFY1204" s="4"/>
      <c r="AGC1204" s="4"/>
      <c r="AGO1204" s="4"/>
      <c r="AGS1204" s="4"/>
      <c r="AHE1204" s="4"/>
      <c r="AHI1204" s="4"/>
      <c r="AHU1204" s="4"/>
      <c r="AHY1204" s="4"/>
      <c r="AIK1204" s="4"/>
      <c r="AIO1204" s="4"/>
      <c r="AJA1204" s="4"/>
      <c r="AJE1204" s="4"/>
      <c r="AJQ1204" s="4"/>
      <c r="AJU1204" s="4"/>
      <c r="AKG1204" s="4"/>
      <c r="AKK1204" s="4"/>
      <c r="AKW1204" s="4"/>
      <c r="ALA1204" s="4"/>
      <c r="ALM1204" s="4"/>
      <c r="ALQ1204" s="4"/>
      <c r="AMC1204" s="4"/>
      <c r="AMG1204" s="4"/>
      <c r="AMS1204" s="4"/>
      <c r="AMW1204" s="4"/>
      <c r="ANI1204" s="4"/>
      <c r="ANM1204" s="4"/>
      <c r="ANY1204" s="4"/>
      <c r="AOC1204" s="4"/>
      <c r="AOO1204" s="4"/>
      <c r="AOS1204" s="4"/>
      <c r="APE1204" s="4"/>
      <c r="API1204" s="4"/>
      <c r="APU1204" s="4"/>
      <c r="APY1204" s="4"/>
      <c r="AQK1204" s="4"/>
      <c r="AQO1204" s="4"/>
      <c r="ARA1204" s="4"/>
      <c r="ARE1204" s="4"/>
      <c r="ARQ1204" s="4"/>
      <c r="ARU1204" s="4"/>
      <c r="ASG1204" s="4"/>
      <c r="ASK1204" s="4"/>
      <c r="ASW1204" s="4"/>
      <c r="ATA1204" s="4"/>
      <c r="ATM1204" s="4"/>
      <c r="ATQ1204" s="4"/>
      <c r="AUC1204" s="4"/>
      <c r="AUG1204" s="4"/>
      <c r="AUS1204" s="4"/>
      <c r="AUW1204" s="4"/>
      <c r="AVI1204" s="4"/>
      <c r="AVM1204" s="4"/>
      <c r="AVY1204" s="4"/>
      <c r="AWC1204" s="4"/>
      <c r="AWO1204" s="4"/>
      <c r="AWS1204" s="4"/>
      <c r="AXE1204" s="4"/>
      <c r="AXI1204" s="4"/>
      <c r="AXU1204" s="4"/>
      <c r="AXY1204" s="4"/>
      <c r="AYK1204" s="4"/>
      <c r="AYO1204" s="4"/>
      <c r="AZA1204" s="4"/>
      <c r="AZE1204" s="4"/>
      <c r="AZQ1204" s="4"/>
      <c r="AZU1204" s="4"/>
      <c r="BAG1204" s="4"/>
      <c r="BAK1204" s="4"/>
      <c r="BAW1204" s="4"/>
      <c r="BBA1204" s="4"/>
      <c r="BBM1204" s="4"/>
      <c r="BBQ1204" s="4"/>
      <c r="BCC1204" s="4"/>
      <c r="BCG1204" s="4"/>
      <c r="BCS1204" s="4"/>
      <c r="BCW1204" s="4"/>
      <c r="BDI1204" s="4"/>
      <c r="BDM1204" s="4"/>
      <c r="BDY1204" s="4"/>
      <c r="BEC1204" s="4"/>
      <c r="BEO1204" s="4"/>
      <c r="BES1204" s="4"/>
      <c r="BFE1204" s="4"/>
      <c r="BFI1204" s="4"/>
      <c r="BFU1204" s="4"/>
    </row>
    <row r="1205" spans="1:1021 1033:1529" x14ac:dyDescent="0.2">
      <c r="A1205" s="4"/>
      <c r="D1205" s="16"/>
      <c r="CO1205" s="4"/>
      <c r="DA1205" s="4"/>
      <c r="DE1205" s="4"/>
      <c r="DQ1205" s="4"/>
      <c r="DU1205" s="4"/>
      <c r="EG1205" s="4"/>
      <c r="EK1205" s="4"/>
      <c r="EW1205" s="4"/>
      <c r="FA1205" s="4"/>
      <c r="FM1205" s="4"/>
      <c r="FQ1205" s="4"/>
      <c r="GC1205" s="4"/>
      <c r="GG1205" s="4"/>
      <c r="GS1205" s="4"/>
      <c r="GW1205" s="4"/>
      <c r="HI1205" s="4"/>
      <c r="HM1205" s="4"/>
      <c r="HY1205" s="4"/>
      <c r="IC1205" s="4"/>
      <c r="IO1205" s="4"/>
      <c r="IS1205" s="4"/>
      <c r="JE1205" s="4"/>
      <c r="JI1205" s="4"/>
      <c r="JU1205" s="4"/>
      <c r="JY1205" s="4"/>
      <c r="KK1205" s="4"/>
      <c r="KO1205" s="4"/>
      <c r="LA1205" s="4"/>
      <c r="LE1205" s="4"/>
      <c r="LQ1205" s="4"/>
      <c r="LU1205" s="4"/>
      <c r="MG1205" s="4"/>
      <c r="MK1205" s="4"/>
      <c r="MW1205" s="4"/>
      <c r="NA1205" s="4"/>
      <c r="NM1205" s="4"/>
      <c r="NQ1205" s="4"/>
      <c r="OC1205" s="4"/>
      <c r="OG1205" s="4"/>
      <c r="OS1205" s="4"/>
      <c r="OW1205" s="4"/>
      <c r="PI1205" s="4"/>
      <c r="PM1205" s="4"/>
      <c r="PY1205" s="4"/>
      <c r="QC1205" s="4"/>
      <c r="QO1205" s="4"/>
      <c r="QS1205" s="4"/>
      <c r="RE1205" s="4"/>
      <c r="RI1205" s="4"/>
      <c r="RU1205" s="4"/>
      <c r="RY1205" s="4"/>
      <c r="SK1205" s="4"/>
      <c r="SO1205" s="4"/>
      <c r="TA1205" s="4"/>
      <c r="TE1205" s="4"/>
      <c r="TQ1205" s="4"/>
      <c r="TU1205" s="4"/>
      <c r="UG1205" s="4"/>
      <c r="UK1205" s="4"/>
      <c r="UW1205" s="4"/>
      <c r="VA1205" s="4"/>
      <c r="VM1205" s="4"/>
      <c r="VQ1205" s="4"/>
      <c r="WC1205" s="4"/>
      <c r="WG1205" s="4"/>
      <c r="WS1205" s="4"/>
      <c r="WW1205" s="4"/>
      <c r="XI1205" s="4"/>
      <c r="XM1205" s="4"/>
      <c r="XY1205" s="4"/>
      <c r="YC1205" s="4"/>
      <c r="YO1205" s="4"/>
      <c r="YS1205" s="4"/>
      <c r="ZE1205" s="4"/>
      <c r="ZI1205" s="4"/>
      <c r="ZU1205" s="4"/>
      <c r="ZY1205" s="4"/>
      <c r="AAK1205" s="4"/>
      <c r="AAO1205" s="4"/>
      <c r="ABA1205" s="4"/>
      <c r="ABE1205" s="4"/>
      <c r="ABQ1205" s="4"/>
      <c r="ABU1205" s="4"/>
      <c r="ACG1205" s="4"/>
      <c r="ACK1205" s="4"/>
      <c r="ACW1205" s="4"/>
      <c r="ADA1205" s="4"/>
      <c r="ADM1205" s="4"/>
      <c r="ADQ1205" s="4"/>
      <c r="AEC1205" s="4"/>
      <c r="AEG1205" s="4"/>
      <c r="AES1205" s="4"/>
      <c r="AEW1205" s="4"/>
      <c r="AFI1205" s="4"/>
      <c r="AFM1205" s="4"/>
      <c r="AFY1205" s="4"/>
      <c r="AGC1205" s="4"/>
      <c r="AGO1205" s="4"/>
      <c r="AGS1205" s="4"/>
      <c r="AHE1205" s="4"/>
      <c r="AHI1205" s="4"/>
      <c r="AHU1205" s="4"/>
      <c r="AHY1205" s="4"/>
      <c r="AIK1205" s="4"/>
      <c r="AIO1205" s="4"/>
      <c r="AJA1205" s="4"/>
      <c r="AJE1205" s="4"/>
      <c r="AJQ1205" s="4"/>
      <c r="AJU1205" s="4"/>
      <c r="AKG1205" s="4"/>
      <c r="AKK1205" s="4"/>
      <c r="AKW1205" s="4"/>
      <c r="ALA1205" s="4"/>
      <c r="ALM1205" s="4"/>
      <c r="ALQ1205" s="4"/>
      <c r="AMC1205" s="4"/>
      <c r="AMG1205" s="4"/>
      <c r="AMS1205" s="4"/>
      <c r="AMW1205" s="4"/>
      <c r="ANI1205" s="4"/>
      <c r="ANM1205" s="4"/>
      <c r="ANY1205" s="4"/>
      <c r="AOC1205" s="4"/>
      <c r="AOO1205" s="4"/>
      <c r="AOS1205" s="4"/>
      <c r="APE1205" s="4"/>
      <c r="API1205" s="4"/>
      <c r="APU1205" s="4"/>
      <c r="APY1205" s="4"/>
      <c r="AQK1205" s="4"/>
      <c r="AQO1205" s="4"/>
      <c r="ARA1205" s="4"/>
      <c r="ARE1205" s="4"/>
      <c r="ARQ1205" s="4"/>
      <c r="ARU1205" s="4"/>
      <c r="ASG1205" s="4"/>
      <c r="ASK1205" s="4"/>
      <c r="ASW1205" s="4"/>
      <c r="ATA1205" s="4"/>
      <c r="ATM1205" s="4"/>
      <c r="ATQ1205" s="4"/>
      <c r="AUC1205" s="4"/>
      <c r="AUG1205" s="4"/>
      <c r="AUS1205" s="4"/>
      <c r="AUW1205" s="4"/>
      <c r="AVI1205" s="4"/>
      <c r="AVM1205" s="4"/>
      <c r="AVY1205" s="4"/>
      <c r="AWC1205" s="4"/>
      <c r="AWO1205" s="4"/>
      <c r="AWS1205" s="4"/>
      <c r="AXE1205" s="4"/>
      <c r="AXI1205" s="4"/>
      <c r="AXU1205" s="4"/>
      <c r="AXY1205" s="4"/>
      <c r="AYK1205" s="4"/>
      <c r="AYO1205" s="4"/>
      <c r="AZA1205" s="4"/>
      <c r="AZE1205" s="4"/>
      <c r="AZQ1205" s="4"/>
      <c r="AZU1205" s="4"/>
      <c r="BAG1205" s="4"/>
      <c r="BAK1205" s="4"/>
      <c r="BAW1205" s="4"/>
      <c r="BBA1205" s="4"/>
      <c r="BBM1205" s="4"/>
      <c r="BBQ1205" s="4"/>
      <c r="BCC1205" s="4"/>
      <c r="BCG1205" s="4"/>
      <c r="BCS1205" s="4"/>
      <c r="BCW1205" s="4"/>
      <c r="BDI1205" s="4"/>
      <c r="BDM1205" s="4"/>
      <c r="BDY1205" s="4"/>
      <c r="BEC1205" s="4"/>
      <c r="BEO1205" s="4"/>
      <c r="BES1205" s="4"/>
      <c r="BFE1205" s="4"/>
      <c r="BFI1205" s="4"/>
      <c r="BFU1205" s="4"/>
    </row>
    <row r="1206" spans="1:1021 1033:1529" x14ac:dyDescent="0.2">
      <c r="A1206" s="4"/>
      <c r="D1206" s="16"/>
      <c r="CO1206" s="4"/>
      <c r="DA1206" s="4"/>
      <c r="DE1206" s="4"/>
      <c r="DQ1206" s="4"/>
      <c r="DU1206" s="4"/>
      <c r="EG1206" s="4"/>
      <c r="EK1206" s="4"/>
      <c r="EW1206" s="4"/>
      <c r="FA1206" s="4"/>
      <c r="FM1206" s="4"/>
      <c r="FQ1206" s="4"/>
      <c r="GC1206" s="4"/>
      <c r="GG1206" s="4"/>
      <c r="GS1206" s="4"/>
      <c r="GW1206" s="4"/>
      <c r="HI1206" s="4"/>
      <c r="HM1206" s="4"/>
      <c r="HY1206" s="4"/>
      <c r="IC1206" s="4"/>
      <c r="IO1206" s="4"/>
      <c r="IS1206" s="4"/>
      <c r="JE1206" s="4"/>
      <c r="JI1206" s="4"/>
      <c r="JU1206" s="4"/>
      <c r="JY1206" s="4"/>
      <c r="KK1206" s="4"/>
      <c r="KO1206" s="4"/>
      <c r="LA1206" s="4"/>
      <c r="LE1206" s="4"/>
      <c r="LQ1206" s="4"/>
      <c r="LU1206" s="4"/>
      <c r="MG1206" s="4"/>
      <c r="MK1206" s="4"/>
      <c r="MW1206" s="4"/>
      <c r="NA1206" s="4"/>
      <c r="NM1206" s="4"/>
      <c r="NQ1206" s="4"/>
      <c r="OC1206" s="4"/>
      <c r="OG1206" s="4"/>
      <c r="OS1206" s="4"/>
      <c r="OW1206" s="4"/>
      <c r="PI1206" s="4"/>
      <c r="PM1206" s="4"/>
      <c r="PY1206" s="4"/>
      <c r="QC1206" s="4"/>
      <c r="QO1206" s="4"/>
      <c r="QS1206" s="4"/>
      <c r="RE1206" s="4"/>
      <c r="RI1206" s="4"/>
      <c r="RU1206" s="4"/>
      <c r="RY1206" s="4"/>
      <c r="SK1206" s="4"/>
      <c r="SO1206" s="4"/>
      <c r="TA1206" s="4"/>
      <c r="TE1206" s="4"/>
      <c r="TQ1206" s="4"/>
      <c r="TU1206" s="4"/>
      <c r="UG1206" s="4"/>
      <c r="UK1206" s="4"/>
      <c r="UW1206" s="4"/>
      <c r="VA1206" s="4"/>
      <c r="VM1206" s="4"/>
      <c r="VQ1206" s="4"/>
      <c r="WC1206" s="4"/>
      <c r="WG1206" s="4"/>
      <c r="WS1206" s="4"/>
      <c r="WW1206" s="4"/>
      <c r="XI1206" s="4"/>
      <c r="XM1206" s="4"/>
      <c r="XY1206" s="4"/>
      <c r="YC1206" s="4"/>
      <c r="YO1206" s="4"/>
      <c r="YS1206" s="4"/>
      <c r="ZE1206" s="4"/>
      <c r="ZI1206" s="4"/>
      <c r="ZU1206" s="4"/>
      <c r="ZY1206" s="4"/>
      <c r="AAK1206" s="4"/>
      <c r="AAO1206" s="4"/>
      <c r="ABA1206" s="4"/>
      <c r="ABE1206" s="4"/>
      <c r="ABQ1206" s="4"/>
      <c r="ABU1206" s="4"/>
      <c r="ACG1206" s="4"/>
      <c r="ACK1206" s="4"/>
      <c r="ACW1206" s="4"/>
      <c r="ADA1206" s="4"/>
      <c r="ADM1206" s="4"/>
      <c r="ADQ1206" s="4"/>
      <c r="AEC1206" s="4"/>
      <c r="AEG1206" s="4"/>
      <c r="AES1206" s="4"/>
      <c r="AEW1206" s="4"/>
      <c r="AFI1206" s="4"/>
      <c r="AFM1206" s="4"/>
      <c r="AFY1206" s="4"/>
      <c r="AGC1206" s="4"/>
      <c r="AGO1206" s="4"/>
      <c r="AGS1206" s="4"/>
      <c r="AHE1206" s="4"/>
      <c r="AHI1206" s="4"/>
      <c r="AHU1206" s="4"/>
      <c r="AHY1206" s="4"/>
      <c r="AIK1206" s="4"/>
      <c r="AIO1206" s="4"/>
      <c r="AJA1206" s="4"/>
      <c r="AJE1206" s="4"/>
      <c r="AJQ1206" s="4"/>
      <c r="AJU1206" s="4"/>
      <c r="AKG1206" s="4"/>
      <c r="AKK1206" s="4"/>
      <c r="AKW1206" s="4"/>
      <c r="ALA1206" s="4"/>
      <c r="ALM1206" s="4"/>
      <c r="ALQ1206" s="4"/>
      <c r="AMC1206" s="4"/>
      <c r="AMG1206" s="4"/>
      <c r="AMS1206" s="4"/>
      <c r="AMW1206" s="4"/>
      <c r="ANI1206" s="4"/>
      <c r="ANM1206" s="4"/>
      <c r="ANY1206" s="4"/>
      <c r="AOC1206" s="4"/>
      <c r="AOO1206" s="4"/>
      <c r="AOS1206" s="4"/>
      <c r="APE1206" s="4"/>
      <c r="API1206" s="4"/>
      <c r="APU1206" s="4"/>
      <c r="APY1206" s="4"/>
      <c r="AQK1206" s="4"/>
      <c r="AQO1206" s="4"/>
      <c r="ARA1206" s="4"/>
      <c r="ARE1206" s="4"/>
      <c r="ARQ1206" s="4"/>
      <c r="ARU1206" s="4"/>
      <c r="ASG1206" s="4"/>
      <c r="ASK1206" s="4"/>
      <c r="ASW1206" s="4"/>
      <c r="ATA1206" s="4"/>
      <c r="ATM1206" s="4"/>
      <c r="ATQ1206" s="4"/>
      <c r="AUC1206" s="4"/>
      <c r="AUG1206" s="4"/>
      <c r="AUS1206" s="4"/>
      <c r="AUW1206" s="4"/>
      <c r="AVI1206" s="4"/>
      <c r="AVM1206" s="4"/>
      <c r="AVY1206" s="4"/>
      <c r="AWC1206" s="4"/>
      <c r="AWO1206" s="4"/>
      <c r="AWS1206" s="4"/>
      <c r="AXE1206" s="4"/>
      <c r="AXI1206" s="4"/>
      <c r="AXU1206" s="4"/>
      <c r="AXY1206" s="4"/>
      <c r="AYK1206" s="4"/>
      <c r="AYO1206" s="4"/>
      <c r="AZA1206" s="4"/>
      <c r="AZE1206" s="4"/>
      <c r="AZQ1206" s="4"/>
      <c r="AZU1206" s="4"/>
      <c r="BAG1206" s="4"/>
      <c r="BAK1206" s="4"/>
      <c r="BAW1206" s="4"/>
      <c r="BBA1206" s="4"/>
      <c r="BBM1206" s="4"/>
      <c r="BBQ1206" s="4"/>
      <c r="BCC1206" s="4"/>
      <c r="BCG1206" s="4"/>
      <c r="BCS1206" s="4"/>
      <c r="BCW1206" s="4"/>
      <c r="BDI1206" s="4"/>
      <c r="BDM1206" s="4"/>
      <c r="BDY1206" s="4"/>
      <c r="BEC1206" s="4"/>
      <c r="BEO1206" s="4"/>
      <c r="BES1206" s="4"/>
      <c r="BFE1206" s="4"/>
      <c r="BFI1206" s="4"/>
      <c r="BFU1206" s="4"/>
    </row>
    <row r="1207" spans="1:1021 1033:1529" x14ac:dyDescent="0.2">
      <c r="A1207" s="4"/>
      <c r="D1207" s="16"/>
      <c r="CO1207" s="4"/>
      <c r="DA1207" s="4"/>
      <c r="DE1207" s="4"/>
      <c r="DQ1207" s="4"/>
      <c r="DU1207" s="4"/>
      <c r="EG1207" s="4"/>
      <c r="EK1207" s="4"/>
      <c r="EW1207" s="4"/>
      <c r="FA1207" s="4"/>
      <c r="FM1207" s="4"/>
      <c r="FQ1207" s="4"/>
      <c r="GC1207" s="4"/>
      <c r="GG1207" s="4"/>
      <c r="GS1207" s="4"/>
      <c r="GW1207" s="4"/>
      <c r="HI1207" s="4"/>
      <c r="HM1207" s="4"/>
      <c r="HY1207" s="4"/>
      <c r="IC1207" s="4"/>
      <c r="IO1207" s="4"/>
      <c r="IS1207" s="4"/>
      <c r="JE1207" s="4"/>
      <c r="JI1207" s="4"/>
      <c r="JU1207" s="4"/>
      <c r="JY1207" s="4"/>
      <c r="KK1207" s="4"/>
      <c r="KO1207" s="4"/>
      <c r="LA1207" s="4"/>
      <c r="LE1207" s="4"/>
      <c r="LQ1207" s="4"/>
      <c r="LU1207" s="4"/>
      <c r="MG1207" s="4"/>
      <c r="MK1207" s="4"/>
      <c r="MW1207" s="4"/>
      <c r="NA1207" s="4"/>
      <c r="NM1207" s="4"/>
      <c r="NQ1207" s="4"/>
      <c r="OC1207" s="4"/>
      <c r="OG1207" s="4"/>
      <c r="OS1207" s="4"/>
      <c r="OW1207" s="4"/>
      <c r="PI1207" s="4"/>
      <c r="PM1207" s="4"/>
      <c r="PY1207" s="4"/>
      <c r="QC1207" s="4"/>
      <c r="QO1207" s="4"/>
      <c r="QS1207" s="4"/>
      <c r="RE1207" s="4"/>
      <c r="RI1207" s="4"/>
      <c r="RU1207" s="4"/>
      <c r="RY1207" s="4"/>
      <c r="SK1207" s="4"/>
      <c r="SO1207" s="4"/>
      <c r="TA1207" s="4"/>
      <c r="TE1207" s="4"/>
      <c r="TQ1207" s="4"/>
      <c r="TU1207" s="4"/>
      <c r="UG1207" s="4"/>
      <c r="UK1207" s="4"/>
      <c r="UW1207" s="4"/>
      <c r="VA1207" s="4"/>
      <c r="VM1207" s="4"/>
      <c r="VQ1207" s="4"/>
      <c r="WC1207" s="4"/>
      <c r="WG1207" s="4"/>
      <c r="WS1207" s="4"/>
      <c r="WW1207" s="4"/>
      <c r="XI1207" s="4"/>
      <c r="XM1207" s="4"/>
      <c r="XY1207" s="4"/>
      <c r="YC1207" s="4"/>
      <c r="YO1207" s="4"/>
      <c r="YS1207" s="4"/>
      <c r="ZE1207" s="4"/>
      <c r="ZI1207" s="4"/>
      <c r="ZU1207" s="4"/>
      <c r="ZY1207" s="4"/>
      <c r="AAK1207" s="4"/>
      <c r="AAO1207" s="4"/>
      <c r="ABA1207" s="4"/>
      <c r="ABE1207" s="4"/>
      <c r="ABQ1207" s="4"/>
      <c r="ABU1207" s="4"/>
      <c r="ACG1207" s="4"/>
      <c r="ACK1207" s="4"/>
      <c r="ACW1207" s="4"/>
      <c r="ADA1207" s="4"/>
      <c r="ADM1207" s="4"/>
      <c r="ADQ1207" s="4"/>
      <c r="AEC1207" s="4"/>
      <c r="AEG1207" s="4"/>
      <c r="AES1207" s="4"/>
      <c r="AEW1207" s="4"/>
      <c r="AFI1207" s="4"/>
      <c r="AFM1207" s="4"/>
      <c r="AFY1207" s="4"/>
      <c r="AGC1207" s="4"/>
      <c r="AGO1207" s="4"/>
      <c r="AGS1207" s="4"/>
      <c r="AHE1207" s="4"/>
      <c r="AHI1207" s="4"/>
      <c r="AHU1207" s="4"/>
      <c r="AHY1207" s="4"/>
      <c r="AIK1207" s="4"/>
      <c r="AIO1207" s="4"/>
      <c r="AJA1207" s="4"/>
      <c r="AJE1207" s="4"/>
      <c r="AJQ1207" s="4"/>
      <c r="AJU1207" s="4"/>
      <c r="AKG1207" s="4"/>
      <c r="AKK1207" s="4"/>
      <c r="AKW1207" s="4"/>
      <c r="ALA1207" s="4"/>
      <c r="ALM1207" s="4"/>
      <c r="ALQ1207" s="4"/>
      <c r="AMC1207" s="4"/>
      <c r="AMG1207" s="4"/>
      <c r="AMS1207" s="4"/>
      <c r="AMW1207" s="4"/>
      <c r="ANI1207" s="4"/>
      <c r="ANM1207" s="4"/>
      <c r="ANY1207" s="4"/>
      <c r="AOC1207" s="4"/>
      <c r="AOO1207" s="4"/>
      <c r="AOS1207" s="4"/>
      <c r="APE1207" s="4"/>
      <c r="API1207" s="4"/>
      <c r="APU1207" s="4"/>
      <c r="APY1207" s="4"/>
      <c r="AQK1207" s="4"/>
      <c r="AQO1207" s="4"/>
      <c r="ARA1207" s="4"/>
      <c r="ARE1207" s="4"/>
      <c r="ARQ1207" s="4"/>
      <c r="ARU1207" s="4"/>
      <c r="ASG1207" s="4"/>
      <c r="ASK1207" s="4"/>
      <c r="ASW1207" s="4"/>
      <c r="ATA1207" s="4"/>
      <c r="ATM1207" s="4"/>
      <c r="ATQ1207" s="4"/>
      <c r="AUC1207" s="4"/>
      <c r="AUG1207" s="4"/>
      <c r="AUS1207" s="4"/>
      <c r="AUW1207" s="4"/>
      <c r="AVI1207" s="4"/>
      <c r="AVM1207" s="4"/>
      <c r="AVY1207" s="4"/>
      <c r="AWC1207" s="4"/>
      <c r="AWO1207" s="4"/>
      <c r="AWS1207" s="4"/>
      <c r="AXE1207" s="4"/>
      <c r="AXI1207" s="4"/>
      <c r="AXU1207" s="4"/>
      <c r="AXY1207" s="4"/>
      <c r="AYK1207" s="4"/>
      <c r="AYO1207" s="4"/>
      <c r="AZA1207" s="4"/>
      <c r="AZE1207" s="4"/>
      <c r="AZQ1207" s="4"/>
      <c r="AZU1207" s="4"/>
      <c r="BAG1207" s="4"/>
      <c r="BAK1207" s="4"/>
      <c r="BAW1207" s="4"/>
      <c r="BBA1207" s="4"/>
      <c r="BBM1207" s="4"/>
      <c r="BBQ1207" s="4"/>
      <c r="BCC1207" s="4"/>
      <c r="BCG1207" s="4"/>
      <c r="BCS1207" s="4"/>
      <c r="BCW1207" s="4"/>
      <c r="BDI1207" s="4"/>
      <c r="BDM1207" s="4"/>
      <c r="BDY1207" s="4"/>
      <c r="BEC1207" s="4"/>
      <c r="BEO1207" s="4"/>
      <c r="BES1207" s="4"/>
      <c r="BFE1207" s="4"/>
      <c r="BFI1207" s="4"/>
      <c r="BFU1207" s="4"/>
    </row>
    <row r="1208" spans="1:1021 1033:1529" x14ac:dyDescent="0.2">
      <c r="A1208" s="4"/>
      <c r="D1208" s="16"/>
      <c r="CO1208" s="4"/>
      <c r="DA1208" s="4"/>
      <c r="DE1208" s="4"/>
      <c r="DQ1208" s="4"/>
      <c r="DU1208" s="4"/>
      <c r="EG1208" s="4"/>
      <c r="EK1208" s="4"/>
      <c r="EW1208" s="4"/>
      <c r="FA1208" s="4"/>
      <c r="FM1208" s="4"/>
      <c r="FQ1208" s="4"/>
      <c r="GC1208" s="4"/>
      <c r="GG1208" s="4"/>
      <c r="GS1208" s="4"/>
      <c r="GW1208" s="4"/>
      <c r="HI1208" s="4"/>
      <c r="HM1208" s="4"/>
      <c r="HY1208" s="4"/>
      <c r="IC1208" s="4"/>
      <c r="IO1208" s="4"/>
      <c r="IS1208" s="4"/>
      <c r="JE1208" s="4"/>
      <c r="JI1208" s="4"/>
      <c r="JU1208" s="4"/>
      <c r="JY1208" s="4"/>
      <c r="KK1208" s="4"/>
      <c r="KO1208" s="4"/>
      <c r="LA1208" s="4"/>
      <c r="LE1208" s="4"/>
      <c r="LQ1208" s="4"/>
      <c r="LU1208" s="4"/>
      <c r="MG1208" s="4"/>
      <c r="MK1208" s="4"/>
      <c r="MW1208" s="4"/>
      <c r="NA1208" s="4"/>
      <c r="NM1208" s="4"/>
      <c r="NQ1208" s="4"/>
      <c r="OC1208" s="4"/>
      <c r="OG1208" s="4"/>
      <c r="OS1208" s="4"/>
      <c r="OW1208" s="4"/>
      <c r="PI1208" s="4"/>
      <c r="PM1208" s="4"/>
      <c r="PY1208" s="4"/>
      <c r="QC1208" s="4"/>
      <c r="QO1208" s="4"/>
      <c r="QS1208" s="4"/>
      <c r="RE1208" s="4"/>
      <c r="RI1208" s="4"/>
      <c r="RU1208" s="4"/>
      <c r="RY1208" s="4"/>
      <c r="SK1208" s="4"/>
      <c r="SO1208" s="4"/>
      <c r="TA1208" s="4"/>
      <c r="TE1208" s="4"/>
      <c r="TQ1208" s="4"/>
      <c r="TU1208" s="4"/>
      <c r="UG1208" s="4"/>
      <c r="UK1208" s="4"/>
      <c r="UW1208" s="4"/>
      <c r="VA1208" s="4"/>
      <c r="VM1208" s="4"/>
      <c r="VQ1208" s="4"/>
      <c r="WC1208" s="4"/>
      <c r="WG1208" s="4"/>
      <c r="WS1208" s="4"/>
      <c r="WW1208" s="4"/>
      <c r="XI1208" s="4"/>
      <c r="XM1208" s="4"/>
      <c r="XY1208" s="4"/>
      <c r="YC1208" s="4"/>
      <c r="YO1208" s="4"/>
      <c r="YS1208" s="4"/>
      <c r="ZE1208" s="4"/>
      <c r="ZI1208" s="4"/>
      <c r="ZU1208" s="4"/>
      <c r="ZY1208" s="4"/>
      <c r="AAK1208" s="4"/>
      <c r="AAO1208" s="4"/>
      <c r="ABA1208" s="4"/>
      <c r="ABE1208" s="4"/>
      <c r="ABQ1208" s="4"/>
      <c r="ABU1208" s="4"/>
      <c r="ACG1208" s="4"/>
      <c r="ACK1208" s="4"/>
      <c r="ACW1208" s="4"/>
      <c r="ADA1208" s="4"/>
      <c r="ADM1208" s="4"/>
      <c r="ADQ1208" s="4"/>
      <c r="AEC1208" s="4"/>
      <c r="AEG1208" s="4"/>
      <c r="AES1208" s="4"/>
      <c r="AEW1208" s="4"/>
      <c r="AFI1208" s="4"/>
      <c r="AFM1208" s="4"/>
      <c r="AFY1208" s="4"/>
      <c r="AGC1208" s="4"/>
      <c r="AGO1208" s="4"/>
      <c r="AGS1208" s="4"/>
      <c r="AHE1208" s="4"/>
      <c r="AHI1208" s="4"/>
      <c r="AHU1208" s="4"/>
      <c r="AHY1208" s="4"/>
      <c r="AIK1208" s="4"/>
      <c r="AIO1208" s="4"/>
      <c r="AJA1208" s="4"/>
      <c r="AJE1208" s="4"/>
      <c r="AJQ1208" s="4"/>
      <c r="AJU1208" s="4"/>
      <c r="AKG1208" s="4"/>
      <c r="AKK1208" s="4"/>
      <c r="AKW1208" s="4"/>
      <c r="ALA1208" s="4"/>
      <c r="ALM1208" s="4"/>
      <c r="ALQ1208" s="4"/>
      <c r="AMC1208" s="4"/>
      <c r="AMG1208" s="4"/>
      <c r="AMS1208" s="4"/>
      <c r="AMW1208" s="4"/>
      <c r="ANI1208" s="4"/>
      <c r="ANM1208" s="4"/>
      <c r="ANY1208" s="4"/>
      <c r="AOC1208" s="4"/>
      <c r="AOO1208" s="4"/>
      <c r="AOS1208" s="4"/>
      <c r="APE1208" s="4"/>
      <c r="API1208" s="4"/>
      <c r="APU1208" s="4"/>
      <c r="APY1208" s="4"/>
      <c r="AQK1208" s="4"/>
      <c r="AQO1208" s="4"/>
      <c r="ARA1208" s="4"/>
      <c r="ARE1208" s="4"/>
      <c r="ARQ1208" s="4"/>
      <c r="ARU1208" s="4"/>
      <c r="ASG1208" s="4"/>
      <c r="ASK1208" s="4"/>
      <c r="ASW1208" s="4"/>
      <c r="ATA1208" s="4"/>
      <c r="ATM1208" s="4"/>
      <c r="ATQ1208" s="4"/>
      <c r="AUC1208" s="4"/>
      <c r="AUG1208" s="4"/>
      <c r="AUS1208" s="4"/>
      <c r="AUW1208" s="4"/>
      <c r="AVI1208" s="4"/>
      <c r="AVM1208" s="4"/>
      <c r="AVY1208" s="4"/>
      <c r="AWC1208" s="4"/>
      <c r="AWO1208" s="4"/>
      <c r="AWS1208" s="4"/>
      <c r="AXE1208" s="4"/>
      <c r="AXI1208" s="4"/>
      <c r="AXU1208" s="4"/>
      <c r="AXY1208" s="4"/>
      <c r="AYK1208" s="4"/>
      <c r="AYO1208" s="4"/>
      <c r="AZA1208" s="4"/>
      <c r="AZE1208" s="4"/>
      <c r="AZQ1208" s="4"/>
      <c r="AZU1208" s="4"/>
      <c r="BAG1208" s="4"/>
      <c r="BAK1208" s="4"/>
      <c r="BAW1208" s="4"/>
      <c r="BBA1208" s="4"/>
      <c r="BBM1208" s="4"/>
      <c r="BBQ1208" s="4"/>
      <c r="BCC1208" s="4"/>
      <c r="BCG1208" s="4"/>
      <c r="BCS1208" s="4"/>
      <c r="BCW1208" s="4"/>
      <c r="BDI1208" s="4"/>
      <c r="BDM1208" s="4"/>
      <c r="BDY1208" s="4"/>
      <c r="BEC1208" s="4"/>
      <c r="BEO1208" s="4"/>
      <c r="BES1208" s="4"/>
      <c r="BFE1208" s="4"/>
      <c r="BFI1208" s="4"/>
      <c r="BFU1208" s="4"/>
    </row>
    <row r="1209" spans="1:1021 1033:1529" x14ac:dyDescent="0.2">
      <c r="A1209" s="4"/>
      <c r="D1209" s="16"/>
      <c r="CO1209" s="4"/>
      <c r="DA1209" s="4"/>
      <c r="DE1209" s="4"/>
      <c r="DQ1209" s="4"/>
      <c r="DU1209" s="4"/>
      <c r="EG1209" s="4"/>
      <c r="EK1209" s="4"/>
      <c r="EW1209" s="4"/>
      <c r="FA1209" s="4"/>
      <c r="FM1209" s="4"/>
      <c r="FQ1209" s="4"/>
      <c r="GC1209" s="4"/>
      <c r="GG1209" s="4"/>
      <c r="GS1209" s="4"/>
      <c r="GW1209" s="4"/>
      <c r="HI1209" s="4"/>
      <c r="HM1209" s="4"/>
      <c r="HY1209" s="4"/>
      <c r="IC1209" s="4"/>
      <c r="IO1209" s="4"/>
      <c r="IS1209" s="4"/>
      <c r="JE1209" s="4"/>
      <c r="JI1209" s="4"/>
      <c r="JU1209" s="4"/>
      <c r="JY1209" s="4"/>
      <c r="KK1209" s="4"/>
      <c r="KO1209" s="4"/>
      <c r="LA1209" s="4"/>
      <c r="LE1209" s="4"/>
      <c r="LQ1209" s="4"/>
      <c r="LU1209" s="4"/>
      <c r="MG1209" s="4"/>
      <c r="MK1209" s="4"/>
      <c r="MW1209" s="4"/>
      <c r="NA1209" s="4"/>
      <c r="NM1209" s="4"/>
      <c r="NQ1209" s="4"/>
      <c r="OC1209" s="4"/>
      <c r="OG1209" s="4"/>
      <c r="OS1209" s="4"/>
      <c r="OW1209" s="4"/>
      <c r="PI1209" s="4"/>
      <c r="PM1209" s="4"/>
      <c r="PY1209" s="4"/>
      <c r="QC1209" s="4"/>
      <c r="QO1209" s="4"/>
      <c r="QS1209" s="4"/>
      <c r="RE1209" s="4"/>
      <c r="RI1209" s="4"/>
      <c r="RU1209" s="4"/>
      <c r="RY1209" s="4"/>
      <c r="SK1209" s="4"/>
      <c r="SO1209" s="4"/>
      <c r="TA1209" s="4"/>
      <c r="TE1209" s="4"/>
      <c r="TQ1209" s="4"/>
      <c r="TU1209" s="4"/>
      <c r="UG1209" s="4"/>
      <c r="UK1209" s="4"/>
      <c r="UW1209" s="4"/>
      <c r="VA1209" s="4"/>
      <c r="VM1209" s="4"/>
      <c r="VQ1209" s="4"/>
      <c r="WC1209" s="4"/>
      <c r="WG1209" s="4"/>
      <c r="WS1209" s="4"/>
      <c r="WW1209" s="4"/>
      <c r="XI1209" s="4"/>
      <c r="XM1209" s="4"/>
      <c r="XY1209" s="4"/>
      <c r="YC1209" s="4"/>
      <c r="YO1209" s="4"/>
      <c r="YS1209" s="4"/>
      <c r="ZE1209" s="4"/>
      <c r="ZI1209" s="4"/>
      <c r="ZU1209" s="4"/>
      <c r="ZY1209" s="4"/>
      <c r="AAK1209" s="4"/>
      <c r="AAO1209" s="4"/>
      <c r="ABA1209" s="4"/>
      <c r="ABE1209" s="4"/>
      <c r="ABQ1209" s="4"/>
      <c r="ABU1209" s="4"/>
      <c r="ACG1209" s="4"/>
      <c r="ACK1209" s="4"/>
      <c r="ACW1209" s="4"/>
      <c r="ADA1209" s="4"/>
      <c r="ADM1209" s="4"/>
      <c r="ADQ1209" s="4"/>
      <c r="AEC1209" s="4"/>
      <c r="AEG1209" s="4"/>
      <c r="AES1209" s="4"/>
      <c r="AEW1209" s="4"/>
      <c r="AFI1209" s="4"/>
      <c r="AFM1209" s="4"/>
      <c r="AFY1209" s="4"/>
      <c r="AGC1209" s="4"/>
      <c r="AGO1209" s="4"/>
      <c r="AGS1209" s="4"/>
      <c r="AHE1209" s="4"/>
      <c r="AHI1209" s="4"/>
      <c r="AHU1209" s="4"/>
      <c r="AHY1209" s="4"/>
      <c r="AIK1209" s="4"/>
      <c r="AIO1209" s="4"/>
      <c r="AJA1209" s="4"/>
      <c r="AJE1209" s="4"/>
      <c r="AJQ1209" s="4"/>
      <c r="AJU1209" s="4"/>
      <c r="AKG1209" s="4"/>
      <c r="AKK1209" s="4"/>
      <c r="AKW1209" s="4"/>
      <c r="ALA1209" s="4"/>
      <c r="ALM1209" s="4"/>
      <c r="ALQ1209" s="4"/>
      <c r="AMC1209" s="4"/>
      <c r="AMG1209" s="4"/>
      <c r="AMS1209" s="4"/>
      <c r="AMW1209" s="4"/>
      <c r="ANI1209" s="4"/>
      <c r="ANM1209" s="4"/>
      <c r="ANY1209" s="4"/>
      <c r="AOC1209" s="4"/>
      <c r="AOO1209" s="4"/>
      <c r="AOS1209" s="4"/>
      <c r="APE1209" s="4"/>
      <c r="API1209" s="4"/>
      <c r="APU1209" s="4"/>
      <c r="APY1209" s="4"/>
      <c r="AQK1209" s="4"/>
      <c r="AQO1209" s="4"/>
      <c r="ARA1209" s="4"/>
      <c r="ARE1209" s="4"/>
      <c r="ARQ1209" s="4"/>
      <c r="ARU1209" s="4"/>
      <c r="ASG1209" s="4"/>
      <c r="ASK1209" s="4"/>
      <c r="ASW1209" s="4"/>
      <c r="ATA1209" s="4"/>
      <c r="ATM1209" s="4"/>
      <c r="ATQ1209" s="4"/>
      <c r="AUC1209" s="4"/>
      <c r="AUG1209" s="4"/>
      <c r="AUS1209" s="4"/>
      <c r="AUW1209" s="4"/>
      <c r="AVI1209" s="4"/>
      <c r="AVM1209" s="4"/>
      <c r="AVY1209" s="4"/>
      <c r="AWC1209" s="4"/>
      <c r="AWO1209" s="4"/>
      <c r="AWS1209" s="4"/>
      <c r="AXE1209" s="4"/>
      <c r="AXI1209" s="4"/>
      <c r="AXU1209" s="4"/>
      <c r="AXY1209" s="4"/>
      <c r="AYK1209" s="4"/>
      <c r="AYO1209" s="4"/>
      <c r="AZA1209" s="4"/>
      <c r="AZE1209" s="4"/>
      <c r="AZQ1209" s="4"/>
      <c r="AZU1209" s="4"/>
      <c r="BAG1209" s="4"/>
      <c r="BAK1209" s="4"/>
      <c r="BAW1209" s="4"/>
      <c r="BBA1209" s="4"/>
      <c r="BBM1209" s="4"/>
      <c r="BBQ1209" s="4"/>
      <c r="BCC1209" s="4"/>
      <c r="BCG1209" s="4"/>
      <c r="BCS1209" s="4"/>
      <c r="BCW1209" s="4"/>
      <c r="BDI1209" s="4"/>
      <c r="BDM1209" s="4"/>
      <c r="BDY1209" s="4"/>
      <c r="BEC1209" s="4"/>
      <c r="BEO1209" s="4"/>
      <c r="BES1209" s="4"/>
      <c r="BFE1209" s="4"/>
      <c r="BFI1209" s="4"/>
      <c r="BFU1209" s="4"/>
    </row>
    <row r="1210" spans="1:1021 1033:1529" x14ac:dyDescent="0.2">
      <c r="A1210" s="4"/>
      <c r="D1210" s="16"/>
      <c r="CO1210" s="4"/>
      <c r="DA1210" s="4"/>
      <c r="DE1210" s="4"/>
      <c r="DQ1210" s="4"/>
      <c r="DU1210" s="4"/>
      <c r="EG1210" s="4"/>
      <c r="EK1210" s="4"/>
      <c r="EW1210" s="4"/>
      <c r="FA1210" s="4"/>
      <c r="FM1210" s="4"/>
      <c r="FQ1210" s="4"/>
      <c r="GC1210" s="4"/>
      <c r="GG1210" s="4"/>
      <c r="GS1210" s="4"/>
      <c r="GW1210" s="4"/>
      <c r="HI1210" s="4"/>
      <c r="HM1210" s="4"/>
      <c r="HY1210" s="4"/>
      <c r="IC1210" s="4"/>
      <c r="IO1210" s="4"/>
      <c r="IS1210" s="4"/>
      <c r="JE1210" s="4"/>
      <c r="JI1210" s="4"/>
      <c r="JU1210" s="4"/>
      <c r="JY1210" s="4"/>
      <c r="KK1210" s="4"/>
      <c r="KO1210" s="4"/>
      <c r="LA1210" s="4"/>
      <c r="LE1210" s="4"/>
      <c r="LQ1210" s="4"/>
      <c r="LU1210" s="4"/>
      <c r="MG1210" s="4"/>
      <c r="MK1210" s="4"/>
      <c r="MW1210" s="4"/>
      <c r="NA1210" s="4"/>
      <c r="NM1210" s="4"/>
      <c r="NQ1210" s="4"/>
      <c r="OC1210" s="4"/>
      <c r="OG1210" s="4"/>
      <c r="OS1210" s="4"/>
      <c r="OW1210" s="4"/>
      <c r="PI1210" s="4"/>
      <c r="PM1210" s="4"/>
      <c r="PY1210" s="4"/>
      <c r="QC1210" s="4"/>
      <c r="QO1210" s="4"/>
      <c r="QS1210" s="4"/>
      <c r="RE1210" s="4"/>
      <c r="RI1210" s="4"/>
      <c r="RU1210" s="4"/>
      <c r="RY1210" s="4"/>
      <c r="SK1210" s="4"/>
      <c r="SO1210" s="4"/>
      <c r="TA1210" s="4"/>
      <c r="TE1210" s="4"/>
      <c r="TQ1210" s="4"/>
      <c r="TU1210" s="4"/>
      <c r="UG1210" s="4"/>
      <c r="UK1210" s="4"/>
      <c r="UW1210" s="4"/>
      <c r="VA1210" s="4"/>
      <c r="VM1210" s="4"/>
      <c r="VQ1210" s="4"/>
      <c r="WC1210" s="4"/>
      <c r="WG1210" s="4"/>
      <c r="WS1210" s="4"/>
      <c r="WW1210" s="4"/>
      <c r="XI1210" s="4"/>
      <c r="XM1210" s="4"/>
      <c r="XY1210" s="4"/>
      <c r="YC1210" s="4"/>
      <c r="YO1210" s="4"/>
      <c r="YS1210" s="4"/>
      <c r="ZE1210" s="4"/>
      <c r="ZI1210" s="4"/>
      <c r="ZU1210" s="4"/>
      <c r="ZY1210" s="4"/>
      <c r="AAK1210" s="4"/>
      <c r="AAO1210" s="4"/>
      <c r="ABA1210" s="4"/>
      <c r="ABE1210" s="4"/>
      <c r="ABQ1210" s="4"/>
      <c r="ABU1210" s="4"/>
      <c r="ACG1210" s="4"/>
      <c r="ACK1210" s="4"/>
      <c r="ACW1210" s="4"/>
      <c r="ADA1210" s="4"/>
      <c r="ADM1210" s="4"/>
      <c r="ADQ1210" s="4"/>
      <c r="AEC1210" s="4"/>
      <c r="AEG1210" s="4"/>
      <c r="AES1210" s="4"/>
      <c r="AEW1210" s="4"/>
      <c r="AFI1210" s="4"/>
      <c r="AFM1210" s="4"/>
      <c r="AFY1210" s="4"/>
      <c r="AGC1210" s="4"/>
      <c r="AGO1210" s="4"/>
      <c r="AGS1210" s="4"/>
      <c r="AHE1210" s="4"/>
      <c r="AHI1210" s="4"/>
      <c r="AHU1210" s="4"/>
      <c r="AHY1210" s="4"/>
      <c r="AIK1210" s="4"/>
      <c r="AIO1210" s="4"/>
      <c r="AJA1210" s="4"/>
      <c r="AJE1210" s="4"/>
      <c r="AJQ1210" s="4"/>
      <c r="AJU1210" s="4"/>
      <c r="AKG1210" s="4"/>
      <c r="AKK1210" s="4"/>
      <c r="AKW1210" s="4"/>
      <c r="ALA1210" s="4"/>
      <c r="ALM1210" s="4"/>
      <c r="ALQ1210" s="4"/>
      <c r="AMC1210" s="4"/>
      <c r="AMG1210" s="4"/>
      <c r="AMS1210" s="4"/>
      <c r="AMW1210" s="4"/>
      <c r="ANI1210" s="4"/>
      <c r="ANM1210" s="4"/>
      <c r="ANY1210" s="4"/>
      <c r="AOC1210" s="4"/>
      <c r="AOO1210" s="4"/>
      <c r="AOS1210" s="4"/>
      <c r="APE1210" s="4"/>
      <c r="API1210" s="4"/>
      <c r="APU1210" s="4"/>
      <c r="APY1210" s="4"/>
      <c r="AQK1210" s="4"/>
      <c r="AQO1210" s="4"/>
      <c r="ARA1210" s="4"/>
      <c r="ARE1210" s="4"/>
      <c r="ARQ1210" s="4"/>
      <c r="ARU1210" s="4"/>
      <c r="ASG1210" s="4"/>
      <c r="ASK1210" s="4"/>
      <c r="ASW1210" s="4"/>
      <c r="ATA1210" s="4"/>
      <c r="ATM1210" s="4"/>
      <c r="ATQ1210" s="4"/>
      <c r="AUC1210" s="4"/>
      <c r="AUG1210" s="4"/>
      <c r="AUS1210" s="4"/>
      <c r="AUW1210" s="4"/>
      <c r="AVI1210" s="4"/>
      <c r="AVM1210" s="4"/>
      <c r="AVY1210" s="4"/>
      <c r="AWC1210" s="4"/>
      <c r="AWO1210" s="4"/>
      <c r="AWS1210" s="4"/>
      <c r="AXE1210" s="4"/>
      <c r="AXI1210" s="4"/>
      <c r="AXU1210" s="4"/>
      <c r="AXY1210" s="4"/>
      <c r="AYK1210" s="4"/>
      <c r="AYO1210" s="4"/>
      <c r="AZA1210" s="4"/>
      <c r="AZE1210" s="4"/>
      <c r="AZQ1210" s="4"/>
      <c r="AZU1210" s="4"/>
      <c r="BAG1210" s="4"/>
      <c r="BAK1210" s="4"/>
      <c r="BAW1210" s="4"/>
      <c r="BBA1210" s="4"/>
      <c r="BBM1210" s="4"/>
      <c r="BBQ1210" s="4"/>
      <c r="BCC1210" s="4"/>
      <c r="BCG1210" s="4"/>
      <c r="BCS1210" s="4"/>
      <c r="BCW1210" s="4"/>
      <c r="BDI1210" s="4"/>
      <c r="BDM1210" s="4"/>
      <c r="BDY1210" s="4"/>
      <c r="BEC1210" s="4"/>
      <c r="BEO1210" s="4"/>
      <c r="BES1210" s="4"/>
      <c r="BFE1210" s="4"/>
      <c r="BFI1210" s="4"/>
      <c r="BFU1210" s="4"/>
    </row>
    <row r="1211" spans="1:1021 1033:1529" x14ac:dyDescent="0.2">
      <c r="A1211" s="4"/>
      <c r="D1211" s="16"/>
      <c r="CO1211" s="4"/>
      <c r="DA1211" s="4"/>
      <c r="DE1211" s="4"/>
      <c r="DQ1211" s="4"/>
      <c r="DU1211" s="4"/>
      <c r="EG1211" s="4"/>
      <c r="EK1211" s="4"/>
      <c r="EW1211" s="4"/>
      <c r="FA1211" s="4"/>
      <c r="FM1211" s="4"/>
      <c r="FQ1211" s="4"/>
      <c r="GC1211" s="4"/>
      <c r="GG1211" s="4"/>
      <c r="GS1211" s="4"/>
      <c r="GW1211" s="4"/>
      <c r="HI1211" s="4"/>
      <c r="HM1211" s="4"/>
      <c r="HY1211" s="4"/>
      <c r="IC1211" s="4"/>
      <c r="IO1211" s="4"/>
      <c r="IS1211" s="4"/>
      <c r="JE1211" s="4"/>
      <c r="JI1211" s="4"/>
      <c r="JU1211" s="4"/>
      <c r="JY1211" s="4"/>
      <c r="KK1211" s="4"/>
      <c r="KO1211" s="4"/>
      <c r="LA1211" s="4"/>
      <c r="LE1211" s="4"/>
      <c r="LQ1211" s="4"/>
      <c r="LU1211" s="4"/>
      <c r="MG1211" s="4"/>
      <c r="MK1211" s="4"/>
      <c r="MW1211" s="4"/>
      <c r="NA1211" s="4"/>
      <c r="NM1211" s="4"/>
      <c r="NQ1211" s="4"/>
      <c r="OC1211" s="4"/>
      <c r="OG1211" s="4"/>
      <c r="OS1211" s="4"/>
      <c r="OW1211" s="4"/>
      <c r="PI1211" s="4"/>
      <c r="PM1211" s="4"/>
      <c r="PY1211" s="4"/>
      <c r="QC1211" s="4"/>
      <c r="QO1211" s="4"/>
      <c r="QS1211" s="4"/>
      <c r="RE1211" s="4"/>
      <c r="RI1211" s="4"/>
      <c r="RU1211" s="4"/>
      <c r="RY1211" s="4"/>
      <c r="SK1211" s="4"/>
      <c r="SO1211" s="4"/>
      <c r="TA1211" s="4"/>
      <c r="TE1211" s="4"/>
      <c r="TQ1211" s="4"/>
      <c r="TU1211" s="4"/>
      <c r="UG1211" s="4"/>
      <c r="UK1211" s="4"/>
      <c r="UW1211" s="4"/>
      <c r="VA1211" s="4"/>
      <c r="VM1211" s="4"/>
      <c r="VQ1211" s="4"/>
      <c r="WC1211" s="4"/>
      <c r="WG1211" s="4"/>
      <c r="WS1211" s="4"/>
      <c r="WW1211" s="4"/>
      <c r="XI1211" s="4"/>
      <c r="XM1211" s="4"/>
      <c r="XY1211" s="4"/>
      <c r="YC1211" s="4"/>
      <c r="YO1211" s="4"/>
      <c r="YS1211" s="4"/>
      <c r="ZE1211" s="4"/>
      <c r="ZI1211" s="4"/>
      <c r="ZU1211" s="4"/>
      <c r="ZY1211" s="4"/>
      <c r="AAK1211" s="4"/>
      <c r="AAO1211" s="4"/>
      <c r="ABA1211" s="4"/>
      <c r="ABE1211" s="4"/>
      <c r="ABQ1211" s="4"/>
      <c r="ABU1211" s="4"/>
      <c r="ACG1211" s="4"/>
      <c r="ACK1211" s="4"/>
      <c r="ACW1211" s="4"/>
      <c r="ADA1211" s="4"/>
      <c r="ADM1211" s="4"/>
      <c r="ADQ1211" s="4"/>
      <c r="AEC1211" s="4"/>
      <c r="AEG1211" s="4"/>
      <c r="AES1211" s="4"/>
      <c r="AEW1211" s="4"/>
      <c r="AFI1211" s="4"/>
      <c r="AFM1211" s="4"/>
      <c r="AFY1211" s="4"/>
      <c r="AGC1211" s="4"/>
      <c r="AGO1211" s="4"/>
      <c r="AGS1211" s="4"/>
      <c r="AHE1211" s="4"/>
      <c r="AHI1211" s="4"/>
      <c r="AHU1211" s="4"/>
      <c r="AHY1211" s="4"/>
      <c r="AIK1211" s="4"/>
      <c r="AIO1211" s="4"/>
      <c r="AJA1211" s="4"/>
      <c r="AJE1211" s="4"/>
      <c r="AJQ1211" s="4"/>
      <c r="AJU1211" s="4"/>
      <c r="AKG1211" s="4"/>
      <c r="AKK1211" s="4"/>
      <c r="AKW1211" s="4"/>
      <c r="ALA1211" s="4"/>
      <c r="ALM1211" s="4"/>
      <c r="ALQ1211" s="4"/>
      <c r="AMC1211" s="4"/>
      <c r="AMG1211" s="4"/>
      <c r="AMS1211" s="4"/>
      <c r="AMW1211" s="4"/>
      <c r="ANI1211" s="4"/>
      <c r="ANM1211" s="4"/>
      <c r="ANY1211" s="4"/>
      <c r="AOC1211" s="4"/>
      <c r="AOO1211" s="4"/>
      <c r="AOS1211" s="4"/>
      <c r="APE1211" s="4"/>
      <c r="API1211" s="4"/>
      <c r="APU1211" s="4"/>
      <c r="APY1211" s="4"/>
      <c r="AQK1211" s="4"/>
      <c r="AQO1211" s="4"/>
      <c r="ARA1211" s="4"/>
      <c r="ARE1211" s="4"/>
      <c r="ARQ1211" s="4"/>
      <c r="ARU1211" s="4"/>
      <c r="ASG1211" s="4"/>
      <c r="ASK1211" s="4"/>
      <c r="ASW1211" s="4"/>
      <c r="ATA1211" s="4"/>
      <c r="ATM1211" s="4"/>
      <c r="ATQ1211" s="4"/>
      <c r="AUC1211" s="4"/>
      <c r="AUG1211" s="4"/>
      <c r="AUS1211" s="4"/>
      <c r="AUW1211" s="4"/>
      <c r="AVI1211" s="4"/>
      <c r="AVM1211" s="4"/>
      <c r="AVY1211" s="4"/>
      <c r="AWC1211" s="4"/>
      <c r="AWO1211" s="4"/>
      <c r="AWS1211" s="4"/>
      <c r="AXE1211" s="4"/>
      <c r="AXI1211" s="4"/>
      <c r="AXU1211" s="4"/>
      <c r="AXY1211" s="4"/>
      <c r="AYK1211" s="4"/>
      <c r="AYO1211" s="4"/>
      <c r="AZA1211" s="4"/>
      <c r="AZE1211" s="4"/>
      <c r="AZQ1211" s="4"/>
      <c r="AZU1211" s="4"/>
      <c r="BAG1211" s="4"/>
      <c r="BAK1211" s="4"/>
      <c r="BAW1211" s="4"/>
      <c r="BBA1211" s="4"/>
      <c r="BBM1211" s="4"/>
      <c r="BBQ1211" s="4"/>
      <c r="BCC1211" s="4"/>
      <c r="BCG1211" s="4"/>
      <c r="BCS1211" s="4"/>
      <c r="BCW1211" s="4"/>
      <c r="BDI1211" s="4"/>
      <c r="BDM1211" s="4"/>
      <c r="BDY1211" s="4"/>
      <c r="BEC1211" s="4"/>
      <c r="BEO1211" s="4"/>
      <c r="BES1211" s="4"/>
      <c r="BFE1211" s="4"/>
      <c r="BFI1211" s="4"/>
      <c r="BFU1211" s="4"/>
    </row>
    <row r="1212" spans="1:1021 1033:1529" x14ac:dyDescent="0.2">
      <c r="A1212" s="4"/>
      <c r="D1212" s="16"/>
      <c r="CO1212" s="4"/>
      <c r="DA1212" s="4"/>
      <c r="DE1212" s="4"/>
      <c r="DQ1212" s="4"/>
      <c r="DU1212" s="4"/>
      <c r="EG1212" s="4"/>
      <c r="EK1212" s="4"/>
      <c r="EW1212" s="4"/>
      <c r="FA1212" s="4"/>
      <c r="FM1212" s="4"/>
      <c r="FQ1212" s="4"/>
      <c r="GC1212" s="4"/>
      <c r="GG1212" s="4"/>
      <c r="GS1212" s="4"/>
      <c r="GW1212" s="4"/>
      <c r="HI1212" s="4"/>
      <c r="HM1212" s="4"/>
      <c r="HY1212" s="4"/>
      <c r="IC1212" s="4"/>
      <c r="IO1212" s="4"/>
      <c r="IS1212" s="4"/>
      <c r="JE1212" s="4"/>
      <c r="JI1212" s="4"/>
      <c r="JU1212" s="4"/>
      <c r="JY1212" s="4"/>
      <c r="KK1212" s="4"/>
      <c r="KO1212" s="4"/>
      <c r="LA1212" s="4"/>
      <c r="LE1212" s="4"/>
      <c r="LQ1212" s="4"/>
      <c r="LU1212" s="4"/>
      <c r="MG1212" s="4"/>
      <c r="MK1212" s="4"/>
      <c r="MW1212" s="4"/>
      <c r="NA1212" s="4"/>
      <c r="NM1212" s="4"/>
      <c r="NQ1212" s="4"/>
      <c r="OC1212" s="4"/>
      <c r="OG1212" s="4"/>
      <c r="OS1212" s="4"/>
      <c r="OW1212" s="4"/>
      <c r="PI1212" s="4"/>
      <c r="PM1212" s="4"/>
      <c r="PY1212" s="4"/>
      <c r="QC1212" s="4"/>
      <c r="QO1212" s="4"/>
      <c r="QS1212" s="4"/>
      <c r="RE1212" s="4"/>
      <c r="RI1212" s="4"/>
      <c r="RU1212" s="4"/>
      <c r="RY1212" s="4"/>
      <c r="SK1212" s="4"/>
      <c r="SO1212" s="4"/>
      <c r="TA1212" s="4"/>
      <c r="TE1212" s="4"/>
      <c r="TQ1212" s="4"/>
      <c r="TU1212" s="4"/>
      <c r="UG1212" s="4"/>
      <c r="UK1212" s="4"/>
      <c r="UW1212" s="4"/>
      <c r="VA1212" s="4"/>
      <c r="VM1212" s="4"/>
      <c r="VQ1212" s="4"/>
      <c r="WC1212" s="4"/>
      <c r="WG1212" s="4"/>
      <c r="WS1212" s="4"/>
      <c r="WW1212" s="4"/>
      <c r="XI1212" s="4"/>
      <c r="XM1212" s="4"/>
      <c r="XY1212" s="4"/>
      <c r="YC1212" s="4"/>
      <c r="YO1212" s="4"/>
      <c r="YS1212" s="4"/>
      <c r="ZE1212" s="4"/>
      <c r="ZI1212" s="4"/>
      <c r="ZU1212" s="4"/>
      <c r="ZY1212" s="4"/>
      <c r="AAK1212" s="4"/>
      <c r="AAO1212" s="4"/>
      <c r="ABA1212" s="4"/>
      <c r="ABE1212" s="4"/>
      <c r="ABQ1212" s="4"/>
      <c r="ABU1212" s="4"/>
      <c r="ACG1212" s="4"/>
      <c r="ACK1212" s="4"/>
      <c r="ACW1212" s="4"/>
      <c r="ADA1212" s="4"/>
      <c r="ADM1212" s="4"/>
      <c r="ADQ1212" s="4"/>
      <c r="AEC1212" s="4"/>
      <c r="AEG1212" s="4"/>
      <c r="AES1212" s="4"/>
      <c r="AEW1212" s="4"/>
      <c r="AFI1212" s="4"/>
      <c r="AFM1212" s="4"/>
      <c r="AFY1212" s="4"/>
      <c r="AGC1212" s="4"/>
      <c r="AGO1212" s="4"/>
      <c r="AGS1212" s="4"/>
      <c r="AHE1212" s="4"/>
      <c r="AHI1212" s="4"/>
      <c r="AHU1212" s="4"/>
      <c r="AHY1212" s="4"/>
      <c r="AIK1212" s="4"/>
      <c r="AIO1212" s="4"/>
      <c r="AJA1212" s="4"/>
      <c r="AJE1212" s="4"/>
      <c r="AJQ1212" s="4"/>
      <c r="AJU1212" s="4"/>
      <c r="AKG1212" s="4"/>
      <c r="AKK1212" s="4"/>
      <c r="AKW1212" s="4"/>
      <c r="ALA1212" s="4"/>
      <c r="ALM1212" s="4"/>
      <c r="ALQ1212" s="4"/>
      <c r="AMC1212" s="4"/>
      <c r="AMG1212" s="4"/>
      <c r="AMS1212" s="4"/>
      <c r="AMW1212" s="4"/>
      <c r="ANI1212" s="4"/>
      <c r="ANM1212" s="4"/>
      <c r="ANY1212" s="4"/>
      <c r="AOC1212" s="4"/>
      <c r="AOO1212" s="4"/>
      <c r="AOS1212" s="4"/>
      <c r="APE1212" s="4"/>
      <c r="API1212" s="4"/>
      <c r="APU1212" s="4"/>
      <c r="APY1212" s="4"/>
      <c r="AQK1212" s="4"/>
      <c r="AQO1212" s="4"/>
      <c r="ARA1212" s="4"/>
      <c r="ARE1212" s="4"/>
      <c r="ARQ1212" s="4"/>
      <c r="ARU1212" s="4"/>
      <c r="ASG1212" s="4"/>
      <c r="ASK1212" s="4"/>
      <c r="ASW1212" s="4"/>
      <c r="ATA1212" s="4"/>
      <c r="ATM1212" s="4"/>
      <c r="ATQ1212" s="4"/>
      <c r="AUC1212" s="4"/>
      <c r="AUG1212" s="4"/>
      <c r="AUS1212" s="4"/>
      <c r="AUW1212" s="4"/>
      <c r="AVI1212" s="4"/>
      <c r="AVM1212" s="4"/>
      <c r="AVY1212" s="4"/>
      <c r="AWC1212" s="4"/>
      <c r="AWO1212" s="4"/>
      <c r="AWS1212" s="4"/>
      <c r="AXE1212" s="4"/>
      <c r="AXI1212" s="4"/>
      <c r="AXU1212" s="4"/>
      <c r="AXY1212" s="4"/>
      <c r="AYK1212" s="4"/>
      <c r="AYO1212" s="4"/>
      <c r="AZA1212" s="4"/>
      <c r="AZE1212" s="4"/>
      <c r="AZQ1212" s="4"/>
      <c r="AZU1212" s="4"/>
      <c r="BAG1212" s="4"/>
      <c r="BAK1212" s="4"/>
      <c r="BAW1212" s="4"/>
      <c r="BBA1212" s="4"/>
      <c r="BBM1212" s="4"/>
      <c r="BBQ1212" s="4"/>
      <c r="BCC1212" s="4"/>
      <c r="BCG1212" s="4"/>
      <c r="BCS1212" s="4"/>
      <c r="BCW1212" s="4"/>
      <c r="BDI1212" s="4"/>
      <c r="BDM1212" s="4"/>
      <c r="BDY1212" s="4"/>
      <c r="BEC1212" s="4"/>
      <c r="BEO1212" s="4"/>
      <c r="BES1212" s="4"/>
      <c r="BFE1212" s="4"/>
      <c r="BFI1212" s="4"/>
      <c r="BFU1212" s="4"/>
    </row>
    <row r="1213" spans="1:1021 1033:1529" x14ac:dyDescent="0.2">
      <c r="A1213" s="4"/>
      <c r="D1213" s="16"/>
      <c r="CO1213" s="4"/>
      <c r="DA1213" s="4"/>
      <c r="DE1213" s="4"/>
      <c r="DQ1213" s="4"/>
      <c r="DU1213" s="4"/>
      <c r="EG1213" s="4"/>
      <c r="EK1213" s="4"/>
      <c r="EW1213" s="4"/>
      <c r="FA1213" s="4"/>
      <c r="FM1213" s="4"/>
      <c r="FQ1213" s="4"/>
      <c r="GC1213" s="4"/>
      <c r="GG1213" s="4"/>
      <c r="GS1213" s="4"/>
      <c r="GW1213" s="4"/>
      <c r="HI1213" s="4"/>
      <c r="HM1213" s="4"/>
      <c r="HY1213" s="4"/>
      <c r="IC1213" s="4"/>
      <c r="IO1213" s="4"/>
      <c r="IS1213" s="4"/>
      <c r="JE1213" s="4"/>
      <c r="JI1213" s="4"/>
      <c r="JU1213" s="4"/>
      <c r="JY1213" s="4"/>
      <c r="KK1213" s="4"/>
      <c r="KO1213" s="4"/>
      <c r="LA1213" s="4"/>
      <c r="LE1213" s="4"/>
      <c r="LQ1213" s="4"/>
      <c r="LU1213" s="4"/>
      <c r="MG1213" s="4"/>
      <c r="MK1213" s="4"/>
      <c r="MW1213" s="4"/>
      <c r="NA1213" s="4"/>
      <c r="NM1213" s="4"/>
      <c r="NQ1213" s="4"/>
      <c r="OC1213" s="4"/>
      <c r="OG1213" s="4"/>
      <c r="OS1213" s="4"/>
      <c r="OW1213" s="4"/>
      <c r="PI1213" s="4"/>
      <c r="PM1213" s="4"/>
      <c r="PY1213" s="4"/>
      <c r="QC1213" s="4"/>
      <c r="QO1213" s="4"/>
      <c r="QS1213" s="4"/>
      <c r="RE1213" s="4"/>
      <c r="RI1213" s="4"/>
      <c r="RU1213" s="4"/>
      <c r="RY1213" s="4"/>
      <c r="SK1213" s="4"/>
      <c r="SO1213" s="4"/>
      <c r="TA1213" s="4"/>
      <c r="TE1213" s="4"/>
      <c r="TQ1213" s="4"/>
      <c r="TU1213" s="4"/>
      <c r="UG1213" s="4"/>
      <c r="UK1213" s="4"/>
      <c r="UW1213" s="4"/>
      <c r="VA1213" s="4"/>
      <c r="VM1213" s="4"/>
      <c r="VQ1213" s="4"/>
      <c r="WC1213" s="4"/>
      <c r="WG1213" s="4"/>
      <c r="WS1213" s="4"/>
      <c r="WW1213" s="4"/>
      <c r="XI1213" s="4"/>
      <c r="XM1213" s="4"/>
      <c r="XY1213" s="4"/>
      <c r="YC1213" s="4"/>
      <c r="YO1213" s="4"/>
      <c r="YS1213" s="4"/>
      <c r="ZE1213" s="4"/>
      <c r="ZI1213" s="4"/>
      <c r="ZU1213" s="4"/>
      <c r="ZY1213" s="4"/>
      <c r="AAK1213" s="4"/>
      <c r="AAO1213" s="4"/>
      <c r="ABA1213" s="4"/>
      <c r="ABE1213" s="4"/>
      <c r="ABQ1213" s="4"/>
      <c r="ABU1213" s="4"/>
      <c r="ACG1213" s="4"/>
      <c r="ACK1213" s="4"/>
      <c r="ACW1213" s="4"/>
      <c r="ADA1213" s="4"/>
      <c r="ADM1213" s="4"/>
      <c r="ADQ1213" s="4"/>
      <c r="AEC1213" s="4"/>
      <c r="AEG1213" s="4"/>
      <c r="AES1213" s="4"/>
      <c r="AEW1213" s="4"/>
      <c r="AFI1213" s="4"/>
      <c r="AFM1213" s="4"/>
      <c r="AFY1213" s="4"/>
      <c r="AGC1213" s="4"/>
      <c r="AGO1213" s="4"/>
      <c r="AGS1213" s="4"/>
      <c r="AHE1213" s="4"/>
      <c r="AHI1213" s="4"/>
      <c r="AHU1213" s="4"/>
      <c r="AHY1213" s="4"/>
      <c r="AIK1213" s="4"/>
      <c r="AIO1213" s="4"/>
      <c r="AJA1213" s="4"/>
      <c r="AJE1213" s="4"/>
      <c r="AJQ1213" s="4"/>
      <c r="AJU1213" s="4"/>
      <c r="AKG1213" s="4"/>
      <c r="AKK1213" s="4"/>
      <c r="AKW1213" s="4"/>
      <c r="ALA1213" s="4"/>
      <c r="ALM1213" s="4"/>
      <c r="ALQ1213" s="4"/>
      <c r="AMC1213" s="4"/>
      <c r="AMG1213" s="4"/>
      <c r="AMS1213" s="4"/>
      <c r="AMW1213" s="4"/>
      <c r="ANI1213" s="4"/>
      <c r="ANM1213" s="4"/>
      <c r="ANY1213" s="4"/>
      <c r="AOC1213" s="4"/>
      <c r="AOO1213" s="4"/>
      <c r="AOS1213" s="4"/>
      <c r="APE1213" s="4"/>
      <c r="API1213" s="4"/>
      <c r="APU1213" s="4"/>
      <c r="APY1213" s="4"/>
      <c r="AQK1213" s="4"/>
      <c r="AQO1213" s="4"/>
      <c r="ARA1213" s="4"/>
      <c r="ARE1213" s="4"/>
      <c r="ARQ1213" s="4"/>
      <c r="ARU1213" s="4"/>
      <c r="ASG1213" s="4"/>
      <c r="ASK1213" s="4"/>
      <c r="ASW1213" s="4"/>
      <c r="ATA1213" s="4"/>
      <c r="ATM1213" s="4"/>
      <c r="ATQ1213" s="4"/>
      <c r="AUC1213" s="4"/>
      <c r="AUG1213" s="4"/>
      <c r="AUS1213" s="4"/>
      <c r="AUW1213" s="4"/>
      <c r="AVI1213" s="4"/>
      <c r="AVM1213" s="4"/>
      <c r="AVY1213" s="4"/>
      <c r="AWC1213" s="4"/>
      <c r="AWO1213" s="4"/>
      <c r="AWS1213" s="4"/>
      <c r="AXE1213" s="4"/>
      <c r="AXI1213" s="4"/>
      <c r="AXU1213" s="4"/>
      <c r="AXY1213" s="4"/>
      <c r="AYK1213" s="4"/>
      <c r="AYO1213" s="4"/>
      <c r="AZA1213" s="4"/>
      <c r="AZE1213" s="4"/>
      <c r="AZQ1213" s="4"/>
      <c r="AZU1213" s="4"/>
      <c r="BAG1213" s="4"/>
      <c r="BAK1213" s="4"/>
      <c r="BAW1213" s="4"/>
      <c r="BBA1213" s="4"/>
      <c r="BBM1213" s="4"/>
      <c r="BBQ1213" s="4"/>
      <c r="BCC1213" s="4"/>
      <c r="BCG1213" s="4"/>
      <c r="BCS1213" s="4"/>
      <c r="BCW1213" s="4"/>
      <c r="BDI1213" s="4"/>
      <c r="BDM1213" s="4"/>
      <c r="BDY1213" s="4"/>
      <c r="BEC1213" s="4"/>
      <c r="BEO1213" s="4"/>
      <c r="BES1213" s="4"/>
      <c r="BFE1213" s="4"/>
      <c r="BFI1213" s="4"/>
      <c r="BFU1213" s="4"/>
    </row>
    <row r="1214" spans="1:1021 1033:1529" x14ac:dyDescent="0.2">
      <c r="A1214" s="4"/>
      <c r="D1214" s="16"/>
      <c r="CO1214" s="4"/>
      <c r="DA1214" s="4"/>
      <c r="DE1214" s="4"/>
      <c r="DQ1214" s="4"/>
      <c r="DU1214" s="4"/>
      <c r="EG1214" s="4"/>
      <c r="EK1214" s="4"/>
      <c r="EW1214" s="4"/>
      <c r="FA1214" s="4"/>
      <c r="FM1214" s="4"/>
      <c r="FQ1214" s="4"/>
      <c r="GC1214" s="4"/>
      <c r="GG1214" s="4"/>
      <c r="GS1214" s="4"/>
      <c r="GW1214" s="4"/>
      <c r="HI1214" s="4"/>
      <c r="HM1214" s="4"/>
      <c r="HY1214" s="4"/>
      <c r="IC1214" s="4"/>
      <c r="IO1214" s="4"/>
      <c r="IS1214" s="4"/>
      <c r="JE1214" s="4"/>
      <c r="JI1214" s="4"/>
      <c r="JU1214" s="4"/>
      <c r="JY1214" s="4"/>
      <c r="KK1214" s="4"/>
      <c r="KO1214" s="4"/>
      <c r="LA1214" s="4"/>
      <c r="LE1214" s="4"/>
      <c r="LQ1214" s="4"/>
      <c r="LU1214" s="4"/>
      <c r="MG1214" s="4"/>
      <c r="MK1214" s="4"/>
      <c r="MW1214" s="4"/>
      <c r="NA1214" s="4"/>
      <c r="NM1214" s="4"/>
      <c r="NQ1214" s="4"/>
      <c r="OC1214" s="4"/>
      <c r="OG1214" s="4"/>
      <c r="OS1214" s="4"/>
      <c r="OW1214" s="4"/>
      <c r="PI1214" s="4"/>
      <c r="PM1214" s="4"/>
      <c r="PY1214" s="4"/>
      <c r="QC1214" s="4"/>
      <c r="QO1214" s="4"/>
      <c r="QS1214" s="4"/>
      <c r="RE1214" s="4"/>
      <c r="RI1214" s="4"/>
      <c r="RU1214" s="4"/>
      <c r="RY1214" s="4"/>
      <c r="SK1214" s="4"/>
      <c r="SO1214" s="4"/>
      <c r="TA1214" s="4"/>
      <c r="TE1214" s="4"/>
      <c r="TQ1214" s="4"/>
      <c r="TU1214" s="4"/>
      <c r="UG1214" s="4"/>
      <c r="UK1214" s="4"/>
      <c r="UW1214" s="4"/>
      <c r="VA1214" s="4"/>
      <c r="VM1214" s="4"/>
      <c r="VQ1214" s="4"/>
      <c r="WC1214" s="4"/>
      <c r="WG1214" s="4"/>
      <c r="WS1214" s="4"/>
      <c r="WW1214" s="4"/>
      <c r="XI1214" s="4"/>
      <c r="XM1214" s="4"/>
      <c r="XY1214" s="4"/>
      <c r="YC1214" s="4"/>
      <c r="YO1214" s="4"/>
      <c r="YS1214" s="4"/>
      <c r="ZE1214" s="4"/>
      <c r="ZI1214" s="4"/>
      <c r="ZU1214" s="4"/>
      <c r="ZY1214" s="4"/>
      <c r="AAK1214" s="4"/>
      <c r="AAO1214" s="4"/>
      <c r="ABA1214" s="4"/>
      <c r="ABE1214" s="4"/>
      <c r="ABQ1214" s="4"/>
      <c r="ABU1214" s="4"/>
      <c r="ACG1214" s="4"/>
      <c r="ACK1214" s="4"/>
      <c r="ACW1214" s="4"/>
      <c r="ADA1214" s="4"/>
      <c r="ADM1214" s="4"/>
      <c r="ADQ1214" s="4"/>
      <c r="AEC1214" s="4"/>
      <c r="AEG1214" s="4"/>
      <c r="AES1214" s="4"/>
      <c r="AEW1214" s="4"/>
      <c r="AFI1214" s="4"/>
      <c r="AFM1214" s="4"/>
      <c r="AFY1214" s="4"/>
      <c r="AGC1214" s="4"/>
      <c r="AGO1214" s="4"/>
      <c r="AGS1214" s="4"/>
      <c r="AHE1214" s="4"/>
      <c r="AHI1214" s="4"/>
      <c r="AHU1214" s="4"/>
      <c r="AHY1214" s="4"/>
      <c r="AIK1214" s="4"/>
      <c r="AIO1214" s="4"/>
      <c r="AJA1214" s="4"/>
      <c r="AJE1214" s="4"/>
      <c r="AJQ1214" s="4"/>
      <c r="AJU1214" s="4"/>
      <c r="AKG1214" s="4"/>
      <c r="AKK1214" s="4"/>
      <c r="AKW1214" s="4"/>
      <c r="ALA1214" s="4"/>
      <c r="ALM1214" s="4"/>
      <c r="ALQ1214" s="4"/>
      <c r="AMC1214" s="4"/>
      <c r="AMG1214" s="4"/>
      <c r="AMS1214" s="4"/>
      <c r="AMW1214" s="4"/>
      <c r="ANI1214" s="4"/>
      <c r="ANM1214" s="4"/>
      <c r="ANY1214" s="4"/>
      <c r="AOC1214" s="4"/>
      <c r="AOO1214" s="4"/>
      <c r="AOS1214" s="4"/>
      <c r="APE1214" s="4"/>
      <c r="API1214" s="4"/>
      <c r="APU1214" s="4"/>
      <c r="APY1214" s="4"/>
      <c r="AQK1214" s="4"/>
      <c r="AQO1214" s="4"/>
      <c r="ARA1214" s="4"/>
      <c r="ARE1214" s="4"/>
      <c r="ARQ1214" s="4"/>
      <c r="ARU1214" s="4"/>
      <c r="ASG1214" s="4"/>
      <c r="ASK1214" s="4"/>
      <c r="ASW1214" s="4"/>
      <c r="ATA1214" s="4"/>
      <c r="ATM1214" s="4"/>
      <c r="ATQ1214" s="4"/>
      <c r="AUC1214" s="4"/>
      <c r="AUG1214" s="4"/>
      <c r="AUS1214" s="4"/>
      <c r="AUW1214" s="4"/>
      <c r="AVI1214" s="4"/>
      <c r="AVM1214" s="4"/>
      <c r="AVY1214" s="4"/>
      <c r="AWC1214" s="4"/>
      <c r="AWO1214" s="4"/>
      <c r="AWS1214" s="4"/>
      <c r="AXE1214" s="4"/>
      <c r="AXI1214" s="4"/>
      <c r="AXU1214" s="4"/>
      <c r="AXY1214" s="4"/>
      <c r="AYK1214" s="4"/>
      <c r="AYO1214" s="4"/>
      <c r="AZA1214" s="4"/>
      <c r="AZE1214" s="4"/>
      <c r="AZQ1214" s="4"/>
      <c r="AZU1214" s="4"/>
      <c r="BAG1214" s="4"/>
      <c r="BAK1214" s="4"/>
      <c r="BAW1214" s="4"/>
      <c r="BBA1214" s="4"/>
      <c r="BBM1214" s="4"/>
      <c r="BBQ1214" s="4"/>
      <c r="BCC1214" s="4"/>
      <c r="BCG1214" s="4"/>
      <c r="BCS1214" s="4"/>
      <c r="BCW1214" s="4"/>
      <c r="BDI1214" s="4"/>
      <c r="BDM1214" s="4"/>
      <c r="BDY1214" s="4"/>
      <c r="BEC1214" s="4"/>
      <c r="BEO1214" s="4"/>
      <c r="BES1214" s="4"/>
      <c r="BFE1214" s="4"/>
      <c r="BFI1214" s="4"/>
      <c r="BFU1214" s="4"/>
    </row>
    <row r="1215" spans="1:1021 1033:1529" x14ac:dyDescent="0.2">
      <c r="A1215" s="4"/>
      <c r="D1215" s="16"/>
      <c r="CO1215" s="4"/>
      <c r="DA1215" s="4"/>
      <c r="DE1215" s="4"/>
      <c r="DQ1215" s="4"/>
      <c r="DU1215" s="4"/>
      <c r="EG1215" s="4"/>
      <c r="EK1215" s="4"/>
      <c r="EW1215" s="4"/>
      <c r="FA1215" s="4"/>
      <c r="FM1215" s="4"/>
      <c r="FQ1215" s="4"/>
      <c r="GC1215" s="4"/>
      <c r="GG1215" s="4"/>
      <c r="GS1215" s="4"/>
      <c r="GW1215" s="4"/>
      <c r="HI1215" s="4"/>
      <c r="HM1215" s="4"/>
      <c r="HY1215" s="4"/>
      <c r="IC1215" s="4"/>
      <c r="IO1215" s="4"/>
      <c r="IS1215" s="4"/>
      <c r="JE1215" s="4"/>
      <c r="JI1215" s="4"/>
      <c r="JU1215" s="4"/>
      <c r="JY1215" s="4"/>
      <c r="KK1215" s="4"/>
      <c r="KO1215" s="4"/>
      <c r="LA1215" s="4"/>
      <c r="LE1215" s="4"/>
      <c r="LQ1215" s="4"/>
      <c r="LU1215" s="4"/>
      <c r="MG1215" s="4"/>
      <c r="MK1215" s="4"/>
      <c r="MW1215" s="4"/>
      <c r="NA1215" s="4"/>
      <c r="NM1215" s="4"/>
      <c r="NQ1215" s="4"/>
      <c r="OC1215" s="4"/>
      <c r="OG1215" s="4"/>
      <c r="OS1215" s="4"/>
      <c r="OW1215" s="4"/>
      <c r="PI1215" s="4"/>
      <c r="PM1215" s="4"/>
      <c r="PY1215" s="4"/>
      <c r="QC1215" s="4"/>
      <c r="QO1215" s="4"/>
      <c r="QS1215" s="4"/>
      <c r="RE1215" s="4"/>
      <c r="RI1215" s="4"/>
      <c r="RU1215" s="4"/>
      <c r="RY1215" s="4"/>
      <c r="SK1215" s="4"/>
      <c r="SO1215" s="4"/>
      <c r="TA1215" s="4"/>
      <c r="TE1215" s="4"/>
      <c r="TQ1215" s="4"/>
      <c r="TU1215" s="4"/>
      <c r="UG1215" s="4"/>
      <c r="UK1215" s="4"/>
      <c r="UW1215" s="4"/>
      <c r="VA1215" s="4"/>
      <c r="VM1215" s="4"/>
      <c r="VQ1215" s="4"/>
      <c r="WC1215" s="4"/>
      <c r="WG1215" s="4"/>
      <c r="WS1215" s="4"/>
      <c r="WW1215" s="4"/>
      <c r="XI1215" s="4"/>
      <c r="XM1215" s="4"/>
      <c r="XY1215" s="4"/>
      <c r="YC1215" s="4"/>
      <c r="YO1215" s="4"/>
      <c r="YS1215" s="4"/>
      <c r="ZE1215" s="4"/>
      <c r="ZI1215" s="4"/>
      <c r="ZU1215" s="4"/>
      <c r="ZY1215" s="4"/>
      <c r="AAK1215" s="4"/>
      <c r="AAO1215" s="4"/>
      <c r="ABA1215" s="4"/>
      <c r="ABE1215" s="4"/>
      <c r="ABQ1215" s="4"/>
      <c r="ABU1215" s="4"/>
      <c r="ACG1215" s="4"/>
      <c r="ACK1215" s="4"/>
      <c r="ACW1215" s="4"/>
      <c r="ADA1215" s="4"/>
      <c r="ADM1215" s="4"/>
      <c r="ADQ1215" s="4"/>
      <c r="AEC1215" s="4"/>
      <c r="AEG1215" s="4"/>
      <c r="AES1215" s="4"/>
      <c r="AEW1215" s="4"/>
      <c r="AFI1215" s="4"/>
      <c r="AFM1215" s="4"/>
      <c r="AFY1215" s="4"/>
      <c r="AGC1215" s="4"/>
      <c r="AGO1215" s="4"/>
      <c r="AGS1215" s="4"/>
      <c r="AHE1215" s="4"/>
      <c r="AHI1215" s="4"/>
      <c r="AHU1215" s="4"/>
      <c r="AHY1215" s="4"/>
      <c r="AIK1215" s="4"/>
      <c r="AIO1215" s="4"/>
      <c r="AJA1215" s="4"/>
      <c r="AJE1215" s="4"/>
      <c r="AJQ1215" s="4"/>
      <c r="AJU1215" s="4"/>
      <c r="AKG1215" s="4"/>
      <c r="AKK1215" s="4"/>
      <c r="AKW1215" s="4"/>
      <c r="ALA1215" s="4"/>
      <c r="ALM1215" s="4"/>
      <c r="ALQ1215" s="4"/>
      <c r="AMC1215" s="4"/>
      <c r="AMG1215" s="4"/>
      <c r="AMS1215" s="4"/>
      <c r="AMW1215" s="4"/>
      <c r="ANI1215" s="4"/>
      <c r="ANM1215" s="4"/>
      <c r="ANY1215" s="4"/>
      <c r="AOC1215" s="4"/>
      <c r="AOO1215" s="4"/>
      <c r="AOS1215" s="4"/>
      <c r="APE1215" s="4"/>
      <c r="API1215" s="4"/>
      <c r="APU1215" s="4"/>
      <c r="APY1215" s="4"/>
      <c r="AQK1215" s="4"/>
      <c r="AQO1215" s="4"/>
      <c r="ARA1215" s="4"/>
      <c r="ARE1215" s="4"/>
      <c r="ARQ1215" s="4"/>
      <c r="ARU1215" s="4"/>
      <c r="ASG1215" s="4"/>
      <c r="ASK1215" s="4"/>
      <c r="ASW1215" s="4"/>
      <c r="ATA1215" s="4"/>
      <c r="ATM1215" s="4"/>
      <c r="ATQ1215" s="4"/>
      <c r="AUC1215" s="4"/>
      <c r="AUG1215" s="4"/>
      <c r="AUS1215" s="4"/>
      <c r="AUW1215" s="4"/>
      <c r="AVI1215" s="4"/>
      <c r="AVM1215" s="4"/>
      <c r="AVY1215" s="4"/>
      <c r="AWC1215" s="4"/>
      <c r="AWO1215" s="4"/>
      <c r="AWS1215" s="4"/>
      <c r="AXE1215" s="4"/>
      <c r="AXI1215" s="4"/>
      <c r="AXU1215" s="4"/>
      <c r="AXY1215" s="4"/>
      <c r="AYK1215" s="4"/>
      <c r="AYO1215" s="4"/>
      <c r="AZA1215" s="4"/>
      <c r="AZE1215" s="4"/>
      <c r="AZQ1215" s="4"/>
      <c r="AZU1215" s="4"/>
      <c r="BAG1215" s="4"/>
      <c r="BAK1215" s="4"/>
      <c r="BAW1215" s="4"/>
      <c r="BBA1215" s="4"/>
      <c r="BBM1215" s="4"/>
      <c r="BBQ1215" s="4"/>
      <c r="BCC1215" s="4"/>
      <c r="BCG1215" s="4"/>
      <c r="BCS1215" s="4"/>
      <c r="BCW1215" s="4"/>
      <c r="BDI1215" s="4"/>
      <c r="BDM1215" s="4"/>
      <c r="BDY1215" s="4"/>
      <c r="BEC1215" s="4"/>
      <c r="BEO1215" s="4"/>
      <c r="BES1215" s="4"/>
      <c r="BFE1215" s="4"/>
      <c r="BFI1215" s="4"/>
      <c r="BFU1215" s="4"/>
    </row>
    <row r="1216" spans="1:1021 1033:1529" x14ac:dyDescent="0.2">
      <c r="A1216" s="4"/>
      <c r="D1216" s="16"/>
      <c r="CO1216" s="4"/>
      <c r="DA1216" s="4"/>
      <c r="DE1216" s="4"/>
      <c r="DQ1216" s="4"/>
      <c r="DU1216" s="4"/>
      <c r="EG1216" s="4"/>
      <c r="EK1216" s="4"/>
      <c r="EW1216" s="4"/>
      <c r="FA1216" s="4"/>
      <c r="FM1216" s="4"/>
      <c r="FQ1216" s="4"/>
      <c r="GC1216" s="4"/>
      <c r="GG1216" s="4"/>
      <c r="GS1216" s="4"/>
      <c r="GW1216" s="4"/>
      <c r="HI1216" s="4"/>
      <c r="HM1216" s="4"/>
      <c r="HY1216" s="4"/>
      <c r="IC1216" s="4"/>
      <c r="IO1216" s="4"/>
      <c r="IS1216" s="4"/>
      <c r="JE1216" s="4"/>
      <c r="JI1216" s="4"/>
      <c r="JU1216" s="4"/>
      <c r="JY1216" s="4"/>
      <c r="KK1216" s="4"/>
      <c r="KO1216" s="4"/>
      <c r="LA1216" s="4"/>
      <c r="LE1216" s="4"/>
      <c r="LQ1216" s="4"/>
      <c r="LU1216" s="4"/>
      <c r="MG1216" s="4"/>
      <c r="MK1216" s="4"/>
      <c r="MW1216" s="4"/>
      <c r="NA1216" s="4"/>
      <c r="NM1216" s="4"/>
      <c r="NQ1216" s="4"/>
      <c r="OC1216" s="4"/>
      <c r="OG1216" s="4"/>
      <c r="OS1216" s="4"/>
      <c r="OW1216" s="4"/>
      <c r="PI1216" s="4"/>
      <c r="PM1216" s="4"/>
      <c r="PY1216" s="4"/>
      <c r="QC1216" s="4"/>
      <c r="QO1216" s="4"/>
      <c r="QS1216" s="4"/>
      <c r="RE1216" s="4"/>
      <c r="RI1216" s="4"/>
      <c r="RU1216" s="4"/>
      <c r="RY1216" s="4"/>
      <c r="SK1216" s="4"/>
      <c r="SO1216" s="4"/>
      <c r="TA1216" s="4"/>
      <c r="TE1216" s="4"/>
      <c r="TQ1216" s="4"/>
      <c r="TU1216" s="4"/>
      <c r="UG1216" s="4"/>
      <c r="UK1216" s="4"/>
      <c r="UW1216" s="4"/>
      <c r="VA1216" s="4"/>
      <c r="VM1216" s="4"/>
      <c r="VQ1216" s="4"/>
      <c r="WC1216" s="4"/>
      <c r="WG1216" s="4"/>
      <c r="WS1216" s="4"/>
      <c r="WW1216" s="4"/>
      <c r="XI1216" s="4"/>
      <c r="XM1216" s="4"/>
      <c r="XY1216" s="4"/>
      <c r="YC1216" s="4"/>
      <c r="YO1216" s="4"/>
      <c r="YS1216" s="4"/>
      <c r="ZE1216" s="4"/>
      <c r="ZI1216" s="4"/>
      <c r="ZU1216" s="4"/>
      <c r="ZY1216" s="4"/>
      <c r="AAK1216" s="4"/>
      <c r="AAO1216" s="4"/>
      <c r="ABA1216" s="4"/>
      <c r="ABE1216" s="4"/>
      <c r="ABQ1216" s="4"/>
      <c r="ABU1216" s="4"/>
      <c r="ACG1216" s="4"/>
      <c r="ACK1216" s="4"/>
      <c r="ACW1216" s="4"/>
      <c r="ADA1216" s="4"/>
      <c r="ADM1216" s="4"/>
      <c r="ADQ1216" s="4"/>
      <c r="AEC1216" s="4"/>
      <c r="AEG1216" s="4"/>
      <c r="AES1216" s="4"/>
      <c r="AEW1216" s="4"/>
      <c r="AFI1216" s="4"/>
      <c r="AFM1216" s="4"/>
      <c r="AFY1216" s="4"/>
      <c r="AGC1216" s="4"/>
      <c r="AGO1216" s="4"/>
      <c r="AGS1216" s="4"/>
      <c r="AHE1216" s="4"/>
      <c r="AHI1216" s="4"/>
      <c r="AHU1216" s="4"/>
      <c r="AHY1216" s="4"/>
      <c r="AIK1216" s="4"/>
      <c r="AIO1216" s="4"/>
      <c r="AJA1216" s="4"/>
      <c r="AJE1216" s="4"/>
      <c r="AJQ1216" s="4"/>
      <c r="AJU1216" s="4"/>
      <c r="AKG1216" s="4"/>
      <c r="AKK1216" s="4"/>
      <c r="AKW1216" s="4"/>
      <c r="ALA1216" s="4"/>
      <c r="ALM1216" s="4"/>
      <c r="ALQ1216" s="4"/>
      <c r="AMC1216" s="4"/>
      <c r="AMG1216" s="4"/>
      <c r="AMS1216" s="4"/>
      <c r="AMW1216" s="4"/>
      <c r="ANI1216" s="4"/>
      <c r="ANM1216" s="4"/>
      <c r="ANY1216" s="4"/>
      <c r="AOC1216" s="4"/>
      <c r="AOO1216" s="4"/>
      <c r="AOS1216" s="4"/>
      <c r="APE1216" s="4"/>
      <c r="API1216" s="4"/>
      <c r="APU1216" s="4"/>
      <c r="APY1216" s="4"/>
      <c r="AQK1216" s="4"/>
      <c r="AQO1216" s="4"/>
      <c r="ARA1216" s="4"/>
      <c r="ARE1216" s="4"/>
      <c r="ARQ1216" s="4"/>
      <c r="ARU1216" s="4"/>
      <c r="ASG1216" s="4"/>
      <c r="ASK1216" s="4"/>
      <c r="ASW1216" s="4"/>
      <c r="ATA1216" s="4"/>
      <c r="ATM1216" s="4"/>
      <c r="ATQ1216" s="4"/>
      <c r="AUC1216" s="4"/>
      <c r="AUG1216" s="4"/>
      <c r="AUS1216" s="4"/>
      <c r="AUW1216" s="4"/>
      <c r="AVI1216" s="4"/>
      <c r="AVM1216" s="4"/>
      <c r="AVY1216" s="4"/>
      <c r="AWC1216" s="4"/>
      <c r="AWO1216" s="4"/>
      <c r="AWS1216" s="4"/>
      <c r="AXE1216" s="4"/>
      <c r="AXI1216" s="4"/>
      <c r="AXU1216" s="4"/>
      <c r="AXY1216" s="4"/>
      <c r="AYK1216" s="4"/>
      <c r="AYO1216" s="4"/>
      <c r="AZA1216" s="4"/>
      <c r="AZE1216" s="4"/>
      <c r="AZQ1216" s="4"/>
      <c r="AZU1216" s="4"/>
      <c r="BAG1216" s="4"/>
      <c r="BAK1216" s="4"/>
      <c r="BAW1216" s="4"/>
      <c r="BBA1216" s="4"/>
      <c r="BBM1216" s="4"/>
      <c r="BBQ1216" s="4"/>
      <c r="BCC1216" s="4"/>
      <c r="BCG1216" s="4"/>
      <c r="BCS1216" s="4"/>
      <c r="BCW1216" s="4"/>
      <c r="BDI1216" s="4"/>
      <c r="BDM1216" s="4"/>
      <c r="BDY1216" s="4"/>
      <c r="BEC1216" s="4"/>
      <c r="BEO1216" s="4"/>
      <c r="BES1216" s="4"/>
      <c r="BFE1216" s="4"/>
      <c r="BFI1216" s="4"/>
      <c r="BFU1216" s="4"/>
    </row>
    <row r="1217" spans="1:1021 1033:1529" x14ac:dyDescent="0.2">
      <c r="A1217" s="4"/>
      <c r="D1217" s="16"/>
      <c r="CO1217" s="4"/>
      <c r="DA1217" s="4"/>
      <c r="DE1217" s="4"/>
      <c r="DQ1217" s="4"/>
      <c r="DU1217" s="4"/>
      <c r="EG1217" s="4"/>
      <c r="EK1217" s="4"/>
      <c r="EW1217" s="4"/>
      <c r="FA1217" s="4"/>
      <c r="FM1217" s="4"/>
      <c r="FQ1217" s="4"/>
      <c r="GC1217" s="4"/>
      <c r="GG1217" s="4"/>
      <c r="GS1217" s="4"/>
      <c r="GW1217" s="4"/>
      <c r="HI1217" s="4"/>
      <c r="HM1217" s="4"/>
      <c r="HY1217" s="4"/>
      <c r="IC1217" s="4"/>
      <c r="IO1217" s="4"/>
      <c r="IS1217" s="4"/>
      <c r="JE1217" s="4"/>
      <c r="JI1217" s="4"/>
      <c r="JU1217" s="4"/>
      <c r="JY1217" s="4"/>
      <c r="KK1217" s="4"/>
      <c r="KO1217" s="4"/>
      <c r="LA1217" s="4"/>
      <c r="LE1217" s="4"/>
      <c r="LQ1217" s="4"/>
      <c r="LU1217" s="4"/>
      <c r="MG1217" s="4"/>
      <c r="MK1217" s="4"/>
      <c r="MW1217" s="4"/>
      <c r="NA1217" s="4"/>
      <c r="NM1217" s="4"/>
      <c r="NQ1217" s="4"/>
      <c r="OC1217" s="4"/>
      <c r="OG1217" s="4"/>
      <c r="OS1217" s="4"/>
      <c r="OW1217" s="4"/>
      <c r="PI1217" s="4"/>
      <c r="PM1217" s="4"/>
      <c r="PY1217" s="4"/>
      <c r="QC1217" s="4"/>
      <c r="QO1217" s="4"/>
      <c r="QS1217" s="4"/>
      <c r="RE1217" s="4"/>
      <c r="RI1217" s="4"/>
      <c r="RU1217" s="4"/>
      <c r="RY1217" s="4"/>
      <c r="SK1217" s="4"/>
      <c r="SO1217" s="4"/>
      <c r="TA1217" s="4"/>
      <c r="TE1217" s="4"/>
      <c r="TQ1217" s="4"/>
      <c r="TU1217" s="4"/>
      <c r="UG1217" s="4"/>
      <c r="UK1217" s="4"/>
      <c r="UW1217" s="4"/>
      <c r="VA1217" s="4"/>
      <c r="VM1217" s="4"/>
      <c r="VQ1217" s="4"/>
      <c r="WC1217" s="4"/>
      <c r="WG1217" s="4"/>
      <c r="WS1217" s="4"/>
      <c r="WW1217" s="4"/>
      <c r="XI1217" s="4"/>
      <c r="XM1217" s="4"/>
      <c r="XY1217" s="4"/>
      <c r="YC1217" s="4"/>
      <c r="YO1217" s="4"/>
      <c r="YS1217" s="4"/>
      <c r="ZE1217" s="4"/>
      <c r="ZI1217" s="4"/>
      <c r="ZU1217" s="4"/>
      <c r="ZY1217" s="4"/>
      <c r="AAK1217" s="4"/>
      <c r="AAO1217" s="4"/>
      <c r="ABA1217" s="4"/>
      <c r="ABE1217" s="4"/>
      <c r="ABQ1217" s="4"/>
      <c r="ABU1217" s="4"/>
      <c r="ACG1217" s="4"/>
      <c r="ACK1217" s="4"/>
      <c r="ACW1217" s="4"/>
      <c r="ADA1217" s="4"/>
      <c r="ADM1217" s="4"/>
      <c r="ADQ1217" s="4"/>
      <c r="AEC1217" s="4"/>
      <c r="AEG1217" s="4"/>
      <c r="AES1217" s="4"/>
      <c r="AEW1217" s="4"/>
      <c r="AFI1217" s="4"/>
      <c r="AFM1217" s="4"/>
      <c r="AFY1217" s="4"/>
      <c r="AGC1217" s="4"/>
      <c r="AGO1217" s="4"/>
      <c r="AGS1217" s="4"/>
      <c r="AHE1217" s="4"/>
      <c r="AHI1217" s="4"/>
      <c r="AHU1217" s="4"/>
      <c r="AHY1217" s="4"/>
      <c r="AIK1217" s="4"/>
      <c r="AIO1217" s="4"/>
      <c r="AJA1217" s="4"/>
      <c r="AJE1217" s="4"/>
      <c r="AJQ1217" s="4"/>
      <c r="AJU1217" s="4"/>
      <c r="AKG1217" s="4"/>
      <c r="AKK1217" s="4"/>
      <c r="AKW1217" s="4"/>
      <c r="ALA1217" s="4"/>
      <c r="ALM1217" s="4"/>
      <c r="ALQ1217" s="4"/>
      <c r="AMC1217" s="4"/>
      <c r="AMG1217" s="4"/>
      <c r="AMS1217" s="4"/>
      <c r="AMW1217" s="4"/>
      <c r="ANI1217" s="4"/>
      <c r="ANM1217" s="4"/>
      <c r="ANY1217" s="4"/>
      <c r="AOC1217" s="4"/>
      <c r="AOO1217" s="4"/>
      <c r="AOS1217" s="4"/>
      <c r="APE1217" s="4"/>
      <c r="API1217" s="4"/>
      <c r="APU1217" s="4"/>
      <c r="APY1217" s="4"/>
      <c r="AQK1217" s="4"/>
      <c r="AQO1217" s="4"/>
      <c r="ARA1217" s="4"/>
      <c r="ARE1217" s="4"/>
      <c r="ARQ1217" s="4"/>
      <c r="ARU1217" s="4"/>
      <c r="ASG1217" s="4"/>
      <c r="ASK1217" s="4"/>
      <c r="ASW1217" s="4"/>
      <c r="ATA1217" s="4"/>
      <c r="ATM1217" s="4"/>
      <c r="ATQ1217" s="4"/>
      <c r="AUC1217" s="4"/>
      <c r="AUG1217" s="4"/>
      <c r="AUS1217" s="4"/>
      <c r="AUW1217" s="4"/>
      <c r="AVI1217" s="4"/>
      <c r="AVM1217" s="4"/>
      <c r="AVY1217" s="4"/>
      <c r="AWC1217" s="4"/>
      <c r="AWO1217" s="4"/>
      <c r="AWS1217" s="4"/>
      <c r="AXE1217" s="4"/>
      <c r="AXI1217" s="4"/>
      <c r="AXU1217" s="4"/>
      <c r="AXY1217" s="4"/>
      <c r="AYK1217" s="4"/>
      <c r="AYO1217" s="4"/>
      <c r="AZA1217" s="4"/>
      <c r="AZE1217" s="4"/>
      <c r="AZQ1217" s="4"/>
      <c r="AZU1217" s="4"/>
      <c r="BAG1217" s="4"/>
      <c r="BAK1217" s="4"/>
      <c r="BAW1217" s="4"/>
      <c r="BBA1217" s="4"/>
      <c r="BBM1217" s="4"/>
      <c r="BBQ1217" s="4"/>
      <c r="BCC1217" s="4"/>
      <c r="BCG1217" s="4"/>
      <c r="BCS1217" s="4"/>
      <c r="BCW1217" s="4"/>
      <c r="BDI1217" s="4"/>
      <c r="BDM1217" s="4"/>
      <c r="BDY1217" s="4"/>
      <c r="BEC1217" s="4"/>
      <c r="BEO1217" s="4"/>
      <c r="BES1217" s="4"/>
      <c r="BFE1217" s="4"/>
      <c r="BFI1217" s="4"/>
      <c r="BFU1217" s="4"/>
    </row>
    <row r="1218" spans="1:1021 1033:1529" x14ac:dyDescent="0.2">
      <c r="A1218" s="4"/>
      <c r="D1218" s="16"/>
      <c r="CO1218" s="4"/>
      <c r="DA1218" s="4"/>
      <c r="DE1218" s="4"/>
      <c r="DQ1218" s="4"/>
      <c r="DU1218" s="4"/>
      <c r="EG1218" s="4"/>
      <c r="EK1218" s="4"/>
      <c r="EW1218" s="4"/>
      <c r="FA1218" s="4"/>
      <c r="FM1218" s="4"/>
      <c r="FQ1218" s="4"/>
      <c r="GC1218" s="4"/>
      <c r="GG1218" s="4"/>
      <c r="GS1218" s="4"/>
      <c r="GW1218" s="4"/>
      <c r="HI1218" s="4"/>
      <c r="HM1218" s="4"/>
      <c r="HY1218" s="4"/>
      <c r="IC1218" s="4"/>
      <c r="IO1218" s="4"/>
      <c r="IS1218" s="4"/>
      <c r="JE1218" s="4"/>
      <c r="JI1218" s="4"/>
      <c r="JU1218" s="4"/>
      <c r="JY1218" s="4"/>
      <c r="KK1218" s="4"/>
      <c r="KO1218" s="4"/>
      <c r="LA1218" s="4"/>
      <c r="LE1218" s="4"/>
      <c r="LQ1218" s="4"/>
      <c r="LU1218" s="4"/>
      <c r="MG1218" s="4"/>
      <c r="MK1218" s="4"/>
      <c r="MW1218" s="4"/>
      <c r="NA1218" s="4"/>
      <c r="NM1218" s="4"/>
      <c r="NQ1218" s="4"/>
      <c r="OC1218" s="4"/>
      <c r="OG1218" s="4"/>
      <c r="OS1218" s="4"/>
      <c r="OW1218" s="4"/>
      <c r="PI1218" s="4"/>
      <c r="PM1218" s="4"/>
      <c r="PY1218" s="4"/>
      <c r="QC1218" s="4"/>
      <c r="QO1218" s="4"/>
      <c r="QS1218" s="4"/>
      <c r="RE1218" s="4"/>
      <c r="RI1218" s="4"/>
      <c r="RU1218" s="4"/>
      <c r="RY1218" s="4"/>
      <c r="SK1218" s="4"/>
      <c r="SO1218" s="4"/>
      <c r="TA1218" s="4"/>
      <c r="TE1218" s="4"/>
      <c r="TQ1218" s="4"/>
      <c r="TU1218" s="4"/>
      <c r="UG1218" s="4"/>
      <c r="UK1218" s="4"/>
      <c r="UW1218" s="4"/>
      <c r="VA1218" s="4"/>
      <c r="VM1218" s="4"/>
      <c r="VQ1218" s="4"/>
      <c r="WC1218" s="4"/>
      <c r="WG1218" s="4"/>
      <c r="WS1218" s="4"/>
      <c r="WW1218" s="4"/>
      <c r="XI1218" s="4"/>
      <c r="XM1218" s="4"/>
      <c r="XY1218" s="4"/>
      <c r="YC1218" s="4"/>
      <c r="YO1218" s="4"/>
      <c r="YS1218" s="4"/>
      <c r="ZE1218" s="4"/>
      <c r="ZI1218" s="4"/>
      <c r="ZU1218" s="4"/>
      <c r="ZY1218" s="4"/>
      <c r="AAK1218" s="4"/>
      <c r="AAO1218" s="4"/>
      <c r="ABA1218" s="4"/>
      <c r="ABE1218" s="4"/>
      <c r="ABQ1218" s="4"/>
      <c r="ABU1218" s="4"/>
      <c r="ACG1218" s="4"/>
      <c r="ACK1218" s="4"/>
      <c r="ACW1218" s="4"/>
      <c r="ADA1218" s="4"/>
      <c r="ADM1218" s="4"/>
      <c r="ADQ1218" s="4"/>
      <c r="AEC1218" s="4"/>
      <c r="AEG1218" s="4"/>
      <c r="AES1218" s="4"/>
      <c r="AEW1218" s="4"/>
      <c r="AFI1218" s="4"/>
      <c r="AFM1218" s="4"/>
      <c r="AFY1218" s="4"/>
      <c r="AGC1218" s="4"/>
      <c r="AGO1218" s="4"/>
      <c r="AGS1218" s="4"/>
      <c r="AHE1218" s="4"/>
      <c r="AHI1218" s="4"/>
      <c r="AHU1218" s="4"/>
      <c r="AHY1218" s="4"/>
      <c r="AIK1218" s="4"/>
      <c r="AIO1218" s="4"/>
      <c r="AJA1218" s="4"/>
      <c r="AJE1218" s="4"/>
      <c r="AJQ1218" s="4"/>
      <c r="AJU1218" s="4"/>
      <c r="AKG1218" s="4"/>
      <c r="AKK1218" s="4"/>
      <c r="AKW1218" s="4"/>
      <c r="ALA1218" s="4"/>
      <c r="ALM1218" s="4"/>
      <c r="ALQ1218" s="4"/>
      <c r="AMC1218" s="4"/>
      <c r="AMG1218" s="4"/>
      <c r="AMS1218" s="4"/>
      <c r="AMW1218" s="4"/>
      <c r="ANI1218" s="4"/>
      <c r="ANM1218" s="4"/>
      <c r="ANY1218" s="4"/>
      <c r="AOC1218" s="4"/>
      <c r="AOO1218" s="4"/>
      <c r="AOS1218" s="4"/>
      <c r="APE1218" s="4"/>
      <c r="API1218" s="4"/>
      <c r="APU1218" s="4"/>
      <c r="APY1218" s="4"/>
      <c r="AQK1218" s="4"/>
      <c r="AQO1218" s="4"/>
      <c r="ARA1218" s="4"/>
      <c r="ARE1218" s="4"/>
      <c r="ARQ1218" s="4"/>
      <c r="ARU1218" s="4"/>
      <c r="ASG1218" s="4"/>
      <c r="ASK1218" s="4"/>
      <c r="ASW1218" s="4"/>
      <c r="ATA1218" s="4"/>
      <c r="ATM1218" s="4"/>
      <c r="ATQ1218" s="4"/>
      <c r="AUC1218" s="4"/>
      <c r="AUG1218" s="4"/>
      <c r="AUS1218" s="4"/>
      <c r="AUW1218" s="4"/>
      <c r="AVI1218" s="4"/>
      <c r="AVM1218" s="4"/>
      <c r="AVY1218" s="4"/>
      <c r="AWC1218" s="4"/>
      <c r="AWO1218" s="4"/>
      <c r="AWS1218" s="4"/>
      <c r="AXE1218" s="4"/>
      <c r="AXI1218" s="4"/>
      <c r="AXU1218" s="4"/>
      <c r="AXY1218" s="4"/>
      <c r="AYK1218" s="4"/>
      <c r="AYO1218" s="4"/>
      <c r="AZA1218" s="4"/>
      <c r="AZE1218" s="4"/>
      <c r="AZQ1218" s="4"/>
      <c r="AZU1218" s="4"/>
      <c r="BAG1218" s="4"/>
      <c r="BAK1218" s="4"/>
      <c r="BAW1218" s="4"/>
      <c r="BBA1218" s="4"/>
      <c r="BBM1218" s="4"/>
      <c r="BBQ1218" s="4"/>
      <c r="BCC1218" s="4"/>
      <c r="BCG1218" s="4"/>
      <c r="BCS1218" s="4"/>
      <c r="BCW1218" s="4"/>
      <c r="BDI1218" s="4"/>
      <c r="BDM1218" s="4"/>
      <c r="BDY1218" s="4"/>
      <c r="BEC1218" s="4"/>
      <c r="BEO1218" s="4"/>
      <c r="BES1218" s="4"/>
      <c r="BFE1218" s="4"/>
      <c r="BFI1218" s="4"/>
      <c r="BFU1218" s="4"/>
    </row>
    <row r="1219" spans="1:1021 1033:1529" x14ac:dyDescent="0.2">
      <c r="A1219" s="4"/>
      <c r="D1219" s="16"/>
      <c r="CO1219" s="4"/>
      <c r="DA1219" s="4"/>
      <c r="DE1219" s="4"/>
      <c r="DQ1219" s="4"/>
      <c r="DU1219" s="4"/>
      <c r="EG1219" s="4"/>
      <c r="EK1219" s="4"/>
      <c r="EW1219" s="4"/>
      <c r="FA1219" s="4"/>
      <c r="FM1219" s="4"/>
      <c r="FQ1219" s="4"/>
      <c r="GC1219" s="4"/>
      <c r="GG1219" s="4"/>
      <c r="GS1219" s="4"/>
      <c r="GW1219" s="4"/>
      <c r="HI1219" s="4"/>
      <c r="HM1219" s="4"/>
      <c r="HY1219" s="4"/>
      <c r="IC1219" s="4"/>
      <c r="IO1219" s="4"/>
      <c r="IS1219" s="4"/>
      <c r="JE1219" s="4"/>
      <c r="JI1219" s="4"/>
      <c r="JU1219" s="4"/>
      <c r="JY1219" s="4"/>
      <c r="KK1219" s="4"/>
      <c r="KO1219" s="4"/>
      <c r="LA1219" s="4"/>
      <c r="LE1219" s="4"/>
      <c r="LQ1219" s="4"/>
      <c r="LU1219" s="4"/>
      <c r="MG1219" s="4"/>
      <c r="MK1219" s="4"/>
      <c r="MW1219" s="4"/>
      <c r="NA1219" s="4"/>
      <c r="NM1219" s="4"/>
      <c r="NQ1219" s="4"/>
      <c r="OC1219" s="4"/>
      <c r="OG1219" s="4"/>
      <c r="OS1219" s="4"/>
      <c r="OW1219" s="4"/>
      <c r="PI1219" s="4"/>
      <c r="PM1219" s="4"/>
      <c r="PY1219" s="4"/>
      <c r="QC1219" s="4"/>
      <c r="QO1219" s="4"/>
      <c r="QS1219" s="4"/>
      <c r="RE1219" s="4"/>
      <c r="RI1219" s="4"/>
      <c r="RU1219" s="4"/>
      <c r="RY1219" s="4"/>
      <c r="SK1219" s="4"/>
      <c r="SO1219" s="4"/>
      <c r="TA1219" s="4"/>
      <c r="TE1219" s="4"/>
      <c r="TQ1219" s="4"/>
      <c r="TU1219" s="4"/>
      <c r="UG1219" s="4"/>
      <c r="UK1219" s="4"/>
      <c r="UW1219" s="4"/>
      <c r="VA1219" s="4"/>
      <c r="VM1219" s="4"/>
      <c r="VQ1219" s="4"/>
      <c r="WC1219" s="4"/>
      <c r="WG1219" s="4"/>
      <c r="WS1219" s="4"/>
      <c r="WW1219" s="4"/>
      <c r="XI1219" s="4"/>
      <c r="XM1219" s="4"/>
      <c r="XY1219" s="4"/>
      <c r="YC1219" s="4"/>
      <c r="YO1219" s="4"/>
      <c r="YS1219" s="4"/>
      <c r="ZE1219" s="4"/>
      <c r="ZI1219" s="4"/>
      <c r="ZU1219" s="4"/>
      <c r="ZY1219" s="4"/>
      <c r="AAK1219" s="4"/>
      <c r="AAO1219" s="4"/>
      <c r="ABA1219" s="4"/>
      <c r="ABE1219" s="4"/>
      <c r="ABQ1219" s="4"/>
      <c r="ABU1219" s="4"/>
      <c r="ACG1219" s="4"/>
      <c r="ACK1219" s="4"/>
      <c r="ACW1219" s="4"/>
      <c r="ADA1219" s="4"/>
      <c r="ADM1219" s="4"/>
      <c r="ADQ1219" s="4"/>
      <c r="AEC1219" s="4"/>
      <c r="AEG1219" s="4"/>
      <c r="AES1219" s="4"/>
      <c r="AEW1219" s="4"/>
      <c r="AFI1219" s="4"/>
      <c r="AFM1219" s="4"/>
      <c r="AFY1219" s="4"/>
      <c r="AGC1219" s="4"/>
      <c r="AGO1219" s="4"/>
      <c r="AGS1219" s="4"/>
      <c r="AHE1219" s="4"/>
      <c r="AHI1219" s="4"/>
      <c r="AHU1219" s="4"/>
      <c r="AHY1219" s="4"/>
      <c r="AIK1219" s="4"/>
      <c r="AIO1219" s="4"/>
      <c r="AJA1219" s="4"/>
      <c r="AJE1219" s="4"/>
      <c r="AJQ1219" s="4"/>
      <c r="AJU1219" s="4"/>
      <c r="AKG1219" s="4"/>
      <c r="AKK1219" s="4"/>
      <c r="AKW1219" s="4"/>
      <c r="ALA1219" s="4"/>
      <c r="ALM1219" s="4"/>
      <c r="ALQ1219" s="4"/>
      <c r="AMC1219" s="4"/>
      <c r="AMG1219" s="4"/>
      <c r="AMS1219" s="4"/>
      <c r="AMW1219" s="4"/>
      <c r="ANI1219" s="4"/>
      <c r="ANM1219" s="4"/>
      <c r="ANY1219" s="4"/>
      <c r="AOC1219" s="4"/>
      <c r="AOO1219" s="4"/>
      <c r="AOS1219" s="4"/>
      <c r="APE1219" s="4"/>
      <c r="API1219" s="4"/>
      <c r="APU1219" s="4"/>
      <c r="APY1219" s="4"/>
      <c r="AQK1219" s="4"/>
      <c r="AQO1219" s="4"/>
      <c r="ARA1219" s="4"/>
      <c r="ARE1219" s="4"/>
      <c r="ARQ1219" s="4"/>
      <c r="ARU1219" s="4"/>
      <c r="ASG1219" s="4"/>
      <c r="ASK1219" s="4"/>
      <c r="ASW1219" s="4"/>
      <c r="ATA1219" s="4"/>
      <c r="ATM1219" s="4"/>
      <c r="ATQ1219" s="4"/>
      <c r="AUC1219" s="4"/>
      <c r="AUG1219" s="4"/>
      <c r="AUS1219" s="4"/>
      <c r="AUW1219" s="4"/>
      <c r="AVI1219" s="4"/>
      <c r="AVM1219" s="4"/>
      <c r="AVY1219" s="4"/>
      <c r="AWC1219" s="4"/>
      <c r="AWO1219" s="4"/>
      <c r="AWS1219" s="4"/>
      <c r="AXE1219" s="4"/>
      <c r="AXI1219" s="4"/>
      <c r="AXU1219" s="4"/>
      <c r="AXY1219" s="4"/>
      <c r="AYK1219" s="4"/>
      <c r="AYO1219" s="4"/>
      <c r="AZA1219" s="4"/>
      <c r="AZE1219" s="4"/>
      <c r="AZQ1219" s="4"/>
      <c r="AZU1219" s="4"/>
      <c r="BAG1219" s="4"/>
      <c r="BAK1219" s="4"/>
      <c r="BAW1219" s="4"/>
      <c r="BBA1219" s="4"/>
      <c r="BBM1219" s="4"/>
      <c r="BBQ1219" s="4"/>
      <c r="BCC1219" s="4"/>
      <c r="BCG1219" s="4"/>
      <c r="BCS1219" s="4"/>
      <c r="BCW1219" s="4"/>
      <c r="BDI1219" s="4"/>
      <c r="BDM1219" s="4"/>
      <c r="BDY1219" s="4"/>
      <c r="BEC1219" s="4"/>
      <c r="BEO1219" s="4"/>
      <c r="BES1219" s="4"/>
      <c r="BFE1219" s="4"/>
      <c r="BFI1219" s="4"/>
      <c r="BFU1219" s="4"/>
    </row>
    <row r="1220" spans="1:1021 1033:1529" x14ac:dyDescent="0.2">
      <c r="A1220" s="4"/>
      <c r="D1220" s="16"/>
      <c r="CO1220" s="4"/>
      <c r="DA1220" s="4"/>
      <c r="DE1220" s="4"/>
      <c r="DQ1220" s="4"/>
      <c r="DU1220" s="4"/>
      <c r="EG1220" s="4"/>
      <c r="EK1220" s="4"/>
      <c r="EW1220" s="4"/>
      <c r="FA1220" s="4"/>
      <c r="FM1220" s="4"/>
      <c r="FQ1220" s="4"/>
      <c r="GC1220" s="4"/>
      <c r="GG1220" s="4"/>
      <c r="GS1220" s="4"/>
      <c r="GW1220" s="4"/>
      <c r="HI1220" s="4"/>
      <c r="HM1220" s="4"/>
      <c r="HY1220" s="4"/>
      <c r="IC1220" s="4"/>
      <c r="IO1220" s="4"/>
      <c r="IS1220" s="4"/>
      <c r="JE1220" s="4"/>
      <c r="JI1220" s="4"/>
      <c r="JU1220" s="4"/>
      <c r="JY1220" s="4"/>
      <c r="KK1220" s="4"/>
      <c r="KO1220" s="4"/>
      <c r="LA1220" s="4"/>
      <c r="LE1220" s="4"/>
      <c r="LQ1220" s="4"/>
      <c r="LU1220" s="4"/>
      <c r="MG1220" s="4"/>
      <c r="MK1220" s="4"/>
      <c r="MW1220" s="4"/>
      <c r="NA1220" s="4"/>
      <c r="NM1220" s="4"/>
      <c r="NQ1220" s="4"/>
      <c r="OC1220" s="4"/>
      <c r="OG1220" s="4"/>
      <c r="OS1220" s="4"/>
      <c r="OW1220" s="4"/>
      <c r="PI1220" s="4"/>
      <c r="PM1220" s="4"/>
      <c r="PY1220" s="4"/>
      <c r="QC1220" s="4"/>
      <c r="QO1220" s="4"/>
      <c r="QS1220" s="4"/>
      <c r="RE1220" s="4"/>
      <c r="RI1220" s="4"/>
      <c r="RU1220" s="4"/>
      <c r="RY1220" s="4"/>
      <c r="SK1220" s="4"/>
      <c r="SO1220" s="4"/>
      <c r="TA1220" s="4"/>
      <c r="TE1220" s="4"/>
      <c r="TQ1220" s="4"/>
      <c r="TU1220" s="4"/>
      <c r="UG1220" s="4"/>
      <c r="UK1220" s="4"/>
      <c r="UW1220" s="4"/>
      <c r="VA1220" s="4"/>
      <c r="VM1220" s="4"/>
      <c r="VQ1220" s="4"/>
      <c r="WC1220" s="4"/>
      <c r="WG1220" s="4"/>
      <c r="WS1220" s="4"/>
      <c r="WW1220" s="4"/>
      <c r="XI1220" s="4"/>
      <c r="XM1220" s="4"/>
      <c r="XY1220" s="4"/>
      <c r="YC1220" s="4"/>
      <c r="YO1220" s="4"/>
      <c r="YS1220" s="4"/>
      <c r="ZE1220" s="4"/>
      <c r="ZI1220" s="4"/>
      <c r="ZU1220" s="4"/>
      <c r="ZY1220" s="4"/>
      <c r="AAK1220" s="4"/>
      <c r="AAO1220" s="4"/>
      <c r="ABA1220" s="4"/>
      <c r="ABE1220" s="4"/>
      <c r="ABQ1220" s="4"/>
      <c r="ABU1220" s="4"/>
      <c r="ACG1220" s="4"/>
      <c r="ACK1220" s="4"/>
      <c r="ACW1220" s="4"/>
      <c r="ADA1220" s="4"/>
      <c r="ADM1220" s="4"/>
      <c r="ADQ1220" s="4"/>
      <c r="AEC1220" s="4"/>
      <c r="AEG1220" s="4"/>
      <c r="AES1220" s="4"/>
      <c r="AEW1220" s="4"/>
      <c r="AFI1220" s="4"/>
      <c r="AFM1220" s="4"/>
      <c r="AFY1220" s="4"/>
      <c r="AGC1220" s="4"/>
      <c r="AGO1220" s="4"/>
      <c r="AGS1220" s="4"/>
      <c r="AHE1220" s="4"/>
      <c r="AHI1220" s="4"/>
      <c r="AHU1220" s="4"/>
      <c r="AHY1220" s="4"/>
      <c r="AIK1220" s="4"/>
      <c r="AIO1220" s="4"/>
      <c r="AJA1220" s="4"/>
      <c r="AJE1220" s="4"/>
      <c r="AJQ1220" s="4"/>
      <c r="AJU1220" s="4"/>
      <c r="AKG1220" s="4"/>
      <c r="AKK1220" s="4"/>
      <c r="AKW1220" s="4"/>
      <c r="ALA1220" s="4"/>
      <c r="ALM1220" s="4"/>
      <c r="ALQ1220" s="4"/>
      <c r="AMC1220" s="4"/>
      <c r="AMG1220" s="4"/>
      <c r="AMS1220" s="4"/>
      <c r="AMW1220" s="4"/>
      <c r="ANI1220" s="4"/>
      <c r="ANM1220" s="4"/>
      <c r="ANY1220" s="4"/>
      <c r="AOC1220" s="4"/>
      <c r="AOO1220" s="4"/>
      <c r="AOS1220" s="4"/>
      <c r="APE1220" s="4"/>
      <c r="API1220" s="4"/>
      <c r="APU1220" s="4"/>
      <c r="APY1220" s="4"/>
      <c r="AQK1220" s="4"/>
      <c r="AQO1220" s="4"/>
      <c r="ARA1220" s="4"/>
      <c r="ARE1220" s="4"/>
      <c r="ARQ1220" s="4"/>
      <c r="ARU1220" s="4"/>
      <c r="ASG1220" s="4"/>
      <c r="ASK1220" s="4"/>
      <c r="ASW1220" s="4"/>
      <c r="ATA1220" s="4"/>
      <c r="ATM1220" s="4"/>
      <c r="ATQ1220" s="4"/>
      <c r="AUC1220" s="4"/>
      <c r="AUG1220" s="4"/>
      <c r="AUS1220" s="4"/>
      <c r="AUW1220" s="4"/>
      <c r="AVI1220" s="4"/>
      <c r="AVM1220" s="4"/>
      <c r="AVY1220" s="4"/>
      <c r="AWC1220" s="4"/>
      <c r="AWO1220" s="4"/>
      <c r="AWS1220" s="4"/>
      <c r="AXE1220" s="4"/>
      <c r="AXI1220" s="4"/>
      <c r="AXU1220" s="4"/>
      <c r="AXY1220" s="4"/>
      <c r="AYK1220" s="4"/>
      <c r="AYO1220" s="4"/>
      <c r="AZA1220" s="4"/>
      <c r="AZE1220" s="4"/>
      <c r="AZQ1220" s="4"/>
      <c r="AZU1220" s="4"/>
      <c r="BAG1220" s="4"/>
      <c r="BAK1220" s="4"/>
      <c r="BAW1220" s="4"/>
      <c r="BBA1220" s="4"/>
      <c r="BBM1220" s="4"/>
      <c r="BBQ1220" s="4"/>
      <c r="BCC1220" s="4"/>
      <c r="BCG1220" s="4"/>
      <c r="BCS1220" s="4"/>
      <c r="BCW1220" s="4"/>
      <c r="BDI1220" s="4"/>
      <c r="BDM1220" s="4"/>
      <c r="BDY1220" s="4"/>
      <c r="BEC1220" s="4"/>
      <c r="BEO1220" s="4"/>
      <c r="BES1220" s="4"/>
      <c r="BFE1220" s="4"/>
      <c r="BFI1220" s="4"/>
      <c r="BFU1220" s="4"/>
    </row>
    <row r="1221" spans="1:1021 1033:1529" x14ac:dyDescent="0.2">
      <c r="A1221" s="4"/>
      <c r="D1221" s="16"/>
      <c r="CO1221" s="4"/>
      <c r="DA1221" s="4"/>
      <c r="DE1221" s="4"/>
      <c r="DQ1221" s="4"/>
      <c r="DU1221" s="4"/>
      <c r="EG1221" s="4"/>
      <c r="EK1221" s="4"/>
      <c r="EW1221" s="4"/>
      <c r="FA1221" s="4"/>
      <c r="FM1221" s="4"/>
      <c r="FQ1221" s="4"/>
      <c r="GC1221" s="4"/>
      <c r="GG1221" s="4"/>
      <c r="GS1221" s="4"/>
      <c r="GW1221" s="4"/>
      <c r="HI1221" s="4"/>
      <c r="HM1221" s="4"/>
      <c r="HY1221" s="4"/>
      <c r="IC1221" s="4"/>
      <c r="IO1221" s="4"/>
      <c r="IS1221" s="4"/>
      <c r="JE1221" s="4"/>
      <c r="JI1221" s="4"/>
      <c r="JU1221" s="4"/>
      <c r="JY1221" s="4"/>
      <c r="KK1221" s="4"/>
      <c r="KO1221" s="4"/>
      <c r="LA1221" s="4"/>
      <c r="LE1221" s="4"/>
      <c r="LQ1221" s="4"/>
      <c r="LU1221" s="4"/>
      <c r="MG1221" s="4"/>
      <c r="MK1221" s="4"/>
      <c r="MW1221" s="4"/>
      <c r="NA1221" s="4"/>
      <c r="NM1221" s="4"/>
      <c r="NQ1221" s="4"/>
      <c r="OC1221" s="4"/>
      <c r="OG1221" s="4"/>
      <c r="OS1221" s="4"/>
      <c r="OW1221" s="4"/>
      <c r="PI1221" s="4"/>
      <c r="PM1221" s="4"/>
      <c r="PY1221" s="4"/>
      <c r="QC1221" s="4"/>
      <c r="QO1221" s="4"/>
      <c r="QS1221" s="4"/>
      <c r="RE1221" s="4"/>
      <c r="RI1221" s="4"/>
      <c r="RU1221" s="4"/>
      <c r="RY1221" s="4"/>
      <c r="SK1221" s="4"/>
      <c r="SO1221" s="4"/>
      <c r="TA1221" s="4"/>
      <c r="TE1221" s="4"/>
      <c r="TQ1221" s="4"/>
      <c r="TU1221" s="4"/>
      <c r="UG1221" s="4"/>
      <c r="UK1221" s="4"/>
      <c r="UW1221" s="4"/>
      <c r="VA1221" s="4"/>
      <c r="VM1221" s="4"/>
      <c r="VQ1221" s="4"/>
      <c r="WC1221" s="4"/>
      <c r="WG1221" s="4"/>
      <c r="WS1221" s="4"/>
      <c r="WW1221" s="4"/>
      <c r="XI1221" s="4"/>
      <c r="XM1221" s="4"/>
      <c r="XY1221" s="4"/>
      <c r="YC1221" s="4"/>
      <c r="YO1221" s="4"/>
      <c r="YS1221" s="4"/>
      <c r="ZE1221" s="4"/>
      <c r="ZI1221" s="4"/>
      <c r="ZU1221" s="4"/>
      <c r="ZY1221" s="4"/>
      <c r="AAK1221" s="4"/>
      <c r="AAO1221" s="4"/>
      <c r="ABA1221" s="4"/>
      <c r="ABE1221" s="4"/>
      <c r="ABQ1221" s="4"/>
      <c r="ABU1221" s="4"/>
      <c r="ACG1221" s="4"/>
      <c r="ACK1221" s="4"/>
      <c r="ACW1221" s="4"/>
      <c r="ADA1221" s="4"/>
      <c r="ADM1221" s="4"/>
      <c r="ADQ1221" s="4"/>
      <c r="AEC1221" s="4"/>
      <c r="AEG1221" s="4"/>
      <c r="AES1221" s="4"/>
      <c r="AEW1221" s="4"/>
      <c r="AFI1221" s="4"/>
      <c r="AFM1221" s="4"/>
      <c r="AFY1221" s="4"/>
      <c r="AGC1221" s="4"/>
      <c r="AGO1221" s="4"/>
      <c r="AGS1221" s="4"/>
      <c r="AHE1221" s="4"/>
      <c r="AHI1221" s="4"/>
      <c r="AHU1221" s="4"/>
      <c r="AHY1221" s="4"/>
      <c r="AIK1221" s="4"/>
      <c r="AIO1221" s="4"/>
      <c r="AJA1221" s="4"/>
      <c r="AJE1221" s="4"/>
      <c r="AJQ1221" s="4"/>
      <c r="AJU1221" s="4"/>
      <c r="AKG1221" s="4"/>
      <c r="AKK1221" s="4"/>
      <c r="AKW1221" s="4"/>
      <c r="ALA1221" s="4"/>
      <c r="ALM1221" s="4"/>
      <c r="ALQ1221" s="4"/>
      <c r="AMC1221" s="4"/>
      <c r="AMG1221" s="4"/>
      <c r="AMS1221" s="4"/>
      <c r="AMW1221" s="4"/>
      <c r="ANI1221" s="4"/>
      <c r="ANM1221" s="4"/>
      <c r="ANY1221" s="4"/>
      <c r="AOC1221" s="4"/>
      <c r="AOO1221" s="4"/>
      <c r="AOS1221" s="4"/>
      <c r="APE1221" s="4"/>
      <c r="API1221" s="4"/>
      <c r="APU1221" s="4"/>
      <c r="APY1221" s="4"/>
      <c r="AQK1221" s="4"/>
      <c r="AQO1221" s="4"/>
      <c r="ARA1221" s="4"/>
      <c r="ARE1221" s="4"/>
      <c r="ARQ1221" s="4"/>
      <c r="ARU1221" s="4"/>
      <c r="ASG1221" s="4"/>
      <c r="ASK1221" s="4"/>
      <c r="ASW1221" s="4"/>
      <c r="ATA1221" s="4"/>
      <c r="ATM1221" s="4"/>
      <c r="ATQ1221" s="4"/>
      <c r="AUC1221" s="4"/>
      <c r="AUG1221" s="4"/>
      <c r="AUS1221" s="4"/>
      <c r="AUW1221" s="4"/>
      <c r="AVI1221" s="4"/>
      <c r="AVM1221" s="4"/>
      <c r="AVY1221" s="4"/>
      <c r="AWC1221" s="4"/>
      <c r="AWO1221" s="4"/>
      <c r="AWS1221" s="4"/>
      <c r="AXE1221" s="4"/>
      <c r="AXI1221" s="4"/>
      <c r="AXU1221" s="4"/>
      <c r="AXY1221" s="4"/>
      <c r="AYK1221" s="4"/>
      <c r="AYO1221" s="4"/>
      <c r="AZA1221" s="4"/>
      <c r="AZE1221" s="4"/>
      <c r="AZQ1221" s="4"/>
      <c r="AZU1221" s="4"/>
      <c r="BAG1221" s="4"/>
      <c r="BAK1221" s="4"/>
      <c r="BAW1221" s="4"/>
      <c r="BBA1221" s="4"/>
      <c r="BBM1221" s="4"/>
      <c r="BBQ1221" s="4"/>
      <c r="BCC1221" s="4"/>
      <c r="BCG1221" s="4"/>
      <c r="BCS1221" s="4"/>
      <c r="BCW1221" s="4"/>
      <c r="BDI1221" s="4"/>
      <c r="BDM1221" s="4"/>
      <c r="BDY1221" s="4"/>
      <c r="BEC1221" s="4"/>
      <c r="BEO1221" s="4"/>
      <c r="BES1221" s="4"/>
      <c r="BFE1221" s="4"/>
      <c r="BFI1221" s="4"/>
      <c r="BFU1221" s="4"/>
    </row>
    <row r="1222" spans="1:1021 1033:1529" x14ac:dyDescent="0.2">
      <c r="A1222" s="4"/>
      <c r="D1222" s="16"/>
      <c r="CO1222" s="4"/>
      <c r="DA1222" s="4"/>
      <c r="DE1222" s="4"/>
      <c r="DQ1222" s="4"/>
      <c r="DU1222" s="4"/>
      <c r="EG1222" s="4"/>
      <c r="EK1222" s="4"/>
      <c r="EW1222" s="4"/>
      <c r="FA1222" s="4"/>
      <c r="FM1222" s="4"/>
      <c r="FQ1222" s="4"/>
      <c r="GC1222" s="4"/>
      <c r="GG1222" s="4"/>
      <c r="GS1222" s="4"/>
      <c r="GW1222" s="4"/>
      <c r="HI1222" s="4"/>
      <c r="HM1222" s="4"/>
      <c r="HY1222" s="4"/>
      <c r="IC1222" s="4"/>
      <c r="IO1222" s="4"/>
      <c r="IS1222" s="4"/>
      <c r="JE1222" s="4"/>
      <c r="JI1222" s="4"/>
      <c r="JU1222" s="4"/>
      <c r="JY1222" s="4"/>
      <c r="KK1222" s="4"/>
      <c r="KO1222" s="4"/>
      <c r="LA1222" s="4"/>
      <c r="LE1222" s="4"/>
      <c r="LQ1222" s="4"/>
      <c r="LU1222" s="4"/>
      <c r="MG1222" s="4"/>
      <c r="MK1222" s="4"/>
      <c r="MW1222" s="4"/>
      <c r="NA1222" s="4"/>
      <c r="NM1222" s="4"/>
      <c r="NQ1222" s="4"/>
      <c r="OC1222" s="4"/>
      <c r="OG1222" s="4"/>
      <c r="OS1222" s="4"/>
      <c r="OW1222" s="4"/>
      <c r="PI1222" s="4"/>
      <c r="PM1222" s="4"/>
      <c r="PY1222" s="4"/>
      <c r="QC1222" s="4"/>
      <c r="QO1222" s="4"/>
      <c r="QS1222" s="4"/>
      <c r="RE1222" s="4"/>
      <c r="RI1222" s="4"/>
      <c r="RU1222" s="4"/>
      <c r="RY1222" s="4"/>
      <c r="SK1222" s="4"/>
      <c r="SO1222" s="4"/>
      <c r="TA1222" s="4"/>
      <c r="TE1222" s="4"/>
      <c r="TQ1222" s="4"/>
      <c r="TU1222" s="4"/>
      <c r="UG1222" s="4"/>
      <c r="UK1222" s="4"/>
      <c r="UW1222" s="4"/>
      <c r="VA1222" s="4"/>
      <c r="VM1222" s="4"/>
      <c r="VQ1222" s="4"/>
      <c r="WC1222" s="4"/>
      <c r="WG1222" s="4"/>
      <c r="WS1222" s="4"/>
      <c r="WW1222" s="4"/>
      <c r="XI1222" s="4"/>
      <c r="XM1222" s="4"/>
      <c r="XY1222" s="4"/>
      <c r="YC1222" s="4"/>
      <c r="YO1222" s="4"/>
      <c r="YS1222" s="4"/>
      <c r="ZE1222" s="4"/>
      <c r="ZI1222" s="4"/>
      <c r="ZU1222" s="4"/>
      <c r="ZY1222" s="4"/>
      <c r="AAK1222" s="4"/>
      <c r="AAO1222" s="4"/>
      <c r="ABA1222" s="4"/>
      <c r="ABE1222" s="4"/>
      <c r="ABQ1222" s="4"/>
      <c r="ABU1222" s="4"/>
      <c r="ACG1222" s="4"/>
      <c r="ACK1222" s="4"/>
      <c r="ACW1222" s="4"/>
      <c r="ADA1222" s="4"/>
      <c r="ADM1222" s="4"/>
      <c r="ADQ1222" s="4"/>
      <c r="AEC1222" s="4"/>
      <c r="AEG1222" s="4"/>
      <c r="AES1222" s="4"/>
      <c r="AEW1222" s="4"/>
      <c r="AFI1222" s="4"/>
      <c r="AFM1222" s="4"/>
      <c r="AFY1222" s="4"/>
      <c r="AGC1222" s="4"/>
      <c r="AGO1222" s="4"/>
      <c r="AGS1222" s="4"/>
      <c r="AHE1222" s="4"/>
      <c r="AHI1222" s="4"/>
      <c r="AHU1222" s="4"/>
      <c r="AHY1222" s="4"/>
      <c r="AIK1222" s="4"/>
      <c r="AIO1222" s="4"/>
      <c r="AJA1222" s="4"/>
      <c r="AJE1222" s="4"/>
      <c r="AJQ1222" s="4"/>
      <c r="AJU1222" s="4"/>
      <c r="AKG1222" s="4"/>
      <c r="AKK1222" s="4"/>
      <c r="AKW1222" s="4"/>
      <c r="ALA1222" s="4"/>
      <c r="ALM1222" s="4"/>
      <c r="ALQ1222" s="4"/>
      <c r="AMC1222" s="4"/>
      <c r="AMG1222" s="4"/>
      <c r="AMS1222" s="4"/>
      <c r="AMW1222" s="4"/>
      <c r="ANI1222" s="4"/>
      <c r="ANM1222" s="4"/>
      <c r="ANY1222" s="4"/>
      <c r="AOC1222" s="4"/>
      <c r="AOO1222" s="4"/>
      <c r="AOS1222" s="4"/>
      <c r="APE1222" s="4"/>
      <c r="API1222" s="4"/>
      <c r="APU1222" s="4"/>
      <c r="APY1222" s="4"/>
      <c r="AQK1222" s="4"/>
      <c r="AQO1222" s="4"/>
      <c r="ARA1222" s="4"/>
      <c r="ARE1222" s="4"/>
      <c r="ARQ1222" s="4"/>
      <c r="ARU1222" s="4"/>
      <c r="ASG1222" s="4"/>
      <c r="ASK1222" s="4"/>
      <c r="ASW1222" s="4"/>
      <c r="ATA1222" s="4"/>
      <c r="ATM1222" s="4"/>
      <c r="ATQ1222" s="4"/>
      <c r="AUC1222" s="4"/>
      <c r="AUG1222" s="4"/>
      <c r="AUS1222" s="4"/>
      <c r="AUW1222" s="4"/>
      <c r="AVI1222" s="4"/>
      <c r="AVM1222" s="4"/>
      <c r="AVY1222" s="4"/>
      <c r="AWC1222" s="4"/>
      <c r="AWO1222" s="4"/>
      <c r="AWS1222" s="4"/>
      <c r="AXE1222" s="4"/>
      <c r="AXI1222" s="4"/>
      <c r="AXU1222" s="4"/>
      <c r="AXY1222" s="4"/>
      <c r="AYK1222" s="4"/>
      <c r="AYO1222" s="4"/>
      <c r="AZA1222" s="4"/>
      <c r="AZE1222" s="4"/>
      <c r="AZQ1222" s="4"/>
      <c r="AZU1222" s="4"/>
      <c r="BAG1222" s="4"/>
      <c r="BAK1222" s="4"/>
      <c r="BAW1222" s="4"/>
      <c r="BBA1222" s="4"/>
      <c r="BBM1222" s="4"/>
      <c r="BBQ1222" s="4"/>
      <c r="BCC1222" s="4"/>
      <c r="BCG1222" s="4"/>
      <c r="BCS1222" s="4"/>
      <c r="BCW1222" s="4"/>
      <c r="BDI1222" s="4"/>
      <c r="BDM1222" s="4"/>
      <c r="BDY1222" s="4"/>
      <c r="BEC1222" s="4"/>
      <c r="BEO1222" s="4"/>
      <c r="BES1222" s="4"/>
      <c r="BFE1222" s="4"/>
      <c r="BFI1222" s="4"/>
      <c r="BFU1222" s="4"/>
    </row>
    <row r="1223" spans="1:1021 1033:1529" x14ac:dyDescent="0.2">
      <c r="A1223" s="4"/>
      <c r="D1223" s="16"/>
      <c r="CO1223" s="4"/>
      <c r="DA1223" s="4"/>
      <c r="DE1223" s="4"/>
      <c r="DQ1223" s="4"/>
      <c r="DU1223" s="4"/>
      <c r="EG1223" s="4"/>
      <c r="EK1223" s="4"/>
      <c r="EW1223" s="4"/>
      <c r="FA1223" s="4"/>
      <c r="FM1223" s="4"/>
      <c r="FQ1223" s="4"/>
      <c r="GC1223" s="4"/>
      <c r="GG1223" s="4"/>
      <c r="GS1223" s="4"/>
      <c r="GW1223" s="4"/>
      <c r="HI1223" s="4"/>
      <c r="HM1223" s="4"/>
      <c r="HY1223" s="4"/>
      <c r="IC1223" s="4"/>
      <c r="IO1223" s="4"/>
      <c r="IS1223" s="4"/>
      <c r="JE1223" s="4"/>
      <c r="JI1223" s="4"/>
      <c r="JU1223" s="4"/>
      <c r="JY1223" s="4"/>
      <c r="KK1223" s="4"/>
      <c r="KO1223" s="4"/>
      <c r="LA1223" s="4"/>
      <c r="LE1223" s="4"/>
      <c r="LQ1223" s="4"/>
      <c r="LU1223" s="4"/>
      <c r="MG1223" s="4"/>
      <c r="MK1223" s="4"/>
      <c r="MW1223" s="4"/>
      <c r="NA1223" s="4"/>
      <c r="NM1223" s="4"/>
      <c r="NQ1223" s="4"/>
      <c r="OC1223" s="4"/>
      <c r="OG1223" s="4"/>
      <c r="OS1223" s="4"/>
      <c r="OW1223" s="4"/>
      <c r="PI1223" s="4"/>
      <c r="PM1223" s="4"/>
      <c r="PY1223" s="4"/>
      <c r="QC1223" s="4"/>
      <c r="QO1223" s="4"/>
      <c r="QS1223" s="4"/>
      <c r="RE1223" s="4"/>
      <c r="RI1223" s="4"/>
      <c r="RU1223" s="4"/>
      <c r="RY1223" s="4"/>
      <c r="SK1223" s="4"/>
      <c r="SO1223" s="4"/>
      <c r="TA1223" s="4"/>
      <c r="TE1223" s="4"/>
      <c r="TQ1223" s="4"/>
      <c r="TU1223" s="4"/>
      <c r="UG1223" s="4"/>
      <c r="UK1223" s="4"/>
      <c r="UW1223" s="4"/>
      <c r="VA1223" s="4"/>
      <c r="VM1223" s="4"/>
      <c r="VQ1223" s="4"/>
      <c r="WC1223" s="4"/>
      <c r="WG1223" s="4"/>
      <c r="WS1223" s="4"/>
      <c r="WW1223" s="4"/>
      <c r="XI1223" s="4"/>
      <c r="XM1223" s="4"/>
      <c r="XY1223" s="4"/>
      <c r="YC1223" s="4"/>
      <c r="YO1223" s="4"/>
      <c r="YS1223" s="4"/>
      <c r="ZE1223" s="4"/>
      <c r="ZI1223" s="4"/>
      <c r="ZU1223" s="4"/>
      <c r="ZY1223" s="4"/>
      <c r="AAK1223" s="4"/>
      <c r="AAO1223" s="4"/>
      <c r="ABA1223" s="4"/>
      <c r="ABE1223" s="4"/>
      <c r="ABQ1223" s="4"/>
      <c r="ABU1223" s="4"/>
      <c r="ACG1223" s="4"/>
      <c r="ACK1223" s="4"/>
      <c r="ACW1223" s="4"/>
      <c r="ADA1223" s="4"/>
      <c r="ADM1223" s="4"/>
      <c r="ADQ1223" s="4"/>
      <c r="AEC1223" s="4"/>
      <c r="AEG1223" s="4"/>
      <c r="AES1223" s="4"/>
      <c r="AEW1223" s="4"/>
      <c r="AFI1223" s="4"/>
      <c r="AFM1223" s="4"/>
      <c r="AFY1223" s="4"/>
      <c r="AGC1223" s="4"/>
      <c r="AGO1223" s="4"/>
      <c r="AGS1223" s="4"/>
      <c r="AHE1223" s="4"/>
      <c r="AHI1223" s="4"/>
      <c r="AHU1223" s="4"/>
      <c r="AHY1223" s="4"/>
      <c r="AIK1223" s="4"/>
      <c r="AIO1223" s="4"/>
      <c r="AJA1223" s="4"/>
      <c r="AJE1223" s="4"/>
      <c r="AJQ1223" s="4"/>
      <c r="AJU1223" s="4"/>
      <c r="AKG1223" s="4"/>
      <c r="AKK1223" s="4"/>
      <c r="AKW1223" s="4"/>
      <c r="ALA1223" s="4"/>
      <c r="ALM1223" s="4"/>
      <c r="ALQ1223" s="4"/>
      <c r="AMC1223" s="4"/>
      <c r="AMG1223" s="4"/>
      <c r="AMS1223" s="4"/>
      <c r="AMW1223" s="4"/>
      <c r="ANI1223" s="4"/>
      <c r="ANM1223" s="4"/>
      <c r="ANY1223" s="4"/>
      <c r="AOC1223" s="4"/>
      <c r="AOO1223" s="4"/>
      <c r="AOS1223" s="4"/>
      <c r="APE1223" s="4"/>
      <c r="API1223" s="4"/>
      <c r="APU1223" s="4"/>
      <c r="APY1223" s="4"/>
      <c r="AQK1223" s="4"/>
      <c r="AQO1223" s="4"/>
      <c r="ARA1223" s="4"/>
      <c r="ARE1223" s="4"/>
      <c r="ARQ1223" s="4"/>
      <c r="ARU1223" s="4"/>
      <c r="ASG1223" s="4"/>
      <c r="ASK1223" s="4"/>
      <c r="ASW1223" s="4"/>
      <c r="ATA1223" s="4"/>
      <c r="ATM1223" s="4"/>
      <c r="ATQ1223" s="4"/>
      <c r="AUC1223" s="4"/>
      <c r="AUG1223" s="4"/>
      <c r="AUS1223" s="4"/>
      <c r="AUW1223" s="4"/>
      <c r="AVI1223" s="4"/>
      <c r="AVM1223" s="4"/>
      <c r="AVY1223" s="4"/>
      <c r="AWC1223" s="4"/>
      <c r="AWO1223" s="4"/>
      <c r="AWS1223" s="4"/>
      <c r="AXE1223" s="4"/>
      <c r="AXI1223" s="4"/>
      <c r="AXU1223" s="4"/>
      <c r="AXY1223" s="4"/>
      <c r="AYK1223" s="4"/>
      <c r="AYO1223" s="4"/>
      <c r="AZA1223" s="4"/>
      <c r="AZE1223" s="4"/>
      <c r="AZQ1223" s="4"/>
      <c r="AZU1223" s="4"/>
      <c r="BAG1223" s="4"/>
      <c r="BAK1223" s="4"/>
      <c r="BAW1223" s="4"/>
      <c r="BBA1223" s="4"/>
      <c r="BBM1223" s="4"/>
      <c r="BBQ1223" s="4"/>
      <c r="BCC1223" s="4"/>
      <c r="BCG1223" s="4"/>
      <c r="BCS1223" s="4"/>
      <c r="BCW1223" s="4"/>
      <c r="BDI1223" s="4"/>
      <c r="BDM1223" s="4"/>
      <c r="BDY1223" s="4"/>
      <c r="BEC1223" s="4"/>
      <c r="BEO1223" s="4"/>
      <c r="BES1223" s="4"/>
      <c r="BFE1223" s="4"/>
      <c r="BFI1223" s="4"/>
      <c r="BFU1223" s="4"/>
    </row>
    <row r="1224" spans="1:1021 1033:1529" x14ac:dyDescent="0.2">
      <c r="A1224" s="4"/>
      <c r="D1224" s="16"/>
      <c r="CO1224" s="4"/>
      <c r="DA1224" s="4"/>
      <c r="DE1224" s="4"/>
      <c r="DQ1224" s="4"/>
      <c r="DU1224" s="4"/>
      <c r="EG1224" s="4"/>
      <c r="EK1224" s="4"/>
      <c r="EW1224" s="4"/>
      <c r="FA1224" s="4"/>
      <c r="FM1224" s="4"/>
      <c r="FQ1224" s="4"/>
      <c r="GC1224" s="4"/>
      <c r="GG1224" s="4"/>
      <c r="GS1224" s="4"/>
      <c r="GW1224" s="4"/>
      <c r="HI1224" s="4"/>
      <c r="HM1224" s="4"/>
      <c r="HY1224" s="4"/>
      <c r="IC1224" s="4"/>
      <c r="IO1224" s="4"/>
      <c r="IS1224" s="4"/>
      <c r="JE1224" s="4"/>
      <c r="JI1224" s="4"/>
      <c r="JU1224" s="4"/>
      <c r="JY1224" s="4"/>
      <c r="KK1224" s="4"/>
      <c r="KO1224" s="4"/>
      <c r="LA1224" s="4"/>
      <c r="LE1224" s="4"/>
      <c r="LQ1224" s="4"/>
      <c r="LU1224" s="4"/>
      <c r="MG1224" s="4"/>
      <c r="MK1224" s="4"/>
      <c r="MW1224" s="4"/>
      <c r="NA1224" s="4"/>
      <c r="NM1224" s="4"/>
      <c r="NQ1224" s="4"/>
      <c r="OC1224" s="4"/>
      <c r="OG1224" s="4"/>
      <c r="OS1224" s="4"/>
      <c r="OW1224" s="4"/>
      <c r="PI1224" s="4"/>
      <c r="PM1224" s="4"/>
      <c r="PY1224" s="4"/>
      <c r="QC1224" s="4"/>
      <c r="QO1224" s="4"/>
      <c r="QS1224" s="4"/>
      <c r="RE1224" s="4"/>
      <c r="RI1224" s="4"/>
      <c r="RU1224" s="4"/>
      <c r="RY1224" s="4"/>
      <c r="SK1224" s="4"/>
      <c r="SO1224" s="4"/>
      <c r="TA1224" s="4"/>
      <c r="TE1224" s="4"/>
      <c r="TQ1224" s="4"/>
      <c r="TU1224" s="4"/>
      <c r="UG1224" s="4"/>
      <c r="UK1224" s="4"/>
      <c r="UW1224" s="4"/>
      <c r="VA1224" s="4"/>
      <c r="VM1224" s="4"/>
      <c r="VQ1224" s="4"/>
      <c r="WC1224" s="4"/>
      <c r="WG1224" s="4"/>
      <c r="WS1224" s="4"/>
      <c r="WW1224" s="4"/>
      <c r="XI1224" s="4"/>
      <c r="XM1224" s="4"/>
      <c r="XY1224" s="4"/>
      <c r="YC1224" s="4"/>
      <c r="YO1224" s="4"/>
      <c r="YS1224" s="4"/>
      <c r="ZE1224" s="4"/>
      <c r="ZI1224" s="4"/>
      <c r="ZU1224" s="4"/>
      <c r="ZY1224" s="4"/>
      <c r="AAK1224" s="4"/>
      <c r="AAO1224" s="4"/>
      <c r="ABA1224" s="4"/>
      <c r="ABE1224" s="4"/>
      <c r="ABQ1224" s="4"/>
      <c r="ABU1224" s="4"/>
      <c r="ACG1224" s="4"/>
      <c r="ACK1224" s="4"/>
      <c r="ACW1224" s="4"/>
      <c r="ADA1224" s="4"/>
      <c r="ADM1224" s="4"/>
      <c r="ADQ1224" s="4"/>
      <c r="AEC1224" s="4"/>
      <c r="AEG1224" s="4"/>
      <c r="AES1224" s="4"/>
      <c r="AEW1224" s="4"/>
      <c r="AFI1224" s="4"/>
      <c r="AFM1224" s="4"/>
      <c r="AFY1224" s="4"/>
      <c r="AGC1224" s="4"/>
      <c r="AGO1224" s="4"/>
      <c r="AGS1224" s="4"/>
      <c r="AHE1224" s="4"/>
      <c r="AHI1224" s="4"/>
      <c r="AHU1224" s="4"/>
      <c r="AHY1224" s="4"/>
      <c r="AIK1224" s="4"/>
      <c r="AIO1224" s="4"/>
      <c r="AJA1224" s="4"/>
      <c r="AJE1224" s="4"/>
      <c r="AJQ1224" s="4"/>
      <c r="AJU1224" s="4"/>
      <c r="AKG1224" s="4"/>
      <c r="AKK1224" s="4"/>
      <c r="AKW1224" s="4"/>
      <c r="ALA1224" s="4"/>
      <c r="ALM1224" s="4"/>
      <c r="ALQ1224" s="4"/>
      <c r="AMC1224" s="4"/>
      <c r="AMG1224" s="4"/>
      <c r="AMS1224" s="4"/>
      <c r="AMW1224" s="4"/>
      <c r="ANI1224" s="4"/>
      <c r="ANM1224" s="4"/>
      <c r="ANY1224" s="4"/>
      <c r="AOC1224" s="4"/>
      <c r="AOO1224" s="4"/>
      <c r="AOS1224" s="4"/>
      <c r="APE1224" s="4"/>
      <c r="API1224" s="4"/>
      <c r="APU1224" s="4"/>
      <c r="APY1224" s="4"/>
      <c r="AQK1224" s="4"/>
      <c r="AQO1224" s="4"/>
      <c r="ARA1224" s="4"/>
      <c r="ARE1224" s="4"/>
      <c r="ARQ1224" s="4"/>
      <c r="ARU1224" s="4"/>
      <c r="ASG1224" s="4"/>
      <c r="ASK1224" s="4"/>
      <c r="ASW1224" s="4"/>
      <c r="ATA1224" s="4"/>
      <c r="ATM1224" s="4"/>
      <c r="ATQ1224" s="4"/>
      <c r="AUC1224" s="4"/>
      <c r="AUG1224" s="4"/>
      <c r="AUS1224" s="4"/>
      <c r="AUW1224" s="4"/>
      <c r="AVI1224" s="4"/>
      <c r="AVM1224" s="4"/>
      <c r="AVY1224" s="4"/>
      <c r="AWC1224" s="4"/>
      <c r="AWO1224" s="4"/>
      <c r="AWS1224" s="4"/>
      <c r="AXE1224" s="4"/>
      <c r="AXI1224" s="4"/>
      <c r="AXU1224" s="4"/>
      <c r="AXY1224" s="4"/>
      <c r="AYK1224" s="4"/>
      <c r="AYO1224" s="4"/>
      <c r="AZA1224" s="4"/>
      <c r="AZE1224" s="4"/>
      <c r="AZQ1224" s="4"/>
      <c r="AZU1224" s="4"/>
      <c r="BAG1224" s="4"/>
      <c r="BAK1224" s="4"/>
      <c r="BAW1224" s="4"/>
      <c r="BBA1224" s="4"/>
      <c r="BBM1224" s="4"/>
      <c r="BBQ1224" s="4"/>
      <c r="BCC1224" s="4"/>
      <c r="BCG1224" s="4"/>
      <c r="BCS1224" s="4"/>
      <c r="BCW1224" s="4"/>
      <c r="BDI1224" s="4"/>
      <c r="BDM1224" s="4"/>
      <c r="BDY1224" s="4"/>
      <c r="BEC1224" s="4"/>
      <c r="BEO1224" s="4"/>
      <c r="BES1224" s="4"/>
      <c r="BFE1224" s="4"/>
      <c r="BFI1224" s="4"/>
      <c r="BFU1224" s="4"/>
    </row>
    <row r="1225" spans="1:1021 1033:1529" x14ac:dyDescent="0.2">
      <c r="A1225" s="4"/>
      <c r="D1225" s="16"/>
      <c r="CO1225" s="4"/>
      <c r="DA1225" s="4"/>
      <c r="DE1225" s="4"/>
      <c r="DQ1225" s="4"/>
      <c r="DU1225" s="4"/>
      <c r="EG1225" s="4"/>
      <c r="EK1225" s="4"/>
      <c r="EW1225" s="4"/>
      <c r="FA1225" s="4"/>
      <c r="FM1225" s="4"/>
      <c r="FQ1225" s="4"/>
      <c r="GC1225" s="4"/>
      <c r="GG1225" s="4"/>
      <c r="GS1225" s="4"/>
      <c r="GW1225" s="4"/>
      <c r="HI1225" s="4"/>
      <c r="HM1225" s="4"/>
      <c r="HY1225" s="4"/>
      <c r="IC1225" s="4"/>
      <c r="IO1225" s="4"/>
      <c r="IS1225" s="4"/>
      <c r="JE1225" s="4"/>
      <c r="JI1225" s="4"/>
      <c r="JU1225" s="4"/>
      <c r="JY1225" s="4"/>
      <c r="KK1225" s="4"/>
      <c r="KO1225" s="4"/>
      <c r="LA1225" s="4"/>
      <c r="LE1225" s="4"/>
      <c r="LQ1225" s="4"/>
      <c r="LU1225" s="4"/>
      <c r="MG1225" s="4"/>
      <c r="MK1225" s="4"/>
      <c r="MW1225" s="4"/>
      <c r="NA1225" s="4"/>
      <c r="NM1225" s="4"/>
      <c r="NQ1225" s="4"/>
      <c r="OC1225" s="4"/>
      <c r="OG1225" s="4"/>
      <c r="OS1225" s="4"/>
      <c r="OW1225" s="4"/>
      <c r="PI1225" s="4"/>
      <c r="PM1225" s="4"/>
      <c r="PY1225" s="4"/>
      <c r="QC1225" s="4"/>
      <c r="QO1225" s="4"/>
      <c r="QS1225" s="4"/>
      <c r="RE1225" s="4"/>
      <c r="RI1225" s="4"/>
      <c r="RU1225" s="4"/>
      <c r="RY1225" s="4"/>
      <c r="SK1225" s="4"/>
      <c r="SO1225" s="4"/>
      <c r="TA1225" s="4"/>
      <c r="TE1225" s="4"/>
      <c r="TQ1225" s="4"/>
      <c r="TU1225" s="4"/>
      <c r="UG1225" s="4"/>
      <c r="UK1225" s="4"/>
      <c r="UW1225" s="4"/>
      <c r="VA1225" s="4"/>
      <c r="VM1225" s="4"/>
      <c r="VQ1225" s="4"/>
      <c r="WC1225" s="4"/>
      <c r="WG1225" s="4"/>
      <c r="WS1225" s="4"/>
      <c r="WW1225" s="4"/>
      <c r="XI1225" s="4"/>
      <c r="XM1225" s="4"/>
      <c r="XY1225" s="4"/>
      <c r="YC1225" s="4"/>
      <c r="YO1225" s="4"/>
      <c r="YS1225" s="4"/>
      <c r="ZE1225" s="4"/>
      <c r="ZI1225" s="4"/>
      <c r="ZU1225" s="4"/>
      <c r="ZY1225" s="4"/>
      <c r="AAK1225" s="4"/>
      <c r="AAO1225" s="4"/>
      <c r="ABA1225" s="4"/>
      <c r="ABE1225" s="4"/>
      <c r="ABQ1225" s="4"/>
      <c r="ABU1225" s="4"/>
      <c r="ACG1225" s="4"/>
      <c r="ACK1225" s="4"/>
      <c r="ACW1225" s="4"/>
      <c r="ADA1225" s="4"/>
      <c r="ADM1225" s="4"/>
      <c r="ADQ1225" s="4"/>
      <c r="AEC1225" s="4"/>
      <c r="AEG1225" s="4"/>
      <c r="AES1225" s="4"/>
      <c r="AEW1225" s="4"/>
      <c r="AFI1225" s="4"/>
      <c r="AFM1225" s="4"/>
      <c r="AFY1225" s="4"/>
      <c r="AGC1225" s="4"/>
      <c r="AGO1225" s="4"/>
      <c r="AGS1225" s="4"/>
      <c r="AHE1225" s="4"/>
      <c r="AHI1225" s="4"/>
      <c r="AHU1225" s="4"/>
      <c r="AHY1225" s="4"/>
      <c r="AIK1225" s="4"/>
      <c r="AIO1225" s="4"/>
      <c r="AJA1225" s="4"/>
      <c r="AJE1225" s="4"/>
      <c r="AJQ1225" s="4"/>
      <c r="AJU1225" s="4"/>
      <c r="AKG1225" s="4"/>
      <c r="AKK1225" s="4"/>
      <c r="AKW1225" s="4"/>
      <c r="ALA1225" s="4"/>
      <c r="ALM1225" s="4"/>
      <c r="ALQ1225" s="4"/>
      <c r="AMC1225" s="4"/>
      <c r="AMG1225" s="4"/>
      <c r="AMS1225" s="4"/>
      <c r="AMW1225" s="4"/>
      <c r="ANI1225" s="4"/>
      <c r="ANM1225" s="4"/>
      <c r="ANY1225" s="4"/>
      <c r="AOC1225" s="4"/>
      <c r="AOO1225" s="4"/>
      <c r="AOS1225" s="4"/>
      <c r="APE1225" s="4"/>
      <c r="API1225" s="4"/>
      <c r="APU1225" s="4"/>
      <c r="APY1225" s="4"/>
      <c r="AQK1225" s="4"/>
      <c r="AQO1225" s="4"/>
      <c r="ARA1225" s="4"/>
      <c r="ARE1225" s="4"/>
      <c r="ARQ1225" s="4"/>
      <c r="ARU1225" s="4"/>
      <c r="ASG1225" s="4"/>
      <c r="ASK1225" s="4"/>
      <c r="ASW1225" s="4"/>
      <c r="ATA1225" s="4"/>
      <c r="ATM1225" s="4"/>
      <c r="ATQ1225" s="4"/>
      <c r="AUC1225" s="4"/>
      <c r="AUG1225" s="4"/>
      <c r="AUS1225" s="4"/>
      <c r="AUW1225" s="4"/>
      <c r="AVI1225" s="4"/>
      <c r="AVM1225" s="4"/>
      <c r="AVY1225" s="4"/>
      <c r="AWC1225" s="4"/>
      <c r="AWO1225" s="4"/>
      <c r="AWS1225" s="4"/>
      <c r="AXE1225" s="4"/>
      <c r="AXI1225" s="4"/>
      <c r="AXU1225" s="4"/>
      <c r="AXY1225" s="4"/>
      <c r="AYK1225" s="4"/>
      <c r="AYO1225" s="4"/>
      <c r="AZA1225" s="4"/>
      <c r="AZE1225" s="4"/>
      <c r="AZQ1225" s="4"/>
      <c r="AZU1225" s="4"/>
      <c r="BAG1225" s="4"/>
      <c r="BAK1225" s="4"/>
      <c r="BAW1225" s="4"/>
      <c r="BBA1225" s="4"/>
      <c r="BBM1225" s="4"/>
      <c r="BBQ1225" s="4"/>
      <c r="BCC1225" s="4"/>
      <c r="BCG1225" s="4"/>
      <c r="BCS1225" s="4"/>
      <c r="BCW1225" s="4"/>
      <c r="BDI1225" s="4"/>
      <c r="BDM1225" s="4"/>
      <c r="BDY1225" s="4"/>
      <c r="BEC1225" s="4"/>
      <c r="BEO1225" s="4"/>
      <c r="BES1225" s="4"/>
      <c r="BFE1225" s="4"/>
      <c r="BFI1225" s="4"/>
      <c r="BFU1225" s="4"/>
    </row>
    <row r="1226" spans="1:1021 1033:1529" x14ac:dyDescent="0.2">
      <c r="A1226" s="4"/>
      <c r="D1226" s="16"/>
      <c r="CO1226" s="4"/>
      <c r="DA1226" s="4"/>
      <c r="DE1226" s="4"/>
      <c r="DQ1226" s="4"/>
      <c r="DU1226" s="4"/>
      <c r="EG1226" s="4"/>
      <c r="EK1226" s="4"/>
      <c r="EW1226" s="4"/>
      <c r="FA1226" s="4"/>
      <c r="FM1226" s="4"/>
      <c r="FQ1226" s="4"/>
      <c r="GC1226" s="4"/>
      <c r="GG1226" s="4"/>
      <c r="GS1226" s="4"/>
      <c r="GW1226" s="4"/>
      <c r="HI1226" s="4"/>
      <c r="HM1226" s="4"/>
      <c r="HY1226" s="4"/>
      <c r="IC1226" s="4"/>
      <c r="IO1226" s="4"/>
      <c r="IS1226" s="4"/>
      <c r="JE1226" s="4"/>
      <c r="JI1226" s="4"/>
      <c r="JU1226" s="4"/>
      <c r="JY1226" s="4"/>
      <c r="KK1226" s="4"/>
      <c r="KO1226" s="4"/>
      <c r="LA1226" s="4"/>
      <c r="LE1226" s="4"/>
      <c r="LQ1226" s="4"/>
      <c r="LU1226" s="4"/>
      <c r="MG1226" s="4"/>
      <c r="MK1226" s="4"/>
      <c r="MW1226" s="4"/>
      <c r="NA1226" s="4"/>
      <c r="NM1226" s="4"/>
      <c r="NQ1226" s="4"/>
      <c r="OC1226" s="4"/>
      <c r="OG1226" s="4"/>
      <c r="OS1226" s="4"/>
      <c r="OW1226" s="4"/>
      <c r="PI1226" s="4"/>
      <c r="PM1226" s="4"/>
      <c r="PY1226" s="4"/>
      <c r="QC1226" s="4"/>
      <c r="QO1226" s="4"/>
      <c r="QS1226" s="4"/>
      <c r="RE1226" s="4"/>
      <c r="RI1226" s="4"/>
      <c r="RU1226" s="4"/>
      <c r="RY1226" s="4"/>
      <c r="SK1226" s="4"/>
      <c r="SO1226" s="4"/>
      <c r="TA1226" s="4"/>
      <c r="TE1226" s="4"/>
      <c r="TQ1226" s="4"/>
      <c r="TU1226" s="4"/>
      <c r="UG1226" s="4"/>
      <c r="UK1226" s="4"/>
      <c r="UW1226" s="4"/>
      <c r="VA1226" s="4"/>
      <c r="VM1226" s="4"/>
      <c r="VQ1226" s="4"/>
      <c r="WC1226" s="4"/>
      <c r="WG1226" s="4"/>
      <c r="WS1226" s="4"/>
      <c r="WW1226" s="4"/>
      <c r="XI1226" s="4"/>
      <c r="XM1226" s="4"/>
      <c r="XY1226" s="4"/>
      <c r="YC1226" s="4"/>
      <c r="YO1226" s="4"/>
      <c r="YS1226" s="4"/>
      <c r="ZE1226" s="4"/>
      <c r="ZI1226" s="4"/>
      <c r="ZU1226" s="4"/>
      <c r="ZY1226" s="4"/>
      <c r="AAK1226" s="4"/>
      <c r="AAO1226" s="4"/>
      <c r="ABA1226" s="4"/>
      <c r="ABE1226" s="4"/>
      <c r="ABQ1226" s="4"/>
      <c r="ABU1226" s="4"/>
      <c r="ACG1226" s="4"/>
      <c r="ACK1226" s="4"/>
      <c r="ACW1226" s="4"/>
      <c r="ADA1226" s="4"/>
      <c r="ADM1226" s="4"/>
      <c r="ADQ1226" s="4"/>
      <c r="AEC1226" s="4"/>
      <c r="AEG1226" s="4"/>
      <c r="AES1226" s="4"/>
      <c r="AEW1226" s="4"/>
      <c r="AFI1226" s="4"/>
      <c r="AFM1226" s="4"/>
      <c r="AFY1226" s="4"/>
      <c r="AGC1226" s="4"/>
      <c r="AGO1226" s="4"/>
      <c r="AGS1226" s="4"/>
      <c r="AHE1226" s="4"/>
      <c r="AHI1226" s="4"/>
      <c r="AHU1226" s="4"/>
      <c r="AHY1226" s="4"/>
      <c r="AIK1226" s="4"/>
      <c r="AIO1226" s="4"/>
      <c r="AJA1226" s="4"/>
      <c r="AJE1226" s="4"/>
      <c r="AJQ1226" s="4"/>
      <c r="AJU1226" s="4"/>
      <c r="AKG1226" s="4"/>
      <c r="AKK1226" s="4"/>
      <c r="AKW1226" s="4"/>
      <c r="ALA1226" s="4"/>
      <c r="ALM1226" s="4"/>
      <c r="ALQ1226" s="4"/>
      <c r="AMC1226" s="4"/>
      <c r="AMG1226" s="4"/>
      <c r="AMS1226" s="4"/>
      <c r="AMW1226" s="4"/>
      <c r="ANI1226" s="4"/>
      <c r="ANM1226" s="4"/>
      <c r="ANY1226" s="4"/>
      <c r="AOC1226" s="4"/>
      <c r="AOO1226" s="4"/>
      <c r="AOS1226" s="4"/>
      <c r="APE1226" s="4"/>
      <c r="API1226" s="4"/>
      <c r="APU1226" s="4"/>
      <c r="APY1226" s="4"/>
      <c r="AQK1226" s="4"/>
      <c r="AQO1226" s="4"/>
      <c r="ARA1226" s="4"/>
      <c r="ARE1226" s="4"/>
      <c r="ARQ1226" s="4"/>
      <c r="ARU1226" s="4"/>
      <c r="ASG1226" s="4"/>
      <c r="ASK1226" s="4"/>
      <c r="ASW1226" s="4"/>
      <c r="ATA1226" s="4"/>
      <c r="ATM1226" s="4"/>
      <c r="ATQ1226" s="4"/>
      <c r="AUC1226" s="4"/>
      <c r="AUG1226" s="4"/>
      <c r="AUS1226" s="4"/>
      <c r="AUW1226" s="4"/>
      <c r="AVI1226" s="4"/>
      <c r="AVM1226" s="4"/>
      <c r="AVY1226" s="4"/>
      <c r="AWC1226" s="4"/>
      <c r="AWO1226" s="4"/>
      <c r="AWS1226" s="4"/>
      <c r="AXE1226" s="4"/>
      <c r="AXI1226" s="4"/>
      <c r="AXU1226" s="4"/>
      <c r="AXY1226" s="4"/>
      <c r="AYK1226" s="4"/>
      <c r="AYO1226" s="4"/>
      <c r="AZA1226" s="4"/>
      <c r="AZE1226" s="4"/>
      <c r="AZQ1226" s="4"/>
      <c r="AZU1226" s="4"/>
      <c r="BAG1226" s="4"/>
      <c r="BAK1226" s="4"/>
      <c r="BAW1226" s="4"/>
      <c r="BBA1226" s="4"/>
      <c r="BBM1226" s="4"/>
      <c r="BBQ1226" s="4"/>
      <c r="BCC1226" s="4"/>
      <c r="BCG1226" s="4"/>
      <c r="BCS1226" s="4"/>
      <c r="BCW1226" s="4"/>
      <c r="BDI1226" s="4"/>
      <c r="BDM1226" s="4"/>
      <c r="BDY1226" s="4"/>
      <c r="BEC1226" s="4"/>
      <c r="BEO1226" s="4"/>
      <c r="BES1226" s="4"/>
      <c r="BFE1226" s="4"/>
      <c r="BFI1226" s="4"/>
      <c r="BFU1226" s="4"/>
    </row>
    <row r="1227" spans="1:1021 1033:1529" x14ac:dyDescent="0.2">
      <c r="A1227" s="4"/>
      <c r="D1227" s="16"/>
      <c r="CO1227" s="4"/>
      <c r="DA1227" s="4"/>
      <c r="DE1227" s="4"/>
      <c r="DQ1227" s="4"/>
      <c r="DU1227" s="4"/>
      <c r="EG1227" s="4"/>
      <c r="EK1227" s="4"/>
      <c r="EW1227" s="4"/>
      <c r="FA1227" s="4"/>
      <c r="FM1227" s="4"/>
      <c r="FQ1227" s="4"/>
      <c r="GC1227" s="4"/>
      <c r="GG1227" s="4"/>
      <c r="GS1227" s="4"/>
      <c r="GW1227" s="4"/>
      <c r="HI1227" s="4"/>
      <c r="HM1227" s="4"/>
      <c r="HY1227" s="4"/>
      <c r="IC1227" s="4"/>
      <c r="IO1227" s="4"/>
      <c r="IS1227" s="4"/>
      <c r="JE1227" s="4"/>
      <c r="JI1227" s="4"/>
      <c r="JU1227" s="4"/>
      <c r="JY1227" s="4"/>
      <c r="KK1227" s="4"/>
      <c r="KO1227" s="4"/>
      <c r="LA1227" s="4"/>
      <c r="LE1227" s="4"/>
      <c r="LQ1227" s="4"/>
      <c r="LU1227" s="4"/>
      <c r="MG1227" s="4"/>
      <c r="MK1227" s="4"/>
      <c r="MW1227" s="4"/>
      <c r="NA1227" s="4"/>
      <c r="NM1227" s="4"/>
      <c r="NQ1227" s="4"/>
      <c r="OC1227" s="4"/>
      <c r="OG1227" s="4"/>
      <c r="OS1227" s="4"/>
      <c r="OW1227" s="4"/>
      <c r="PI1227" s="4"/>
      <c r="PM1227" s="4"/>
      <c r="PY1227" s="4"/>
      <c r="QC1227" s="4"/>
      <c r="QO1227" s="4"/>
      <c r="QS1227" s="4"/>
      <c r="RE1227" s="4"/>
      <c r="RI1227" s="4"/>
      <c r="RU1227" s="4"/>
      <c r="RY1227" s="4"/>
      <c r="SK1227" s="4"/>
      <c r="SO1227" s="4"/>
      <c r="TA1227" s="4"/>
      <c r="TE1227" s="4"/>
      <c r="TQ1227" s="4"/>
      <c r="TU1227" s="4"/>
      <c r="UG1227" s="4"/>
      <c r="UK1227" s="4"/>
      <c r="UW1227" s="4"/>
      <c r="VA1227" s="4"/>
      <c r="VM1227" s="4"/>
      <c r="VQ1227" s="4"/>
      <c r="WC1227" s="4"/>
      <c r="WG1227" s="4"/>
      <c r="WS1227" s="4"/>
      <c r="WW1227" s="4"/>
      <c r="XI1227" s="4"/>
      <c r="XM1227" s="4"/>
      <c r="XY1227" s="4"/>
      <c r="YC1227" s="4"/>
      <c r="YO1227" s="4"/>
      <c r="YS1227" s="4"/>
      <c r="ZE1227" s="4"/>
      <c r="ZI1227" s="4"/>
      <c r="ZU1227" s="4"/>
      <c r="ZY1227" s="4"/>
      <c r="AAK1227" s="4"/>
      <c r="AAO1227" s="4"/>
      <c r="ABA1227" s="4"/>
      <c r="ABE1227" s="4"/>
      <c r="ABQ1227" s="4"/>
      <c r="ABU1227" s="4"/>
      <c r="ACG1227" s="4"/>
      <c r="ACK1227" s="4"/>
      <c r="ACW1227" s="4"/>
      <c r="ADA1227" s="4"/>
      <c r="ADM1227" s="4"/>
      <c r="ADQ1227" s="4"/>
      <c r="AEC1227" s="4"/>
      <c r="AEG1227" s="4"/>
      <c r="AES1227" s="4"/>
      <c r="AEW1227" s="4"/>
      <c r="AFI1227" s="4"/>
      <c r="AFM1227" s="4"/>
      <c r="AFY1227" s="4"/>
      <c r="AGC1227" s="4"/>
      <c r="AGO1227" s="4"/>
      <c r="AGS1227" s="4"/>
      <c r="AHE1227" s="4"/>
      <c r="AHI1227" s="4"/>
      <c r="AHU1227" s="4"/>
      <c r="AHY1227" s="4"/>
      <c r="AIK1227" s="4"/>
      <c r="AIO1227" s="4"/>
      <c r="AJA1227" s="4"/>
      <c r="AJE1227" s="4"/>
      <c r="AJQ1227" s="4"/>
      <c r="AJU1227" s="4"/>
      <c r="AKG1227" s="4"/>
      <c r="AKK1227" s="4"/>
      <c r="AKW1227" s="4"/>
      <c r="ALA1227" s="4"/>
      <c r="ALM1227" s="4"/>
      <c r="ALQ1227" s="4"/>
      <c r="AMC1227" s="4"/>
      <c r="AMG1227" s="4"/>
      <c r="AMS1227" s="4"/>
      <c r="AMW1227" s="4"/>
      <c r="ANI1227" s="4"/>
      <c r="ANM1227" s="4"/>
      <c r="ANY1227" s="4"/>
      <c r="AOC1227" s="4"/>
      <c r="AOO1227" s="4"/>
      <c r="AOS1227" s="4"/>
      <c r="APE1227" s="4"/>
      <c r="API1227" s="4"/>
      <c r="APU1227" s="4"/>
      <c r="APY1227" s="4"/>
      <c r="AQK1227" s="4"/>
      <c r="AQO1227" s="4"/>
      <c r="ARA1227" s="4"/>
      <c r="ARE1227" s="4"/>
      <c r="ARQ1227" s="4"/>
      <c r="ARU1227" s="4"/>
      <c r="ASG1227" s="4"/>
      <c r="ASK1227" s="4"/>
      <c r="ASW1227" s="4"/>
      <c r="ATA1227" s="4"/>
      <c r="ATM1227" s="4"/>
      <c r="ATQ1227" s="4"/>
      <c r="AUC1227" s="4"/>
      <c r="AUG1227" s="4"/>
      <c r="AUS1227" s="4"/>
      <c r="AUW1227" s="4"/>
      <c r="AVI1227" s="4"/>
      <c r="AVM1227" s="4"/>
      <c r="AVY1227" s="4"/>
      <c r="AWC1227" s="4"/>
      <c r="AWO1227" s="4"/>
      <c r="AWS1227" s="4"/>
      <c r="AXE1227" s="4"/>
      <c r="AXI1227" s="4"/>
      <c r="AXU1227" s="4"/>
      <c r="AXY1227" s="4"/>
      <c r="AYK1227" s="4"/>
      <c r="AYO1227" s="4"/>
      <c r="AZA1227" s="4"/>
      <c r="AZE1227" s="4"/>
      <c r="AZQ1227" s="4"/>
      <c r="AZU1227" s="4"/>
      <c r="BAG1227" s="4"/>
      <c r="BAK1227" s="4"/>
      <c r="BAW1227" s="4"/>
      <c r="BBA1227" s="4"/>
      <c r="BBM1227" s="4"/>
      <c r="BBQ1227" s="4"/>
      <c r="BCC1227" s="4"/>
      <c r="BCG1227" s="4"/>
      <c r="BCS1227" s="4"/>
      <c r="BCW1227" s="4"/>
      <c r="BDI1227" s="4"/>
      <c r="BDM1227" s="4"/>
      <c r="BDY1227" s="4"/>
      <c r="BEC1227" s="4"/>
      <c r="BEO1227" s="4"/>
      <c r="BES1227" s="4"/>
      <c r="BFE1227" s="4"/>
      <c r="BFI1227" s="4"/>
      <c r="BFU1227" s="4"/>
    </row>
    <row r="1228" spans="1:1021 1033:1529" x14ac:dyDescent="0.2">
      <c r="A1228" s="4"/>
      <c r="D1228" s="16"/>
      <c r="CO1228" s="4"/>
      <c r="DA1228" s="4"/>
      <c r="DE1228" s="4"/>
      <c r="DQ1228" s="4"/>
      <c r="DU1228" s="4"/>
      <c r="EG1228" s="4"/>
      <c r="EK1228" s="4"/>
      <c r="EW1228" s="4"/>
      <c r="FA1228" s="4"/>
      <c r="FM1228" s="4"/>
      <c r="FQ1228" s="4"/>
      <c r="GC1228" s="4"/>
      <c r="GG1228" s="4"/>
      <c r="GS1228" s="4"/>
      <c r="GW1228" s="4"/>
      <c r="HI1228" s="4"/>
      <c r="HM1228" s="4"/>
      <c r="HY1228" s="4"/>
      <c r="IC1228" s="4"/>
      <c r="IO1228" s="4"/>
      <c r="IS1228" s="4"/>
      <c r="JE1228" s="4"/>
      <c r="JI1228" s="4"/>
      <c r="JU1228" s="4"/>
      <c r="JY1228" s="4"/>
      <c r="KK1228" s="4"/>
      <c r="KO1228" s="4"/>
      <c r="LA1228" s="4"/>
      <c r="LE1228" s="4"/>
      <c r="LQ1228" s="4"/>
      <c r="LU1228" s="4"/>
      <c r="MG1228" s="4"/>
      <c r="MK1228" s="4"/>
      <c r="MW1228" s="4"/>
      <c r="NA1228" s="4"/>
      <c r="NM1228" s="4"/>
      <c r="NQ1228" s="4"/>
      <c r="OC1228" s="4"/>
      <c r="OG1228" s="4"/>
      <c r="OS1228" s="4"/>
      <c r="OW1228" s="4"/>
      <c r="PI1228" s="4"/>
      <c r="PM1228" s="4"/>
      <c r="PY1228" s="4"/>
      <c r="QC1228" s="4"/>
      <c r="QO1228" s="4"/>
      <c r="QS1228" s="4"/>
      <c r="RE1228" s="4"/>
      <c r="RI1228" s="4"/>
      <c r="RU1228" s="4"/>
      <c r="RY1228" s="4"/>
      <c r="SK1228" s="4"/>
      <c r="SO1228" s="4"/>
      <c r="TA1228" s="4"/>
      <c r="TE1228" s="4"/>
      <c r="TQ1228" s="4"/>
      <c r="TU1228" s="4"/>
      <c r="UG1228" s="4"/>
      <c r="UK1228" s="4"/>
      <c r="UW1228" s="4"/>
      <c r="VA1228" s="4"/>
      <c r="VM1228" s="4"/>
      <c r="VQ1228" s="4"/>
      <c r="WC1228" s="4"/>
      <c r="WG1228" s="4"/>
      <c r="WS1228" s="4"/>
      <c r="WW1228" s="4"/>
      <c r="XI1228" s="4"/>
      <c r="XM1228" s="4"/>
      <c r="XY1228" s="4"/>
      <c r="YC1228" s="4"/>
      <c r="YO1228" s="4"/>
      <c r="YS1228" s="4"/>
      <c r="ZE1228" s="4"/>
      <c r="ZI1228" s="4"/>
      <c r="ZU1228" s="4"/>
      <c r="ZY1228" s="4"/>
      <c r="AAK1228" s="4"/>
      <c r="AAO1228" s="4"/>
      <c r="ABA1228" s="4"/>
      <c r="ABE1228" s="4"/>
      <c r="ABQ1228" s="4"/>
      <c r="ABU1228" s="4"/>
      <c r="ACG1228" s="4"/>
      <c r="ACK1228" s="4"/>
      <c r="ACW1228" s="4"/>
      <c r="ADA1228" s="4"/>
      <c r="ADM1228" s="4"/>
      <c r="ADQ1228" s="4"/>
      <c r="AEC1228" s="4"/>
      <c r="AEG1228" s="4"/>
      <c r="AES1228" s="4"/>
      <c r="AEW1228" s="4"/>
      <c r="AFI1228" s="4"/>
      <c r="AFM1228" s="4"/>
      <c r="AFY1228" s="4"/>
      <c r="AGC1228" s="4"/>
      <c r="AGO1228" s="4"/>
      <c r="AGS1228" s="4"/>
      <c r="AHE1228" s="4"/>
      <c r="AHI1228" s="4"/>
      <c r="AHU1228" s="4"/>
      <c r="AHY1228" s="4"/>
      <c r="AIK1228" s="4"/>
      <c r="AIO1228" s="4"/>
      <c r="AJA1228" s="4"/>
      <c r="AJE1228" s="4"/>
      <c r="AJQ1228" s="4"/>
      <c r="AJU1228" s="4"/>
      <c r="AKG1228" s="4"/>
      <c r="AKK1228" s="4"/>
      <c r="AKW1228" s="4"/>
      <c r="ALA1228" s="4"/>
      <c r="ALM1228" s="4"/>
      <c r="ALQ1228" s="4"/>
      <c r="AMC1228" s="4"/>
      <c r="AMG1228" s="4"/>
      <c r="AMS1228" s="4"/>
      <c r="AMW1228" s="4"/>
      <c r="ANI1228" s="4"/>
      <c r="ANM1228" s="4"/>
      <c r="ANY1228" s="4"/>
      <c r="AOC1228" s="4"/>
      <c r="AOO1228" s="4"/>
      <c r="AOS1228" s="4"/>
      <c r="APE1228" s="4"/>
      <c r="API1228" s="4"/>
      <c r="APU1228" s="4"/>
      <c r="APY1228" s="4"/>
      <c r="AQK1228" s="4"/>
      <c r="AQO1228" s="4"/>
      <c r="ARA1228" s="4"/>
      <c r="ARE1228" s="4"/>
      <c r="ARQ1228" s="4"/>
      <c r="ARU1228" s="4"/>
      <c r="ASG1228" s="4"/>
      <c r="ASK1228" s="4"/>
      <c r="ASW1228" s="4"/>
      <c r="ATA1228" s="4"/>
      <c r="ATM1228" s="4"/>
      <c r="ATQ1228" s="4"/>
      <c r="AUC1228" s="4"/>
      <c r="AUG1228" s="4"/>
      <c r="AUS1228" s="4"/>
      <c r="AUW1228" s="4"/>
      <c r="AVI1228" s="4"/>
      <c r="AVM1228" s="4"/>
      <c r="AVY1228" s="4"/>
      <c r="AWC1228" s="4"/>
      <c r="AWO1228" s="4"/>
      <c r="AWS1228" s="4"/>
      <c r="AXE1228" s="4"/>
      <c r="AXI1228" s="4"/>
      <c r="AXU1228" s="4"/>
      <c r="AXY1228" s="4"/>
      <c r="AYK1228" s="4"/>
      <c r="AYO1228" s="4"/>
      <c r="AZA1228" s="4"/>
      <c r="AZE1228" s="4"/>
      <c r="AZQ1228" s="4"/>
      <c r="AZU1228" s="4"/>
      <c r="BAG1228" s="4"/>
      <c r="BAK1228" s="4"/>
      <c r="BAW1228" s="4"/>
      <c r="BBA1228" s="4"/>
      <c r="BBM1228" s="4"/>
      <c r="BBQ1228" s="4"/>
      <c r="BCC1228" s="4"/>
      <c r="BCG1228" s="4"/>
      <c r="BCS1228" s="4"/>
      <c r="BCW1228" s="4"/>
      <c r="BDI1228" s="4"/>
      <c r="BDM1228" s="4"/>
      <c r="BDY1228" s="4"/>
      <c r="BEC1228" s="4"/>
      <c r="BEO1228" s="4"/>
      <c r="BES1228" s="4"/>
      <c r="BFE1228" s="4"/>
      <c r="BFI1228" s="4"/>
      <c r="BFU1228" s="4"/>
    </row>
    <row r="1229" spans="1:1021 1033:1529" x14ac:dyDescent="0.2">
      <c r="A1229" s="4"/>
      <c r="D1229" s="16"/>
      <c r="CO1229" s="4"/>
      <c r="DA1229" s="4"/>
      <c r="DE1229" s="4"/>
      <c r="DQ1229" s="4"/>
      <c r="DU1229" s="4"/>
      <c r="EG1229" s="4"/>
      <c r="EK1229" s="4"/>
      <c r="EW1229" s="4"/>
      <c r="FA1229" s="4"/>
      <c r="FM1229" s="4"/>
      <c r="FQ1229" s="4"/>
      <c r="GC1229" s="4"/>
      <c r="GG1229" s="4"/>
      <c r="GS1229" s="4"/>
      <c r="GW1229" s="4"/>
      <c r="HI1229" s="4"/>
      <c r="HM1229" s="4"/>
      <c r="HY1229" s="4"/>
      <c r="IC1229" s="4"/>
      <c r="IO1229" s="4"/>
      <c r="IS1229" s="4"/>
      <c r="JE1229" s="4"/>
      <c r="JI1229" s="4"/>
      <c r="JU1229" s="4"/>
      <c r="JY1229" s="4"/>
      <c r="KK1229" s="4"/>
      <c r="KO1229" s="4"/>
      <c r="LA1229" s="4"/>
      <c r="LE1229" s="4"/>
      <c r="LQ1229" s="4"/>
      <c r="LU1229" s="4"/>
      <c r="MG1229" s="4"/>
      <c r="MK1229" s="4"/>
      <c r="MW1229" s="4"/>
      <c r="NA1229" s="4"/>
      <c r="NM1229" s="4"/>
      <c r="NQ1229" s="4"/>
      <c r="OC1229" s="4"/>
      <c r="OG1229" s="4"/>
      <c r="OS1229" s="4"/>
      <c r="OW1229" s="4"/>
      <c r="PI1229" s="4"/>
      <c r="PM1229" s="4"/>
      <c r="PY1229" s="4"/>
      <c r="QC1229" s="4"/>
      <c r="QO1229" s="4"/>
      <c r="QS1229" s="4"/>
      <c r="RE1229" s="4"/>
      <c r="RI1229" s="4"/>
      <c r="RU1229" s="4"/>
      <c r="RY1229" s="4"/>
      <c r="SK1229" s="4"/>
      <c r="SO1229" s="4"/>
      <c r="TA1229" s="4"/>
      <c r="TE1229" s="4"/>
      <c r="TQ1229" s="4"/>
      <c r="TU1229" s="4"/>
      <c r="UG1229" s="4"/>
      <c r="UK1229" s="4"/>
      <c r="UW1229" s="4"/>
      <c r="VA1229" s="4"/>
      <c r="VM1229" s="4"/>
      <c r="VQ1229" s="4"/>
      <c r="WC1229" s="4"/>
      <c r="WG1229" s="4"/>
      <c r="WS1229" s="4"/>
      <c r="WW1229" s="4"/>
      <c r="XI1229" s="4"/>
      <c r="XM1229" s="4"/>
      <c r="XY1229" s="4"/>
      <c r="YC1229" s="4"/>
      <c r="YO1229" s="4"/>
      <c r="YS1229" s="4"/>
      <c r="ZE1229" s="4"/>
      <c r="ZI1229" s="4"/>
      <c r="ZU1229" s="4"/>
      <c r="ZY1229" s="4"/>
      <c r="AAK1229" s="4"/>
      <c r="AAO1229" s="4"/>
      <c r="ABA1229" s="4"/>
      <c r="ABE1229" s="4"/>
      <c r="ABQ1229" s="4"/>
      <c r="ABU1229" s="4"/>
      <c r="ACG1229" s="4"/>
      <c r="ACK1229" s="4"/>
      <c r="ACW1229" s="4"/>
      <c r="ADA1229" s="4"/>
      <c r="ADM1229" s="4"/>
      <c r="ADQ1229" s="4"/>
      <c r="AEC1229" s="4"/>
      <c r="AEG1229" s="4"/>
      <c r="AES1229" s="4"/>
      <c r="AEW1229" s="4"/>
      <c r="AFI1229" s="4"/>
      <c r="AFM1229" s="4"/>
      <c r="AFY1229" s="4"/>
      <c r="AGC1229" s="4"/>
      <c r="AGO1229" s="4"/>
      <c r="AGS1229" s="4"/>
      <c r="AHE1229" s="4"/>
      <c r="AHI1229" s="4"/>
      <c r="AHU1229" s="4"/>
      <c r="AHY1229" s="4"/>
      <c r="AIK1229" s="4"/>
      <c r="AIO1229" s="4"/>
      <c r="AJA1229" s="4"/>
      <c r="AJE1229" s="4"/>
      <c r="AJQ1229" s="4"/>
      <c r="AJU1229" s="4"/>
      <c r="AKG1229" s="4"/>
      <c r="AKK1229" s="4"/>
      <c r="AKW1229" s="4"/>
      <c r="ALA1229" s="4"/>
      <c r="ALM1229" s="4"/>
      <c r="ALQ1229" s="4"/>
      <c r="AMC1229" s="4"/>
      <c r="AMG1229" s="4"/>
      <c r="AMS1229" s="4"/>
      <c r="AMW1229" s="4"/>
      <c r="ANI1229" s="4"/>
      <c r="ANM1229" s="4"/>
      <c r="ANY1229" s="4"/>
      <c r="AOC1229" s="4"/>
      <c r="AOO1229" s="4"/>
      <c r="AOS1229" s="4"/>
      <c r="APE1229" s="4"/>
      <c r="API1229" s="4"/>
      <c r="APU1229" s="4"/>
      <c r="APY1229" s="4"/>
      <c r="AQK1229" s="4"/>
      <c r="AQO1229" s="4"/>
      <c r="ARA1229" s="4"/>
      <c r="ARE1229" s="4"/>
      <c r="ARQ1229" s="4"/>
      <c r="ARU1229" s="4"/>
      <c r="ASG1229" s="4"/>
      <c r="ASK1229" s="4"/>
      <c r="ASW1229" s="4"/>
      <c r="ATA1229" s="4"/>
      <c r="ATM1229" s="4"/>
      <c r="ATQ1229" s="4"/>
      <c r="AUC1229" s="4"/>
      <c r="AUG1229" s="4"/>
      <c r="AUS1229" s="4"/>
      <c r="AUW1229" s="4"/>
      <c r="AVI1229" s="4"/>
      <c r="AVM1229" s="4"/>
      <c r="AVY1229" s="4"/>
      <c r="AWC1229" s="4"/>
      <c r="AWO1229" s="4"/>
      <c r="AWS1229" s="4"/>
      <c r="AXE1229" s="4"/>
      <c r="AXI1229" s="4"/>
      <c r="AXU1229" s="4"/>
      <c r="AXY1229" s="4"/>
      <c r="AYK1229" s="4"/>
      <c r="AYO1229" s="4"/>
      <c r="AZA1229" s="4"/>
      <c r="AZE1229" s="4"/>
      <c r="AZQ1229" s="4"/>
      <c r="AZU1229" s="4"/>
      <c r="BAG1229" s="4"/>
      <c r="BAK1229" s="4"/>
      <c r="BAW1229" s="4"/>
      <c r="BBA1229" s="4"/>
      <c r="BBM1229" s="4"/>
      <c r="BBQ1229" s="4"/>
      <c r="BCC1229" s="4"/>
      <c r="BCG1229" s="4"/>
      <c r="BCS1229" s="4"/>
      <c r="BCW1229" s="4"/>
      <c r="BDI1229" s="4"/>
      <c r="BDM1229" s="4"/>
      <c r="BDY1229" s="4"/>
      <c r="BEC1229" s="4"/>
      <c r="BEO1229" s="4"/>
      <c r="BES1229" s="4"/>
      <c r="BFE1229" s="4"/>
      <c r="BFI1229" s="4"/>
      <c r="BFU1229" s="4"/>
    </row>
    <row r="1230" spans="1:1021 1033:1529" x14ac:dyDescent="0.2">
      <c r="A1230" s="4"/>
      <c r="D1230" s="16"/>
      <c r="CO1230" s="4"/>
      <c r="DA1230" s="4"/>
      <c r="DE1230" s="4"/>
      <c r="DQ1230" s="4"/>
      <c r="DU1230" s="4"/>
      <c r="EG1230" s="4"/>
      <c r="EK1230" s="4"/>
      <c r="EW1230" s="4"/>
      <c r="FA1230" s="4"/>
      <c r="FM1230" s="4"/>
      <c r="FQ1230" s="4"/>
      <c r="GC1230" s="4"/>
      <c r="GG1230" s="4"/>
      <c r="GS1230" s="4"/>
      <c r="GW1230" s="4"/>
      <c r="HI1230" s="4"/>
      <c r="HM1230" s="4"/>
      <c r="HY1230" s="4"/>
      <c r="IC1230" s="4"/>
      <c r="IO1230" s="4"/>
      <c r="IS1230" s="4"/>
      <c r="JE1230" s="4"/>
      <c r="JI1230" s="4"/>
      <c r="JU1230" s="4"/>
      <c r="JY1230" s="4"/>
      <c r="KK1230" s="4"/>
      <c r="KO1230" s="4"/>
      <c r="LA1230" s="4"/>
      <c r="LE1230" s="4"/>
      <c r="LQ1230" s="4"/>
      <c r="LU1230" s="4"/>
      <c r="MG1230" s="4"/>
      <c r="MK1230" s="4"/>
      <c r="MW1230" s="4"/>
      <c r="NA1230" s="4"/>
      <c r="NM1230" s="4"/>
      <c r="NQ1230" s="4"/>
      <c r="OC1230" s="4"/>
      <c r="OG1230" s="4"/>
      <c r="OS1230" s="4"/>
      <c r="OW1230" s="4"/>
      <c r="PI1230" s="4"/>
      <c r="PM1230" s="4"/>
      <c r="PY1230" s="4"/>
      <c r="QC1230" s="4"/>
      <c r="QO1230" s="4"/>
      <c r="QS1230" s="4"/>
      <c r="RE1230" s="4"/>
      <c r="RI1230" s="4"/>
      <c r="RU1230" s="4"/>
      <c r="RY1230" s="4"/>
      <c r="SK1230" s="4"/>
      <c r="SO1230" s="4"/>
      <c r="TA1230" s="4"/>
      <c r="TE1230" s="4"/>
      <c r="TQ1230" s="4"/>
      <c r="TU1230" s="4"/>
      <c r="UG1230" s="4"/>
      <c r="UK1230" s="4"/>
      <c r="UW1230" s="4"/>
      <c r="VA1230" s="4"/>
      <c r="VM1230" s="4"/>
      <c r="VQ1230" s="4"/>
      <c r="WC1230" s="4"/>
      <c r="WG1230" s="4"/>
      <c r="WS1230" s="4"/>
      <c r="WW1230" s="4"/>
      <c r="XI1230" s="4"/>
      <c r="XM1230" s="4"/>
      <c r="XY1230" s="4"/>
      <c r="YC1230" s="4"/>
      <c r="YO1230" s="4"/>
      <c r="YS1230" s="4"/>
      <c r="ZE1230" s="4"/>
      <c r="ZI1230" s="4"/>
      <c r="ZU1230" s="4"/>
      <c r="ZY1230" s="4"/>
      <c r="AAK1230" s="4"/>
      <c r="AAO1230" s="4"/>
      <c r="ABA1230" s="4"/>
      <c r="ABE1230" s="4"/>
      <c r="ABQ1230" s="4"/>
      <c r="ABU1230" s="4"/>
      <c r="ACG1230" s="4"/>
      <c r="ACK1230" s="4"/>
      <c r="ACW1230" s="4"/>
      <c r="ADA1230" s="4"/>
      <c r="ADM1230" s="4"/>
      <c r="ADQ1230" s="4"/>
      <c r="AEC1230" s="4"/>
      <c r="AEG1230" s="4"/>
      <c r="AES1230" s="4"/>
      <c r="AEW1230" s="4"/>
      <c r="AFI1230" s="4"/>
      <c r="AFM1230" s="4"/>
      <c r="AFY1230" s="4"/>
      <c r="AGC1230" s="4"/>
      <c r="AGO1230" s="4"/>
      <c r="AGS1230" s="4"/>
      <c r="AHE1230" s="4"/>
      <c r="AHI1230" s="4"/>
      <c r="AHU1230" s="4"/>
      <c r="AHY1230" s="4"/>
      <c r="AIK1230" s="4"/>
      <c r="AIO1230" s="4"/>
      <c r="AJA1230" s="4"/>
      <c r="AJE1230" s="4"/>
      <c r="AJQ1230" s="4"/>
      <c r="AJU1230" s="4"/>
      <c r="AKG1230" s="4"/>
      <c r="AKK1230" s="4"/>
      <c r="AKW1230" s="4"/>
      <c r="ALA1230" s="4"/>
      <c r="ALM1230" s="4"/>
      <c r="ALQ1230" s="4"/>
      <c r="AMC1230" s="4"/>
      <c r="AMG1230" s="4"/>
      <c r="AMS1230" s="4"/>
      <c r="AMW1230" s="4"/>
      <c r="ANI1230" s="4"/>
      <c r="ANM1230" s="4"/>
      <c r="ANY1230" s="4"/>
      <c r="AOC1230" s="4"/>
      <c r="AOO1230" s="4"/>
      <c r="AOS1230" s="4"/>
      <c r="APE1230" s="4"/>
      <c r="API1230" s="4"/>
      <c r="APU1230" s="4"/>
      <c r="APY1230" s="4"/>
      <c r="AQK1230" s="4"/>
      <c r="AQO1230" s="4"/>
      <c r="ARA1230" s="4"/>
      <c r="ARE1230" s="4"/>
      <c r="ARQ1230" s="4"/>
      <c r="ARU1230" s="4"/>
      <c r="ASG1230" s="4"/>
      <c r="ASK1230" s="4"/>
      <c r="ASW1230" s="4"/>
      <c r="ATA1230" s="4"/>
      <c r="ATM1230" s="4"/>
      <c r="ATQ1230" s="4"/>
      <c r="AUC1230" s="4"/>
      <c r="AUG1230" s="4"/>
      <c r="AUS1230" s="4"/>
      <c r="AUW1230" s="4"/>
      <c r="AVI1230" s="4"/>
      <c r="AVM1230" s="4"/>
      <c r="AVY1230" s="4"/>
      <c r="AWC1230" s="4"/>
      <c r="AWO1230" s="4"/>
      <c r="AWS1230" s="4"/>
      <c r="AXE1230" s="4"/>
      <c r="AXI1230" s="4"/>
      <c r="AXU1230" s="4"/>
      <c r="AXY1230" s="4"/>
      <c r="AYK1230" s="4"/>
      <c r="AYO1230" s="4"/>
      <c r="AZA1230" s="4"/>
      <c r="AZE1230" s="4"/>
      <c r="AZQ1230" s="4"/>
      <c r="AZU1230" s="4"/>
      <c r="BAG1230" s="4"/>
      <c r="BAK1230" s="4"/>
      <c r="BAW1230" s="4"/>
      <c r="BBA1230" s="4"/>
      <c r="BBM1230" s="4"/>
      <c r="BBQ1230" s="4"/>
      <c r="BCC1230" s="4"/>
      <c r="BCG1230" s="4"/>
      <c r="BCS1230" s="4"/>
      <c r="BCW1230" s="4"/>
      <c r="BDI1230" s="4"/>
      <c r="BDM1230" s="4"/>
      <c r="BDY1230" s="4"/>
      <c r="BEC1230" s="4"/>
      <c r="BEO1230" s="4"/>
      <c r="BES1230" s="4"/>
      <c r="BFE1230" s="4"/>
      <c r="BFI1230" s="4"/>
      <c r="BFU1230" s="4"/>
    </row>
    <row r="1231" spans="1:1021 1033:1529" x14ac:dyDescent="0.2">
      <c r="A1231" s="4"/>
      <c r="D1231" s="16"/>
      <c r="CO1231" s="4"/>
      <c r="DA1231" s="4"/>
      <c r="DE1231" s="4"/>
      <c r="DQ1231" s="4"/>
      <c r="DU1231" s="4"/>
      <c r="EG1231" s="4"/>
      <c r="EK1231" s="4"/>
      <c r="EW1231" s="4"/>
      <c r="FA1231" s="4"/>
      <c r="FM1231" s="4"/>
      <c r="FQ1231" s="4"/>
      <c r="GC1231" s="4"/>
      <c r="GG1231" s="4"/>
      <c r="GS1231" s="4"/>
      <c r="GW1231" s="4"/>
      <c r="HI1231" s="4"/>
      <c r="HM1231" s="4"/>
      <c r="HY1231" s="4"/>
      <c r="IC1231" s="4"/>
      <c r="IO1231" s="4"/>
      <c r="IS1231" s="4"/>
      <c r="JE1231" s="4"/>
      <c r="JI1231" s="4"/>
      <c r="JU1231" s="4"/>
      <c r="JY1231" s="4"/>
      <c r="KK1231" s="4"/>
      <c r="KO1231" s="4"/>
      <c r="LA1231" s="4"/>
      <c r="LE1231" s="4"/>
      <c r="LQ1231" s="4"/>
      <c r="LU1231" s="4"/>
      <c r="MG1231" s="4"/>
      <c r="MK1231" s="4"/>
      <c r="MW1231" s="4"/>
      <c r="NA1231" s="4"/>
      <c r="NM1231" s="4"/>
      <c r="NQ1231" s="4"/>
      <c r="OC1231" s="4"/>
      <c r="OG1231" s="4"/>
      <c r="OS1231" s="4"/>
      <c r="OW1231" s="4"/>
      <c r="PI1231" s="4"/>
      <c r="PM1231" s="4"/>
      <c r="PY1231" s="4"/>
      <c r="QC1231" s="4"/>
      <c r="QO1231" s="4"/>
      <c r="QS1231" s="4"/>
      <c r="RE1231" s="4"/>
      <c r="RI1231" s="4"/>
      <c r="RU1231" s="4"/>
      <c r="RY1231" s="4"/>
      <c r="SK1231" s="4"/>
      <c r="SO1231" s="4"/>
      <c r="TA1231" s="4"/>
      <c r="TE1231" s="4"/>
      <c r="TQ1231" s="4"/>
      <c r="TU1231" s="4"/>
      <c r="UG1231" s="4"/>
      <c r="UK1231" s="4"/>
      <c r="UW1231" s="4"/>
      <c r="VA1231" s="4"/>
      <c r="VM1231" s="4"/>
      <c r="VQ1231" s="4"/>
      <c r="WC1231" s="4"/>
      <c r="WG1231" s="4"/>
      <c r="WS1231" s="4"/>
      <c r="WW1231" s="4"/>
      <c r="XI1231" s="4"/>
      <c r="XM1231" s="4"/>
      <c r="XY1231" s="4"/>
      <c r="YC1231" s="4"/>
      <c r="YO1231" s="4"/>
      <c r="YS1231" s="4"/>
      <c r="ZE1231" s="4"/>
      <c r="ZI1231" s="4"/>
      <c r="ZU1231" s="4"/>
      <c r="ZY1231" s="4"/>
      <c r="AAK1231" s="4"/>
      <c r="AAO1231" s="4"/>
      <c r="ABA1231" s="4"/>
      <c r="ABE1231" s="4"/>
      <c r="ABQ1231" s="4"/>
      <c r="ABU1231" s="4"/>
      <c r="ACG1231" s="4"/>
      <c r="ACK1231" s="4"/>
      <c r="ACW1231" s="4"/>
      <c r="ADA1231" s="4"/>
      <c r="ADM1231" s="4"/>
      <c r="ADQ1231" s="4"/>
      <c r="AEC1231" s="4"/>
      <c r="AEG1231" s="4"/>
      <c r="AES1231" s="4"/>
      <c r="AEW1231" s="4"/>
      <c r="AFI1231" s="4"/>
      <c r="AFM1231" s="4"/>
      <c r="AFY1231" s="4"/>
      <c r="AGC1231" s="4"/>
      <c r="AGO1231" s="4"/>
      <c r="AGS1231" s="4"/>
      <c r="AHE1231" s="4"/>
      <c r="AHI1231" s="4"/>
      <c r="AHU1231" s="4"/>
      <c r="AHY1231" s="4"/>
      <c r="AIK1231" s="4"/>
      <c r="AIO1231" s="4"/>
      <c r="AJA1231" s="4"/>
      <c r="AJE1231" s="4"/>
      <c r="AJQ1231" s="4"/>
      <c r="AJU1231" s="4"/>
      <c r="AKG1231" s="4"/>
      <c r="AKK1231" s="4"/>
      <c r="AKW1231" s="4"/>
      <c r="ALA1231" s="4"/>
      <c r="ALM1231" s="4"/>
      <c r="ALQ1231" s="4"/>
      <c r="AMC1231" s="4"/>
      <c r="AMG1231" s="4"/>
      <c r="AMS1231" s="4"/>
      <c r="AMW1231" s="4"/>
      <c r="ANI1231" s="4"/>
      <c r="ANM1231" s="4"/>
      <c r="ANY1231" s="4"/>
      <c r="AOC1231" s="4"/>
      <c r="AOO1231" s="4"/>
      <c r="AOS1231" s="4"/>
      <c r="APE1231" s="4"/>
      <c r="API1231" s="4"/>
      <c r="APU1231" s="4"/>
      <c r="APY1231" s="4"/>
      <c r="AQK1231" s="4"/>
      <c r="AQO1231" s="4"/>
      <c r="ARA1231" s="4"/>
      <c r="ARE1231" s="4"/>
      <c r="ARQ1231" s="4"/>
      <c r="ARU1231" s="4"/>
      <c r="ASG1231" s="4"/>
      <c r="ASK1231" s="4"/>
      <c r="ASW1231" s="4"/>
      <c r="ATA1231" s="4"/>
      <c r="ATM1231" s="4"/>
      <c r="ATQ1231" s="4"/>
      <c r="AUC1231" s="4"/>
      <c r="AUG1231" s="4"/>
      <c r="AUS1231" s="4"/>
      <c r="AUW1231" s="4"/>
      <c r="AVI1231" s="4"/>
      <c r="AVM1231" s="4"/>
      <c r="AVY1231" s="4"/>
      <c r="AWC1231" s="4"/>
      <c r="AWO1231" s="4"/>
      <c r="AWS1231" s="4"/>
      <c r="AXE1231" s="4"/>
      <c r="AXI1231" s="4"/>
      <c r="AXU1231" s="4"/>
      <c r="AXY1231" s="4"/>
      <c r="AYK1231" s="4"/>
      <c r="AYO1231" s="4"/>
      <c r="AZA1231" s="4"/>
      <c r="AZE1231" s="4"/>
      <c r="AZQ1231" s="4"/>
      <c r="AZU1231" s="4"/>
      <c r="BAG1231" s="4"/>
      <c r="BAK1231" s="4"/>
      <c r="BAW1231" s="4"/>
      <c r="BBA1231" s="4"/>
      <c r="BBM1231" s="4"/>
      <c r="BBQ1231" s="4"/>
      <c r="BCC1231" s="4"/>
      <c r="BCG1231" s="4"/>
      <c r="BCS1231" s="4"/>
      <c r="BCW1231" s="4"/>
      <c r="BDI1231" s="4"/>
      <c r="BDM1231" s="4"/>
      <c r="BDY1231" s="4"/>
      <c r="BEC1231" s="4"/>
      <c r="BEO1231" s="4"/>
      <c r="BES1231" s="4"/>
      <c r="BFE1231" s="4"/>
      <c r="BFI1231" s="4"/>
      <c r="BFU1231" s="4"/>
    </row>
    <row r="1232" spans="1:1021 1033:1529" x14ac:dyDescent="0.2">
      <c r="A1232" s="4"/>
      <c r="D1232" s="16"/>
      <c r="CO1232" s="4"/>
      <c r="DA1232" s="4"/>
      <c r="DE1232" s="4"/>
      <c r="DQ1232" s="4"/>
      <c r="DU1232" s="4"/>
      <c r="EG1232" s="4"/>
      <c r="EK1232" s="4"/>
      <c r="EW1232" s="4"/>
      <c r="FA1232" s="4"/>
      <c r="FM1232" s="4"/>
      <c r="FQ1232" s="4"/>
      <c r="GC1232" s="4"/>
      <c r="GG1232" s="4"/>
      <c r="GS1232" s="4"/>
      <c r="GW1232" s="4"/>
      <c r="HI1232" s="4"/>
      <c r="HM1232" s="4"/>
      <c r="HY1232" s="4"/>
      <c r="IC1232" s="4"/>
      <c r="IO1232" s="4"/>
      <c r="IS1232" s="4"/>
      <c r="JE1232" s="4"/>
      <c r="JI1232" s="4"/>
      <c r="JU1232" s="4"/>
      <c r="JY1232" s="4"/>
      <c r="KK1232" s="4"/>
      <c r="KO1232" s="4"/>
      <c r="LA1232" s="4"/>
      <c r="LE1232" s="4"/>
      <c r="LQ1232" s="4"/>
      <c r="LU1232" s="4"/>
      <c r="MG1232" s="4"/>
      <c r="MK1232" s="4"/>
      <c r="MW1232" s="4"/>
      <c r="NA1232" s="4"/>
      <c r="NM1232" s="4"/>
      <c r="NQ1232" s="4"/>
      <c r="OC1232" s="4"/>
      <c r="OG1232" s="4"/>
      <c r="OS1232" s="4"/>
      <c r="OW1232" s="4"/>
      <c r="PI1232" s="4"/>
      <c r="PM1232" s="4"/>
      <c r="PY1232" s="4"/>
      <c r="QC1232" s="4"/>
      <c r="QO1232" s="4"/>
      <c r="QS1232" s="4"/>
      <c r="RE1232" s="4"/>
      <c r="RI1232" s="4"/>
      <c r="RU1232" s="4"/>
      <c r="RY1232" s="4"/>
      <c r="SK1232" s="4"/>
      <c r="SO1232" s="4"/>
      <c r="TA1232" s="4"/>
      <c r="TE1232" s="4"/>
      <c r="TQ1232" s="4"/>
      <c r="TU1232" s="4"/>
      <c r="UG1232" s="4"/>
      <c r="UK1232" s="4"/>
      <c r="UW1232" s="4"/>
      <c r="VA1232" s="4"/>
      <c r="VM1232" s="4"/>
      <c r="VQ1232" s="4"/>
      <c r="WC1232" s="4"/>
      <c r="WG1232" s="4"/>
      <c r="WS1232" s="4"/>
      <c r="WW1232" s="4"/>
      <c r="XI1232" s="4"/>
      <c r="XM1232" s="4"/>
      <c r="XY1232" s="4"/>
      <c r="YC1232" s="4"/>
      <c r="YO1232" s="4"/>
      <c r="YS1232" s="4"/>
      <c r="ZE1232" s="4"/>
      <c r="ZI1232" s="4"/>
      <c r="ZU1232" s="4"/>
      <c r="ZY1232" s="4"/>
      <c r="AAK1232" s="4"/>
      <c r="AAO1232" s="4"/>
      <c r="ABA1232" s="4"/>
      <c r="ABE1232" s="4"/>
      <c r="ABQ1232" s="4"/>
      <c r="ABU1232" s="4"/>
      <c r="ACG1232" s="4"/>
      <c r="ACK1232" s="4"/>
      <c r="ACW1232" s="4"/>
      <c r="ADA1232" s="4"/>
      <c r="ADM1232" s="4"/>
      <c r="ADQ1232" s="4"/>
      <c r="AEC1232" s="4"/>
      <c r="AEG1232" s="4"/>
      <c r="AES1232" s="4"/>
      <c r="AEW1232" s="4"/>
      <c r="AFI1232" s="4"/>
      <c r="AFM1232" s="4"/>
      <c r="AFY1232" s="4"/>
      <c r="AGC1232" s="4"/>
      <c r="AGO1232" s="4"/>
      <c r="AGS1232" s="4"/>
      <c r="AHE1232" s="4"/>
      <c r="AHI1232" s="4"/>
      <c r="AHU1232" s="4"/>
      <c r="AHY1232" s="4"/>
      <c r="AIK1232" s="4"/>
      <c r="AIO1232" s="4"/>
      <c r="AJA1232" s="4"/>
      <c r="AJE1232" s="4"/>
      <c r="AJQ1232" s="4"/>
      <c r="AJU1232" s="4"/>
      <c r="AKG1232" s="4"/>
      <c r="AKK1232" s="4"/>
      <c r="AKW1232" s="4"/>
      <c r="ALA1232" s="4"/>
      <c r="ALM1232" s="4"/>
      <c r="ALQ1232" s="4"/>
      <c r="AMC1232" s="4"/>
      <c r="AMG1232" s="4"/>
      <c r="AMS1232" s="4"/>
      <c r="AMW1232" s="4"/>
      <c r="ANI1232" s="4"/>
      <c r="ANM1232" s="4"/>
      <c r="ANY1232" s="4"/>
      <c r="AOC1232" s="4"/>
      <c r="AOO1232" s="4"/>
      <c r="AOS1232" s="4"/>
      <c r="APE1232" s="4"/>
      <c r="API1232" s="4"/>
      <c r="APU1232" s="4"/>
      <c r="APY1232" s="4"/>
      <c r="AQK1232" s="4"/>
      <c r="AQO1232" s="4"/>
      <c r="ARA1232" s="4"/>
      <c r="ARE1232" s="4"/>
      <c r="ARQ1232" s="4"/>
      <c r="ARU1232" s="4"/>
      <c r="ASG1232" s="4"/>
      <c r="ASK1232" s="4"/>
      <c r="ASW1232" s="4"/>
      <c r="ATA1232" s="4"/>
      <c r="ATM1232" s="4"/>
      <c r="ATQ1232" s="4"/>
      <c r="AUC1232" s="4"/>
      <c r="AUG1232" s="4"/>
      <c r="AUS1232" s="4"/>
      <c r="AUW1232" s="4"/>
      <c r="AVI1232" s="4"/>
      <c r="AVM1232" s="4"/>
      <c r="AVY1232" s="4"/>
      <c r="AWC1232" s="4"/>
      <c r="AWO1232" s="4"/>
      <c r="AWS1232" s="4"/>
      <c r="AXE1232" s="4"/>
      <c r="AXI1232" s="4"/>
      <c r="AXU1232" s="4"/>
      <c r="AXY1232" s="4"/>
      <c r="AYK1232" s="4"/>
      <c r="AYO1232" s="4"/>
      <c r="AZA1232" s="4"/>
      <c r="AZE1232" s="4"/>
      <c r="AZQ1232" s="4"/>
      <c r="AZU1232" s="4"/>
      <c r="BAG1232" s="4"/>
      <c r="BAK1232" s="4"/>
      <c r="BAW1232" s="4"/>
      <c r="BBA1232" s="4"/>
      <c r="BBM1232" s="4"/>
      <c r="BBQ1232" s="4"/>
      <c r="BCC1232" s="4"/>
      <c r="BCG1232" s="4"/>
      <c r="BCS1232" s="4"/>
      <c r="BCW1232" s="4"/>
      <c r="BDI1232" s="4"/>
      <c r="BDM1232" s="4"/>
      <c r="BDY1232" s="4"/>
      <c r="BEC1232" s="4"/>
      <c r="BEO1232" s="4"/>
      <c r="BES1232" s="4"/>
      <c r="BFE1232" s="4"/>
      <c r="BFI1232" s="4"/>
      <c r="BFU1232" s="4"/>
    </row>
    <row r="1233" spans="1:1021 1033:1529" x14ac:dyDescent="0.2">
      <c r="A1233" s="4"/>
      <c r="D1233" s="16"/>
      <c r="CO1233" s="4"/>
      <c r="DA1233" s="4"/>
      <c r="DE1233" s="4"/>
      <c r="DQ1233" s="4"/>
      <c r="DU1233" s="4"/>
      <c r="EG1233" s="4"/>
      <c r="EK1233" s="4"/>
      <c r="EW1233" s="4"/>
      <c r="FA1233" s="4"/>
      <c r="FM1233" s="4"/>
      <c r="FQ1233" s="4"/>
      <c r="GC1233" s="4"/>
      <c r="GG1233" s="4"/>
      <c r="GS1233" s="4"/>
      <c r="GW1233" s="4"/>
      <c r="HI1233" s="4"/>
      <c r="HM1233" s="4"/>
      <c r="HY1233" s="4"/>
      <c r="IC1233" s="4"/>
      <c r="IO1233" s="4"/>
      <c r="IS1233" s="4"/>
      <c r="JE1233" s="4"/>
      <c r="JI1233" s="4"/>
      <c r="JU1233" s="4"/>
      <c r="JY1233" s="4"/>
      <c r="KK1233" s="4"/>
      <c r="KO1233" s="4"/>
      <c r="LA1233" s="4"/>
      <c r="LE1233" s="4"/>
      <c r="LQ1233" s="4"/>
      <c r="LU1233" s="4"/>
      <c r="MG1233" s="4"/>
      <c r="MK1233" s="4"/>
      <c r="MW1233" s="4"/>
      <c r="NA1233" s="4"/>
      <c r="NM1233" s="4"/>
      <c r="NQ1233" s="4"/>
      <c r="OC1233" s="4"/>
      <c r="OG1233" s="4"/>
      <c r="OS1233" s="4"/>
      <c r="OW1233" s="4"/>
      <c r="PI1233" s="4"/>
      <c r="PM1233" s="4"/>
      <c r="PY1233" s="4"/>
      <c r="QC1233" s="4"/>
      <c r="QO1233" s="4"/>
      <c r="QS1233" s="4"/>
      <c r="RE1233" s="4"/>
      <c r="RI1233" s="4"/>
      <c r="RU1233" s="4"/>
      <c r="RY1233" s="4"/>
      <c r="SK1233" s="4"/>
      <c r="SO1233" s="4"/>
      <c r="TA1233" s="4"/>
      <c r="TE1233" s="4"/>
      <c r="TQ1233" s="4"/>
      <c r="TU1233" s="4"/>
      <c r="UG1233" s="4"/>
      <c r="UK1233" s="4"/>
      <c r="UW1233" s="4"/>
      <c r="VA1233" s="4"/>
      <c r="VM1233" s="4"/>
      <c r="VQ1233" s="4"/>
      <c r="WC1233" s="4"/>
      <c r="WG1233" s="4"/>
      <c r="WS1233" s="4"/>
      <c r="WW1233" s="4"/>
      <c r="XI1233" s="4"/>
      <c r="XM1233" s="4"/>
      <c r="XY1233" s="4"/>
      <c r="YC1233" s="4"/>
      <c r="YO1233" s="4"/>
      <c r="YS1233" s="4"/>
      <c r="ZE1233" s="4"/>
      <c r="ZI1233" s="4"/>
      <c r="ZU1233" s="4"/>
      <c r="ZY1233" s="4"/>
      <c r="AAK1233" s="4"/>
      <c r="AAO1233" s="4"/>
      <c r="ABA1233" s="4"/>
      <c r="ABE1233" s="4"/>
      <c r="ABQ1233" s="4"/>
      <c r="ABU1233" s="4"/>
      <c r="ACG1233" s="4"/>
      <c r="ACK1233" s="4"/>
      <c r="ACW1233" s="4"/>
      <c r="ADA1233" s="4"/>
      <c r="ADM1233" s="4"/>
      <c r="ADQ1233" s="4"/>
      <c r="AEC1233" s="4"/>
      <c r="AEG1233" s="4"/>
      <c r="AES1233" s="4"/>
      <c r="AEW1233" s="4"/>
      <c r="AFI1233" s="4"/>
      <c r="AFM1233" s="4"/>
      <c r="AFY1233" s="4"/>
      <c r="AGC1233" s="4"/>
      <c r="AGO1233" s="4"/>
      <c r="AGS1233" s="4"/>
      <c r="AHE1233" s="4"/>
      <c r="AHI1233" s="4"/>
      <c r="AHU1233" s="4"/>
      <c r="AHY1233" s="4"/>
      <c r="AIK1233" s="4"/>
      <c r="AIO1233" s="4"/>
      <c r="AJA1233" s="4"/>
      <c r="AJE1233" s="4"/>
      <c r="AJQ1233" s="4"/>
      <c r="AJU1233" s="4"/>
      <c r="AKG1233" s="4"/>
      <c r="AKK1233" s="4"/>
      <c r="AKW1233" s="4"/>
      <c r="ALA1233" s="4"/>
      <c r="ALM1233" s="4"/>
      <c r="ALQ1233" s="4"/>
      <c r="AMC1233" s="4"/>
      <c r="AMG1233" s="4"/>
      <c r="AMS1233" s="4"/>
      <c r="AMW1233" s="4"/>
      <c r="ANI1233" s="4"/>
      <c r="ANM1233" s="4"/>
      <c r="ANY1233" s="4"/>
      <c r="AOC1233" s="4"/>
      <c r="AOO1233" s="4"/>
      <c r="AOS1233" s="4"/>
      <c r="APE1233" s="4"/>
      <c r="API1233" s="4"/>
      <c r="APU1233" s="4"/>
      <c r="APY1233" s="4"/>
      <c r="AQK1233" s="4"/>
      <c r="AQO1233" s="4"/>
      <c r="ARA1233" s="4"/>
      <c r="ARE1233" s="4"/>
      <c r="ARQ1233" s="4"/>
      <c r="ARU1233" s="4"/>
      <c r="ASG1233" s="4"/>
      <c r="ASK1233" s="4"/>
      <c r="ASW1233" s="4"/>
      <c r="ATA1233" s="4"/>
      <c r="ATM1233" s="4"/>
      <c r="ATQ1233" s="4"/>
      <c r="AUC1233" s="4"/>
      <c r="AUG1233" s="4"/>
      <c r="AUS1233" s="4"/>
      <c r="AUW1233" s="4"/>
      <c r="AVI1233" s="4"/>
      <c r="AVM1233" s="4"/>
      <c r="AVY1233" s="4"/>
      <c r="AWC1233" s="4"/>
      <c r="AWO1233" s="4"/>
      <c r="AWS1233" s="4"/>
      <c r="AXE1233" s="4"/>
      <c r="AXI1233" s="4"/>
      <c r="AXU1233" s="4"/>
      <c r="AXY1233" s="4"/>
      <c r="AYK1233" s="4"/>
      <c r="AYO1233" s="4"/>
      <c r="AZA1233" s="4"/>
      <c r="AZE1233" s="4"/>
      <c r="AZQ1233" s="4"/>
      <c r="AZU1233" s="4"/>
      <c r="BAG1233" s="4"/>
      <c r="BAK1233" s="4"/>
      <c r="BAW1233" s="4"/>
      <c r="BBA1233" s="4"/>
      <c r="BBM1233" s="4"/>
      <c r="BBQ1233" s="4"/>
      <c r="BCC1233" s="4"/>
      <c r="BCG1233" s="4"/>
      <c r="BCS1233" s="4"/>
      <c r="BCW1233" s="4"/>
      <c r="BDI1233" s="4"/>
      <c r="BDM1233" s="4"/>
      <c r="BDY1233" s="4"/>
      <c r="BEC1233" s="4"/>
      <c r="BEO1233" s="4"/>
      <c r="BES1233" s="4"/>
      <c r="BFE1233" s="4"/>
      <c r="BFI1233" s="4"/>
      <c r="BFU1233" s="4"/>
    </row>
    <row r="1234" spans="1:1021 1033:1529" x14ac:dyDescent="0.2">
      <c r="A1234" s="4"/>
      <c r="D1234" s="16"/>
      <c r="CO1234" s="4"/>
      <c r="DA1234" s="4"/>
      <c r="DE1234" s="4"/>
      <c r="DQ1234" s="4"/>
      <c r="DU1234" s="4"/>
      <c r="EG1234" s="4"/>
      <c r="EK1234" s="4"/>
      <c r="EW1234" s="4"/>
      <c r="FA1234" s="4"/>
      <c r="FM1234" s="4"/>
      <c r="FQ1234" s="4"/>
      <c r="GC1234" s="4"/>
      <c r="GG1234" s="4"/>
      <c r="GS1234" s="4"/>
      <c r="GW1234" s="4"/>
      <c r="HI1234" s="4"/>
      <c r="HM1234" s="4"/>
      <c r="HY1234" s="4"/>
      <c r="IC1234" s="4"/>
      <c r="IO1234" s="4"/>
      <c r="IS1234" s="4"/>
      <c r="JE1234" s="4"/>
      <c r="JI1234" s="4"/>
      <c r="JU1234" s="4"/>
      <c r="JY1234" s="4"/>
      <c r="KK1234" s="4"/>
      <c r="KO1234" s="4"/>
      <c r="LA1234" s="4"/>
      <c r="LE1234" s="4"/>
      <c r="LQ1234" s="4"/>
      <c r="LU1234" s="4"/>
      <c r="MG1234" s="4"/>
      <c r="MK1234" s="4"/>
      <c r="MW1234" s="4"/>
      <c r="NA1234" s="4"/>
      <c r="NM1234" s="4"/>
      <c r="NQ1234" s="4"/>
      <c r="OC1234" s="4"/>
      <c r="OG1234" s="4"/>
      <c r="OS1234" s="4"/>
      <c r="OW1234" s="4"/>
      <c r="PI1234" s="4"/>
      <c r="PM1234" s="4"/>
      <c r="PY1234" s="4"/>
      <c r="QC1234" s="4"/>
      <c r="QO1234" s="4"/>
      <c r="QS1234" s="4"/>
      <c r="RE1234" s="4"/>
      <c r="RI1234" s="4"/>
      <c r="RU1234" s="4"/>
      <c r="RY1234" s="4"/>
      <c r="SK1234" s="4"/>
      <c r="SO1234" s="4"/>
      <c r="TA1234" s="4"/>
      <c r="TE1234" s="4"/>
      <c r="TQ1234" s="4"/>
      <c r="TU1234" s="4"/>
      <c r="UG1234" s="4"/>
      <c r="UK1234" s="4"/>
      <c r="UW1234" s="4"/>
      <c r="VA1234" s="4"/>
      <c r="VM1234" s="4"/>
      <c r="VQ1234" s="4"/>
      <c r="WC1234" s="4"/>
      <c r="WG1234" s="4"/>
      <c r="WS1234" s="4"/>
      <c r="WW1234" s="4"/>
      <c r="XI1234" s="4"/>
      <c r="XM1234" s="4"/>
      <c r="XY1234" s="4"/>
      <c r="YC1234" s="4"/>
      <c r="YO1234" s="4"/>
      <c r="YS1234" s="4"/>
      <c r="ZE1234" s="4"/>
      <c r="ZI1234" s="4"/>
      <c r="ZU1234" s="4"/>
      <c r="ZY1234" s="4"/>
      <c r="AAK1234" s="4"/>
      <c r="AAO1234" s="4"/>
      <c r="ABA1234" s="4"/>
      <c r="ABE1234" s="4"/>
      <c r="ABQ1234" s="4"/>
      <c r="ABU1234" s="4"/>
      <c r="ACG1234" s="4"/>
      <c r="ACK1234" s="4"/>
      <c r="ACW1234" s="4"/>
      <c r="ADA1234" s="4"/>
      <c r="ADM1234" s="4"/>
      <c r="ADQ1234" s="4"/>
      <c r="AEC1234" s="4"/>
      <c r="AEG1234" s="4"/>
      <c r="AES1234" s="4"/>
      <c r="AEW1234" s="4"/>
      <c r="AFI1234" s="4"/>
      <c r="AFM1234" s="4"/>
      <c r="AFY1234" s="4"/>
      <c r="AGC1234" s="4"/>
      <c r="AGO1234" s="4"/>
      <c r="AGS1234" s="4"/>
      <c r="AHE1234" s="4"/>
      <c r="AHI1234" s="4"/>
      <c r="AHU1234" s="4"/>
      <c r="AHY1234" s="4"/>
      <c r="AIK1234" s="4"/>
      <c r="AIO1234" s="4"/>
      <c r="AJA1234" s="4"/>
      <c r="AJE1234" s="4"/>
      <c r="AJQ1234" s="4"/>
      <c r="AJU1234" s="4"/>
      <c r="AKG1234" s="4"/>
      <c r="AKK1234" s="4"/>
      <c r="AKW1234" s="4"/>
      <c r="ALA1234" s="4"/>
      <c r="ALM1234" s="4"/>
      <c r="ALQ1234" s="4"/>
      <c r="AMC1234" s="4"/>
      <c r="AMG1234" s="4"/>
      <c r="AMS1234" s="4"/>
      <c r="AMW1234" s="4"/>
      <c r="ANI1234" s="4"/>
      <c r="ANM1234" s="4"/>
      <c r="ANY1234" s="4"/>
      <c r="AOC1234" s="4"/>
      <c r="AOO1234" s="4"/>
      <c r="AOS1234" s="4"/>
      <c r="APE1234" s="4"/>
      <c r="API1234" s="4"/>
      <c r="APU1234" s="4"/>
      <c r="APY1234" s="4"/>
      <c r="AQK1234" s="4"/>
      <c r="AQO1234" s="4"/>
      <c r="ARA1234" s="4"/>
      <c r="ARE1234" s="4"/>
      <c r="ARQ1234" s="4"/>
      <c r="ARU1234" s="4"/>
      <c r="ASG1234" s="4"/>
      <c r="ASK1234" s="4"/>
      <c r="ASW1234" s="4"/>
      <c r="ATA1234" s="4"/>
      <c r="ATM1234" s="4"/>
      <c r="ATQ1234" s="4"/>
      <c r="AUC1234" s="4"/>
      <c r="AUG1234" s="4"/>
      <c r="AUS1234" s="4"/>
      <c r="AUW1234" s="4"/>
      <c r="AVI1234" s="4"/>
      <c r="AVM1234" s="4"/>
      <c r="AVY1234" s="4"/>
      <c r="AWC1234" s="4"/>
      <c r="AWO1234" s="4"/>
      <c r="AWS1234" s="4"/>
      <c r="AXE1234" s="4"/>
      <c r="AXI1234" s="4"/>
      <c r="AXU1234" s="4"/>
      <c r="AXY1234" s="4"/>
      <c r="AYK1234" s="4"/>
      <c r="AYO1234" s="4"/>
      <c r="AZA1234" s="4"/>
      <c r="AZE1234" s="4"/>
      <c r="AZQ1234" s="4"/>
      <c r="AZU1234" s="4"/>
      <c r="BAG1234" s="4"/>
      <c r="BAK1234" s="4"/>
      <c r="BAW1234" s="4"/>
      <c r="BBA1234" s="4"/>
      <c r="BBM1234" s="4"/>
      <c r="BBQ1234" s="4"/>
      <c r="BCC1234" s="4"/>
      <c r="BCG1234" s="4"/>
      <c r="BCS1234" s="4"/>
      <c r="BCW1234" s="4"/>
      <c r="BDI1234" s="4"/>
      <c r="BDM1234" s="4"/>
      <c r="BDY1234" s="4"/>
      <c r="BEC1234" s="4"/>
      <c r="BEO1234" s="4"/>
      <c r="BES1234" s="4"/>
      <c r="BFE1234" s="4"/>
      <c r="BFI1234" s="4"/>
      <c r="BFU1234" s="4"/>
    </row>
    <row r="1235" spans="1:1021 1033:1529" x14ac:dyDescent="0.2">
      <c r="A1235" s="4"/>
      <c r="D1235" s="16"/>
      <c r="CO1235" s="4"/>
      <c r="DA1235" s="4"/>
      <c r="DE1235" s="4"/>
      <c r="DQ1235" s="4"/>
      <c r="DU1235" s="4"/>
      <c r="EG1235" s="4"/>
      <c r="EK1235" s="4"/>
      <c r="EW1235" s="4"/>
      <c r="FA1235" s="4"/>
      <c r="FM1235" s="4"/>
      <c r="FQ1235" s="4"/>
      <c r="GC1235" s="4"/>
      <c r="GG1235" s="4"/>
      <c r="GS1235" s="4"/>
      <c r="GW1235" s="4"/>
      <c r="HI1235" s="4"/>
      <c r="HM1235" s="4"/>
      <c r="HY1235" s="4"/>
      <c r="IC1235" s="4"/>
      <c r="IO1235" s="4"/>
      <c r="IS1235" s="4"/>
      <c r="JE1235" s="4"/>
      <c r="JI1235" s="4"/>
      <c r="JU1235" s="4"/>
      <c r="JY1235" s="4"/>
      <c r="KK1235" s="4"/>
      <c r="KO1235" s="4"/>
      <c r="LA1235" s="4"/>
      <c r="LE1235" s="4"/>
      <c r="LQ1235" s="4"/>
      <c r="LU1235" s="4"/>
      <c r="MG1235" s="4"/>
      <c r="MK1235" s="4"/>
      <c r="MW1235" s="4"/>
      <c r="NA1235" s="4"/>
      <c r="NM1235" s="4"/>
      <c r="NQ1235" s="4"/>
      <c r="OC1235" s="4"/>
      <c r="OG1235" s="4"/>
      <c r="OS1235" s="4"/>
      <c r="OW1235" s="4"/>
      <c r="PI1235" s="4"/>
      <c r="PM1235" s="4"/>
      <c r="PY1235" s="4"/>
      <c r="QC1235" s="4"/>
      <c r="QO1235" s="4"/>
      <c r="QS1235" s="4"/>
      <c r="RE1235" s="4"/>
      <c r="RI1235" s="4"/>
      <c r="RU1235" s="4"/>
      <c r="RY1235" s="4"/>
      <c r="SK1235" s="4"/>
      <c r="SO1235" s="4"/>
      <c r="TA1235" s="4"/>
      <c r="TE1235" s="4"/>
      <c r="TQ1235" s="4"/>
      <c r="TU1235" s="4"/>
      <c r="UG1235" s="4"/>
      <c r="UK1235" s="4"/>
      <c r="UW1235" s="4"/>
      <c r="VA1235" s="4"/>
      <c r="VM1235" s="4"/>
      <c r="VQ1235" s="4"/>
      <c r="WC1235" s="4"/>
      <c r="WG1235" s="4"/>
      <c r="WS1235" s="4"/>
      <c r="WW1235" s="4"/>
      <c r="XI1235" s="4"/>
      <c r="XM1235" s="4"/>
      <c r="XY1235" s="4"/>
      <c r="YC1235" s="4"/>
      <c r="YO1235" s="4"/>
      <c r="YS1235" s="4"/>
      <c r="ZE1235" s="4"/>
      <c r="ZI1235" s="4"/>
      <c r="ZU1235" s="4"/>
      <c r="ZY1235" s="4"/>
      <c r="AAK1235" s="4"/>
      <c r="AAO1235" s="4"/>
      <c r="ABA1235" s="4"/>
      <c r="ABE1235" s="4"/>
      <c r="ABQ1235" s="4"/>
      <c r="ABU1235" s="4"/>
      <c r="ACG1235" s="4"/>
      <c r="ACK1235" s="4"/>
      <c r="ACW1235" s="4"/>
      <c r="ADA1235" s="4"/>
      <c r="ADM1235" s="4"/>
      <c r="ADQ1235" s="4"/>
      <c r="AEC1235" s="4"/>
      <c r="AEG1235" s="4"/>
      <c r="AES1235" s="4"/>
      <c r="AEW1235" s="4"/>
      <c r="AFI1235" s="4"/>
      <c r="AFM1235" s="4"/>
      <c r="AFY1235" s="4"/>
      <c r="AGC1235" s="4"/>
      <c r="AGO1235" s="4"/>
      <c r="AGS1235" s="4"/>
      <c r="AHE1235" s="4"/>
      <c r="AHI1235" s="4"/>
      <c r="AHU1235" s="4"/>
      <c r="AHY1235" s="4"/>
      <c r="AIK1235" s="4"/>
      <c r="AIO1235" s="4"/>
      <c r="AJA1235" s="4"/>
      <c r="AJE1235" s="4"/>
      <c r="AJQ1235" s="4"/>
      <c r="AJU1235" s="4"/>
      <c r="AKG1235" s="4"/>
      <c r="AKK1235" s="4"/>
      <c r="AKW1235" s="4"/>
      <c r="ALA1235" s="4"/>
      <c r="ALM1235" s="4"/>
      <c r="ALQ1235" s="4"/>
      <c r="AMC1235" s="4"/>
      <c r="AMG1235" s="4"/>
      <c r="AMS1235" s="4"/>
      <c r="AMW1235" s="4"/>
      <c r="ANI1235" s="4"/>
      <c r="ANM1235" s="4"/>
      <c r="ANY1235" s="4"/>
      <c r="AOC1235" s="4"/>
      <c r="AOO1235" s="4"/>
      <c r="AOS1235" s="4"/>
      <c r="APE1235" s="4"/>
      <c r="API1235" s="4"/>
      <c r="APU1235" s="4"/>
      <c r="APY1235" s="4"/>
      <c r="AQK1235" s="4"/>
      <c r="AQO1235" s="4"/>
      <c r="ARA1235" s="4"/>
      <c r="ARE1235" s="4"/>
      <c r="ARQ1235" s="4"/>
      <c r="ARU1235" s="4"/>
      <c r="ASG1235" s="4"/>
      <c r="ASK1235" s="4"/>
      <c r="ASW1235" s="4"/>
      <c r="ATA1235" s="4"/>
      <c r="ATM1235" s="4"/>
      <c r="ATQ1235" s="4"/>
      <c r="AUC1235" s="4"/>
      <c r="AUG1235" s="4"/>
      <c r="AUS1235" s="4"/>
      <c r="AUW1235" s="4"/>
      <c r="AVI1235" s="4"/>
      <c r="AVM1235" s="4"/>
      <c r="AVY1235" s="4"/>
      <c r="AWC1235" s="4"/>
      <c r="AWO1235" s="4"/>
      <c r="AWS1235" s="4"/>
      <c r="AXE1235" s="4"/>
      <c r="AXI1235" s="4"/>
      <c r="AXU1235" s="4"/>
      <c r="AXY1235" s="4"/>
      <c r="AYK1235" s="4"/>
      <c r="AYO1235" s="4"/>
      <c r="AZA1235" s="4"/>
      <c r="AZE1235" s="4"/>
      <c r="AZQ1235" s="4"/>
      <c r="AZU1235" s="4"/>
      <c r="BAG1235" s="4"/>
      <c r="BAK1235" s="4"/>
      <c r="BAW1235" s="4"/>
      <c r="BBA1235" s="4"/>
      <c r="BBM1235" s="4"/>
      <c r="BBQ1235" s="4"/>
      <c r="BCC1235" s="4"/>
      <c r="BCG1235" s="4"/>
      <c r="BCS1235" s="4"/>
      <c r="BCW1235" s="4"/>
      <c r="BDI1235" s="4"/>
      <c r="BDM1235" s="4"/>
      <c r="BDY1235" s="4"/>
      <c r="BEC1235" s="4"/>
      <c r="BEO1235" s="4"/>
      <c r="BES1235" s="4"/>
      <c r="BFE1235" s="4"/>
      <c r="BFI1235" s="4"/>
      <c r="BFU1235" s="4"/>
    </row>
    <row r="1236" spans="1:1021 1033:1529" x14ac:dyDescent="0.2">
      <c r="A1236" s="4"/>
      <c r="D1236" s="16"/>
      <c r="CO1236" s="4"/>
      <c r="DA1236" s="4"/>
      <c r="DE1236" s="4"/>
      <c r="DQ1236" s="4"/>
      <c r="DU1236" s="4"/>
      <c r="EG1236" s="4"/>
      <c r="EK1236" s="4"/>
      <c r="EW1236" s="4"/>
      <c r="FA1236" s="4"/>
      <c r="FM1236" s="4"/>
      <c r="FQ1236" s="4"/>
      <c r="GC1236" s="4"/>
      <c r="GG1236" s="4"/>
      <c r="GS1236" s="4"/>
      <c r="GW1236" s="4"/>
      <c r="HI1236" s="4"/>
      <c r="HM1236" s="4"/>
      <c r="HY1236" s="4"/>
      <c r="IC1236" s="4"/>
      <c r="IO1236" s="4"/>
      <c r="IS1236" s="4"/>
      <c r="JE1236" s="4"/>
      <c r="JI1236" s="4"/>
      <c r="JU1236" s="4"/>
      <c r="JY1236" s="4"/>
      <c r="KK1236" s="4"/>
      <c r="KO1236" s="4"/>
      <c r="LA1236" s="4"/>
      <c r="LE1236" s="4"/>
      <c r="LQ1236" s="4"/>
      <c r="LU1236" s="4"/>
      <c r="MG1236" s="4"/>
      <c r="MK1236" s="4"/>
      <c r="MW1236" s="4"/>
      <c r="NA1236" s="4"/>
      <c r="NM1236" s="4"/>
      <c r="NQ1236" s="4"/>
      <c r="OC1236" s="4"/>
      <c r="OG1236" s="4"/>
      <c r="OS1236" s="4"/>
      <c r="OW1236" s="4"/>
      <c r="PI1236" s="4"/>
      <c r="PM1236" s="4"/>
      <c r="PY1236" s="4"/>
      <c r="QC1236" s="4"/>
      <c r="QO1236" s="4"/>
      <c r="QS1236" s="4"/>
      <c r="RE1236" s="4"/>
      <c r="RI1236" s="4"/>
      <c r="RU1236" s="4"/>
      <c r="RY1236" s="4"/>
      <c r="SK1236" s="4"/>
      <c r="SO1236" s="4"/>
      <c r="TA1236" s="4"/>
      <c r="TE1236" s="4"/>
      <c r="TQ1236" s="4"/>
      <c r="TU1236" s="4"/>
      <c r="UG1236" s="4"/>
      <c r="UK1236" s="4"/>
      <c r="UW1236" s="4"/>
      <c r="VA1236" s="4"/>
      <c r="VM1236" s="4"/>
      <c r="VQ1236" s="4"/>
      <c r="WC1236" s="4"/>
      <c r="WG1236" s="4"/>
      <c r="WS1236" s="4"/>
      <c r="WW1236" s="4"/>
      <c r="XI1236" s="4"/>
      <c r="XM1236" s="4"/>
      <c r="XY1236" s="4"/>
      <c r="YC1236" s="4"/>
      <c r="YO1236" s="4"/>
      <c r="YS1236" s="4"/>
      <c r="ZE1236" s="4"/>
      <c r="ZI1236" s="4"/>
      <c r="ZU1236" s="4"/>
      <c r="ZY1236" s="4"/>
      <c r="AAK1236" s="4"/>
      <c r="AAO1236" s="4"/>
      <c r="ABA1236" s="4"/>
      <c r="ABE1236" s="4"/>
      <c r="ABQ1236" s="4"/>
      <c r="ABU1236" s="4"/>
      <c r="ACG1236" s="4"/>
      <c r="ACK1236" s="4"/>
      <c r="ACW1236" s="4"/>
      <c r="ADA1236" s="4"/>
      <c r="ADM1236" s="4"/>
      <c r="ADQ1236" s="4"/>
      <c r="AEC1236" s="4"/>
      <c r="AEG1236" s="4"/>
      <c r="AES1236" s="4"/>
      <c r="AEW1236" s="4"/>
      <c r="AFI1236" s="4"/>
      <c r="AFM1236" s="4"/>
      <c r="AFY1236" s="4"/>
      <c r="AGC1236" s="4"/>
      <c r="AGO1236" s="4"/>
      <c r="AGS1236" s="4"/>
      <c r="AHE1236" s="4"/>
      <c r="AHI1236" s="4"/>
      <c r="AHU1236" s="4"/>
      <c r="AHY1236" s="4"/>
      <c r="AIK1236" s="4"/>
      <c r="AIO1236" s="4"/>
      <c r="AJA1236" s="4"/>
      <c r="AJE1236" s="4"/>
      <c r="AJQ1236" s="4"/>
      <c r="AJU1236" s="4"/>
      <c r="AKG1236" s="4"/>
      <c r="AKK1236" s="4"/>
      <c r="AKW1236" s="4"/>
      <c r="ALA1236" s="4"/>
      <c r="ALM1236" s="4"/>
      <c r="ALQ1236" s="4"/>
      <c r="AMC1236" s="4"/>
      <c r="AMG1236" s="4"/>
      <c r="AMS1236" s="4"/>
      <c r="AMW1236" s="4"/>
      <c r="ANI1236" s="4"/>
      <c r="ANM1236" s="4"/>
      <c r="ANY1236" s="4"/>
      <c r="AOC1236" s="4"/>
      <c r="AOO1236" s="4"/>
      <c r="AOS1236" s="4"/>
      <c r="APE1236" s="4"/>
      <c r="API1236" s="4"/>
      <c r="APU1236" s="4"/>
      <c r="APY1236" s="4"/>
      <c r="AQK1236" s="4"/>
      <c r="AQO1236" s="4"/>
      <c r="ARA1236" s="4"/>
      <c r="ARE1236" s="4"/>
      <c r="ARQ1236" s="4"/>
      <c r="ARU1236" s="4"/>
      <c r="ASG1236" s="4"/>
      <c r="ASK1236" s="4"/>
      <c r="ASW1236" s="4"/>
      <c r="ATA1236" s="4"/>
      <c r="ATM1236" s="4"/>
      <c r="ATQ1236" s="4"/>
      <c r="AUC1236" s="4"/>
      <c r="AUG1236" s="4"/>
      <c r="AUS1236" s="4"/>
      <c r="AUW1236" s="4"/>
      <c r="AVI1236" s="4"/>
      <c r="AVM1236" s="4"/>
      <c r="AVY1236" s="4"/>
      <c r="AWC1236" s="4"/>
      <c r="AWO1236" s="4"/>
      <c r="AWS1236" s="4"/>
      <c r="AXE1236" s="4"/>
      <c r="AXI1236" s="4"/>
      <c r="AXU1236" s="4"/>
      <c r="AXY1236" s="4"/>
      <c r="AYK1236" s="4"/>
      <c r="AYO1236" s="4"/>
      <c r="AZA1236" s="4"/>
      <c r="AZE1236" s="4"/>
      <c r="AZQ1236" s="4"/>
      <c r="AZU1236" s="4"/>
      <c r="BAG1236" s="4"/>
      <c r="BAK1236" s="4"/>
      <c r="BAW1236" s="4"/>
      <c r="BBA1236" s="4"/>
      <c r="BBM1236" s="4"/>
      <c r="BBQ1236" s="4"/>
      <c r="BCC1236" s="4"/>
      <c r="BCG1236" s="4"/>
      <c r="BCS1236" s="4"/>
      <c r="BCW1236" s="4"/>
      <c r="BDI1236" s="4"/>
      <c r="BDM1236" s="4"/>
      <c r="BDY1236" s="4"/>
      <c r="BEC1236" s="4"/>
      <c r="BEO1236" s="4"/>
      <c r="BES1236" s="4"/>
      <c r="BFE1236" s="4"/>
      <c r="BFI1236" s="4"/>
      <c r="BFU1236" s="4"/>
    </row>
    <row r="1237" spans="1:1021 1033:1529" x14ac:dyDescent="0.2">
      <c r="A1237" s="4"/>
      <c r="D1237" s="16"/>
      <c r="CO1237" s="4"/>
      <c r="DA1237" s="4"/>
      <c r="DE1237" s="4"/>
      <c r="DQ1237" s="4"/>
      <c r="DU1237" s="4"/>
      <c r="EG1237" s="4"/>
      <c r="EK1237" s="4"/>
      <c r="EW1237" s="4"/>
      <c r="FA1237" s="4"/>
      <c r="FM1237" s="4"/>
      <c r="FQ1237" s="4"/>
      <c r="GC1237" s="4"/>
      <c r="GG1237" s="4"/>
      <c r="GS1237" s="4"/>
      <c r="GW1237" s="4"/>
      <c r="HI1237" s="4"/>
      <c r="HM1237" s="4"/>
      <c r="HY1237" s="4"/>
      <c r="IC1237" s="4"/>
      <c r="IO1237" s="4"/>
      <c r="IS1237" s="4"/>
      <c r="JE1237" s="4"/>
      <c r="JI1237" s="4"/>
      <c r="JU1237" s="4"/>
      <c r="JY1237" s="4"/>
      <c r="KK1237" s="4"/>
      <c r="KO1237" s="4"/>
      <c r="LA1237" s="4"/>
      <c r="LE1237" s="4"/>
      <c r="LQ1237" s="4"/>
      <c r="LU1237" s="4"/>
      <c r="MG1237" s="4"/>
      <c r="MK1237" s="4"/>
      <c r="MW1237" s="4"/>
      <c r="NA1237" s="4"/>
      <c r="NM1237" s="4"/>
      <c r="NQ1237" s="4"/>
      <c r="OC1237" s="4"/>
      <c r="OG1237" s="4"/>
      <c r="OS1237" s="4"/>
      <c r="OW1237" s="4"/>
      <c r="PI1237" s="4"/>
      <c r="PM1237" s="4"/>
      <c r="PY1237" s="4"/>
      <c r="QC1237" s="4"/>
      <c r="QO1237" s="4"/>
      <c r="QS1237" s="4"/>
      <c r="RE1237" s="4"/>
      <c r="RI1237" s="4"/>
      <c r="RU1237" s="4"/>
      <c r="RY1237" s="4"/>
      <c r="SK1237" s="4"/>
      <c r="SO1237" s="4"/>
      <c r="TA1237" s="4"/>
      <c r="TE1237" s="4"/>
      <c r="TQ1237" s="4"/>
      <c r="TU1237" s="4"/>
      <c r="UG1237" s="4"/>
      <c r="UK1237" s="4"/>
      <c r="UW1237" s="4"/>
      <c r="VA1237" s="4"/>
      <c r="VM1237" s="4"/>
      <c r="VQ1237" s="4"/>
      <c r="WC1237" s="4"/>
      <c r="WG1237" s="4"/>
      <c r="WS1237" s="4"/>
      <c r="WW1237" s="4"/>
      <c r="XI1237" s="4"/>
      <c r="XM1237" s="4"/>
      <c r="XY1237" s="4"/>
      <c r="YC1237" s="4"/>
      <c r="YO1237" s="4"/>
      <c r="YS1237" s="4"/>
      <c r="ZE1237" s="4"/>
      <c r="ZI1237" s="4"/>
      <c r="ZU1237" s="4"/>
      <c r="ZY1237" s="4"/>
      <c r="AAK1237" s="4"/>
      <c r="AAO1237" s="4"/>
      <c r="ABA1237" s="4"/>
      <c r="ABE1237" s="4"/>
      <c r="ABQ1237" s="4"/>
      <c r="ABU1237" s="4"/>
      <c r="ACG1237" s="4"/>
      <c r="ACK1237" s="4"/>
      <c r="ACW1237" s="4"/>
      <c r="ADA1237" s="4"/>
      <c r="ADM1237" s="4"/>
      <c r="ADQ1237" s="4"/>
      <c r="AEC1237" s="4"/>
      <c r="AEG1237" s="4"/>
      <c r="AES1237" s="4"/>
      <c r="AEW1237" s="4"/>
      <c r="AFI1237" s="4"/>
      <c r="AFM1237" s="4"/>
      <c r="AFY1237" s="4"/>
      <c r="AGC1237" s="4"/>
      <c r="AGO1237" s="4"/>
      <c r="AGS1237" s="4"/>
      <c r="AHE1237" s="4"/>
      <c r="AHI1237" s="4"/>
      <c r="AHU1237" s="4"/>
      <c r="AHY1237" s="4"/>
      <c r="AIK1237" s="4"/>
      <c r="AIO1237" s="4"/>
      <c r="AJA1237" s="4"/>
      <c r="AJE1237" s="4"/>
      <c r="AJQ1237" s="4"/>
      <c r="AJU1237" s="4"/>
      <c r="AKG1237" s="4"/>
      <c r="AKK1237" s="4"/>
      <c r="AKW1237" s="4"/>
      <c r="ALA1237" s="4"/>
      <c r="ALM1237" s="4"/>
      <c r="ALQ1237" s="4"/>
      <c r="AMC1237" s="4"/>
      <c r="AMG1237" s="4"/>
      <c r="AMS1237" s="4"/>
      <c r="AMW1237" s="4"/>
      <c r="ANI1237" s="4"/>
      <c r="ANM1237" s="4"/>
      <c r="ANY1237" s="4"/>
      <c r="AOC1237" s="4"/>
      <c r="AOO1237" s="4"/>
      <c r="AOS1237" s="4"/>
      <c r="APE1237" s="4"/>
      <c r="API1237" s="4"/>
      <c r="APU1237" s="4"/>
      <c r="APY1237" s="4"/>
      <c r="AQK1237" s="4"/>
      <c r="AQO1237" s="4"/>
      <c r="ARA1237" s="4"/>
      <c r="ARE1237" s="4"/>
      <c r="ARQ1237" s="4"/>
      <c r="ARU1237" s="4"/>
      <c r="ASG1237" s="4"/>
      <c r="ASK1237" s="4"/>
      <c r="ASW1237" s="4"/>
      <c r="ATA1237" s="4"/>
      <c r="ATM1237" s="4"/>
      <c r="ATQ1237" s="4"/>
      <c r="AUC1237" s="4"/>
      <c r="AUG1237" s="4"/>
      <c r="AUS1237" s="4"/>
      <c r="AUW1237" s="4"/>
      <c r="AVI1237" s="4"/>
      <c r="AVM1237" s="4"/>
      <c r="AVY1237" s="4"/>
      <c r="AWC1237" s="4"/>
      <c r="AWO1237" s="4"/>
      <c r="AWS1237" s="4"/>
      <c r="AXE1237" s="4"/>
      <c r="AXI1237" s="4"/>
      <c r="AXU1237" s="4"/>
      <c r="AXY1237" s="4"/>
      <c r="AYK1237" s="4"/>
      <c r="AYO1237" s="4"/>
      <c r="AZA1237" s="4"/>
      <c r="AZE1237" s="4"/>
      <c r="AZQ1237" s="4"/>
      <c r="AZU1237" s="4"/>
      <c r="BAG1237" s="4"/>
      <c r="BAK1237" s="4"/>
      <c r="BAW1237" s="4"/>
      <c r="BBA1237" s="4"/>
      <c r="BBM1237" s="4"/>
      <c r="BBQ1237" s="4"/>
      <c r="BCC1237" s="4"/>
      <c r="BCG1237" s="4"/>
      <c r="BCS1237" s="4"/>
      <c r="BCW1237" s="4"/>
      <c r="BDI1237" s="4"/>
      <c r="BDM1237" s="4"/>
      <c r="BDY1237" s="4"/>
      <c r="BEC1237" s="4"/>
      <c r="BEO1237" s="4"/>
      <c r="BES1237" s="4"/>
      <c r="BFE1237" s="4"/>
      <c r="BFI1237" s="4"/>
      <c r="BFU1237" s="4"/>
    </row>
    <row r="1238" spans="1:1021 1033:1529" x14ac:dyDescent="0.2">
      <c r="A1238" s="4"/>
      <c r="D1238" s="16"/>
      <c r="CO1238" s="4"/>
      <c r="DA1238" s="4"/>
      <c r="DE1238" s="4"/>
      <c r="DQ1238" s="4"/>
      <c r="DU1238" s="4"/>
      <c r="EG1238" s="4"/>
      <c r="EK1238" s="4"/>
      <c r="EW1238" s="4"/>
      <c r="FA1238" s="4"/>
      <c r="FM1238" s="4"/>
      <c r="FQ1238" s="4"/>
      <c r="GC1238" s="4"/>
      <c r="GG1238" s="4"/>
      <c r="GS1238" s="4"/>
      <c r="GW1238" s="4"/>
      <c r="HI1238" s="4"/>
      <c r="HM1238" s="4"/>
      <c r="HY1238" s="4"/>
      <c r="IC1238" s="4"/>
      <c r="IO1238" s="4"/>
      <c r="IS1238" s="4"/>
      <c r="JE1238" s="4"/>
      <c r="JI1238" s="4"/>
      <c r="JU1238" s="4"/>
      <c r="JY1238" s="4"/>
      <c r="KK1238" s="4"/>
      <c r="KO1238" s="4"/>
      <c r="LA1238" s="4"/>
      <c r="LE1238" s="4"/>
      <c r="LQ1238" s="4"/>
      <c r="LU1238" s="4"/>
      <c r="MG1238" s="4"/>
      <c r="MK1238" s="4"/>
      <c r="MW1238" s="4"/>
      <c r="NA1238" s="4"/>
      <c r="NM1238" s="4"/>
      <c r="NQ1238" s="4"/>
      <c r="OC1238" s="4"/>
      <c r="OG1238" s="4"/>
      <c r="OS1238" s="4"/>
      <c r="OW1238" s="4"/>
      <c r="PI1238" s="4"/>
      <c r="PM1238" s="4"/>
      <c r="PY1238" s="4"/>
      <c r="QC1238" s="4"/>
      <c r="QO1238" s="4"/>
      <c r="QS1238" s="4"/>
      <c r="RE1238" s="4"/>
      <c r="RI1238" s="4"/>
      <c r="RU1238" s="4"/>
      <c r="RY1238" s="4"/>
      <c r="SK1238" s="4"/>
      <c r="SO1238" s="4"/>
      <c r="TA1238" s="4"/>
      <c r="TE1238" s="4"/>
      <c r="TQ1238" s="4"/>
      <c r="TU1238" s="4"/>
      <c r="UG1238" s="4"/>
      <c r="UK1238" s="4"/>
      <c r="UW1238" s="4"/>
      <c r="VA1238" s="4"/>
      <c r="VM1238" s="4"/>
      <c r="VQ1238" s="4"/>
      <c r="WC1238" s="4"/>
      <c r="WG1238" s="4"/>
      <c r="WS1238" s="4"/>
      <c r="WW1238" s="4"/>
      <c r="XI1238" s="4"/>
      <c r="XM1238" s="4"/>
      <c r="XY1238" s="4"/>
      <c r="YC1238" s="4"/>
      <c r="YO1238" s="4"/>
      <c r="YS1238" s="4"/>
      <c r="ZE1238" s="4"/>
      <c r="ZI1238" s="4"/>
      <c r="ZU1238" s="4"/>
      <c r="ZY1238" s="4"/>
      <c r="AAK1238" s="4"/>
      <c r="AAO1238" s="4"/>
      <c r="ABA1238" s="4"/>
      <c r="ABE1238" s="4"/>
      <c r="ABQ1238" s="4"/>
      <c r="ABU1238" s="4"/>
      <c r="ACG1238" s="4"/>
      <c r="ACK1238" s="4"/>
      <c r="ACW1238" s="4"/>
      <c r="ADA1238" s="4"/>
      <c r="ADM1238" s="4"/>
      <c r="ADQ1238" s="4"/>
      <c r="AEC1238" s="4"/>
      <c r="AEG1238" s="4"/>
      <c r="AES1238" s="4"/>
      <c r="AEW1238" s="4"/>
      <c r="AFI1238" s="4"/>
      <c r="AFM1238" s="4"/>
      <c r="AFY1238" s="4"/>
      <c r="AGC1238" s="4"/>
      <c r="AGO1238" s="4"/>
      <c r="AGS1238" s="4"/>
      <c r="AHE1238" s="4"/>
      <c r="AHI1238" s="4"/>
      <c r="AHU1238" s="4"/>
      <c r="AHY1238" s="4"/>
      <c r="AIK1238" s="4"/>
      <c r="AIO1238" s="4"/>
      <c r="AJA1238" s="4"/>
      <c r="AJE1238" s="4"/>
      <c r="AJQ1238" s="4"/>
      <c r="AJU1238" s="4"/>
      <c r="AKG1238" s="4"/>
      <c r="AKK1238" s="4"/>
      <c r="AKW1238" s="4"/>
      <c r="ALA1238" s="4"/>
      <c r="ALM1238" s="4"/>
      <c r="ALQ1238" s="4"/>
      <c r="AMC1238" s="4"/>
      <c r="AMG1238" s="4"/>
      <c r="AMS1238" s="4"/>
      <c r="AMW1238" s="4"/>
      <c r="ANI1238" s="4"/>
      <c r="ANM1238" s="4"/>
      <c r="ANY1238" s="4"/>
      <c r="AOC1238" s="4"/>
      <c r="AOO1238" s="4"/>
      <c r="AOS1238" s="4"/>
      <c r="APE1238" s="4"/>
      <c r="API1238" s="4"/>
      <c r="APU1238" s="4"/>
      <c r="APY1238" s="4"/>
      <c r="AQK1238" s="4"/>
      <c r="AQO1238" s="4"/>
      <c r="ARA1238" s="4"/>
      <c r="ARE1238" s="4"/>
      <c r="ARQ1238" s="4"/>
      <c r="ARU1238" s="4"/>
      <c r="ASG1238" s="4"/>
      <c r="ASK1238" s="4"/>
      <c r="ASW1238" s="4"/>
      <c r="ATA1238" s="4"/>
      <c r="ATM1238" s="4"/>
      <c r="ATQ1238" s="4"/>
      <c r="AUC1238" s="4"/>
      <c r="AUG1238" s="4"/>
      <c r="AUS1238" s="4"/>
      <c r="AUW1238" s="4"/>
      <c r="AVI1238" s="4"/>
      <c r="AVM1238" s="4"/>
      <c r="AVY1238" s="4"/>
      <c r="AWC1238" s="4"/>
      <c r="AWO1238" s="4"/>
      <c r="AWS1238" s="4"/>
      <c r="AXE1238" s="4"/>
      <c r="AXI1238" s="4"/>
      <c r="AXU1238" s="4"/>
      <c r="AXY1238" s="4"/>
      <c r="AYK1238" s="4"/>
      <c r="AYO1238" s="4"/>
      <c r="AZA1238" s="4"/>
      <c r="AZE1238" s="4"/>
      <c r="AZQ1238" s="4"/>
      <c r="AZU1238" s="4"/>
      <c r="BAG1238" s="4"/>
      <c r="BAK1238" s="4"/>
      <c r="BAW1238" s="4"/>
      <c r="BBA1238" s="4"/>
      <c r="BBM1238" s="4"/>
      <c r="BBQ1238" s="4"/>
      <c r="BCC1238" s="4"/>
      <c r="BCG1238" s="4"/>
      <c r="BCS1238" s="4"/>
      <c r="BCW1238" s="4"/>
      <c r="BDI1238" s="4"/>
      <c r="BDM1238" s="4"/>
      <c r="BDY1238" s="4"/>
      <c r="BEC1238" s="4"/>
      <c r="BEO1238" s="4"/>
      <c r="BES1238" s="4"/>
      <c r="BFE1238" s="4"/>
      <c r="BFI1238" s="4"/>
      <c r="BFU1238" s="4"/>
    </row>
    <row r="1239" spans="1:1021 1033:1529" x14ac:dyDescent="0.2">
      <c r="A1239" s="4"/>
      <c r="D1239" s="16"/>
      <c r="CO1239" s="4"/>
      <c r="DA1239" s="4"/>
      <c r="DE1239" s="4"/>
      <c r="DQ1239" s="4"/>
      <c r="DU1239" s="4"/>
      <c r="EG1239" s="4"/>
      <c r="EK1239" s="4"/>
      <c r="EW1239" s="4"/>
      <c r="FA1239" s="4"/>
      <c r="FM1239" s="4"/>
      <c r="FQ1239" s="4"/>
      <c r="GC1239" s="4"/>
      <c r="GG1239" s="4"/>
      <c r="GS1239" s="4"/>
      <c r="GW1239" s="4"/>
      <c r="HI1239" s="4"/>
      <c r="HM1239" s="4"/>
      <c r="HY1239" s="4"/>
      <c r="IC1239" s="4"/>
      <c r="IO1239" s="4"/>
      <c r="IS1239" s="4"/>
      <c r="JE1239" s="4"/>
      <c r="JI1239" s="4"/>
      <c r="JU1239" s="4"/>
      <c r="JY1239" s="4"/>
      <c r="KK1239" s="4"/>
      <c r="KO1239" s="4"/>
      <c r="LA1239" s="4"/>
      <c r="LE1239" s="4"/>
      <c r="LQ1239" s="4"/>
      <c r="LU1239" s="4"/>
      <c r="MG1239" s="4"/>
      <c r="MK1239" s="4"/>
      <c r="MW1239" s="4"/>
      <c r="NA1239" s="4"/>
      <c r="NM1239" s="4"/>
      <c r="NQ1239" s="4"/>
      <c r="OC1239" s="4"/>
      <c r="OG1239" s="4"/>
      <c r="OS1239" s="4"/>
      <c r="OW1239" s="4"/>
      <c r="PI1239" s="4"/>
      <c r="PM1239" s="4"/>
      <c r="PY1239" s="4"/>
      <c r="QC1239" s="4"/>
      <c r="QO1239" s="4"/>
      <c r="QS1239" s="4"/>
      <c r="RE1239" s="4"/>
      <c r="RI1239" s="4"/>
      <c r="RU1239" s="4"/>
      <c r="RY1239" s="4"/>
      <c r="SK1239" s="4"/>
      <c r="SO1239" s="4"/>
      <c r="TA1239" s="4"/>
      <c r="TE1239" s="4"/>
      <c r="TQ1239" s="4"/>
      <c r="TU1239" s="4"/>
      <c r="UG1239" s="4"/>
      <c r="UK1239" s="4"/>
      <c r="UW1239" s="4"/>
      <c r="VA1239" s="4"/>
      <c r="VM1239" s="4"/>
      <c r="VQ1239" s="4"/>
      <c r="WC1239" s="4"/>
      <c r="WG1239" s="4"/>
      <c r="WS1239" s="4"/>
      <c r="WW1239" s="4"/>
      <c r="XI1239" s="4"/>
      <c r="XM1239" s="4"/>
      <c r="XY1239" s="4"/>
      <c r="YC1239" s="4"/>
      <c r="YO1239" s="4"/>
      <c r="YS1239" s="4"/>
      <c r="ZE1239" s="4"/>
      <c r="ZI1239" s="4"/>
      <c r="ZU1239" s="4"/>
      <c r="ZY1239" s="4"/>
      <c r="AAK1239" s="4"/>
      <c r="AAO1239" s="4"/>
      <c r="ABA1239" s="4"/>
      <c r="ABE1239" s="4"/>
      <c r="ABQ1239" s="4"/>
      <c r="ABU1239" s="4"/>
      <c r="ACG1239" s="4"/>
      <c r="ACK1239" s="4"/>
      <c r="ACW1239" s="4"/>
      <c r="ADA1239" s="4"/>
      <c r="ADM1239" s="4"/>
      <c r="ADQ1239" s="4"/>
      <c r="AEC1239" s="4"/>
      <c r="AEG1239" s="4"/>
      <c r="AES1239" s="4"/>
      <c r="AEW1239" s="4"/>
      <c r="AFI1239" s="4"/>
      <c r="AFM1239" s="4"/>
      <c r="AFY1239" s="4"/>
      <c r="AGC1239" s="4"/>
      <c r="AGO1239" s="4"/>
      <c r="AGS1239" s="4"/>
      <c r="AHE1239" s="4"/>
      <c r="AHI1239" s="4"/>
      <c r="AHU1239" s="4"/>
      <c r="AHY1239" s="4"/>
      <c r="AIK1239" s="4"/>
      <c r="AIO1239" s="4"/>
      <c r="AJA1239" s="4"/>
      <c r="AJE1239" s="4"/>
      <c r="AJQ1239" s="4"/>
      <c r="AJU1239" s="4"/>
      <c r="AKG1239" s="4"/>
      <c r="AKK1239" s="4"/>
      <c r="AKW1239" s="4"/>
      <c r="ALA1239" s="4"/>
      <c r="ALM1239" s="4"/>
      <c r="ALQ1239" s="4"/>
      <c r="AMC1239" s="4"/>
      <c r="AMG1239" s="4"/>
      <c r="AMS1239" s="4"/>
      <c r="AMW1239" s="4"/>
      <c r="ANI1239" s="4"/>
      <c r="ANM1239" s="4"/>
      <c r="ANY1239" s="4"/>
      <c r="AOC1239" s="4"/>
      <c r="AOO1239" s="4"/>
      <c r="AOS1239" s="4"/>
      <c r="APE1239" s="4"/>
      <c r="API1239" s="4"/>
      <c r="APU1239" s="4"/>
      <c r="APY1239" s="4"/>
      <c r="AQK1239" s="4"/>
      <c r="AQO1239" s="4"/>
      <c r="ARA1239" s="4"/>
      <c r="ARE1239" s="4"/>
      <c r="ARQ1239" s="4"/>
      <c r="ARU1239" s="4"/>
      <c r="ASG1239" s="4"/>
      <c r="ASK1239" s="4"/>
      <c r="ASW1239" s="4"/>
      <c r="ATA1239" s="4"/>
      <c r="ATM1239" s="4"/>
      <c r="ATQ1239" s="4"/>
      <c r="AUC1239" s="4"/>
      <c r="AUG1239" s="4"/>
      <c r="AUS1239" s="4"/>
      <c r="AUW1239" s="4"/>
      <c r="AVI1239" s="4"/>
      <c r="AVM1239" s="4"/>
      <c r="AVY1239" s="4"/>
      <c r="AWC1239" s="4"/>
      <c r="AWO1239" s="4"/>
      <c r="AWS1239" s="4"/>
      <c r="AXE1239" s="4"/>
      <c r="AXI1239" s="4"/>
      <c r="AXU1239" s="4"/>
      <c r="AXY1239" s="4"/>
      <c r="AYK1239" s="4"/>
      <c r="AYO1239" s="4"/>
      <c r="AZA1239" s="4"/>
      <c r="AZE1239" s="4"/>
      <c r="AZQ1239" s="4"/>
      <c r="AZU1239" s="4"/>
      <c r="BAG1239" s="4"/>
      <c r="BAK1239" s="4"/>
      <c r="BAW1239" s="4"/>
      <c r="BBA1239" s="4"/>
      <c r="BBM1239" s="4"/>
      <c r="BBQ1239" s="4"/>
      <c r="BCC1239" s="4"/>
      <c r="BCG1239" s="4"/>
      <c r="BCS1239" s="4"/>
      <c r="BCW1239" s="4"/>
      <c r="BDI1239" s="4"/>
      <c r="BDM1239" s="4"/>
      <c r="BDY1239" s="4"/>
      <c r="BEC1239" s="4"/>
      <c r="BEO1239" s="4"/>
      <c r="BES1239" s="4"/>
      <c r="BFE1239" s="4"/>
      <c r="BFI1239" s="4"/>
      <c r="BFU1239" s="4"/>
    </row>
    <row r="1240" spans="1:1021 1033:1529" x14ac:dyDescent="0.2">
      <c r="A1240" s="4"/>
      <c r="D1240" s="16"/>
      <c r="CO1240" s="4"/>
      <c r="DA1240" s="4"/>
      <c r="DE1240" s="4"/>
      <c r="DQ1240" s="4"/>
      <c r="DU1240" s="4"/>
      <c r="EG1240" s="4"/>
      <c r="EK1240" s="4"/>
      <c r="EW1240" s="4"/>
      <c r="FA1240" s="4"/>
      <c r="FM1240" s="4"/>
      <c r="FQ1240" s="4"/>
      <c r="GC1240" s="4"/>
      <c r="GG1240" s="4"/>
      <c r="GS1240" s="4"/>
      <c r="GW1240" s="4"/>
      <c r="HI1240" s="4"/>
      <c r="HM1240" s="4"/>
      <c r="HY1240" s="4"/>
      <c r="IC1240" s="4"/>
      <c r="IO1240" s="4"/>
      <c r="IS1240" s="4"/>
      <c r="JE1240" s="4"/>
      <c r="JI1240" s="4"/>
      <c r="JU1240" s="4"/>
      <c r="JY1240" s="4"/>
      <c r="KK1240" s="4"/>
      <c r="KO1240" s="4"/>
      <c r="LA1240" s="4"/>
      <c r="LE1240" s="4"/>
      <c r="LQ1240" s="4"/>
      <c r="LU1240" s="4"/>
      <c r="MG1240" s="4"/>
      <c r="MK1240" s="4"/>
      <c r="MW1240" s="4"/>
      <c r="NA1240" s="4"/>
      <c r="NM1240" s="4"/>
      <c r="NQ1240" s="4"/>
      <c r="OC1240" s="4"/>
      <c r="OG1240" s="4"/>
      <c r="OS1240" s="4"/>
      <c r="OW1240" s="4"/>
      <c r="PI1240" s="4"/>
      <c r="PM1240" s="4"/>
      <c r="PY1240" s="4"/>
      <c r="QC1240" s="4"/>
      <c r="QO1240" s="4"/>
      <c r="QS1240" s="4"/>
      <c r="RE1240" s="4"/>
      <c r="RI1240" s="4"/>
      <c r="RU1240" s="4"/>
      <c r="RY1240" s="4"/>
      <c r="SK1240" s="4"/>
      <c r="SO1240" s="4"/>
      <c r="TA1240" s="4"/>
      <c r="TE1240" s="4"/>
      <c r="TQ1240" s="4"/>
      <c r="TU1240" s="4"/>
      <c r="UG1240" s="4"/>
      <c r="UK1240" s="4"/>
      <c r="UW1240" s="4"/>
      <c r="VA1240" s="4"/>
      <c r="VM1240" s="4"/>
      <c r="VQ1240" s="4"/>
      <c r="WC1240" s="4"/>
      <c r="WG1240" s="4"/>
      <c r="WS1240" s="4"/>
      <c r="WW1240" s="4"/>
      <c r="XI1240" s="4"/>
      <c r="XM1240" s="4"/>
      <c r="XY1240" s="4"/>
      <c r="YC1240" s="4"/>
      <c r="YO1240" s="4"/>
      <c r="YS1240" s="4"/>
      <c r="ZE1240" s="4"/>
      <c r="ZI1240" s="4"/>
      <c r="ZU1240" s="4"/>
      <c r="ZY1240" s="4"/>
      <c r="AAK1240" s="4"/>
      <c r="AAO1240" s="4"/>
      <c r="ABA1240" s="4"/>
      <c r="ABE1240" s="4"/>
      <c r="ABQ1240" s="4"/>
      <c r="ABU1240" s="4"/>
      <c r="ACG1240" s="4"/>
      <c r="ACK1240" s="4"/>
      <c r="ACW1240" s="4"/>
      <c r="ADA1240" s="4"/>
      <c r="ADM1240" s="4"/>
      <c r="ADQ1240" s="4"/>
      <c r="AEC1240" s="4"/>
      <c r="AEG1240" s="4"/>
      <c r="AES1240" s="4"/>
      <c r="AEW1240" s="4"/>
      <c r="AFI1240" s="4"/>
      <c r="AFM1240" s="4"/>
      <c r="AFY1240" s="4"/>
      <c r="AGC1240" s="4"/>
      <c r="AGO1240" s="4"/>
      <c r="AGS1240" s="4"/>
      <c r="AHE1240" s="4"/>
      <c r="AHI1240" s="4"/>
      <c r="AHU1240" s="4"/>
      <c r="AHY1240" s="4"/>
      <c r="AIK1240" s="4"/>
      <c r="AIO1240" s="4"/>
      <c r="AJA1240" s="4"/>
      <c r="AJE1240" s="4"/>
      <c r="AJQ1240" s="4"/>
      <c r="AJU1240" s="4"/>
      <c r="AKG1240" s="4"/>
      <c r="AKK1240" s="4"/>
      <c r="AKW1240" s="4"/>
      <c r="ALA1240" s="4"/>
      <c r="ALM1240" s="4"/>
      <c r="ALQ1240" s="4"/>
      <c r="AMC1240" s="4"/>
      <c r="AMG1240" s="4"/>
      <c r="AMS1240" s="4"/>
      <c r="AMW1240" s="4"/>
      <c r="ANI1240" s="4"/>
      <c r="ANM1240" s="4"/>
      <c r="ANY1240" s="4"/>
      <c r="AOC1240" s="4"/>
      <c r="AOO1240" s="4"/>
      <c r="AOS1240" s="4"/>
      <c r="APE1240" s="4"/>
      <c r="API1240" s="4"/>
      <c r="APU1240" s="4"/>
      <c r="APY1240" s="4"/>
      <c r="AQK1240" s="4"/>
      <c r="AQO1240" s="4"/>
      <c r="ARA1240" s="4"/>
      <c r="ARE1240" s="4"/>
      <c r="ARQ1240" s="4"/>
      <c r="ARU1240" s="4"/>
      <c r="ASG1240" s="4"/>
      <c r="ASK1240" s="4"/>
      <c r="ASW1240" s="4"/>
      <c r="ATA1240" s="4"/>
      <c r="ATM1240" s="4"/>
      <c r="ATQ1240" s="4"/>
      <c r="AUC1240" s="4"/>
      <c r="AUG1240" s="4"/>
      <c r="AUS1240" s="4"/>
      <c r="AUW1240" s="4"/>
      <c r="AVI1240" s="4"/>
      <c r="AVM1240" s="4"/>
      <c r="AVY1240" s="4"/>
      <c r="AWC1240" s="4"/>
      <c r="AWO1240" s="4"/>
      <c r="AWS1240" s="4"/>
      <c r="AXE1240" s="4"/>
      <c r="AXI1240" s="4"/>
      <c r="AXU1240" s="4"/>
      <c r="AXY1240" s="4"/>
      <c r="AYK1240" s="4"/>
      <c r="AYO1240" s="4"/>
      <c r="AZA1240" s="4"/>
      <c r="AZE1240" s="4"/>
      <c r="AZQ1240" s="4"/>
      <c r="AZU1240" s="4"/>
      <c r="BAG1240" s="4"/>
      <c r="BAK1240" s="4"/>
      <c r="BAW1240" s="4"/>
      <c r="BBA1240" s="4"/>
      <c r="BBM1240" s="4"/>
      <c r="BBQ1240" s="4"/>
      <c r="BCC1240" s="4"/>
      <c r="BCG1240" s="4"/>
      <c r="BCS1240" s="4"/>
      <c r="BCW1240" s="4"/>
      <c r="BDI1240" s="4"/>
      <c r="BDM1240" s="4"/>
      <c r="BDY1240" s="4"/>
      <c r="BEC1240" s="4"/>
      <c r="BEO1240" s="4"/>
      <c r="BES1240" s="4"/>
      <c r="BFE1240" s="4"/>
      <c r="BFI1240" s="4"/>
      <c r="BFU1240" s="4"/>
    </row>
    <row r="1241" spans="1:1021 1033:1529" x14ac:dyDescent="0.2">
      <c r="A1241" s="4"/>
      <c r="D1241" s="16"/>
      <c r="CO1241" s="4"/>
      <c r="DA1241" s="4"/>
      <c r="DE1241" s="4"/>
      <c r="DQ1241" s="4"/>
      <c r="DU1241" s="4"/>
      <c r="EG1241" s="4"/>
      <c r="EK1241" s="4"/>
      <c r="EW1241" s="4"/>
      <c r="FA1241" s="4"/>
      <c r="FM1241" s="4"/>
      <c r="FQ1241" s="4"/>
      <c r="GC1241" s="4"/>
      <c r="GG1241" s="4"/>
      <c r="GS1241" s="4"/>
      <c r="GW1241" s="4"/>
      <c r="HI1241" s="4"/>
      <c r="HM1241" s="4"/>
      <c r="HY1241" s="4"/>
      <c r="IC1241" s="4"/>
      <c r="IO1241" s="4"/>
      <c r="IS1241" s="4"/>
      <c r="JE1241" s="4"/>
      <c r="JI1241" s="4"/>
      <c r="JU1241" s="4"/>
      <c r="JY1241" s="4"/>
      <c r="KK1241" s="4"/>
      <c r="KO1241" s="4"/>
      <c r="LA1241" s="4"/>
      <c r="LE1241" s="4"/>
      <c r="LQ1241" s="4"/>
      <c r="LU1241" s="4"/>
      <c r="MG1241" s="4"/>
      <c r="MK1241" s="4"/>
      <c r="MW1241" s="4"/>
      <c r="NA1241" s="4"/>
      <c r="NM1241" s="4"/>
      <c r="NQ1241" s="4"/>
      <c r="OC1241" s="4"/>
      <c r="OG1241" s="4"/>
      <c r="OS1241" s="4"/>
      <c r="OW1241" s="4"/>
      <c r="PI1241" s="4"/>
      <c r="PM1241" s="4"/>
      <c r="PY1241" s="4"/>
      <c r="QC1241" s="4"/>
      <c r="QO1241" s="4"/>
      <c r="QS1241" s="4"/>
      <c r="RE1241" s="4"/>
      <c r="RI1241" s="4"/>
      <c r="RU1241" s="4"/>
      <c r="RY1241" s="4"/>
      <c r="SK1241" s="4"/>
      <c r="SO1241" s="4"/>
      <c r="TA1241" s="4"/>
      <c r="TE1241" s="4"/>
      <c r="TQ1241" s="4"/>
      <c r="TU1241" s="4"/>
      <c r="UG1241" s="4"/>
      <c r="UK1241" s="4"/>
      <c r="UW1241" s="4"/>
      <c r="VA1241" s="4"/>
      <c r="VM1241" s="4"/>
      <c r="VQ1241" s="4"/>
      <c r="WC1241" s="4"/>
      <c r="WG1241" s="4"/>
      <c r="WS1241" s="4"/>
      <c r="WW1241" s="4"/>
      <c r="XI1241" s="4"/>
      <c r="XM1241" s="4"/>
      <c r="XY1241" s="4"/>
      <c r="YC1241" s="4"/>
      <c r="YO1241" s="4"/>
      <c r="YS1241" s="4"/>
      <c r="ZE1241" s="4"/>
      <c r="ZI1241" s="4"/>
      <c r="ZU1241" s="4"/>
      <c r="ZY1241" s="4"/>
      <c r="AAK1241" s="4"/>
      <c r="AAO1241" s="4"/>
      <c r="ABA1241" s="4"/>
      <c r="ABE1241" s="4"/>
      <c r="ABQ1241" s="4"/>
      <c r="ABU1241" s="4"/>
      <c r="ACG1241" s="4"/>
      <c r="ACK1241" s="4"/>
      <c r="ACW1241" s="4"/>
      <c r="ADA1241" s="4"/>
      <c r="ADM1241" s="4"/>
      <c r="ADQ1241" s="4"/>
      <c r="AEC1241" s="4"/>
      <c r="AEG1241" s="4"/>
      <c r="AES1241" s="4"/>
      <c r="AEW1241" s="4"/>
      <c r="AFI1241" s="4"/>
      <c r="AFM1241" s="4"/>
      <c r="AFY1241" s="4"/>
      <c r="AGC1241" s="4"/>
      <c r="AGO1241" s="4"/>
      <c r="AGS1241" s="4"/>
      <c r="AHE1241" s="4"/>
      <c r="AHI1241" s="4"/>
      <c r="AHU1241" s="4"/>
      <c r="AHY1241" s="4"/>
      <c r="AIK1241" s="4"/>
      <c r="AIO1241" s="4"/>
      <c r="AJA1241" s="4"/>
      <c r="AJE1241" s="4"/>
      <c r="AJQ1241" s="4"/>
      <c r="AJU1241" s="4"/>
      <c r="AKG1241" s="4"/>
      <c r="AKK1241" s="4"/>
      <c r="AKW1241" s="4"/>
      <c r="ALA1241" s="4"/>
      <c r="ALM1241" s="4"/>
      <c r="ALQ1241" s="4"/>
      <c r="AMC1241" s="4"/>
      <c r="AMG1241" s="4"/>
      <c r="AMS1241" s="4"/>
      <c r="AMW1241" s="4"/>
      <c r="ANI1241" s="4"/>
      <c r="ANM1241" s="4"/>
      <c r="ANY1241" s="4"/>
      <c r="AOC1241" s="4"/>
      <c r="AOO1241" s="4"/>
      <c r="AOS1241" s="4"/>
      <c r="APE1241" s="4"/>
      <c r="API1241" s="4"/>
      <c r="APU1241" s="4"/>
      <c r="APY1241" s="4"/>
      <c r="AQK1241" s="4"/>
      <c r="AQO1241" s="4"/>
      <c r="ARA1241" s="4"/>
      <c r="ARE1241" s="4"/>
      <c r="ARQ1241" s="4"/>
      <c r="ARU1241" s="4"/>
      <c r="ASG1241" s="4"/>
      <c r="ASK1241" s="4"/>
      <c r="ASW1241" s="4"/>
      <c r="ATA1241" s="4"/>
      <c r="ATM1241" s="4"/>
      <c r="ATQ1241" s="4"/>
      <c r="AUC1241" s="4"/>
      <c r="AUG1241" s="4"/>
      <c r="AUS1241" s="4"/>
      <c r="AUW1241" s="4"/>
      <c r="AVI1241" s="4"/>
      <c r="AVM1241" s="4"/>
      <c r="AVY1241" s="4"/>
      <c r="AWC1241" s="4"/>
      <c r="AWO1241" s="4"/>
      <c r="AWS1241" s="4"/>
      <c r="AXE1241" s="4"/>
      <c r="AXI1241" s="4"/>
      <c r="AXU1241" s="4"/>
      <c r="AXY1241" s="4"/>
      <c r="AYK1241" s="4"/>
      <c r="AYO1241" s="4"/>
      <c r="AZA1241" s="4"/>
      <c r="AZE1241" s="4"/>
      <c r="AZQ1241" s="4"/>
      <c r="AZU1241" s="4"/>
      <c r="BAG1241" s="4"/>
      <c r="BAK1241" s="4"/>
      <c r="BAW1241" s="4"/>
      <c r="BBA1241" s="4"/>
      <c r="BBM1241" s="4"/>
      <c r="BBQ1241" s="4"/>
      <c r="BCC1241" s="4"/>
      <c r="BCG1241" s="4"/>
      <c r="BCS1241" s="4"/>
      <c r="BCW1241" s="4"/>
      <c r="BDI1241" s="4"/>
      <c r="BDM1241" s="4"/>
      <c r="BDY1241" s="4"/>
      <c r="BEC1241" s="4"/>
      <c r="BEO1241" s="4"/>
      <c r="BES1241" s="4"/>
      <c r="BFE1241" s="4"/>
      <c r="BFI1241" s="4"/>
      <c r="BFU1241" s="4"/>
    </row>
    <row r="1242" spans="1:1021 1033:1529" x14ac:dyDescent="0.2">
      <c r="A1242" s="4"/>
      <c r="D1242" s="16"/>
      <c r="CO1242" s="4"/>
      <c r="DA1242" s="4"/>
      <c r="DE1242" s="4"/>
      <c r="DQ1242" s="4"/>
      <c r="DU1242" s="4"/>
      <c r="EG1242" s="4"/>
      <c r="EK1242" s="4"/>
      <c r="EW1242" s="4"/>
      <c r="FA1242" s="4"/>
      <c r="FM1242" s="4"/>
      <c r="FQ1242" s="4"/>
      <c r="GC1242" s="4"/>
      <c r="GG1242" s="4"/>
      <c r="GS1242" s="4"/>
      <c r="GW1242" s="4"/>
      <c r="HI1242" s="4"/>
      <c r="HM1242" s="4"/>
      <c r="HY1242" s="4"/>
      <c r="IC1242" s="4"/>
      <c r="IO1242" s="4"/>
      <c r="IS1242" s="4"/>
      <c r="JE1242" s="4"/>
      <c r="JI1242" s="4"/>
      <c r="JU1242" s="4"/>
      <c r="JY1242" s="4"/>
      <c r="KK1242" s="4"/>
      <c r="KO1242" s="4"/>
      <c r="LA1242" s="4"/>
      <c r="LE1242" s="4"/>
      <c r="LQ1242" s="4"/>
      <c r="LU1242" s="4"/>
      <c r="MG1242" s="4"/>
      <c r="MK1242" s="4"/>
      <c r="MW1242" s="4"/>
      <c r="NA1242" s="4"/>
      <c r="NM1242" s="4"/>
      <c r="NQ1242" s="4"/>
      <c r="OC1242" s="4"/>
      <c r="OG1242" s="4"/>
      <c r="OS1242" s="4"/>
      <c r="OW1242" s="4"/>
      <c r="PI1242" s="4"/>
      <c r="PM1242" s="4"/>
      <c r="PY1242" s="4"/>
      <c r="QC1242" s="4"/>
      <c r="QO1242" s="4"/>
      <c r="QS1242" s="4"/>
      <c r="RE1242" s="4"/>
      <c r="RI1242" s="4"/>
      <c r="RU1242" s="4"/>
      <c r="RY1242" s="4"/>
      <c r="SK1242" s="4"/>
      <c r="SO1242" s="4"/>
      <c r="TA1242" s="4"/>
      <c r="TE1242" s="4"/>
      <c r="TQ1242" s="4"/>
      <c r="TU1242" s="4"/>
      <c r="UG1242" s="4"/>
      <c r="UK1242" s="4"/>
      <c r="UW1242" s="4"/>
      <c r="VA1242" s="4"/>
      <c r="VM1242" s="4"/>
      <c r="VQ1242" s="4"/>
      <c r="WC1242" s="4"/>
      <c r="WG1242" s="4"/>
      <c r="WS1242" s="4"/>
      <c r="WW1242" s="4"/>
      <c r="XI1242" s="4"/>
      <c r="XM1242" s="4"/>
      <c r="XY1242" s="4"/>
      <c r="YC1242" s="4"/>
      <c r="YO1242" s="4"/>
      <c r="YS1242" s="4"/>
      <c r="ZE1242" s="4"/>
      <c r="ZI1242" s="4"/>
      <c r="ZU1242" s="4"/>
      <c r="ZY1242" s="4"/>
      <c r="AAK1242" s="4"/>
      <c r="AAO1242" s="4"/>
      <c r="ABA1242" s="4"/>
      <c r="ABE1242" s="4"/>
      <c r="ABQ1242" s="4"/>
      <c r="ABU1242" s="4"/>
      <c r="ACG1242" s="4"/>
      <c r="ACK1242" s="4"/>
      <c r="ACW1242" s="4"/>
      <c r="ADA1242" s="4"/>
      <c r="ADM1242" s="4"/>
      <c r="ADQ1242" s="4"/>
      <c r="AEC1242" s="4"/>
      <c r="AEG1242" s="4"/>
      <c r="AES1242" s="4"/>
      <c r="AEW1242" s="4"/>
      <c r="AFI1242" s="4"/>
      <c r="AFM1242" s="4"/>
      <c r="AFY1242" s="4"/>
      <c r="AGC1242" s="4"/>
      <c r="AGO1242" s="4"/>
      <c r="AGS1242" s="4"/>
      <c r="AHE1242" s="4"/>
      <c r="AHI1242" s="4"/>
      <c r="AHU1242" s="4"/>
      <c r="AHY1242" s="4"/>
      <c r="AIK1242" s="4"/>
      <c r="AIO1242" s="4"/>
      <c r="AJA1242" s="4"/>
      <c r="AJE1242" s="4"/>
      <c r="AJQ1242" s="4"/>
      <c r="AJU1242" s="4"/>
      <c r="AKG1242" s="4"/>
      <c r="AKK1242" s="4"/>
      <c r="AKW1242" s="4"/>
      <c r="ALA1242" s="4"/>
      <c r="ALM1242" s="4"/>
      <c r="ALQ1242" s="4"/>
      <c r="AMC1242" s="4"/>
      <c r="AMG1242" s="4"/>
      <c r="AMS1242" s="4"/>
      <c r="AMW1242" s="4"/>
      <c r="ANI1242" s="4"/>
      <c r="ANM1242" s="4"/>
      <c r="ANY1242" s="4"/>
      <c r="AOC1242" s="4"/>
      <c r="AOO1242" s="4"/>
      <c r="AOS1242" s="4"/>
      <c r="APE1242" s="4"/>
      <c r="API1242" s="4"/>
      <c r="APU1242" s="4"/>
      <c r="APY1242" s="4"/>
      <c r="AQK1242" s="4"/>
      <c r="AQO1242" s="4"/>
      <c r="ARA1242" s="4"/>
      <c r="ARE1242" s="4"/>
      <c r="ARQ1242" s="4"/>
      <c r="ARU1242" s="4"/>
      <c r="ASG1242" s="4"/>
      <c r="ASK1242" s="4"/>
      <c r="ASW1242" s="4"/>
      <c r="ATA1242" s="4"/>
      <c r="ATM1242" s="4"/>
      <c r="ATQ1242" s="4"/>
      <c r="AUC1242" s="4"/>
      <c r="AUG1242" s="4"/>
      <c r="AUS1242" s="4"/>
      <c r="AUW1242" s="4"/>
      <c r="AVI1242" s="4"/>
      <c r="AVM1242" s="4"/>
      <c r="AVY1242" s="4"/>
      <c r="AWC1242" s="4"/>
      <c r="AWO1242" s="4"/>
      <c r="AWS1242" s="4"/>
      <c r="AXE1242" s="4"/>
      <c r="AXI1242" s="4"/>
      <c r="AXU1242" s="4"/>
      <c r="AXY1242" s="4"/>
      <c r="AYK1242" s="4"/>
      <c r="AYO1242" s="4"/>
      <c r="AZA1242" s="4"/>
      <c r="AZE1242" s="4"/>
      <c r="AZQ1242" s="4"/>
      <c r="AZU1242" s="4"/>
      <c r="BAG1242" s="4"/>
      <c r="BAK1242" s="4"/>
      <c r="BAW1242" s="4"/>
      <c r="BBA1242" s="4"/>
      <c r="BBM1242" s="4"/>
      <c r="BBQ1242" s="4"/>
      <c r="BCC1242" s="4"/>
      <c r="BCG1242" s="4"/>
      <c r="BCS1242" s="4"/>
      <c r="BCW1242" s="4"/>
      <c r="BDI1242" s="4"/>
      <c r="BDM1242" s="4"/>
      <c r="BDY1242" s="4"/>
      <c r="BEC1242" s="4"/>
      <c r="BEO1242" s="4"/>
      <c r="BES1242" s="4"/>
      <c r="BFE1242" s="4"/>
      <c r="BFI1242" s="4"/>
      <c r="BFU1242" s="4"/>
    </row>
    <row r="1243" spans="1:1021 1033:1529" x14ac:dyDescent="0.2">
      <c r="A1243" s="4"/>
      <c r="D1243" s="16"/>
      <c r="CO1243" s="4"/>
      <c r="DA1243" s="4"/>
      <c r="DE1243" s="4"/>
      <c r="DQ1243" s="4"/>
      <c r="DU1243" s="4"/>
      <c r="EG1243" s="4"/>
      <c r="EK1243" s="4"/>
      <c r="EW1243" s="4"/>
      <c r="FA1243" s="4"/>
      <c r="FM1243" s="4"/>
      <c r="FQ1243" s="4"/>
      <c r="GC1243" s="4"/>
      <c r="GG1243" s="4"/>
      <c r="GS1243" s="4"/>
      <c r="GW1243" s="4"/>
      <c r="HI1243" s="4"/>
      <c r="HM1243" s="4"/>
      <c r="HY1243" s="4"/>
      <c r="IC1243" s="4"/>
      <c r="IO1243" s="4"/>
      <c r="IS1243" s="4"/>
      <c r="JE1243" s="4"/>
      <c r="JI1243" s="4"/>
      <c r="JU1243" s="4"/>
      <c r="JY1243" s="4"/>
      <c r="KK1243" s="4"/>
      <c r="KO1243" s="4"/>
      <c r="LA1243" s="4"/>
      <c r="LE1243" s="4"/>
      <c r="LQ1243" s="4"/>
      <c r="LU1243" s="4"/>
      <c r="MG1243" s="4"/>
      <c r="MK1243" s="4"/>
      <c r="MW1243" s="4"/>
      <c r="NA1243" s="4"/>
      <c r="NM1243" s="4"/>
      <c r="NQ1243" s="4"/>
      <c r="OC1243" s="4"/>
      <c r="OG1243" s="4"/>
      <c r="OS1243" s="4"/>
      <c r="OW1243" s="4"/>
      <c r="PI1243" s="4"/>
      <c r="PM1243" s="4"/>
      <c r="PY1243" s="4"/>
      <c r="QC1243" s="4"/>
      <c r="QO1243" s="4"/>
      <c r="QS1243" s="4"/>
      <c r="RE1243" s="4"/>
      <c r="RI1243" s="4"/>
      <c r="RU1243" s="4"/>
      <c r="RY1243" s="4"/>
      <c r="SK1243" s="4"/>
      <c r="SO1243" s="4"/>
      <c r="TA1243" s="4"/>
      <c r="TE1243" s="4"/>
      <c r="TQ1243" s="4"/>
      <c r="TU1243" s="4"/>
      <c r="UG1243" s="4"/>
      <c r="UK1243" s="4"/>
      <c r="UW1243" s="4"/>
      <c r="VA1243" s="4"/>
      <c r="VM1243" s="4"/>
      <c r="VQ1243" s="4"/>
      <c r="WC1243" s="4"/>
      <c r="WG1243" s="4"/>
      <c r="WS1243" s="4"/>
      <c r="WW1243" s="4"/>
      <c r="XI1243" s="4"/>
      <c r="XM1243" s="4"/>
      <c r="XY1243" s="4"/>
      <c r="YC1243" s="4"/>
      <c r="YO1243" s="4"/>
      <c r="YS1243" s="4"/>
      <c r="ZE1243" s="4"/>
      <c r="ZI1243" s="4"/>
      <c r="ZU1243" s="4"/>
      <c r="ZY1243" s="4"/>
      <c r="AAK1243" s="4"/>
      <c r="AAO1243" s="4"/>
      <c r="ABA1243" s="4"/>
      <c r="ABE1243" s="4"/>
      <c r="ABQ1243" s="4"/>
      <c r="ABU1243" s="4"/>
      <c r="ACG1243" s="4"/>
      <c r="ACK1243" s="4"/>
      <c r="ACW1243" s="4"/>
      <c r="ADA1243" s="4"/>
      <c r="ADM1243" s="4"/>
      <c r="ADQ1243" s="4"/>
      <c r="AEC1243" s="4"/>
      <c r="AEG1243" s="4"/>
      <c r="AES1243" s="4"/>
      <c r="AEW1243" s="4"/>
      <c r="AFI1243" s="4"/>
      <c r="AFM1243" s="4"/>
      <c r="AFY1243" s="4"/>
      <c r="AGC1243" s="4"/>
      <c r="AGO1243" s="4"/>
      <c r="AGS1243" s="4"/>
      <c r="AHE1243" s="4"/>
      <c r="AHI1243" s="4"/>
      <c r="AHU1243" s="4"/>
      <c r="AHY1243" s="4"/>
      <c r="AIK1243" s="4"/>
      <c r="AIO1243" s="4"/>
      <c r="AJA1243" s="4"/>
      <c r="AJE1243" s="4"/>
      <c r="AJQ1243" s="4"/>
      <c r="AJU1243" s="4"/>
      <c r="AKG1243" s="4"/>
      <c r="AKK1243" s="4"/>
      <c r="AKW1243" s="4"/>
      <c r="ALA1243" s="4"/>
      <c r="ALM1243" s="4"/>
      <c r="ALQ1243" s="4"/>
      <c r="AMC1243" s="4"/>
      <c r="AMG1243" s="4"/>
      <c r="AMS1243" s="4"/>
      <c r="AMW1243" s="4"/>
      <c r="ANI1243" s="4"/>
      <c r="ANM1243" s="4"/>
      <c r="ANY1243" s="4"/>
      <c r="AOC1243" s="4"/>
      <c r="AOO1243" s="4"/>
      <c r="AOS1243" s="4"/>
      <c r="APE1243" s="4"/>
      <c r="API1243" s="4"/>
      <c r="APU1243" s="4"/>
      <c r="APY1243" s="4"/>
      <c r="AQK1243" s="4"/>
      <c r="AQO1243" s="4"/>
      <c r="ARA1243" s="4"/>
      <c r="ARE1243" s="4"/>
      <c r="ARQ1243" s="4"/>
      <c r="ARU1243" s="4"/>
      <c r="ASG1243" s="4"/>
      <c r="ASK1243" s="4"/>
      <c r="ASW1243" s="4"/>
      <c r="ATA1243" s="4"/>
      <c r="ATM1243" s="4"/>
      <c r="ATQ1243" s="4"/>
      <c r="AUC1243" s="4"/>
      <c r="AUG1243" s="4"/>
      <c r="AUS1243" s="4"/>
      <c r="AUW1243" s="4"/>
      <c r="AVI1243" s="4"/>
      <c r="AVM1243" s="4"/>
      <c r="AVY1243" s="4"/>
      <c r="AWC1243" s="4"/>
      <c r="AWO1243" s="4"/>
      <c r="AWS1243" s="4"/>
      <c r="AXE1243" s="4"/>
      <c r="AXI1243" s="4"/>
      <c r="AXU1243" s="4"/>
      <c r="AXY1243" s="4"/>
      <c r="AYK1243" s="4"/>
      <c r="AYO1243" s="4"/>
      <c r="AZA1243" s="4"/>
      <c r="AZE1243" s="4"/>
      <c r="AZQ1243" s="4"/>
      <c r="AZU1243" s="4"/>
      <c r="BAG1243" s="4"/>
      <c r="BAK1243" s="4"/>
      <c r="BAW1243" s="4"/>
      <c r="BBA1243" s="4"/>
      <c r="BBM1243" s="4"/>
      <c r="BBQ1243" s="4"/>
      <c r="BCC1243" s="4"/>
      <c r="BCG1243" s="4"/>
      <c r="BCS1243" s="4"/>
      <c r="BCW1243" s="4"/>
      <c r="BDI1243" s="4"/>
      <c r="BDM1243" s="4"/>
      <c r="BDY1243" s="4"/>
      <c r="BEC1243" s="4"/>
      <c r="BEO1243" s="4"/>
      <c r="BES1243" s="4"/>
      <c r="BFE1243" s="4"/>
      <c r="BFI1243" s="4"/>
      <c r="BFU1243" s="4"/>
    </row>
    <row r="1244" spans="1:1021 1033:1529" x14ac:dyDescent="0.2">
      <c r="A1244" s="4"/>
      <c r="D1244" s="16"/>
      <c r="CO1244" s="4"/>
      <c r="DA1244" s="4"/>
      <c r="DE1244" s="4"/>
      <c r="DQ1244" s="4"/>
      <c r="DU1244" s="4"/>
      <c r="EG1244" s="4"/>
      <c r="EK1244" s="4"/>
      <c r="EW1244" s="4"/>
      <c r="FA1244" s="4"/>
      <c r="FM1244" s="4"/>
      <c r="FQ1244" s="4"/>
      <c r="GC1244" s="4"/>
      <c r="GG1244" s="4"/>
      <c r="GS1244" s="4"/>
      <c r="GW1244" s="4"/>
      <c r="HI1244" s="4"/>
      <c r="HM1244" s="4"/>
      <c r="HY1244" s="4"/>
      <c r="IC1244" s="4"/>
      <c r="IO1244" s="4"/>
      <c r="IS1244" s="4"/>
      <c r="JE1244" s="4"/>
      <c r="JI1244" s="4"/>
      <c r="JU1244" s="4"/>
      <c r="JY1244" s="4"/>
      <c r="KK1244" s="4"/>
      <c r="KO1244" s="4"/>
      <c r="LA1244" s="4"/>
      <c r="LE1244" s="4"/>
      <c r="LQ1244" s="4"/>
      <c r="LU1244" s="4"/>
      <c r="MG1244" s="4"/>
      <c r="MK1244" s="4"/>
      <c r="MW1244" s="4"/>
      <c r="NA1244" s="4"/>
      <c r="NM1244" s="4"/>
      <c r="NQ1244" s="4"/>
      <c r="OC1244" s="4"/>
      <c r="OG1244" s="4"/>
      <c r="OS1244" s="4"/>
      <c r="OW1244" s="4"/>
      <c r="PI1244" s="4"/>
      <c r="PM1244" s="4"/>
      <c r="PY1244" s="4"/>
      <c r="QC1244" s="4"/>
      <c r="QO1244" s="4"/>
      <c r="QS1244" s="4"/>
      <c r="RE1244" s="4"/>
      <c r="RI1244" s="4"/>
      <c r="RU1244" s="4"/>
      <c r="RY1244" s="4"/>
      <c r="SK1244" s="4"/>
      <c r="SO1244" s="4"/>
      <c r="TA1244" s="4"/>
      <c r="TE1244" s="4"/>
      <c r="TQ1244" s="4"/>
      <c r="TU1244" s="4"/>
      <c r="UG1244" s="4"/>
      <c r="UK1244" s="4"/>
      <c r="UW1244" s="4"/>
      <c r="VA1244" s="4"/>
      <c r="VM1244" s="4"/>
      <c r="VQ1244" s="4"/>
      <c r="WC1244" s="4"/>
      <c r="WG1244" s="4"/>
      <c r="WS1244" s="4"/>
      <c r="WW1244" s="4"/>
      <c r="XI1244" s="4"/>
      <c r="XM1244" s="4"/>
      <c r="XY1244" s="4"/>
      <c r="YC1244" s="4"/>
      <c r="YO1244" s="4"/>
      <c r="YS1244" s="4"/>
      <c r="ZE1244" s="4"/>
      <c r="ZI1244" s="4"/>
      <c r="ZU1244" s="4"/>
      <c r="ZY1244" s="4"/>
      <c r="AAK1244" s="4"/>
      <c r="AAO1244" s="4"/>
      <c r="ABA1244" s="4"/>
      <c r="ABE1244" s="4"/>
      <c r="ABQ1244" s="4"/>
      <c r="ABU1244" s="4"/>
      <c r="ACG1244" s="4"/>
      <c r="ACK1244" s="4"/>
      <c r="ACW1244" s="4"/>
      <c r="ADA1244" s="4"/>
      <c r="ADM1244" s="4"/>
      <c r="ADQ1244" s="4"/>
      <c r="AEC1244" s="4"/>
      <c r="AEG1244" s="4"/>
      <c r="AES1244" s="4"/>
      <c r="AEW1244" s="4"/>
      <c r="AFI1244" s="4"/>
      <c r="AFM1244" s="4"/>
      <c r="AFY1244" s="4"/>
      <c r="AGC1244" s="4"/>
      <c r="AGO1244" s="4"/>
      <c r="AGS1244" s="4"/>
      <c r="AHE1244" s="4"/>
      <c r="AHI1244" s="4"/>
      <c r="AHU1244" s="4"/>
      <c r="AHY1244" s="4"/>
      <c r="AIK1244" s="4"/>
      <c r="AIO1244" s="4"/>
      <c r="AJA1244" s="4"/>
      <c r="AJE1244" s="4"/>
      <c r="AJQ1244" s="4"/>
      <c r="AJU1244" s="4"/>
      <c r="AKG1244" s="4"/>
      <c r="AKK1244" s="4"/>
      <c r="AKW1244" s="4"/>
      <c r="ALA1244" s="4"/>
      <c r="ALM1244" s="4"/>
      <c r="ALQ1244" s="4"/>
      <c r="AMC1244" s="4"/>
      <c r="AMG1244" s="4"/>
      <c r="AMS1244" s="4"/>
      <c r="AMW1244" s="4"/>
      <c r="ANI1244" s="4"/>
      <c r="ANM1244" s="4"/>
      <c r="ANY1244" s="4"/>
      <c r="AOC1244" s="4"/>
      <c r="AOO1244" s="4"/>
      <c r="AOS1244" s="4"/>
      <c r="APE1244" s="4"/>
      <c r="API1244" s="4"/>
      <c r="APU1244" s="4"/>
      <c r="APY1244" s="4"/>
      <c r="AQK1244" s="4"/>
      <c r="AQO1244" s="4"/>
      <c r="ARA1244" s="4"/>
      <c r="ARE1244" s="4"/>
      <c r="ARQ1244" s="4"/>
      <c r="ARU1244" s="4"/>
      <c r="ASG1244" s="4"/>
      <c r="ASK1244" s="4"/>
      <c r="ASW1244" s="4"/>
      <c r="ATA1244" s="4"/>
      <c r="ATM1244" s="4"/>
      <c r="ATQ1244" s="4"/>
      <c r="AUC1244" s="4"/>
      <c r="AUG1244" s="4"/>
      <c r="AUS1244" s="4"/>
      <c r="AUW1244" s="4"/>
      <c r="AVI1244" s="4"/>
      <c r="AVM1244" s="4"/>
      <c r="AVY1244" s="4"/>
      <c r="AWC1244" s="4"/>
      <c r="AWO1244" s="4"/>
      <c r="AWS1244" s="4"/>
      <c r="AXE1244" s="4"/>
      <c r="AXI1244" s="4"/>
      <c r="AXU1244" s="4"/>
      <c r="AXY1244" s="4"/>
      <c r="AYK1244" s="4"/>
      <c r="AYO1244" s="4"/>
      <c r="AZA1244" s="4"/>
      <c r="AZE1244" s="4"/>
      <c r="AZQ1244" s="4"/>
      <c r="AZU1244" s="4"/>
      <c r="BAG1244" s="4"/>
      <c r="BAK1244" s="4"/>
      <c r="BAW1244" s="4"/>
      <c r="BBA1244" s="4"/>
      <c r="BBM1244" s="4"/>
      <c r="BBQ1244" s="4"/>
      <c r="BCC1244" s="4"/>
      <c r="BCG1244" s="4"/>
      <c r="BCS1244" s="4"/>
      <c r="BCW1244" s="4"/>
      <c r="BDI1244" s="4"/>
      <c r="BDM1244" s="4"/>
      <c r="BDY1244" s="4"/>
      <c r="BEC1244" s="4"/>
      <c r="BEO1244" s="4"/>
      <c r="BES1244" s="4"/>
      <c r="BFE1244" s="4"/>
      <c r="BFI1244" s="4"/>
      <c r="BFU1244" s="4"/>
    </row>
    <row r="1245" spans="1:1021 1033:1529" x14ac:dyDescent="0.2">
      <c r="A1245" s="4"/>
      <c r="D1245" s="16"/>
      <c r="CO1245" s="4"/>
      <c r="DA1245" s="4"/>
      <c r="DE1245" s="4"/>
      <c r="DQ1245" s="4"/>
      <c r="DU1245" s="4"/>
      <c r="EG1245" s="4"/>
      <c r="EK1245" s="4"/>
      <c r="EW1245" s="4"/>
      <c r="FA1245" s="4"/>
      <c r="FM1245" s="4"/>
      <c r="FQ1245" s="4"/>
      <c r="GC1245" s="4"/>
      <c r="GG1245" s="4"/>
      <c r="GS1245" s="4"/>
      <c r="GW1245" s="4"/>
      <c r="HI1245" s="4"/>
      <c r="HM1245" s="4"/>
      <c r="HY1245" s="4"/>
      <c r="IC1245" s="4"/>
      <c r="IO1245" s="4"/>
      <c r="IS1245" s="4"/>
      <c r="JE1245" s="4"/>
      <c r="JI1245" s="4"/>
      <c r="JU1245" s="4"/>
      <c r="JY1245" s="4"/>
      <c r="KK1245" s="4"/>
      <c r="KO1245" s="4"/>
      <c r="LA1245" s="4"/>
      <c r="LE1245" s="4"/>
      <c r="LQ1245" s="4"/>
      <c r="LU1245" s="4"/>
      <c r="MG1245" s="4"/>
      <c r="MK1245" s="4"/>
      <c r="MW1245" s="4"/>
      <c r="NA1245" s="4"/>
      <c r="NM1245" s="4"/>
      <c r="NQ1245" s="4"/>
      <c r="OC1245" s="4"/>
      <c r="OG1245" s="4"/>
      <c r="OS1245" s="4"/>
      <c r="OW1245" s="4"/>
      <c r="PI1245" s="4"/>
      <c r="PM1245" s="4"/>
      <c r="PY1245" s="4"/>
      <c r="QC1245" s="4"/>
      <c r="QO1245" s="4"/>
      <c r="QS1245" s="4"/>
      <c r="RE1245" s="4"/>
      <c r="RI1245" s="4"/>
      <c r="RU1245" s="4"/>
      <c r="RY1245" s="4"/>
      <c r="SK1245" s="4"/>
      <c r="SO1245" s="4"/>
      <c r="TA1245" s="4"/>
      <c r="TE1245" s="4"/>
      <c r="TQ1245" s="4"/>
      <c r="TU1245" s="4"/>
      <c r="UG1245" s="4"/>
      <c r="UK1245" s="4"/>
      <c r="UW1245" s="4"/>
      <c r="VA1245" s="4"/>
      <c r="VM1245" s="4"/>
      <c r="VQ1245" s="4"/>
      <c r="WC1245" s="4"/>
      <c r="WG1245" s="4"/>
      <c r="WS1245" s="4"/>
      <c r="WW1245" s="4"/>
      <c r="XI1245" s="4"/>
      <c r="XM1245" s="4"/>
      <c r="XY1245" s="4"/>
      <c r="YC1245" s="4"/>
      <c r="YO1245" s="4"/>
      <c r="YS1245" s="4"/>
      <c r="ZE1245" s="4"/>
      <c r="ZI1245" s="4"/>
      <c r="ZU1245" s="4"/>
      <c r="ZY1245" s="4"/>
      <c r="AAK1245" s="4"/>
      <c r="AAO1245" s="4"/>
      <c r="ABA1245" s="4"/>
      <c r="ABE1245" s="4"/>
      <c r="ABQ1245" s="4"/>
      <c r="ABU1245" s="4"/>
      <c r="ACG1245" s="4"/>
      <c r="ACK1245" s="4"/>
      <c r="ACW1245" s="4"/>
      <c r="ADA1245" s="4"/>
      <c r="ADM1245" s="4"/>
      <c r="ADQ1245" s="4"/>
      <c r="AEC1245" s="4"/>
      <c r="AEG1245" s="4"/>
      <c r="AES1245" s="4"/>
      <c r="AEW1245" s="4"/>
      <c r="AFI1245" s="4"/>
      <c r="AFM1245" s="4"/>
      <c r="AFY1245" s="4"/>
      <c r="AGC1245" s="4"/>
      <c r="AGO1245" s="4"/>
      <c r="AGS1245" s="4"/>
      <c r="AHE1245" s="4"/>
      <c r="AHI1245" s="4"/>
      <c r="AHU1245" s="4"/>
      <c r="AHY1245" s="4"/>
      <c r="AIK1245" s="4"/>
      <c r="AIO1245" s="4"/>
      <c r="AJA1245" s="4"/>
      <c r="AJE1245" s="4"/>
      <c r="AJQ1245" s="4"/>
      <c r="AJU1245" s="4"/>
      <c r="AKG1245" s="4"/>
      <c r="AKK1245" s="4"/>
      <c r="AKW1245" s="4"/>
      <c r="ALA1245" s="4"/>
      <c r="ALM1245" s="4"/>
      <c r="ALQ1245" s="4"/>
      <c r="AMC1245" s="4"/>
      <c r="AMG1245" s="4"/>
      <c r="AMS1245" s="4"/>
      <c r="AMW1245" s="4"/>
      <c r="ANI1245" s="4"/>
      <c r="ANM1245" s="4"/>
      <c r="ANY1245" s="4"/>
      <c r="AOC1245" s="4"/>
      <c r="AOO1245" s="4"/>
      <c r="AOS1245" s="4"/>
      <c r="APE1245" s="4"/>
      <c r="API1245" s="4"/>
      <c r="APU1245" s="4"/>
      <c r="APY1245" s="4"/>
      <c r="AQK1245" s="4"/>
      <c r="AQO1245" s="4"/>
      <c r="ARA1245" s="4"/>
      <c r="ARE1245" s="4"/>
      <c r="ARQ1245" s="4"/>
      <c r="ARU1245" s="4"/>
      <c r="ASG1245" s="4"/>
      <c r="ASK1245" s="4"/>
      <c r="ASW1245" s="4"/>
      <c r="ATA1245" s="4"/>
      <c r="ATM1245" s="4"/>
      <c r="ATQ1245" s="4"/>
      <c r="AUC1245" s="4"/>
      <c r="AUG1245" s="4"/>
      <c r="AUS1245" s="4"/>
      <c r="AUW1245" s="4"/>
      <c r="AVI1245" s="4"/>
      <c r="AVM1245" s="4"/>
      <c r="AVY1245" s="4"/>
      <c r="AWC1245" s="4"/>
      <c r="AWO1245" s="4"/>
      <c r="AWS1245" s="4"/>
      <c r="AXE1245" s="4"/>
      <c r="AXI1245" s="4"/>
      <c r="AXU1245" s="4"/>
      <c r="AXY1245" s="4"/>
      <c r="AYK1245" s="4"/>
      <c r="AYO1245" s="4"/>
      <c r="AZA1245" s="4"/>
      <c r="AZE1245" s="4"/>
      <c r="AZQ1245" s="4"/>
      <c r="AZU1245" s="4"/>
      <c r="BAG1245" s="4"/>
      <c r="BAK1245" s="4"/>
      <c r="BAW1245" s="4"/>
      <c r="BBA1245" s="4"/>
      <c r="BBM1245" s="4"/>
      <c r="BBQ1245" s="4"/>
      <c r="BCC1245" s="4"/>
      <c r="BCG1245" s="4"/>
      <c r="BCS1245" s="4"/>
      <c r="BCW1245" s="4"/>
      <c r="BDI1245" s="4"/>
      <c r="BDM1245" s="4"/>
      <c r="BDY1245" s="4"/>
      <c r="BEC1245" s="4"/>
      <c r="BEO1245" s="4"/>
      <c r="BES1245" s="4"/>
      <c r="BFE1245" s="4"/>
      <c r="BFI1245" s="4"/>
      <c r="BFU1245" s="4"/>
    </row>
    <row r="1246" spans="1:1021 1033:1529" x14ac:dyDescent="0.2">
      <c r="A1246" s="4"/>
      <c r="D1246" s="16"/>
      <c r="CO1246" s="4"/>
      <c r="DA1246" s="4"/>
      <c r="DE1246" s="4"/>
      <c r="DQ1246" s="4"/>
      <c r="DU1246" s="4"/>
      <c r="EG1246" s="4"/>
      <c r="EK1246" s="4"/>
      <c r="EW1246" s="4"/>
      <c r="FA1246" s="4"/>
      <c r="FM1246" s="4"/>
      <c r="FQ1246" s="4"/>
      <c r="GC1246" s="4"/>
      <c r="GG1246" s="4"/>
      <c r="GS1246" s="4"/>
      <c r="GW1246" s="4"/>
      <c r="HI1246" s="4"/>
      <c r="HM1246" s="4"/>
      <c r="HY1246" s="4"/>
      <c r="IC1246" s="4"/>
      <c r="IO1246" s="4"/>
      <c r="IS1246" s="4"/>
      <c r="JE1246" s="4"/>
      <c r="JI1246" s="4"/>
      <c r="JU1246" s="4"/>
      <c r="JY1246" s="4"/>
      <c r="KK1246" s="4"/>
      <c r="KO1246" s="4"/>
      <c r="LA1246" s="4"/>
      <c r="LE1246" s="4"/>
      <c r="LQ1246" s="4"/>
      <c r="LU1246" s="4"/>
      <c r="MG1246" s="4"/>
      <c r="MK1246" s="4"/>
      <c r="MW1246" s="4"/>
      <c r="NA1246" s="4"/>
      <c r="NM1246" s="4"/>
      <c r="NQ1246" s="4"/>
      <c r="OC1246" s="4"/>
      <c r="OG1246" s="4"/>
      <c r="OS1246" s="4"/>
      <c r="OW1246" s="4"/>
      <c r="PI1246" s="4"/>
      <c r="PM1246" s="4"/>
      <c r="PY1246" s="4"/>
      <c r="QC1246" s="4"/>
      <c r="QO1246" s="4"/>
      <c r="QS1246" s="4"/>
      <c r="RE1246" s="4"/>
      <c r="RI1246" s="4"/>
      <c r="RU1246" s="4"/>
      <c r="RY1246" s="4"/>
      <c r="SK1246" s="4"/>
      <c r="SO1246" s="4"/>
      <c r="TA1246" s="4"/>
      <c r="TE1246" s="4"/>
      <c r="TQ1246" s="4"/>
      <c r="TU1246" s="4"/>
      <c r="UG1246" s="4"/>
      <c r="UK1246" s="4"/>
      <c r="UW1246" s="4"/>
      <c r="VA1246" s="4"/>
      <c r="VM1246" s="4"/>
      <c r="VQ1246" s="4"/>
      <c r="WC1246" s="4"/>
      <c r="WG1246" s="4"/>
      <c r="WS1246" s="4"/>
      <c r="WW1246" s="4"/>
      <c r="XI1246" s="4"/>
      <c r="XM1246" s="4"/>
      <c r="XY1246" s="4"/>
      <c r="YC1246" s="4"/>
      <c r="YO1246" s="4"/>
      <c r="YS1246" s="4"/>
      <c r="ZE1246" s="4"/>
      <c r="ZI1246" s="4"/>
      <c r="ZU1246" s="4"/>
      <c r="ZY1246" s="4"/>
      <c r="AAK1246" s="4"/>
      <c r="AAO1246" s="4"/>
      <c r="ABA1246" s="4"/>
      <c r="ABE1246" s="4"/>
      <c r="ABQ1246" s="4"/>
      <c r="ABU1246" s="4"/>
      <c r="ACG1246" s="4"/>
      <c r="ACK1246" s="4"/>
      <c r="ACW1246" s="4"/>
      <c r="ADA1246" s="4"/>
      <c r="ADM1246" s="4"/>
      <c r="ADQ1246" s="4"/>
      <c r="AEC1246" s="4"/>
      <c r="AEG1246" s="4"/>
      <c r="AES1246" s="4"/>
      <c r="AEW1246" s="4"/>
      <c r="AFI1246" s="4"/>
      <c r="AFM1246" s="4"/>
      <c r="AFY1246" s="4"/>
      <c r="AGC1246" s="4"/>
      <c r="AGO1246" s="4"/>
      <c r="AGS1246" s="4"/>
      <c r="AHE1246" s="4"/>
      <c r="AHI1246" s="4"/>
      <c r="AHU1246" s="4"/>
      <c r="AHY1246" s="4"/>
      <c r="AIK1246" s="4"/>
      <c r="AIO1246" s="4"/>
      <c r="AJA1246" s="4"/>
      <c r="AJE1246" s="4"/>
      <c r="AJQ1246" s="4"/>
      <c r="AJU1246" s="4"/>
      <c r="AKG1246" s="4"/>
      <c r="AKK1246" s="4"/>
      <c r="AKW1246" s="4"/>
      <c r="ALA1246" s="4"/>
      <c r="ALM1246" s="4"/>
      <c r="ALQ1246" s="4"/>
      <c r="AMC1246" s="4"/>
      <c r="AMG1246" s="4"/>
      <c r="AMS1246" s="4"/>
      <c r="AMW1246" s="4"/>
      <c r="ANI1246" s="4"/>
      <c r="ANM1246" s="4"/>
      <c r="ANY1246" s="4"/>
      <c r="AOC1246" s="4"/>
      <c r="AOO1246" s="4"/>
      <c r="AOS1246" s="4"/>
      <c r="APE1246" s="4"/>
      <c r="API1246" s="4"/>
      <c r="APU1246" s="4"/>
      <c r="APY1246" s="4"/>
      <c r="AQK1246" s="4"/>
      <c r="AQO1246" s="4"/>
      <c r="ARA1246" s="4"/>
      <c r="ARE1246" s="4"/>
      <c r="ARQ1246" s="4"/>
      <c r="ARU1246" s="4"/>
      <c r="ASG1246" s="4"/>
      <c r="ASK1246" s="4"/>
      <c r="ASW1246" s="4"/>
      <c r="ATA1246" s="4"/>
      <c r="ATM1246" s="4"/>
      <c r="ATQ1246" s="4"/>
      <c r="AUC1246" s="4"/>
      <c r="AUG1246" s="4"/>
      <c r="AUS1246" s="4"/>
      <c r="AUW1246" s="4"/>
      <c r="AVI1246" s="4"/>
      <c r="AVM1246" s="4"/>
      <c r="AVY1246" s="4"/>
      <c r="AWC1246" s="4"/>
      <c r="AWO1246" s="4"/>
      <c r="AWS1246" s="4"/>
      <c r="AXE1246" s="4"/>
      <c r="AXI1246" s="4"/>
      <c r="AXU1246" s="4"/>
      <c r="AXY1246" s="4"/>
      <c r="AYK1246" s="4"/>
      <c r="AYO1246" s="4"/>
      <c r="AZA1246" s="4"/>
      <c r="AZE1246" s="4"/>
      <c r="AZQ1246" s="4"/>
      <c r="AZU1246" s="4"/>
      <c r="BAG1246" s="4"/>
      <c r="BAK1246" s="4"/>
      <c r="BAW1246" s="4"/>
      <c r="BBA1246" s="4"/>
      <c r="BBM1246" s="4"/>
      <c r="BBQ1246" s="4"/>
      <c r="BCC1246" s="4"/>
      <c r="BCG1246" s="4"/>
      <c r="BCS1246" s="4"/>
      <c r="BCW1246" s="4"/>
      <c r="BDI1246" s="4"/>
      <c r="BDM1246" s="4"/>
      <c r="BDY1246" s="4"/>
      <c r="BEC1246" s="4"/>
      <c r="BEO1246" s="4"/>
      <c r="BES1246" s="4"/>
      <c r="BFE1246" s="4"/>
      <c r="BFI1246" s="4"/>
      <c r="BFU1246" s="4"/>
    </row>
    <row r="1247" spans="1:1021 1033:1529" x14ac:dyDescent="0.2">
      <c r="A1247" s="4"/>
      <c r="D1247" s="16"/>
      <c r="CO1247" s="4"/>
      <c r="DA1247" s="4"/>
      <c r="DE1247" s="4"/>
      <c r="DQ1247" s="4"/>
      <c r="DU1247" s="4"/>
      <c r="EG1247" s="4"/>
      <c r="EK1247" s="4"/>
      <c r="EW1247" s="4"/>
      <c r="FA1247" s="4"/>
      <c r="FM1247" s="4"/>
      <c r="FQ1247" s="4"/>
      <c r="GC1247" s="4"/>
      <c r="GG1247" s="4"/>
      <c r="GS1247" s="4"/>
      <c r="GW1247" s="4"/>
      <c r="HI1247" s="4"/>
      <c r="HM1247" s="4"/>
      <c r="HY1247" s="4"/>
      <c r="IC1247" s="4"/>
      <c r="IO1247" s="4"/>
      <c r="IS1247" s="4"/>
      <c r="JE1247" s="4"/>
      <c r="JI1247" s="4"/>
      <c r="JU1247" s="4"/>
      <c r="JY1247" s="4"/>
      <c r="KK1247" s="4"/>
      <c r="KO1247" s="4"/>
      <c r="LA1247" s="4"/>
      <c r="LE1247" s="4"/>
      <c r="LQ1247" s="4"/>
      <c r="LU1247" s="4"/>
      <c r="MG1247" s="4"/>
      <c r="MK1247" s="4"/>
      <c r="MW1247" s="4"/>
      <c r="NA1247" s="4"/>
      <c r="NM1247" s="4"/>
      <c r="NQ1247" s="4"/>
      <c r="OC1247" s="4"/>
      <c r="OG1247" s="4"/>
      <c r="OS1247" s="4"/>
      <c r="OW1247" s="4"/>
      <c r="PI1247" s="4"/>
      <c r="PM1247" s="4"/>
      <c r="PY1247" s="4"/>
      <c r="QC1247" s="4"/>
      <c r="QO1247" s="4"/>
      <c r="QS1247" s="4"/>
      <c r="RE1247" s="4"/>
      <c r="RI1247" s="4"/>
      <c r="RU1247" s="4"/>
      <c r="RY1247" s="4"/>
      <c r="SK1247" s="4"/>
      <c r="SO1247" s="4"/>
      <c r="TA1247" s="4"/>
      <c r="TE1247" s="4"/>
      <c r="TQ1247" s="4"/>
      <c r="TU1247" s="4"/>
      <c r="UG1247" s="4"/>
      <c r="UK1247" s="4"/>
      <c r="UW1247" s="4"/>
      <c r="VA1247" s="4"/>
      <c r="VM1247" s="4"/>
      <c r="VQ1247" s="4"/>
      <c r="WC1247" s="4"/>
      <c r="WG1247" s="4"/>
      <c r="WS1247" s="4"/>
      <c r="WW1247" s="4"/>
      <c r="XI1247" s="4"/>
      <c r="XM1247" s="4"/>
      <c r="XY1247" s="4"/>
      <c r="YC1247" s="4"/>
      <c r="YO1247" s="4"/>
      <c r="YS1247" s="4"/>
      <c r="ZE1247" s="4"/>
      <c r="ZI1247" s="4"/>
      <c r="ZU1247" s="4"/>
      <c r="ZY1247" s="4"/>
      <c r="AAK1247" s="4"/>
      <c r="AAO1247" s="4"/>
      <c r="ABA1247" s="4"/>
      <c r="ABE1247" s="4"/>
      <c r="ABQ1247" s="4"/>
      <c r="ABU1247" s="4"/>
      <c r="ACG1247" s="4"/>
      <c r="ACK1247" s="4"/>
      <c r="ACW1247" s="4"/>
      <c r="ADA1247" s="4"/>
      <c r="ADM1247" s="4"/>
      <c r="ADQ1247" s="4"/>
      <c r="AEC1247" s="4"/>
      <c r="AEG1247" s="4"/>
      <c r="AES1247" s="4"/>
      <c r="AEW1247" s="4"/>
      <c r="AFI1247" s="4"/>
      <c r="AFM1247" s="4"/>
      <c r="AFY1247" s="4"/>
      <c r="AGC1247" s="4"/>
      <c r="AGO1247" s="4"/>
      <c r="AGS1247" s="4"/>
      <c r="AHE1247" s="4"/>
      <c r="AHI1247" s="4"/>
      <c r="AHU1247" s="4"/>
      <c r="AHY1247" s="4"/>
      <c r="AIK1247" s="4"/>
      <c r="AIO1247" s="4"/>
      <c r="AJA1247" s="4"/>
      <c r="AJE1247" s="4"/>
      <c r="AJQ1247" s="4"/>
      <c r="AJU1247" s="4"/>
      <c r="AKG1247" s="4"/>
      <c r="AKK1247" s="4"/>
      <c r="AKW1247" s="4"/>
      <c r="ALA1247" s="4"/>
      <c r="ALM1247" s="4"/>
      <c r="ALQ1247" s="4"/>
      <c r="AMC1247" s="4"/>
      <c r="AMG1247" s="4"/>
      <c r="AMS1247" s="4"/>
      <c r="AMW1247" s="4"/>
      <c r="ANI1247" s="4"/>
      <c r="ANM1247" s="4"/>
      <c r="ANY1247" s="4"/>
      <c r="AOC1247" s="4"/>
      <c r="AOO1247" s="4"/>
      <c r="AOS1247" s="4"/>
      <c r="APE1247" s="4"/>
      <c r="API1247" s="4"/>
      <c r="APU1247" s="4"/>
      <c r="APY1247" s="4"/>
      <c r="AQK1247" s="4"/>
      <c r="AQO1247" s="4"/>
      <c r="ARA1247" s="4"/>
      <c r="ARE1247" s="4"/>
      <c r="ARQ1247" s="4"/>
      <c r="ARU1247" s="4"/>
      <c r="ASG1247" s="4"/>
      <c r="ASK1247" s="4"/>
      <c r="ASW1247" s="4"/>
      <c r="ATA1247" s="4"/>
      <c r="ATM1247" s="4"/>
      <c r="ATQ1247" s="4"/>
      <c r="AUC1247" s="4"/>
      <c r="AUG1247" s="4"/>
      <c r="AUS1247" s="4"/>
      <c r="AUW1247" s="4"/>
      <c r="AVI1247" s="4"/>
      <c r="AVM1247" s="4"/>
      <c r="AVY1247" s="4"/>
      <c r="AWC1247" s="4"/>
      <c r="AWO1247" s="4"/>
      <c r="AWS1247" s="4"/>
      <c r="AXE1247" s="4"/>
      <c r="AXI1247" s="4"/>
      <c r="AXU1247" s="4"/>
      <c r="AXY1247" s="4"/>
      <c r="AYK1247" s="4"/>
      <c r="AYO1247" s="4"/>
      <c r="AZA1247" s="4"/>
      <c r="AZE1247" s="4"/>
      <c r="AZQ1247" s="4"/>
      <c r="AZU1247" s="4"/>
      <c r="BAG1247" s="4"/>
      <c r="BAK1247" s="4"/>
      <c r="BAW1247" s="4"/>
      <c r="BBA1247" s="4"/>
      <c r="BBM1247" s="4"/>
      <c r="BBQ1247" s="4"/>
      <c r="BCC1247" s="4"/>
      <c r="BCG1247" s="4"/>
      <c r="BCS1247" s="4"/>
      <c r="BCW1247" s="4"/>
      <c r="BDI1247" s="4"/>
      <c r="BDM1247" s="4"/>
      <c r="BDY1247" s="4"/>
      <c r="BEC1247" s="4"/>
      <c r="BEO1247" s="4"/>
      <c r="BES1247" s="4"/>
      <c r="BFE1247" s="4"/>
      <c r="BFI1247" s="4"/>
      <c r="BFU1247" s="4"/>
    </row>
    <row r="1248" spans="1:1021 1033:1529" x14ac:dyDescent="0.2">
      <c r="A1248" s="4"/>
      <c r="D1248" s="16"/>
      <c r="CO1248" s="4"/>
      <c r="DA1248" s="4"/>
      <c r="DE1248" s="4"/>
      <c r="DQ1248" s="4"/>
      <c r="DU1248" s="4"/>
      <c r="EG1248" s="4"/>
      <c r="EK1248" s="4"/>
      <c r="EW1248" s="4"/>
      <c r="FA1248" s="4"/>
      <c r="FM1248" s="4"/>
      <c r="FQ1248" s="4"/>
      <c r="GC1248" s="4"/>
      <c r="GG1248" s="4"/>
      <c r="GS1248" s="4"/>
      <c r="GW1248" s="4"/>
      <c r="HI1248" s="4"/>
      <c r="HM1248" s="4"/>
      <c r="HY1248" s="4"/>
      <c r="IC1248" s="4"/>
      <c r="IO1248" s="4"/>
      <c r="IS1248" s="4"/>
      <c r="JE1248" s="4"/>
      <c r="JI1248" s="4"/>
      <c r="JU1248" s="4"/>
      <c r="JY1248" s="4"/>
      <c r="KK1248" s="4"/>
      <c r="KO1248" s="4"/>
      <c r="LA1248" s="4"/>
      <c r="LE1248" s="4"/>
      <c r="LQ1248" s="4"/>
      <c r="LU1248" s="4"/>
      <c r="MG1248" s="4"/>
      <c r="MK1248" s="4"/>
      <c r="MW1248" s="4"/>
      <c r="NA1248" s="4"/>
      <c r="NM1248" s="4"/>
      <c r="NQ1248" s="4"/>
      <c r="OC1248" s="4"/>
      <c r="OG1248" s="4"/>
      <c r="OS1248" s="4"/>
      <c r="OW1248" s="4"/>
      <c r="PI1248" s="4"/>
      <c r="PM1248" s="4"/>
      <c r="PY1248" s="4"/>
      <c r="QC1248" s="4"/>
      <c r="QO1248" s="4"/>
      <c r="QS1248" s="4"/>
      <c r="RE1248" s="4"/>
      <c r="RI1248" s="4"/>
      <c r="RU1248" s="4"/>
      <c r="RY1248" s="4"/>
      <c r="SK1248" s="4"/>
      <c r="SO1248" s="4"/>
      <c r="TA1248" s="4"/>
      <c r="TE1248" s="4"/>
      <c r="TQ1248" s="4"/>
      <c r="TU1248" s="4"/>
      <c r="UG1248" s="4"/>
      <c r="UK1248" s="4"/>
      <c r="UW1248" s="4"/>
      <c r="VA1248" s="4"/>
      <c r="VM1248" s="4"/>
      <c r="VQ1248" s="4"/>
      <c r="WC1248" s="4"/>
      <c r="WG1248" s="4"/>
      <c r="WS1248" s="4"/>
      <c r="WW1248" s="4"/>
      <c r="XI1248" s="4"/>
      <c r="XM1248" s="4"/>
      <c r="XY1248" s="4"/>
      <c r="YC1248" s="4"/>
      <c r="YO1248" s="4"/>
      <c r="YS1248" s="4"/>
      <c r="ZE1248" s="4"/>
      <c r="ZI1248" s="4"/>
      <c r="ZU1248" s="4"/>
      <c r="ZY1248" s="4"/>
      <c r="AAK1248" s="4"/>
      <c r="AAO1248" s="4"/>
      <c r="ABA1248" s="4"/>
      <c r="ABE1248" s="4"/>
      <c r="ABQ1248" s="4"/>
      <c r="ABU1248" s="4"/>
      <c r="ACG1248" s="4"/>
      <c r="ACK1248" s="4"/>
      <c r="ACW1248" s="4"/>
      <c r="ADA1248" s="4"/>
      <c r="ADM1248" s="4"/>
      <c r="ADQ1248" s="4"/>
      <c r="AEC1248" s="4"/>
      <c r="AEG1248" s="4"/>
      <c r="AES1248" s="4"/>
      <c r="AEW1248" s="4"/>
      <c r="AFI1248" s="4"/>
      <c r="AFM1248" s="4"/>
      <c r="AFY1248" s="4"/>
      <c r="AGC1248" s="4"/>
      <c r="AGO1248" s="4"/>
      <c r="AGS1248" s="4"/>
      <c r="AHE1248" s="4"/>
      <c r="AHI1248" s="4"/>
      <c r="AHU1248" s="4"/>
      <c r="AHY1248" s="4"/>
      <c r="AIK1248" s="4"/>
      <c r="AIO1248" s="4"/>
      <c r="AJA1248" s="4"/>
      <c r="AJE1248" s="4"/>
      <c r="AJQ1248" s="4"/>
      <c r="AJU1248" s="4"/>
      <c r="AKG1248" s="4"/>
      <c r="AKK1248" s="4"/>
      <c r="AKW1248" s="4"/>
      <c r="ALA1248" s="4"/>
      <c r="ALM1248" s="4"/>
      <c r="ALQ1248" s="4"/>
      <c r="AMC1248" s="4"/>
      <c r="AMG1248" s="4"/>
      <c r="AMS1248" s="4"/>
      <c r="AMW1248" s="4"/>
      <c r="ANI1248" s="4"/>
      <c r="ANM1248" s="4"/>
      <c r="ANY1248" s="4"/>
      <c r="AOC1248" s="4"/>
      <c r="AOO1248" s="4"/>
      <c r="AOS1248" s="4"/>
      <c r="APE1248" s="4"/>
      <c r="API1248" s="4"/>
      <c r="APU1248" s="4"/>
      <c r="APY1248" s="4"/>
      <c r="AQK1248" s="4"/>
      <c r="AQO1248" s="4"/>
      <c r="ARA1248" s="4"/>
      <c r="ARE1248" s="4"/>
      <c r="ARQ1248" s="4"/>
      <c r="ARU1248" s="4"/>
      <c r="ASG1248" s="4"/>
      <c r="ASK1248" s="4"/>
      <c r="ASW1248" s="4"/>
      <c r="ATA1248" s="4"/>
      <c r="ATM1248" s="4"/>
      <c r="ATQ1248" s="4"/>
      <c r="AUC1248" s="4"/>
      <c r="AUG1248" s="4"/>
      <c r="AUS1248" s="4"/>
      <c r="AUW1248" s="4"/>
      <c r="AVI1248" s="4"/>
      <c r="AVM1248" s="4"/>
      <c r="AVY1248" s="4"/>
      <c r="AWC1248" s="4"/>
      <c r="AWO1248" s="4"/>
      <c r="AWS1248" s="4"/>
      <c r="AXE1248" s="4"/>
      <c r="AXI1248" s="4"/>
      <c r="AXU1248" s="4"/>
      <c r="AXY1248" s="4"/>
      <c r="AYK1248" s="4"/>
      <c r="AYO1248" s="4"/>
      <c r="AZA1248" s="4"/>
      <c r="AZE1248" s="4"/>
      <c r="AZQ1248" s="4"/>
      <c r="AZU1248" s="4"/>
      <c r="BAG1248" s="4"/>
      <c r="BAK1248" s="4"/>
      <c r="BAW1248" s="4"/>
      <c r="BBA1248" s="4"/>
      <c r="BBM1248" s="4"/>
      <c r="BBQ1248" s="4"/>
      <c r="BCC1248" s="4"/>
      <c r="BCG1248" s="4"/>
      <c r="BCS1248" s="4"/>
      <c r="BCW1248" s="4"/>
      <c r="BDI1248" s="4"/>
      <c r="BDM1248" s="4"/>
      <c r="BDY1248" s="4"/>
      <c r="BEC1248" s="4"/>
      <c r="BEO1248" s="4"/>
      <c r="BES1248" s="4"/>
      <c r="BFE1248" s="4"/>
      <c r="BFI1248" s="4"/>
      <c r="BFU1248" s="4"/>
    </row>
    <row r="1249" spans="1:1021 1033:1529" x14ac:dyDescent="0.2">
      <c r="A1249" s="4"/>
      <c r="D1249" s="16"/>
      <c r="CO1249" s="4"/>
      <c r="DA1249" s="4"/>
      <c r="DE1249" s="4"/>
      <c r="DQ1249" s="4"/>
      <c r="DU1249" s="4"/>
      <c r="EG1249" s="4"/>
      <c r="EK1249" s="4"/>
      <c r="EW1249" s="4"/>
      <c r="FA1249" s="4"/>
      <c r="FM1249" s="4"/>
      <c r="FQ1249" s="4"/>
      <c r="GC1249" s="4"/>
      <c r="GG1249" s="4"/>
      <c r="GS1249" s="4"/>
      <c r="GW1249" s="4"/>
      <c r="HI1249" s="4"/>
      <c r="HM1249" s="4"/>
      <c r="HY1249" s="4"/>
      <c r="IC1249" s="4"/>
      <c r="IO1249" s="4"/>
      <c r="IS1249" s="4"/>
      <c r="JE1249" s="4"/>
      <c r="JI1249" s="4"/>
      <c r="JU1249" s="4"/>
      <c r="JY1249" s="4"/>
      <c r="KK1249" s="4"/>
      <c r="KO1249" s="4"/>
      <c r="LA1249" s="4"/>
      <c r="LE1249" s="4"/>
      <c r="LQ1249" s="4"/>
      <c r="LU1249" s="4"/>
      <c r="MG1249" s="4"/>
      <c r="MK1249" s="4"/>
      <c r="MW1249" s="4"/>
      <c r="NA1249" s="4"/>
      <c r="NM1249" s="4"/>
      <c r="NQ1249" s="4"/>
      <c r="OC1249" s="4"/>
      <c r="OG1249" s="4"/>
      <c r="OS1249" s="4"/>
      <c r="OW1249" s="4"/>
      <c r="PI1249" s="4"/>
      <c r="PM1249" s="4"/>
      <c r="PY1249" s="4"/>
      <c r="QC1249" s="4"/>
      <c r="QO1249" s="4"/>
      <c r="QS1249" s="4"/>
      <c r="RE1249" s="4"/>
      <c r="RI1249" s="4"/>
      <c r="RU1249" s="4"/>
      <c r="RY1249" s="4"/>
      <c r="SK1249" s="4"/>
      <c r="SO1249" s="4"/>
      <c r="TA1249" s="4"/>
      <c r="TE1249" s="4"/>
      <c r="TQ1249" s="4"/>
      <c r="TU1249" s="4"/>
      <c r="UG1249" s="4"/>
      <c r="UK1249" s="4"/>
      <c r="UW1249" s="4"/>
      <c r="VA1249" s="4"/>
      <c r="VM1249" s="4"/>
      <c r="VQ1249" s="4"/>
      <c r="WC1249" s="4"/>
      <c r="WG1249" s="4"/>
      <c r="WS1249" s="4"/>
      <c r="WW1249" s="4"/>
      <c r="XI1249" s="4"/>
      <c r="XM1249" s="4"/>
      <c r="XY1249" s="4"/>
      <c r="YC1249" s="4"/>
      <c r="YO1249" s="4"/>
      <c r="YS1249" s="4"/>
      <c r="ZE1249" s="4"/>
      <c r="ZI1249" s="4"/>
      <c r="ZU1249" s="4"/>
      <c r="ZY1249" s="4"/>
      <c r="AAK1249" s="4"/>
      <c r="AAO1249" s="4"/>
      <c r="ABA1249" s="4"/>
      <c r="ABE1249" s="4"/>
      <c r="ABQ1249" s="4"/>
      <c r="ABU1249" s="4"/>
      <c r="ACG1249" s="4"/>
      <c r="ACK1249" s="4"/>
      <c r="ACW1249" s="4"/>
      <c r="ADA1249" s="4"/>
      <c r="ADM1249" s="4"/>
      <c r="ADQ1249" s="4"/>
      <c r="AEC1249" s="4"/>
      <c r="AEG1249" s="4"/>
      <c r="AES1249" s="4"/>
      <c r="AEW1249" s="4"/>
      <c r="AFI1249" s="4"/>
      <c r="AFM1249" s="4"/>
      <c r="AFY1249" s="4"/>
      <c r="AGC1249" s="4"/>
      <c r="AGO1249" s="4"/>
      <c r="AGS1249" s="4"/>
      <c r="AHE1249" s="4"/>
      <c r="AHI1249" s="4"/>
      <c r="AHU1249" s="4"/>
      <c r="AHY1249" s="4"/>
      <c r="AIK1249" s="4"/>
      <c r="AIO1249" s="4"/>
      <c r="AJA1249" s="4"/>
      <c r="AJE1249" s="4"/>
      <c r="AJQ1249" s="4"/>
      <c r="AJU1249" s="4"/>
      <c r="AKG1249" s="4"/>
      <c r="AKK1249" s="4"/>
      <c r="AKW1249" s="4"/>
      <c r="ALA1249" s="4"/>
      <c r="ALM1249" s="4"/>
      <c r="ALQ1249" s="4"/>
      <c r="AMC1249" s="4"/>
      <c r="AMG1249" s="4"/>
      <c r="AMS1249" s="4"/>
      <c r="AMW1249" s="4"/>
      <c r="ANI1249" s="4"/>
      <c r="ANM1249" s="4"/>
      <c r="ANY1249" s="4"/>
      <c r="AOC1249" s="4"/>
      <c r="AOO1249" s="4"/>
      <c r="AOS1249" s="4"/>
      <c r="APE1249" s="4"/>
      <c r="API1249" s="4"/>
      <c r="APU1249" s="4"/>
      <c r="APY1249" s="4"/>
      <c r="AQK1249" s="4"/>
      <c r="AQO1249" s="4"/>
      <c r="ARA1249" s="4"/>
      <c r="ARE1249" s="4"/>
      <c r="ARQ1249" s="4"/>
      <c r="ARU1249" s="4"/>
      <c r="ASG1249" s="4"/>
      <c r="ASK1249" s="4"/>
      <c r="ASW1249" s="4"/>
      <c r="ATA1249" s="4"/>
      <c r="ATM1249" s="4"/>
      <c r="ATQ1249" s="4"/>
      <c r="AUC1249" s="4"/>
      <c r="AUG1249" s="4"/>
      <c r="AUS1249" s="4"/>
      <c r="AUW1249" s="4"/>
      <c r="AVI1249" s="4"/>
      <c r="AVM1249" s="4"/>
      <c r="AVY1249" s="4"/>
      <c r="AWC1249" s="4"/>
      <c r="AWO1249" s="4"/>
      <c r="AWS1249" s="4"/>
      <c r="AXE1249" s="4"/>
      <c r="AXI1249" s="4"/>
      <c r="AXU1249" s="4"/>
      <c r="AXY1249" s="4"/>
      <c r="AYK1249" s="4"/>
      <c r="AYO1249" s="4"/>
      <c r="AZA1249" s="4"/>
      <c r="AZE1249" s="4"/>
      <c r="AZQ1249" s="4"/>
      <c r="AZU1249" s="4"/>
      <c r="BAG1249" s="4"/>
      <c r="BAK1249" s="4"/>
      <c r="BAW1249" s="4"/>
      <c r="BBA1249" s="4"/>
      <c r="BBM1249" s="4"/>
      <c r="BBQ1249" s="4"/>
      <c r="BCC1249" s="4"/>
      <c r="BCG1249" s="4"/>
      <c r="BCS1249" s="4"/>
      <c r="BCW1249" s="4"/>
      <c r="BDI1249" s="4"/>
      <c r="BDM1249" s="4"/>
      <c r="BDY1249" s="4"/>
      <c r="BEC1249" s="4"/>
      <c r="BEO1249" s="4"/>
      <c r="BES1249" s="4"/>
      <c r="BFE1249" s="4"/>
      <c r="BFI1249" s="4"/>
      <c r="BFU1249" s="4"/>
    </row>
    <row r="1250" spans="1:1021 1033:1529" x14ac:dyDescent="0.2">
      <c r="A1250" s="4"/>
      <c r="D1250" s="16"/>
      <c r="CO1250" s="4"/>
      <c r="DA1250" s="4"/>
      <c r="DE1250" s="4"/>
      <c r="DQ1250" s="4"/>
      <c r="DU1250" s="4"/>
      <c r="EG1250" s="4"/>
      <c r="EK1250" s="4"/>
      <c r="EW1250" s="4"/>
      <c r="FA1250" s="4"/>
      <c r="FM1250" s="4"/>
      <c r="FQ1250" s="4"/>
      <c r="GC1250" s="4"/>
      <c r="GG1250" s="4"/>
      <c r="GS1250" s="4"/>
      <c r="GW1250" s="4"/>
      <c r="HI1250" s="4"/>
      <c r="HM1250" s="4"/>
      <c r="HY1250" s="4"/>
      <c r="IC1250" s="4"/>
      <c r="IO1250" s="4"/>
      <c r="IS1250" s="4"/>
      <c r="JE1250" s="4"/>
      <c r="JI1250" s="4"/>
      <c r="JU1250" s="4"/>
      <c r="JY1250" s="4"/>
      <c r="KK1250" s="4"/>
      <c r="KO1250" s="4"/>
      <c r="LA1250" s="4"/>
      <c r="LE1250" s="4"/>
      <c r="LQ1250" s="4"/>
      <c r="LU1250" s="4"/>
      <c r="MG1250" s="4"/>
      <c r="MK1250" s="4"/>
      <c r="MW1250" s="4"/>
      <c r="NA1250" s="4"/>
      <c r="NM1250" s="4"/>
      <c r="NQ1250" s="4"/>
      <c r="OC1250" s="4"/>
      <c r="OG1250" s="4"/>
      <c r="OS1250" s="4"/>
      <c r="OW1250" s="4"/>
      <c r="PI1250" s="4"/>
      <c r="PM1250" s="4"/>
      <c r="PY1250" s="4"/>
      <c r="QC1250" s="4"/>
      <c r="QO1250" s="4"/>
      <c r="QS1250" s="4"/>
      <c r="RE1250" s="4"/>
      <c r="RI1250" s="4"/>
      <c r="RU1250" s="4"/>
      <c r="RY1250" s="4"/>
      <c r="SK1250" s="4"/>
      <c r="SO1250" s="4"/>
      <c r="TA1250" s="4"/>
      <c r="TE1250" s="4"/>
      <c r="TQ1250" s="4"/>
      <c r="TU1250" s="4"/>
      <c r="UG1250" s="4"/>
      <c r="UK1250" s="4"/>
      <c r="UW1250" s="4"/>
      <c r="VA1250" s="4"/>
      <c r="VM1250" s="4"/>
      <c r="VQ1250" s="4"/>
      <c r="WC1250" s="4"/>
      <c r="WG1250" s="4"/>
      <c r="WS1250" s="4"/>
      <c r="WW1250" s="4"/>
      <c r="XI1250" s="4"/>
      <c r="XM1250" s="4"/>
      <c r="XY1250" s="4"/>
      <c r="YC1250" s="4"/>
      <c r="YO1250" s="4"/>
      <c r="YS1250" s="4"/>
      <c r="ZE1250" s="4"/>
      <c r="ZI1250" s="4"/>
      <c r="ZU1250" s="4"/>
      <c r="ZY1250" s="4"/>
      <c r="AAK1250" s="4"/>
      <c r="AAO1250" s="4"/>
      <c r="ABA1250" s="4"/>
      <c r="ABE1250" s="4"/>
      <c r="ABQ1250" s="4"/>
      <c r="ABU1250" s="4"/>
      <c r="ACG1250" s="4"/>
      <c r="ACK1250" s="4"/>
      <c r="ACW1250" s="4"/>
      <c r="ADA1250" s="4"/>
      <c r="ADM1250" s="4"/>
      <c r="ADQ1250" s="4"/>
      <c r="AEC1250" s="4"/>
      <c r="AEG1250" s="4"/>
      <c r="AES1250" s="4"/>
      <c r="AEW1250" s="4"/>
      <c r="AFI1250" s="4"/>
      <c r="AFM1250" s="4"/>
      <c r="AFY1250" s="4"/>
      <c r="AGC1250" s="4"/>
      <c r="AGO1250" s="4"/>
      <c r="AGS1250" s="4"/>
      <c r="AHE1250" s="4"/>
      <c r="AHI1250" s="4"/>
      <c r="AHU1250" s="4"/>
      <c r="AHY1250" s="4"/>
      <c r="AIK1250" s="4"/>
      <c r="AIO1250" s="4"/>
      <c r="AJA1250" s="4"/>
      <c r="AJE1250" s="4"/>
      <c r="AJQ1250" s="4"/>
      <c r="AJU1250" s="4"/>
      <c r="AKG1250" s="4"/>
      <c r="AKK1250" s="4"/>
      <c r="AKW1250" s="4"/>
      <c r="ALA1250" s="4"/>
      <c r="ALM1250" s="4"/>
      <c r="ALQ1250" s="4"/>
      <c r="AMC1250" s="4"/>
      <c r="AMG1250" s="4"/>
      <c r="AMS1250" s="4"/>
      <c r="AMW1250" s="4"/>
      <c r="ANI1250" s="4"/>
      <c r="ANM1250" s="4"/>
      <c r="ANY1250" s="4"/>
      <c r="AOC1250" s="4"/>
      <c r="AOO1250" s="4"/>
      <c r="AOS1250" s="4"/>
      <c r="APE1250" s="4"/>
      <c r="API1250" s="4"/>
      <c r="APU1250" s="4"/>
      <c r="APY1250" s="4"/>
      <c r="AQK1250" s="4"/>
      <c r="AQO1250" s="4"/>
      <c r="ARA1250" s="4"/>
      <c r="ARE1250" s="4"/>
      <c r="ARQ1250" s="4"/>
      <c r="ARU1250" s="4"/>
      <c r="ASG1250" s="4"/>
      <c r="ASK1250" s="4"/>
      <c r="ASW1250" s="4"/>
      <c r="ATA1250" s="4"/>
      <c r="ATM1250" s="4"/>
      <c r="ATQ1250" s="4"/>
      <c r="AUC1250" s="4"/>
      <c r="AUG1250" s="4"/>
      <c r="AUS1250" s="4"/>
      <c r="AUW1250" s="4"/>
      <c r="AVI1250" s="4"/>
      <c r="AVM1250" s="4"/>
      <c r="AVY1250" s="4"/>
      <c r="AWC1250" s="4"/>
      <c r="AWO1250" s="4"/>
      <c r="AWS1250" s="4"/>
      <c r="AXE1250" s="4"/>
      <c r="AXI1250" s="4"/>
      <c r="AXU1250" s="4"/>
      <c r="AXY1250" s="4"/>
      <c r="AYK1250" s="4"/>
      <c r="AYO1250" s="4"/>
      <c r="AZA1250" s="4"/>
      <c r="AZE1250" s="4"/>
      <c r="AZQ1250" s="4"/>
      <c r="AZU1250" s="4"/>
      <c r="BAG1250" s="4"/>
      <c r="BAK1250" s="4"/>
      <c r="BAW1250" s="4"/>
      <c r="BBA1250" s="4"/>
      <c r="BBM1250" s="4"/>
      <c r="BBQ1250" s="4"/>
      <c r="BCC1250" s="4"/>
      <c r="BCG1250" s="4"/>
      <c r="BCS1250" s="4"/>
      <c r="BCW1250" s="4"/>
      <c r="BDI1250" s="4"/>
      <c r="BDM1250" s="4"/>
      <c r="BDY1250" s="4"/>
      <c r="BEC1250" s="4"/>
      <c r="BEO1250" s="4"/>
      <c r="BES1250" s="4"/>
      <c r="BFE1250" s="4"/>
      <c r="BFI1250" s="4"/>
      <c r="BFU1250" s="4"/>
    </row>
    <row r="1251" spans="1:1021 1033:1529" x14ac:dyDescent="0.2">
      <c r="A1251" s="4"/>
      <c r="D1251" s="16"/>
      <c r="CO1251" s="4"/>
      <c r="DA1251" s="4"/>
      <c r="DE1251" s="4"/>
      <c r="DQ1251" s="4"/>
      <c r="DU1251" s="4"/>
      <c r="EG1251" s="4"/>
      <c r="EK1251" s="4"/>
      <c r="EW1251" s="4"/>
      <c r="FA1251" s="4"/>
      <c r="FM1251" s="4"/>
      <c r="FQ1251" s="4"/>
      <c r="GC1251" s="4"/>
      <c r="GG1251" s="4"/>
      <c r="GS1251" s="4"/>
      <c r="GW1251" s="4"/>
      <c r="HI1251" s="4"/>
      <c r="HM1251" s="4"/>
      <c r="HY1251" s="4"/>
      <c r="IC1251" s="4"/>
      <c r="IO1251" s="4"/>
      <c r="IS1251" s="4"/>
      <c r="JE1251" s="4"/>
      <c r="JI1251" s="4"/>
      <c r="JU1251" s="4"/>
      <c r="JY1251" s="4"/>
      <c r="KK1251" s="4"/>
      <c r="KO1251" s="4"/>
      <c r="LA1251" s="4"/>
      <c r="LE1251" s="4"/>
      <c r="LQ1251" s="4"/>
      <c r="LU1251" s="4"/>
      <c r="MG1251" s="4"/>
      <c r="MK1251" s="4"/>
      <c r="MW1251" s="4"/>
      <c r="NA1251" s="4"/>
      <c r="NM1251" s="4"/>
      <c r="NQ1251" s="4"/>
      <c r="OC1251" s="4"/>
      <c r="OG1251" s="4"/>
      <c r="OS1251" s="4"/>
      <c r="OW1251" s="4"/>
      <c r="PI1251" s="4"/>
      <c r="PM1251" s="4"/>
      <c r="PY1251" s="4"/>
      <c r="QC1251" s="4"/>
      <c r="QO1251" s="4"/>
      <c r="QS1251" s="4"/>
      <c r="RE1251" s="4"/>
      <c r="RI1251" s="4"/>
      <c r="RU1251" s="4"/>
      <c r="RY1251" s="4"/>
      <c r="SK1251" s="4"/>
      <c r="SO1251" s="4"/>
      <c r="TA1251" s="4"/>
      <c r="TE1251" s="4"/>
      <c r="TQ1251" s="4"/>
      <c r="TU1251" s="4"/>
      <c r="UG1251" s="4"/>
      <c r="UK1251" s="4"/>
      <c r="UW1251" s="4"/>
      <c r="VA1251" s="4"/>
      <c r="VM1251" s="4"/>
      <c r="VQ1251" s="4"/>
      <c r="WC1251" s="4"/>
      <c r="WG1251" s="4"/>
      <c r="WS1251" s="4"/>
      <c r="WW1251" s="4"/>
      <c r="XI1251" s="4"/>
      <c r="XM1251" s="4"/>
      <c r="XY1251" s="4"/>
      <c r="YC1251" s="4"/>
      <c r="YO1251" s="4"/>
      <c r="YS1251" s="4"/>
      <c r="ZE1251" s="4"/>
      <c r="ZI1251" s="4"/>
      <c r="ZU1251" s="4"/>
      <c r="ZY1251" s="4"/>
      <c r="AAK1251" s="4"/>
      <c r="AAO1251" s="4"/>
      <c r="ABA1251" s="4"/>
      <c r="ABE1251" s="4"/>
      <c r="ABQ1251" s="4"/>
      <c r="ABU1251" s="4"/>
      <c r="ACG1251" s="4"/>
      <c r="ACK1251" s="4"/>
      <c r="ACW1251" s="4"/>
      <c r="ADA1251" s="4"/>
      <c r="ADM1251" s="4"/>
      <c r="ADQ1251" s="4"/>
      <c r="AEC1251" s="4"/>
      <c r="AEG1251" s="4"/>
      <c r="AES1251" s="4"/>
      <c r="AEW1251" s="4"/>
      <c r="AFI1251" s="4"/>
      <c r="AFM1251" s="4"/>
      <c r="AFY1251" s="4"/>
      <c r="AGC1251" s="4"/>
      <c r="AGO1251" s="4"/>
      <c r="AGS1251" s="4"/>
      <c r="AHE1251" s="4"/>
      <c r="AHI1251" s="4"/>
      <c r="AHU1251" s="4"/>
      <c r="AHY1251" s="4"/>
      <c r="AIK1251" s="4"/>
      <c r="AIO1251" s="4"/>
      <c r="AJA1251" s="4"/>
      <c r="AJE1251" s="4"/>
      <c r="AJQ1251" s="4"/>
      <c r="AJU1251" s="4"/>
      <c r="AKG1251" s="4"/>
      <c r="AKK1251" s="4"/>
      <c r="AKW1251" s="4"/>
      <c r="ALA1251" s="4"/>
      <c r="ALM1251" s="4"/>
      <c r="ALQ1251" s="4"/>
      <c r="AMC1251" s="4"/>
      <c r="AMG1251" s="4"/>
      <c r="AMS1251" s="4"/>
      <c r="AMW1251" s="4"/>
      <c r="ANI1251" s="4"/>
      <c r="ANM1251" s="4"/>
      <c r="ANY1251" s="4"/>
      <c r="AOC1251" s="4"/>
      <c r="AOO1251" s="4"/>
      <c r="AOS1251" s="4"/>
      <c r="APE1251" s="4"/>
      <c r="API1251" s="4"/>
      <c r="APU1251" s="4"/>
      <c r="APY1251" s="4"/>
      <c r="AQK1251" s="4"/>
      <c r="AQO1251" s="4"/>
      <c r="ARA1251" s="4"/>
      <c r="ARE1251" s="4"/>
      <c r="ARQ1251" s="4"/>
      <c r="ARU1251" s="4"/>
      <c r="ASG1251" s="4"/>
      <c r="ASK1251" s="4"/>
      <c r="ASW1251" s="4"/>
      <c r="ATA1251" s="4"/>
      <c r="ATM1251" s="4"/>
      <c r="ATQ1251" s="4"/>
      <c r="AUC1251" s="4"/>
      <c r="AUG1251" s="4"/>
      <c r="AUS1251" s="4"/>
      <c r="AUW1251" s="4"/>
      <c r="AVI1251" s="4"/>
      <c r="AVM1251" s="4"/>
      <c r="AVY1251" s="4"/>
      <c r="AWC1251" s="4"/>
      <c r="AWO1251" s="4"/>
      <c r="AWS1251" s="4"/>
      <c r="AXE1251" s="4"/>
      <c r="AXI1251" s="4"/>
      <c r="AXU1251" s="4"/>
      <c r="AXY1251" s="4"/>
      <c r="AYK1251" s="4"/>
      <c r="AYO1251" s="4"/>
      <c r="AZA1251" s="4"/>
      <c r="AZE1251" s="4"/>
      <c r="AZQ1251" s="4"/>
      <c r="AZU1251" s="4"/>
      <c r="BAG1251" s="4"/>
      <c r="BAK1251" s="4"/>
      <c r="BAW1251" s="4"/>
      <c r="BBA1251" s="4"/>
      <c r="BBM1251" s="4"/>
      <c r="BBQ1251" s="4"/>
      <c r="BCC1251" s="4"/>
      <c r="BCG1251" s="4"/>
      <c r="BCS1251" s="4"/>
      <c r="BCW1251" s="4"/>
      <c r="BDI1251" s="4"/>
      <c r="BDM1251" s="4"/>
      <c r="BDY1251" s="4"/>
      <c r="BEC1251" s="4"/>
      <c r="BEO1251" s="4"/>
      <c r="BES1251" s="4"/>
      <c r="BFE1251" s="4"/>
      <c r="BFI1251" s="4"/>
      <c r="BFU1251" s="4"/>
    </row>
    <row r="1252" spans="1:1021 1033:1529" x14ac:dyDescent="0.2">
      <c r="A1252" s="4"/>
      <c r="D1252" s="16"/>
      <c r="CO1252" s="4"/>
      <c r="DA1252" s="4"/>
      <c r="DE1252" s="4"/>
      <c r="DQ1252" s="4"/>
      <c r="DU1252" s="4"/>
      <c r="EG1252" s="4"/>
      <c r="EK1252" s="4"/>
      <c r="EW1252" s="4"/>
      <c r="FA1252" s="4"/>
      <c r="FM1252" s="4"/>
      <c r="FQ1252" s="4"/>
      <c r="GC1252" s="4"/>
      <c r="GG1252" s="4"/>
      <c r="GS1252" s="4"/>
      <c r="GW1252" s="4"/>
      <c r="HI1252" s="4"/>
      <c r="HM1252" s="4"/>
      <c r="HY1252" s="4"/>
      <c r="IC1252" s="4"/>
      <c r="IO1252" s="4"/>
      <c r="IS1252" s="4"/>
      <c r="JE1252" s="4"/>
      <c r="JI1252" s="4"/>
      <c r="JU1252" s="4"/>
      <c r="JY1252" s="4"/>
      <c r="KK1252" s="4"/>
      <c r="KO1252" s="4"/>
      <c r="LA1252" s="4"/>
      <c r="LE1252" s="4"/>
      <c r="LQ1252" s="4"/>
      <c r="LU1252" s="4"/>
      <c r="MG1252" s="4"/>
      <c r="MK1252" s="4"/>
      <c r="MW1252" s="4"/>
      <c r="NA1252" s="4"/>
      <c r="NM1252" s="4"/>
      <c r="NQ1252" s="4"/>
      <c r="OC1252" s="4"/>
      <c r="OG1252" s="4"/>
      <c r="OS1252" s="4"/>
      <c r="OW1252" s="4"/>
      <c r="PI1252" s="4"/>
      <c r="PM1252" s="4"/>
      <c r="PY1252" s="4"/>
      <c r="QC1252" s="4"/>
      <c r="QO1252" s="4"/>
      <c r="QS1252" s="4"/>
      <c r="RE1252" s="4"/>
      <c r="RI1252" s="4"/>
      <c r="RU1252" s="4"/>
      <c r="RY1252" s="4"/>
      <c r="SK1252" s="4"/>
      <c r="SO1252" s="4"/>
      <c r="TA1252" s="4"/>
      <c r="TE1252" s="4"/>
      <c r="TQ1252" s="4"/>
      <c r="TU1252" s="4"/>
      <c r="UG1252" s="4"/>
      <c r="UK1252" s="4"/>
      <c r="UW1252" s="4"/>
      <c r="VA1252" s="4"/>
      <c r="VM1252" s="4"/>
      <c r="VQ1252" s="4"/>
      <c r="WC1252" s="4"/>
      <c r="WG1252" s="4"/>
      <c r="WS1252" s="4"/>
      <c r="WW1252" s="4"/>
      <c r="XI1252" s="4"/>
      <c r="XM1252" s="4"/>
      <c r="XY1252" s="4"/>
      <c r="YC1252" s="4"/>
      <c r="YO1252" s="4"/>
      <c r="YS1252" s="4"/>
      <c r="ZE1252" s="4"/>
      <c r="ZI1252" s="4"/>
      <c r="ZU1252" s="4"/>
      <c r="ZY1252" s="4"/>
      <c r="AAK1252" s="4"/>
      <c r="AAO1252" s="4"/>
      <c r="ABA1252" s="4"/>
      <c r="ABE1252" s="4"/>
      <c r="ABQ1252" s="4"/>
      <c r="ABU1252" s="4"/>
      <c r="ACG1252" s="4"/>
      <c r="ACK1252" s="4"/>
      <c r="ACW1252" s="4"/>
      <c r="ADA1252" s="4"/>
      <c r="ADM1252" s="4"/>
      <c r="ADQ1252" s="4"/>
      <c r="AEC1252" s="4"/>
      <c r="AEG1252" s="4"/>
      <c r="AES1252" s="4"/>
      <c r="AEW1252" s="4"/>
      <c r="AFI1252" s="4"/>
      <c r="AFM1252" s="4"/>
      <c r="AFY1252" s="4"/>
      <c r="AGC1252" s="4"/>
      <c r="AGO1252" s="4"/>
      <c r="AGS1252" s="4"/>
      <c r="AHE1252" s="4"/>
      <c r="AHI1252" s="4"/>
      <c r="AHU1252" s="4"/>
      <c r="AHY1252" s="4"/>
      <c r="AIK1252" s="4"/>
      <c r="AIO1252" s="4"/>
      <c r="AJA1252" s="4"/>
      <c r="AJE1252" s="4"/>
      <c r="AJQ1252" s="4"/>
      <c r="AJU1252" s="4"/>
      <c r="AKG1252" s="4"/>
      <c r="AKK1252" s="4"/>
      <c r="AKW1252" s="4"/>
      <c r="ALA1252" s="4"/>
      <c r="ALM1252" s="4"/>
      <c r="ALQ1252" s="4"/>
      <c r="AMC1252" s="4"/>
      <c r="AMG1252" s="4"/>
      <c r="AMS1252" s="4"/>
      <c r="AMW1252" s="4"/>
      <c r="ANI1252" s="4"/>
      <c r="ANM1252" s="4"/>
      <c r="ANY1252" s="4"/>
      <c r="AOC1252" s="4"/>
      <c r="AOO1252" s="4"/>
      <c r="AOS1252" s="4"/>
      <c r="APE1252" s="4"/>
      <c r="API1252" s="4"/>
      <c r="APU1252" s="4"/>
      <c r="APY1252" s="4"/>
      <c r="AQK1252" s="4"/>
      <c r="AQO1252" s="4"/>
      <c r="ARA1252" s="4"/>
      <c r="ARE1252" s="4"/>
      <c r="ARQ1252" s="4"/>
      <c r="ARU1252" s="4"/>
      <c r="ASG1252" s="4"/>
      <c r="ASK1252" s="4"/>
      <c r="ASW1252" s="4"/>
      <c r="ATA1252" s="4"/>
      <c r="ATM1252" s="4"/>
      <c r="ATQ1252" s="4"/>
      <c r="AUC1252" s="4"/>
      <c r="AUG1252" s="4"/>
      <c r="AUS1252" s="4"/>
      <c r="AUW1252" s="4"/>
      <c r="AVI1252" s="4"/>
      <c r="AVM1252" s="4"/>
      <c r="AVY1252" s="4"/>
      <c r="AWC1252" s="4"/>
      <c r="AWO1252" s="4"/>
      <c r="AWS1252" s="4"/>
      <c r="AXE1252" s="4"/>
      <c r="AXI1252" s="4"/>
      <c r="AXU1252" s="4"/>
      <c r="AXY1252" s="4"/>
      <c r="AYK1252" s="4"/>
      <c r="AYO1252" s="4"/>
      <c r="AZA1252" s="4"/>
      <c r="AZE1252" s="4"/>
      <c r="AZQ1252" s="4"/>
      <c r="AZU1252" s="4"/>
      <c r="BAG1252" s="4"/>
      <c r="BAK1252" s="4"/>
      <c r="BAW1252" s="4"/>
      <c r="BBA1252" s="4"/>
      <c r="BBM1252" s="4"/>
      <c r="BBQ1252" s="4"/>
      <c r="BCC1252" s="4"/>
      <c r="BCG1252" s="4"/>
      <c r="BCS1252" s="4"/>
      <c r="BCW1252" s="4"/>
      <c r="BDI1252" s="4"/>
      <c r="BDM1252" s="4"/>
      <c r="BDY1252" s="4"/>
      <c r="BEC1252" s="4"/>
      <c r="BEO1252" s="4"/>
      <c r="BES1252" s="4"/>
      <c r="BFE1252" s="4"/>
      <c r="BFI1252" s="4"/>
      <c r="BFU1252" s="4"/>
    </row>
    <row r="1253" spans="1:1021 1033:1529" x14ac:dyDescent="0.2">
      <c r="A1253" s="4"/>
      <c r="D1253" s="16"/>
      <c r="CO1253" s="4"/>
      <c r="DA1253" s="4"/>
      <c r="DE1253" s="4"/>
      <c r="DQ1253" s="4"/>
      <c r="DU1253" s="4"/>
      <c r="EG1253" s="4"/>
      <c r="EK1253" s="4"/>
      <c r="EW1253" s="4"/>
      <c r="FA1253" s="4"/>
      <c r="FM1253" s="4"/>
      <c r="FQ1253" s="4"/>
      <c r="GC1253" s="4"/>
      <c r="GG1253" s="4"/>
      <c r="GS1253" s="4"/>
      <c r="GW1253" s="4"/>
      <c r="HI1253" s="4"/>
      <c r="HM1253" s="4"/>
      <c r="HY1253" s="4"/>
      <c r="IC1253" s="4"/>
      <c r="IO1253" s="4"/>
      <c r="IS1253" s="4"/>
      <c r="JE1253" s="4"/>
      <c r="JI1253" s="4"/>
      <c r="JU1253" s="4"/>
      <c r="JY1253" s="4"/>
      <c r="KK1253" s="4"/>
      <c r="KO1253" s="4"/>
      <c r="LA1253" s="4"/>
      <c r="LE1253" s="4"/>
      <c r="LQ1253" s="4"/>
      <c r="LU1253" s="4"/>
      <c r="MG1253" s="4"/>
      <c r="MK1253" s="4"/>
      <c r="MW1253" s="4"/>
      <c r="NA1253" s="4"/>
      <c r="NM1253" s="4"/>
      <c r="NQ1253" s="4"/>
      <c r="OC1253" s="4"/>
      <c r="OG1253" s="4"/>
      <c r="OS1253" s="4"/>
      <c r="OW1253" s="4"/>
      <c r="PI1253" s="4"/>
      <c r="PM1253" s="4"/>
      <c r="PY1253" s="4"/>
      <c r="QC1253" s="4"/>
      <c r="QO1253" s="4"/>
      <c r="QS1253" s="4"/>
      <c r="RE1253" s="4"/>
      <c r="RI1253" s="4"/>
      <c r="RU1253" s="4"/>
      <c r="RY1253" s="4"/>
      <c r="SK1253" s="4"/>
      <c r="SO1253" s="4"/>
      <c r="TA1253" s="4"/>
      <c r="TE1253" s="4"/>
      <c r="TQ1253" s="4"/>
      <c r="TU1253" s="4"/>
      <c r="UG1253" s="4"/>
      <c r="UK1253" s="4"/>
      <c r="UW1253" s="4"/>
      <c r="VA1253" s="4"/>
      <c r="VM1253" s="4"/>
      <c r="VQ1253" s="4"/>
      <c r="WC1253" s="4"/>
      <c r="WG1253" s="4"/>
      <c r="WS1253" s="4"/>
      <c r="WW1253" s="4"/>
      <c r="XI1253" s="4"/>
      <c r="XM1253" s="4"/>
      <c r="XY1253" s="4"/>
      <c r="YC1253" s="4"/>
      <c r="YO1253" s="4"/>
      <c r="YS1253" s="4"/>
      <c r="ZE1253" s="4"/>
      <c r="ZI1253" s="4"/>
      <c r="ZU1253" s="4"/>
      <c r="ZY1253" s="4"/>
      <c r="AAK1253" s="4"/>
      <c r="AAO1253" s="4"/>
      <c r="ABA1253" s="4"/>
      <c r="ABE1253" s="4"/>
      <c r="ABQ1253" s="4"/>
      <c r="ABU1253" s="4"/>
      <c r="ACG1253" s="4"/>
      <c r="ACK1253" s="4"/>
      <c r="ACW1253" s="4"/>
      <c r="ADA1253" s="4"/>
      <c r="ADM1253" s="4"/>
      <c r="ADQ1253" s="4"/>
      <c r="AEC1253" s="4"/>
      <c r="AEG1253" s="4"/>
      <c r="AES1253" s="4"/>
      <c r="AEW1253" s="4"/>
      <c r="AFI1253" s="4"/>
      <c r="AFM1253" s="4"/>
      <c r="AFY1253" s="4"/>
      <c r="AGC1253" s="4"/>
      <c r="AGO1253" s="4"/>
      <c r="AGS1253" s="4"/>
      <c r="AHE1253" s="4"/>
      <c r="AHI1253" s="4"/>
      <c r="AHU1253" s="4"/>
      <c r="AHY1253" s="4"/>
      <c r="AIK1253" s="4"/>
      <c r="AIO1253" s="4"/>
      <c r="AJA1253" s="4"/>
      <c r="AJE1253" s="4"/>
      <c r="AJQ1253" s="4"/>
      <c r="AJU1253" s="4"/>
      <c r="AKG1253" s="4"/>
      <c r="AKK1253" s="4"/>
      <c r="AKW1253" s="4"/>
      <c r="ALA1253" s="4"/>
      <c r="ALM1253" s="4"/>
      <c r="ALQ1253" s="4"/>
      <c r="AMC1253" s="4"/>
      <c r="AMG1253" s="4"/>
      <c r="AMS1253" s="4"/>
      <c r="AMW1253" s="4"/>
      <c r="ANI1253" s="4"/>
      <c r="ANM1253" s="4"/>
      <c r="ANY1253" s="4"/>
      <c r="AOC1253" s="4"/>
      <c r="AOO1253" s="4"/>
      <c r="AOS1253" s="4"/>
      <c r="APE1253" s="4"/>
      <c r="API1253" s="4"/>
      <c r="APU1253" s="4"/>
      <c r="APY1253" s="4"/>
      <c r="AQK1253" s="4"/>
      <c r="AQO1253" s="4"/>
      <c r="ARA1253" s="4"/>
      <c r="ARE1253" s="4"/>
      <c r="ARQ1253" s="4"/>
      <c r="ARU1253" s="4"/>
      <c r="ASG1253" s="4"/>
      <c r="ASK1253" s="4"/>
      <c r="ASW1253" s="4"/>
      <c r="ATA1253" s="4"/>
      <c r="ATM1253" s="4"/>
      <c r="ATQ1253" s="4"/>
      <c r="AUC1253" s="4"/>
      <c r="AUG1253" s="4"/>
      <c r="AUS1253" s="4"/>
      <c r="AUW1253" s="4"/>
      <c r="AVI1253" s="4"/>
      <c r="AVM1253" s="4"/>
      <c r="AVY1253" s="4"/>
      <c r="AWC1253" s="4"/>
      <c r="AWO1253" s="4"/>
      <c r="AWS1253" s="4"/>
      <c r="AXE1253" s="4"/>
      <c r="AXI1253" s="4"/>
      <c r="AXU1253" s="4"/>
      <c r="AXY1253" s="4"/>
      <c r="AYK1253" s="4"/>
      <c r="AYO1253" s="4"/>
      <c r="AZA1253" s="4"/>
      <c r="AZE1253" s="4"/>
      <c r="AZQ1253" s="4"/>
      <c r="AZU1253" s="4"/>
      <c r="BAG1253" s="4"/>
      <c r="BAK1253" s="4"/>
      <c r="BAW1253" s="4"/>
      <c r="BBA1253" s="4"/>
      <c r="BBM1253" s="4"/>
      <c r="BBQ1253" s="4"/>
      <c r="BCC1253" s="4"/>
      <c r="BCG1253" s="4"/>
      <c r="BCS1253" s="4"/>
      <c r="BCW1253" s="4"/>
      <c r="BDI1253" s="4"/>
      <c r="BDM1253" s="4"/>
      <c r="BDY1253" s="4"/>
      <c r="BEC1253" s="4"/>
      <c r="BEO1253" s="4"/>
      <c r="BES1253" s="4"/>
      <c r="BFE1253" s="4"/>
      <c r="BFI1253" s="4"/>
      <c r="BFU1253" s="4"/>
    </row>
    <row r="1254" spans="1:1021 1033:1529" x14ac:dyDescent="0.2">
      <c r="A1254" s="4"/>
      <c r="D1254" s="16"/>
      <c r="CO1254" s="4"/>
      <c r="DA1254" s="4"/>
      <c r="DE1254" s="4"/>
      <c r="DQ1254" s="4"/>
      <c r="DU1254" s="4"/>
      <c r="EG1254" s="4"/>
      <c r="EK1254" s="4"/>
      <c r="EW1254" s="4"/>
      <c r="FA1254" s="4"/>
      <c r="FM1254" s="4"/>
      <c r="FQ1254" s="4"/>
      <c r="GC1254" s="4"/>
      <c r="GG1254" s="4"/>
      <c r="GS1254" s="4"/>
      <c r="GW1254" s="4"/>
      <c r="HI1254" s="4"/>
      <c r="HM1254" s="4"/>
      <c r="HY1254" s="4"/>
      <c r="IC1254" s="4"/>
      <c r="IO1254" s="4"/>
      <c r="IS1254" s="4"/>
      <c r="JE1254" s="4"/>
      <c r="JI1254" s="4"/>
      <c r="JU1254" s="4"/>
      <c r="JY1254" s="4"/>
      <c r="KK1254" s="4"/>
      <c r="KO1254" s="4"/>
      <c r="LA1254" s="4"/>
      <c r="LE1254" s="4"/>
      <c r="LQ1254" s="4"/>
      <c r="LU1254" s="4"/>
      <c r="MG1254" s="4"/>
      <c r="MK1254" s="4"/>
      <c r="MW1254" s="4"/>
      <c r="NA1254" s="4"/>
      <c r="NM1254" s="4"/>
      <c r="NQ1254" s="4"/>
      <c r="OC1254" s="4"/>
      <c r="OG1254" s="4"/>
      <c r="OS1254" s="4"/>
      <c r="OW1254" s="4"/>
      <c r="PI1254" s="4"/>
      <c r="PM1254" s="4"/>
      <c r="PY1254" s="4"/>
      <c r="QC1254" s="4"/>
      <c r="QO1254" s="4"/>
      <c r="QS1254" s="4"/>
      <c r="RE1254" s="4"/>
      <c r="RI1254" s="4"/>
      <c r="RU1254" s="4"/>
      <c r="RY1254" s="4"/>
      <c r="SK1254" s="4"/>
      <c r="SO1254" s="4"/>
      <c r="TA1254" s="4"/>
      <c r="TE1254" s="4"/>
      <c r="TQ1254" s="4"/>
      <c r="TU1254" s="4"/>
      <c r="UG1254" s="4"/>
      <c r="UK1254" s="4"/>
      <c r="UW1254" s="4"/>
      <c r="VA1254" s="4"/>
      <c r="VM1254" s="4"/>
      <c r="VQ1254" s="4"/>
      <c r="WC1254" s="4"/>
      <c r="WG1254" s="4"/>
      <c r="WS1254" s="4"/>
      <c r="WW1254" s="4"/>
      <c r="XI1254" s="4"/>
      <c r="XM1254" s="4"/>
      <c r="XY1254" s="4"/>
      <c r="YC1254" s="4"/>
      <c r="YO1254" s="4"/>
      <c r="YS1254" s="4"/>
      <c r="ZE1254" s="4"/>
      <c r="ZI1254" s="4"/>
      <c r="ZU1254" s="4"/>
      <c r="ZY1254" s="4"/>
      <c r="AAK1254" s="4"/>
      <c r="AAO1254" s="4"/>
      <c r="ABA1254" s="4"/>
      <c r="ABE1254" s="4"/>
      <c r="ABQ1254" s="4"/>
      <c r="ABU1254" s="4"/>
      <c r="ACG1254" s="4"/>
      <c r="ACK1254" s="4"/>
      <c r="ACW1254" s="4"/>
      <c r="ADA1254" s="4"/>
      <c r="ADM1254" s="4"/>
      <c r="ADQ1254" s="4"/>
      <c r="AEC1254" s="4"/>
      <c r="AEG1254" s="4"/>
      <c r="AES1254" s="4"/>
      <c r="AEW1254" s="4"/>
      <c r="AFI1254" s="4"/>
      <c r="AFM1254" s="4"/>
      <c r="AFY1254" s="4"/>
      <c r="AGC1254" s="4"/>
      <c r="AGO1254" s="4"/>
      <c r="AGS1254" s="4"/>
      <c r="AHE1254" s="4"/>
      <c r="AHI1254" s="4"/>
      <c r="AHU1254" s="4"/>
      <c r="AHY1254" s="4"/>
      <c r="AIK1254" s="4"/>
      <c r="AIO1254" s="4"/>
      <c r="AJA1254" s="4"/>
      <c r="AJE1254" s="4"/>
      <c r="AJQ1254" s="4"/>
      <c r="AJU1254" s="4"/>
      <c r="AKG1254" s="4"/>
      <c r="AKK1254" s="4"/>
      <c r="AKW1254" s="4"/>
      <c r="ALA1254" s="4"/>
      <c r="ALM1254" s="4"/>
      <c r="ALQ1254" s="4"/>
      <c r="AMC1254" s="4"/>
      <c r="AMG1254" s="4"/>
      <c r="AMS1254" s="4"/>
      <c r="AMW1254" s="4"/>
      <c r="ANI1254" s="4"/>
      <c r="ANM1254" s="4"/>
      <c r="ANY1254" s="4"/>
      <c r="AOC1254" s="4"/>
      <c r="AOO1254" s="4"/>
      <c r="AOS1254" s="4"/>
      <c r="APE1254" s="4"/>
      <c r="API1254" s="4"/>
      <c r="APU1254" s="4"/>
      <c r="APY1254" s="4"/>
      <c r="AQK1254" s="4"/>
      <c r="AQO1254" s="4"/>
      <c r="ARA1254" s="4"/>
      <c r="ARE1254" s="4"/>
      <c r="ARQ1254" s="4"/>
      <c r="ARU1254" s="4"/>
      <c r="ASG1254" s="4"/>
      <c r="ASK1254" s="4"/>
      <c r="ASW1254" s="4"/>
      <c r="ATA1254" s="4"/>
      <c r="ATM1254" s="4"/>
      <c r="ATQ1254" s="4"/>
      <c r="AUC1254" s="4"/>
      <c r="AUG1254" s="4"/>
      <c r="AUS1254" s="4"/>
      <c r="AUW1254" s="4"/>
      <c r="AVI1254" s="4"/>
      <c r="AVM1254" s="4"/>
      <c r="AVY1254" s="4"/>
      <c r="AWC1254" s="4"/>
      <c r="AWO1254" s="4"/>
      <c r="AWS1254" s="4"/>
      <c r="AXE1254" s="4"/>
      <c r="AXI1254" s="4"/>
      <c r="AXU1254" s="4"/>
      <c r="AXY1254" s="4"/>
      <c r="AYK1254" s="4"/>
      <c r="AYO1254" s="4"/>
      <c r="AZA1254" s="4"/>
      <c r="AZE1254" s="4"/>
      <c r="AZQ1254" s="4"/>
      <c r="AZU1254" s="4"/>
      <c r="BAG1254" s="4"/>
      <c r="BAK1254" s="4"/>
      <c r="BAW1254" s="4"/>
      <c r="BBA1254" s="4"/>
      <c r="BBM1254" s="4"/>
      <c r="BBQ1254" s="4"/>
      <c r="BCC1254" s="4"/>
      <c r="BCG1254" s="4"/>
      <c r="BCS1254" s="4"/>
      <c r="BCW1254" s="4"/>
      <c r="BDI1254" s="4"/>
      <c r="BDM1254" s="4"/>
      <c r="BDY1254" s="4"/>
      <c r="BEC1254" s="4"/>
      <c r="BEO1254" s="4"/>
      <c r="BES1254" s="4"/>
      <c r="BFE1254" s="4"/>
      <c r="BFI1254" s="4"/>
      <c r="BFU1254" s="4"/>
    </row>
    <row r="1255" spans="1:1021 1033:1529" x14ac:dyDescent="0.2">
      <c r="A1255" s="4"/>
      <c r="D1255" s="16"/>
      <c r="CO1255" s="4"/>
      <c r="DA1255" s="4"/>
      <c r="DE1255" s="4"/>
      <c r="DQ1255" s="4"/>
      <c r="DU1255" s="4"/>
      <c r="EG1255" s="4"/>
      <c r="EK1255" s="4"/>
      <c r="EW1255" s="4"/>
      <c r="FA1255" s="4"/>
      <c r="FM1255" s="4"/>
      <c r="FQ1255" s="4"/>
      <c r="GC1255" s="4"/>
      <c r="GG1255" s="4"/>
      <c r="GS1255" s="4"/>
      <c r="GW1255" s="4"/>
      <c r="HI1255" s="4"/>
      <c r="HM1255" s="4"/>
      <c r="HY1255" s="4"/>
      <c r="IC1255" s="4"/>
      <c r="IO1255" s="4"/>
      <c r="IS1255" s="4"/>
      <c r="JE1255" s="4"/>
      <c r="JI1255" s="4"/>
      <c r="JU1255" s="4"/>
      <c r="JY1255" s="4"/>
      <c r="KK1255" s="4"/>
      <c r="KO1255" s="4"/>
      <c r="LA1255" s="4"/>
      <c r="LE1255" s="4"/>
      <c r="LQ1255" s="4"/>
      <c r="LU1255" s="4"/>
      <c r="MG1255" s="4"/>
      <c r="MK1255" s="4"/>
      <c r="MW1255" s="4"/>
      <c r="NA1255" s="4"/>
      <c r="NM1255" s="4"/>
      <c r="NQ1255" s="4"/>
      <c r="OC1255" s="4"/>
      <c r="OG1255" s="4"/>
      <c r="OS1255" s="4"/>
      <c r="OW1255" s="4"/>
      <c r="PI1255" s="4"/>
      <c r="PM1255" s="4"/>
      <c r="PY1255" s="4"/>
      <c r="QC1255" s="4"/>
      <c r="QO1255" s="4"/>
      <c r="QS1255" s="4"/>
      <c r="RE1255" s="4"/>
      <c r="RI1255" s="4"/>
      <c r="RU1255" s="4"/>
      <c r="RY1255" s="4"/>
      <c r="SK1255" s="4"/>
      <c r="SO1255" s="4"/>
      <c r="TA1255" s="4"/>
      <c r="TE1255" s="4"/>
      <c r="TQ1255" s="4"/>
      <c r="TU1255" s="4"/>
      <c r="UG1255" s="4"/>
      <c r="UK1255" s="4"/>
      <c r="UW1255" s="4"/>
      <c r="VA1255" s="4"/>
      <c r="VM1255" s="4"/>
      <c r="VQ1255" s="4"/>
      <c r="WC1255" s="4"/>
      <c r="WG1255" s="4"/>
      <c r="WS1255" s="4"/>
      <c r="WW1255" s="4"/>
      <c r="XI1255" s="4"/>
      <c r="XM1255" s="4"/>
      <c r="XY1255" s="4"/>
      <c r="YC1255" s="4"/>
      <c r="YO1255" s="4"/>
      <c r="YS1255" s="4"/>
      <c r="ZE1255" s="4"/>
      <c r="ZI1255" s="4"/>
      <c r="ZU1255" s="4"/>
      <c r="ZY1255" s="4"/>
      <c r="AAK1255" s="4"/>
      <c r="AAO1255" s="4"/>
      <c r="ABA1255" s="4"/>
      <c r="ABE1255" s="4"/>
      <c r="ABQ1255" s="4"/>
      <c r="ABU1255" s="4"/>
      <c r="ACG1255" s="4"/>
      <c r="ACK1255" s="4"/>
      <c r="ACW1255" s="4"/>
      <c r="ADA1255" s="4"/>
      <c r="ADM1255" s="4"/>
      <c r="ADQ1255" s="4"/>
      <c r="AEC1255" s="4"/>
      <c r="AEG1255" s="4"/>
      <c r="AES1255" s="4"/>
      <c r="AEW1255" s="4"/>
      <c r="AFI1255" s="4"/>
      <c r="AFM1255" s="4"/>
      <c r="AFY1255" s="4"/>
      <c r="AGC1255" s="4"/>
      <c r="AGO1255" s="4"/>
      <c r="AGS1255" s="4"/>
      <c r="AHE1255" s="4"/>
      <c r="AHI1255" s="4"/>
      <c r="AHU1255" s="4"/>
      <c r="AHY1255" s="4"/>
      <c r="AIK1255" s="4"/>
      <c r="AIO1255" s="4"/>
      <c r="AJA1255" s="4"/>
      <c r="AJE1255" s="4"/>
      <c r="AJQ1255" s="4"/>
      <c r="AJU1255" s="4"/>
      <c r="AKG1255" s="4"/>
      <c r="AKK1255" s="4"/>
      <c r="AKW1255" s="4"/>
      <c r="ALA1255" s="4"/>
      <c r="ALM1255" s="4"/>
      <c r="ALQ1255" s="4"/>
      <c r="AMC1255" s="4"/>
      <c r="AMG1255" s="4"/>
      <c r="AMS1255" s="4"/>
      <c r="AMW1255" s="4"/>
      <c r="ANI1255" s="4"/>
      <c r="ANM1255" s="4"/>
      <c r="ANY1255" s="4"/>
      <c r="AOC1255" s="4"/>
      <c r="AOO1255" s="4"/>
      <c r="AOS1255" s="4"/>
      <c r="APE1255" s="4"/>
      <c r="API1255" s="4"/>
      <c r="APU1255" s="4"/>
      <c r="APY1255" s="4"/>
      <c r="AQK1255" s="4"/>
      <c r="AQO1255" s="4"/>
      <c r="ARA1255" s="4"/>
      <c r="ARE1255" s="4"/>
      <c r="ARQ1255" s="4"/>
      <c r="ARU1255" s="4"/>
      <c r="ASG1255" s="4"/>
      <c r="ASK1255" s="4"/>
      <c r="ASW1255" s="4"/>
      <c r="ATA1255" s="4"/>
      <c r="ATM1255" s="4"/>
      <c r="ATQ1255" s="4"/>
      <c r="AUC1255" s="4"/>
      <c r="AUG1255" s="4"/>
      <c r="AUS1255" s="4"/>
      <c r="AUW1255" s="4"/>
      <c r="AVI1255" s="4"/>
      <c r="AVM1255" s="4"/>
      <c r="AVY1255" s="4"/>
      <c r="AWC1255" s="4"/>
      <c r="AWO1255" s="4"/>
      <c r="AWS1255" s="4"/>
      <c r="AXE1255" s="4"/>
      <c r="AXI1255" s="4"/>
      <c r="AXU1255" s="4"/>
      <c r="AXY1255" s="4"/>
      <c r="AYK1255" s="4"/>
      <c r="AYO1255" s="4"/>
      <c r="AZA1255" s="4"/>
      <c r="AZE1255" s="4"/>
      <c r="AZQ1255" s="4"/>
      <c r="AZU1255" s="4"/>
      <c r="BAG1255" s="4"/>
      <c r="BAK1255" s="4"/>
      <c r="BAW1255" s="4"/>
      <c r="BBA1255" s="4"/>
      <c r="BBM1255" s="4"/>
      <c r="BBQ1255" s="4"/>
      <c r="BCC1255" s="4"/>
      <c r="BCG1255" s="4"/>
      <c r="BCS1255" s="4"/>
      <c r="BCW1255" s="4"/>
      <c r="BDI1255" s="4"/>
      <c r="BDM1255" s="4"/>
      <c r="BDY1255" s="4"/>
      <c r="BEC1255" s="4"/>
      <c r="BEO1255" s="4"/>
      <c r="BES1255" s="4"/>
      <c r="BFE1255" s="4"/>
      <c r="BFI1255" s="4"/>
      <c r="BFU1255" s="4"/>
    </row>
    <row r="1256" spans="1:1021 1033:1529" x14ac:dyDescent="0.2">
      <c r="A1256" s="4"/>
      <c r="D1256" s="16"/>
      <c r="CO1256" s="4"/>
      <c r="DA1256" s="4"/>
      <c r="DE1256" s="4"/>
      <c r="DQ1256" s="4"/>
      <c r="DU1256" s="4"/>
      <c r="EG1256" s="4"/>
      <c r="EK1256" s="4"/>
      <c r="EW1256" s="4"/>
      <c r="FA1256" s="4"/>
      <c r="FM1256" s="4"/>
      <c r="FQ1256" s="4"/>
      <c r="GC1256" s="4"/>
      <c r="GG1256" s="4"/>
      <c r="GS1256" s="4"/>
      <c r="GW1256" s="4"/>
      <c r="HI1256" s="4"/>
      <c r="HM1256" s="4"/>
      <c r="HY1256" s="4"/>
      <c r="IC1256" s="4"/>
      <c r="IO1256" s="4"/>
      <c r="IS1256" s="4"/>
      <c r="JE1256" s="4"/>
      <c r="JI1256" s="4"/>
      <c r="JU1256" s="4"/>
      <c r="JY1256" s="4"/>
      <c r="KK1256" s="4"/>
      <c r="KO1256" s="4"/>
      <c r="LA1256" s="4"/>
      <c r="LE1256" s="4"/>
      <c r="LQ1256" s="4"/>
      <c r="LU1256" s="4"/>
      <c r="MG1256" s="4"/>
      <c r="MK1256" s="4"/>
      <c r="MW1256" s="4"/>
      <c r="NA1256" s="4"/>
      <c r="NM1256" s="4"/>
      <c r="NQ1256" s="4"/>
      <c r="OC1256" s="4"/>
      <c r="OG1256" s="4"/>
      <c r="OS1256" s="4"/>
      <c r="OW1256" s="4"/>
      <c r="PI1256" s="4"/>
      <c r="PM1256" s="4"/>
      <c r="PY1256" s="4"/>
      <c r="QC1256" s="4"/>
      <c r="QO1256" s="4"/>
      <c r="QS1256" s="4"/>
      <c r="RE1256" s="4"/>
      <c r="RI1256" s="4"/>
      <c r="RU1256" s="4"/>
      <c r="RY1256" s="4"/>
      <c r="SK1256" s="4"/>
      <c r="SO1256" s="4"/>
      <c r="TA1256" s="4"/>
      <c r="TE1256" s="4"/>
      <c r="TQ1256" s="4"/>
      <c r="TU1256" s="4"/>
      <c r="UG1256" s="4"/>
      <c r="UK1256" s="4"/>
      <c r="UW1256" s="4"/>
      <c r="VA1256" s="4"/>
      <c r="VM1256" s="4"/>
      <c r="VQ1256" s="4"/>
      <c r="WC1256" s="4"/>
      <c r="WG1256" s="4"/>
      <c r="WS1256" s="4"/>
      <c r="WW1256" s="4"/>
      <c r="XI1256" s="4"/>
      <c r="XM1256" s="4"/>
      <c r="XY1256" s="4"/>
      <c r="YC1256" s="4"/>
      <c r="YO1256" s="4"/>
      <c r="YS1256" s="4"/>
      <c r="ZE1256" s="4"/>
      <c r="ZI1256" s="4"/>
      <c r="ZU1256" s="4"/>
      <c r="ZY1256" s="4"/>
      <c r="AAK1256" s="4"/>
      <c r="AAO1256" s="4"/>
      <c r="ABA1256" s="4"/>
      <c r="ABE1256" s="4"/>
      <c r="ABQ1256" s="4"/>
      <c r="ABU1256" s="4"/>
      <c r="ACG1256" s="4"/>
      <c r="ACK1256" s="4"/>
      <c r="ACW1256" s="4"/>
      <c r="ADA1256" s="4"/>
      <c r="ADM1256" s="4"/>
      <c r="ADQ1256" s="4"/>
      <c r="AEC1256" s="4"/>
      <c r="AEG1256" s="4"/>
      <c r="AES1256" s="4"/>
      <c r="AEW1256" s="4"/>
      <c r="AFI1256" s="4"/>
      <c r="AFM1256" s="4"/>
      <c r="AFY1256" s="4"/>
      <c r="AGC1256" s="4"/>
      <c r="AGO1256" s="4"/>
      <c r="AGS1256" s="4"/>
      <c r="AHE1256" s="4"/>
      <c r="AHI1256" s="4"/>
      <c r="AHU1256" s="4"/>
      <c r="AHY1256" s="4"/>
      <c r="AIK1256" s="4"/>
      <c r="AIO1256" s="4"/>
      <c r="AJA1256" s="4"/>
      <c r="AJE1256" s="4"/>
      <c r="AJQ1256" s="4"/>
      <c r="AJU1256" s="4"/>
      <c r="AKG1256" s="4"/>
      <c r="AKK1256" s="4"/>
      <c r="AKW1256" s="4"/>
      <c r="ALA1256" s="4"/>
      <c r="ALM1256" s="4"/>
      <c r="ALQ1256" s="4"/>
      <c r="AMC1256" s="4"/>
      <c r="AMG1256" s="4"/>
      <c r="AMS1256" s="4"/>
      <c r="AMW1256" s="4"/>
      <c r="ANI1256" s="4"/>
      <c r="ANM1256" s="4"/>
      <c r="ANY1256" s="4"/>
      <c r="AOC1256" s="4"/>
      <c r="AOO1256" s="4"/>
      <c r="AOS1256" s="4"/>
      <c r="APE1256" s="4"/>
      <c r="API1256" s="4"/>
      <c r="APU1256" s="4"/>
      <c r="APY1256" s="4"/>
      <c r="AQK1256" s="4"/>
      <c r="AQO1256" s="4"/>
      <c r="ARA1256" s="4"/>
      <c r="ARE1256" s="4"/>
      <c r="ARQ1256" s="4"/>
      <c r="ARU1256" s="4"/>
      <c r="ASG1256" s="4"/>
      <c r="ASK1256" s="4"/>
      <c r="ASW1256" s="4"/>
      <c r="ATA1256" s="4"/>
      <c r="ATM1256" s="4"/>
      <c r="ATQ1256" s="4"/>
      <c r="AUC1256" s="4"/>
      <c r="AUG1256" s="4"/>
      <c r="AUS1256" s="4"/>
      <c r="AUW1256" s="4"/>
      <c r="AVI1256" s="4"/>
      <c r="AVM1256" s="4"/>
      <c r="AVY1256" s="4"/>
      <c r="AWC1256" s="4"/>
      <c r="AWO1256" s="4"/>
      <c r="AWS1256" s="4"/>
      <c r="AXE1256" s="4"/>
      <c r="AXI1256" s="4"/>
      <c r="AXU1256" s="4"/>
      <c r="AXY1256" s="4"/>
      <c r="AYK1256" s="4"/>
      <c r="AYO1256" s="4"/>
      <c r="AZA1256" s="4"/>
      <c r="AZE1256" s="4"/>
      <c r="AZQ1256" s="4"/>
      <c r="AZU1256" s="4"/>
      <c r="BAG1256" s="4"/>
      <c r="BAK1256" s="4"/>
      <c r="BAW1256" s="4"/>
      <c r="BBA1256" s="4"/>
      <c r="BBM1256" s="4"/>
      <c r="BBQ1256" s="4"/>
      <c r="BCC1256" s="4"/>
      <c r="BCG1256" s="4"/>
      <c r="BCS1256" s="4"/>
      <c r="BCW1256" s="4"/>
      <c r="BDI1256" s="4"/>
      <c r="BDM1256" s="4"/>
      <c r="BDY1256" s="4"/>
      <c r="BEC1256" s="4"/>
      <c r="BEO1256" s="4"/>
      <c r="BES1256" s="4"/>
      <c r="BFE1256" s="4"/>
      <c r="BFI1256" s="4"/>
      <c r="BFU1256" s="4"/>
    </row>
    <row r="1257" spans="1:1021 1033:1529" x14ac:dyDescent="0.2">
      <c r="A1257" s="4"/>
      <c r="D1257" s="16"/>
      <c r="CO1257" s="4"/>
      <c r="DA1257" s="4"/>
      <c r="DE1257" s="4"/>
      <c r="DQ1257" s="4"/>
      <c r="DU1257" s="4"/>
      <c r="EG1257" s="4"/>
      <c r="EK1257" s="4"/>
      <c r="EW1257" s="4"/>
      <c r="FA1257" s="4"/>
      <c r="FM1257" s="4"/>
      <c r="FQ1257" s="4"/>
      <c r="GC1257" s="4"/>
      <c r="GG1257" s="4"/>
      <c r="GS1257" s="4"/>
      <c r="GW1257" s="4"/>
      <c r="HI1257" s="4"/>
      <c r="HM1257" s="4"/>
      <c r="HY1257" s="4"/>
      <c r="IC1257" s="4"/>
      <c r="IO1257" s="4"/>
      <c r="IS1257" s="4"/>
      <c r="JE1257" s="4"/>
      <c r="JI1257" s="4"/>
      <c r="JU1257" s="4"/>
      <c r="JY1257" s="4"/>
      <c r="KK1257" s="4"/>
      <c r="KO1257" s="4"/>
      <c r="LA1257" s="4"/>
      <c r="LE1257" s="4"/>
      <c r="LQ1257" s="4"/>
      <c r="LU1257" s="4"/>
      <c r="MG1257" s="4"/>
      <c r="MK1257" s="4"/>
      <c r="MW1257" s="4"/>
      <c r="NA1257" s="4"/>
      <c r="NM1257" s="4"/>
      <c r="NQ1257" s="4"/>
      <c r="OC1257" s="4"/>
      <c r="OG1257" s="4"/>
      <c r="OS1257" s="4"/>
      <c r="OW1257" s="4"/>
      <c r="PI1257" s="4"/>
      <c r="PM1257" s="4"/>
      <c r="PY1257" s="4"/>
      <c r="QC1257" s="4"/>
      <c r="QO1257" s="4"/>
      <c r="QS1257" s="4"/>
      <c r="RE1257" s="4"/>
      <c r="RI1257" s="4"/>
      <c r="RU1257" s="4"/>
      <c r="RY1257" s="4"/>
      <c r="SK1257" s="4"/>
      <c r="SO1257" s="4"/>
      <c r="TA1257" s="4"/>
      <c r="TE1257" s="4"/>
      <c r="TQ1257" s="4"/>
      <c r="TU1257" s="4"/>
      <c r="UG1257" s="4"/>
      <c r="UK1257" s="4"/>
      <c r="UW1257" s="4"/>
      <c r="VA1257" s="4"/>
      <c r="VM1257" s="4"/>
      <c r="VQ1257" s="4"/>
      <c r="WC1257" s="4"/>
      <c r="WG1257" s="4"/>
      <c r="WS1257" s="4"/>
      <c r="WW1257" s="4"/>
      <c r="XI1257" s="4"/>
      <c r="XM1257" s="4"/>
      <c r="XY1257" s="4"/>
      <c r="YC1257" s="4"/>
      <c r="YO1257" s="4"/>
      <c r="YS1257" s="4"/>
      <c r="ZE1257" s="4"/>
      <c r="ZI1257" s="4"/>
      <c r="ZU1257" s="4"/>
      <c r="ZY1257" s="4"/>
      <c r="AAK1257" s="4"/>
      <c r="AAO1257" s="4"/>
      <c r="ABA1257" s="4"/>
      <c r="ABE1257" s="4"/>
      <c r="ABQ1257" s="4"/>
      <c r="ABU1257" s="4"/>
      <c r="ACG1257" s="4"/>
      <c r="ACK1257" s="4"/>
      <c r="ACW1257" s="4"/>
      <c r="ADA1257" s="4"/>
      <c r="ADM1257" s="4"/>
      <c r="ADQ1257" s="4"/>
      <c r="AEC1257" s="4"/>
      <c r="AEG1257" s="4"/>
      <c r="AES1257" s="4"/>
      <c r="AEW1257" s="4"/>
      <c r="AFI1257" s="4"/>
      <c r="AFM1257" s="4"/>
      <c r="AFY1257" s="4"/>
      <c r="AGC1257" s="4"/>
      <c r="AGO1257" s="4"/>
      <c r="AGS1257" s="4"/>
      <c r="AHE1257" s="4"/>
      <c r="AHI1257" s="4"/>
      <c r="AHU1257" s="4"/>
      <c r="AHY1257" s="4"/>
      <c r="AIK1257" s="4"/>
      <c r="AIO1257" s="4"/>
      <c r="AJA1257" s="4"/>
      <c r="AJE1257" s="4"/>
      <c r="AJQ1257" s="4"/>
      <c r="AJU1257" s="4"/>
      <c r="AKG1257" s="4"/>
      <c r="AKK1257" s="4"/>
      <c r="AKW1257" s="4"/>
      <c r="ALA1257" s="4"/>
      <c r="ALM1257" s="4"/>
      <c r="ALQ1257" s="4"/>
      <c r="AMC1257" s="4"/>
      <c r="AMG1257" s="4"/>
      <c r="AMS1257" s="4"/>
      <c r="AMW1257" s="4"/>
      <c r="ANI1257" s="4"/>
      <c r="ANM1257" s="4"/>
      <c r="ANY1257" s="4"/>
      <c r="AOC1257" s="4"/>
      <c r="AOO1257" s="4"/>
      <c r="AOS1257" s="4"/>
      <c r="APE1257" s="4"/>
      <c r="API1257" s="4"/>
      <c r="APU1257" s="4"/>
      <c r="APY1257" s="4"/>
      <c r="AQK1257" s="4"/>
      <c r="AQO1257" s="4"/>
      <c r="ARA1257" s="4"/>
      <c r="ARE1257" s="4"/>
      <c r="ARQ1257" s="4"/>
      <c r="ARU1257" s="4"/>
      <c r="ASG1257" s="4"/>
      <c r="ASK1257" s="4"/>
      <c r="ASW1257" s="4"/>
      <c r="ATA1257" s="4"/>
      <c r="ATM1257" s="4"/>
      <c r="ATQ1257" s="4"/>
      <c r="AUC1257" s="4"/>
      <c r="AUG1257" s="4"/>
      <c r="AUS1257" s="4"/>
      <c r="AUW1257" s="4"/>
      <c r="AVI1257" s="4"/>
      <c r="AVM1257" s="4"/>
      <c r="AVY1257" s="4"/>
      <c r="AWC1257" s="4"/>
      <c r="AWO1257" s="4"/>
      <c r="AWS1257" s="4"/>
      <c r="AXE1257" s="4"/>
      <c r="AXI1257" s="4"/>
      <c r="AXU1257" s="4"/>
      <c r="AXY1257" s="4"/>
      <c r="AYK1257" s="4"/>
      <c r="AYO1257" s="4"/>
      <c r="AZA1257" s="4"/>
      <c r="AZE1257" s="4"/>
      <c r="AZQ1257" s="4"/>
      <c r="AZU1257" s="4"/>
      <c r="BAG1257" s="4"/>
      <c r="BAK1257" s="4"/>
      <c r="BAW1257" s="4"/>
      <c r="BBA1257" s="4"/>
      <c r="BBM1257" s="4"/>
      <c r="BBQ1257" s="4"/>
      <c r="BCC1257" s="4"/>
      <c r="BCG1257" s="4"/>
      <c r="BCS1257" s="4"/>
      <c r="BCW1257" s="4"/>
      <c r="BDI1257" s="4"/>
      <c r="BDM1257" s="4"/>
      <c r="BDY1257" s="4"/>
      <c r="BEC1257" s="4"/>
      <c r="BEO1257" s="4"/>
      <c r="BES1257" s="4"/>
      <c r="BFE1257" s="4"/>
      <c r="BFI1257" s="4"/>
      <c r="BFU1257" s="4"/>
    </row>
    <row r="1258" spans="1:1021 1033:1529" x14ac:dyDescent="0.2">
      <c r="A1258" s="4"/>
      <c r="D1258" s="16"/>
      <c r="CO1258" s="4"/>
      <c r="DA1258" s="4"/>
      <c r="DE1258" s="4"/>
      <c r="DQ1258" s="4"/>
      <c r="DU1258" s="4"/>
      <c r="EG1258" s="4"/>
      <c r="EK1258" s="4"/>
      <c r="EW1258" s="4"/>
      <c r="FA1258" s="4"/>
      <c r="FM1258" s="4"/>
      <c r="FQ1258" s="4"/>
      <c r="GC1258" s="4"/>
      <c r="GG1258" s="4"/>
      <c r="GS1258" s="4"/>
      <c r="GW1258" s="4"/>
      <c r="HI1258" s="4"/>
      <c r="HM1258" s="4"/>
      <c r="HY1258" s="4"/>
      <c r="IC1258" s="4"/>
      <c r="IO1258" s="4"/>
      <c r="IS1258" s="4"/>
      <c r="JE1258" s="4"/>
      <c r="JI1258" s="4"/>
      <c r="JU1258" s="4"/>
      <c r="JY1258" s="4"/>
      <c r="KK1258" s="4"/>
      <c r="KO1258" s="4"/>
      <c r="LA1258" s="4"/>
      <c r="LE1258" s="4"/>
      <c r="LQ1258" s="4"/>
      <c r="LU1258" s="4"/>
      <c r="MG1258" s="4"/>
      <c r="MK1258" s="4"/>
      <c r="MW1258" s="4"/>
      <c r="NA1258" s="4"/>
      <c r="NM1258" s="4"/>
      <c r="NQ1258" s="4"/>
      <c r="OC1258" s="4"/>
      <c r="OG1258" s="4"/>
      <c r="OS1258" s="4"/>
      <c r="OW1258" s="4"/>
      <c r="PI1258" s="4"/>
      <c r="PM1258" s="4"/>
      <c r="PY1258" s="4"/>
      <c r="QC1258" s="4"/>
      <c r="QO1258" s="4"/>
      <c r="QS1258" s="4"/>
      <c r="RE1258" s="4"/>
      <c r="RI1258" s="4"/>
      <c r="RU1258" s="4"/>
      <c r="RY1258" s="4"/>
      <c r="SK1258" s="4"/>
      <c r="SO1258" s="4"/>
      <c r="TA1258" s="4"/>
      <c r="TE1258" s="4"/>
      <c r="TQ1258" s="4"/>
      <c r="TU1258" s="4"/>
      <c r="UG1258" s="4"/>
      <c r="UK1258" s="4"/>
      <c r="UW1258" s="4"/>
      <c r="VA1258" s="4"/>
      <c r="VM1258" s="4"/>
      <c r="VQ1258" s="4"/>
      <c r="WC1258" s="4"/>
      <c r="WG1258" s="4"/>
      <c r="WS1258" s="4"/>
      <c r="WW1258" s="4"/>
      <c r="XI1258" s="4"/>
      <c r="XM1258" s="4"/>
      <c r="XY1258" s="4"/>
      <c r="YC1258" s="4"/>
      <c r="YO1258" s="4"/>
      <c r="YS1258" s="4"/>
      <c r="ZE1258" s="4"/>
      <c r="ZI1258" s="4"/>
      <c r="ZU1258" s="4"/>
      <c r="ZY1258" s="4"/>
      <c r="AAK1258" s="4"/>
      <c r="AAO1258" s="4"/>
      <c r="ABA1258" s="4"/>
      <c r="ABE1258" s="4"/>
      <c r="ABQ1258" s="4"/>
      <c r="ABU1258" s="4"/>
      <c r="ACG1258" s="4"/>
      <c r="ACK1258" s="4"/>
      <c r="ACW1258" s="4"/>
      <c r="ADA1258" s="4"/>
      <c r="ADM1258" s="4"/>
      <c r="ADQ1258" s="4"/>
      <c r="AEC1258" s="4"/>
      <c r="AEG1258" s="4"/>
      <c r="AES1258" s="4"/>
      <c r="AEW1258" s="4"/>
      <c r="AFI1258" s="4"/>
      <c r="AFM1258" s="4"/>
      <c r="AFY1258" s="4"/>
      <c r="AGC1258" s="4"/>
      <c r="AGO1258" s="4"/>
      <c r="AGS1258" s="4"/>
      <c r="AHE1258" s="4"/>
      <c r="AHI1258" s="4"/>
      <c r="AHU1258" s="4"/>
      <c r="AHY1258" s="4"/>
      <c r="AIK1258" s="4"/>
      <c r="AIO1258" s="4"/>
      <c r="AJA1258" s="4"/>
      <c r="AJE1258" s="4"/>
      <c r="AJQ1258" s="4"/>
      <c r="AJU1258" s="4"/>
      <c r="AKG1258" s="4"/>
      <c r="AKK1258" s="4"/>
      <c r="AKW1258" s="4"/>
      <c r="ALA1258" s="4"/>
      <c r="ALM1258" s="4"/>
      <c r="ALQ1258" s="4"/>
      <c r="AMC1258" s="4"/>
      <c r="AMG1258" s="4"/>
      <c r="AMS1258" s="4"/>
      <c r="AMW1258" s="4"/>
      <c r="ANI1258" s="4"/>
      <c r="ANM1258" s="4"/>
      <c r="ANY1258" s="4"/>
      <c r="AOC1258" s="4"/>
      <c r="AOO1258" s="4"/>
      <c r="AOS1258" s="4"/>
      <c r="APE1258" s="4"/>
      <c r="API1258" s="4"/>
      <c r="APU1258" s="4"/>
      <c r="APY1258" s="4"/>
      <c r="AQK1258" s="4"/>
      <c r="AQO1258" s="4"/>
      <c r="ARA1258" s="4"/>
      <c r="ARE1258" s="4"/>
      <c r="ARQ1258" s="4"/>
      <c r="ARU1258" s="4"/>
      <c r="ASG1258" s="4"/>
      <c r="ASK1258" s="4"/>
      <c r="ASW1258" s="4"/>
      <c r="ATA1258" s="4"/>
      <c r="ATM1258" s="4"/>
      <c r="ATQ1258" s="4"/>
      <c r="AUC1258" s="4"/>
      <c r="AUG1258" s="4"/>
      <c r="AUS1258" s="4"/>
      <c r="AUW1258" s="4"/>
      <c r="AVI1258" s="4"/>
      <c r="AVM1258" s="4"/>
      <c r="AVY1258" s="4"/>
      <c r="AWC1258" s="4"/>
      <c r="AWO1258" s="4"/>
      <c r="AWS1258" s="4"/>
      <c r="AXE1258" s="4"/>
      <c r="AXI1258" s="4"/>
      <c r="AXU1258" s="4"/>
      <c r="AXY1258" s="4"/>
      <c r="AYK1258" s="4"/>
      <c r="AYO1258" s="4"/>
      <c r="AZA1258" s="4"/>
      <c r="AZE1258" s="4"/>
      <c r="AZQ1258" s="4"/>
      <c r="AZU1258" s="4"/>
      <c r="BAG1258" s="4"/>
      <c r="BAK1258" s="4"/>
      <c r="BAW1258" s="4"/>
      <c r="BBA1258" s="4"/>
      <c r="BBM1258" s="4"/>
      <c r="BBQ1258" s="4"/>
      <c r="BCC1258" s="4"/>
      <c r="BCG1258" s="4"/>
      <c r="BCS1258" s="4"/>
      <c r="BCW1258" s="4"/>
      <c r="BDI1258" s="4"/>
      <c r="BDM1258" s="4"/>
      <c r="BDY1258" s="4"/>
      <c r="BEC1258" s="4"/>
      <c r="BEO1258" s="4"/>
      <c r="BES1258" s="4"/>
      <c r="BFE1258" s="4"/>
      <c r="BFI1258" s="4"/>
      <c r="BFU1258" s="4"/>
    </row>
    <row r="1259" spans="1:1021 1033:1529" x14ac:dyDescent="0.2">
      <c r="A1259" s="4"/>
      <c r="D1259" s="16"/>
      <c r="CO1259" s="4"/>
      <c r="DA1259" s="4"/>
      <c r="DE1259" s="4"/>
      <c r="DQ1259" s="4"/>
      <c r="DU1259" s="4"/>
      <c r="EG1259" s="4"/>
      <c r="EK1259" s="4"/>
      <c r="EW1259" s="4"/>
      <c r="FA1259" s="4"/>
      <c r="FM1259" s="4"/>
      <c r="FQ1259" s="4"/>
      <c r="GC1259" s="4"/>
      <c r="GG1259" s="4"/>
      <c r="GS1259" s="4"/>
      <c r="GW1259" s="4"/>
      <c r="HI1259" s="4"/>
      <c r="HM1259" s="4"/>
      <c r="HY1259" s="4"/>
      <c r="IC1259" s="4"/>
      <c r="IO1259" s="4"/>
      <c r="IS1259" s="4"/>
      <c r="JE1259" s="4"/>
      <c r="JI1259" s="4"/>
      <c r="JU1259" s="4"/>
      <c r="JY1259" s="4"/>
      <c r="KK1259" s="4"/>
      <c r="KO1259" s="4"/>
      <c r="LA1259" s="4"/>
      <c r="LE1259" s="4"/>
      <c r="LQ1259" s="4"/>
      <c r="LU1259" s="4"/>
      <c r="MG1259" s="4"/>
      <c r="MK1259" s="4"/>
      <c r="MW1259" s="4"/>
      <c r="NA1259" s="4"/>
      <c r="NM1259" s="4"/>
      <c r="NQ1259" s="4"/>
      <c r="OC1259" s="4"/>
      <c r="OG1259" s="4"/>
      <c r="OS1259" s="4"/>
      <c r="OW1259" s="4"/>
      <c r="PI1259" s="4"/>
      <c r="PM1259" s="4"/>
      <c r="PY1259" s="4"/>
      <c r="QC1259" s="4"/>
      <c r="QO1259" s="4"/>
      <c r="QS1259" s="4"/>
      <c r="RE1259" s="4"/>
      <c r="RI1259" s="4"/>
      <c r="RU1259" s="4"/>
      <c r="RY1259" s="4"/>
      <c r="SK1259" s="4"/>
      <c r="SO1259" s="4"/>
      <c r="TA1259" s="4"/>
      <c r="TE1259" s="4"/>
      <c r="TQ1259" s="4"/>
      <c r="TU1259" s="4"/>
      <c r="UG1259" s="4"/>
      <c r="UK1259" s="4"/>
      <c r="UW1259" s="4"/>
      <c r="VA1259" s="4"/>
      <c r="VM1259" s="4"/>
      <c r="VQ1259" s="4"/>
      <c r="WC1259" s="4"/>
      <c r="WG1259" s="4"/>
      <c r="WS1259" s="4"/>
      <c r="WW1259" s="4"/>
      <c r="XI1259" s="4"/>
      <c r="XM1259" s="4"/>
      <c r="XY1259" s="4"/>
      <c r="YC1259" s="4"/>
      <c r="YO1259" s="4"/>
      <c r="YS1259" s="4"/>
      <c r="ZE1259" s="4"/>
      <c r="ZI1259" s="4"/>
      <c r="ZU1259" s="4"/>
      <c r="ZY1259" s="4"/>
      <c r="AAK1259" s="4"/>
      <c r="AAO1259" s="4"/>
      <c r="ABA1259" s="4"/>
      <c r="ABE1259" s="4"/>
      <c r="ABQ1259" s="4"/>
      <c r="ABU1259" s="4"/>
      <c r="ACG1259" s="4"/>
      <c r="ACK1259" s="4"/>
      <c r="ACW1259" s="4"/>
      <c r="ADA1259" s="4"/>
      <c r="ADM1259" s="4"/>
      <c r="ADQ1259" s="4"/>
      <c r="AEC1259" s="4"/>
      <c r="AEG1259" s="4"/>
      <c r="AES1259" s="4"/>
      <c r="AEW1259" s="4"/>
      <c r="AFI1259" s="4"/>
      <c r="AFM1259" s="4"/>
      <c r="AFY1259" s="4"/>
      <c r="AGC1259" s="4"/>
      <c r="AGO1259" s="4"/>
      <c r="AGS1259" s="4"/>
      <c r="AHE1259" s="4"/>
      <c r="AHI1259" s="4"/>
      <c r="AHU1259" s="4"/>
      <c r="AHY1259" s="4"/>
      <c r="AIK1259" s="4"/>
      <c r="AIO1259" s="4"/>
      <c r="AJA1259" s="4"/>
      <c r="AJE1259" s="4"/>
      <c r="AJQ1259" s="4"/>
      <c r="AJU1259" s="4"/>
      <c r="AKG1259" s="4"/>
      <c r="AKK1259" s="4"/>
      <c r="AKW1259" s="4"/>
      <c r="ALA1259" s="4"/>
      <c r="ALM1259" s="4"/>
      <c r="ALQ1259" s="4"/>
      <c r="AMC1259" s="4"/>
      <c r="AMG1259" s="4"/>
      <c r="AMS1259" s="4"/>
      <c r="AMW1259" s="4"/>
      <c r="ANI1259" s="4"/>
      <c r="ANM1259" s="4"/>
      <c r="ANY1259" s="4"/>
      <c r="AOC1259" s="4"/>
      <c r="AOO1259" s="4"/>
      <c r="AOS1259" s="4"/>
      <c r="APE1259" s="4"/>
      <c r="API1259" s="4"/>
      <c r="APU1259" s="4"/>
      <c r="APY1259" s="4"/>
      <c r="AQK1259" s="4"/>
      <c r="AQO1259" s="4"/>
      <c r="ARA1259" s="4"/>
      <c r="ARE1259" s="4"/>
      <c r="ARQ1259" s="4"/>
      <c r="ARU1259" s="4"/>
      <c r="ASG1259" s="4"/>
      <c r="ASK1259" s="4"/>
      <c r="ASW1259" s="4"/>
      <c r="ATA1259" s="4"/>
      <c r="ATM1259" s="4"/>
      <c r="ATQ1259" s="4"/>
      <c r="AUC1259" s="4"/>
      <c r="AUG1259" s="4"/>
      <c r="AUS1259" s="4"/>
      <c r="AUW1259" s="4"/>
      <c r="AVI1259" s="4"/>
      <c r="AVM1259" s="4"/>
      <c r="AVY1259" s="4"/>
      <c r="AWC1259" s="4"/>
      <c r="AWO1259" s="4"/>
      <c r="AWS1259" s="4"/>
      <c r="AXE1259" s="4"/>
      <c r="AXI1259" s="4"/>
      <c r="AXU1259" s="4"/>
      <c r="AXY1259" s="4"/>
      <c r="AYK1259" s="4"/>
      <c r="AYO1259" s="4"/>
      <c r="AZA1259" s="4"/>
      <c r="AZE1259" s="4"/>
      <c r="AZQ1259" s="4"/>
      <c r="AZU1259" s="4"/>
      <c r="BAG1259" s="4"/>
      <c r="BAK1259" s="4"/>
      <c r="BAW1259" s="4"/>
      <c r="BBA1259" s="4"/>
      <c r="BBM1259" s="4"/>
      <c r="BBQ1259" s="4"/>
      <c r="BCC1259" s="4"/>
      <c r="BCG1259" s="4"/>
      <c r="BCS1259" s="4"/>
      <c r="BCW1259" s="4"/>
      <c r="BDI1259" s="4"/>
      <c r="BDM1259" s="4"/>
      <c r="BDY1259" s="4"/>
      <c r="BEC1259" s="4"/>
      <c r="BEO1259" s="4"/>
      <c r="BES1259" s="4"/>
      <c r="BFE1259" s="4"/>
      <c r="BFI1259" s="4"/>
      <c r="BFU1259" s="4"/>
    </row>
    <row r="1260" spans="1:1021 1033:1529" x14ac:dyDescent="0.2">
      <c r="A1260" s="4"/>
      <c r="D1260" s="16"/>
      <c r="CO1260" s="4"/>
      <c r="DA1260" s="4"/>
      <c r="DE1260" s="4"/>
      <c r="DQ1260" s="4"/>
      <c r="DU1260" s="4"/>
      <c r="EG1260" s="4"/>
      <c r="EK1260" s="4"/>
      <c r="EW1260" s="4"/>
      <c r="FA1260" s="4"/>
      <c r="FM1260" s="4"/>
      <c r="FQ1260" s="4"/>
      <c r="GC1260" s="4"/>
      <c r="GG1260" s="4"/>
      <c r="GS1260" s="4"/>
      <c r="GW1260" s="4"/>
      <c r="HI1260" s="4"/>
      <c r="HM1260" s="4"/>
      <c r="HY1260" s="4"/>
      <c r="IC1260" s="4"/>
      <c r="IO1260" s="4"/>
      <c r="IS1260" s="4"/>
      <c r="JE1260" s="4"/>
      <c r="JI1260" s="4"/>
      <c r="JU1260" s="4"/>
      <c r="JY1260" s="4"/>
      <c r="KK1260" s="4"/>
      <c r="KO1260" s="4"/>
      <c r="LA1260" s="4"/>
      <c r="LE1260" s="4"/>
      <c r="LQ1260" s="4"/>
      <c r="LU1260" s="4"/>
      <c r="MG1260" s="4"/>
      <c r="MK1260" s="4"/>
      <c r="MW1260" s="4"/>
      <c r="NA1260" s="4"/>
      <c r="NM1260" s="4"/>
      <c r="NQ1260" s="4"/>
      <c r="OC1260" s="4"/>
      <c r="OG1260" s="4"/>
      <c r="OS1260" s="4"/>
      <c r="OW1260" s="4"/>
      <c r="PI1260" s="4"/>
      <c r="PM1260" s="4"/>
      <c r="PY1260" s="4"/>
      <c r="QC1260" s="4"/>
      <c r="QO1260" s="4"/>
      <c r="QS1260" s="4"/>
      <c r="RE1260" s="4"/>
      <c r="RI1260" s="4"/>
      <c r="RU1260" s="4"/>
      <c r="RY1260" s="4"/>
      <c r="SK1260" s="4"/>
      <c r="SO1260" s="4"/>
      <c r="TA1260" s="4"/>
      <c r="TE1260" s="4"/>
      <c r="TQ1260" s="4"/>
      <c r="TU1260" s="4"/>
      <c r="UG1260" s="4"/>
      <c r="UK1260" s="4"/>
      <c r="UW1260" s="4"/>
      <c r="VA1260" s="4"/>
      <c r="VM1260" s="4"/>
      <c r="VQ1260" s="4"/>
      <c r="WC1260" s="4"/>
      <c r="WG1260" s="4"/>
      <c r="WS1260" s="4"/>
      <c r="WW1260" s="4"/>
      <c r="XI1260" s="4"/>
      <c r="XM1260" s="4"/>
      <c r="XY1260" s="4"/>
      <c r="YC1260" s="4"/>
      <c r="YO1260" s="4"/>
      <c r="YS1260" s="4"/>
      <c r="ZE1260" s="4"/>
      <c r="ZI1260" s="4"/>
      <c r="ZU1260" s="4"/>
      <c r="ZY1260" s="4"/>
      <c r="AAK1260" s="4"/>
      <c r="AAO1260" s="4"/>
      <c r="ABA1260" s="4"/>
      <c r="ABE1260" s="4"/>
      <c r="ABQ1260" s="4"/>
      <c r="ABU1260" s="4"/>
      <c r="ACG1260" s="4"/>
      <c r="ACK1260" s="4"/>
      <c r="ACW1260" s="4"/>
      <c r="ADA1260" s="4"/>
      <c r="ADM1260" s="4"/>
      <c r="ADQ1260" s="4"/>
      <c r="AEC1260" s="4"/>
      <c r="AEG1260" s="4"/>
      <c r="AES1260" s="4"/>
      <c r="AEW1260" s="4"/>
      <c r="AFI1260" s="4"/>
      <c r="AFM1260" s="4"/>
      <c r="AFY1260" s="4"/>
      <c r="AGC1260" s="4"/>
      <c r="AGO1260" s="4"/>
      <c r="AGS1260" s="4"/>
      <c r="AHE1260" s="4"/>
      <c r="AHI1260" s="4"/>
      <c r="AHU1260" s="4"/>
      <c r="AHY1260" s="4"/>
      <c r="AIK1260" s="4"/>
      <c r="AIO1260" s="4"/>
      <c r="AJA1260" s="4"/>
      <c r="AJE1260" s="4"/>
      <c r="AJQ1260" s="4"/>
      <c r="AJU1260" s="4"/>
      <c r="AKG1260" s="4"/>
      <c r="AKK1260" s="4"/>
      <c r="AKW1260" s="4"/>
      <c r="ALA1260" s="4"/>
      <c r="ALM1260" s="4"/>
      <c r="ALQ1260" s="4"/>
      <c r="AMC1260" s="4"/>
      <c r="AMG1260" s="4"/>
      <c r="AMS1260" s="4"/>
      <c r="AMW1260" s="4"/>
      <c r="ANI1260" s="4"/>
      <c r="ANM1260" s="4"/>
      <c r="ANY1260" s="4"/>
      <c r="AOC1260" s="4"/>
      <c r="AOO1260" s="4"/>
      <c r="AOS1260" s="4"/>
      <c r="APE1260" s="4"/>
      <c r="API1260" s="4"/>
      <c r="APU1260" s="4"/>
      <c r="APY1260" s="4"/>
      <c r="AQK1260" s="4"/>
      <c r="AQO1260" s="4"/>
      <c r="ARA1260" s="4"/>
      <c r="ARE1260" s="4"/>
      <c r="ARQ1260" s="4"/>
      <c r="ARU1260" s="4"/>
      <c r="ASG1260" s="4"/>
      <c r="ASK1260" s="4"/>
      <c r="ASW1260" s="4"/>
      <c r="ATA1260" s="4"/>
      <c r="ATM1260" s="4"/>
      <c r="ATQ1260" s="4"/>
      <c r="AUC1260" s="4"/>
      <c r="AUG1260" s="4"/>
      <c r="AUS1260" s="4"/>
      <c r="AUW1260" s="4"/>
      <c r="AVI1260" s="4"/>
      <c r="AVM1260" s="4"/>
      <c r="AVY1260" s="4"/>
      <c r="AWC1260" s="4"/>
      <c r="AWO1260" s="4"/>
      <c r="AWS1260" s="4"/>
      <c r="AXE1260" s="4"/>
      <c r="AXI1260" s="4"/>
      <c r="AXU1260" s="4"/>
      <c r="AXY1260" s="4"/>
      <c r="AYK1260" s="4"/>
      <c r="AYO1260" s="4"/>
      <c r="AZA1260" s="4"/>
      <c r="AZE1260" s="4"/>
      <c r="AZQ1260" s="4"/>
      <c r="AZU1260" s="4"/>
      <c r="BAG1260" s="4"/>
      <c r="BAK1260" s="4"/>
      <c r="BAW1260" s="4"/>
      <c r="BBA1260" s="4"/>
      <c r="BBM1260" s="4"/>
      <c r="BBQ1260" s="4"/>
      <c r="BCC1260" s="4"/>
      <c r="BCG1260" s="4"/>
      <c r="BCS1260" s="4"/>
      <c r="BCW1260" s="4"/>
      <c r="BDI1260" s="4"/>
      <c r="BDM1260" s="4"/>
      <c r="BDY1260" s="4"/>
      <c r="BEC1260" s="4"/>
      <c r="BEO1260" s="4"/>
      <c r="BES1260" s="4"/>
      <c r="BFE1260" s="4"/>
      <c r="BFI1260" s="4"/>
      <c r="BFU1260" s="4"/>
    </row>
    <row r="1261" spans="1:1021 1033:1529" x14ac:dyDescent="0.2">
      <c r="A1261" s="4"/>
      <c r="D1261" s="16"/>
      <c r="CO1261" s="4"/>
      <c r="DA1261" s="4"/>
      <c r="DE1261" s="4"/>
      <c r="DQ1261" s="4"/>
      <c r="DU1261" s="4"/>
      <c r="EG1261" s="4"/>
      <c r="EK1261" s="4"/>
      <c r="EW1261" s="4"/>
      <c r="FA1261" s="4"/>
      <c r="FM1261" s="4"/>
      <c r="FQ1261" s="4"/>
      <c r="GC1261" s="4"/>
      <c r="GG1261" s="4"/>
      <c r="GS1261" s="4"/>
      <c r="GW1261" s="4"/>
      <c r="HI1261" s="4"/>
      <c r="HM1261" s="4"/>
      <c r="HY1261" s="4"/>
      <c r="IC1261" s="4"/>
      <c r="IO1261" s="4"/>
      <c r="IS1261" s="4"/>
      <c r="JE1261" s="4"/>
      <c r="JI1261" s="4"/>
      <c r="JU1261" s="4"/>
      <c r="JY1261" s="4"/>
      <c r="KK1261" s="4"/>
      <c r="KO1261" s="4"/>
      <c r="LA1261" s="4"/>
      <c r="LE1261" s="4"/>
      <c r="LQ1261" s="4"/>
      <c r="LU1261" s="4"/>
      <c r="MG1261" s="4"/>
      <c r="MK1261" s="4"/>
      <c r="MW1261" s="4"/>
      <c r="NA1261" s="4"/>
      <c r="NM1261" s="4"/>
      <c r="NQ1261" s="4"/>
      <c r="OC1261" s="4"/>
      <c r="OG1261" s="4"/>
      <c r="OS1261" s="4"/>
      <c r="OW1261" s="4"/>
      <c r="PI1261" s="4"/>
      <c r="PM1261" s="4"/>
      <c r="PY1261" s="4"/>
      <c r="QC1261" s="4"/>
      <c r="QO1261" s="4"/>
      <c r="QS1261" s="4"/>
      <c r="RE1261" s="4"/>
      <c r="RI1261" s="4"/>
      <c r="RU1261" s="4"/>
      <c r="RY1261" s="4"/>
      <c r="SK1261" s="4"/>
      <c r="SO1261" s="4"/>
      <c r="TA1261" s="4"/>
      <c r="TE1261" s="4"/>
      <c r="TQ1261" s="4"/>
      <c r="TU1261" s="4"/>
      <c r="UG1261" s="4"/>
      <c r="UK1261" s="4"/>
      <c r="UW1261" s="4"/>
      <c r="VA1261" s="4"/>
      <c r="VM1261" s="4"/>
      <c r="VQ1261" s="4"/>
      <c r="WC1261" s="4"/>
      <c r="WG1261" s="4"/>
      <c r="WS1261" s="4"/>
      <c r="WW1261" s="4"/>
      <c r="XI1261" s="4"/>
      <c r="XM1261" s="4"/>
      <c r="XY1261" s="4"/>
      <c r="YC1261" s="4"/>
      <c r="YO1261" s="4"/>
      <c r="YS1261" s="4"/>
      <c r="ZE1261" s="4"/>
      <c r="ZI1261" s="4"/>
      <c r="ZU1261" s="4"/>
      <c r="ZY1261" s="4"/>
      <c r="AAK1261" s="4"/>
      <c r="AAO1261" s="4"/>
      <c r="ABA1261" s="4"/>
      <c r="ABE1261" s="4"/>
      <c r="ABQ1261" s="4"/>
      <c r="ABU1261" s="4"/>
      <c r="ACG1261" s="4"/>
      <c r="ACK1261" s="4"/>
      <c r="ACW1261" s="4"/>
      <c r="ADA1261" s="4"/>
      <c r="ADM1261" s="4"/>
      <c r="ADQ1261" s="4"/>
      <c r="AEC1261" s="4"/>
      <c r="AEG1261" s="4"/>
      <c r="AES1261" s="4"/>
      <c r="AEW1261" s="4"/>
      <c r="AFI1261" s="4"/>
      <c r="AFM1261" s="4"/>
      <c r="AFY1261" s="4"/>
      <c r="AGC1261" s="4"/>
      <c r="AGO1261" s="4"/>
      <c r="AGS1261" s="4"/>
      <c r="AHE1261" s="4"/>
      <c r="AHI1261" s="4"/>
      <c r="AHU1261" s="4"/>
      <c r="AHY1261" s="4"/>
      <c r="AIK1261" s="4"/>
      <c r="AIO1261" s="4"/>
      <c r="AJA1261" s="4"/>
      <c r="AJE1261" s="4"/>
      <c r="AJQ1261" s="4"/>
      <c r="AJU1261" s="4"/>
      <c r="AKG1261" s="4"/>
      <c r="AKK1261" s="4"/>
      <c r="AKW1261" s="4"/>
      <c r="ALA1261" s="4"/>
      <c r="ALM1261" s="4"/>
      <c r="ALQ1261" s="4"/>
      <c r="AMC1261" s="4"/>
      <c r="AMG1261" s="4"/>
      <c r="AMS1261" s="4"/>
      <c r="AMW1261" s="4"/>
      <c r="ANI1261" s="4"/>
      <c r="ANM1261" s="4"/>
      <c r="ANY1261" s="4"/>
      <c r="AOC1261" s="4"/>
      <c r="AOO1261" s="4"/>
      <c r="AOS1261" s="4"/>
      <c r="APE1261" s="4"/>
      <c r="API1261" s="4"/>
      <c r="APU1261" s="4"/>
      <c r="APY1261" s="4"/>
      <c r="AQK1261" s="4"/>
      <c r="AQO1261" s="4"/>
      <c r="ARA1261" s="4"/>
      <c r="ARE1261" s="4"/>
      <c r="ARQ1261" s="4"/>
      <c r="ARU1261" s="4"/>
      <c r="ASG1261" s="4"/>
      <c r="ASK1261" s="4"/>
      <c r="ASW1261" s="4"/>
      <c r="ATA1261" s="4"/>
      <c r="ATM1261" s="4"/>
      <c r="ATQ1261" s="4"/>
      <c r="AUC1261" s="4"/>
      <c r="AUG1261" s="4"/>
      <c r="AUS1261" s="4"/>
      <c r="AUW1261" s="4"/>
      <c r="AVI1261" s="4"/>
      <c r="AVM1261" s="4"/>
      <c r="AVY1261" s="4"/>
      <c r="AWC1261" s="4"/>
      <c r="AWO1261" s="4"/>
      <c r="AWS1261" s="4"/>
      <c r="AXE1261" s="4"/>
      <c r="AXI1261" s="4"/>
      <c r="AXU1261" s="4"/>
      <c r="AXY1261" s="4"/>
      <c r="AYK1261" s="4"/>
      <c r="AYO1261" s="4"/>
      <c r="AZA1261" s="4"/>
      <c r="AZE1261" s="4"/>
      <c r="AZQ1261" s="4"/>
      <c r="AZU1261" s="4"/>
      <c r="BAG1261" s="4"/>
      <c r="BAK1261" s="4"/>
      <c r="BAW1261" s="4"/>
      <c r="BBA1261" s="4"/>
      <c r="BBM1261" s="4"/>
      <c r="BBQ1261" s="4"/>
      <c r="BCC1261" s="4"/>
      <c r="BCG1261" s="4"/>
      <c r="BCS1261" s="4"/>
      <c r="BCW1261" s="4"/>
      <c r="BDI1261" s="4"/>
      <c r="BDM1261" s="4"/>
      <c r="BDY1261" s="4"/>
      <c r="BEC1261" s="4"/>
      <c r="BEO1261" s="4"/>
      <c r="BES1261" s="4"/>
      <c r="BFE1261" s="4"/>
      <c r="BFI1261" s="4"/>
      <c r="BFU1261" s="4"/>
    </row>
    <row r="1262" spans="1:1021 1033:1529" x14ac:dyDescent="0.2">
      <c r="A1262" s="4"/>
      <c r="D1262" s="16"/>
      <c r="CO1262" s="4"/>
      <c r="DA1262" s="4"/>
      <c r="DE1262" s="4"/>
      <c r="DQ1262" s="4"/>
      <c r="DU1262" s="4"/>
      <c r="EG1262" s="4"/>
      <c r="EK1262" s="4"/>
      <c r="EW1262" s="4"/>
      <c r="FA1262" s="4"/>
      <c r="FM1262" s="4"/>
      <c r="FQ1262" s="4"/>
      <c r="GC1262" s="4"/>
      <c r="GG1262" s="4"/>
      <c r="GS1262" s="4"/>
      <c r="GW1262" s="4"/>
      <c r="HI1262" s="4"/>
      <c r="HM1262" s="4"/>
      <c r="HY1262" s="4"/>
      <c r="IC1262" s="4"/>
      <c r="IO1262" s="4"/>
      <c r="IS1262" s="4"/>
      <c r="JE1262" s="4"/>
      <c r="JI1262" s="4"/>
      <c r="JU1262" s="4"/>
      <c r="JY1262" s="4"/>
      <c r="KK1262" s="4"/>
      <c r="KO1262" s="4"/>
      <c r="LA1262" s="4"/>
      <c r="LE1262" s="4"/>
      <c r="LQ1262" s="4"/>
      <c r="LU1262" s="4"/>
      <c r="MG1262" s="4"/>
      <c r="MK1262" s="4"/>
      <c r="MW1262" s="4"/>
      <c r="NA1262" s="4"/>
      <c r="NM1262" s="4"/>
      <c r="NQ1262" s="4"/>
      <c r="OC1262" s="4"/>
      <c r="OG1262" s="4"/>
      <c r="OS1262" s="4"/>
      <c r="OW1262" s="4"/>
      <c r="PI1262" s="4"/>
      <c r="PM1262" s="4"/>
      <c r="PY1262" s="4"/>
      <c r="QC1262" s="4"/>
      <c r="QO1262" s="4"/>
      <c r="QS1262" s="4"/>
      <c r="RE1262" s="4"/>
      <c r="RI1262" s="4"/>
      <c r="RU1262" s="4"/>
      <c r="RY1262" s="4"/>
      <c r="SK1262" s="4"/>
      <c r="SO1262" s="4"/>
      <c r="TA1262" s="4"/>
      <c r="TE1262" s="4"/>
      <c r="TQ1262" s="4"/>
      <c r="TU1262" s="4"/>
      <c r="UG1262" s="4"/>
      <c r="UK1262" s="4"/>
      <c r="UW1262" s="4"/>
      <c r="VA1262" s="4"/>
      <c r="VM1262" s="4"/>
      <c r="VQ1262" s="4"/>
      <c r="WC1262" s="4"/>
      <c r="WG1262" s="4"/>
      <c r="WS1262" s="4"/>
      <c r="WW1262" s="4"/>
      <c r="XI1262" s="4"/>
      <c r="XM1262" s="4"/>
      <c r="XY1262" s="4"/>
      <c r="YC1262" s="4"/>
      <c r="YO1262" s="4"/>
      <c r="YS1262" s="4"/>
      <c r="ZE1262" s="4"/>
      <c r="ZI1262" s="4"/>
      <c r="ZU1262" s="4"/>
      <c r="ZY1262" s="4"/>
      <c r="AAK1262" s="4"/>
      <c r="AAO1262" s="4"/>
      <c r="ABA1262" s="4"/>
      <c r="ABE1262" s="4"/>
      <c r="ABQ1262" s="4"/>
      <c r="ABU1262" s="4"/>
      <c r="ACG1262" s="4"/>
      <c r="ACK1262" s="4"/>
      <c r="ACW1262" s="4"/>
      <c r="ADA1262" s="4"/>
      <c r="ADM1262" s="4"/>
      <c r="ADQ1262" s="4"/>
      <c r="AEC1262" s="4"/>
      <c r="AEG1262" s="4"/>
      <c r="AES1262" s="4"/>
      <c r="AEW1262" s="4"/>
      <c r="AFI1262" s="4"/>
      <c r="AFM1262" s="4"/>
      <c r="AFY1262" s="4"/>
      <c r="AGC1262" s="4"/>
      <c r="AGO1262" s="4"/>
      <c r="AGS1262" s="4"/>
      <c r="AHE1262" s="4"/>
      <c r="AHI1262" s="4"/>
      <c r="AHU1262" s="4"/>
      <c r="AHY1262" s="4"/>
      <c r="AIK1262" s="4"/>
      <c r="AIO1262" s="4"/>
      <c r="AJA1262" s="4"/>
      <c r="AJE1262" s="4"/>
      <c r="AJQ1262" s="4"/>
      <c r="AJU1262" s="4"/>
      <c r="AKG1262" s="4"/>
      <c r="AKK1262" s="4"/>
      <c r="AKW1262" s="4"/>
      <c r="ALA1262" s="4"/>
      <c r="ALM1262" s="4"/>
      <c r="ALQ1262" s="4"/>
      <c r="AMC1262" s="4"/>
      <c r="AMG1262" s="4"/>
      <c r="AMS1262" s="4"/>
      <c r="AMW1262" s="4"/>
      <c r="ANI1262" s="4"/>
      <c r="ANM1262" s="4"/>
      <c r="ANY1262" s="4"/>
      <c r="AOC1262" s="4"/>
      <c r="AOO1262" s="4"/>
      <c r="AOS1262" s="4"/>
      <c r="APE1262" s="4"/>
      <c r="API1262" s="4"/>
      <c r="APU1262" s="4"/>
      <c r="APY1262" s="4"/>
      <c r="AQK1262" s="4"/>
      <c r="AQO1262" s="4"/>
      <c r="ARA1262" s="4"/>
      <c r="ARE1262" s="4"/>
      <c r="ARQ1262" s="4"/>
      <c r="ARU1262" s="4"/>
      <c r="ASG1262" s="4"/>
      <c r="ASK1262" s="4"/>
      <c r="ASW1262" s="4"/>
      <c r="ATA1262" s="4"/>
      <c r="ATM1262" s="4"/>
      <c r="ATQ1262" s="4"/>
      <c r="AUC1262" s="4"/>
      <c r="AUG1262" s="4"/>
      <c r="AUS1262" s="4"/>
      <c r="AUW1262" s="4"/>
      <c r="AVI1262" s="4"/>
      <c r="AVM1262" s="4"/>
      <c r="AVY1262" s="4"/>
      <c r="AWC1262" s="4"/>
      <c r="AWO1262" s="4"/>
      <c r="AWS1262" s="4"/>
      <c r="AXE1262" s="4"/>
      <c r="AXI1262" s="4"/>
      <c r="AXU1262" s="4"/>
      <c r="AXY1262" s="4"/>
      <c r="AYK1262" s="4"/>
      <c r="AYO1262" s="4"/>
      <c r="AZA1262" s="4"/>
      <c r="AZE1262" s="4"/>
      <c r="AZQ1262" s="4"/>
      <c r="AZU1262" s="4"/>
      <c r="BAG1262" s="4"/>
      <c r="BAK1262" s="4"/>
      <c r="BAW1262" s="4"/>
      <c r="BBA1262" s="4"/>
      <c r="BBM1262" s="4"/>
      <c r="BBQ1262" s="4"/>
      <c r="BCC1262" s="4"/>
      <c r="BCG1262" s="4"/>
      <c r="BCS1262" s="4"/>
      <c r="BCW1262" s="4"/>
      <c r="BDI1262" s="4"/>
      <c r="BDM1262" s="4"/>
      <c r="BDY1262" s="4"/>
      <c r="BEC1262" s="4"/>
      <c r="BEO1262" s="4"/>
      <c r="BES1262" s="4"/>
      <c r="BFE1262" s="4"/>
      <c r="BFI1262" s="4"/>
      <c r="BFU1262" s="4"/>
    </row>
    <row r="1263" spans="1:1021 1033:1529" x14ac:dyDescent="0.2">
      <c r="A1263" s="4"/>
      <c r="D1263" s="16"/>
      <c r="CO1263" s="4"/>
      <c r="DA1263" s="4"/>
      <c r="DE1263" s="4"/>
      <c r="DQ1263" s="4"/>
      <c r="DU1263" s="4"/>
      <c r="EG1263" s="4"/>
      <c r="EK1263" s="4"/>
      <c r="EW1263" s="4"/>
      <c r="FA1263" s="4"/>
      <c r="FM1263" s="4"/>
      <c r="FQ1263" s="4"/>
      <c r="GC1263" s="4"/>
      <c r="GG1263" s="4"/>
      <c r="GS1263" s="4"/>
      <c r="GW1263" s="4"/>
      <c r="HI1263" s="4"/>
      <c r="HM1263" s="4"/>
      <c r="HY1263" s="4"/>
      <c r="IC1263" s="4"/>
      <c r="IO1263" s="4"/>
      <c r="IS1263" s="4"/>
      <c r="JE1263" s="4"/>
      <c r="JI1263" s="4"/>
      <c r="JU1263" s="4"/>
      <c r="JY1263" s="4"/>
      <c r="KK1263" s="4"/>
      <c r="KO1263" s="4"/>
      <c r="LA1263" s="4"/>
      <c r="LE1263" s="4"/>
      <c r="LQ1263" s="4"/>
      <c r="LU1263" s="4"/>
      <c r="MG1263" s="4"/>
      <c r="MK1263" s="4"/>
      <c r="MW1263" s="4"/>
      <c r="NA1263" s="4"/>
      <c r="NM1263" s="4"/>
      <c r="NQ1263" s="4"/>
      <c r="OC1263" s="4"/>
      <c r="OG1263" s="4"/>
      <c r="OS1263" s="4"/>
      <c r="OW1263" s="4"/>
      <c r="PI1263" s="4"/>
      <c r="PM1263" s="4"/>
      <c r="PY1263" s="4"/>
      <c r="QC1263" s="4"/>
      <c r="QO1263" s="4"/>
      <c r="QS1263" s="4"/>
      <c r="RE1263" s="4"/>
      <c r="RI1263" s="4"/>
      <c r="RU1263" s="4"/>
      <c r="RY1263" s="4"/>
      <c r="SK1263" s="4"/>
      <c r="SO1263" s="4"/>
      <c r="TA1263" s="4"/>
      <c r="TE1263" s="4"/>
      <c r="TQ1263" s="4"/>
      <c r="TU1263" s="4"/>
      <c r="UG1263" s="4"/>
      <c r="UK1263" s="4"/>
      <c r="UW1263" s="4"/>
      <c r="VA1263" s="4"/>
      <c r="VM1263" s="4"/>
      <c r="VQ1263" s="4"/>
      <c r="WC1263" s="4"/>
      <c r="WG1263" s="4"/>
      <c r="WS1263" s="4"/>
      <c r="WW1263" s="4"/>
      <c r="XI1263" s="4"/>
      <c r="XM1263" s="4"/>
      <c r="XY1263" s="4"/>
      <c r="YC1263" s="4"/>
      <c r="YO1263" s="4"/>
      <c r="YS1263" s="4"/>
      <c r="ZE1263" s="4"/>
      <c r="ZI1263" s="4"/>
      <c r="ZU1263" s="4"/>
      <c r="ZY1263" s="4"/>
      <c r="AAK1263" s="4"/>
      <c r="AAO1263" s="4"/>
      <c r="ABA1263" s="4"/>
      <c r="ABE1263" s="4"/>
      <c r="ABQ1263" s="4"/>
      <c r="ABU1263" s="4"/>
      <c r="ACG1263" s="4"/>
      <c r="ACK1263" s="4"/>
      <c r="ACW1263" s="4"/>
      <c r="ADA1263" s="4"/>
      <c r="ADM1263" s="4"/>
      <c r="ADQ1263" s="4"/>
      <c r="AEC1263" s="4"/>
      <c r="AEG1263" s="4"/>
      <c r="AES1263" s="4"/>
      <c r="AEW1263" s="4"/>
      <c r="AFI1263" s="4"/>
      <c r="AFM1263" s="4"/>
      <c r="AFY1263" s="4"/>
      <c r="AGC1263" s="4"/>
      <c r="AGO1263" s="4"/>
      <c r="AGS1263" s="4"/>
      <c r="AHE1263" s="4"/>
      <c r="AHI1263" s="4"/>
      <c r="AHU1263" s="4"/>
      <c r="AHY1263" s="4"/>
      <c r="AIK1263" s="4"/>
      <c r="AIO1263" s="4"/>
      <c r="AJA1263" s="4"/>
      <c r="AJE1263" s="4"/>
      <c r="AJQ1263" s="4"/>
      <c r="AJU1263" s="4"/>
      <c r="AKG1263" s="4"/>
      <c r="AKK1263" s="4"/>
      <c r="AKW1263" s="4"/>
      <c r="ALA1263" s="4"/>
      <c r="ALM1263" s="4"/>
      <c r="ALQ1263" s="4"/>
      <c r="AMC1263" s="4"/>
      <c r="AMG1263" s="4"/>
      <c r="AMS1263" s="4"/>
      <c r="AMW1263" s="4"/>
      <c r="ANI1263" s="4"/>
      <c r="ANM1263" s="4"/>
      <c r="ANY1263" s="4"/>
      <c r="AOC1263" s="4"/>
      <c r="AOO1263" s="4"/>
      <c r="AOS1263" s="4"/>
      <c r="APE1263" s="4"/>
      <c r="API1263" s="4"/>
      <c r="APU1263" s="4"/>
      <c r="APY1263" s="4"/>
      <c r="AQK1263" s="4"/>
      <c r="AQO1263" s="4"/>
      <c r="ARA1263" s="4"/>
      <c r="ARE1263" s="4"/>
      <c r="ARQ1263" s="4"/>
      <c r="ARU1263" s="4"/>
      <c r="ASG1263" s="4"/>
      <c r="ASK1263" s="4"/>
      <c r="ASW1263" s="4"/>
      <c r="ATA1263" s="4"/>
      <c r="ATM1263" s="4"/>
      <c r="ATQ1263" s="4"/>
      <c r="AUC1263" s="4"/>
      <c r="AUG1263" s="4"/>
      <c r="AUS1263" s="4"/>
      <c r="AUW1263" s="4"/>
      <c r="AVI1263" s="4"/>
      <c r="AVM1263" s="4"/>
      <c r="AVY1263" s="4"/>
      <c r="AWC1263" s="4"/>
      <c r="AWO1263" s="4"/>
      <c r="AWS1263" s="4"/>
      <c r="AXE1263" s="4"/>
      <c r="AXI1263" s="4"/>
      <c r="AXU1263" s="4"/>
      <c r="AXY1263" s="4"/>
      <c r="AYK1263" s="4"/>
      <c r="AYO1263" s="4"/>
      <c r="AZA1263" s="4"/>
      <c r="AZE1263" s="4"/>
      <c r="AZQ1263" s="4"/>
      <c r="AZU1263" s="4"/>
      <c r="BAG1263" s="4"/>
      <c r="BAK1263" s="4"/>
      <c r="BAW1263" s="4"/>
      <c r="BBA1263" s="4"/>
      <c r="BBM1263" s="4"/>
      <c r="BBQ1263" s="4"/>
      <c r="BCC1263" s="4"/>
      <c r="BCG1263" s="4"/>
      <c r="BCS1263" s="4"/>
      <c r="BCW1263" s="4"/>
      <c r="BDI1263" s="4"/>
      <c r="BDM1263" s="4"/>
      <c r="BDY1263" s="4"/>
      <c r="BEC1263" s="4"/>
      <c r="BEO1263" s="4"/>
      <c r="BES1263" s="4"/>
      <c r="BFE1263" s="4"/>
      <c r="BFI1263" s="4"/>
      <c r="BFU1263" s="4"/>
    </row>
    <row r="1264" spans="1:1021 1033:1529" x14ac:dyDescent="0.2">
      <c r="A1264" s="4"/>
      <c r="D1264" s="16"/>
      <c r="CO1264" s="4"/>
      <c r="DA1264" s="4"/>
      <c r="DE1264" s="4"/>
      <c r="DQ1264" s="4"/>
      <c r="DU1264" s="4"/>
      <c r="EG1264" s="4"/>
      <c r="EK1264" s="4"/>
      <c r="EW1264" s="4"/>
      <c r="FA1264" s="4"/>
      <c r="FM1264" s="4"/>
      <c r="FQ1264" s="4"/>
      <c r="GC1264" s="4"/>
      <c r="GG1264" s="4"/>
      <c r="GS1264" s="4"/>
      <c r="GW1264" s="4"/>
      <c r="HI1264" s="4"/>
      <c r="HM1264" s="4"/>
      <c r="HY1264" s="4"/>
      <c r="IC1264" s="4"/>
      <c r="IO1264" s="4"/>
      <c r="IS1264" s="4"/>
      <c r="JE1264" s="4"/>
      <c r="JI1264" s="4"/>
      <c r="JU1264" s="4"/>
      <c r="JY1264" s="4"/>
      <c r="KK1264" s="4"/>
      <c r="KO1264" s="4"/>
      <c r="LA1264" s="4"/>
      <c r="LE1264" s="4"/>
      <c r="LQ1264" s="4"/>
      <c r="LU1264" s="4"/>
      <c r="MG1264" s="4"/>
      <c r="MK1264" s="4"/>
      <c r="MW1264" s="4"/>
      <c r="NA1264" s="4"/>
      <c r="NM1264" s="4"/>
      <c r="NQ1264" s="4"/>
      <c r="OC1264" s="4"/>
      <c r="OG1264" s="4"/>
      <c r="OS1264" s="4"/>
      <c r="OW1264" s="4"/>
      <c r="PI1264" s="4"/>
      <c r="PM1264" s="4"/>
      <c r="PY1264" s="4"/>
      <c r="QC1264" s="4"/>
      <c r="QO1264" s="4"/>
      <c r="QS1264" s="4"/>
      <c r="RE1264" s="4"/>
      <c r="RI1264" s="4"/>
      <c r="RU1264" s="4"/>
      <c r="RY1264" s="4"/>
      <c r="SK1264" s="4"/>
      <c r="SO1264" s="4"/>
      <c r="TA1264" s="4"/>
      <c r="TE1264" s="4"/>
      <c r="TQ1264" s="4"/>
      <c r="TU1264" s="4"/>
      <c r="UG1264" s="4"/>
      <c r="UK1264" s="4"/>
      <c r="UW1264" s="4"/>
      <c r="VA1264" s="4"/>
      <c r="VM1264" s="4"/>
      <c r="VQ1264" s="4"/>
      <c r="WC1264" s="4"/>
      <c r="WG1264" s="4"/>
      <c r="WS1264" s="4"/>
      <c r="WW1264" s="4"/>
      <c r="XI1264" s="4"/>
      <c r="XM1264" s="4"/>
      <c r="XY1264" s="4"/>
      <c r="YC1264" s="4"/>
      <c r="YO1264" s="4"/>
      <c r="YS1264" s="4"/>
      <c r="ZE1264" s="4"/>
      <c r="ZI1264" s="4"/>
      <c r="ZU1264" s="4"/>
      <c r="ZY1264" s="4"/>
      <c r="AAK1264" s="4"/>
      <c r="AAO1264" s="4"/>
      <c r="ABA1264" s="4"/>
      <c r="ABE1264" s="4"/>
      <c r="ABQ1264" s="4"/>
      <c r="ABU1264" s="4"/>
      <c r="ACG1264" s="4"/>
      <c r="ACK1264" s="4"/>
      <c r="ACW1264" s="4"/>
      <c r="ADA1264" s="4"/>
      <c r="ADM1264" s="4"/>
      <c r="ADQ1264" s="4"/>
      <c r="AEC1264" s="4"/>
      <c r="AEG1264" s="4"/>
      <c r="AES1264" s="4"/>
      <c r="AEW1264" s="4"/>
      <c r="AFI1264" s="4"/>
      <c r="AFM1264" s="4"/>
      <c r="AFY1264" s="4"/>
      <c r="AGC1264" s="4"/>
      <c r="AGO1264" s="4"/>
      <c r="AGS1264" s="4"/>
      <c r="AHE1264" s="4"/>
      <c r="AHI1264" s="4"/>
      <c r="AHU1264" s="4"/>
      <c r="AHY1264" s="4"/>
      <c r="AIK1264" s="4"/>
      <c r="AIO1264" s="4"/>
      <c r="AJA1264" s="4"/>
      <c r="AJE1264" s="4"/>
      <c r="AJQ1264" s="4"/>
      <c r="AJU1264" s="4"/>
      <c r="AKG1264" s="4"/>
      <c r="AKK1264" s="4"/>
      <c r="AKW1264" s="4"/>
      <c r="ALA1264" s="4"/>
      <c r="ALM1264" s="4"/>
      <c r="ALQ1264" s="4"/>
      <c r="AMC1264" s="4"/>
      <c r="AMG1264" s="4"/>
      <c r="AMS1264" s="4"/>
      <c r="AMW1264" s="4"/>
      <c r="ANI1264" s="4"/>
      <c r="ANM1264" s="4"/>
      <c r="ANY1264" s="4"/>
      <c r="AOC1264" s="4"/>
      <c r="AOO1264" s="4"/>
      <c r="AOS1264" s="4"/>
      <c r="APE1264" s="4"/>
      <c r="API1264" s="4"/>
      <c r="APU1264" s="4"/>
      <c r="APY1264" s="4"/>
      <c r="AQK1264" s="4"/>
      <c r="AQO1264" s="4"/>
      <c r="ARA1264" s="4"/>
      <c r="ARE1264" s="4"/>
      <c r="ARQ1264" s="4"/>
      <c r="ARU1264" s="4"/>
      <c r="ASG1264" s="4"/>
      <c r="ASK1264" s="4"/>
      <c r="ASW1264" s="4"/>
      <c r="ATA1264" s="4"/>
      <c r="ATM1264" s="4"/>
      <c r="ATQ1264" s="4"/>
      <c r="AUC1264" s="4"/>
      <c r="AUG1264" s="4"/>
      <c r="AUS1264" s="4"/>
      <c r="AUW1264" s="4"/>
      <c r="AVI1264" s="4"/>
      <c r="AVM1264" s="4"/>
      <c r="AVY1264" s="4"/>
      <c r="AWC1264" s="4"/>
      <c r="AWO1264" s="4"/>
      <c r="AWS1264" s="4"/>
      <c r="AXE1264" s="4"/>
      <c r="AXI1264" s="4"/>
      <c r="AXU1264" s="4"/>
      <c r="AXY1264" s="4"/>
      <c r="AYK1264" s="4"/>
      <c r="AYO1264" s="4"/>
      <c r="AZA1264" s="4"/>
      <c r="AZE1264" s="4"/>
      <c r="AZQ1264" s="4"/>
      <c r="AZU1264" s="4"/>
      <c r="BAG1264" s="4"/>
      <c r="BAK1264" s="4"/>
      <c r="BAW1264" s="4"/>
      <c r="BBA1264" s="4"/>
      <c r="BBM1264" s="4"/>
      <c r="BBQ1264" s="4"/>
      <c r="BCC1264" s="4"/>
      <c r="BCG1264" s="4"/>
      <c r="BCS1264" s="4"/>
      <c r="BCW1264" s="4"/>
      <c r="BDI1264" s="4"/>
      <c r="BDM1264" s="4"/>
      <c r="BDY1264" s="4"/>
      <c r="BEC1264" s="4"/>
      <c r="BEO1264" s="4"/>
      <c r="BES1264" s="4"/>
      <c r="BFE1264" s="4"/>
      <c r="BFI1264" s="4"/>
      <c r="BFU1264" s="4"/>
    </row>
    <row r="1265" spans="1:1021 1033:1529" x14ac:dyDescent="0.2">
      <c r="A1265" s="4"/>
      <c r="D1265" s="16"/>
      <c r="CO1265" s="4"/>
      <c r="DA1265" s="4"/>
      <c r="DE1265" s="4"/>
      <c r="DQ1265" s="4"/>
      <c r="DU1265" s="4"/>
      <c r="EG1265" s="4"/>
      <c r="EK1265" s="4"/>
      <c r="EW1265" s="4"/>
      <c r="FA1265" s="4"/>
      <c r="FM1265" s="4"/>
      <c r="FQ1265" s="4"/>
      <c r="GC1265" s="4"/>
      <c r="GG1265" s="4"/>
      <c r="GS1265" s="4"/>
      <c r="GW1265" s="4"/>
      <c r="HI1265" s="4"/>
      <c r="HM1265" s="4"/>
      <c r="HY1265" s="4"/>
      <c r="IC1265" s="4"/>
      <c r="IO1265" s="4"/>
      <c r="IS1265" s="4"/>
      <c r="JE1265" s="4"/>
      <c r="JI1265" s="4"/>
      <c r="JU1265" s="4"/>
      <c r="JY1265" s="4"/>
      <c r="KK1265" s="4"/>
      <c r="KO1265" s="4"/>
      <c r="LA1265" s="4"/>
      <c r="LE1265" s="4"/>
      <c r="LQ1265" s="4"/>
      <c r="LU1265" s="4"/>
      <c r="MG1265" s="4"/>
      <c r="MK1265" s="4"/>
      <c r="MW1265" s="4"/>
      <c r="NA1265" s="4"/>
      <c r="NM1265" s="4"/>
      <c r="NQ1265" s="4"/>
      <c r="OC1265" s="4"/>
      <c r="OG1265" s="4"/>
      <c r="OS1265" s="4"/>
      <c r="OW1265" s="4"/>
      <c r="PI1265" s="4"/>
      <c r="PM1265" s="4"/>
      <c r="PY1265" s="4"/>
      <c r="QC1265" s="4"/>
      <c r="QO1265" s="4"/>
      <c r="QS1265" s="4"/>
      <c r="RE1265" s="4"/>
      <c r="RI1265" s="4"/>
      <c r="RU1265" s="4"/>
      <c r="RY1265" s="4"/>
      <c r="SK1265" s="4"/>
      <c r="SO1265" s="4"/>
      <c r="TA1265" s="4"/>
      <c r="TE1265" s="4"/>
      <c r="TQ1265" s="4"/>
      <c r="TU1265" s="4"/>
      <c r="UG1265" s="4"/>
      <c r="UK1265" s="4"/>
      <c r="UW1265" s="4"/>
      <c r="VA1265" s="4"/>
      <c r="VM1265" s="4"/>
      <c r="VQ1265" s="4"/>
      <c r="WC1265" s="4"/>
      <c r="WG1265" s="4"/>
      <c r="WS1265" s="4"/>
      <c r="WW1265" s="4"/>
      <c r="XI1265" s="4"/>
      <c r="XM1265" s="4"/>
      <c r="XY1265" s="4"/>
      <c r="YC1265" s="4"/>
      <c r="YO1265" s="4"/>
      <c r="YS1265" s="4"/>
      <c r="ZE1265" s="4"/>
      <c r="ZI1265" s="4"/>
      <c r="ZU1265" s="4"/>
      <c r="ZY1265" s="4"/>
      <c r="AAK1265" s="4"/>
      <c r="AAO1265" s="4"/>
      <c r="ABA1265" s="4"/>
      <c r="ABE1265" s="4"/>
      <c r="ABQ1265" s="4"/>
      <c r="ABU1265" s="4"/>
      <c r="ACG1265" s="4"/>
      <c r="ACK1265" s="4"/>
      <c r="ACW1265" s="4"/>
      <c r="ADA1265" s="4"/>
      <c r="ADM1265" s="4"/>
      <c r="ADQ1265" s="4"/>
      <c r="AEC1265" s="4"/>
      <c r="AEG1265" s="4"/>
      <c r="AES1265" s="4"/>
      <c r="AEW1265" s="4"/>
      <c r="AFI1265" s="4"/>
      <c r="AFM1265" s="4"/>
      <c r="AFY1265" s="4"/>
      <c r="AGC1265" s="4"/>
      <c r="AGO1265" s="4"/>
      <c r="AGS1265" s="4"/>
      <c r="AHE1265" s="4"/>
      <c r="AHI1265" s="4"/>
      <c r="AHU1265" s="4"/>
      <c r="AHY1265" s="4"/>
      <c r="AIK1265" s="4"/>
      <c r="AIO1265" s="4"/>
      <c r="AJA1265" s="4"/>
      <c r="AJE1265" s="4"/>
      <c r="AJQ1265" s="4"/>
      <c r="AJU1265" s="4"/>
      <c r="AKG1265" s="4"/>
      <c r="AKK1265" s="4"/>
      <c r="AKW1265" s="4"/>
      <c r="ALA1265" s="4"/>
      <c r="ALM1265" s="4"/>
      <c r="ALQ1265" s="4"/>
      <c r="AMC1265" s="4"/>
      <c r="AMG1265" s="4"/>
      <c r="AMS1265" s="4"/>
      <c r="AMW1265" s="4"/>
      <c r="ANI1265" s="4"/>
      <c r="ANM1265" s="4"/>
      <c r="ANY1265" s="4"/>
      <c r="AOC1265" s="4"/>
      <c r="AOO1265" s="4"/>
      <c r="AOS1265" s="4"/>
      <c r="APE1265" s="4"/>
      <c r="API1265" s="4"/>
      <c r="APU1265" s="4"/>
      <c r="APY1265" s="4"/>
      <c r="AQK1265" s="4"/>
      <c r="AQO1265" s="4"/>
      <c r="ARA1265" s="4"/>
      <c r="ARE1265" s="4"/>
      <c r="ARQ1265" s="4"/>
      <c r="ARU1265" s="4"/>
      <c r="ASG1265" s="4"/>
      <c r="ASK1265" s="4"/>
      <c r="ASW1265" s="4"/>
      <c r="ATA1265" s="4"/>
      <c r="ATM1265" s="4"/>
      <c r="ATQ1265" s="4"/>
      <c r="AUC1265" s="4"/>
      <c r="AUG1265" s="4"/>
      <c r="AUS1265" s="4"/>
      <c r="AUW1265" s="4"/>
      <c r="AVI1265" s="4"/>
      <c r="AVM1265" s="4"/>
      <c r="AVY1265" s="4"/>
      <c r="AWC1265" s="4"/>
      <c r="AWO1265" s="4"/>
      <c r="AWS1265" s="4"/>
      <c r="AXE1265" s="4"/>
      <c r="AXI1265" s="4"/>
      <c r="AXU1265" s="4"/>
      <c r="AXY1265" s="4"/>
      <c r="AYK1265" s="4"/>
      <c r="AYO1265" s="4"/>
      <c r="AZA1265" s="4"/>
      <c r="AZE1265" s="4"/>
      <c r="AZQ1265" s="4"/>
      <c r="AZU1265" s="4"/>
      <c r="BAG1265" s="4"/>
      <c r="BAK1265" s="4"/>
      <c r="BAW1265" s="4"/>
      <c r="BBA1265" s="4"/>
      <c r="BBM1265" s="4"/>
      <c r="BBQ1265" s="4"/>
      <c r="BCC1265" s="4"/>
      <c r="BCG1265" s="4"/>
      <c r="BCS1265" s="4"/>
      <c r="BCW1265" s="4"/>
      <c r="BDI1265" s="4"/>
      <c r="BDM1265" s="4"/>
      <c r="BDY1265" s="4"/>
      <c r="BEC1265" s="4"/>
      <c r="BEO1265" s="4"/>
      <c r="BES1265" s="4"/>
      <c r="BFE1265" s="4"/>
      <c r="BFI1265" s="4"/>
      <c r="BFU1265" s="4"/>
    </row>
    <row r="1266" spans="1:1021 1033:1529" x14ac:dyDescent="0.2">
      <c r="A1266" s="4"/>
      <c r="D1266" s="16"/>
      <c r="CO1266" s="4"/>
      <c r="DA1266" s="4"/>
      <c r="DE1266" s="4"/>
      <c r="DQ1266" s="4"/>
      <c r="DU1266" s="4"/>
      <c r="EG1266" s="4"/>
      <c r="EK1266" s="4"/>
      <c r="EW1266" s="4"/>
      <c r="FA1266" s="4"/>
      <c r="FM1266" s="4"/>
      <c r="FQ1266" s="4"/>
      <c r="GC1266" s="4"/>
      <c r="GG1266" s="4"/>
      <c r="GS1266" s="4"/>
      <c r="GW1266" s="4"/>
      <c r="HI1266" s="4"/>
      <c r="HM1266" s="4"/>
      <c r="HY1266" s="4"/>
      <c r="IC1266" s="4"/>
      <c r="IO1266" s="4"/>
      <c r="IS1266" s="4"/>
      <c r="JE1266" s="4"/>
      <c r="JI1266" s="4"/>
      <c r="JU1266" s="4"/>
      <c r="JY1266" s="4"/>
      <c r="KK1266" s="4"/>
      <c r="KO1266" s="4"/>
      <c r="LA1266" s="4"/>
      <c r="LE1266" s="4"/>
      <c r="LQ1266" s="4"/>
      <c r="LU1266" s="4"/>
      <c r="MG1266" s="4"/>
      <c r="MK1266" s="4"/>
      <c r="MW1266" s="4"/>
      <c r="NA1266" s="4"/>
      <c r="NM1266" s="4"/>
      <c r="NQ1266" s="4"/>
      <c r="OC1266" s="4"/>
      <c r="OG1266" s="4"/>
      <c r="OS1266" s="4"/>
      <c r="OW1266" s="4"/>
      <c r="PI1266" s="4"/>
      <c r="PM1266" s="4"/>
      <c r="PY1266" s="4"/>
      <c r="QC1266" s="4"/>
      <c r="QO1266" s="4"/>
      <c r="QS1266" s="4"/>
      <c r="RE1266" s="4"/>
      <c r="RI1266" s="4"/>
      <c r="RU1266" s="4"/>
      <c r="RY1266" s="4"/>
      <c r="SK1266" s="4"/>
      <c r="SO1266" s="4"/>
      <c r="TA1266" s="4"/>
      <c r="TE1266" s="4"/>
      <c r="TQ1266" s="4"/>
      <c r="TU1266" s="4"/>
      <c r="UG1266" s="4"/>
      <c r="UK1266" s="4"/>
      <c r="UW1266" s="4"/>
      <c r="VA1266" s="4"/>
      <c r="VM1266" s="4"/>
      <c r="VQ1266" s="4"/>
      <c r="WC1266" s="4"/>
      <c r="WG1266" s="4"/>
      <c r="WS1266" s="4"/>
      <c r="WW1266" s="4"/>
      <c r="XI1266" s="4"/>
      <c r="XM1266" s="4"/>
      <c r="XY1266" s="4"/>
      <c r="YC1266" s="4"/>
      <c r="YO1266" s="4"/>
      <c r="YS1266" s="4"/>
      <c r="ZE1266" s="4"/>
      <c r="ZI1266" s="4"/>
      <c r="ZU1266" s="4"/>
      <c r="ZY1266" s="4"/>
      <c r="AAK1266" s="4"/>
      <c r="AAO1266" s="4"/>
      <c r="ABA1266" s="4"/>
      <c r="ABE1266" s="4"/>
      <c r="ABQ1266" s="4"/>
      <c r="ABU1266" s="4"/>
      <c r="ACG1266" s="4"/>
      <c r="ACK1266" s="4"/>
      <c r="ACW1266" s="4"/>
      <c r="ADA1266" s="4"/>
      <c r="ADM1266" s="4"/>
      <c r="ADQ1266" s="4"/>
      <c r="AEC1266" s="4"/>
      <c r="AEG1266" s="4"/>
      <c r="AES1266" s="4"/>
      <c r="AEW1266" s="4"/>
      <c r="AFI1266" s="4"/>
      <c r="AFM1266" s="4"/>
      <c r="AFY1266" s="4"/>
      <c r="AGC1266" s="4"/>
      <c r="AGO1266" s="4"/>
      <c r="AGS1266" s="4"/>
      <c r="AHE1266" s="4"/>
      <c r="AHI1266" s="4"/>
      <c r="AHU1266" s="4"/>
      <c r="AHY1266" s="4"/>
      <c r="AIK1266" s="4"/>
      <c r="AIO1266" s="4"/>
      <c r="AJA1266" s="4"/>
      <c r="AJE1266" s="4"/>
      <c r="AJQ1266" s="4"/>
      <c r="AJU1266" s="4"/>
      <c r="AKG1266" s="4"/>
      <c r="AKK1266" s="4"/>
      <c r="AKW1266" s="4"/>
      <c r="ALA1266" s="4"/>
      <c r="ALM1266" s="4"/>
      <c r="ALQ1266" s="4"/>
      <c r="AMC1266" s="4"/>
      <c r="AMG1266" s="4"/>
      <c r="AMS1266" s="4"/>
      <c r="AMW1266" s="4"/>
      <c r="ANI1266" s="4"/>
      <c r="ANM1266" s="4"/>
      <c r="ANY1266" s="4"/>
      <c r="AOC1266" s="4"/>
      <c r="AOO1266" s="4"/>
      <c r="AOS1266" s="4"/>
      <c r="APE1266" s="4"/>
      <c r="API1266" s="4"/>
      <c r="APU1266" s="4"/>
      <c r="APY1266" s="4"/>
      <c r="AQK1266" s="4"/>
      <c r="AQO1266" s="4"/>
      <c r="ARA1266" s="4"/>
      <c r="ARE1266" s="4"/>
      <c r="ARQ1266" s="4"/>
      <c r="ARU1266" s="4"/>
      <c r="ASG1266" s="4"/>
      <c r="ASK1266" s="4"/>
      <c r="ASW1266" s="4"/>
      <c r="ATA1266" s="4"/>
      <c r="ATM1266" s="4"/>
      <c r="ATQ1266" s="4"/>
      <c r="AUC1266" s="4"/>
      <c r="AUG1266" s="4"/>
      <c r="AUS1266" s="4"/>
      <c r="AUW1266" s="4"/>
      <c r="AVI1266" s="4"/>
      <c r="AVM1266" s="4"/>
      <c r="AVY1266" s="4"/>
      <c r="AWC1266" s="4"/>
      <c r="AWO1266" s="4"/>
      <c r="AWS1266" s="4"/>
      <c r="AXE1266" s="4"/>
      <c r="AXI1266" s="4"/>
      <c r="AXU1266" s="4"/>
      <c r="AXY1266" s="4"/>
      <c r="AYK1266" s="4"/>
      <c r="AYO1266" s="4"/>
      <c r="AZA1266" s="4"/>
      <c r="AZE1266" s="4"/>
      <c r="AZQ1266" s="4"/>
      <c r="AZU1266" s="4"/>
      <c r="BAG1266" s="4"/>
      <c r="BAK1266" s="4"/>
      <c r="BAW1266" s="4"/>
      <c r="BBA1266" s="4"/>
      <c r="BBM1266" s="4"/>
      <c r="BBQ1266" s="4"/>
      <c r="BCC1266" s="4"/>
      <c r="BCG1266" s="4"/>
      <c r="BCS1266" s="4"/>
      <c r="BCW1266" s="4"/>
      <c r="BDI1266" s="4"/>
      <c r="BDM1266" s="4"/>
      <c r="BDY1266" s="4"/>
      <c r="BEC1266" s="4"/>
      <c r="BEO1266" s="4"/>
      <c r="BES1266" s="4"/>
      <c r="BFE1266" s="4"/>
      <c r="BFI1266" s="4"/>
      <c r="BFU1266" s="4"/>
    </row>
    <row r="1267" spans="1:1021 1033:1529" x14ac:dyDescent="0.2">
      <c r="A1267" s="4"/>
      <c r="D1267" s="16"/>
      <c r="CO1267" s="4"/>
      <c r="DA1267" s="4"/>
      <c r="DE1267" s="4"/>
      <c r="DQ1267" s="4"/>
      <c r="DU1267" s="4"/>
      <c r="EG1267" s="4"/>
      <c r="EK1267" s="4"/>
      <c r="EW1267" s="4"/>
      <c r="FA1267" s="4"/>
      <c r="FM1267" s="4"/>
      <c r="FQ1267" s="4"/>
      <c r="GC1267" s="4"/>
      <c r="GG1267" s="4"/>
      <c r="GS1267" s="4"/>
      <c r="GW1267" s="4"/>
      <c r="HI1267" s="4"/>
      <c r="HM1267" s="4"/>
      <c r="HY1267" s="4"/>
      <c r="IC1267" s="4"/>
      <c r="IO1267" s="4"/>
      <c r="IS1267" s="4"/>
      <c r="JE1267" s="4"/>
      <c r="JI1267" s="4"/>
      <c r="JU1267" s="4"/>
      <c r="JY1267" s="4"/>
      <c r="KK1267" s="4"/>
      <c r="KO1267" s="4"/>
      <c r="LA1267" s="4"/>
      <c r="LE1267" s="4"/>
      <c r="LQ1267" s="4"/>
      <c r="LU1267" s="4"/>
      <c r="MG1267" s="4"/>
      <c r="MK1267" s="4"/>
      <c r="MW1267" s="4"/>
      <c r="NA1267" s="4"/>
      <c r="NM1267" s="4"/>
      <c r="NQ1267" s="4"/>
      <c r="OC1267" s="4"/>
      <c r="OG1267" s="4"/>
      <c r="OS1267" s="4"/>
      <c r="OW1267" s="4"/>
      <c r="PI1267" s="4"/>
      <c r="PM1267" s="4"/>
      <c r="PY1267" s="4"/>
      <c r="QC1267" s="4"/>
      <c r="QO1267" s="4"/>
      <c r="QS1267" s="4"/>
      <c r="RE1267" s="4"/>
      <c r="RI1267" s="4"/>
      <c r="RU1267" s="4"/>
      <c r="RY1267" s="4"/>
      <c r="SK1267" s="4"/>
      <c r="SO1267" s="4"/>
      <c r="TA1267" s="4"/>
      <c r="TE1267" s="4"/>
      <c r="TQ1267" s="4"/>
      <c r="TU1267" s="4"/>
      <c r="UG1267" s="4"/>
      <c r="UK1267" s="4"/>
      <c r="UW1267" s="4"/>
      <c r="VA1267" s="4"/>
      <c r="VM1267" s="4"/>
      <c r="VQ1267" s="4"/>
      <c r="WC1267" s="4"/>
      <c r="WG1267" s="4"/>
      <c r="WS1267" s="4"/>
      <c r="WW1267" s="4"/>
      <c r="XI1267" s="4"/>
      <c r="XM1267" s="4"/>
      <c r="XY1267" s="4"/>
      <c r="YC1267" s="4"/>
      <c r="YO1267" s="4"/>
      <c r="YS1267" s="4"/>
      <c r="ZE1267" s="4"/>
      <c r="ZI1267" s="4"/>
      <c r="ZU1267" s="4"/>
      <c r="ZY1267" s="4"/>
      <c r="AAK1267" s="4"/>
      <c r="AAO1267" s="4"/>
      <c r="ABA1267" s="4"/>
      <c r="ABE1267" s="4"/>
      <c r="ABQ1267" s="4"/>
      <c r="ABU1267" s="4"/>
      <c r="ACG1267" s="4"/>
      <c r="ACK1267" s="4"/>
      <c r="ACW1267" s="4"/>
      <c r="ADA1267" s="4"/>
      <c r="ADM1267" s="4"/>
      <c r="ADQ1267" s="4"/>
      <c r="AEC1267" s="4"/>
      <c r="AEG1267" s="4"/>
      <c r="AES1267" s="4"/>
      <c r="AEW1267" s="4"/>
      <c r="AFI1267" s="4"/>
      <c r="AFM1267" s="4"/>
      <c r="AFY1267" s="4"/>
      <c r="AGC1267" s="4"/>
      <c r="AGO1267" s="4"/>
      <c r="AGS1267" s="4"/>
      <c r="AHE1267" s="4"/>
      <c r="AHI1267" s="4"/>
      <c r="AHU1267" s="4"/>
      <c r="AHY1267" s="4"/>
      <c r="AIK1267" s="4"/>
      <c r="AIO1267" s="4"/>
      <c r="AJA1267" s="4"/>
      <c r="AJE1267" s="4"/>
      <c r="AJQ1267" s="4"/>
      <c r="AJU1267" s="4"/>
      <c r="AKG1267" s="4"/>
      <c r="AKK1267" s="4"/>
      <c r="AKW1267" s="4"/>
      <c r="ALA1267" s="4"/>
      <c r="ALM1267" s="4"/>
      <c r="ALQ1267" s="4"/>
      <c r="AMC1267" s="4"/>
      <c r="AMG1267" s="4"/>
      <c r="AMS1267" s="4"/>
      <c r="AMW1267" s="4"/>
      <c r="ANI1267" s="4"/>
      <c r="ANM1267" s="4"/>
      <c r="ANY1267" s="4"/>
      <c r="AOC1267" s="4"/>
      <c r="AOO1267" s="4"/>
      <c r="AOS1267" s="4"/>
      <c r="APE1267" s="4"/>
      <c r="API1267" s="4"/>
      <c r="APU1267" s="4"/>
      <c r="APY1267" s="4"/>
      <c r="AQK1267" s="4"/>
      <c r="AQO1267" s="4"/>
      <c r="ARA1267" s="4"/>
      <c r="ARE1267" s="4"/>
      <c r="ARQ1267" s="4"/>
      <c r="ARU1267" s="4"/>
      <c r="ASG1267" s="4"/>
      <c r="ASK1267" s="4"/>
      <c r="ASW1267" s="4"/>
      <c r="ATA1267" s="4"/>
      <c r="ATM1267" s="4"/>
      <c r="ATQ1267" s="4"/>
      <c r="AUC1267" s="4"/>
      <c r="AUG1267" s="4"/>
      <c r="AUS1267" s="4"/>
      <c r="AUW1267" s="4"/>
      <c r="AVI1267" s="4"/>
      <c r="AVM1267" s="4"/>
      <c r="AVY1267" s="4"/>
      <c r="AWC1267" s="4"/>
      <c r="AWO1267" s="4"/>
      <c r="AWS1267" s="4"/>
      <c r="AXE1267" s="4"/>
      <c r="AXI1267" s="4"/>
      <c r="AXU1267" s="4"/>
      <c r="AXY1267" s="4"/>
      <c r="AYK1267" s="4"/>
      <c r="AYO1267" s="4"/>
      <c r="AZA1267" s="4"/>
      <c r="AZE1267" s="4"/>
      <c r="AZQ1267" s="4"/>
      <c r="AZU1267" s="4"/>
      <c r="BAG1267" s="4"/>
      <c r="BAK1267" s="4"/>
      <c r="BAW1267" s="4"/>
      <c r="BBA1267" s="4"/>
      <c r="BBM1267" s="4"/>
      <c r="BBQ1267" s="4"/>
      <c r="BCC1267" s="4"/>
      <c r="BCG1267" s="4"/>
      <c r="BCS1267" s="4"/>
      <c r="BCW1267" s="4"/>
      <c r="BDI1267" s="4"/>
      <c r="BDM1267" s="4"/>
      <c r="BDY1267" s="4"/>
      <c r="BEC1267" s="4"/>
      <c r="BEO1267" s="4"/>
      <c r="BES1267" s="4"/>
      <c r="BFE1267" s="4"/>
      <c r="BFI1267" s="4"/>
      <c r="BFU1267" s="4"/>
    </row>
    <row r="1268" spans="1:1021 1033:1529" x14ac:dyDescent="0.2">
      <c r="A1268" s="4"/>
      <c r="D1268" s="16"/>
      <c r="CO1268" s="4"/>
      <c r="DA1268" s="4"/>
      <c r="DE1268" s="4"/>
      <c r="DQ1268" s="4"/>
      <c r="DU1268" s="4"/>
      <c r="EG1268" s="4"/>
      <c r="EK1268" s="4"/>
      <c r="EW1268" s="4"/>
      <c r="FA1268" s="4"/>
      <c r="FM1268" s="4"/>
      <c r="FQ1268" s="4"/>
      <c r="GC1268" s="4"/>
      <c r="GG1268" s="4"/>
      <c r="GS1268" s="4"/>
      <c r="GW1268" s="4"/>
      <c r="HI1268" s="4"/>
      <c r="HM1268" s="4"/>
      <c r="HY1268" s="4"/>
      <c r="IC1268" s="4"/>
      <c r="IO1268" s="4"/>
      <c r="IS1268" s="4"/>
      <c r="JE1268" s="4"/>
      <c r="JI1268" s="4"/>
      <c r="JU1268" s="4"/>
      <c r="JY1268" s="4"/>
      <c r="KK1268" s="4"/>
      <c r="KO1268" s="4"/>
      <c r="LA1268" s="4"/>
      <c r="LE1268" s="4"/>
      <c r="LQ1268" s="4"/>
      <c r="LU1268" s="4"/>
      <c r="MG1268" s="4"/>
      <c r="MK1268" s="4"/>
      <c r="MW1268" s="4"/>
      <c r="NA1268" s="4"/>
      <c r="NM1268" s="4"/>
      <c r="NQ1268" s="4"/>
      <c r="OC1268" s="4"/>
      <c r="OG1268" s="4"/>
      <c r="OS1268" s="4"/>
      <c r="OW1268" s="4"/>
      <c r="PI1268" s="4"/>
      <c r="PM1268" s="4"/>
      <c r="PY1268" s="4"/>
      <c r="QC1268" s="4"/>
      <c r="QO1268" s="4"/>
      <c r="QS1268" s="4"/>
      <c r="RE1268" s="4"/>
      <c r="RI1268" s="4"/>
      <c r="RU1268" s="4"/>
      <c r="RY1268" s="4"/>
      <c r="SK1268" s="4"/>
      <c r="SO1268" s="4"/>
      <c r="TA1268" s="4"/>
      <c r="TE1268" s="4"/>
      <c r="TQ1268" s="4"/>
      <c r="TU1268" s="4"/>
      <c r="UG1268" s="4"/>
      <c r="UK1268" s="4"/>
      <c r="UW1268" s="4"/>
      <c r="VA1268" s="4"/>
      <c r="VM1268" s="4"/>
      <c r="VQ1268" s="4"/>
      <c r="WC1268" s="4"/>
      <c r="WG1268" s="4"/>
      <c r="WS1268" s="4"/>
      <c r="WW1268" s="4"/>
      <c r="XI1268" s="4"/>
      <c r="XM1268" s="4"/>
      <c r="XY1268" s="4"/>
      <c r="YC1268" s="4"/>
      <c r="YO1268" s="4"/>
      <c r="YS1268" s="4"/>
      <c r="ZE1268" s="4"/>
      <c r="ZI1268" s="4"/>
      <c r="ZU1268" s="4"/>
      <c r="ZY1268" s="4"/>
      <c r="AAK1268" s="4"/>
      <c r="AAO1268" s="4"/>
      <c r="ABA1268" s="4"/>
      <c r="ABE1268" s="4"/>
      <c r="ABQ1268" s="4"/>
      <c r="ABU1268" s="4"/>
      <c r="ACG1268" s="4"/>
      <c r="ACK1268" s="4"/>
      <c r="ACW1268" s="4"/>
      <c r="ADA1268" s="4"/>
      <c r="ADM1268" s="4"/>
      <c r="ADQ1268" s="4"/>
      <c r="AEC1268" s="4"/>
      <c r="AEG1268" s="4"/>
      <c r="AES1268" s="4"/>
      <c r="AEW1268" s="4"/>
      <c r="AFI1268" s="4"/>
      <c r="AFM1268" s="4"/>
      <c r="AFY1268" s="4"/>
      <c r="AGC1268" s="4"/>
      <c r="AGO1268" s="4"/>
      <c r="AGS1268" s="4"/>
      <c r="AHE1268" s="4"/>
      <c r="AHI1268" s="4"/>
      <c r="AHU1268" s="4"/>
      <c r="AHY1268" s="4"/>
      <c r="AIK1268" s="4"/>
      <c r="AIO1268" s="4"/>
      <c r="AJA1268" s="4"/>
      <c r="AJE1268" s="4"/>
      <c r="AJQ1268" s="4"/>
      <c r="AJU1268" s="4"/>
      <c r="AKG1268" s="4"/>
      <c r="AKK1268" s="4"/>
      <c r="AKW1268" s="4"/>
      <c r="ALA1268" s="4"/>
      <c r="ALM1268" s="4"/>
      <c r="ALQ1268" s="4"/>
      <c r="AMC1268" s="4"/>
      <c r="AMG1268" s="4"/>
      <c r="AMS1268" s="4"/>
      <c r="AMW1268" s="4"/>
      <c r="ANI1268" s="4"/>
      <c r="ANM1268" s="4"/>
      <c r="ANY1268" s="4"/>
      <c r="AOC1268" s="4"/>
      <c r="AOO1268" s="4"/>
      <c r="AOS1268" s="4"/>
      <c r="APE1268" s="4"/>
      <c r="API1268" s="4"/>
      <c r="APU1268" s="4"/>
      <c r="APY1268" s="4"/>
      <c r="AQK1268" s="4"/>
      <c r="AQO1268" s="4"/>
      <c r="ARA1268" s="4"/>
      <c r="ARE1268" s="4"/>
      <c r="ARQ1268" s="4"/>
      <c r="ARU1268" s="4"/>
      <c r="ASG1268" s="4"/>
      <c r="ASK1268" s="4"/>
      <c r="ASW1268" s="4"/>
      <c r="ATA1268" s="4"/>
      <c r="ATM1268" s="4"/>
      <c r="ATQ1268" s="4"/>
      <c r="AUC1268" s="4"/>
      <c r="AUG1268" s="4"/>
      <c r="AUS1268" s="4"/>
      <c r="AUW1268" s="4"/>
      <c r="AVI1268" s="4"/>
      <c r="AVM1268" s="4"/>
      <c r="AVY1268" s="4"/>
      <c r="AWC1268" s="4"/>
      <c r="AWO1268" s="4"/>
      <c r="AWS1268" s="4"/>
      <c r="AXE1268" s="4"/>
      <c r="AXI1268" s="4"/>
      <c r="AXU1268" s="4"/>
      <c r="AXY1268" s="4"/>
      <c r="AYK1268" s="4"/>
      <c r="AYO1268" s="4"/>
      <c r="AZA1268" s="4"/>
      <c r="AZE1268" s="4"/>
      <c r="AZQ1268" s="4"/>
      <c r="AZU1268" s="4"/>
      <c r="BAG1268" s="4"/>
      <c r="BAK1268" s="4"/>
      <c r="BAW1268" s="4"/>
      <c r="BBA1268" s="4"/>
      <c r="BBM1268" s="4"/>
      <c r="BBQ1268" s="4"/>
      <c r="BCC1268" s="4"/>
      <c r="BCG1268" s="4"/>
      <c r="BCS1268" s="4"/>
      <c r="BCW1268" s="4"/>
      <c r="BDI1268" s="4"/>
      <c r="BDM1268" s="4"/>
      <c r="BDY1268" s="4"/>
      <c r="BEC1268" s="4"/>
      <c r="BEO1268" s="4"/>
      <c r="BES1268" s="4"/>
      <c r="BFE1268" s="4"/>
      <c r="BFI1268" s="4"/>
      <c r="BFU1268" s="4"/>
    </row>
    <row r="1269" spans="1:1021 1033:1529" x14ac:dyDescent="0.2">
      <c r="A1269" s="4"/>
      <c r="D1269" s="16"/>
      <c r="CO1269" s="4"/>
      <c r="DA1269" s="4"/>
      <c r="DE1269" s="4"/>
      <c r="DQ1269" s="4"/>
      <c r="DU1269" s="4"/>
      <c r="EG1269" s="4"/>
      <c r="EK1269" s="4"/>
      <c r="EW1269" s="4"/>
      <c r="FA1269" s="4"/>
      <c r="FM1269" s="4"/>
      <c r="FQ1269" s="4"/>
      <c r="GC1269" s="4"/>
      <c r="GG1269" s="4"/>
      <c r="GS1269" s="4"/>
      <c r="GW1269" s="4"/>
      <c r="HI1269" s="4"/>
      <c r="HM1269" s="4"/>
      <c r="HY1269" s="4"/>
      <c r="IC1269" s="4"/>
      <c r="IO1269" s="4"/>
      <c r="IS1269" s="4"/>
      <c r="JE1269" s="4"/>
      <c r="JI1269" s="4"/>
      <c r="JU1269" s="4"/>
      <c r="JY1269" s="4"/>
      <c r="KK1269" s="4"/>
      <c r="KO1269" s="4"/>
      <c r="LA1269" s="4"/>
      <c r="LE1269" s="4"/>
      <c r="LQ1269" s="4"/>
      <c r="LU1269" s="4"/>
      <c r="MG1269" s="4"/>
      <c r="MK1269" s="4"/>
      <c r="MW1269" s="4"/>
      <c r="NA1269" s="4"/>
      <c r="NM1269" s="4"/>
      <c r="NQ1269" s="4"/>
      <c r="OC1269" s="4"/>
      <c r="OG1269" s="4"/>
      <c r="OS1269" s="4"/>
      <c r="OW1269" s="4"/>
      <c r="PI1269" s="4"/>
      <c r="PM1269" s="4"/>
      <c r="PY1269" s="4"/>
      <c r="QC1269" s="4"/>
      <c r="QO1269" s="4"/>
      <c r="QS1269" s="4"/>
      <c r="RE1269" s="4"/>
      <c r="RI1269" s="4"/>
      <c r="RU1269" s="4"/>
      <c r="RY1269" s="4"/>
      <c r="SK1269" s="4"/>
      <c r="SO1269" s="4"/>
      <c r="TA1269" s="4"/>
      <c r="TE1269" s="4"/>
      <c r="TQ1269" s="4"/>
      <c r="TU1269" s="4"/>
      <c r="UG1269" s="4"/>
      <c r="UK1269" s="4"/>
      <c r="UW1269" s="4"/>
      <c r="VA1269" s="4"/>
      <c r="VM1269" s="4"/>
      <c r="VQ1269" s="4"/>
      <c r="WC1269" s="4"/>
      <c r="WG1269" s="4"/>
      <c r="WS1269" s="4"/>
      <c r="WW1269" s="4"/>
      <c r="XI1269" s="4"/>
      <c r="XM1269" s="4"/>
      <c r="XY1269" s="4"/>
      <c r="YC1269" s="4"/>
      <c r="YO1269" s="4"/>
      <c r="YS1269" s="4"/>
      <c r="ZE1269" s="4"/>
      <c r="ZI1269" s="4"/>
      <c r="ZU1269" s="4"/>
      <c r="ZY1269" s="4"/>
      <c r="AAK1269" s="4"/>
      <c r="AAO1269" s="4"/>
      <c r="ABA1269" s="4"/>
      <c r="ABE1269" s="4"/>
      <c r="ABQ1269" s="4"/>
      <c r="ABU1269" s="4"/>
      <c r="ACG1269" s="4"/>
      <c r="ACK1269" s="4"/>
      <c r="ACW1269" s="4"/>
      <c r="ADA1269" s="4"/>
      <c r="ADM1269" s="4"/>
      <c r="ADQ1269" s="4"/>
      <c r="AEC1269" s="4"/>
      <c r="AEG1269" s="4"/>
      <c r="AES1269" s="4"/>
      <c r="AEW1269" s="4"/>
      <c r="AFI1269" s="4"/>
      <c r="AFM1269" s="4"/>
      <c r="AFY1269" s="4"/>
      <c r="AGC1269" s="4"/>
      <c r="AGO1269" s="4"/>
      <c r="AGS1269" s="4"/>
      <c r="AHE1269" s="4"/>
      <c r="AHI1269" s="4"/>
      <c r="AHU1269" s="4"/>
      <c r="AHY1269" s="4"/>
      <c r="AIK1269" s="4"/>
      <c r="AIO1269" s="4"/>
      <c r="AJA1269" s="4"/>
      <c r="AJE1269" s="4"/>
      <c r="AJQ1269" s="4"/>
      <c r="AJU1269" s="4"/>
      <c r="AKG1269" s="4"/>
      <c r="AKK1269" s="4"/>
      <c r="AKW1269" s="4"/>
      <c r="ALA1269" s="4"/>
      <c r="ALM1269" s="4"/>
      <c r="ALQ1269" s="4"/>
      <c r="AMC1269" s="4"/>
      <c r="AMG1269" s="4"/>
      <c r="AMS1269" s="4"/>
      <c r="AMW1269" s="4"/>
      <c r="ANI1269" s="4"/>
      <c r="ANM1269" s="4"/>
      <c r="ANY1269" s="4"/>
      <c r="AOC1269" s="4"/>
      <c r="AOO1269" s="4"/>
      <c r="AOS1269" s="4"/>
      <c r="APE1269" s="4"/>
      <c r="API1269" s="4"/>
      <c r="APU1269" s="4"/>
      <c r="APY1269" s="4"/>
      <c r="AQK1269" s="4"/>
      <c r="AQO1269" s="4"/>
      <c r="ARA1269" s="4"/>
      <c r="ARE1269" s="4"/>
      <c r="ARQ1269" s="4"/>
      <c r="ARU1269" s="4"/>
      <c r="ASG1269" s="4"/>
      <c r="ASK1269" s="4"/>
      <c r="ASW1269" s="4"/>
      <c r="ATA1269" s="4"/>
      <c r="ATM1269" s="4"/>
      <c r="ATQ1269" s="4"/>
      <c r="AUC1269" s="4"/>
      <c r="AUG1269" s="4"/>
      <c r="AUS1269" s="4"/>
      <c r="AUW1269" s="4"/>
      <c r="AVI1269" s="4"/>
      <c r="AVM1269" s="4"/>
      <c r="AVY1269" s="4"/>
      <c r="AWC1269" s="4"/>
      <c r="AWO1269" s="4"/>
      <c r="AWS1269" s="4"/>
      <c r="AXE1269" s="4"/>
      <c r="AXI1269" s="4"/>
      <c r="AXU1269" s="4"/>
      <c r="AXY1269" s="4"/>
      <c r="AYK1269" s="4"/>
      <c r="AYO1269" s="4"/>
      <c r="AZA1269" s="4"/>
      <c r="AZE1269" s="4"/>
      <c r="AZQ1269" s="4"/>
      <c r="AZU1269" s="4"/>
      <c r="BAG1269" s="4"/>
      <c r="BAK1269" s="4"/>
      <c r="BAW1269" s="4"/>
      <c r="BBA1269" s="4"/>
      <c r="BBM1269" s="4"/>
      <c r="BBQ1269" s="4"/>
      <c r="BCC1269" s="4"/>
      <c r="BCG1269" s="4"/>
      <c r="BCS1269" s="4"/>
      <c r="BCW1269" s="4"/>
      <c r="BDI1269" s="4"/>
      <c r="BDM1269" s="4"/>
      <c r="BDY1269" s="4"/>
      <c r="BEC1269" s="4"/>
      <c r="BEO1269" s="4"/>
      <c r="BES1269" s="4"/>
      <c r="BFE1269" s="4"/>
      <c r="BFI1269" s="4"/>
      <c r="BFU1269" s="4"/>
    </row>
    <row r="1270" spans="1:1021 1033:1529" x14ac:dyDescent="0.2">
      <c r="A1270" s="4"/>
      <c r="D1270" s="16"/>
      <c r="CO1270" s="4"/>
      <c r="DA1270" s="4"/>
      <c r="DE1270" s="4"/>
      <c r="DQ1270" s="4"/>
      <c r="DU1270" s="4"/>
      <c r="EG1270" s="4"/>
      <c r="EK1270" s="4"/>
      <c r="EW1270" s="4"/>
      <c r="FA1270" s="4"/>
      <c r="FM1270" s="4"/>
      <c r="FQ1270" s="4"/>
      <c r="GC1270" s="4"/>
      <c r="GG1270" s="4"/>
      <c r="GS1270" s="4"/>
      <c r="GW1270" s="4"/>
      <c r="HI1270" s="4"/>
      <c r="HM1270" s="4"/>
      <c r="HY1270" s="4"/>
      <c r="IC1270" s="4"/>
      <c r="IO1270" s="4"/>
      <c r="IS1270" s="4"/>
      <c r="JE1270" s="4"/>
      <c r="JI1270" s="4"/>
      <c r="JU1270" s="4"/>
      <c r="JY1270" s="4"/>
      <c r="KK1270" s="4"/>
      <c r="KO1270" s="4"/>
      <c r="LA1270" s="4"/>
      <c r="LE1270" s="4"/>
      <c r="LQ1270" s="4"/>
      <c r="LU1270" s="4"/>
      <c r="MG1270" s="4"/>
      <c r="MK1270" s="4"/>
      <c r="MW1270" s="4"/>
      <c r="NA1270" s="4"/>
      <c r="NM1270" s="4"/>
      <c r="NQ1270" s="4"/>
      <c r="OC1270" s="4"/>
      <c r="OG1270" s="4"/>
      <c r="OS1270" s="4"/>
      <c r="OW1270" s="4"/>
      <c r="PI1270" s="4"/>
      <c r="PM1270" s="4"/>
      <c r="PY1270" s="4"/>
      <c r="QC1270" s="4"/>
      <c r="QO1270" s="4"/>
      <c r="QS1270" s="4"/>
      <c r="RE1270" s="4"/>
      <c r="RI1270" s="4"/>
      <c r="RU1270" s="4"/>
      <c r="RY1270" s="4"/>
      <c r="SK1270" s="4"/>
      <c r="SO1270" s="4"/>
      <c r="TA1270" s="4"/>
      <c r="TE1270" s="4"/>
      <c r="TQ1270" s="4"/>
      <c r="TU1270" s="4"/>
      <c r="UG1270" s="4"/>
      <c r="UK1270" s="4"/>
      <c r="UW1270" s="4"/>
      <c r="VA1270" s="4"/>
      <c r="VM1270" s="4"/>
      <c r="VQ1270" s="4"/>
      <c r="WC1270" s="4"/>
      <c r="WG1270" s="4"/>
      <c r="WS1270" s="4"/>
      <c r="WW1270" s="4"/>
      <c r="XI1270" s="4"/>
      <c r="XM1270" s="4"/>
      <c r="XY1270" s="4"/>
      <c r="YC1270" s="4"/>
      <c r="YO1270" s="4"/>
      <c r="YS1270" s="4"/>
      <c r="ZE1270" s="4"/>
      <c r="ZI1270" s="4"/>
      <c r="ZU1270" s="4"/>
      <c r="ZY1270" s="4"/>
      <c r="AAK1270" s="4"/>
      <c r="AAO1270" s="4"/>
      <c r="ABA1270" s="4"/>
      <c r="ABE1270" s="4"/>
      <c r="ABQ1270" s="4"/>
      <c r="ABU1270" s="4"/>
      <c r="ACG1270" s="4"/>
      <c r="ACK1270" s="4"/>
      <c r="ACW1270" s="4"/>
      <c r="ADA1270" s="4"/>
      <c r="ADM1270" s="4"/>
      <c r="ADQ1270" s="4"/>
      <c r="AEC1270" s="4"/>
      <c r="AEG1270" s="4"/>
      <c r="AES1270" s="4"/>
      <c r="AEW1270" s="4"/>
      <c r="AFI1270" s="4"/>
      <c r="AFM1270" s="4"/>
      <c r="AFY1270" s="4"/>
      <c r="AGC1270" s="4"/>
      <c r="AGO1270" s="4"/>
      <c r="AGS1270" s="4"/>
      <c r="AHE1270" s="4"/>
      <c r="AHI1270" s="4"/>
      <c r="AHU1270" s="4"/>
      <c r="AHY1270" s="4"/>
      <c r="AIK1270" s="4"/>
      <c r="AIO1270" s="4"/>
      <c r="AJA1270" s="4"/>
      <c r="AJE1270" s="4"/>
      <c r="AJQ1270" s="4"/>
      <c r="AJU1270" s="4"/>
      <c r="AKG1270" s="4"/>
      <c r="AKK1270" s="4"/>
      <c r="AKW1270" s="4"/>
      <c r="ALA1270" s="4"/>
      <c r="ALM1270" s="4"/>
      <c r="ALQ1270" s="4"/>
      <c r="AMC1270" s="4"/>
      <c r="AMG1270" s="4"/>
      <c r="AMS1270" s="4"/>
      <c r="AMW1270" s="4"/>
      <c r="ANI1270" s="4"/>
      <c r="ANM1270" s="4"/>
      <c r="ANY1270" s="4"/>
      <c r="AOC1270" s="4"/>
      <c r="AOO1270" s="4"/>
      <c r="AOS1270" s="4"/>
      <c r="APE1270" s="4"/>
      <c r="API1270" s="4"/>
      <c r="APU1270" s="4"/>
      <c r="APY1270" s="4"/>
      <c r="AQK1270" s="4"/>
      <c r="AQO1270" s="4"/>
      <c r="ARA1270" s="4"/>
      <c r="ARE1270" s="4"/>
      <c r="ARQ1270" s="4"/>
      <c r="ARU1270" s="4"/>
      <c r="ASG1270" s="4"/>
      <c r="ASK1270" s="4"/>
      <c r="ASW1270" s="4"/>
      <c r="ATA1270" s="4"/>
      <c r="ATM1270" s="4"/>
      <c r="ATQ1270" s="4"/>
      <c r="AUC1270" s="4"/>
      <c r="AUG1270" s="4"/>
      <c r="AUS1270" s="4"/>
      <c r="AUW1270" s="4"/>
      <c r="AVI1270" s="4"/>
      <c r="AVM1270" s="4"/>
      <c r="AVY1270" s="4"/>
      <c r="AWC1270" s="4"/>
      <c r="AWO1270" s="4"/>
      <c r="AWS1270" s="4"/>
      <c r="AXE1270" s="4"/>
      <c r="AXI1270" s="4"/>
      <c r="AXU1270" s="4"/>
      <c r="AXY1270" s="4"/>
      <c r="AYK1270" s="4"/>
      <c r="AYO1270" s="4"/>
      <c r="AZA1270" s="4"/>
      <c r="AZE1270" s="4"/>
      <c r="AZQ1270" s="4"/>
      <c r="AZU1270" s="4"/>
      <c r="BAG1270" s="4"/>
      <c r="BAK1270" s="4"/>
      <c r="BAW1270" s="4"/>
      <c r="BBA1270" s="4"/>
      <c r="BBM1270" s="4"/>
      <c r="BBQ1270" s="4"/>
      <c r="BCC1270" s="4"/>
      <c r="BCG1270" s="4"/>
      <c r="BCS1270" s="4"/>
      <c r="BCW1270" s="4"/>
      <c r="BDI1270" s="4"/>
      <c r="BDM1270" s="4"/>
      <c r="BDY1270" s="4"/>
      <c r="BEC1270" s="4"/>
      <c r="BEO1270" s="4"/>
      <c r="BES1270" s="4"/>
      <c r="BFE1270" s="4"/>
      <c r="BFI1270" s="4"/>
      <c r="BFU1270" s="4"/>
    </row>
    <row r="1271" spans="1:1021 1033:1529" x14ac:dyDescent="0.2">
      <c r="A1271" s="4"/>
      <c r="D1271" s="16"/>
      <c r="CO1271" s="4"/>
      <c r="DA1271" s="4"/>
      <c r="DE1271" s="4"/>
      <c r="DQ1271" s="4"/>
      <c r="DU1271" s="4"/>
      <c r="EG1271" s="4"/>
      <c r="EK1271" s="4"/>
      <c r="EW1271" s="4"/>
      <c r="FA1271" s="4"/>
      <c r="FM1271" s="4"/>
      <c r="FQ1271" s="4"/>
      <c r="GC1271" s="4"/>
      <c r="GG1271" s="4"/>
      <c r="GS1271" s="4"/>
      <c r="GW1271" s="4"/>
      <c r="HI1271" s="4"/>
      <c r="HM1271" s="4"/>
      <c r="HY1271" s="4"/>
      <c r="IC1271" s="4"/>
      <c r="IO1271" s="4"/>
      <c r="IS1271" s="4"/>
      <c r="JE1271" s="4"/>
      <c r="JI1271" s="4"/>
      <c r="JU1271" s="4"/>
      <c r="JY1271" s="4"/>
      <c r="KK1271" s="4"/>
      <c r="KO1271" s="4"/>
      <c r="LA1271" s="4"/>
      <c r="LE1271" s="4"/>
      <c r="LQ1271" s="4"/>
      <c r="LU1271" s="4"/>
      <c r="MG1271" s="4"/>
      <c r="MK1271" s="4"/>
      <c r="MW1271" s="4"/>
      <c r="NA1271" s="4"/>
      <c r="NM1271" s="4"/>
      <c r="NQ1271" s="4"/>
      <c r="OC1271" s="4"/>
      <c r="OG1271" s="4"/>
      <c r="OS1271" s="4"/>
      <c r="OW1271" s="4"/>
      <c r="PI1271" s="4"/>
      <c r="PM1271" s="4"/>
      <c r="PY1271" s="4"/>
      <c r="QC1271" s="4"/>
      <c r="QO1271" s="4"/>
      <c r="QS1271" s="4"/>
      <c r="RE1271" s="4"/>
      <c r="RI1271" s="4"/>
      <c r="RU1271" s="4"/>
      <c r="RY1271" s="4"/>
      <c r="SK1271" s="4"/>
      <c r="SO1271" s="4"/>
      <c r="TA1271" s="4"/>
      <c r="TE1271" s="4"/>
      <c r="TQ1271" s="4"/>
      <c r="TU1271" s="4"/>
      <c r="UG1271" s="4"/>
      <c r="UK1271" s="4"/>
      <c r="UW1271" s="4"/>
      <c r="VA1271" s="4"/>
      <c r="VM1271" s="4"/>
      <c r="VQ1271" s="4"/>
      <c r="WC1271" s="4"/>
      <c r="WG1271" s="4"/>
      <c r="WS1271" s="4"/>
      <c r="WW1271" s="4"/>
      <c r="XI1271" s="4"/>
      <c r="XM1271" s="4"/>
      <c r="XY1271" s="4"/>
      <c r="YC1271" s="4"/>
      <c r="YO1271" s="4"/>
      <c r="YS1271" s="4"/>
      <c r="ZE1271" s="4"/>
      <c r="ZI1271" s="4"/>
      <c r="ZU1271" s="4"/>
      <c r="ZY1271" s="4"/>
      <c r="AAK1271" s="4"/>
      <c r="AAO1271" s="4"/>
      <c r="ABA1271" s="4"/>
      <c r="ABE1271" s="4"/>
      <c r="ABQ1271" s="4"/>
      <c r="ABU1271" s="4"/>
      <c r="ACG1271" s="4"/>
      <c r="ACK1271" s="4"/>
      <c r="ACW1271" s="4"/>
      <c r="ADA1271" s="4"/>
      <c r="ADM1271" s="4"/>
      <c r="ADQ1271" s="4"/>
      <c r="AEC1271" s="4"/>
      <c r="AEG1271" s="4"/>
      <c r="AES1271" s="4"/>
      <c r="AEW1271" s="4"/>
      <c r="AFI1271" s="4"/>
      <c r="AFM1271" s="4"/>
      <c r="AFY1271" s="4"/>
      <c r="AGC1271" s="4"/>
      <c r="AGO1271" s="4"/>
      <c r="AGS1271" s="4"/>
      <c r="AHE1271" s="4"/>
      <c r="AHI1271" s="4"/>
      <c r="AHU1271" s="4"/>
      <c r="AHY1271" s="4"/>
      <c r="AIK1271" s="4"/>
      <c r="AIO1271" s="4"/>
      <c r="AJA1271" s="4"/>
      <c r="AJE1271" s="4"/>
      <c r="AJQ1271" s="4"/>
      <c r="AJU1271" s="4"/>
      <c r="AKG1271" s="4"/>
      <c r="AKK1271" s="4"/>
      <c r="AKW1271" s="4"/>
      <c r="ALA1271" s="4"/>
      <c r="ALM1271" s="4"/>
      <c r="ALQ1271" s="4"/>
      <c r="AMC1271" s="4"/>
      <c r="AMG1271" s="4"/>
      <c r="AMS1271" s="4"/>
      <c r="AMW1271" s="4"/>
      <c r="ANI1271" s="4"/>
      <c r="ANM1271" s="4"/>
      <c r="ANY1271" s="4"/>
      <c r="AOC1271" s="4"/>
      <c r="AOO1271" s="4"/>
      <c r="AOS1271" s="4"/>
      <c r="APE1271" s="4"/>
      <c r="API1271" s="4"/>
      <c r="APU1271" s="4"/>
      <c r="APY1271" s="4"/>
      <c r="AQK1271" s="4"/>
      <c r="AQO1271" s="4"/>
      <c r="ARA1271" s="4"/>
      <c r="ARE1271" s="4"/>
      <c r="ARQ1271" s="4"/>
      <c r="ARU1271" s="4"/>
      <c r="ASG1271" s="4"/>
      <c r="ASK1271" s="4"/>
      <c r="ASW1271" s="4"/>
      <c r="ATA1271" s="4"/>
      <c r="ATM1271" s="4"/>
      <c r="ATQ1271" s="4"/>
      <c r="AUC1271" s="4"/>
      <c r="AUG1271" s="4"/>
      <c r="AUS1271" s="4"/>
      <c r="AUW1271" s="4"/>
      <c r="AVI1271" s="4"/>
      <c r="AVM1271" s="4"/>
      <c r="AVY1271" s="4"/>
      <c r="AWC1271" s="4"/>
      <c r="AWO1271" s="4"/>
      <c r="AWS1271" s="4"/>
      <c r="AXE1271" s="4"/>
      <c r="AXI1271" s="4"/>
      <c r="AXU1271" s="4"/>
      <c r="AXY1271" s="4"/>
      <c r="AYK1271" s="4"/>
      <c r="AYO1271" s="4"/>
      <c r="AZA1271" s="4"/>
      <c r="AZE1271" s="4"/>
      <c r="AZQ1271" s="4"/>
      <c r="AZU1271" s="4"/>
      <c r="BAG1271" s="4"/>
      <c r="BAK1271" s="4"/>
      <c r="BAW1271" s="4"/>
      <c r="BBA1271" s="4"/>
      <c r="BBM1271" s="4"/>
      <c r="BBQ1271" s="4"/>
      <c r="BCC1271" s="4"/>
      <c r="BCG1271" s="4"/>
      <c r="BCS1271" s="4"/>
      <c r="BCW1271" s="4"/>
      <c r="BDI1271" s="4"/>
      <c r="BDM1271" s="4"/>
      <c r="BDY1271" s="4"/>
      <c r="BEC1271" s="4"/>
      <c r="BEO1271" s="4"/>
      <c r="BES1271" s="4"/>
      <c r="BFE1271" s="4"/>
      <c r="BFI1271" s="4"/>
      <c r="BFU1271" s="4"/>
    </row>
    <row r="1272" spans="1:1021 1033:1529" x14ac:dyDescent="0.2">
      <c r="A1272" s="4"/>
      <c r="D1272" s="16"/>
      <c r="CO1272" s="4"/>
      <c r="DA1272" s="4"/>
      <c r="DE1272" s="4"/>
      <c r="DQ1272" s="4"/>
      <c r="DU1272" s="4"/>
      <c r="EG1272" s="4"/>
      <c r="EK1272" s="4"/>
      <c r="EW1272" s="4"/>
      <c r="FA1272" s="4"/>
      <c r="FM1272" s="4"/>
      <c r="FQ1272" s="4"/>
      <c r="GC1272" s="4"/>
      <c r="GG1272" s="4"/>
      <c r="GS1272" s="4"/>
      <c r="GW1272" s="4"/>
      <c r="HI1272" s="4"/>
      <c r="HM1272" s="4"/>
      <c r="HY1272" s="4"/>
      <c r="IC1272" s="4"/>
      <c r="IO1272" s="4"/>
      <c r="IS1272" s="4"/>
      <c r="JE1272" s="4"/>
      <c r="JI1272" s="4"/>
      <c r="JU1272" s="4"/>
      <c r="JY1272" s="4"/>
      <c r="KK1272" s="4"/>
      <c r="KO1272" s="4"/>
      <c r="LA1272" s="4"/>
      <c r="LE1272" s="4"/>
      <c r="LQ1272" s="4"/>
      <c r="LU1272" s="4"/>
      <c r="MG1272" s="4"/>
      <c r="MK1272" s="4"/>
      <c r="MW1272" s="4"/>
      <c r="NA1272" s="4"/>
      <c r="NM1272" s="4"/>
      <c r="NQ1272" s="4"/>
      <c r="OC1272" s="4"/>
      <c r="OG1272" s="4"/>
      <c r="OS1272" s="4"/>
      <c r="OW1272" s="4"/>
      <c r="PI1272" s="4"/>
      <c r="PM1272" s="4"/>
      <c r="PY1272" s="4"/>
      <c r="QC1272" s="4"/>
      <c r="QO1272" s="4"/>
      <c r="QS1272" s="4"/>
      <c r="RE1272" s="4"/>
      <c r="RI1272" s="4"/>
      <c r="RU1272" s="4"/>
      <c r="RY1272" s="4"/>
      <c r="SK1272" s="4"/>
      <c r="SO1272" s="4"/>
      <c r="TA1272" s="4"/>
      <c r="TE1272" s="4"/>
      <c r="TQ1272" s="4"/>
      <c r="TU1272" s="4"/>
      <c r="UG1272" s="4"/>
      <c r="UK1272" s="4"/>
      <c r="UW1272" s="4"/>
      <c r="VA1272" s="4"/>
      <c r="VM1272" s="4"/>
      <c r="VQ1272" s="4"/>
      <c r="WC1272" s="4"/>
      <c r="WG1272" s="4"/>
      <c r="WS1272" s="4"/>
      <c r="WW1272" s="4"/>
      <c r="XI1272" s="4"/>
      <c r="XM1272" s="4"/>
      <c r="XY1272" s="4"/>
      <c r="YC1272" s="4"/>
      <c r="YO1272" s="4"/>
      <c r="YS1272" s="4"/>
      <c r="ZE1272" s="4"/>
      <c r="ZI1272" s="4"/>
      <c r="ZU1272" s="4"/>
      <c r="ZY1272" s="4"/>
      <c r="AAK1272" s="4"/>
      <c r="AAO1272" s="4"/>
      <c r="ABA1272" s="4"/>
      <c r="ABE1272" s="4"/>
      <c r="ABQ1272" s="4"/>
      <c r="ABU1272" s="4"/>
      <c r="ACG1272" s="4"/>
      <c r="ACK1272" s="4"/>
      <c r="ACW1272" s="4"/>
      <c r="ADA1272" s="4"/>
      <c r="ADM1272" s="4"/>
      <c r="ADQ1272" s="4"/>
      <c r="AEC1272" s="4"/>
      <c r="AEG1272" s="4"/>
      <c r="AES1272" s="4"/>
      <c r="AEW1272" s="4"/>
      <c r="AFI1272" s="4"/>
      <c r="AFM1272" s="4"/>
      <c r="AFY1272" s="4"/>
      <c r="AGC1272" s="4"/>
      <c r="AGO1272" s="4"/>
      <c r="AGS1272" s="4"/>
      <c r="AHE1272" s="4"/>
      <c r="AHI1272" s="4"/>
      <c r="AHU1272" s="4"/>
      <c r="AHY1272" s="4"/>
      <c r="AIK1272" s="4"/>
      <c r="AIO1272" s="4"/>
      <c r="AJA1272" s="4"/>
      <c r="AJE1272" s="4"/>
      <c r="AJQ1272" s="4"/>
      <c r="AJU1272" s="4"/>
      <c r="AKG1272" s="4"/>
      <c r="AKK1272" s="4"/>
      <c r="AKW1272" s="4"/>
      <c r="ALA1272" s="4"/>
      <c r="ALM1272" s="4"/>
      <c r="ALQ1272" s="4"/>
      <c r="AMC1272" s="4"/>
      <c r="AMG1272" s="4"/>
      <c r="AMS1272" s="4"/>
      <c r="AMW1272" s="4"/>
      <c r="ANI1272" s="4"/>
      <c r="ANM1272" s="4"/>
      <c r="ANY1272" s="4"/>
      <c r="AOC1272" s="4"/>
      <c r="AOO1272" s="4"/>
      <c r="AOS1272" s="4"/>
      <c r="APE1272" s="4"/>
      <c r="API1272" s="4"/>
      <c r="APU1272" s="4"/>
      <c r="APY1272" s="4"/>
      <c r="AQK1272" s="4"/>
      <c r="AQO1272" s="4"/>
      <c r="ARA1272" s="4"/>
      <c r="ARE1272" s="4"/>
      <c r="ARQ1272" s="4"/>
      <c r="ARU1272" s="4"/>
      <c r="ASG1272" s="4"/>
      <c r="ASK1272" s="4"/>
      <c r="ASW1272" s="4"/>
      <c r="ATA1272" s="4"/>
      <c r="ATM1272" s="4"/>
      <c r="ATQ1272" s="4"/>
      <c r="AUC1272" s="4"/>
      <c r="AUG1272" s="4"/>
      <c r="AUS1272" s="4"/>
      <c r="AUW1272" s="4"/>
      <c r="AVI1272" s="4"/>
      <c r="AVM1272" s="4"/>
      <c r="AVY1272" s="4"/>
      <c r="AWC1272" s="4"/>
      <c r="AWO1272" s="4"/>
      <c r="AWS1272" s="4"/>
      <c r="AXE1272" s="4"/>
      <c r="AXI1272" s="4"/>
      <c r="AXU1272" s="4"/>
      <c r="AXY1272" s="4"/>
      <c r="AYK1272" s="4"/>
      <c r="AYO1272" s="4"/>
      <c r="AZA1272" s="4"/>
      <c r="AZE1272" s="4"/>
      <c r="AZQ1272" s="4"/>
      <c r="AZU1272" s="4"/>
      <c r="BAG1272" s="4"/>
      <c r="BAK1272" s="4"/>
      <c r="BAW1272" s="4"/>
      <c r="BBA1272" s="4"/>
      <c r="BBM1272" s="4"/>
      <c r="BBQ1272" s="4"/>
      <c r="BCC1272" s="4"/>
      <c r="BCG1272" s="4"/>
      <c r="BCS1272" s="4"/>
      <c r="BCW1272" s="4"/>
      <c r="BDI1272" s="4"/>
      <c r="BDM1272" s="4"/>
      <c r="BDY1272" s="4"/>
      <c r="BEC1272" s="4"/>
      <c r="BEO1272" s="4"/>
      <c r="BES1272" s="4"/>
      <c r="BFE1272" s="4"/>
      <c r="BFI1272" s="4"/>
      <c r="BFU1272" s="4"/>
    </row>
    <row r="1273" spans="1:1021 1033:1529" x14ac:dyDescent="0.2">
      <c r="A1273" s="4"/>
      <c r="D1273" s="16"/>
      <c r="CO1273" s="4"/>
      <c r="DA1273" s="4"/>
      <c r="DE1273" s="4"/>
      <c r="DQ1273" s="4"/>
      <c r="DU1273" s="4"/>
      <c r="EG1273" s="4"/>
      <c r="EK1273" s="4"/>
      <c r="EW1273" s="4"/>
      <c r="FA1273" s="4"/>
      <c r="FM1273" s="4"/>
      <c r="FQ1273" s="4"/>
      <c r="GC1273" s="4"/>
      <c r="GG1273" s="4"/>
      <c r="GS1273" s="4"/>
      <c r="GW1273" s="4"/>
      <c r="HI1273" s="4"/>
      <c r="HM1273" s="4"/>
      <c r="HY1273" s="4"/>
      <c r="IC1273" s="4"/>
      <c r="IO1273" s="4"/>
      <c r="IS1273" s="4"/>
      <c r="JE1273" s="4"/>
      <c r="JI1273" s="4"/>
      <c r="JU1273" s="4"/>
      <c r="JY1273" s="4"/>
      <c r="KK1273" s="4"/>
      <c r="KO1273" s="4"/>
      <c r="LA1273" s="4"/>
      <c r="LE1273" s="4"/>
      <c r="LQ1273" s="4"/>
      <c r="LU1273" s="4"/>
      <c r="MG1273" s="4"/>
      <c r="MK1273" s="4"/>
      <c r="MW1273" s="4"/>
      <c r="NA1273" s="4"/>
      <c r="NM1273" s="4"/>
      <c r="NQ1273" s="4"/>
      <c r="OC1273" s="4"/>
      <c r="OG1273" s="4"/>
      <c r="OS1273" s="4"/>
      <c r="OW1273" s="4"/>
      <c r="PI1273" s="4"/>
      <c r="PM1273" s="4"/>
      <c r="PY1273" s="4"/>
      <c r="QC1273" s="4"/>
      <c r="QO1273" s="4"/>
      <c r="QS1273" s="4"/>
      <c r="RE1273" s="4"/>
      <c r="RI1273" s="4"/>
      <c r="RU1273" s="4"/>
      <c r="RY1273" s="4"/>
      <c r="SK1273" s="4"/>
      <c r="SO1273" s="4"/>
      <c r="TA1273" s="4"/>
      <c r="TE1273" s="4"/>
      <c r="TQ1273" s="4"/>
      <c r="TU1273" s="4"/>
      <c r="UG1273" s="4"/>
      <c r="UK1273" s="4"/>
      <c r="UW1273" s="4"/>
      <c r="VA1273" s="4"/>
      <c r="VM1273" s="4"/>
      <c r="VQ1273" s="4"/>
      <c r="WC1273" s="4"/>
      <c r="WG1273" s="4"/>
      <c r="WS1273" s="4"/>
      <c r="WW1273" s="4"/>
      <c r="XI1273" s="4"/>
      <c r="XM1273" s="4"/>
      <c r="XY1273" s="4"/>
      <c r="YC1273" s="4"/>
      <c r="YO1273" s="4"/>
      <c r="YS1273" s="4"/>
      <c r="ZE1273" s="4"/>
      <c r="ZI1273" s="4"/>
      <c r="ZU1273" s="4"/>
      <c r="ZY1273" s="4"/>
      <c r="AAK1273" s="4"/>
      <c r="AAO1273" s="4"/>
      <c r="ABA1273" s="4"/>
      <c r="ABE1273" s="4"/>
      <c r="ABQ1273" s="4"/>
      <c r="ABU1273" s="4"/>
      <c r="ACG1273" s="4"/>
      <c r="ACK1273" s="4"/>
      <c r="ACW1273" s="4"/>
      <c r="ADA1273" s="4"/>
      <c r="ADM1273" s="4"/>
      <c r="ADQ1273" s="4"/>
      <c r="AEC1273" s="4"/>
      <c r="AEG1273" s="4"/>
      <c r="AES1273" s="4"/>
      <c r="AEW1273" s="4"/>
      <c r="AFI1273" s="4"/>
      <c r="AFM1273" s="4"/>
      <c r="AFY1273" s="4"/>
      <c r="AGC1273" s="4"/>
      <c r="AGO1273" s="4"/>
      <c r="AGS1273" s="4"/>
      <c r="AHE1273" s="4"/>
      <c r="AHI1273" s="4"/>
      <c r="AHU1273" s="4"/>
      <c r="AHY1273" s="4"/>
      <c r="AIK1273" s="4"/>
      <c r="AIO1273" s="4"/>
      <c r="AJA1273" s="4"/>
      <c r="AJE1273" s="4"/>
      <c r="AJQ1273" s="4"/>
      <c r="AJU1273" s="4"/>
      <c r="AKG1273" s="4"/>
      <c r="AKK1273" s="4"/>
      <c r="AKW1273" s="4"/>
      <c r="ALA1273" s="4"/>
      <c r="ALM1273" s="4"/>
      <c r="ALQ1273" s="4"/>
      <c r="AMC1273" s="4"/>
      <c r="AMG1273" s="4"/>
      <c r="AMS1273" s="4"/>
      <c r="AMW1273" s="4"/>
      <c r="ANI1273" s="4"/>
      <c r="ANM1273" s="4"/>
      <c r="ANY1273" s="4"/>
      <c r="AOC1273" s="4"/>
      <c r="AOO1273" s="4"/>
      <c r="AOS1273" s="4"/>
      <c r="APE1273" s="4"/>
      <c r="API1273" s="4"/>
      <c r="APU1273" s="4"/>
      <c r="APY1273" s="4"/>
      <c r="AQK1273" s="4"/>
      <c r="AQO1273" s="4"/>
      <c r="ARA1273" s="4"/>
      <c r="ARE1273" s="4"/>
      <c r="ARQ1273" s="4"/>
      <c r="ARU1273" s="4"/>
      <c r="ASG1273" s="4"/>
      <c r="ASK1273" s="4"/>
      <c r="ASW1273" s="4"/>
      <c r="ATA1273" s="4"/>
      <c r="ATM1273" s="4"/>
      <c r="ATQ1273" s="4"/>
      <c r="AUC1273" s="4"/>
      <c r="AUG1273" s="4"/>
      <c r="AUS1273" s="4"/>
      <c r="AUW1273" s="4"/>
      <c r="AVI1273" s="4"/>
      <c r="AVM1273" s="4"/>
      <c r="AVY1273" s="4"/>
      <c r="AWC1273" s="4"/>
      <c r="AWO1273" s="4"/>
      <c r="AWS1273" s="4"/>
      <c r="AXE1273" s="4"/>
      <c r="AXI1273" s="4"/>
      <c r="AXU1273" s="4"/>
      <c r="AXY1273" s="4"/>
      <c r="AYK1273" s="4"/>
      <c r="AYO1273" s="4"/>
      <c r="AZA1273" s="4"/>
      <c r="AZE1273" s="4"/>
      <c r="AZQ1273" s="4"/>
      <c r="AZU1273" s="4"/>
      <c r="BAG1273" s="4"/>
      <c r="BAK1273" s="4"/>
      <c r="BAW1273" s="4"/>
      <c r="BBA1273" s="4"/>
      <c r="BBM1273" s="4"/>
      <c r="BBQ1273" s="4"/>
      <c r="BCC1273" s="4"/>
      <c r="BCG1273" s="4"/>
      <c r="BCS1273" s="4"/>
      <c r="BCW1273" s="4"/>
      <c r="BDI1273" s="4"/>
      <c r="BDM1273" s="4"/>
      <c r="BDY1273" s="4"/>
      <c r="BEC1273" s="4"/>
      <c r="BEO1273" s="4"/>
      <c r="BES1273" s="4"/>
      <c r="BFE1273" s="4"/>
      <c r="BFI1273" s="4"/>
      <c r="BFU1273" s="4"/>
    </row>
    <row r="1274" spans="1:1021 1033:1529" x14ac:dyDescent="0.2">
      <c r="A1274" s="4"/>
      <c r="D1274" s="16"/>
      <c r="CO1274" s="4"/>
      <c r="DA1274" s="4"/>
      <c r="DE1274" s="4"/>
      <c r="DQ1274" s="4"/>
      <c r="DU1274" s="4"/>
      <c r="EG1274" s="4"/>
      <c r="EK1274" s="4"/>
      <c r="EW1274" s="4"/>
      <c r="FA1274" s="4"/>
      <c r="FM1274" s="4"/>
      <c r="FQ1274" s="4"/>
      <c r="GC1274" s="4"/>
      <c r="GG1274" s="4"/>
      <c r="GS1274" s="4"/>
      <c r="GW1274" s="4"/>
      <c r="HI1274" s="4"/>
      <c r="HM1274" s="4"/>
      <c r="HY1274" s="4"/>
      <c r="IC1274" s="4"/>
      <c r="IO1274" s="4"/>
      <c r="IS1274" s="4"/>
      <c r="JE1274" s="4"/>
      <c r="JI1274" s="4"/>
      <c r="JU1274" s="4"/>
      <c r="JY1274" s="4"/>
      <c r="KK1274" s="4"/>
      <c r="KO1274" s="4"/>
      <c r="LA1274" s="4"/>
      <c r="LE1274" s="4"/>
      <c r="LQ1274" s="4"/>
      <c r="LU1274" s="4"/>
      <c r="MG1274" s="4"/>
      <c r="MK1274" s="4"/>
      <c r="MW1274" s="4"/>
      <c r="NA1274" s="4"/>
      <c r="NM1274" s="4"/>
      <c r="NQ1274" s="4"/>
      <c r="OC1274" s="4"/>
      <c r="OG1274" s="4"/>
      <c r="OS1274" s="4"/>
      <c r="OW1274" s="4"/>
      <c r="PI1274" s="4"/>
      <c r="PM1274" s="4"/>
      <c r="PY1274" s="4"/>
      <c r="QC1274" s="4"/>
      <c r="QO1274" s="4"/>
      <c r="QS1274" s="4"/>
      <c r="RE1274" s="4"/>
      <c r="RI1274" s="4"/>
      <c r="RU1274" s="4"/>
      <c r="RY1274" s="4"/>
      <c r="SK1274" s="4"/>
      <c r="SO1274" s="4"/>
      <c r="TA1274" s="4"/>
      <c r="TE1274" s="4"/>
      <c r="TQ1274" s="4"/>
      <c r="TU1274" s="4"/>
      <c r="UG1274" s="4"/>
      <c r="UK1274" s="4"/>
      <c r="UW1274" s="4"/>
      <c r="VA1274" s="4"/>
      <c r="VM1274" s="4"/>
      <c r="VQ1274" s="4"/>
      <c r="WC1274" s="4"/>
      <c r="WG1274" s="4"/>
      <c r="WS1274" s="4"/>
      <c r="WW1274" s="4"/>
      <c r="XI1274" s="4"/>
      <c r="XM1274" s="4"/>
      <c r="XY1274" s="4"/>
      <c r="YC1274" s="4"/>
      <c r="YO1274" s="4"/>
      <c r="YS1274" s="4"/>
      <c r="ZE1274" s="4"/>
      <c r="ZI1274" s="4"/>
      <c r="ZU1274" s="4"/>
      <c r="ZY1274" s="4"/>
      <c r="AAK1274" s="4"/>
      <c r="AAO1274" s="4"/>
      <c r="ABA1274" s="4"/>
      <c r="ABE1274" s="4"/>
      <c r="ABQ1274" s="4"/>
      <c r="ABU1274" s="4"/>
      <c r="ACG1274" s="4"/>
      <c r="ACK1274" s="4"/>
      <c r="ACW1274" s="4"/>
      <c r="ADA1274" s="4"/>
      <c r="ADM1274" s="4"/>
      <c r="ADQ1274" s="4"/>
      <c r="AEC1274" s="4"/>
      <c r="AEG1274" s="4"/>
      <c r="AES1274" s="4"/>
      <c r="AEW1274" s="4"/>
      <c r="AFI1274" s="4"/>
      <c r="AFM1274" s="4"/>
      <c r="AFY1274" s="4"/>
      <c r="AGC1274" s="4"/>
      <c r="AGO1274" s="4"/>
      <c r="AGS1274" s="4"/>
      <c r="AHE1274" s="4"/>
      <c r="AHI1274" s="4"/>
      <c r="AHU1274" s="4"/>
      <c r="AHY1274" s="4"/>
      <c r="AIK1274" s="4"/>
      <c r="AIO1274" s="4"/>
      <c r="AJA1274" s="4"/>
      <c r="AJE1274" s="4"/>
      <c r="AJQ1274" s="4"/>
      <c r="AJU1274" s="4"/>
      <c r="AKG1274" s="4"/>
      <c r="AKK1274" s="4"/>
      <c r="AKW1274" s="4"/>
      <c r="ALA1274" s="4"/>
      <c r="ALM1274" s="4"/>
      <c r="ALQ1274" s="4"/>
      <c r="AMC1274" s="4"/>
      <c r="AMG1274" s="4"/>
      <c r="AMS1274" s="4"/>
      <c r="AMW1274" s="4"/>
      <c r="ANI1274" s="4"/>
      <c r="ANM1274" s="4"/>
      <c r="ANY1274" s="4"/>
      <c r="AOC1274" s="4"/>
      <c r="AOO1274" s="4"/>
      <c r="AOS1274" s="4"/>
      <c r="APE1274" s="4"/>
      <c r="API1274" s="4"/>
      <c r="APU1274" s="4"/>
      <c r="APY1274" s="4"/>
      <c r="AQK1274" s="4"/>
      <c r="AQO1274" s="4"/>
      <c r="ARA1274" s="4"/>
      <c r="ARE1274" s="4"/>
      <c r="ARQ1274" s="4"/>
      <c r="ARU1274" s="4"/>
      <c r="ASG1274" s="4"/>
      <c r="ASK1274" s="4"/>
      <c r="ASW1274" s="4"/>
      <c r="ATA1274" s="4"/>
      <c r="ATM1274" s="4"/>
      <c r="ATQ1274" s="4"/>
      <c r="AUC1274" s="4"/>
      <c r="AUG1274" s="4"/>
      <c r="AUS1274" s="4"/>
      <c r="AUW1274" s="4"/>
      <c r="AVI1274" s="4"/>
      <c r="AVM1274" s="4"/>
      <c r="AVY1274" s="4"/>
      <c r="AWC1274" s="4"/>
      <c r="AWO1274" s="4"/>
      <c r="AWS1274" s="4"/>
      <c r="AXE1274" s="4"/>
      <c r="AXI1274" s="4"/>
      <c r="AXU1274" s="4"/>
      <c r="AXY1274" s="4"/>
      <c r="AYK1274" s="4"/>
      <c r="AYO1274" s="4"/>
      <c r="AZA1274" s="4"/>
      <c r="AZE1274" s="4"/>
      <c r="AZQ1274" s="4"/>
      <c r="AZU1274" s="4"/>
      <c r="BAG1274" s="4"/>
      <c r="BAK1274" s="4"/>
      <c r="BAW1274" s="4"/>
      <c r="BBA1274" s="4"/>
      <c r="BBM1274" s="4"/>
      <c r="BBQ1274" s="4"/>
      <c r="BCC1274" s="4"/>
      <c r="BCG1274" s="4"/>
      <c r="BCS1274" s="4"/>
      <c r="BCW1274" s="4"/>
      <c r="BDI1274" s="4"/>
      <c r="BDM1274" s="4"/>
      <c r="BDY1274" s="4"/>
      <c r="BEC1274" s="4"/>
      <c r="BEO1274" s="4"/>
      <c r="BES1274" s="4"/>
      <c r="BFE1274" s="4"/>
      <c r="BFI1274" s="4"/>
      <c r="BFU1274" s="4"/>
    </row>
    <row r="1275" spans="1:1021 1033:1529" x14ac:dyDescent="0.2">
      <c r="A1275" s="4"/>
      <c r="D1275" s="16"/>
      <c r="CO1275" s="4"/>
      <c r="DA1275" s="4"/>
      <c r="DE1275" s="4"/>
      <c r="DQ1275" s="4"/>
      <c r="DU1275" s="4"/>
      <c r="EG1275" s="4"/>
      <c r="EK1275" s="4"/>
      <c r="EW1275" s="4"/>
      <c r="FA1275" s="4"/>
      <c r="FM1275" s="4"/>
      <c r="FQ1275" s="4"/>
      <c r="GC1275" s="4"/>
      <c r="GG1275" s="4"/>
      <c r="GS1275" s="4"/>
      <c r="GW1275" s="4"/>
      <c r="HI1275" s="4"/>
      <c r="HM1275" s="4"/>
      <c r="HY1275" s="4"/>
      <c r="IC1275" s="4"/>
      <c r="IO1275" s="4"/>
      <c r="IS1275" s="4"/>
      <c r="JE1275" s="4"/>
      <c r="JI1275" s="4"/>
      <c r="JU1275" s="4"/>
      <c r="JY1275" s="4"/>
      <c r="KK1275" s="4"/>
      <c r="KO1275" s="4"/>
      <c r="LA1275" s="4"/>
      <c r="LE1275" s="4"/>
      <c r="LQ1275" s="4"/>
      <c r="LU1275" s="4"/>
      <c r="MG1275" s="4"/>
      <c r="MK1275" s="4"/>
      <c r="MW1275" s="4"/>
      <c r="NA1275" s="4"/>
      <c r="NM1275" s="4"/>
      <c r="NQ1275" s="4"/>
      <c r="OC1275" s="4"/>
      <c r="OG1275" s="4"/>
      <c r="OS1275" s="4"/>
      <c r="OW1275" s="4"/>
      <c r="PI1275" s="4"/>
      <c r="PM1275" s="4"/>
      <c r="PY1275" s="4"/>
      <c r="QC1275" s="4"/>
      <c r="QO1275" s="4"/>
      <c r="QS1275" s="4"/>
      <c r="RE1275" s="4"/>
      <c r="RI1275" s="4"/>
      <c r="RU1275" s="4"/>
      <c r="RY1275" s="4"/>
      <c r="SK1275" s="4"/>
      <c r="SO1275" s="4"/>
      <c r="TA1275" s="4"/>
      <c r="TE1275" s="4"/>
      <c r="TQ1275" s="4"/>
      <c r="TU1275" s="4"/>
      <c r="UG1275" s="4"/>
      <c r="UK1275" s="4"/>
      <c r="UW1275" s="4"/>
      <c r="VA1275" s="4"/>
      <c r="VM1275" s="4"/>
      <c r="VQ1275" s="4"/>
      <c r="WC1275" s="4"/>
      <c r="WG1275" s="4"/>
      <c r="WS1275" s="4"/>
      <c r="WW1275" s="4"/>
      <c r="XI1275" s="4"/>
      <c r="XM1275" s="4"/>
      <c r="XY1275" s="4"/>
      <c r="YC1275" s="4"/>
      <c r="YO1275" s="4"/>
      <c r="YS1275" s="4"/>
      <c r="ZE1275" s="4"/>
      <c r="ZI1275" s="4"/>
      <c r="ZU1275" s="4"/>
      <c r="ZY1275" s="4"/>
      <c r="AAK1275" s="4"/>
      <c r="AAO1275" s="4"/>
      <c r="ABA1275" s="4"/>
      <c r="ABE1275" s="4"/>
      <c r="ABQ1275" s="4"/>
      <c r="ABU1275" s="4"/>
      <c r="ACG1275" s="4"/>
      <c r="ACK1275" s="4"/>
      <c r="ACW1275" s="4"/>
      <c r="ADA1275" s="4"/>
      <c r="ADM1275" s="4"/>
      <c r="ADQ1275" s="4"/>
      <c r="AEC1275" s="4"/>
      <c r="AEG1275" s="4"/>
      <c r="AES1275" s="4"/>
      <c r="AEW1275" s="4"/>
      <c r="AFI1275" s="4"/>
      <c r="AFM1275" s="4"/>
      <c r="AFY1275" s="4"/>
      <c r="AGC1275" s="4"/>
      <c r="AGO1275" s="4"/>
      <c r="AGS1275" s="4"/>
      <c r="AHE1275" s="4"/>
      <c r="AHI1275" s="4"/>
      <c r="AHU1275" s="4"/>
      <c r="AHY1275" s="4"/>
      <c r="AIK1275" s="4"/>
      <c r="AIO1275" s="4"/>
      <c r="AJA1275" s="4"/>
      <c r="AJE1275" s="4"/>
      <c r="AJQ1275" s="4"/>
      <c r="AJU1275" s="4"/>
      <c r="AKG1275" s="4"/>
      <c r="AKK1275" s="4"/>
      <c r="AKW1275" s="4"/>
      <c r="ALA1275" s="4"/>
      <c r="ALM1275" s="4"/>
      <c r="ALQ1275" s="4"/>
      <c r="AMC1275" s="4"/>
      <c r="AMG1275" s="4"/>
      <c r="AMS1275" s="4"/>
      <c r="AMW1275" s="4"/>
      <c r="ANI1275" s="4"/>
      <c r="ANM1275" s="4"/>
      <c r="ANY1275" s="4"/>
      <c r="AOC1275" s="4"/>
      <c r="AOO1275" s="4"/>
      <c r="AOS1275" s="4"/>
      <c r="APE1275" s="4"/>
      <c r="API1275" s="4"/>
      <c r="APU1275" s="4"/>
      <c r="APY1275" s="4"/>
      <c r="AQK1275" s="4"/>
      <c r="AQO1275" s="4"/>
      <c r="ARA1275" s="4"/>
      <c r="ARE1275" s="4"/>
      <c r="ARQ1275" s="4"/>
      <c r="ARU1275" s="4"/>
      <c r="ASG1275" s="4"/>
      <c r="ASK1275" s="4"/>
      <c r="ASW1275" s="4"/>
      <c r="ATA1275" s="4"/>
      <c r="ATM1275" s="4"/>
      <c r="ATQ1275" s="4"/>
      <c r="AUC1275" s="4"/>
      <c r="AUG1275" s="4"/>
      <c r="AUS1275" s="4"/>
      <c r="AUW1275" s="4"/>
      <c r="AVI1275" s="4"/>
      <c r="AVM1275" s="4"/>
      <c r="AVY1275" s="4"/>
      <c r="AWC1275" s="4"/>
      <c r="AWO1275" s="4"/>
      <c r="AWS1275" s="4"/>
      <c r="AXE1275" s="4"/>
      <c r="AXI1275" s="4"/>
      <c r="AXU1275" s="4"/>
      <c r="AXY1275" s="4"/>
      <c r="AYK1275" s="4"/>
      <c r="AYO1275" s="4"/>
      <c r="AZA1275" s="4"/>
      <c r="AZE1275" s="4"/>
      <c r="AZQ1275" s="4"/>
      <c r="AZU1275" s="4"/>
      <c r="BAG1275" s="4"/>
      <c r="BAK1275" s="4"/>
      <c r="BAW1275" s="4"/>
      <c r="BBA1275" s="4"/>
      <c r="BBM1275" s="4"/>
      <c r="BBQ1275" s="4"/>
      <c r="BCC1275" s="4"/>
      <c r="BCG1275" s="4"/>
      <c r="BCS1275" s="4"/>
      <c r="BCW1275" s="4"/>
      <c r="BDI1275" s="4"/>
      <c r="BDM1275" s="4"/>
      <c r="BDY1275" s="4"/>
      <c r="BEC1275" s="4"/>
      <c r="BEO1275" s="4"/>
      <c r="BES1275" s="4"/>
      <c r="BFE1275" s="4"/>
      <c r="BFI1275" s="4"/>
      <c r="BFU1275" s="4"/>
    </row>
    <row r="1276" spans="1:1021 1033:1529" x14ac:dyDescent="0.2">
      <c r="A1276" s="4"/>
      <c r="D1276" s="16"/>
      <c r="CO1276" s="4"/>
      <c r="DA1276" s="4"/>
      <c r="DE1276" s="4"/>
      <c r="DQ1276" s="4"/>
      <c r="DU1276" s="4"/>
      <c r="EG1276" s="4"/>
      <c r="EK1276" s="4"/>
      <c r="EW1276" s="4"/>
      <c r="FA1276" s="4"/>
      <c r="FM1276" s="4"/>
      <c r="FQ1276" s="4"/>
      <c r="GC1276" s="4"/>
      <c r="GG1276" s="4"/>
      <c r="GS1276" s="4"/>
      <c r="GW1276" s="4"/>
      <c r="HI1276" s="4"/>
      <c r="HM1276" s="4"/>
      <c r="HY1276" s="4"/>
      <c r="IC1276" s="4"/>
      <c r="IO1276" s="4"/>
      <c r="IS1276" s="4"/>
      <c r="JE1276" s="4"/>
      <c r="JI1276" s="4"/>
      <c r="JU1276" s="4"/>
      <c r="JY1276" s="4"/>
      <c r="KK1276" s="4"/>
      <c r="KO1276" s="4"/>
      <c r="LA1276" s="4"/>
      <c r="LE1276" s="4"/>
      <c r="LQ1276" s="4"/>
      <c r="LU1276" s="4"/>
      <c r="MG1276" s="4"/>
      <c r="MK1276" s="4"/>
      <c r="MW1276" s="4"/>
      <c r="NA1276" s="4"/>
      <c r="NM1276" s="4"/>
      <c r="NQ1276" s="4"/>
      <c r="OC1276" s="4"/>
      <c r="OG1276" s="4"/>
      <c r="OS1276" s="4"/>
      <c r="OW1276" s="4"/>
      <c r="PI1276" s="4"/>
      <c r="PM1276" s="4"/>
      <c r="PY1276" s="4"/>
      <c r="QC1276" s="4"/>
      <c r="QO1276" s="4"/>
      <c r="QS1276" s="4"/>
      <c r="RE1276" s="4"/>
      <c r="RI1276" s="4"/>
      <c r="RU1276" s="4"/>
      <c r="RY1276" s="4"/>
      <c r="SK1276" s="4"/>
      <c r="SO1276" s="4"/>
      <c r="TA1276" s="4"/>
      <c r="TE1276" s="4"/>
      <c r="TQ1276" s="4"/>
      <c r="TU1276" s="4"/>
      <c r="UG1276" s="4"/>
      <c r="UK1276" s="4"/>
      <c r="UW1276" s="4"/>
      <c r="VA1276" s="4"/>
      <c r="VM1276" s="4"/>
      <c r="VQ1276" s="4"/>
      <c r="WC1276" s="4"/>
      <c r="WG1276" s="4"/>
      <c r="WS1276" s="4"/>
      <c r="WW1276" s="4"/>
      <c r="XI1276" s="4"/>
      <c r="XM1276" s="4"/>
      <c r="XY1276" s="4"/>
      <c r="YC1276" s="4"/>
      <c r="YO1276" s="4"/>
      <c r="YS1276" s="4"/>
      <c r="ZE1276" s="4"/>
      <c r="ZI1276" s="4"/>
      <c r="ZU1276" s="4"/>
      <c r="ZY1276" s="4"/>
      <c r="AAK1276" s="4"/>
      <c r="AAO1276" s="4"/>
      <c r="ABA1276" s="4"/>
      <c r="ABE1276" s="4"/>
      <c r="ABQ1276" s="4"/>
      <c r="ABU1276" s="4"/>
      <c r="ACG1276" s="4"/>
      <c r="ACK1276" s="4"/>
      <c r="ACW1276" s="4"/>
      <c r="ADA1276" s="4"/>
      <c r="ADM1276" s="4"/>
      <c r="ADQ1276" s="4"/>
      <c r="AEC1276" s="4"/>
      <c r="AEG1276" s="4"/>
      <c r="AES1276" s="4"/>
      <c r="AEW1276" s="4"/>
      <c r="AFI1276" s="4"/>
      <c r="AFM1276" s="4"/>
      <c r="AFY1276" s="4"/>
      <c r="AGC1276" s="4"/>
      <c r="AGO1276" s="4"/>
      <c r="AGS1276" s="4"/>
      <c r="AHE1276" s="4"/>
      <c r="AHI1276" s="4"/>
      <c r="AHU1276" s="4"/>
      <c r="AHY1276" s="4"/>
      <c r="AIK1276" s="4"/>
      <c r="AIO1276" s="4"/>
      <c r="AJA1276" s="4"/>
      <c r="AJE1276" s="4"/>
      <c r="AJQ1276" s="4"/>
      <c r="AJU1276" s="4"/>
      <c r="AKG1276" s="4"/>
      <c r="AKK1276" s="4"/>
      <c r="AKW1276" s="4"/>
      <c r="ALA1276" s="4"/>
      <c r="ALM1276" s="4"/>
      <c r="ALQ1276" s="4"/>
      <c r="AMC1276" s="4"/>
      <c r="AMG1276" s="4"/>
      <c r="AMS1276" s="4"/>
      <c r="AMW1276" s="4"/>
      <c r="ANI1276" s="4"/>
      <c r="ANM1276" s="4"/>
      <c r="ANY1276" s="4"/>
      <c r="AOC1276" s="4"/>
      <c r="AOO1276" s="4"/>
      <c r="AOS1276" s="4"/>
      <c r="APE1276" s="4"/>
      <c r="API1276" s="4"/>
      <c r="APU1276" s="4"/>
      <c r="APY1276" s="4"/>
      <c r="AQK1276" s="4"/>
      <c r="AQO1276" s="4"/>
      <c r="ARA1276" s="4"/>
      <c r="ARE1276" s="4"/>
      <c r="ARQ1276" s="4"/>
      <c r="ARU1276" s="4"/>
      <c r="ASG1276" s="4"/>
      <c r="ASK1276" s="4"/>
      <c r="ASW1276" s="4"/>
      <c r="ATA1276" s="4"/>
      <c r="ATM1276" s="4"/>
      <c r="ATQ1276" s="4"/>
      <c r="AUC1276" s="4"/>
      <c r="AUG1276" s="4"/>
      <c r="AUS1276" s="4"/>
      <c r="AUW1276" s="4"/>
      <c r="AVI1276" s="4"/>
      <c r="AVM1276" s="4"/>
      <c r="AVY1276" s="4"/>
      <c r="AWC1276" s="4"/>
      <c r="AWO1276" s="4"/>
      <c r="AWS1276" s="4"/>
      <c r="AXE1276" s="4"/>
      <c r="AXI1276" s="4"/>
      <c r="AXU1276" s="4"/>
      <c r="AXY1276" s="4"/>
      <c r="AYK1276" s="4"/>
      <c r="AYO1276" s="4"/>
      <c r="AZA1276" s="4"/>
      <c r="AZE1276" s="4"/>
      <c r="AZQ1276" s="4"/>
      <c r="AZU1276" s="4"/>
      <c r="BAG1276" s="4"/>
      <c r="BAK1276" s="4"/>
      <c r="BAW1276" s="4"/>
      <c r="BBA1276" s="4"/>
      <c r="BBM1276" s="4"/>
      <c r="BBQ1276" s="4"/>
      <c r="BCC1276" s="4"/>
      <c r="BCG1276" s="4"/>
      <c r="BCS1276" s="4"/>
      <c r="BCW1276" s="4"/>
      <c r="BDI1276" s="4"/>
      <c r="BDM1276" s="4"/>
      <c r="BDY1276" s="4"/>
      <c r="BEC1276" s="4"/>
      <c r="BEO1276" s="4"/>
      <c r="BES1276" s="4"/>
      <c r="BFE1276" s="4"/>
      <c r="BFI1276" s="4"/>
      <c r="BFU1276" s="4"/>
    </row>
    <row r="1277" spans="1:1021 1033:1529" x14ac:dyDescent="0.2">
      <c r="A1277" s="4"/>
      <c r="D1277" s="16"/>
      <c r="CO1277" s="4"/>
      <c r="DA1277" s="4"/>
      <c r="DE1277" s="4"/>
      <c r="DQ1277" s="4"/>
      <c r="DU1277" s="4"/>
      <c r="EG1277" s="4"/>
      <c r="EK1277" s="4"/>
      <c r="EW1277" s="4"/>
      <c r="FA1277" s="4"/>
      <c r="FM1277" s="4"/>
      <c r="FQ1277" s="4"/>
      <c r="GC1277" s="4"/>
      <c r="GG1277" s="4"/>
      <c r="GS1277" s="4"/>
      <c r="GW1277" s="4"/>
      <c r="HI1277" s="4"/>
      <c r="HM1277" s="4"/>
      <c r="HY1277" s="4"/>
      <c r="IC1277" s="4"/>
      <c r="IO1277" s="4"/>
      <c r="IS1277" s="4"/>
      <c r="JE1277" s="4"/>
      <c r="JI1277" s="4"/>
      <c r="JU1277" s="4"/>
      <c r="JY1277" s="4"/>
      <c r="KK1277" s="4"/>
      <c r="KO1277" s="4"/>
      <c r="LA1277" s="4"/>
      <c r="LE1277" s="4"/>
      <c r="LQ1277" s="4"/>
      <c r="LU1277" s="4"/>
      <c r="MG1277" s="4"/>
      <c r="MK1277" s="4"/>
      <c r="MW1277" s="4"/>
      <c r="NA1277" s="4"/>
      <c r="NM1277" s="4"/>
      <c r="NQ1277" s="4"/>
      <c r="OC1277" s="4"/>
      <c r="OG1277" s="4"/>
      <c r="OS1277" s="4"/>
      <c r="OW1277" s="4"/>
      <c r="PI1277" s="4"/>
      <c r="PM1277" s="4"/>
      <c r="PY1277" s="4"/>
      <c r="QC1277" s="4"/>
      <c r="QO1277" s="4"/>
      <c r="QS1277" s="4"/>
      <c r="RE1277" s="4"/>
      <c r="RI1277" s="4"/>
      <c r="RU1277" s="4"/>
      <c r="RY1277" s="4"/>
      <c r="SK1277" s="4"/>
      <c r="SO1277" s="4"/>
      <c r="TA1277" s="4"/>
      <c r="TE1277" s="4"/>
      <c r="TQ1277" s="4"/>
      <c r="TU1277" s="4"/>
      <c r="UG1277" s="4"/>
      <c r="UK1277" s="4"/>
      <c r="UW1277" s="4"/>
      <c r="VA1277" s="4"/>
      <c r="VM1277" s="4"/>
      <c r="VQ1277" s="4"/>
      <c r="WC1277" s="4"/>
      <c r="WG1277" s="4"/>
      <c r="WS1277" s="4"/>
      <c r="WW1277" s="4"/>
      <c r="XI1277" s="4"/>
      <c r="XM1277" s="4"/>
      <c r="XY1277" s="4"/>
      <c r="YC1277" s="4"/>
      <c r="YO1277" s="4"/>
      <c r="YS1277" s="4"/>
      <c r="ZE1277" s="4"/>
      <c r="ZI1277" s="4"/>
      <c r="ZU1277" s="4"/>
      <c r="ZY1277" s="4"/>
      <c r="AAK1277" s="4"/>
      <c r="AAO1277" s="4"/>
      <c r="ABA1277" s="4"/>
      <c r="ABE1277" s="4"/>
      <c r="ABQ1277" s="4"/>
      <c r="ABU1277" s="4"/>
      <c r="ACG1277" s="4"/>
      <c r="ACK1277" s="4"/>
      <c r="ACW1277" s="4"/>
      <c r="ADA1277" s="4"/>
      <c r="ADM1277" s="4"/>
      <c r="ADQ1277" s="4"/>
      <c r="AEC1277" s="4"/>
      <c r="AEG1277" s="4"/>
      <c r="AES1277" s="4"/>
      <c r="AEW1277" s="4"/>
      <c r="AFI1277" s="4"/>
      <c r="AFM1277" s="4"/>
      <c r="AFY1277" s="4"/>
      <c r="AGC1277" s="4"/>
      <c r="AGO1277" s="4"/>
      <c r="AGS1277" s="4"/>
      <c r="AHE1277" s="4"/>
      <c r="AHI1277" s="4"/>
      <c r="AHU1277" s="4"/>
      <c r="AHY1277" s="4"/>
      <c r="AIK1277" s="4"/>
      <c r="AIO1277" s="4"/>
      <c r="AJA1277" s="4"/>
      <c r="AJE1277" s="4"/>
      <c r="AJQ1277" s="4"/>
      <c r="AJU1277" s="4"/>
      <c r="AKG1277" s="4"/>
      <c r="AKK1277" s="4"/>
      <c r="AKW1277" s="4"/>
      <c r="ALA1277" s="4"/>
      <c r="ALM1277" s="4"/>
      <c r="ALQ1277" s="4"/>
      <c r="AMC1277" s="4"/>
      <c r="AMG1277" s="4"/>
      <c r="AMS1277" s="4"/>
      <c r="AMW1277" s="4"/>
      <c r="ANI1277" s="4"/>
      <c r="ANM1277" s="4"/>
      <c r="ANY1277" s="4"/>
      <c r="AOC1277" s="4"/>
      <c r="AOO1277" s="4"/>
      <c r="AOS1277" s="4"/>
      <c r="APE1277" s="4"/>
      <c r="API1277" s="4"/>
      <c r="APU1277" s="4"/>
      <c r="APY1277" s="4"/>
      <c r="AQK1277" s="4"/>
      <c r="AQO1277" s="4"/>
      <c r="ARA1277" s="4"/>
      <c r="ARE1277" s="4"/>
      <c r="ARQ1277" s="4"/>
      <c r="ARU1277" s="4"/>
      <c r="ASG1277" s="4"/>
      <c r="ASK1277" s="4"/>
      <c r="ASW1277" s="4"/>
      <c r="ATA1277" s="4"/>
      <c r="ATM1277" s="4"/>
      <c r="ATQ1277" s="4"/>
      <c r="AUC1277" s="4"/>
      <c r="AUG1277" s="4"/>
      <c r="AUS1277" s="4"/>
      <c r="AUW1277" s="4"/>
      <c r="AVI1277" s="4"/>
      <c r="AVM1277" s="4"/>
      <c r="AVY1277" s="4"/>
      <c r="AWC1277" s="4"/>
      <c r="AWO1277" s="4"/>
      <c r="AWS1277" s="4"/>
      <c r="AXE1277" s="4"/>
      <c r="AXI1277" s="4"/>
      <c r="AXU1277" s="4"/>
      <c r="AXY1277" s="4"/>
      <c r="AYK1277" s="4"/>
      <c r="AYO1277" s="4"/>
      <c r="AZA1277" s="4"/>
      <c r="AZE1277" s="4"/>
      <c r="AZQ1277" s="4"/>
      <c r="AZU1277" s="4"/>
      <c r="BAG1277" s="4"/>
      <c r="BAK1277" s="4"/>
      <c r="BAW1277" s="4"/>
      <c r="BBA1277" s="4"/>
      <c r="BBM1277" s="4"/>
      <c r="BBQ1277" s="4"/>
      <c r="BCC1277" s="4"/>
      <c r="BCG1277" s="4"/>
      <c r="BCS1277" s="4"/>
      <c r="BCW1277" s="4"/>
      <c r="BDI1277" s="4"/>
      <c r="BDM1277" s="4"/>
      <c r="BDY1277" s="4"/>
      <c r="BEC1277" s="4"/>
      <c r="BEO1277" s="4"/>
      <c r="BES1277" s="4"/>
      <c r="BFE1277" s="4"/>
      <c r="BFI1277" s="4"/>
      <c r="BFU1277" s="4"/>
    </row>
    <row r="1278" spans="1:1021 1033:1529" x14ac:dyDescent="0.2">
      <c r="A1278" s="4"/>
      <c r="D1278" s="16"/>
      <c r="CO1278" s="4"/>
      <c r="DA1278" s="4"/>
      <c r="DE1278" s="4"/>
      <c r="DQ1278" s="4"/>
      <c r="DU1278" s="4"/>
      <c r="EG1278" s="4"/>
      <c r="EK1278" s="4"/>
      <c r="EW1278" s="4"/>
      <c r="FA1278" s="4"/>
      <c r="FM1278" s="4"/>
      <c r="FQ1278" s="4"/>
      <c r="GC1278" s="4"/>
      <c r="GG1278" s="4"/>
      <c r="GS1278" s="4"/>
      <c r="GW1278" s="4"/>
      <c r="HI1278" s="4"/>
      <c r="HM1278" s="4"/>
      <c r="HY1278" s="4"/>
      <c r="IC1278" s="4"/>
      <c r="IO1278" s="4"/>
      <c r="IS1278" s="4"/>
      <c r="JE1278" s="4"/>
      <c r="JI1278" s="4"/>
      <c r="JU1278" s="4"/>
      <c r="JY1278" s="4"/>
      <c r="KK1278" s="4"/>
      <c r="KO1278" s="4"/>
      <c r="LA1278" s="4"/>
      <c r="LE1278" s="4"/>
      <c r="LQ1278" s="4"/>
      <c r="LU1278" s="4"/>
      <c r="MG1278" s="4"/>
      <c r="MK1278" s="4"/>
      <c r="MW1278" s="4"/>
      <c r="NA1278" s="4"/>
      <c r="NM1278" s="4"/>
      <c r="NQ1278" s="4"/>
      <c r="OC1278" s="4"/>
      <c r="OG1278" s="4"/>
      <c r="OS1278" s="4"/>
      <c r="OW1278" s="4"/>
      <c r="PI1278" s="4"/>
      <c r="PM1278" s="4"/>
      <c r="PY1278" s="4"/>
      <c r="QC1278" s="4"/>
      <c r="QO1278" s="4"/>
      <c r="QS1278" s="4"/>
      <c r="RE1278" s="4"/>
      <c r="RI1278" s="4"/>
      <c r="RU1278" s="4"/>
      <c r="RY1278" s="4"/>
      <c r="SK1278" s="4"/>
      <c r="SO1278" s="4"/>
      <c r="TA1278" s="4"/>
      <c r="TE1278" s="4"/>
      <c r="TQ1278" s="4"/>
      <c r="TU1278" s="4"/>
      <c r="UG1278" s="4"/>
      <c r="UK1278" s="4"/>
      <c r="UW1278" s="4"/>
      <c r="VA1278" s="4"/>
      <c r="VM1278" s="4"/>
      <c r="VQ1278" s="4"/>
      <c r="WC1278" s="4"/>
      <c r="WG1278" s="4"/>
      <c r="WS1278" s="4"/>
      <c r="WW1278" s="4"/>
      <c r="XI1278" s="4"/>
      <c r="XM1278" s="4"/>
      <c r="XY1278" s="4"/>
      <c r="YC1278" s="4"/>
      <c r="YO1278" s="4"/>
      <c r="YS1278" s="4"/>
      <c r="ZE1278" s="4"/>
      <c r="ZI1278" s="4"/>
      <c r="ZU1278" s="4"/>
      <c r="ZY1278" s="4"/>
      <c r="AAK1278" s="4"/>
      <c r="AAO1278" s="4"/>
      <c r="ABA1278" s="4"/>
      <c r="ABE1278" s="4"/>
      <c r="ABQ1278" s="4"/>
      <c r="ABU1278" s="4"/>
      <c r="ACG1278" s="4"/>
      <c r="ACK1278" s="4"/>
      <c r="ACW1278" s="4"/>
      <c r="ADA1278" s="4"/>
      <c r="ADM1278" s="4"/>
      <c r="ADQ1278" s="4"/>
      <c r="AEC1278" s="4"/>
      <c r="AEG1278" s="4"/>
      <c r="AES1278" s="4"/>
      <c r="AEW1278" s="4"/>
      <c r="AFI1278" s="4"/>
      <c r="AFM1278" s="4"/>
      <c r="AFY1278" s="4"/>
      <c r="AGC1278" s="4"/>
      <c r="AGO1278" s="4"/>
      <c r="AGS1278" s="4"/>
      <c r="AHE1278" s="4"/>
      <c r="AHI1278" s="4"/>
      <c r="AHU1278" s="4"/>
      <c r="AHY1278" s="4"/>
      <c r="AIK1278" s="4"/>
      <c r="AIO1278" s="4"/>
      <c r="AJA1278" s="4"/>
      <c r="AJE1278" s="4"/>
      <c r="AJQ1278" s="4"/>
      <c r="AJU1278" s="4"/>
      <c r="AKG1278" s="4"/>
      <c r="AKK1278" s="4"/>
      <c r="AKW1278" s="4"/>
      <c r="ALA1278" s="4"/>
      <c r="ALM1278" s="4"/>
      <c r="ALQ1278" s="4"/>
      <c r="AMC1278" s="4"/>
      <c r="AMG1278" s="4"/>
      <c r="AMS1278" s="4"/>
      <c r="AMW1278" s="4"/>
      <c r="ANI1278" s="4"/>
      <c r="ANM1278" s="4"/>
      <c r="ANY1278" s="4"/>
      <c r="AOC1278" s="4"/>
      <c r="AOO1278" s="4"/>
      <c r="AOS1278" s="4"/>
      <c r="APE1278" s="4"/>
      <c r="API1278" s="4"/>
      <c r="APU1278" s="4"/>
      <c r="APY1278" s="4"/>
      <c r="AQK1278" s="4"/>
      <c r="AQO1278" s="4"/>
      <c r="ARA1278" s="4"/>
      <c r="ARE1278" s="4"/>
      <c r="ARQ1278" s="4"/>
      <c r="ARU1278" s="4"/>
      <c r="ASG1278" s="4"/>
      <c r="ASK1278" s="4"/>
      <c r="ASW1278" s="4"/>
      <c r="ATA1278" s="4"/>
      <c r="ATM1278" s="4"/>
      <c r="ATQ1278" s="4"/>
      <c r="AUC1278" s="4"/>
      <c r="AUG1278" s="4"/>
      <c r="AUS1278" s="4"/>
      <c r="AUW1278" s="4"/>
      <c r="AVI1278" s="4"/>
      <c r="AVM1278" s="4"/>
      <c r="AVY1278" s="4"/>
      <c r="AWC1278" s="4"/>
      <c r="AWO1278" s="4"/>
      <c r="AWS1278" s="4"/>
      <c r="AXE1278" s="4"/>
      <c r="AXI1278" s="4"/>
      <c r="AXU1278" s="4"/>
      <c r="AXY1278" s="4"/>
      <c r="AYK1278" s="4"/>
      <c r="AYO1278" s="4"/>
      <c r="AZA1278" s="4"/>
      <c r="AZE1278" s="4"/>
      <c r="AZQ1278" s="4"/>
      <c r="AZU1278" s="4"/>
      <c r="BAG1278" s="4"/>
      <c r="BAK1278" s="4"/>
      <c r="BAW1278" s="4"/>
      <c r="BBA1278" s="4"/>
      <c r="BBM1278" s="4"/>
      <c r="BBQ1278" s="4"/>
      <c r="BCC1278" s="4"/>
      <c r="BCG1278" s="4"/>
      <c r="BCS1278" s="4"/>
      <c r="BCW1278" s="4"/>
      <c r="BDI1278" s="4"/>
      <c r="BDM1278" s="4"/>
      <c r="BDY1278" s="4"/>
      <c r="BEC1278" s="4"/>
      <c r="BEO1278" s="4"/>
      <c r="BES1278" s="4"/>
      <c r="BFE1278" s="4"/>
      <c r="BFI1278" s="4"/>
      <c r="BFU1278" s="4"/>
    </row>
    <row r="1279" spans="1:1021 1033:1529" x14ac:dyDescent="0.2">
      <c r="A1279" s="4"/>
      <c r="D1279" s="16"/>
      <c r="CO1279" s="4"/>
      <c r="DA1279" s="4"/>
      <c r="DE1279" s="4"/>
      <c r="DQ1279" s="4"/>
      <c r="DU1279" s="4"/>
      <c r="EG1279" s="4"/>
      <c r="EK1279" s="4"/>
      <c r="EW1279" s="4"/>
      <c r="FA1279" s="4"/>
      <c r="FM1279" s="4"/>
      <c r="FQ1279" s="4"/>
      <c r="GC1279" s="4"/>
      <c r="GG1279" s="4"/>
      <c r="GS1279" s="4"/>
      <c r="GW1279" s="4"/>
      <c r="HI1279" s="4"/>
      <c r="HM1279" s="4"/>
      <c r="HY1279" s="4"/>
      <c r="IC1279" s="4"/>
      <c r="IO1279" s="4"/>
      <c r="IS1279" s="4"/>
      <c r="JE1279" s="4"/>
      <c r="JI1279" s="4"/>
      <c r="JU1279" s="4"/>
      <c r="JY1279" s="4"/>
      <c r="KK1279" s="4"/>
      <c r="KO1279" s="4"/>
      <c r="LA1279" s="4"/>
      <c r="LE1279" s="4"/>
      <c r="LQ1279" s="4"/>
      <c r="LU1279" s="4"/>
      <c r="MG1279" s="4"/>
      <c r="MK1279" s="4"/>
      <c r="MW1279" s="4"/>
      <c r="NA1279" s="4"/>
      <c r="NM1279" s="4"/>
      <c r="NQ1279" s="4"/>
      <c r="OC1279" s="4"/>
      <c r="OG1279" s="4"/>
      <c r="OS1279" s="4"/>
      <c r="OW1279" s="4"/>
      <c r="PI1279" s="4"/>
      <c r="PM1279" s="4"/>
      <c r="PY1279" s="4"/>
      <c r="QC1279" s="4"/>
      <c r="QO1279" s="4"/>
      <c r="QS1279" s="4"/>
      <c r="RE1279" s="4"/>
      <c r="RI1279" s="4"/>
      <c r="RU1279" s="4"/>
      <c r="RY1279" s="4"/>
      <c r="SK1279" s="4"/>
      <c r="SO1279" s="4"/>
      <c r="TA1279" s="4"/>
      <c r="TE1279" s="4"/>
      <c r="TQ1279" s="4"/>
      <c r="TU1279" s="4"/>
      <c r="UG1279" s="4"/>
      <c r="UK1279" s="4"/>
      <c r="UW1279" s="4"/>
      <c r="VA1279" s="4"/>
      <c r="VM1279" s="4"/>
      <c r="VQ1279" s="4"/>
      <c r="WC1279" s="4"/>
      <c r="WG1279" s="4"/>
      <c r="WS1279" s="4"/>
      <c r="WW1279" s="4"/>
      <c r="XI1279" s="4"/>
      <c r="XM1279" s="4"/>
      <c r="XY1279" s="4"/>
      <c r="YC1279" s="4"/>
      <c r="YO1279" s="4"/>
      <c r="YS1279" s="4"/>
      <c r="ZE1279" s="4"/>
      <c r="ZI1279" s="4"/>
      <c r="ZU1279" s="4"/>
      <c r="ZY1279" s="4"/>
      <c r="AAK1279" s="4"/>
      <c r="AAO1279" s="4"/>
      <c r="ABA1279" s="4"/>
      <c r="ABE1279" s="4"/>
      <c r="ABQ1279" s="4"/>
      <c r="ABU1279" s="4"/>
      <c r="ACG1279" s="4"/>
      <c r="ACK1279" s="4"/>
      <c r="ACW1279" s="4"/>
      <c r="ADA1279" s="4"/>
      <c r="ADM1279" s="4"/>
      <c r="ADQ1279" s="4"/>
      <c r="AEC1279" s="4"/>
      <c r="AEG1279" s="4"/>
      <c r="AES1279" s="4"/>
      <c r="AEW1279" s="4"/>
      <c r="AFI1279" s="4"/>
      <c r="AFM1279" s="4"/>
      <c r="AFY1279" s="4"/>
      <c r="AGC1279" s="4"/>
      <c r="AGO1279" s="4"/>
      <c r="AGS1279" s="4"/>
      <c r="AHE1279" s="4"/>
      <c r="AHI1279" s="4"/>
      <c r="AHU1279" s="4"/>
      <c r="AHY1279" s="4"/>
      <c r="AIK1279" s="4"/>
      <c r="AIO1279" s="4"/>
      <c r="AJA1279" s="4"/>
      <c r="AJE1279" s="4"/>
      <c r="AJQ1279" s="4"/>
      <c r="AJU1279" s="4"/>
      <c r="AKG1279" s="4"/>
      <c r="AKK1279" s="4"/>
      <c r="AKW1279" s="4"/>
      <c r="ALA1279" s="4"/>
      <c r="ALM1279" s="4"/>
      <c r="ALQ1279" s="4"/>
      <c r="AMC1279" s="4"/>
      <c r="AMG1279" s="4"/>
      <c r="AMS1279" s="4"/>
      <c r="AMW1279" s="4"/>
      <c r="ANI1279" s="4"/>
      <c r="ANM1279" s="4"/>
      <c r="ANY1279" s="4"/>
      <c r="AOC1279" s="4"/>
      <c r="AOO1279" s="4"/>
      <c r="AOS1279" s="4"/>
      <c r="APE1279" s="4"/>
      <c r="API1279" s="4"/>
      <c r="APU1279" s="4"/>
      <c r="APY1279" s="4"/>
      <c r="AQK1279" s="4"/>
      <c r="AQO1279" s="4"/>
      <c r="ARA1279" s="4"/>
      <c r="ARE1279" s="4"/>
      <c r="ARQ1279" s="4"/>
      <c r="ARU1279" s="4"/>
      <c r="ASG1279" s="4"/>
      <c r="ASK1279" s="4"/>
      <c r="ASW1279" s="4"/>
      <c r="ATA1279" s="4"/>
      <c r="ATM1279" s="4"/>
      <c r="ATQ1279" s="4"/>
      <c r="AUC1279" s="4"/>
      <c r="AUG1279" s="4"/>
      <c r="AUS1279" s="4"/>
      <c r="AUW1279" s="4"/>
      <c r="AVI1279" s="4"/>
      <c r="AVM1279" s="4"/>
      <c r="AVY1279" s="4"/>
      <c r="AWC1279" s="4"/>
      <c r="AWO1279" s="4"/>
      <c r="AWS1279" s="4"/>
      <c r="AXE1279" s="4"/>
      <c r="AXI1279" s="4"/>
      <c r="AXU1279" s="4"/>
      <c r="AXY1279" s="4"/>
      <c r="AYK1279" s="4"/>
      <c r="AYO1279" s="4"/>
      <c r="AZA1279" s="4"/>
      <c r="AZE1279" s="4"/>
      <c r="AZQ1279" s="4"/>
      <c r="AZU1279" s="4"/>
      <c r="BAG1279" s="4"/>
      <c r="BAK1279" s="4"/>
      <c r="BAW1279" s="4"/>
      <c r="BBA1279" s="4"/>
      <c r="BBM1279" s="4"/>
      <c r="BBQ1279" s="4"/>
      <c r="BCC1279" s="4"/>
      <c r="BCG1279" s="4"/>
      <c r="BCS1279" s="4"/>
      <c r="BCW1279" s="4"/>
      <c r="BDI1279" s="4"/>
      <c r="BDM1279" s="4"/>
      <c r="BDY1279" s="4"/>
      <c r="BEC1279" s="4"/>
      <c r="BEO1279" s="4"/>
      <c r="BES1279" s="4"/>
      <c r="BFE1279" s="4"/>
      <c r="BFI1279" s="4"/>
      <c r="BFU1279" s="4"/>
    </row>
    <row r="1280" spans="1:1021 1033:1529" x14ac:dyDescent="0.2">
      <c r="A1280" s="4"/>
      <c r="D1280" s="16"/>
      <c r="CO1280" s="4"/>
      <c r="DA1280" s="4"/>
      <c r="DE1280" s="4"/>
      <c r="DQ1280" s="4"/>
      <c r="DU1280" s="4"/>
      <c r="EG1280" s="4"/>
      <c r="EK1280" s="4"/>
      <c r="EW1280" s="4"/>
      <c r="FA1280" s="4"/>
      <c r="FM1280" s="4"/>
      <c r="FQ1280" s="4"/>
      <c r="GC1280" s="4"/>
      <c r="GG1280" s="4"/>
      <c r="GS1280" s="4"/>
      <c r="GW1280" s="4"/>
      <c r="HI1280" s="4"/>
      <c r="HM1280" s="4"/>
      <c r="HY1280" s="4"/>
      <c r="IC1280" s="4"/>
      <c r="IO1280" s="4"/>
      <c r="IS1280" s="4"/>
      <c r="JE1280" s="4"/>
      <c r="JI1280" s="4"/>
      <c r="JU1280" s="4"/>
      <c r="JY1280" s="4"/>
      <c r="KK1280" s="4"/>
      <c r="KO1280" s="4"/>
      <c r="LA1280" s="4"/>
      <c r="LE1280" s="4"/>
      <c r="LQ1280" s="4"/>
      <c r="LU1280" s="4"/>
      <c r="MG1280" s="4"/>
      <c r="MK1280" s="4"/>
      <c r="MW1280" s="4"/>
      <c r="NA1280" s="4"/>
      <c r="NM1280" s="4"/>
      <c r="NQ1280" s="4"/>
      <c r="OC1280" s="4"/>
      <c r="OG1280" s="4"/>
      <c r="OS1280" s="4"/>
      <c r="OW1280" s="4"/>
      <c r="PI1280" s="4"/>
      <c r="PM1280" s="4"/>
      <c r="PY1280" s="4"/>
      <c r="QC1280" s="4"/>
      <c r="QO1280" s="4"/>
      <c r="QS1280" s="4"/>
      <c r="RE1280" s="4"/>
      <c r="RI1280" s="4"/>
      <c r="RU1280" s="4"/>
      <c r="RY1280" s="4"/>
      <c r="SK1280" s="4"/>
      <c r="SO1280" s="4"/>
      <c r="TA1280" s="4"/>
      <c r="TE1280" s="4"/>
      <c r="TQ1280" s="4"/>
      <c r="TU1280" s="4"/>
      <c r="UG1280" s="4"/>
      <c r="UK1280" s="4"/>
      <c r="UW1280" s="4"/>
      <c r="VA1280" s="4"/>
      <c r="VM1280" s="4"/>
      <c r="VQ1280" s="4"/>
      <c r="WC1280" s="4"/>
      <c r="WG1280" s="4"/>
      <c r="WS1280" s="4"/>
      <c r="WW1280" s="4"/>
      <c r="XI1280" s="4"/>
      <c r="XM1280" s="4"/>
      <c r="XY1280" s="4"/>
      <c r="YC1280" s="4"/>
      <c r="YO1280" s="4"/>
      <c r="YS1280" s="4"/>
      <c r="ZE1280" s="4"/>
      <c r="ZI1280" s="4"/>
      <c r="ZU1280" s="4"/>
      <c r="ZY1280" s="4"/>
      <c r="AAK1280" s="4"/>
      <c r="AAO1280" s="4"/>
      <c r="ABA1280" s="4"/>
      <c r="ABE1280" s="4"/>
      <c r="ABQ1280" s="4"/>
      <c r="ABU1280" s="4"/>
      <c r="ACG1280" s="4"/>
      <c r="ACK1280" s="4"/>
      <c r="ACW1280" s="4"/>
      <c r="ADA1280" s="4"/>
      <c r="ADM1280" s="4"/>
      <c r="ADQ1280" s="4"/>
      <c r="AEC1280" s="4"/>
      <c r="AEG1280" s="4"/>
      <c r="AES1280" s="4"/>
      <c r="AEW1280" s="4"/>
      <c r="AFI1280" s="4"/>
      <c r="AFM1280" s="4"/>
      <c r="AFY1280" s="4"/>
      <c r="AGC1280" s="4"/>
      <c r="AGO1280" s="4"/>
      <c r="AGS1280" s="4"/>
      <c r="AHE1280" s="4"/>
      <c r="AHI1280" s="4"/>
      <c r="AHU1280" s="4"/>
      <c r="AHY1280" s="4"/>
      <c r="AIK1280" s="4"/>
      <c r="AIO1280" s="4"/>
      <c r="AJA1280" s="4"/>
      <c r="AJE1280" s="4"/>
      <c r="AJQ1280" s="4"/>
      <c r="AJU1280" s="4"/>
      <c r="AKG1280" s="4"/>
      <c r="AKK1280" s="4"/>
      <c r="AKW1280" s="4"/>
      <c r="ALA1280" s="4"/>
      <c r="ALM1280" s="4"/>
      <c r="ALQ1280" s="4"/>
      <c r="AMC1280" s="4"/>
      <c r="AMG1280" s="4"/>
      <c r="AMS1280" s="4"/>
      <c r="AMW1280" s="4"/>
      <c r="ANI1280" s="4"/>
      <c r="ANM1280" s="4"/>
      <c r="ANY1280" s="4"/>
      <c r="AOC1280" s="4"/>
      <c r="AOO1280" s="4"/>
      <c r="AOS1280" s="4"/>
      <c r="APE1280" s="4"/>
      <c r="API1280" s="4"/>
      <c r="APU1280" s="4"/>
      <c r="APY1280" s="4"/>
      <c r="AQK1280" s="4"/>
      <c r="AQO1280" s="4"/>
      <c r="ARA1280" s="4"/>
      <c r="ARE1280" s="4"/>
      <c r="ARQ1280" s="4"/>
      <c r="ARU1280" s="4"/>
      <c r="ASG1280" s="4"/>
      <c r="ASK1280" s="4"/>
      <c r="ASW1280" s="4"/>
      <c r="ATA1280" s="4"/>
      <c r="ATM1280" s="4"/>
      <c r="ATQ1280" s="4"/>
      <c r="AUC1280" s="4"/>
      <c r="AUG1280" s="4"/>
      <c r="AUS1280" s="4"/>
      <c r="AUW1280" s="4"/>
      <c r="AVI1280" s="4"/>
      <c r="AVM1280" s="4"/>
      <c r="AVY1280" s="4"/>
      <c r="AWC1280" s="4"/>
      <c r="AWO1280" s="4"/>
      <c r="AWS1280" s="4"/>
      <c r="AXE1280" s="4"/>
      <c r="AXI1280" s="4"/>
      <c r="AXU1280" s="4"/>
      <c r="AXY1280" s="4"/>
      <c r="AYK1280" s="4"/>
      <c r="AYO1280" s="4"/>
      <c r="AZA1280" s="4"/>
      <c r="AZE1280" s="4"/>
      <c r="AZQ1280" s="4"/>
      <c r="AZU1280" s="4"/>
      <c r="BAG1280" s="4"/>
      <c r="BAK1280" s="4"/>
      <c r="BAW1280" s="4"/>
      <c r="BBA1280" s="4"/>
      <c r="BBM1280" s="4"/>
      <c r="BBQ1280" s="4"/>
      <c r="BCC1280" s="4"/>
      <c r="BCG1280" s="4"/>
      <c r="BCS1280" s="4"/>
      <c r="BCW1280" s="4"/>
      <c r="BDI1280" s="4"/>
      <c r="BDM1280" s="4"/>
      <c r="BDY1280" s="4"/>
      <c r="BEC1280" s="4"/>
      <c r="BEO1280" s="4"/>
      <c r="BES1280" s="4"/>
      <c r="BFE1280" s="4"/>
      <c r="BFI1280" s="4"/>
      <c r="BFU1280" s="4"/>
    </row>
    <row r="1281" spans="1:1021 1033:1529" x14ac:dyDescent="0.2">
      <c r="A1281" s="4"/>
      <c r="D1281" s="16"/>
      <c r="CO1281" s="4"/>
      <c r="DA1281" s="4"/>
      <c r="DE1281" s="4"/>
      <c r="DQ1281" s="4"/>
      <c r="DU1281" s="4"/>
      <c r="EG1281" s="4"/>
      <c r="EK1281" s="4"/>
      <c r="EW1281" s="4"/>
      <c r="FA1281" s="4"/>
      <c r="FM1281" s="4"/>
      <c r="FQ1281" s="4"/>
      <c r="GC1281" s="4"/>
      <c r="GG1281" s="4"/>
      <c r="GS1281" s="4"/>
      <c r="GW1281" s="4"/>
      <c r="HI1281" s="4"/>
      <c r="HM1281" s="4"/>
      <c r="HY1281" s="4"/>
      <c r="IC1281" s="4"/>
      <c r="IO1281" s="4"/>
      <c r="IS1281" s="4"/>
      <c r="JE1281" s="4"/>
      <c r="JI1281" s="4"/>
      <c r="JU1281" s="4"/>
      <c r="JY1281" s="4"/>
      <c r="KK1281" s="4"/>
      <c r="KO1281" s="4"/>
      <c r="LA1281" s="4"/>
      <c r="LE1281" s="4"/>
      <c r="LQ1281" s="4"/>
      <c r="LU1281" s="4"/>
      <c r="MG1281" s="4"/>
      <c r="MK1281" s="4"/>
      <c r="MW1281" s="4"/>
      <c r="NA1281" s="4"/>
      <c r="NM1281" s="4"/>
      <c r="NQ1281" s="4"/>
      <c r="OC1281" s="4"/>
      <c r="OG1281" s="4"/>
      <c r="OS1281" s="4"/>
      <c r="OW1281" s="4"/>
      <c r="PI1281" s="4"/>
      <c r="PM1281" s="4"/>
      <c r="PY1281" s="4"/>
      <c r="QC1281" s="4"/>
      <c r="QO1281" s="4"/>
      <c r="QS1281" s="4"/>
      <c r="RE1281" s="4"/>
      <c r="RI1281" s="4"/>
      <c r="RU1281" s="4"/>
      <c r="RY1281" s="4"/>
      <c r="SK1281" s="4"/>
      <c r="SO1281" s="4"/>
      <c r="TA1281" s="4"/>
      <c r="TE1281" s="4"/>
      <c r="TQ1281" s="4"/>
      <c r="TU1281" s="4"/>
      <c r="UG1281" s="4"/>
      <c r="UK1281" s="4"/>
      <c r="UW1281" s="4"/>
      <c r="VA1281" s="4"/>
      <c r="VM1281" s="4"/>
      <c r="VQ1281" s="4"/>
      <c r="WC1281" s="4"/>
      <c r="WG1281" s="4"/>
      <c r="WS1281" s="4"/>
      <c r="WW1281" s="4"/>
      <c r="XI1281" s="4"/>
      <c r="XM1281" s="4"/>
      <c r="XY1281" s="4"/>
      <c r="YC1281" s="4"/>
      <c r="YO1281" s="4"/>
      <c r="YS1281" s="4"/>
      <c r="ZE1281" s="4"/>
      <c r="ZI1281" s="4"/>
      <c r="ZU1281" s="4"/>
      <c r="ZY1281" s="4"/>
      <c r="AAK1281" s="4"/>
      <c r="AAO1281" s="4"/>
      <c r="ABA1281" s="4"/>
      <c r="ABE1281" s="4"/>
      <c r="ABQ1281" s="4"/>
      <c r="ABU1281" s="4"/>
      <c r="ACG1281" s="4"/>
      <c r="ACK1281" s="4"/>
      <c r="ACW1281" s="4"/>
      <c r="ADA1281" s="4"/>
      <c r="ADM1281" s="4"/>
      <c r="ADQ1281" s="4"/>
      <c r="AEC1281" s="4"/>
      <c r="AEG1281" s="4"/>
      <c r="AES1281" s="4"/>
      <c r="AEW1281" s="4"/>
      <c r="AFI1281" s="4"/>
      <c r="AFM1281" s="4"/>
      <c r="AFY1281" s="4"/>
      <c r="AGC1281" s="4"/>
      <c r="AGO1281" s="4"/>
      <c r="AGS1281" s="4"/>
      <c r="AHE1281" s="4"/>
      <c r="AHI1281" s="4"/>
      <c r="AHU1281" s="4"/>
      <c r="AHY1281" s="4"/>
      <c r="AIK1281" s="4"/>
      <c r="AIO1281" s="4"/>
      <c r="AJA1281" s="4"/>
      <c r="AJE1281" s="4"/>
      <c r="AJQ1281" s="4"/>
      <c r="AJU1281" s="4"/>
      <c r="AKG1281" s="4"/>
      <c r="AKK1281" s="4"/>
      <c r="AKW1281" s="4"/>
      <c r="ALA1281" s="4"/>
      <c r="ALM1281" s="4"/>
      <c r="ALQ1281" s="4"/>
      <c r="AMC1281" s="4"/>
      <c r="AMG1281" s="4"/>
      <c r="AMS1281" s="4"/>
      <c r="AMW1281" s="4"/>
      <c r="ANI1281" s="4"/>
      <c r="ANM1281" s="4"/>
      <c r="ANY1281" s="4"/>
      <c r="AOC1281" s="4"/>
      <c r="AOO1281" s="4"/>
      <c r="AOS1281" s="4"/>
      <c r="APE1281" s="4"/>
      <c r="API1281" s="4"/>
      <c r="APU1281" s="4"/>
      <c r="APY1281" s="4"/>
      <c r="AQK1281" s="4"/>
      <c r="AQO1281" s="4"/>
      <c r="ARA1281" s="4"/>
      <c r="ARE1281" s="4"/>
      <c r="ARQ1281" s="4"/>
      <c r="ARU1281" s="4"/>
      <c r="ASG1281" s="4"/>
      <c r="ASK1281" s="4"/>
      <c r="ASW1281" s="4"/>
      <c r="ATA1281" s="4"/>
      <c r="ATM1281" s="4"/>
      <c r="ATQ1281" s="4"/>
      <c r="AUC1281" s="4"/>
      <c r="AUG1281" s="4"/>
      <c r="AUS1281" s="4"/>
      <c r="AUW1281" s="4"/>
      <c r="AVI1281" s="4"/>
      <c r="AVM1281" s="4"/>
      <c r="AVY1281" s="4"/>
      <c r="AWC1281" s="4"/>
      <c r="AWO1281" s="4"/>
      <c r="AWS1281" s="4"/>
      <c r="AXE1281" s="4"/>
      <c r="AXI1281" s="4"/>
      <c r="AXU1281" s="4"/>
      <c r="AXY1281" s="4"/>
      <c r="AYK1281" s="4"/>
      <c r="AYO1281" s="4"/>
      <c r="AZA1281" s="4"/>
      <c r="AZE1281" s="4"/>
      <c r="AZQ1281" s="4"/>
      <c r="AZU1281" s="4"/>
      <c r="BAG1281" s="4"/>
      <c r="BAK1281" s="4"/>
      <c r="BAW1281" s="4"/>
      <c r="BBA1281" s="4"/>
      <c r="BBM1281" s="4"/>
      <c r="BBQ1281" s="4"/>
      <c r="BCC1281" s="4"/>
      <c r="BCG1281" s="4"/>
      <c r="BCS1281" s="4"/>
      <c r="BCW1281" s="4"/>
      <c r="BDI1281" s="4"/>
      <c r="BDM1281" s="4"/>
      <c r="BDY1281" s="4"/>
      <c r="BEC1281" s="4"/>
      <c r="BEO1281" s="4"/>
      <c r="BES1281" s="4"/>
      <c r="BFE1281" s="4"/>
      <c r="BFI1281" s="4"/>
      <c r="BFU1281" s="4"/>
    </row>
    <row r="1282" spans="1:1021 1033:1529" x14ac:dyDescent="0.2">
      <c r="A1282" s="4"/>
      <c r="D1282" s="16"/>
      <c r="CO1282" s="4"/>
      <c r="DA1282" s="4"/>
      <c r="DE1282" s="4"/>
      <c r="DQ1282" s="4"/>
      <c r="DU1282" s="4"/>
      <c r="EG1282" s="4"/>
      <c r="EK1282" s="4"/>
      <c r="EW1282" s="4"/>
      <c r="FA1282" s="4"/>
      <c r="FM1282" s="4"/>
      <c r="FQ1282" s="4"/>
      <c r="GC1282" s="4"/>
      <c r="GG1282" s="4"/>
      <c r="GS1282" s="4"/>
      <c r="GW1282" s="4"/>
      <c r="HI1282" s="4"/>
      <c r="HM1282" s="4"/>
      <c r="HY1282" s="4"/>
      <c r="IC1282" s="4"/>
      <c r="IO1282" s="4"/>
      <c r="IS1282" s="4"/>
      <c r="JE1282" s="4"/>
      <c r="JI1282" s="4"/>
      <c r="JU1282" s="4"/>
      <c r="JY1282" s="4"/>
      <c r="KK1282" s="4"/>
      <c r="KO1282" s="4"/>
      <c r="LA1282" s="4"/>
      <c r="LE1282" s="4"/>
      <c r="LQ1282" s="4"/>
      <c r="LU1282" s="4"/>
      <c r="MG1282" s="4"/>
      <c r="MK1282" s="4"/>
      <c r="MW1282" s="4"/>
      <c r="NA1282" s="4"/>
      <c r="NM1282" s="4"/>
      <c r="NQ1282" s="4"/>
      <c r="OC1282" s="4"/>
      <c r="OG1282" s="4"/>
      <c r="OS1282" s="4"/>
      <c r="OW1282" s="4"/>
      <c r="PI1282" s="4"/>
      <c r="PM1282" s="4"/>
      <c r="PY1282" s="4"/>
      <c r="QC1282" s="4"/>
      <c r="QO1282" s="4"/>
      <c r="QS1282" s="4"/>
      <c r="RE1282" s="4"/>
      <c r="RI1282" s="4"/>
      <c r="RU1282" s="4"/>
      <c r="RY1282" s="4"/>
      <c r="SK1282" s="4"/>
      <c r="SO1282" s="4"/>
      <c r="TA1282" s="4"/>
      <c r="TE1282" s="4"/>
      <c r="TQ1282" s="4"/>
      <c r="TU1282" s="4"/>
      <c r="UG1282" s="4"/>
      <c r="UK1282" s="4"/>
      <c r="UW1282" s="4"/>
      <c r="VA1282" s="4"/>
      <c r="VM1282" s="4"/>
      <c r="VQ1282" s="4"/>
      <c r="WC1282" s="4"/>
      <c r="WG1282" s="4"/>
      <c r="WS1282" s="4"/>
      <c r="WW1282" s="4"/>
      <c r="XI1282" s="4"/>
      <c r="XM1282" s="4"/>
      <c r="XY1282" s="4"/>
      <c r="YC1282" s="4"/>
      <c r="YO1282" s="4"/>
      <c r="YS1282" s="4"/>
      <c r="ZE1282" s="4"/>
      <c r="ZI1282" s="4"/>
      <c r="ZU1282" s="4"/>
      <c r="ZY1282" s="4"/>
      <c r="AAK1282" s="4"/>
      <c r="AAO1282" s="4"/>
      <c r="ABA1282" s="4"/>
      <c r="ABE1282" s="4"/>
      <c r="ABQ1282" s="4"/>
      <c r="ABU1282" s="4"/>
      <c r="ACG1282" s="4"/>
      <c r="ACK1282" s="4"/>
      <c r="ACW1282" s="4"/>
      <c r="ADA1282" s="4"/>
      <c r="ADM1282" s="4"/>
      <c r="ADQ1282" s="4"/>
      <c r="AEC1282" s="4"/>
      <c r="AEG1282" s="4"/>
      <c r="AES1282" s="4"/>
      <c r="AEW1282" s="4"/>
      <c r="AFI1282" s="4"/>
      <c r="AFM1282" s="4"/>
      <c r="AFY1282" s="4"/>
      <c r="AGC1282" s="4"/>
      <c r="AGO1282" s="4"/>
      <c r="AGS1282" s="4"/>
      <c r="AHE1282" s="4"/>
      <c r="AHI1282" s="4"/>
      <c r="AHU1282" s="4"/>
      <c r="AHY1282" s="4"/>
      <c r="AIK1282" s="4"/>
      <c r="AIO1282" s="4"/>
      <c r="AJA1282" s="4"/>
      <c r="AJE1282" s="4"/>
      <c r="AJQ1282" s="4"/>
      <c r="AJU1282" s="4"/>
      <c r="AKG1282" s="4"/>
      <c r="AKK1282" s="4"/>
      <c r="AKW1282" s="4"/>
      <c r="ALA1282" s="4"/>
      <c r="ALM1282" s="4"/>
      <c r="ALQ1282" s="4"/>
      <c r="AMC1282" s="4"/>
      <c r="AMG1282" s="4"/>
      <c r="AMS1282" s="4"/>
      <c r="AMW1282" s="4"/>
      <c r="ANI1282" s="4"/>
      <c r="ANM1282" s="4"/>
      <c r="ANY1282" s="4"/>
      <c r="AOC1282" s="4"/>
      <c r="AOO1282" s="4"/>
      <c r="AOS1282" s="4"/>
      <c r="APE1282" s="4"/>
      <c r="API1282" s="4"/>
      <c r="APU1282" s="4"/>
      <c r="APY1282" s="4"/>
      <c r="AQK1282" s="4"/>
      <c r="AQO1282" s="4"/>
      <c r="ARA1282" s="4"/>
      <c r="ARE1282" s="4"/>
      <c r="ARQ1282" s="4"/>
      <c r="ARU1282" s="4"/>
      <c r="ASG1282" s="4"/>
      <c r="ASK1282" s="4"/>
      <c r="ASW1282" s="4"/>
      <c r="ATA1282" s="4"/>
      <c r="ATM1282" s="4"/>
      <c r="ATQ1282" s="4"/>
      <c r="AUC1282" s="4"/>
      <c r="AUG1282" s="4"/>
      <c r="AUS1282" s="4"/>
      <c r="AUW1282" s="4"/>
      <c r="AVI1282" s="4"/>
      <c r="AVM1282" s="4"/>
      <c r="AVY1282" s="4"/>
      <c r="AWC1282" s="4"/>
      <c r="AWO1282" s="4"/>
      <c r="AWS1282" s="4"/>
      <c r="AXE1282" s="4"/>
      <c r="AXI1282" s="4"/>
      <c r="AXU1282" s="4"/>
      <c r="AXY1282" s="4"/>
      <c r="AYK1282" s="4"/>
      <c r="AYO1282" s="4"/>
      <c r="AZA1282" s="4"/>
      <c r="AZE1282" s="4"/>
      <c r="AZQ1282" s="4"/>
      <c r="AZU1282" s="4"/>
      <c r="BAG1282" s="4"/>
      <c r="BAK1282" s="4"/>
      <c r="BAW1282" s="4"/>
      <c r="BBA1282" s="4"/>
      <c r="BBM1282" s="4"/>
      <c r="BBQ1282" s="4"/>
      <c r="BCC1282" s="4"/>
      <c r="BCG1282" s="4"/>
      <c r="BCS1282" s="4"/>
      <c r="BCW1282" s="4"/>
      <c r="BDI1282" s="4"/>
      <c r="BDM1282" s="4"/>
      <c r="BDY1282" s="4"/>
      <c r="BEC1282" s="4"/>
      <c r="BEO1282" s="4"/>
      <c r="BES1282" s="4"/>
      <c r="BFE1282" s="4"/>
      <c r="BFI1282" s="4"/>
      <c r="BFU1282" s="4"/>
    </row>
    <row r="1283" spans="1:1021 1033:1529" x14ac:dyDescent="0.2">
      <c r="A1283" s="4"/>
      <c r="D1283" s="16"/>
      <c r="CO1283" s="4"/>
      <c r="DA1283" s="4"/>
      <c r="DE1283" s="4"/>
      <c r="DQ1283" s="4"/>
      <c r="DU1283" s="4"/>
      <c r="EG1283" s="4"/>
      <c r="EK1283" s="4"/>
      <c r="EW1283" s="4"/>
      <c r="FA1283" s="4"/>
      <c r="FM1283" s="4"/>
      <c r="FQ1283" s="4"/>
      <c r="GC1283" s="4"/>
      <c r="GG1283" s="4"/>
      <c r="GS1283" s="4"/>
      <c r="GW1283" s="4"/>
      <c r="HI1283" s="4"/>
      <c r="HM1283" s="4"/>
      <c r="HY1283" s="4"/>
      <c r="IC1283" s="4"/>
      <c r="IO1283" s="4"/>
      <c r="IS1283" s="4"/>
      <c r="JE1283" s="4"/>
      <c r="JI1283" s="4"/>
      <c r="JU1283" s="4"/>
      <c r="JY1283" s="4"/>
      <c r="KK1283" s="4"/>
      <c r="KO1283" s="4"/>
      <c r="LA1283" s="4"/>
      <c r="LE1283" s="4"/>
      <c r="LQ1283" s="4"/>
      <c r="LU1283" s="4"/>
      <c r="MG1283" s="4"/>
      <c r="MK1283" s="4"/>
      <c r="MW1283" s="4"/>
      <c r="NA1283" s="4"/>
      <c r="NM1283" s="4"/>
      <c r="NQ1283" s="4"/>
      <c r="OC1283" s="4"/>
      <c r="OG1283" s="4"/>
      <c r="OS1283" s="4"/>
      <c r="OW1283" s="4"/>
      <c r="PI1283" s="4"/>
      <c r="PM1283" s="4"/>
      <c r="PY1283" s="4"/>
      <c r="QC1283" s="4"/>
      <c r="QO1283" s="4"/>
      <c r="QS1283" s="4"/>
      <c r="RE1283" s="4"/>
      <c r="RI1283" s="4"/>
      <c r="RU1283" s="4"/>
      <c r="RY1283" s="4"/>
      <c r="SK1283" s="4"/>
      <c r="SO1283" s="4"/>
      <c r="TA1283" s="4"/>
      <c r="TE1283" s="4"/>
      <c r="TQ1283" s="4"/>
      <c r="TU1283" s="4"/>
      <c r="UG1283" s="4"/>
      <c r="UK1283" s="4"/>
      <c r="UW1283" s="4"/>
      <c r="VA1283" s="4"/>
      <c r="VM1283" s="4"/>
      <c r="VQ1283" s="4"/>
      <c r="WC1283" s="4"/>
      <c r="WG1283" s="4"/>
      <c r="WS1283" s="4"/>
      <c r="WW1283" s="4"/>
      <c r="XI1283" s="4"/>
      <c r="XM1283" s="4"/>
      <c r="XY1283" s="4"/>
      <c r="YC1283" s="4"/>
      <c r="YO1283" s="4"/>
      <c r="YS1283" s="4"/>
      <c r="ZE1283" s="4"/>
      <c r="ZI1283" s="4"/>
      <c r="ZU1283" s="4"/>
      <c r="ZY1283" s="4"/>
      <c r="AAK1283" s="4"/>
      <c r="AAO1283" s="4"/>
      <c r="ABA1283" s="4"/>
      <c r="ABE1283" s="4"/>
      <c r="ABQ1283" s="4"/>
      <c r="ABU1283" s="4"/>
      <c r="ACG1283" s="4"/>
      <c r="ACK1283" s="4"/>
      <c r="ACW1283" s="4"/>
      <c r="ADA1283" s="4"/>
      <c r="ADM1283" s="4"/>
      <c r="ADQ1283" s="4"/>
      <c r="AEC1283" s="4"/>
      <c r="AEG1283" s="4"/>
      <c r="AES1283" s="4"/>
      <c r="AEW1283" s="4"/>
      <c r="AFI1283" s="4"/>
      <c r="AFM1283" s="4"/>
      <c r="AFY1283" s="4"/>
      <c r="AGC1283" s="4"/>
      <c r="AGO1283" s="4"/>
      <c r="AGS1283" s="4"/>
      <c r="AHE1283" s="4"/>
      <c r="AHI1283" s="4"/>
      <c r="AHU1283" s="4"/>
      <c r="AHY1283" s="4"/>
      <c r="AIK1283" s="4"/>
      <c r="AIO1283" s="4"/>
      <c r="AJA1283" s="4"/>
      <c r="AJE1283" s="4"/>
      <c r="AJQ1283" s="4"/>
      <c r="AJU1283" s="4"/>
      <c r="AKG1283" s="4"/>
      <c r="AKK1283" s="4"/>
      <c r="AKW1283" s="4"/>
      <c r="ALA1283" s="4"/>
      <c r="ALM1283" s="4"/>
      <c r="ALQ1283" s="4"/>
      <c r="AMC1283" s="4"/>
      <c r="AMG1283" s="4"/>
      <c r="AMS1283" s="4"/>
      <c r="AMW1283" s="4"/>
      <c r="ANI1283" s="4"/>
      <c r="ANM1283" s="4"/>
      <c r="ANY1283" s="4"/>
      <c r="AOC1283" s="4"/>
      <c r="AOO1283" s="4"/>
      <c r="AOS1283" s="4"/>
      <c r="APE1283" s="4"/>
      <c r="API1283" s="4"/>
      <c r="APU1283" s="4"/>
      <c r="APY1283" s="4"/>
      <c r="AQK1283" s="4"/>
      <c r="AQO1283" s="4"/>
      <c r="ARA1283" s="4"/>
      <c r="ARE1283" s="4"/>
      <c r="ARQ1283" s="4"/>
      <c r="ARU1283" s="4"/>
      <c r="ASG1283" s="4"/>
      <c r="ASK1283" s="4"/>
      <c r="ASW1283" s="4"/>
      <c r="ATA1283" s="4"/>
      <c r="ATM1283" s="4"/>
      <c r="ATQ1283" s="4"/>
      <c r="AUC1283" s="4"/>
      <c r="AUG1283" s="4"/>
      <c r="AUS1283" s="4"/>
      <c r="AUW1283" s="4"/>
      <c r="AVI1283" s="4"/>
      <c r="AVM1283" s="4"/>
      <c r="AVY1283" s="4"/>
      <c r="AWC1283" s="4"/>
      <c r="AWO1283" s="4"/>
      <c r="AWS1283" s="4"/>
      <c r="AXE1283" s="4"/>
      <c r="AXI1283" s="4"/>
      <c r="AXU1283" s="4"/>
      <c r="AXY1283" s="4"/>
      <c r="AYK1283" s="4"/>
      <c r="AYO1283" s="4"/>
      <c r="AZA1283" s="4"/>
      <c r="AZE1283" s="4"/>
      <c r="AZQ1283" s="4"/>
      <c r="AZU1283" s="4"/>
      <c r="BAG1283" s="4"/>
      <c r="BAK1283" s="4"/>
      <c r="BAW1283" s="4"/>
      <c r="BBA1283" s="4"/>
      <c r="BBM1283" s="4"/>
      <c r="BBQ1283" s="4"/>
      <c r="BCC1283" s="4"/>
      <c r="BCG1283" s="4"/>
      <c r="BCS1283" s="4"/>
      <c r="BCW1283" s="4"/>
      <c r="BDI1283" s="4"/>
      <c r="BDM1283" s="4"/>
      <c r="BDY1283" s="4"/>
      <c r="BEC1283" s="4"/>
      <c r="BEO1283" s="4"/>
      <c r="BES1283" s="4"/>
      <c r="BFE1283" s="4"/>
      <c r="BFI1283" s="4"/>
      <c r="BFU1283" s="4"/>
    </row>
    <row r="1284" spans="1:1021 1033:1529" x14ac:dyDescent="0.2">
      <c r="A1284" s="4"/>
      <c r="D1284" s="16"/>
      <c r="CO1284" s="4"/>
      <c r="DA1284" s="4"/>
      <c r="DE1284" s="4"/>
      <c r="DQ1284" s="4"/>
      <c r="DU1284" s="4"/>
      <c r="EG1284" s="4"/>
      <c r="EK1284" s="4"/>
      <c r="EW1284" s="4"/>
      <c r="FA1284" s="4"/>
      <c r="FM1284" s="4"/>
      <c r="FQ1284" s="4"/>
      <c r="GC1284" s="4"/>
      <c r="GG1284" s="4"/>
      <c r="GS1284" s="4"/>
      <c r="GW1284" s="4"/>
      <c r="HI1284" s="4"/>
      <c r="HM1284" s="4"/>
      <c r="HY1284" s="4"/>
      <c r="IC1284" s="4"/>
      <c r="IO1284" s="4"/>
      <c r="IS1284" s="4"/>
      <c r="JE1284" s="4"/>
      <c r="JI1284" s="4"/>
      <c r="JU1284" s="4"/>
      <c r="JY1284" s="4"/>
      <c r="KK1284" s="4"/>
      <c r="KO1284" s="4"/>
      <c r="LA1284" s="4"/>
      <c r="LE1284" s="4"/>
      <c r="LQ1284" s="4"/>
      <c r="LU1284" s="4"/>
      <c r="MG1284" s="4"/>
      <c r="MK1284" s="4"/>
      <c r="MW1284" s="4"/>
      <c r="NA1284" s="4"/>
      <c r="NM1284" s="4"/>
      <c r="NQ1284" s="4"/>
      <c r="OC1284" s="4"/>
      <c r="OG1284" s="4"/>
      <c r="OS1284" s="4"/>
      <c r="OW1284" s="4"/>
      <c r="PI1284" s="4"/>
      <c r="PM1284" s="4"/>
      <c r="PY1284" s="4"/>
      <c r="QC1284" s="4"/>
      <c r="QO1284" s="4"/>
      <c r="QS1284" s="4"/>
      <c r="RE1284" s="4"/>
      <c r="RI1284" s="4"/>
      <c r="RU1284" s="4"/>
      <c r="RY1284" s="4"/>
      <c r="SK1284" s="4"/>
      <c r="SO1284" s="4"/>
      <c r="TA1284" s="4"/>
      <c r="TE1284" s="4"/>
      <c r="TQ1284" s="4"/>
      <c r="TU1284" s="4"/>
      <c r="UG1284" s="4"/>
      <c r="UK1284" s="4"/>
      <c r="UW1284" s="4"/>
      <c r="VA1284" s="4"/>
      <c r="VM1284" s="4"/>
      <c r="VQ1284" s="4"/>
      <c r="WC1284" s="4"/>
      <c r="WG1284" s="4"/>
      <c r="WS1284" s="4"/>
      <c r="WW1284" s="4"/>
      <c r="XI1284" s="4"/>
      <c r="XM1284" s="4"/>
      <c r="XY1284" s="4"/>
      <c r="YC1284" s="4"/>
      <c r="YO1284" s="4"/>
      <c r="YS1284" s="4"/>
      <c r="ZE1284" s="4"/>
      <c r="ZI1284" s="4"/>
      <c r="ZU1284" s="4"/>
      <c r="ZY1284" s="4"/>
      <c r="AAK1284" s="4"/>
      <c r="AAO1284" s="4"/>
      <c r="ABA1284" s="4"/>
      <c r="ABE1284" s="4"/>
      <c r="ABQ1284" s="4"/>
      <c r="ABU1284" s="4"/>
      <c r="ACG1284" s="4"/>
      <c r="ACK1284" s="4"/>
      <c r="ACW1284" s="4"/>
      <c r="ADA1284" s="4"/>
      <c r="ADM1284" s="4"/>
      <c r="ADQ1284" s="4"/>
      <c r="AEC1284" s="4"/>
      <c r="AEG1284" s="4"/>
      <c r="AES1284" s="4"/>
      <c r="AEW1284" s="4"/>
      <c r="AFI1284" s="4"/>
      <c r="AFM1284" s="4"/>
      <c r="AFY1284" s="4"/>
      <c r="AGC1284" s="4"/>
      <c r="AGO1284" s="4"/>
      <c r="AGS1284" s="4"/>
      <c r="AHE1284" s="4"/>
      <c r="AHI1284" s="4"/>
      <c r="AHU1284" s="4"/>
      <c r="AHY1284" s="4"/>
      <c r="AIK1284" s="4"/>
      <c r="AIO1284" s="4"/>
      <c r="AJA1284" s="4"/>
      <c r="AJE1284" s="4"/>
      <c r="AJQ1284" s="4"/>
      <c r="AJU1284" s="4"/>
      <c r="AKG1284" s="4"/>
      <c r="AKK1284" s="4"/>
      <c r="AKW1284" s="4"/>
      <c r="ALA1284" s="4"/>
      <c r="ALM1284" s="4"/>
      <c r="ALQ1284" s="4"/>
      <c r="AMC1284" s="4"/>
      <c r="AMG1284" s="4"/>
      <c r="AMS1284" s="4"/>
      <c r="AMW1284" s="4"/>
      <c r="ANI1284" s="4"/>
      <c r="ANM1284" s="4"/>
      <c r="ANY1284" s="4"/>
      <c r="AOC1284" s="4"/>
      <c r="AOO1284" s="4"/>
      <c r="AOS1284" s="4"/>
      <c r="APE1284" s="4"/>
      <c r="API1284" s="4"/>
      <c r="APU1284" s="4"/>
      <c r="APY1284" s="4"/>
      <c r="AQK1284" s="4"/>
      <c r="AQO1284" s="4"/>
      <c r="ARA1284" s="4"/>
      <c r="ARE1284" s="4"/>
      <c r="ARQ1284" s="4"/>
      <c r="ARU1284" s="4"/>
      <c r="ASG1284" s="4"/>
      <c r="ASK1284" s="4"/>
      <c r="ASW1284" s="4"/>
      <c r="ATA1284" s="4"/>
      <c r="ATM1284" s="4"/>
      <c r="ATQ1284" s="4"/>
      <c r="AUC1284" s="4"/>
      <c r="AUG1284" s="4"/>
      <c r="AUS1284" s="4"/>
      <c r="AUW1284" s="4"/>
      <c r="AVI1284" s="4"/>
      <c r="AVM1284" s="4"/>
      <c r="AVY1284" s="4"/>
      <c r="AWC1284" s="4"/>
      <c r="AWO1284" s="4"/>
      <c r="AWS1284" s="4"/>
      <c r="AXE1284" s="4"/>
      <c r="AXI1284" s="4"/>
      <c r="AXU1284" s="4"/>
      <c r="AXY1284" s="4"/>
      <c r="AYK1284" s="4"/>
      <c r="AYO1284" s="4"/>
      <c r="AZA1284" s="4"/>
      <c r="AZE1284" s="4"/>
      <c r="AZQ1284" s="4"/>
      <c r="AZU1284" s="4"/>
      <c r="BAG1284" s="4"/>
      <c r="BAK1284" s="4"/>
      <c r="BAW1284" s="4"/>
      <c r="BBA1284" s="4"/>
      <c r="BBM1284" s="4"/>
      <c r="BBQ1284" s="4"/>
      <c r="BCC1284" s="4"/>
      <c r="BCG1284" s="4"/>
      <c r="BCS1284" s="4"/>
      <c r="BCW1284" s="4"/>
      <c r="BDI1284" s="4"/>
      <c r="BDM1284" s="4"/>
      <c r="BDY1284" s="4"/>
      <c r="BEC1284" s="4"/>
      <c r="BEO1284" s="4"/>
      <c r="BES1284" s="4"/>
      <c r="BFE1284" s="4"/>
      <c r="BFI1284" s="4"/>
      <c r="BFU1284" s="4"/>
    </row>
    <row r="1285" spans="1:1021 1033:1529" x14ac:dyDescent="0.2">
      <c r="A1285" s="4"/>
      <c r="D1285" s="16"/>
      <c r="CO1285" s="4"/>
      <c r="DA1285" s="4"/>
      <c r="DE1285" s="4"/>
      <c r="DQ1285" s="4"/>
      <c r="DU1285" s="4"/>
      <c r="EG1285" s="4"/>
      <c r="EK1285" s="4"/>
      <c r="EW1285" s="4"/>
      <c r="FA1285" s="4"/>
      <c r="FM1285" s="4"/>
      <c r="FQ1285" s="4"/>
      <c r="GC1285" s="4"/>
      <c r="GG1285" s="4"/>
      <c r="GS1285" s="4"/>
      <c r="GW1285" s="4"/>
      <c r="HI1285" s="4"/>
      <c r="HM1285" s="4"/>
      <c r="HY1285" s="4"/>
      <c r="IC1285" s="4"/>
      <c r="IO1285" s="4"/>
      <c r="IS1285" s="4"/>
      <c r="JE1285" s="4"/>
      <c r="JI1285" s="4"/>
      <c r="JU1285" s="4"/>
      <c r="JY1285" s="4"/>
      <c r="KK1285" s="4"/>
      <c r="KO1285" s="4"/>
      <c r="LA1285" s="4"/>
      <c r="LE1285" s="4"/>
      <c r="LQ1285" s="4"/>
      <c r="LU1285" s="4"/>
      <c r="MG1285" s="4"/>
      <c r="MK1285" s="4"/>
      <c r="MW1285" s="4"/>
      <c r="NA1285" s="4"/>
      <c r="NM1285" s="4"/>
      <c r="NQ1285" s="4"/>
      <c r="OC1285" s="4"/>
      <c r="OG1285" s="4"/>
      <c r="OS1285" s="4"/>
      <c r="OW1285" s="4"/>
      <c r="PI1285" s="4"/>
      <c r="PM1285" s="4"/>
      <c r="PY1285" s="4"/>
      <c r="QC1285" s="4"/>
      <c r="QO1285" s="4"/>
      <c r="QS1285" s="4"/>
      <c r="RE1285" s="4"/>
      <c r="RI1285" s="4"/>
      <c r="RU1285" s="4"/>
      <c r="RY1285" s="4"/>
      <c r="SK1285" s="4"/>
      <c r="SO1285" s="4"/>
      <c r="TA1285" s="4"/>
      <c r="TE1285" s="4"/>
      <c r="TQ1285" s="4"/>
      <c r="TU1285" s="4"/>
      <c r="UG1285" s="4"/>
      <c r="UK1285" s="4"/>
      <c r="UW1285" s="4"/>
      <c r="VA1285" s="4"/>
      <c r="VM1285" s="4"/>
      <c r="VQ1285" s="4"/>
      <c r="WC1285" s="4"/>
      <c r="WG1285" s="4"/>
      <c r="WS1285" s="4"/>
      <c r="WW1285" s="4"/>
      <c r="XI1285" s="4"/>
      <c r="XM1285" s="4"/>
      <c r="XY1285" s="4"/>
      <c r="YC1285" s="4"/>
      <c r="YO1285" s="4"/>
      <c r="YS1285" s="4"/>
      <c r="ZE1285" s="4"/>
      <c r="ZI1285" s="4"/>
      <c r="ZU1285" s="4"/>
      <c r="ZY1285" s="4"/>
      <c r="AAK1285" s="4"/>
      <c r="AAO1285" s="4"/>
      <c r="ABA1285" s="4"/>
      <c r="ABE1285" s="4"/>
      <c r="ABQ1285" s="4"/>
      <c r="ABU1285" s="4"/>
      <c r="ACG1285" s="4"/>
      <c r="ACK1285" s="4"/>
      <c r="ACW1285" s="4"/>
      <c r="ADA1285" s="4"/>
      <c r="ADM1285" s="4"/>
      <c r="ADQ1285" s="4"/>
      <c r="AEC1285" s="4"/>
      <c r="AEG1285" s="4"/>
      <c r="AES1285" s="4"/>
      <c r="AEW1285" s="4"/>
      <c r="AFI1285" s="4"/>
      <c r="AFM1285" s="4"/>
      <c r="AFY1285" s="4"/>
      <c r="AGC1285" s="4"/>
      <c r="AGO1285" s="4"/>
      <c r="AGS1285" s="4"/>
      <c r="AHE1285" s="4"/>
      <c r="AHI1285" s="4"/>
      <c r="AHU1285" s="4"/>
      <c r="AHY1285" s="4"/>
      <c r="AIK1285" s="4"/>
      <c r="AIO1285" s="4"/>
      <c r="AJA1285" s="4"/>
      <c r="AJE1285" s="4"/>
      <c r="AJQ1285" s="4"/>
      <c r="AJU1285" s="4"/>
      <c r="AKG1285" s="4"/>
      <c r="AKK1285" s="4"/>
      <c r="AKW1285" s="4"/>
      <c r="ALA1285" s="4"/>
      <c r="ALM1285" s="4"/>
      <c r="ALQ1285" s="4"/>
      <c r="AMC1285" s="4"/>
      <c r="AMG1285" s="4"/>
      <c r="AMS1285" s="4"/>
      <c r="AMW1285" s="4"/>
      <c r="ANI1285" s="4"/>
      <c r="ANM1285" s="4"/>
      <c r="ANY1285" s="4"/>
      <c r="AOC1285" s="4"/>
      <c r="AOO1285" s="4"/>
      <c r="AOS1285" s="4"/>
      <c r="APE1285" s="4"/>
      <c r="API1285" s="4"/>
      <c r="APU1285" s="4"/>
      <c r="APY1285" s="4"/>
      <c r="AQK1285" s="4"/>
      <c r="AQO1285" s="4"/>
      <c r="ARA1285" s="4"/>
      <c r="ARE1285" s="4"/>
      <c r="ARQ1285" s="4"/>
      <c r="ARU1285" s="4"/>
      <c r="ASG1285" s="4"/>
      <c r="ASK1285" s="4"/>
      <c r="ASW1285" s="4"/>
      <c r="ATA1285" s="4"/>
      <c r="ATM1285" s="4"/>
      <c r="ATQ1285" s="4"/>
      <c r="AUC1285" s="4"/>
      <c r="AUG1285" s="4"/>
      <c r="AUS1285" s="4"/>
      <c r="AUW1285" s="4"/>
      <c r="AVI1285" s="4"/>
      <c r="AVM1285" s="4"/>
      <c r="AVY1285" s="4"/>
      <c r="AWC1285" s="4"/>
      <c r="AWO1285" s="4"/>
      <c r="AWS1285" s="4"/>
      <c r="AXE1285" s="4"/>
      <c r="AXI1285" s="4"/>
      <c r="AXU1285" s="4"/>
      <c r="AXY1285" s="4"/>
      <c r="AYK1285" s="4"/>
      <c r="AYO1285" s="4"/>
      <c r="AZA1285" s="4"/>
      <c r="AZE1285" s="4"/>
      <c r="AZQ1285" s="4"/>
      <c r="AZU1285" s="4"/>
      <c r="BAG1285" s="4"/>
      <c r="BAK1285" s="4"/>
      <c r="BAW1285" s="4"/>
      <c r="BBA1285" s="4"/>
      <c r="BBM1285" s="4"/>
      <c r="BBQ1285" s="4"/>
      <c r="BCC1285" s="4"/>
      <c r="BCG1285" s="4"/>
      <c r="BCS1285" s="4"/>
      <c r="BCW1285" s="4"/>
      <c r="BDI1285" s="4"/>
      <c r="BDM1285" s="4"/>
      <c r="BDY1285" s="4"/>
      <c r="BEC1285" s="4"/>
      <c r="BEO1285" s="4"/>
      <c r="BES1285" s="4"/>
      <c r="BFE1285" s="4"/>
      <c r="BFI1285" s="4"/>
      <c r="BFU1285" s="4"/>
    </row>
    <row r="1286" spans="1:1021 1033:1529" x14ac:dyDescent="0.2">
      <c r="A1286" s="4"/>
      <c r="D1286" s="16"/>
      <c r="CO1286" s="4"/>
      <c r="DA1286" s="4"/>
      <c r="DE1286" s="4"/>
      <c r="DQ1286" s="4"/>
      <c r="DU1286" s="4"/>
      <c r="EG1286" s="4"/>
      <c r="EK1286" s="4"/>
      <c r="EW1286" s="4"/>
      <c r="FA1286" s="4"/>
      <c r="FM1286" s="4"/>
      <c r="FQ1286" s="4"/>
      <c r="GC1286" s="4"/>
      <c r="GG1286" s="4"/>
      <c r="GS1286" s="4"/>
      <c r="GW1286" s="4"/>
      <c r="HI1286" s="4"/>
      <c r="HM1286" s="4"/>
      <c r="HY1286" s="4"/>
      <c r="IC1286" s="4"/>
      <c r="IO1286" s="4"/>
      <c r="IS1286" s="4"/>
      <c r="JE1286" s="4"/>
      <c r="JI1286" s="4"/>
      <c r="JU1286" s="4"/>
      <c r="JY1286" s="4"/>
      <c r="KK1286" s="4"/>
      <c r="KO1286" s="4"/>
      <c r="LA1286" s="4"/>
      <c r="LE1286" s="4"/>
      <c r="LQ1286" s="4"/>
      <c r="LU1286" s="4"/>
      <c r="MG1286" s="4"/>
      <c r="MK1286" s="4"/>
      <c r="MW1286" s="4"/>
      <c r="NA1286" s="4"/>
      <c r="NM1286" s="4"/>
      <c r="NQ1286" s="4"/>
      <c r="OC1286" s="4"/>
      <c r="OG1286" s="4"/>
      <c r="OS1286" s="4"/>
      <c r="OW1286" s="4"/>
      <c r="PI1286" s="4"/>
      <c r="PM1286" s="4"/>
      <c r="PY1286" s="4"/>
      <c r="QC1286" s="4"/>
      <c r="QO1286" s="4"/>
      <c r="QS1286" s="4"/>
      <c r="RE1286" s="4"/>
      <c r="RI1286" s="4"/>
      <c r="RU1286" s="4"/>
      <c r="RY1286" s="4"/>
      <c r="SK1286" s="4"/>
      <c r="SO1286" s="4"/>
      <c r="TA1286" s="4"/>
      <c r="TE1286" s="4"/>
      <c r="TQ1286" s="4"/>
      <c r="TU1286" s="4"/>
      <c r="UG1286" s="4"/>
      <c r="UK1286" s="4"/>
      <c r="UW1286" s="4"/>
      <c r="VA1286" s="4"/>
      <c r="VM1286" s="4"/>
      <c r="VQ1286" s="4"/>
      <c r="WC1286" s="4"/>
      <c r="WG1286" s="4"/>
      <c r="WS1286" s="4"/>
      <c r="WW1286" s="4"/>
      <c r="XI1286" s="4"/>
      <c r="XM1286" s="4"/>
      <c r="XY1286" s="4"/>
      <c r="YC1286" s="4"/>
      <c r="YO1286" s="4"/>
      <c r="YS1286" s="4"/>
      <c r="ZE1286" s="4"/>
      <c r="ZI1286" s="4"/>
      <c r="ZU1286" s="4"/>
      <c r="ZY1286" s="4"/>
      <c r="AAK1286" s="4"/>
      <c r="AAO1286" s="4"/>
      <c r="ABA1286" s="4"/>
      <c r="ABE1286" s="4"/>
      <c r="ABQ1286" s="4"/>
      <c r="ABU1286" s="4"/>
      <c r="ACG1286" s="4"/>
      <c r="ACK1286" s="4"/>
      <c r="ACW1286" s="4"/>
      <c r="ADA1286" s="4"/>
      <c r="ADM1286" s="4"/>
      <c r="ADQ1286" s="4"/>
      <c r="AEC1286" s="4"/>
      <c r="AEG1286" s="4"/>
      <c r="AES1286" s="4"/>
      <c r="AEW1286" s="4"/>
      <c r="AFI1286" s="4"/>
      <c r="AFM1286" s="4"/>
      <c r="AFY1286" s="4"/>
      <c r="AGC1286" s="4"/>
      <c r="AGO1286" s="4"/>
      <c r="AGS1286" s="4"/>
      <c r="AHE1286" s="4"/>
      <c r="AHI1286" s="4"/>
      <c r="AHU1286" s="4"/>
      <c r="AHY1286" s="4"/>
      <c r="AIK1286" s="4"/>
      <c r="AIO1286" s="4"/>
      <c r="AJA1286" s="4"/>
      <c r="AJE1286" s="4"/>
      <c r="AJQ1286" s="4"/>
      <c r="AJU1286" s="4"/>
      <c r="AKG1286" s="4"/>
      <c r="AKK1286" s="4"/>
      <c r="AKW1286" s="4"/>
      <c r="ALA1286" s="4"/>
      <c r="ALM1286" s="4"/>
      <c r="ALQ1286" s="4"/>
      <c r="AMC1286" s="4"/>
      <c r="AMG1286" s="4"/>
      <c r="AMS1286" s="4"/>
      <c r="AMW1286" s="4"/>
      <c r="ANI1286" s="4"/>
      <c r="ANM1286" s="4"/>
      <c r="ANY1286" s="4"/>
      <c r="AOC1286" s="4"/>
      <c r="AOO1286" s="4"/>
      <c r="AOS1286" s="4"/>
      <c r="APE1286" s="4"/>
      <c r="API1286" s="4"/>
      <c r="APU1286" s="4"/>
      <c r="APY1286" s="4"/>
      <c r="AQK1286" s="4"/>
      <c r="AQO1286" s="4"/>
      <c r="ARA1286" s="4"/>
      <c r="ARE1286" s="4"/>
      <c r="ARQ1286" s="4"/>
      <c r="ARU1286" s="4"/>
      <c r="ASG1286" s="4"/>
      <c r="ASK1286" s="4"/>
      <c r="ASW1286" s="4"/>
      <c r="ATA1286" s="4"/>
      <c r="ATM1286" s="4"/>
      <c r="ATQ1286" s="4"/>
      <c r="AUC1286" s="4"/>
      <c r="AUG1286" s="4"/>
      <c r="AUS1286" s="4"/>
      <c r="AUW1286" s="4"/>
      <c r="AVI1286" s="4"/>
      <c r="AVM1286" s="4"/>
      <c r="AVY1286" s="4"/>
      <c r="AWC1286" s="4"/>
      <c r="AWO1286" s="4"/>
      <c r="AWS1286" s="4"/>
      <c r="AXE1286" s="4"/>
      <c r="AXI1286" s="4"/>
      <c r="AXU1286" s="4"/>
      <c r="AXY1286" s="4"/>
      <c r="AYK1286" s="4"/>
      <c r="AYO1286" s="4"/>
      <c r="AZA1286" s="4"/>
      <c r="AZE1286" s="4"/>
      <c r="AZQ1286" s="4"/>
      <c r="AZU1286" s="4"/>
      <c r="BAG1286" s="4"/>
      <c r="BAK1286" s="4"/>
      <c r="BAW1286" s="4"/>
      <c r="BBA1286" s="4"/>
      <c r="BBM1286" s="4"/>
      <c r="BBQ1286" s="4"/>
      <c r="BCC1286" s="4"/>
      <c r="BCG1286" s="4"/>
      <c r="BCS1286" s="4"/>
      <c r="BCW1286" s="4"/>
      <c r="BDI1286" s="4"/>
      <c r="BDM1286" s="4"/>
      <c r="BDY1286" s="4"/>
      <c r="BEC1286" s="4"/>
      <c r="BEO1286" s="4"/>
      <c r="BES1286" s="4"/>
      <c r="BFE1286" s="4"/>
      <c r="BFI1286" s="4"/>
      <c r="BFU1286" s="4"/>
    </row>
    <row r="1287" spans="1:1021 1033:1529" x14ac:dyDescent="0.2">
      <c r="A1287" s="4"/>
      <c r="D1287" s="16"/>
      <c r="CO1287" s="4"/>
      <c r="DA1287" s="4"/>
      <c r="DE1287" s="4"/>
      <c r="DQ1287" s="4"/>
      <c r="DU1287" s="4"/>
      <c r="EG1287" s="4"/>
      <c r="EK1287" s="4"/>
      <c r="EW1287" s="4"/>
      <c r="FA1287" s="4"/>
      <c r="FM1287" s="4"/>
      <c r="FQ1287" s="4"/>
      <c r="GC1287" s="4"/>
      <c r="GG1287" s="4"/>
      <c r="GS1287" s="4"/>
      <c r="GW1287" s="4"/>
      <c r="HI1287" s="4"/>
      <c r="HM1287" s="4"/>
      <c r="HY1287" s="4"/>
      <c r="IC1287" s="4"/>
      <c r="IO1287" s="4"/>
      <c r="IS1287" s="4"/>
      <c r="JE1287" s="4"/>
      <c r="JI1287" s="4"/>
      <c r="JU1287" s="4"/>
      <c r="JY1287" s="4"/>
      <c r="KK1287" s="4"/>
      <c r="KO1287" s="4"/>
      <c r="LA1287" s="4"/>
      <c r="LE1287" s="4"/>
      <c r="LQ1287" s="4"/>
      <c r="LU1287" s="4"/>
      <c r="MG1287" s="4"/>
      <c r="MK1287" s="4"/>
      <c r="MW1287" s="4"/>
      <c r="NA1287" s="4"/>
      <c r="NM1287" s="4"/>
      <c r="NQ1287" s="4"/>
      <c r="OC1287" s="4"/>
      <c r="OG1287" s="4"/>
      <c r="OS1287" s="4"/>
      <c r="OW1287" s="4"/>
      <c r="PI1287" s="4"/>
      <c r="PM1287" s="4"/>
      <c r="PY1287" s="4"/>
      <c r="QC1287" s="4"/>
      <c r="QO1287" s="4"/>
      <c r="QS1287" s="4"/>
      <c r="RE1287" s="4"/>
      <c r="RI1287" s="4"/>
      <c r="RU1287" s="4"/>
      <c r="RY1287" s="4"/>
      <c r="SK1287" s="4"/>
      <c r="SO1287" s="4"/>
      <c r="TA1287" s="4"/>
      <c r="TE1287" s="4"/>
      <c r="TQ1287" s="4"/>
      <c r="TU1287" s="4"/>
      <c r="UG1287" s="4"/>
      <c r="UK1287" s="4"/>
      <c r="UW1287" s="4"/>
      <c r="VA1287" s="4"/>
      <c r="VM1287" s="4"/>
      <c r="VQ1287" s="4"/>
      <c r="WC1287" s="4"/>
      <c r="WG1287" s="4"/>
      <c r="WS1287" s="4"/>
      <c r="WW1287" s="4"/>
      <c r="XI1287" s="4"/>
      <c r="XM1287" s="4"/>
      <c r="XY1287" s="4"/>
      <c r="YC1287" s="4"/>
      <c r="YO1287" s="4"/>
      <c r="YS1287" s="4"/>
      <c r="ZE1287" s="4"/>
      <c r="ZI1287" s="4"/>
      <c r="ZU1287" s="4"/>
      <c r="ZY1287" s="4"/>
      <c r="AAK1287" s="4"/>
      <c r="AAO1287" s="4"/>
      <c r="ABA1287" s="4"/>
      <c r="ABE1287" s="4"/>
      <c r="ABQ1287" s="4"/>
      <c r="ABU1287" s="4"/>
      <c r="ACG1287" s="4"/>
      <c r="ACK1287" s="4"/>
      <c r="ACW1287" s="4"/>
      <c r="ADA1287" s="4"/>
      <c r="ADM1287" s="4"/>
      <c r="ADQ1287" s="4"/>
      <c r="AEC1287" s="4"/>
      <c r="AEG1287" s="4"/>
      <c r="AES1287" s="4"/>
      <c r="AEW1287" s="4"/>
      <c r="AFI1287" s="4"/>
      <c r="AFM1287" s="4"/>
      <c r="AFY1287" s="4"/>
      <c r="AGC1287" s="4"/>
      <c r="AGO1287" s="4"/>
      <c r="AGS1287" s="4"/>
      <c r="AHE1287" s="4"/>
      <c r="AHI1287" s="4"/>
      <c r="AHU1287" s="4"/>
      <c r="AHY1287" s="4"/>
      <c r="AIK1287" s="4"/>
      <c r="AIO1287" s="4"/>
      <c r="AJA1287" s="4"/>
      <c r="AJE1287" s="4"/>
      <c r="AJQ1287" s="4"/>
      <c r="AJU1287" s="4"/>
      <c r="AKG1287" s="4"/>
      <c r="AKK1287" s="4"/>
      <c r="AKW1287" s="4"/>
      <c r="ALA1287" s="4"/>
      <c r="ALM1287" s="4"/>
      <c r="ALQ1287" s="4"/>
      <c r="AMC1287" s="4"/>
      <c r="AMG1287" s="4"/>
      <c r="AMS1287" s="4"/>
      <c r="AMW1287" s="4"/>
      <c r="ANI1287" s="4"/>
      <c r="ANM1287" s="4"/>
      <c r="ANY1287" s="4"/>
      <c r="AOC1287" s="4"/>
      <c r="AOO1287" s="4"/>
      <c r="AOS1287" s="4"/>
      <c r="APE1287" s="4"/>
      <c r="API1287" s="4"/>
      <c r="APU1287" s="4"/>
      <c r="APY1287" s="4"/>
      <c r="AQK1287" s="4"/>
      <c r="AQO1287" s="4"/>
      <c r="ARA1287" s="4"/>
      <c r="ARE1287" s="4"/>
      <c r="ARQ1287" s="4"/>
      <c r="ARU1287" s="4"/>
      <c r="ASG1287" s="4"/>
      <c r="ASK1287" s="4"/>
      <c r="ASW1287" s="4"/>
      <c r="ATA1287" s="4"/>
      <c r="ATM1287" s="4"/>
      <c r="ATQ1287" s="4"/>
      <c r="AUC1287" s="4"/>
      <c r="AUG1287" s="4"/>
      <c r="AUS1287" s="4"/>
      <c r="AUW1287" s="4"/>
      <c r="AVI1287" s="4"/>
      <c r="AVM1287" s="4"/>
      <c r="AVY1287" s="4"/>
      <c r="AWC1287" s="4"/>
      <c r="AWO1287" s="4"/>
      <c r="AWS1287" s="4"/>
      <c r="AXE1287" s="4"/>
      <c r="AXI1287" s="4"/>
      <c r="AXU1287" s="4"/>
      <c r="AXY1287" s="4"/>
      <c r="AYK1287" s="4"/>
      <c r="AYO1287" s="4"/>
      <c r="AZA1287" s="4"/>
      <c r="AZE1287" s="4"/>
      <c r="AZQ1287" s="4"/>
      <c r="AZU1287" s="4"/>
      <c r="BAG1287" s="4"/>
      <c r="BAK1287" s="4"/>
      <c r="BAW1287" s="4"/>
      <c r="BBA1287" s="4"/>
      <c r="BBM1287" s="4"/>
      <c r="BBQ1287" s="4"/>
      <c r="BCC1287" s="4"/>
      <c r="BCG1287" s="4"/>
      <c r="BCS1287" s="4"/>
      <c r="BCW1287" s="4"/>
      <c r="BDI1287" s="4"/>
      <c r="BDM1287" s="4"/>
      <c r="BDY1287" s="4"/>
      <c r="BEC1287" s="4"/>
      <c r="BEO1287" s="4"/>
      <c r="BES1287" s="4"/>
      <c r="BFE1287" s="4"/>
      <c r="BFI1287" s="4"/>
      <c r="BFU1287" s="4"/>
    </row>
    <row r="1288" spans="1:1021 1033:1529" x14ac:dyDescent="0.2">
      <c r="A1288" s="4"/>
      <c r="D1288" s="16"/>
      <c r="CO1288" s="4"/>
      <c r="DA1288" s="4"/>
      <c r="DE1288" s="4"/>
      <c r="DQ1288" s="4"/>
      <c r="DU1288" s="4"/>
      <c r="EG1288" s="4"/>
      <c r="EK1288" s="4"/>
      <c r="EW1288" s="4"/>
      <c r="FA1288" s="4"/>
      <c r="FM1288" s="4"/>
      <c r="FQ1288" s="4"/>
      <c r="GC1288" s="4"/>
      <c r="GG1288" s="4"/>
      <c r="GS1288" s="4"/>
      <c r="GW1288" s="4"/>
      <c r="HI1288" s="4"/>
      <c r="HM1288" s="4"/>
      <c r="HY1288" s="4"/>
      <c r="IC1288" s="4"/>
      <c r="IO1288" s="4"/>
      <c r="IS1288" s="4"/>
      <c r="JE1288" s="4"/>
      <c r="JI1288" s="4"/>
      <c r="JU1288" s="4"/>
      <c r="JY1288" s="4"/>
      <c r="KK1288" s="4"/>
      <c r="KO1288" s="4"/>
      <c r="LA1288" s="4"/>
      <c r="LE1288" s="4"/>
      <c r="LQ1288" s="4"/>
      <c r="LU1288" s="4"/>
      <c r="MG1288" s="4"/>
      <c r="MK1288" s="4"/>
      <c r="MW1288" s="4"/>
      <c r="NA1288" s="4"/>
      <c r="NM1288" s="4"/>
      <c r="NQ1288" s="4"/>
      <c r="OC1288" s="4"/>
      <c r="OG1288" s="4"/>
      <c r="OS1288" s="4"/>
      <c r="OW1288" s="4"/>
      <c r="PI1288" s="4"/>
      <c r="PM1288" s="4"/>
      <c r="PY1288" s="4"/>
      <c r="QC1288" s="4"/>
      <c r="QO1288" s="4"/>
      <c r="QS1288" s="4"/>
      <c r="RE1288" s="4"/>
      <c r="RI1288" s="4"/>
      <c r="RU1288" s="4"/>
      <c r="RY1288" s="4"/>
      <c r="SK1288" s="4"/>
      <c r="SO1288" s="4"/>
      <c r="TA1288" s="4"/>
      <c r="TE1288" s="4"/>
      <c r="TQ1288" s="4"/>
      <c r="TU1288" s="4"/>
      <c r="UG1288" s="4"/>
      <c r="UK1288" s="4"/>
      <c r="UW1288" s="4"/>
      <c r="VA1288" s="4"/>
      <c r="VM1288" s="4"/>
      <c r="VQ1288" s="4"/>
      <c r="WC1288" s="4"/>
      <c r="WG1288" s="4"/>
      <c r="WS1288" s="4"/>
      <c r="WW1288" s="4"/>
      <c r="XI1288" s="4"/>
      <c r="XM1288" s="4"/>
      <c r="XY1288" s="4"/>
      <c r="YC1288" s="4"/>
      <c r="YO1288" s="4"/>
      <c r="YS1288" s="4"/>
      <c r="ZE1288" s="4"/>
      <c r="ZI1288" s="4"/>
      <c r="ZU1288" s="4"/>
      <c r="ZY1288" s="4"/>
      <c r="AAK1288" s="4"/>
      <c r="AAO1288" s="4"/>
      <c r="ABA1288" s="4"/>
      <c r="ABE1288" s="4"/>
      <c r="ABQ1288" s="4"/>
      <c r="ABU1288" s="4"/>
      <c r="ACG1288" s="4"/>
      <c r="ACK1288" s="4"/>
      <c r="ACW1288" s="4"/>
      <c r="ADA1288" s="4"/>
      <c r="ADM1288" s="4"/>
      <c r="ADQ1288" s="4"/>
      <c r="AEC1288" s="4"/>
      <c r="AEG1288" s="4"/>
      <c r="AES1288" s="4"/>
      <c r="AEW1288" s="4"/>
      <c r="AFI1288" s="4"/>
      <c r="AFM1288" s="4"/>
      <c r="AFY1288" s="4"/>
      <c r="AGC1288" s="4"/>
      <c r="AGO1288" s="4"/>
      <c r="AGS1288" s="4"/>
      <c r="AHE1288" s="4"/>
      <c r="AHI1288" s="4"/>
      <c r="AHU1288" s="4"/>
      <c r="AHY1288" s="4"/>
      <c r="AIK1288" s="4"/>
      <c r="AIO1288" s="4"/>
      <c r="AJA1288" s="4"/>
      <c r="AJE1288" s="4"/>
      <c r="AJQ1288" s="4"/>
      <c r="AJU1288" s="4"/>
      <c r="AKG1288" s="4"/>
      <c r="AKK1288" s="4"/>
      <c r="AKW1288" s="4"/>
      <c r="ALA1288" s="4"/>
      <c r="ALM1288" s="4"/>
      <c r="ALQ1288" s="4"/>
      <c r="AMC1288" s="4"/>
      <c r="AMG1288" s="4"/>
      <c r="AMS1288" s="4"/>
      <c r="AMW1288" s="4"/>
      <c r="ANI1288" s="4"/>
      <c r="ANM1288" s="4"/>
      <c r="ANY1288" s="4"/>
      <c r="AOC1288" s="4"/>
      <c r="AOO1288" s="4"/>
      <c r="AOS1288" s="4"/>
      <c r="APE1288" s="4"/>
      <c r="API1288" s="4"/>
      <c r="APU1288" s="4"/>
      <c r="APY1288" s="4"/>
      <c r="AQK1288" s="4"/>
      <c r="AQO1288" s="4"/>
      <c r="ARA1288" s="4"/>
      <c r="ARE1288" s="4"/>
      <c r="ARQ1288" s="4"/>
      <c r="ARU1288" s="4"/>
      <c r="ASG1288" s="4"/>
      <c r="ASK1288" s="4"/>
      <c r="ASW1288" s="4"/>
      <c r="ATA1288" s="4"/>
      <c r="ATM1288" s="4"/>
      <c r="ATQ1288" s="4"/>
      <c r="AUC1288" s="4"/>
      <c r="AUG1288" s="4"/>
      <c r="AUS1288" s="4"/>
      <c r="AUW1288" s="4"/>
      <c r="AVI1288" s="4"/>
      <c r="AVM1288" s="4"/>
      <c r="AVY1288" s="4"/>
      <c r="AWC1288" s="4"/>
      <c r="AWO1288" s="4"/>
      <c r="AWS1288" s="4"/>
      <c r="AXE1288" s="4"/>
      <c r="AXI1288" s="4"/>
      <c r="AXU1288" s="4"/>
      <c r="AXY1288" s="4"/>
      <c r="AYK1288" s="4"/>
      <c r="AYO1288" s="4"/>
      <c r="AZA1288" s="4"/>
      <c r="AZE1288" s="4"/>
      <c r="AZQ1288" s="4"/>
      <c r="AZU1288" s="4"/>
      <c r="BAG1288" s="4"/>
      <c r="BAK1288" s="4"/>
      <c r="BAW1288" s="4"/>
      <c r="BBA1288" s="4"/>
      <c r="BBM1288" s="4"/>
      <c r="BBQ1288" s="4"/>
      <c r="BCC1288" s="4"/>
      <c r="BCG1288" s="4"/>
      <c r="BCS1288" s="4"/>
      <c r="BCW1288" s="4"/>
      <c r="BDI1288" s="4"/>
      <c r="BDM1288" s="4"/>
      <c r="BDY1288" s="4"/>
      <c r="BEC1288" s="4"/>
      <c r="BEO1288" s="4"/>
      <c r="BES1288" s="4"/>
      <c r="BFE1288" s="4"/>
      <c r="BFI1288" s="4"/>
      <c r="BFU1288" s="4"/>
    </row>
    <row r="1289" spans="1:1021 1033:1529" x14ac:dyDescent="0.2">
      <c r="A1289" s="4"/>
      <c r="D1289" s="16"/>
      <c r="CO1289" s="4"/>
      <c r="DA1289" s="4"/>
      <c r="DE1289" s="4"/>
      <c r="DQ1289" s="4"/>
      <c r="DU1289" s="4"/>
      <c r="EG1289" s="4"/>
      <c r="EK1289" s="4"/>
      <c r="EW1289" s="4"/>
      <c r="FA1289" s="4"/>
      <c r="FM1289" s="4"/>
      <c r="FQ1289" s="4"/>
      <c r="GC1289" s="4"/>
      <c r="GG1289" s="4"/>
      <c r="GS1289" s="4"/>
      <c r="GW1289" s="4"/>
      <c r="HI1289" s="4"/>
      <c r="HM1289" s="4"/>
      <c r="HY1289" s="4"/>
      <c r="IC1289" s="4"/>
      <c r="IO1289" s="4"/>
      <c r="IS1289" s="4"/>
      <c r="JE1289" s="4"/>
      <c r="JI1289" s="4"/>
      <c r="JU1289" s="4"/>
      <c r="JY1289" s="4"/>
      <c r="KK1289" s="4"/>
      <c r="KO1289" s="4"/>
      <c r="LA1289" s="4"/>
      <c r="LE1289" s="4"/>
      <c r="LQ1289" s="4"/>
      <c r="LU1289" s="4"/>
      <c r="MG1289" s="4"/>
      <c r="MK1289" s="4"/>
      <c r="MW1289" s="4"/>
      <c r="NA1289" s="4"/>
      <c r="NM1289" s="4"/>
      <c r="NQ1289" s="4"/>
      <c r="OC1289" s="4"/>
      <c r="OG1289" s="4"/>
      <c r="OS1289" s="4"/>
      <c r="OW1289" s="4"/>
      <c r="PI1289" s="4"/>
      <c r="PM1289" s="4"/>
      <c r="PY1289" s="4"/>
      <c r="QC1289" s="4"/>
      <c r="QO1289" s="4"/>
      <c r="QS1289" s="4"/>
      <c r="RE1289" s="4"/>
      <c r="RI1289" s="4"/>
      <c r="RU1289" s="4"/>
      <c r="RY1289" s="4"/>
      <c r="SK1289" s="4"/>
      <c r="SO1289" s="4"/>
      <c r="TA1289" s="4"/>
      <c r="TE1289" s="4"/>
      <c r="TQ1289" s="4"/>
      <c r="TU1289" s="4"/>
      <c r="UG1289" s="4"/>
      <c r="UK1289" s="4"/>
      <c r="UW1289" s="4"/>
      <c r="VA1289" s="4"/>
      <c r="VM1289" s="4"/>
      <c r="VQ1289" s="4"/>
      <c r="WC1289" s="4"/>
      <c r="WG1289" s="4"/>
      <c r="WS1289" s="4"/>
      <c r="WW1289" s="4"/>
      <c r="XI1289" s="4"/>
      <c r="XM1289" s="4"/>
      <c r="XY1289" s="4"/>
      <c r="YC1289" s="4"/>
      <c r="YO1289" s="4"/>
      <c r="YS1289" s="4"/>
      <c r="ZE1289" s="4"/>
      <c r="ZI1289" s="4"/>
      <c r="ZU1289" s="4"/>
      <c r="ZY1289" s="4"/>
      <c r="AAK1289" s="4"/>
      <c r="AAO1289" s="4"/>
      <c r="ABA1289" s="4"/>
      <c r="ABE1289" s="4"/>
      <c r="ABQ1289" s="4"/>
      <c r="ABU1289" s="4"/>
      <c r="ACG1289" s="4"/>
      <c r="ACK1289" s="4"/>
      <c r="ACW1289" s="4"/>
      <c r="ADA1289" s="4"/>
      <c r="ADM1289" s="4"/>
      <c r="ADQ1289" s="4"/>
      <c r="AEC1289" s="4"/>
      <c r="AEG1289" s="4"/>
      <c r="AES1289" s="4"/>
      <c r="AEW1289" s="4"/>
      <c r="AFI1289" s="4"/>
      <c r="AFM1289" s="4"/>
      <c r="AFY1289" s="4"/>
      <c r="AGC1289" s="4"/>
      <c r="AGO1289" s="4"/>
      <c r="AGS1289" s="4"/>
      <c r="AHE1289" s="4"/>
      <c r="AHI1289" s="4"/>
      <c r="AHU1289" s="4"/>
      <c r="AHY1289" s="4"/>
      <c r="AIK1289" s="4"/>
      <c r="AIO1289" s="4"/>
      <c r="AJA1289" s="4"/>
      <c r="AJE1289" s="4"/>
      <c r="AJQ1289" s="4"/>
      <c r="AJU1289" s="4"/>
      <c r="AKG1289" s="4"/>
      <c r="AKK1289" s="4"/>
      <c r="AKW1289" s="4"/>
      <c r="ALA1289" s="4"/>
      <c r="ALM1289" s="4"/>
      <c r="ALQ1289" s="4"/>
      <c r="AMC1289" s="4"/>
      <c r="AMG1289" s="4"/>
      <c r="AMS1289" s="4"/>
      <c r="AMW1289" s="4"/>
      <c r="ANI1289" s="4"/>
      <c r="ANM1289" s="4"/>
      <c r="ANY1289" s="4"/>
      <c r="AOC1289" s="4"/>
      <c r="AOO1289" s="4"/>
      <c r="AOS1289" s="4"/>
      <c r="APE1289" s="4"/>
      <c r="API1289" s="4"/>
      <c r="APU1289" s="4"/>
      <c r="APY1289" s="4"/>
      <c r="AQK1289" s="4"/>
      <c r="AQO1289" s="4"/>
      <c r="ARA1289" s="4"/>
      <c r="ARE1289" s="4"/>
      <c r="ARQ1289" s="4"/>
      <c r="ARU1289" s="4"/>
      <c r="ASG1289" s="4"/>
      <c r="ASK1289" s="4"/>
      <c r="ASW1289" s="4"/>
      <c r="ATA1289" s="4"/>
      <c r="ATM1289" s="4"/>
      <c r="ATQ1289" s="4"/>
      <c r="AUC1289" s="4"/>
      <c r="AUG1289" s="4"/>
      <c r="AUS1289" s="4"/>
      <c r="AUW1289" s="4"/>
      <c r="AVI1289" s="4"/>
      <c r="AVM1289" s="4"/>
      <c r="AVY1289" s="4"/>
      <c r="AWC1289" s="4"/>
      <c r="AWO1289" s="4"/>
      <c r="AWS1289" s="4"/>
      <c r="AXE1289" s="4"/>
      <c r="AXI1289" s="4"/>
      <c r="AXU1289" s="4"/>
      <c r="AXY1289" s="4"/>
      <c r="AYK1289" s="4"/>
      <c r="AYO1289" s="4"/>
      <c r="AZA1289" s="4"/>
      <c r="AZE1289" s="4"/>
      <c r="AZQ1289" s="4"/>
      <c r="AZU1289" s="4"/>
      <c r="BAG1289" s="4"/>
      <c r="BAK1289" s="4"/>
      <c r="BAW1289" s="4"/>
      <c r="BBA1289" s="4"/>
      <c r="BBM1289" s="4"/>
      <c r="BBQ1289" s="4"/>
      <c r="BCC1289" s="4"/>
      <c r="BCG1289" s="4"/>
      <c r="BCS1289" s="4"/>
      <c r="BCW1289" s="4"/>
      <c r="BDI1289" s="4"/>
      <c r="BDM1289" s="4"/>
      <c r="BDY1289" s="4"/>
      <c r="BEC1289" s="4"/>
      <c r="BEO1289" s="4"/>
      <c r="BES1289" s="4"/>
      <c r="BFE1289" s="4"/>
      <c r="BFI1289" s="4"/>
      <c r="BFU1289" s="4"/>
    </row>
    <row r="1290" spans="1:1021 1033:1529" x14ac:dyDescent="0.2">
      <c r="A1290" s="4"/>
      <c r="D1290" s="16"/>
      <c r="CO1290" s="4"/>
      <c r="DA1290" s="4"/>
      <c r="DE1290" s="4"/>
      <c r="DQ1290" s="4"/>
      <c r="DU1290" s="4"/>
      <c r="EG1290" s="4"/>
      <c r="EK1290" s="4"/>
      <c r="EW1290" s="4"/>
      <c r="FA1290" s="4"/>
      <c r="FM1290" s="4"/>
      <c r="FQ1290" s="4"/>
      <c r="GC1290" s="4"/>
      <c r="GG1290" s="4"/>
      <c r="GS1290" s="4"/>
      <c r="GW1290" s="4"/>
      <c r="HI1290" s="4"/>
      <c r="HM1290" s="4"/>
      <c r="HY1290" s="4"/>
      <c r="IC1290" s="4"/>
      <c r="IO1290" s="4"/>
      <c r="IS1290" s="4"/>
      <c r="JE1290" s="4"/>
      <c r="JI1290" s="4"/>
      <c r="JU1290" s="4"/>
      <c r="JY1290" s="4"/>
      <c r="KK1290" s="4"/>
      <c r="KO1290" s="4"/>
      <c r="LA1290" s="4"/>
      <c r="LE1290" s="4"/>
      <c r="LQ1290" s="4"/>
      <c r="LU1290" s="4"/>
      <c r="MG1290" s="4"/>
      <c r="MK1290" s="4"/>
      <c r="MW1290" s="4"/>
      <c r="NA1290" s="4"/>
      <c r="NM1290" s="4"/>
      <c r="NQ1290" s="4"/>
      <c r="OC1290" s="4"/>
      <c r="OG1290" s="4"/>
      <c r="OS1290" s="4"/>
      <c r="OW1290" s="4"/>
      <c r="PI1290" s="4"/>
      <c r="PM1290" s="4"/>
      <c r="PY1290" s="4"/>
      <c r="QC1290" s="4"/>
      <c r="QO1290" s="4"/>
      <c r="QS1290" s="4"/>
      <c r="RE1290" s="4"/>
      <c r="RI1290" s="4"/>
      <c r="RU1290" s="4"/>
      <c r="RY1290" s="4"/>
      <c r="SK1290" s="4"/>
      <c r="SO1290" s="4"/>
      <c r="TA1290" s="4"/>
      <c r="TE1290" s="4"/>
      <c r="TQ1290" s="4"/>
      <c r="TU1290" s="4"/>
      <c r="UG1290" s="4"/>
      <c r="UK1290" s="4"/>
      <c r="UW1290" s="4"/>
      <c r="VA1290" s="4"/>
      <c r="VM1290" s="4"/>
      <c r="VQ1290" s="4"/>
      <c r="WC1290" s="4"/>
      <c r="WG1290" s="4"/>
      <c r="WS1290" s="4"/>
      <c r="WW1290" s="4"/>
      <c r="XI1290" s="4"/>
      <c r="XM1290" s="4"/>
      <c r="XY1290" s="4"/>
      <c r="YC1290" s="4"/>
      <c r="YO1290" s="4"/>
      <c r="YS1290" s="4"/>
      <c r="ZE1290" s="4"/>
      <c r="ZI1290" s="4"/>
      <c r="ZU1290" s="4"/>
      <c r="ZY1290" s="4"/>
      <c r="AAK1290" s="4"/>
      <c r="AAO1290" s="4"/>
      <c r="ABA1290" s="4"/>
      <c r="ABE1290" s="4"/>
      <c r="ABQ1290" s="4"/>
      <c r="ABU1290" s="4"/>
      <c r="ACG1290" s="4"/>
      <c r="ACK1290" s="4"/>
      <c r="ACW1290" s="4"/>
      <c r="ADA1290" s="4"/>
      <c r="ADM1290" s="4"/>
      <c r="ADQ1290" s="4"/>
      <c r="AEC1290" s="4"/>
      <c r="AEG1290" s="4"/>
      <c r="AES1290" s="4"/>
      <c r="AEW1290" s="4"/>
      <c r="AFI1290" s="4"/>
      <c r="AFM1290" s="4"/>
      <c r="AFY1290" s="4"/>
      <c r="AGC1290" s="4"/>
      <c r="AGO1290" s="4"/>
      <c r="AGS1290" s="4"/>
      <c r="AHE1290" s="4"/>
      <c r="AHI1290" s="4"/>
      <c r="AHU1290" s="4"/>
      <c r="AHY1290" s="4"/>
      <c r="AIK1290" s="4"/>
      <c r="AIO1290" s="4"/>
      <c r="AJA1290" s="4"/>
      <c r="AJE1290" s="4"/>
      <c r="AJQ1290" s="4"/>
      <c r="AJU1290" s="4"/>
      <c r="AKG1290" s="4"/>
      <c r="AKK1290" s="4"/>
      <c r="AKW1290" s="4"/>
      <c r="ALA1290" s="4"/>
      <c r="ALM1290" s="4"/>
      <c r="ALQ1290" s="4"/>
      <c r="AMC1290" s="4"/>
      <c r="AMG1290" s="4"/>
      <c r="AMS1290" s="4"/>
      <c r="AMW1290" s="4"/>
      <c r="ANI1290" s="4"/>
      <c r="ANM1290" s="4"/>
      <c r="ANY1290" s="4"/>
      <c r="AOC1290" s="4"/>
      <c r="AOO1290" s="4"/>
      <c r="AOS1290" s="4"/>
      <c r="APE1290" s="4"/>
      <c r="API1290" s="4"/>
      <c r="APU1290" s="4"/>
      <c r="APY1290" s="4"/>
      <c r="AQK1290" s="4"/>
      <c r="AQO1290" s="4"/>
      <c r="ARA1290" s="4"/>
      <c r="ARE1290" s="4"/>
      <c r="ARQ1290" s="4"/>
      <c r="ARU1290" s="4"/>
      <c r="ASG1290" s="4"/>
      <c r="ASK1290" s="4"/>
      <c r="ASW1290" s="4"/>
      <c r="ATA1290" s="4"/>
      <c r="ATM1290" s="4"/>
      <c r="ATQ1290" s="4"/>
      <c r="AUC1290" s="4"/>
      <c r="AUG1290" s="4"/>
      <c r="AUS1290" s="4"/>
      <c r="AUW1290" s="4"/>
      <c r="AVI1290" s="4"/>
      <c r="AVM1290" s="4"/>
      <c r="AVY1290" s="4"/>
      <c r="AWC1290" s="4"/>
      <c r="AWO1290" s="4"/>
      <c r="AWS1290" s="4"/>
      <c r="AXE1290" s="4"/>
      <c r="AXI1290" s="4"/>
      <c r="AXU1290" s="4"/>
      <c r="AXY1290" s="4"/>
      <c r="AYK1290" s="4"/>
      <c r="AYO1290" s="4"/>
      <c r="AZA1290" s="4"/>
      <c r="AZE1290" s="4"/>
      <c r="AZQ1290" s="4"/>
      <c r="AZU1290" s="4"/>
      <c r="BAG1290" s="4"/>
      <c r="BAK1290" s="4"/>
      <c r="BAW1290" s="4"/>
      <c r="BBA1290" s="4"/>
      <c r="BBM1290" s="4"/>
      <c r="BBQ1290" s="4"/>
      <c r="BCC1290" s="4"/>
      <c r="BCG1290" s="4"/>
      <c r="BCS1290" s="4"/>
      <c r="BCW1290" s="4"/>
      <c r="BDI1290" s="4"/>
      <c r="BDM1290" s="4"/>
      <c r="BDY1290" s="4"/>
      <c r="BEC1290" s="4"/>
      <c r="BEO1290" s="4"/>
      <c r="BES1290" s="4"/>
      <c r="BFE1290" s="4"/>
      <c r="BFI1290" s="4"/>
      <c r="BFU1290" s="4"/>
    </row>
    <row r="1291" spans="1:1021 1033:1529" x14ac:dyDescent="0.2">
      <c r="A1291" s="4"/>
      <c r="D1291" s="16"/>
      <c r="CO1291" s="4"/>
      <c r="DA1291" s="4"/>
      <c r="DE1291" s="4"/>
      <c r="DQ1291" s="4"/>
      <c r="DU1291" s="4"/>
      <c r="EG1291" s="4"/>
      <c r="EK1291" s="4"/>
      <c r="EW1291" s="4"/>
      <c r="FA1291" s="4"/>
      <c r="FM1291" s="4"/>
      <c r="FQ1291" s="4"/>
      <c r="GC1291" s="4"/>
      <c r="GG1291" s="4"/>
      <c r="GS1291" s="4"/>
      <c r="GW1291" s="4"/>
      <c r="HI1291" s="4"/>
      <c r="HM1291" s="4"/>
      <c r="HY1291" s="4"/>
      <c r="IC1291" s="4"/>
      <c r="IO1291" s="4"/>
      <c r="IS1291" s="4"/>
      <c r="JE1291" s="4"/>
      <c r="JI1291" s="4"/>
      <c r="JU1291" s="4"/>
      <c r="JY1291" s="4"/>
      <c r="KK1291" s="4"/>
      <c r="KO1291" s="4"/>
      <c r="LA1291" s="4"/>
      <c r="LE1291" s="4"/>
      <c r="LQ1291" s="4"/>
      <c r="LU1291" s="4"/>
      <c r="MG1291" s="4"/>
      <c r="MK1291" s="4"/>
      <c r="MW1291" s="4"/>
      <c r="NA1291" s="4"/>
      <c r="NM1291" s="4"/>
      <c r="NQ1291" s="4"/>
      <c r="OC1291" s="4"/>
      <c r="OG1291" s="4"/>
      <c r="OS1291" s="4"/>
      <c r="OW1291" s="4"/>
      <c r="PI1291" s="4"/>
      <c r="PM1291" s="4"/>
      <c r="PY1291" s="4"/>
      <c r="QC1291" s="4"/>
      <c r="QO1291" s="4"/>
      <c r="QS1291" s="4"/>
      <c r="RE1291" s="4"/>
      <c r="RI1291" s="4"/>
      <c r="RU1291" s="4"/>
      <c r="RY1291" s="4"/>
      <c r="SK1291" s="4"/>
      <c r="SO1291" s="4"/>
      <c r="TA1291" s="4"/>
      <c r="TE1291" s="4"/>
      <c r="TQ1291" s="4"/>
      <c r="TU1291" s="4"/>
      <c r="UG1291" s="4"/>
      <c r="UK1291" s="4"/>
      <c r="UW1291" s="4"/>
      <c r="VA1291" s="4"/>
      <c r="VM1291" s="4"/>
      <c r="VQ1291" s="4"/>
      <c r="WC1291" s="4"/>
      <c r="WG1291" s="4"/>
      <c r="WS1291" s="4"/>
      <c r="WW1291" s="4"/>
      <c r="XI1291" s="4"/>
      <c r="XM1291" s="4"/>
      <c r="XY1291" s="4"/>
      <c r="YC1291" s="4"/>
      <c r="YO1291" s="4"/>
      <c r="YS1291" s="4"/>
      <c r="ZE1291" s="4"/>
      <c r="ZI1291" s="4"/>
      <c r="ZU1291" s="4"/>
      <c r="ZY1291" s="4"/>
      <c r="AAK1291" s="4"/>
      <c r="AAO1291" s="4"/>
      <c r="ABA1291" s="4"/>
      <c r="ABE1291" s="4"/>
      <c r="ABQ1291" s="4"/>
      <c r="ABU1291" s="4"/>
      <c r="ACG1291" s="4"/>
      <c r="ACK1291" s="4"/>
      <c r="ACW1291" s="4"/>
      <c r="ADA1291" s="4"/>
      <c r="ADM1291" s="4"/>
      <c r="ADQ1291" s="4"/>
      <c r="AEC1291" s="4"/>
      <c r="AEG1291" s="4"/>
      <c r="AES1291" s="4"/>
      <c r="AEW1291" s="4"/>
      <c r="AFI1291" s="4"/>
      <c r="AFM1291" s="4"/>
      <c r="AFY1291" s="4"/>
      <c r="AGC1291" s="4"/>
      <c r="AGO1291" s="4"/>
      <c r="AGS1291" s="4"/>
      <c r="AHE1291" s="4"/>
      <c r="AHI1291" s="4"/>
      <c r="AHU1291" s="4"/>
      <c r="AHY1291" s="4"/>
      <c r="AIK1291" s="4"/>
      <c r="AIO1291" s="4"/>
      <c r="AJA1291" s="4"/>
      <c r="AJE1291" s="4"/>
      <c r="AJQ1291" s="4"/>
      <c r="AJU1291" s="4"/>
      <c r="AKG1291" s="4"/>
      <c r="AKK1291" s="4"/>
      <c r="AKW1291" s="4"/>
      <c r="ALA1291" s="4"/>
      <c r="ALM1291" s="4"/>
      <c r="ALQ1291" s="4"/>
      <c r="AMC1291" s="4"/>
      <c r="AMG1291" s="4"/>
      <c r="AMS1291" s="4"/>
      <c r="AMW1291" s="4"/>
      <c r="ANI1291" s="4"/>
      <c r="ANM1291" s="4"/>
      <c r="ANY1291" s="4"/>
      <c r="AOC1291" s="4"/>
      <c r="AOO1291" s="4"/>
      <c r="AOS1291" s="4"/>
      <c r="APE1291" s="4"/>
      <c r="API1291" s="4"/>
      <c r="APU1291" s="4"/>
      <c r="APY1291" s="4"/>
      <c r="AQK1291" s="4"/>
      <c r="AQO1291" s="4"/>
      <c r="ARA1291" s="4"/>
      <c r="ARE1291" s="4"/>
      <c r="ARQ1291" s="4"/>
      <c r="ARU1291" s="4"/>
      <c r="ASG1291" s="4"/>
      <c r="ASK1291" s="4"/>
      <c r="ASW1291" s="4"/>
      <c r="ATA1291" s="4"/>
      <c r="ATM1291" s="4"/>
      <c r="ATQ1291" s="4"/>
      <c r="AUC1291" s="4"/>
      <c r="AUG1291" s="4"/>
      <c r="AUS1291" s="4"/>
      <c r="AUW1291" s="4"/>
      <c r="AVI1291" s="4"/>
      <c r="AVM1291" s="4"/>
      <c r="AVY1291" s="4"/>
      <c r="AWC1291" s="4"/>
      <c r="AWO1291" s="4"/>
      <c r="AWS1291" s="4"/>
      <c r="AXE1291" s="4"/>
      <c r="AXI1291" s="4"/>
      <c r="AXU1291" s="4"/>
      <c r="AXY1291" s="4"/>
      <c r="AYK1291" s="4"/>
      <c r="AYO1291" s="4"/>
      <c r="AZA1291" s="4"/>
      <c r="AZE1291" s="4"/>
      <c r="AZQ1291" s="4"/>
      <c r="AZU1291" s="4"/>
      <c r="BAG1291" s="4"/>
      <c r="BAK1291" s="4"/>
      <c r="BAW1291" s="4"/>
      <c r="BBA1291" s="4"/>
      <c r="BBM1291" s="4"/>
      <c r="BBQ1291" s="4"/>
      <c r="BCC1291" s="4"/>
      <c r="BCG1291" s="4"/>
      <c r="BCS1291" s="4"/>
      <c r="BCW1291" s="4"/>
      <c r="BDI1291" s="4"/>
      <c r="BDM1291" s="4"/>
      <c r="BDY1291" s="4"/>
      <c r="BEC1291" s="4"/>
      <c r="BEO1291" s="4"/>
      <c r="BES1291" s="4"/>
      <c r="BFE1291" s="4"/>
      <c r="BFI1291" s="4"/>
      <c r="BFU1291" s="4"/>
    </row>
    <row r="1292" spans="1:1021 1033:1529" x14ac:dyDescent="0.2">
      <c r="A1292" s="4"/>
      <c r="D1292" s="16"/>
      <c r="CO1292" s="4"/>
      <c r="DA1292" s="4"/>
      <c r="DE1292" s="4"/>
      <c r="DQ1292" s="4"/>
      <c r="DU1292" s="4"/>
      <c r="EG1292" s="4"/>
      <c r="EK1292" s="4"/>
      <c r="EW1292" s="4"/>
      <c r="FA1292" s="4"/>
      <c r="FM1292" s="4"/>
      <c r="FQ1292" s="4"/>
      <c r="GC1292" s="4"/>
      <c r="GG1292" s="4"/>
      <c r="GS1292" s="4"/>
      <c r="GW1292" s="4"/>
      <c r="HI1292" s="4"/>
      <c r="HM1292" s="4"/>
      <c r="HY1292" s="4"/>
      <c r="IC1292" s="4"/>
      <c r="IO1292" s="4"/>
      <c r="IS1292" s="4"/>
      <c r="JE1292" s="4"/>
      <c r="JI1292" s="4"/>
      <c r="JU1292" s="4"/>
      <c r="JY1292" s="4"/>
      <c r="KK1292" s="4"/>
      <c r="KO1292" s="4"/>
      <c r="LA1292" s="4"/>
      <c r="LE1292" s="4"/>
      <c r="LQ1292" s="4"/>
      <c r="LU1292" s="4"/>
      <c r="MG1292" s="4"/>
      <c r="MK1292" s="4"/>
      <c r="MW1292" s="4"/>
      <c r="NA1292" s="4"/>
      <c r="NM1292" s="4"/>
      <c r="NQ1292" s="4"/>
      <c r="OC1292" s="4"/>
      <c r="OG1292" s="4"/>
      <c r="OS1292" s="4"/>
      <c r="OW1292" s="4"/>
      <c r="PI1292" s="4"/>
      <c r="PM1292" s="4"/>
      <c r="PY1292" s="4"/>
      <c r="QC1292" s="4"/>
      <c r="QO1292" s="4"/>
      <c r="QS1292" s="4"/>
      <c r="RE1292" s="4"/>
      <c r="RI1292" s="4"/>
      <c r="RU1292" s="4"/>
      <c r="RY1292" s="4"/>
      <c r="SK1292" s="4"/>
      <c r="SO1292" s="4"/>
      <c r="TA1292" s="4"/>
      <c r="TE1292" s="4"/>
      <c r="TQ1292" s="4"/>
      <c r="TU1292" s="4"/>
      <c r="UG1292" s="4"/>
      <c r="UK1292" s="4"/>
      <c r="UW1292" s="4"/>
      <c r="VA1292" s="4"/>
      <c r="VM1292" s="4"/>
      <c r="VQ1292" s="4"/>
      <c r="WC1292" s="4"/>
      <c r="WG1292" s="4"/>
      <c r="WS1292" s="4"/>
      <c r="WW1292" s="4"/>
      <c r="XI1292" s="4"/>
      <c r="XM1292" s="4"/>
      <c r="XY1292" s="4"/>
      <c r="YC1292" s="4"/>
      <c r="YO1292" s="4"/>
      <c r="YS1292" s="4"/>
      <c r="ZE1292" s="4"/>
      <c r="ZI1292" s="4"/>
      <c r="ZU1292" s="4"/>
      <c r="ZY1292" s="4"/>
      <c r="AAK1292" s="4"/>
      <c r="AAO1292" s="4"/>
      <c r="ABA1292" s="4"/>
      <c r="ABE1292" s="4"/>
      <c r="ABQ1292" s="4"/>
      <c r="ABU1292" s="4"/>
      <c r="ACG1292" s="4"/>
      <c r="ACK1292" s="4"/>
      <c r="ACW1292" s="4"/>
      <c r="ADA1292" s="4"/>
      <c r="ADM1292" s="4"/>
      <c r="ADQ1292" s="4"/>
      <c r="AEC1292" s="4"/>
      <c r="AEG1292" s="4"/>
      <c r="AES1292" s="4"/>
      <c r="AEW1292" s="4"/>
      <c r="AFI1292" s="4"/>
      <c r="AFM1292" s="4"/>
      <c r="AFY1292" s="4"/>
      <c r="AGC1292" s="4"/>
      <c r="AGO1292" s="4"/>
      <c r="AGS1292" s="4"/>
      <c r="AHE1292" s="4"/>
      <c r="AHI1292" s="4"/>
      <c r="AHU1292" s="4"/>
      <c r="AHY1292" s="4"/>
      <c r="AIK1292" s="4"/>
      <c r="AIO1292" s="4"/>
      <c r="AJA1292" s="4"/>
      <c r="AJE1292" s="4"/>
      <c r="AJQ1292" s="4"/>
      <c r="AJU1292" s="4"/>
      <c r="AKG1292" s="4"/>
      <c r="AKK1292" s="4"/>
      <c r="AKW1292" s="4"/>
      <c r="ALA1292" s="4"/>
      <c r="ALM1292" s="4"/>
      <c r="ALQ1292" s="4"/>
      <c r="AMC1292" s="4"/>
      <c r="AMG1292" s="4"/>
      <c r="AMS1292" s="4"/>
      <c r="AMW1292" s="4"/>
      <c r="ANI1292" s="4"/>
      <c r="ANM1292" s="4"/>
      <c r="ANY1292" s="4"/>
      <c r="AOC1292" s="4"/>
      <c r="AOO1292" s="4"/>
      <c r="AOS1292" s="4"/>
      <c r="APE1292" s="4"/>
      <c r="API1292" s="4"/>
      <c r="APU1292" s="4"/>
      <c r="APY1292" s="4"/>
      <c r="AQK1292" s="4"/>
      <c r="AQO1292" s="4"/>
      <c r="ARA1292" s="4"/>
      <c r="ARE1292" s="4"/>
      <c r="ARQ1292" s="4"/>
      <c r="ARU1292" s="4"/>
      <c r="ASG1292" s="4"/>
      <c r="ASK1292" s="4"/>
      <c r="ASW1292" s="4"/>
      <c r="ATA1292" s="4"/>
      <c r="ATM1292" s="4"/>
      <c r="ATQ1292" s="4"/>
      <c r="AUC1292" s="4"/>
      <c r="AUG1292" s="4"/>
      <c r="AUS1292" s="4"/>
      <c r="AUW1292" s="4"/>
      <c r="AVI1292" s="4"/>
      <c r="AVM1292" s="4"/>
      <c r="AVY1292" s="4"/>
      <c r="AWC1292" s="4"/>
      <c r="AWO1292" s="4"/>
      <c r="AWS1292" s="4"/>
      <c r="AXE1292" s="4"/>
      <c r="AXI1292" s="4"/>
      <c r="AXU1292" s="4"/>
      <c r="AXY1292" s="4"/>
      <c r="AYK1292" s="4"/>
      <c r="AYO1292" s="4"/>
      <c r="AZA1292" s="4"/>
      <c r="AZE1292" s="4"/>
      <c r="AZQ1292" s="4"/>
      <c r="AZU1292" s="4"/>
      <c r="BAG1292" s="4"/>
      <c r="BAK1292" s="4"/>
      <c r="BAW1292" s="4"/>
      <c r="BBA1292" s="4"/>
      <c r="BBM1292" s="4"/>
      <c r="BBQ1292" s="4"/>
      <c r="BCC1292" s="4"/>
      <c r="BCG1292" s="4"/>
      <c r="BCS1292" s="4"/>
      <c r="BCW1292" s="4"/>
      <c r="BDI1292" s="4"/>
      <c r="BDM1292" s="4"/>
      <c r="BDY1292" s="4"/>
      <c r="BEC1292" s="4"/>
      <c r="BEO1292" s="4"/>
      <c r="BES1292" s="4"/>
      <c r="BFE1292" s="4"/>
      <c r="BFI1292" s="4"/>
      <c r="BFU1292" s="4"/>
    </row>
    <row r="1293" spans="1:1021 1033:1529" x14ac:dyDescent="0.2">
      <c r="A1293" s="4"/>
      <c r="D1293" s="16"/>
      <c r="CO1293" s="4"/>
      <c r="DA1293" s="4"/>
      <c r="DE1293" s="4"/>
      <c r="DQ1293" s="4"/>
      <c r="DU1293" s="4"/>
      <c r="EG1293" s="4"/>
      <c r="EK1293" s="4"/>
      <c r="EW1293" s="4"/>
      <c r="FA1293" s="4"/>
      <c r="FM1293" s="4"/>
      <c r="FQ1293" s="4"/>
      <c r="GC1293" s="4"/>
      <c r="GG1293" s="4"/>
      <c r="GS1293" s="4"/>
      <c r="GW1293" s="4"/>
      <c r="HI1293" s="4"/>
      <c r="HM1293" s="4"/>
      <c r="HY1293" s="4"/>
      <c r="IC1293" s="4"/>
      <c r="IO1293" s="4"/>
      <c r="IS1293" s="4"/>
      <c r="JE1293" s="4"/>
      <c r="JI1293" s="4"/>
      <c r="JU1293" s="4"/>
      <c r="JY1293" s="4"/>
      <c r="KK1293" s="4"/>
      <c r="KO1293" s="4"/>
      <c r="LA1293" s="4"/>
      <c r="LE1293" s="4"/>
      <c r="LQ1293" s="4"/>
      <c r="LU1293" s="4"/>
      <c r="MG1293" s="4"/>
      <c r="MK1293" s="4"/>
      <c r="MW1293" s="4"/>
      <c r="NA1293" s="4"/>
      <c r="NM1293" s="4"/>
      <c r="NQ1293" s="4"/>
      <c r="OC1293" s="4"/>
      <c r="OG1293" s="4"/>
      <c r="OS1293" s="4"/>
      <c r="OW1293" s="4"/>
      <c r="PI1293" s="4"/>
      <c r="PM1293" s="4"/>
      <c r="PY1293" s="4"/>
      <c r="QC1293" s="4"/>
      <c r="QO1293" s="4"/>
      <c r="QS1293" s="4"/>
      <c r="RE1293" s="4"/>
      <c r="RI1293" s="4"/>
      <c r="RU1293" s="4"/>
      <c r="RY1293" s="4"/>
      <c r="SK1293" s="4"/>
      <c r="SO1293" s="4"/>
      <c r="TA1293" s="4"/>
      <c r="TE1293" s="4"/>
      <c r="TQ1293" s="4"/>
      <c r="TU1293" s="4"/>
      <c r="UG1293" s="4"/>
      <c r="UK1293" s="4"/>
      <c r="UW1293" s="4"/>
      <c r="VA1293" s="4"/>
      <c r="VM1293" s="4"/>
      <c r="VQ1293" s="4"/>
      <c r="WC1293" s="4"/>
      <c r="WG1293" s="4"/>
      <c r="WS1293" s="4"/>
      <c r="WW1293" s="4"/>
      <c r="XI1293" s="4"/>
      <c r="XM1293" s="4"/>
      <c r="XY1293" s="4"/>
      <c r="YC1293" s="4"/>
      <c r="YO1293" s="4"/>
      <c r="YS1293" s="4"/>
      <c r="ZE1293" s="4"/>
      <c r="ZI1293" s="4"/>
      <c r="ZU1293" s="4"/>
      <c r="ZY1293" s="4"/>
      <c r="AAK1293" s="4"/>
      <c r="AAO1293" s="4"/>
      <c r="ABA1293" s="4"/>
      <c r="ABE1293" s="4"/>
      <c r="ABQ1293" s="4"/>
      <c r="ABU1293" s="4"/>
      <c r="ACG1293" s="4"/>
      <c r="ACK1293" s="4"/>
      <c r="ACW1293" s="4"/>
      <c r="ADA1293" s="4"/>
      <c r="ADM1293" s="4"/>
      <c r="ADQ1293" s="4"/>
      <c r="AEC1293" s="4"/>
      <c r="AEG1293" s="4"/>
      <c r="AES1293" s="4"/>
      <c r="AEW1293" s="4"/>
      <c r="AFI1293" s="4"/>
      <c r="AFM1293" s="4"/>
      <c r="AFY1293" s="4"/>
      <c r="AGC1293" s="4"/>
      <c r="AGO1293" s="4"/>
      <c r="AGS1293" s="4"/>
      <c r="AHE1293" s="4"/>
      <c r="AHI1293" s="4"/>
      <c r="AHU1293" s="4"/>
      <c r="AHY1293" s="4"/>
      <c r="AIK1293" s="4"/>
      <c r="AIO1293" s="4"/>
      <c r="AJA1293" s="4"/>
      <c r="AJE1293" s="4"/>
      <c r="AJQ1293" s="4"/>
      <c r="AJU1293" s="4"/>
      <c r="AKG1293" s="4"/>
      <c r="AKK1293" s="4"/>
      <c r="AKW1293" s="4"/>
      <c r="ALA1293" s="4"/>
      <c r="ALM1293" s="4"/>
      <c r="ALQ1293" s="4"/>
      <c r="AMC1293" s="4"/>
      <c r="AMG1293" s="4"/>
      <c r="AMS1293" s="4"/>
      <c r="AMW1293" s="4"/>
      <c r="ANI1293" s="4"/>
      <c r="ANM1293" s="4"/>
      <c r="ANY1293" s="4"/>
      <c r="AOC1293" s="4"/>
      <c r="AOO1293" s="4"/>
      <c r="AOS1293" s="4"/>
      <c r="APE1293" s="4"/>
      <c r="API1293" s="4"/>
      <c r="APU1293" s="4"/>
      <c r="APY1293" s="4"/>
      <c r="AQK1293" s="4"/>
      <c r="AQO1293" s="4"/>
      <c r="ARA1293" s="4"/>
      <c r="ARE1293" s="4"/>
      <c r="ARQ1293" s="4"/>
      <c r="ARU1293" s="4"/>
      <c r="ASG1293" s="4"/>
      <c r="ASK1293" s="4"/>
      <c r="ASW1293" s="4"/>
      <c r="ATA1293" s="4"/>
      <c r="ATM1293" s="4"/>
      <c r="ATQ1293" s="4"/>
      <c r="AUC1293" s="4"/>
      <c r="AUG1293" s="4"/>
      <c r="AUS1293" s="4"/>
      <c r="AUW1293" s="4"/>
      <c r="AVI1293" s="4"/>
      <c r="AVM1293" s="4"/>
      <c r="AVY1293" s="4"/>
      <c r="AWC1293" s="4"/>
      <c r="AWO1293" s="4"/>
      <c r="AWS1293" s="4"/>
      <c r="AXE1293" s="4"/>
      <c r="AXI1293" s="4"/>
      <c r="AXU1293" s="4"/>
      <c r="AXY1293" s="4"/>
      <c r="AYK1293" s="4"/>
      <c r="AYO1293" s="4"/>
      <c r="AZA1293" s="4"/>
      <c r="AZE1293" s="4"/>
      <c r="AZQ1293" s="4"/>
      <c r="AZU1293" s="4"/>
      <c r="BAG1293" s="4"/>
      <c r="BAK1293" s="4"/>
      <c r="BAW1293" s="4"/>
      <c r="BBA1293" s="4"/>
      <c r="BBM1293" s="4"/>
      <c r="BBQ1293" s="4"/>
      <c r="BCC1293" s="4"/>
      <c r="BCG1293" s="4"/>
      <c r="BCS1293" s="4"/>
      <c r="BCW1293" s="4"/>
      <c r="BDI1293" s="4"/>
      <c r="BDM1293" s="4"/>
      <c r="BDY1293" s="4"/>
      <c r="BEC1293" s="4"/>
      <c r="BEO1293" s="4"/>
      <c r="BES1293" s="4"/>
      <c r="BFE1293" s="4"/>
      <c r="BFI1293" s="4"/>
      <c r="BFU1293" s="4"/>
    </row>
    <row r="1294" spans="1:1021 1033:1529" x14ac:dyDescent="0.2">
      <c r="A1294" s="4"/>
      <c r="D1294" s="16"/>
      <c r="CO1294" s="4"/>
      <c r="DA1294" s="4"/>
      <c r="DE1294" s="4"/>
      <c r="DQ1294" s="4"/>
      <c r="DU1294" s="4"/>
      <c r="EG1294" s="4"/>
      <c r="EK1294" s="4"/>
      <c r="EW1294" s="4"/>
      <c r="FA1294" s="4"/>
      <c r="FM1294" s="4"/>
      <c r="FQ1294" s="4"/>
      <c r="GC1294" s="4"/>
      <c r="GG1294" s="4"/>
      <c r="GS1294" s="4"/>
      <c r="GW1294" s="4"/>
      <c r="HI1294" s="4"/>
      <c r="HM1294" s="4"/>
      <c r="HY1294" s="4"/>
      <c r="IC1294" s="4"/>
      <c r="IO1294" s="4"/>
      <c r="IS1294" s="4"/>
      <c r="JE1294" s="4"/>
      <c r="JI1294" s="4"/>
      <c r="JU1294" s="4"/>
      <c r="JY1294" s="4"/>
      <c r="KK1294" s="4"/>
      <c r="KO1294" s="4"/>
      <c r="LA1294" s="4"/>
      <c r="LE1294" s="4"/>
      <c r="LQ1294" s="4"/>
      <c r="LU1294" s="4"/>
      <c r="MG1294" s="4"/>
      <c r="MK1294" s="4"/>
      <c r="MW1294" s="4"/>
      <c r="NA1294" s="4"/>
      <c r="NM1294" s="4"/>
      <c r="NQ1294" s="4"/>
      <c r="OC1294" s="4"/>
      <c r="OG1294" s="4"/>
      <c r="OS1294" s="4"/>
      <c r="OW1294" s="4"/>
      <c r="PI1294" s="4"/>
      <c r="PM1294" s="4"/>
      <c r="PY1294" s="4"/>
      <c r="QC1294" s="4"/>
      <c r="QO1294" s="4"/>
      <c r="QS1294" s="4"/>
      <c r="RE1294" s="4"/>
      <c r="RI1294" s="4"/>
      <c r="RU1294" s="4"/>
      <c r="RY1294" s="4"/>
      <c r="SK1294" s="4"/>
      <c r="SO1294" s="4"/>
      <c r="TA1294" s="4"/>
      <c r="TE1294" s="4"/>
      <c r="TQ1294" s="4"/>
      <c r="TU1294" s="4"/>
      <c r="UG1294" s="4"/>
      <c r="UK1294" s="4"/>
      <c r="UW1294" s="4"/>
      <c r="VA1294" s="4"/>
      <c r="VM1294" s="4"/>
      <c r="VQ1294" s="4"/>
      <c r="WC1294" s="4"/>
      <c r="WG1294" s="4"/>
      <c r="WS1294" s="4"/>
      <c r="WW1294" s="4"/>
      <c r="XI1294" s="4"/>
      <c r="XM1294" s="4"/>
      <c r="XY1294" s="4"/>
      <c r="YC1294" s="4"/>
      <c r="YO1294" s="4"/>
      <c r="YS1294" s="4"/>
      <c r="ZE1294" s="4"/>
      <c r="ZI1294" s="4"/>
      <c r="ZU1294" s="4"/>
      <c r="ZY1294" s="4"/>
      <c r="AAK1294" s="4"/>
      <c r="AAO1294" s="4"/>
      <c r="ABA1294" s="4"/>
      <c r="ABE1294" s="4"/>
      <c r="ABQ1294" s="4"/>
      <c r="ABU1294" s="4"/>
      <c r="ACG1294" s="4"/>
      <c r="ACK1294" s="4"/>
      <c r="ACW1294" s="4"/>
      <c r="ADA1294" s="4"/>
      <c r="ADM1294" s="4"/>
      <c r="ADQ1294" s="4"/>
      <c r="AEC1294" s="4"/>
      <c r="AEG1294" s="4"/>
      <c r="AES1294" s="4"/>
      <c r="AEW1294" s="4"/>
      <c r="AFI1294" s="4"/>
      <c r="AFM1294" s="4"/>
      <c r="AFY1294" s="4"/>
      <c r="AGC1294" s="4"/>
      <c r="AGO1294" s="4"/>
      <c r="AGS1294" s="4"/>
      <c r="AHE1294" s="4"/>
      <c r="AHI1294" s="4"/>
      <c r="AHU1294" s="4"/>
      <c r="AHY1294" s="4"/>
      <c r="AIK1294" s="4"/>
      <c r="AIO1294" s="4"/>
      <c r="AJA1294" s="4"/>
      <c r="AJE1294" s="4"/>
      <c r="AJQ1294" s="4"/>
      <c r="AJU1294" s="4"/>
      <c r="AKG1294" s="4"/>
      <c r="AKK1294" s="4"/>
      <c r="AKW1294" s="4"/>
      <c r="ALA1294" s="4"/>
      <c r="ALM1294" s="4"/>
      <c r="ALQ1294" s="4"/>
      <c r="AMC1294" s="4"/>
      <c r="AMG1294" s="4"/>
      <c r="AMS1294" s="4"/>
      <c r="AMW1294" s="4"/>
      <c r="ANI1294" s="4"/>
      <c r="ANM1294" s="4"/>
      <c r="ANY1294" s="4"/>
      <c r="AOC1294" s="4"/>
      <c r="AOO1294" s="4"/>
      <c r="AOS1294" s="4"/>
      <c r="APE1294" s="4"/>
      <c r="API1294" s="4"/>
      <c r="APU1294" s="4"/>
      <c r="APY1294" s="4"/>
      <c r="AQK1294" s="4"/>
      <c r="AQO1294" s="4"/>
      <c r="ARA1294" s="4"/>
      <c r="ARE1294" s="4"/>
      <c r="ARQ1294" s="4"/>
      <c r="ARU1294" s="4"/>
      <c r="ASG1294" s="4"/>
      <c r="ASK1294" s="4"/>
      <c r="ASW1294" s="4"/>
      <c r="ATA1294" s="4"/>
      <c r="ATM1294" s="4"/>
      <c r="ATQ1294" s="4"/>
      <c r="AUC1294" s="4"/>
      <c r="AUG1294" s="4"/>
      <c r="AUS1294" s="4"/>
      <c r="AUW1294" s="4"/>
      <c r="AVI1294" s="4"/>
      <c r="AVM1294" s="4"/>
      <c r="AVY1294" s="4"/>
      <c r="AWC1294" s="4"/>
      <c r="AWO1294" s="4"/>
      <c r="AWS1294" s="4"/>
      <c r="AXE1294" s="4"/>
      <c r="AXI1294" s="4"/>
      <c r="AXU1294" s="4"/>
      <c r="AXY1294" s="4"/>
      <c r="AYK1294" s="4"/>
      <c r="AYO1294" s="4"/>
      <c r="AZA1294" s="4"/>
      <c r="AZE1294" s="4"/>
      <c r="AZQ1294" s="4"/>
      <c r="AZU1294" s="4"/>
      <c r="BAG1294" s="4"/>
      <c r="BAK1294" s="4"/>
      <c r="BAW1294" s="4"/>
      <c r="BBA1294" s="4"/>
      <c r="BBM1294" s="4"/>
      <c r="BBQ1294" s="4"/>
      <c r="BCC1294" s="4"/>
      <c r="BCG1294" s="4"/>
      <c r="BCS1294" s="4"/>
      <c r="BCW1294" s="4"/>
      <c r="BDI1294" s="4"/>
      <c r="BDM1294" s="4"/>
      <c r="BDY1294" s="4"/>
      <c r="BEC1294" s="4"/>
      <c r="BEO1294" s="4"/>
      <c r="BES1294" s="4"/>
      <c r="BFE1294" s="4"/>
      <c r="BFI1294" s="4"/>
      <c r="BFU1294" s="4"/>
    </row>
    <row r="1295" spans="1:1021 1033:1529" x14ac:dyDescent="0.2">
      <c r="A1295" s="4"/>
      <c r="D1295" s="16"/>
      <c r="CO1295" s="4"/>
      <c r="DA1295" s="4"/>
      <c r="DE1295" s="4"/>
      <c r="DQ1295" s="4"/>
      <c r="DU1295" s="4"/>
      <c r="EG1295" s="4"/>
      <c r="EK1295" s="4"/>
      <c r="EW1295" s="4"/>
      <c r="FA1295" s="4"/>
      <c r="FM1295" s="4"/>
      <c r="FQ1295" s="4"/>
      <c r="GC1295" s="4"/>
      <c r="GG1295" s="4"/>
      <c r="GS1295" s="4"/>
      <c r="GW1295" s="4"/>
      <c r="HI1295" s="4"/>
      <c r="HM1295" s="4"/>
      <c r="HY1295" s="4"/>
      <c r="IC1295" s="4"/>
      <c r="IO1295" s="4"/>
      <c r="IS1295" s="4"/>
      <c r="JE1295" s="4"/>
      <c r="JI1295" s="4"/>
      <c r="JU1295" s="4"/>
      <c r="JY1295" s="4"/>
      <c r="KK1295" s="4"/>
      <c r="KO1295" s="4"/>
      <c r="LA1295" s="4"/>
      <c r="LE1295" s="4"/>
      <c r="LQ1295" s="4"/>
      <c r="LU1295" s="4"/>
      <c r="MG1295" s="4"/>
      <c r="MK1295" s="4"/>
      <c r="MW1295" s="4"/>
      <c r="NA1295" s="4"/>
      <c r="NM1295" s="4"/>
      <c r="NQ1295" s="4"/>
      <c r="OC1295" s="4"/>
      <c r="OG1295" s="4"/>
      <c r="OS1295" s="4"/>
      <c r="OW1295" s="4"/>
      <c r="PI1295" s="4"/>
      <c r="PM1295" s="4"/>
      <c r="PY1295" s="4"/>
      <c r="QC1295" s="4"/>
      <c r="QO1295" s="4"/>
      <c r="QS1295" s="4"/>
      <c r="RE1295" s="4"/>
      <c r="RI1295" s="4"/>
      <c r="RU1295" s="4"/>
      <c r="RY1295" s="4"/>
      <c r="SK1295" s="4"/>
      <c r="SO1295" s="4"/>
      <c r="TA1295" s="4"/>
      <c r="TE1295" s="4"/>
      <c r="TQ1295" s="4"/>
      <c r="TU1295" s="4"/>
      <c r="UG1295" s="4"/>
      <c r="UK1295" s="4"/>
      <c r="UW1295" s="4"/>
      <c r="VA1295" s="4"/>
      <c r="VM1295" s="4"/>
      <c r="VQ1295" s="4"/>
      <c r="WC1295" s="4"/>
      <c r="WG1295" s="4"/>
      <c r="WS1295" s="4"/>
      <c r="WW1295" s="4"/>
      <c r="XI1295" s="4"/>
      <c r="XM1295" s="4"/>
      <c r="XY1295" s="4"/>
      <c r="YC1295" s="4"/>
      <c r="YO1295" s="4"/>
      <c r="YS1295" s="4"/>
      <c r="ZE1295" s="4"/>
      <c r="ZI1295" s="4"/>
      <c r="ZU1295" s="4"/>
      <c r="ZY1295" s="4"/>
      <c r="AAK1295" s="4"/>
      <c r="AAO1295" s="4"/>
      <c r="ABA1295" s="4"/>
      <c r="ABE1295" s="4"/>
      <c r="ABQ1295" s="4"/>
      <c r="ABU1295" s="4"/>
      <c r="ACG1295" s="4"/>
      <c r="ACK1295" s="4"/>
      <c r="ACW1295" s="4"/>
      <c r="ADA1295" s="4"/>
      <c r="ADM1295" s="4"/>
      <c r="ADQ1295" s="4"/>
      <c r="AEC1295" s="4"/>
      <c r="AEG1295" s="4"/>
      <c r="AES1295" s="4"/>
      <c r="AEW1295" s="4"/>
      <c r="AFI1295" s="4"/>
      <c r="AFM1295" s="4"/>
      <c r="AFY1295" s="4"/>
      <c r="AGC1295" s="4"/>
      <c r="AGO1295" s="4"/>
      <c r="AGS1295" s="4"/>
      <c r="AHE1295" s="4"/>
      <c r="AHI1295" s="4"/>
      <c r="AHU1295" s="4"/>
      <c r="AHY1295" s="4"/>
      <c r="AIK1295" s="4"/>
      <c r="AIO1295" s="4"/>
      <c r="AJA1295" s="4"/>
      <c r="AJE1295" s="4"/>
      <c r="AJQ1295" s="4"/>
      <c r="AJU1295" s="4"/>
      <c r="AKG1295" s="4"/>
      <c r="AKK1295" s="4"/>
      <c r="AKW1295" s="4"/>
      <c r="ALA1295" s="4"/>
      <c r="ALM1295" s="4"/>
      <c r="ALQ1295" s="4"/>
      <c r="AMC1295" s="4"/>
      <c r="AMG1295" s="4"/>
      <c r="AMS1295" s="4"/>
      <c r="AMW1295" s="4"/>
      <c r="ANI1295" s="4"/>
      <c r="ANM1295" s="4"/>
      <c r="ANY1295" s="4"/>
      <c r="AOC1295" s="4"/>
      <c r="AOO1295" s="4"/>
      <c r="AOS1295" s="4"/>
      <c r="APE1295" s="4"/>
      <c r="API1295" s="4"/>
      <c r="APU1295" s="4"/>
      <c r="APY1295" s="4"/>
      <c r="AQK1295" s="4"/>
      <c r="AQO1295" s="4"/>
      <c r="ARA1295" s="4"/>
      <c r="ARE1295" s="4"/>
      <c r="ARQ1295" s="4"/>
      <c r="ARU1295" s="4"/>
      <c r="ASG1295" s="4"/>
      <c r="ASK1295" s="4"/>
      <c r="ASW1295" s="4"/>
      <c r="ATA1295" s="4"/>
      <c r="ATM1295" s="4"/>
      <c r="ATQ1295" s="4"/>
      <c r="AUC1295" s="4"/>
      <c r="AUG1295" s="4"/>
      <c r="AUS1295" s="4"/>
      <c r="AUW1295" s="4"/>
      <c r="AVI1295" s="4"/>
      <c r="AVM1295" s="4"/>
      <c r="AVY1295" s="4"/>
      <c r="AWC1295" s="4"/>
      <c r="AWO1295" s="4"/>
      <c r="AWS1295" s="4"/>
      <c r="AXE1295" s="4"/>
      <c r="AXI1295" s="4"/>
      <c r="AXU1295" s="4"/>
      <c r="AXY1295" s="4"/>
      <c r="AYK1295" s="4"/>
      <c r="AYO1295" s="4"/>
      <c r="AZA1295" s="4"/>
      <c r="AZE1295" s="4"/>
      <c r="AZQ1295" s="4"/>
      <c r="AZU1295" s="4"/>
      <c r="BAG1295" s="4"/>
      <c r="BAK1295" s="4"/>
      <c r="BAW1295" s="4"/>
      <c r="BBA1295" s="4"/>
      <c r="BBM1295" s="4"/>
      <c r="BBQ1295" s="4"/>
      <c r="BCC1295" s="4"/>
      <c r="BCG1295" s="4"/>
      <c r="BCS1295" s="4"/>
      <c r="BCW1295" s="4"/>
      <c r="BDI1295" s="4"/>
      <c r="BDM1295" s="4"/>
      <c r="BDY1295" s="4"/>
      <c r="BEC1295" s="4"/>
      <c r="BEO1295" s="4"/>
      <c r="BES1295" s="4"/>
      <c r="BFE1295" s="4"/>
      <c r="BFI1295" s="4"/>
      <c r="BFU1295" s="4"/>
    </row>
    <row r="1296" spans="1:1021 1033:1529" x14ac:dyDescent="0.2">
      <c r="A1296" s="4"/>
      <c r="D1296" s="16"/>
      <c r="CO1296" s="4"/>
      <c r="DA1296" s="4"/>
      <c r="DE1296" s="4"/>
      <c r="DQ1296" s="4"/>
      <c r="DU1296" s="4"/>
      <c r="EG1296" s="4"/>
      <c r="EK1296" s="4"/>
      <c r="EW1296" s="4"/>
      <c r="FA1296" s="4"/>
      <c r="FM1296" s="4"/>
      <c r="FQ1296" s="4"/>
      <c r="GC1296" s="4"/>
      <c r="GG1296" s="4"/>
      <c r="GS1296" s="4"/>
      <c r="GW1296" s="4"/>
      <c r="HI1296" s="4"/>
      <c r="HM1296" s="4"/>
      <c r="HY1296" s="4"/>
      <c r="IC1296" s="4"/>
      <c r="IO1296" s="4"/>
      <c r="IS1296" s="4"/>
      <c r="JE1296" s="4"/>
      <c r="JI1296" s="4"/>
      <c r="JU1296" s="4"/>
      <c r="JY1296" s="4"/>
      <c r="KK1296" s="4"/>
      <c r="KO1296" s="4"/>
      <c r="LA1296" s="4"/>
      <c r="LE1296" s="4"/>
      <c r="LQ1296" s="4"/>
      <c r="LU1296" s="4"/>
      <c r="MG1296" s="4"/>
      <c r="MK1296" s="4"/>
      <c r="MW1296" s="4"/>
      <c r="NA1296" s="4"/>
      <c r="NM1296" s="4"/>
      <c r="NQ1296" s="4"/>
      <c r="OC1296" s="4"/>
      <c r="OG1296" s="4"/>
      <c r="OS1296" s="4"/>
      <c r="OW1296" s="4"/>
      <c r="PI1296" s="4"/>
      <c r="PM1296" s="4"/>
      <c r="PY1296" s="4"/>
      <c r="QC1296" s="4"/>
      <c r="QO1296" s="4"/>
      <c r="QS1296" s="4"/>
      <c r="RE1296" s="4"/>
      <c r="RI1296" s="4"/>
      <c r="RU1296" s="4"/>
      <c r="RY1296" s="4"/>
      <c r="SK1296" s="4"/>
      <c r="SO1296" s="4"/>
      <c r="TA1296" s="4"/>
      <c r="TE1296" s="4"/>
      <c r="TQ1296" s="4"/>
      <c r="TU1296" s="4"/>
      <c r="UG1296" s="4"/>
      <c r="UK1296" s="4"/>
      <c r="UW1296" s="4"/>
      <c r="VA1296" s="4"/>
      <c r="VM1296" s="4"/>
      <c r="VQ1296" s="4"/>
      <c r="WC1296" s="4"/>
      <c r="WG1296" s="4"/>
      <c r="WS1296" s="4"/>
      <c r="WW1296" s="4"/>
      <c r="XI1296" s="4"/>
      <c r="XM1296" s="4"/>
      <c r="XY1296" s="4"/>
      <c r="YC1296" s="4"/>
      <c r="YO1296" s="4"/>
      <c r="YS1296" s="4"/>
      <c r="ZE1296" s="4"/>
      <c r="ZI1296" s="4"/>
      <c r="ZU1296" s="4"/>
      <c r="ZY1296" s="4"/>
      <c r="AAK1296" s="4"/>
      <c r="AAO1296" s="4"/>
      <c r="ABA1296" s="4"/>
      <c r="ABE1296" s="4"/>
      <c r="ABQ1296" s="4"/>
      <c r="ABU1296" s="4"/>
      <c r="ACG1296" s="4"/>
      <c r="ACK1296" s="4"/>
      <c r="ACW1296" s="4"/>
      <c r="ADA1296" s="4"/>
      <c r="ADM1296" s="4"/>
      <c r="ADQ1296" s="4"/>
      <c r="AEC1296" s="4"/>
      <c r="AEG1296" s="4"/>
      <c r="AES1296" s="4"/>
      <c r="AEW1296" s="4"/>
      <c r="AFI1296" s="4"/>
      <c r="AFM1296" s="4"/>
      <c r="AFY1296" s="4"/>
      <c r="AGC1296" s="4"/>
      <c r="AGO1296" s="4"/>
      <c r="AGS1296" s="4"/>
      <c r="AHE1296" s="4"/>
      <c r="AHI1296" s="4"/>
      <c r="AHU1296" s="4"/>
      <c r="AHY1296" s="4"/>
      <c r="AIK1296" s="4"/>
      <c r="AIO1296" s="4"/>
      <c r="AJA1296" s="4"/>
      <c r="AJE1296" s="4"/>
      <c r="AJQ1296" s="4"/>
      <c r="AJU1296" s="4"/>
      <c r="AKG1296" s="4"/>
      <c r="AKK1296" s="4"/>
      <c r="AKW1296" s="4"/>
      <c r="ALA1296" s="4"/>
      <c r="ALM1296" s="4"/>
      <c r="ALQ1296" s="4"/>
      <c r="AMC1296" s="4"/>
      <c r="AMG1296" s="4"/>
      <c r="AMS1296" s="4"/>
      <c r="AMW1296" s="4"/>
      <c r="ANI1296" s="4"/>
      <c r="ANM1296" s="4"/>
      <c r="ANY1296" s="4"/>
      <c r="AOC1296" s="4"/>
      <c r="AOO1296" s="4"/>
      <c r="AOS1296" s="4"/>
      <c r="APE1296" s="4"/>
      <c r="API1296" s="4"/>
      <c r="APU1296" s="4"/>
      <c r="APY1296" s="4"/>
      <c r="AQK1296" s="4"/>
      <c r="AQO1296" s="4"/>
      <c r="ARA1296" s="4"/>
      <c r="ARE1296" s="4"/>
      <c r="ARQ1296" s="4"/>
      <c r="ARU1296" s="4"/>
      <c r="ASG1296" s="4"/>
      <c r="ASK1296" s="4"/>
      <c r="ASW1296" s="4"/>
      <c r="ATA1296" s="4"/>
      <c r="ATM1296" s="4"/>
      <c r="ATQ1296" s="4"/>
      <c r="AUC1296" s="4"/>
      <c r="AUG1296" s="4"/>
      <c r="AUS1296" s="4"/>
      <c r="AUW1296" s="4"/>
      <c r="AVI1296" s="4"/>
      <c r="AVM1296" s="4"/>
      <c r="AVY1296" s="4"/>
      <c r="AWC1296" s="4"/>
      <c r="AWO1296" s="4"/>
      <c r="AWS1296" s="4"/>
      <c r="AXE1296" s="4"/>
      <c r="AXI1296" s="4"/>
      <c r="AXU1296" s="4"/>
      <c r="AXY1296" s="4"/>
      <c r="AYK1296" s="4"/>
      <c r="AYO1296" s="4"/>
      <c r="AZA1296" s="4"/>
      <c r="AZE1296" s="4"/>
      <c r="AZQ1296" s="4"/>
      <c r="AZU1296" s="4"/>
      <c r="BAG1296" s="4"/>
      <c r="BAK1296" s="4"/>
      <c r="BAW1296" s="4"/>
      <c r="BBA1296" s="4"/>
      <c r="BBM1296" s="4"/>
      <c r="BBQ1296" s="4"/>
      <c r="BCC1296" s="4"/>
      <c r="BCG1296" s="4"/>
      <c r="BCS1296" s="4"/>
      <c r="BCW1296" s="4"/>
      <c r="BDI1296" s="4"/>
      <c r="BDM1296" s="4"/>
      <c r="BDY1296" s="4"/>
      <c r="BEC1296" s="4"/>
      <c r="BEO1296" s="4"/>
      <c r="BES1296" s="4"/>
      <c r="BFE1296" s="4"/>
      <c r="BFI1296" s="4"/>
      <c r="BFU1296" s="4"/>
    </row>
    <row r="1297" spans="1:1021 1033:1529" x14ac:dyDescent="0.2">
      <c r="A1297" s="4"/>
      <c r="D1297" s="16"/>
      <c r="CO1297" s="4"/>
      <c r="DA1297" s="4"/>
      <c r="DE1297" s="4"/>
      <c r="DQ1297" s="4"/>
      <c r="DU1297" s="4"/>
      <c r="EG1297" s="4"/>
      <c r="EK1297" s="4"/>
      <c r="EW1297" s="4"/>
      <c r="FA1297" s="4"/>
      <c r="FM1297" s="4"/>
      <c r="FQ1297" s="4"/>
      <c r="GC1297" s="4"/>
      <c r="GG1297" s="4"/>
      <c r="GS1297" s="4"/>
      <c r="GW1297" s="4"/>
      <c r="HI1297" s="4"/>
      <c r="HM1297" s="4"/>
      <c r="HY1297" s="4"/>
      <c r="IC1297" s="4"/>
      <c r="IO1297" s="4"/>
      <c r="IS1297" s="4"/>
      <c r="JE1297" s="4"/>
      <c r="JI1297" s="4"/>
      <c r="JU1297" s="4"/>
      <c r="JY1297" s="4"/>
      <c r="KK1297" s="4"/>
      <c r="KO1297" s="4"/>
      <c r="LA1297" s="4"/>
      <c r="LE1297" s="4"/>
      <c r="LQ1297" s="4"/>
      <c r="LU1297" s="4"/>
      <c r="MG1297" s="4"/>
      <c r="MK1297" s="4"/>
      <c r="MW1297" s="4"/>
      <c r="NA1297" s="4"/>
      <c r="NM1297" s="4"/>
      <c r="NQ1297" s="4"/>
      <c r="OC1297" s="4"/>
      <c r="OG1297" s="4"/>
      <c r="OS1297" s="4"/>
      <c r="OW1297" s="4"/>
      <c r="PI1297" s="4"/>
      <c r="PM1297" s="4"/>
      <c r="PY1297" s="4"/>
      <c r="QC1297" s="4"/>
      <c r="QO1297" s="4"/>
      <c r="QS1297" s="4"/>
      <c r="RE1297" s="4"/>
      <c r="RI1297" s="4"/>
      <c r="RU1297" s="4"/>
      <c r="RY1297" s="4"/>
      <c r="SK1297" s="4"/>
      <c r="SO1297" s="4"/>
      <c r="TA1297" s="4"/>
      <c r="TE1297" s="4"/>
      <c r="TQ1297" s="4"/>
      <c r="TU1297" s="4"/>
      <c r="UG1297" s="4"/>
      <c r="UK1297" s="4"/>
      <c r="UW1297" s="4"/>
      <c r="VA1297" s="4"/>
      <c r="VM1297" s="4"/>
      <c r="VQ1297" s="4"/>
      <c r="WC1297" s="4"/>
      <c r="WG1297" s="4"/>
      <c r="WS1297" s="4"/>
      <c r="WW1297" s="4"/>
      <c r="XI1297" s="4"/>
      <c r="XM1297" s="4"/>
      <c r="XY1297" s="4"/>
      <c r="YC1297" s="4"/>
      <c r="YO1297" s="4"/>
      <c r="YS1297" s="4"/>
      <c r="ZE1297" s="4"/>
      <c r="ZI1297" s="4"/>
      <c r="ZU1297" s="4"/>
      <c r="ZY1297" s="4"/>
      <c r="AAK1297" s="4"/>
      <c r="AAO1297" s="4"/>
      <c r="ABA1297" s="4"/>
      <c r="ABE1297" s="4"/>
      <c r="ABQ1297" s="4"/>
      <c r="ABU1297" s="4"/>
      <c r="ACG1297" s="4"/>
      <c r="ACK1297" s="4"/>
      <c r="ACW1297" s="4"/>
      <c r="ADA1297" s="4"/>
      <c r="ADM1297" s="4"/>
      <c r="ADQ1297" s="4"/>
      <c r="AEC1297" s="4"/>
      <c r="AEG1297" s="4"/>
      <c r="AES1297" s="4"/>
      <c r="AEW1297" s="4"/>
      <c r="AFI1297" s="4"/>
      <c r="AFM1297" s="4"/>
      <c r="AFY1297" s="4"/>
      <c r="AGC1297" s="4"/>
      <c r="AGO1297" s="4"/>
      <c r="AGS1297" s="4"/>
      <c r="AHE1297" s="4"/>
      <c r="AHI1297" s="4"/>
      <c r="AHU1297" s="4"/>
      <c r="AHY1297" s="4"/>
      <c r="AIK1297" s="4"/>
      <c r="AIO1297" s="4"/>
      <c r="AJA1297" s="4"/>
      <c r="AJE1297" s="4"/>
      <c r="AJQ1297" s="4"/>
      <c r="AJU1297" s="4"/>
      <c r="AKG1297" s="4"/>
      <c r="AKK1297" s="4"/>
      <c r="AKW1297" s="4"/>
      <c r="ALA1297" s="4"/>
      <c r="ALM1297" s="4"/>
      <c r="ALQ1297" s="4"/>
      <c r="AMC1297" s="4"/>
      <c r="AMG1297" s="4"/>
      <c r="AMS1297" s="4"/>
      <c r="AMW1297" s="4"/>
      <c r="ANI1297" s="4"/>
      <c r="ANM1297" s="4"/>
      <c r="ANY1297" s="4"/>
      <c r="AOC1297" s="4"/>
      <c r="AOO1297" s="4"/>
      <c r="AOS1297" s="4"/>
      <c r="APE1297" s="4"/>
      <c r="API1297" s="4"/>
      <c r="APU1297" s="4"/>
      <c r="APY1297" s="4"/>
      <c r="AQK1297" s="4"/>
      <c r="AQO1297" s="4"/>
      <c r="ARA1297" s="4"/>
      <c r="ARE1297" s="4"/>
      <c r="ARQ1297" s="4"/>
      <c r="ARU1297" s="4"/>
      <c r="ASG1297" s="4"/>
      <c r="ASK1297" s="4"/>
      <c r="ASW1297" s="4"/>
      <c r="ATA1297" s="4"/>
      <c r="ATM1297" s="4"/>
      <c r="ATQ1297" s="4"/>
      <c r="AUC1297" s="4"/>
      <c r="AUG1297" s="4"/>
      <c r="AUS1297" s="4"/>
      <c r="AUW1297" s="4"/>
      <c r="AVI1297" s="4"/>
      <c r="AVM1297" s="4"/>
      <c r="AVY1297" s="4"/>
      <c r="AWC1297" s="4"/>
      <c r="AWO1297" s="4"/>
      <c r="AWS1297" s="4"/>
      <c r="AXE1297" s="4"/>
      <c r="AXI1297" s="4"/>
      <c r="AXU1297" s="4"/>
      <c r="AXY1297" s="4"/>
      <c r="AYK1297" s="4"/>
      <c r="AYO1297" s="4"/>
      <c r="AZA1297" s="4"/>
      <c r="AZE1297" s="4"/>
      <c r="AZQ1297" s="4"/>
      <c r="AZU1297" s="4"/>
      <c r="BAG1297" s="4"/>
      <c r="BAK1297" s="4"/>
      <c r="BAW1297" s="4"/>
      <c r="BBA1297" s="4"/>
      <c r="BBM1297" s="4"/>
      <c r="BBQ1297" s="4"/>
      <c r="BCC1297" s="4"/>
      <c r="BCG1297" s="4"/>
      <c r="BCS1297" s="4"/>
      <c r="BCW1297" s="4"/>
      <c r="BDI1297" s="4"/>
      <c r="BDM1297" s="4"/>
      <c r="BDY1297" s="4"/>
      <c r="BEC1297" s="4"/>
      <c r="BEO1297" s="4"/>
      <c r="BES1297" s="4"/>
      <c r="BFE1297" s="4"/>
      <c r="BFI1297" s="4"/>
      <c r="BFU1297" s="4"/>
    </row>
    <row r="1298" spans="1:1021 1033:1529" x14ac:dyDescent="0.2">
      <c r="A1298" s="4"/>
      <c r="D1298" s="16"/>
      <c r="CO1298" s="4"/>
      <c r="DA1298" s="4"/>
      <c r="DE1298" s="4"/>
      <c r="DQ1298" s="4"/>
      <c r="DU1298" s="4"/>
      <c r="EG1298" s="4"/>
      <c r="EK1298" s="4"/>
      <c r="EW1298" s="4"/>
      <c r="FA1298" s="4"/>
      <c r="FM1298" s="4"/>
      <c r="FQ1298" s="4"/>
      <c r="GC1298" s="4"/>
      <c r="GG1298" s="4"/>
      <c r="GS1298" s="4"/>
      <c r="GW1298" s="4"/>
      <c r="HI1298" s="4"/>
      <c r="HM1298" s="4"/>
      <c r="HY1298" s="4"/>
      <c r="IC1298" s="4"/>
      <c r="IO1298" s="4"/>
      <c r="IS1298" s="4"/>
      <c r="JE1298" s="4"/>
      <c r="JI1298" s="4"/>
      <c r="JU1298" s="4"/>
      <c r="JY1298" s="4"/>
      <c r="KK1298" s="4"/>
      <c r="KO1298" s="4"/>
      <c r="LA1298" s="4"/>
      <c r="LE1298" s="4"/>
      <c r="LQ1298" s="4"/>
      <c r="LU1298" s="4"/>
      <c r="MG1298" s="4"/>
      <c r="MK1298" s="4"/>
      <c r="MW1298" s="4"/>
      <c r="NA1298" s="4"/>
      <c r="NM1298" s="4"/>
      <c r="NQ1298" s="4"/>
      <c r="OC1298" s="4"/>
      <c r="OG1298" s="4"/>
      <c r="OS1298" s="4"/>
      <c r="OW1298" s="4"/>
      <c r="PI1298" s="4"/>
      <c r="PM1298" s="4"/>
      <c r="PY1298" s="4"/>
      <c r="QC1298" s="4"/>
      <c r="QO1298" s="4"/>
      <c r="QS1298" s="4"/>
      <c r="RE1298" s="4"/>
      <c r="RI1298" s="4"/>
      <c r="RU1298" s="4"/>
      <c r="RY1298" s="4"/>
      <c r="SK1298" s="4"/>
      <c r="SO1298" s="4"/>
      <c r="TA1298" s="4"/>
      <c r="TE1298" s="4"/>
      <c r="TQ1298" s="4"/>
      <c r="TU1298" s="4"/>
      <c r="UG1298" s="4"/>
      <c r="UK1298" s="4"/>
      <c r="UW1298" s="4"/>
      <c r="VA1298" s="4"/>
      <c r="VM1298" s="4"/>
      <c r="VQ1298" s="4"/>
      <c r="WC1298" s="4"/>
      <c r="WG1298" s="4"/>
      <c r="WS1298" s="4"/>
      <c r="WW1298" s="4"/>
      <c r="XI1298" s="4"/>
      <c r="XM1298" s="4"/>
      <c r="XY1298" s="4"/>
      <c r="YC1298" s="4"/>
      <c r="YO1298" s="4"/>
      <c r="YS1298" s="4"/>
      <c r="ZE1298" s="4"/>
      <c r="ZI1298" s="4"/>
      <c r="ZU1298" s="4"/>
      <c r="ZY1298" s="4"/>
      <c r="AAK1298" s="4"/>
      <c r="AAO1298" s="4"/>
      <c r="ABA1298" s="4"/>
      <c r="ABE1298" s="4"/>
      <c r="ABQ1298" s="4"/>
      <c r="ABU1298" s="4"/>
      <c r="ACG1298" s="4"/>
      <c r="ACK1298" s="4"/>
      <c r="ACW1298" s="4"/>
      <c r="ADA1298" s="4"/>
      <c r="ADM1298" s="4"/>
      <c r="ADQ1298" s="4"/>
      <c r="AEC1298" s="4"/>
      <c r="AEG1298" s="4"/>
      <c r="AES1298" s="4"/>
      <c r="AEW1298" s="4"/>
      <c r="AFI1298" s="4"/>
      <c r="AFM1298" s="4"/>
      <c r="AFY1298" s="4"/>
      <c r="AGC1298" s="4"/>
      <c r="AGO1298" s="4"/>
      <c r="AGS1298" s="4"/>
      <c r="AHE1298" s="4"/>
      <c r="AHI1298" s="4"/>
      <c r="AHU1298" s="4"/>
      <c r="AHY1298" s="4"/>
      <c r="AIK1298" s="4"/>
      <c r="AIO1298" s="4"/>
      <c r="AJA1298" s="4"/>
      <c r="AJE1298" s="4"/>
      <c r="AJQ1298" s="4"/>
      <c r="AJU1298" s="4"/>
      <c r="AKG1298" s="4"/>
      <c r="AKK1298" s="4"/>
      <c r="AKW1298" s="4"/>
      <c r="ALA1298" s="4"/>
      <c r="ALM1298" s="4"/>
      <c r="ALQ1298" s="4"/>
      <c r="AMC1298" s="4"/>
      <c r="AMG1298" s="4"/>
      <c r="AMS1298" s="4"/>
      <c r="AMW1298" s="4"/>
      <c r="ANI1298" s="4"/>
      <c r="ANM1298" s="4"/>
      <c r="ANY1298" s="4"/>
      <c r="AOC1298" s="4"/>
      <c r="AOO1298" s="4"/>
      <c r="AOS1298" s="4"/>
      <c r="APE1298" s="4"/>
      <c r="API1298" s="4"/>
      <c r="APU1298" s="4"/>
      <c r="APY1298" s="4"/>
      <c r="AQK1298" s="4"/>
      <c r="AQO1298" s="4"/>
      <c r="ARA1298" s="4"/>
      <c r="ARE1298" s="4"/>
      <c r="ARQ1298" s="4"/>
      <c r="ARU1298" s="4"/>
      <c r="ASG1298" s="4"/>
      <c r="ASK1298" s="4"/>
      <c r="ASW1298" s="4"/>
      <c r="ATA1298" s="4"/>
      <c r="ATM1298" s="4"/>
      <c r="ATQ1298" s="4"/>
      <c r="AUC1298" s="4"/>
      <c r="AUG1298" s="4"/>
      <c r="AUS1298" s="4"/>
      <c r="AUW1298" s="4"/>
      <c r="AVI1298" s="4"/>
      <c r="AVM1298" s="4"/>
      <c r="AVY1298" s="4"/>
      <c r="AWC1298" s="4"/>
      <c r="AWO1298" s="4"/>
      <c r="AWS1298" s="4"/>
      <c r="AXE1298" s="4"/>
      <c r="AXI1298" s="4"/>
      <c r="AXU1298" s="4"/>
      <c r="AXY1298" s="4"/>
      <c r="AYK1298" s="4"/>
      <c r="AYO1298" s="4"/>
      <c r="AZA1298" s="4"/>
      <c r="AZE1298" s="4"/>
      <c r="AZQ1298" s="4"/>
      <c r="AZU1298" s="4"/>
      <c r="BAG1298" s="4"/>
      <c r="BAK1298" s="4"/>
      <c r="BAW1298" s="4"/>
      <c r="BBA1298" s="4"/>
      <c r="BBM1298" s="4"/>
      <c r="BBQ1298" s="4"/>
      <c r="BCC1298" s="4"/>
      <c r="BCG1298" s="4"/>
      <c r="BCS1298" s="4"/>
      <c r="BCW1298" s="4"/>
      <c r="BDI1298" s="4"/>
      <c r="BDM1298" s="4"/>
      <c r="BDY1298" s="4"/>
      <c r="BEC1298" s="4"/>
      <c r="BEO1298" s="4"/>
      <c r="BES1298" s="4"/>
      <c r="BFE1298" s="4"/>
      <c r="BFI1298" s="4"/>
      <c r="BFU1298" s="4"/>
    </row>
    <row r="1299" spans="1:1021 1033:1529" x14ac:dyDescent="0.2">
      <c r="A1299" s="4"/>
      <c r="D1299" s="16"/>
      <c r="CO1299" s="4"/>
      <c r="DA1299" s="4"/>
      <c r="DE1299" s="4"/>
      <c r="DQ1299" s="4"/>
      <c r="DU1299" s="4"/>
      <c r="EG1299" s="4"/>
      <c r="EK1299" s="4"/>
      <c r="EW1299" s="4"/>
      <c r="FA1299" s="4"/>
      <c r="FM1299" s="4"/>
      <c r="FQ1299" s="4"/>
      <c r="GC1299" s="4"/>
      <c r="GG1299" s="4"/>
      <c r="GS1299" s="4"/>
      <c r="GW1299" s="4"/>
      <c r="HI1299" s="4"/>
      <c r="HM1299" s="4"/>
      <c r="HY1299" s="4"/>
      <c r="IC1299" s="4"/>
      <c r="IO1299" s="4"/>
      <c r="IS1299" s="4"/>
      <c r="JE1299" s="4"/>
      <c r="JI1299" s="4"/>
      <c r="JU1299" s="4"/>
      <c r="JY1299" s="4"/>
      <c r="KK1299" s="4"/>
      <c r="KO1299" s="4"/>
      <c r="LA1299" s="4"/>
      <c r="LE1299" s="4"/>
      <c r="LQ1299" s="4"/>
      <c r="LU1299" s="4"/>
      <c r="MG1299" s="4"/>
      <c r="MK1299" s="4"/>
      <c r="MW1299" s="4"/>
      <c r="NA1299" s="4"/>
      <c r="NM1299" s="4"/>
      <c r="NQ1299" s="4"/>
      <c r="OC1299" s="4"/>
      <c r="OG1299" s="4"/>
      <c r="OS1299" s="4"/>
      <c r="OW1299" s="4"/>
      <c r="PI1299" s="4"/>
      <c r="PM1299" s="4"/>
      <c r="PY1299" s="4"/>
      <c r="QC1299" s="4"/>
      <c r="QO1299" s="4"/>
      <c r="QS1299" s="4"/>
      <c r="RE1299" s="4"/>
      <c r="RI1299" s="4"/>
      <c r="RU1299" s="4"/>
      <c r="RY1299" s="4"/>
      <c r="SK1299" s="4"/>
      <c r="SO1299" s="4"/>
      <c r="TA1299" s="4"/>
      <c r="TE1299" s="4"/>
      <c r="TQ1299" s="4"/>
      <c r="TU1299" s="4"/>
      <c r="UG1299" s="4"/>
      <c r="UK1299" s="4"/>
      <c r="UW1299" s="4"/>
      <c r="VA1299" s="4"/>
      <c r="VM1299" s="4"/>
      <c r="VQ1299" s="4"/>
      <c r="WC1299" s="4"/>
      <c r="WG1299" s="4"/>
      <c r="WS1299" s="4"/>
      <c r="WW1299" s="4"/>
      <c r="XI1299" s="4"/>
      <c r="XM1299" s="4"/>
      <c r="XY1299" s="4"/>
      <c r="YC1299" s="4"/>
      <c r="YO1299" s="4"/>
      <c r="YS1299" s="4"/>
      <c r="ZE1299" s="4"/>
      <c r="ZI1299" s="4"/>
      <c r="ZU1299" s="4"/>
      <c r="ZY1299" s="4"/>
      <c r="AAK1299" s="4"/>
      <c r="AAO1299" s="4"/>
      <c r="ABA1299" s="4"/>
      <c r="ABE1299" s="4"/>
      <c r="ABQ1299" s="4"/>
      <c r="ABU1299" s="4"/>
      <c r="ACG1299" s="4"/>
      <c r="ACK1299" s="4"/>
      <c r="ACW1299" s="4"/>
      <c r="ADA1299" s="4"/>
      <c r="ADM1299" s="4"/>
      <c r="ADQ1299" s="4"/>
      <c r="AEC1299" s="4"/>
      <c r="AEG1299" s="4"/>
      <c r="AES1299" s="4"/>
      <c r="AEW1299" s="4"/>
      <c r="AFI1299" s="4"/>
      <c r="AFM1299" s="4"/>
      <c r="AFY1299" s="4"/>
      <c r="AGC1299" s="4"/>
      <c r="AGO1299" s="4"/>
      <c r="AGS1299" s="4"/>
      <c r="AHE1299" s="4"/>
      <c r="AHI1299" s="4"/>
      <c r="AHU1299" s="4"/>
      <c r="AHY1299" s="4"/>
      <c r="AIK1299" s="4"/>
      <c r="AIO1299" s="4"/>
      <c r="AJA1299" s="4"/>
      <c r="AJE1299" s="4"/>
      <c r="AJQ1299" s="4"/>
      <c r="AJU1299" s="4"/>
      <c r="AKG1299" s="4"/>
      <c r="AKK1299" s="4"/>
      <c r="AKW1299" s="4"/>
      <c r="ALA1299" s="4"/>
      <c r="ALM1299" s="4"/>
      <c r="ALQ1299" s="4"/>
      <c r="AMC1299" s="4"/>
      <c r="AMG1299" s="4"/>
      <c r="AMS1299" s="4"/>
      <c r="AMW1299" s="4"/>
      <c r="ANI1299" s="4"/>
      <c r="ANM1299" s="4"/>
      <c r="ANY1299" s="4"/>
      <c r="AOC1299" s="4"/>
      <c r="AOO1299" s="4"/>
      <c r="AOS1299" s="4"/>
      <c r="APE1299" s="4"/>
      <c r="API1299" s="4"/>
      <c r="APU1299" s="4"/>
      <c r="APY1299" s="4"/>
      <c r="AQK1299" s="4"/>
      <c r="AQO1299" s="4"/>
      <c r="ARA1299" s="4"/>
      <c r="ARE1299" s="4"/>
      <c r="ARQ1299" s="4"/>
      <c r="ARU1299" s="4"/>
      <c r="ASG1299" s="4"/>
      <c r="ASK1299" s="4"/>
      <c r="ASW1299" s="4"/>
      <c r="ATA1299" s="4"/>
      <c r="ATM1299" s="4"/>
      <c r="ATQ1299" s="4"/>
      <c r="AUC1299" s="4"/>
      <c r="AUG1299" s="4"/>
      <c r="AUS1299" s="4"/>
      <c r="AUW1299" s="4"/>
      <c r="AVI1299" s="4"/>
      <c r="AVM1299" s="4"/>
      <c r="AVY1299" s="4"/>
      <c r="AWC1299" s="4"/>
      <c r="AWO1299" s="4"/>
      <c r="AWS1299" s="4"/>
      <c r="AXE1299" s="4"/>
      <c r="AXI1299" s="4"/>
      <c r="AXU1299" s="4"/>
      <c r="AXY1299" s="4"/>
      <c r="AYK1299" s="4"/>
      <c r="AYO1299" s="4"/>
      <c r="AZA1299" s="4"/>
      <c r="AZE1299" s="4"/>
      <c r="AZQ1299" s="4"/>
      <c r="AZU1299" s="4"/>
      <c r="BAG1299" s="4"/>
      <c r="BAK1299" s="4"/>
      <c r="BAW1299" s="4"/>
      <c r="BBA1299" s="4"/>
      <c r="BBM1299" s="4"/>
      <c r="BBQ1299" s="4"/>
      <c r="BCC1299" s="4"/>
      <c r="BCG1299" s="4"/>
      <c r="BCS1299" s="4"/>
      <c r="BCW1299" s="4"/>
      <c r="BDI1299" s="4"/>
      <c r="BDM1299" s="4"/>
      <c r="BDY1299" s="4"/>
      <c r="BEC1299" s="4"/>
      <c r="BEO1299" s="4"/>
      <c r="BES1299" s="4"/>
      <c r="BFE1299" s="4"/>
      <c r="BFI1299" s="4"/>
      <c r="BFU1299" s="4"/>
    </row>
    <row r="1300" spans="1:1021 1033:1529" x14ac:dyDescent="0.2">
      <c r="A1300" s="4"/>
      <c r="D1300" s="16"/>
      <c r="CO1300" s="4"/>
      <c r="DA1300" s="4"/>
      <c r="DE1300" s="4"/>
      <c r="DQ1300" s="4"/>
      <c r="DU1300" s="4"/>
      <c r="EG1300" s="4"/>
      <c r="EK1300" s="4"/>
      <c r="EW1300" s="4"/>
      <c r="FA1300" s="4"/>
      <c r="FM1300" s="4"/>
      <c r="FQ1300" s="4"/>
      <c r="GC1300" s="4"/>
      <c r="GG1300" s="4"/>
      <c r="GS1300" s="4"/>
      <c r="GW1300" s="4"/>
      <c r="HI1300" s="4"/>
      <c r="HM1300" s="4"/>
      <c r="HY1300" s="4"/>
      <c r="IC1300" s="4"/>
      <c r="IO1300" s="4"/>
      <c r="IS1300" s="4"/>
      <c r="JE1300" s="4"/>
      <c r="JI1300" s="4"/>
      <c r="JU1300" s="4"/>
      <c r="JY1300" s="4"/>
      <c r="KK1300" s="4"/>
      <c r="KO1300" s="4"/>
      <c r="LA1300" s="4"/>
      <c r="LE1300" s="4"/>
      <c r="LQ1300" s="4"/>
      <c r="LU1300" s="4"/>
      <c r="MG1300" s="4"/>
      <c r="MK1300" s="4"/>
      <c r="MW1300" s="4"/>
      <c r="NA1300" s="4"/>
      <c r="NM1300" s="4"/>
      <c r="NQ1300" s="4"/>
      <c r="OC1300" s="4"/>
      <c r="OG1300" s="4"/>
      <c r="OS1300" s="4"/>
      <c r="OW1300" s="4"/>
      <c r="PI1300" s="4"/>
      <c r="PM1300" s="4"/>
      <c r="PY1300" s="4"/>
      <c r="QC1300" s="4"/>
      <c r="QO1300" s="4"/>
      <c r="QS1300" s="4"/>
      <c r="RE1300" s="4"/>
      <c r="RI1300" s="4"/>
      <c r="RU1300" s="4"/>
      <c r="RY1300" s="4"/>
      <c r="SK1300" s="4"/>
      <c r="SO1300" s="4"/>
      <c r="TA1300" s="4"/>
      <c r="TE1300" s="4"/>
      <c r="TQ1300" s="4"/>
      <c r="TU1300" s="4"/>
      <c r="UG1300" s="4"/>
      <c r="UK1300" s="4"/>
      <c r="UW1300" s="4"/>
      <c r="VA1300" s="4"/>
      <c r="VM1300" s="4"/>
      <c r="VQ1300" s="4"/>
      <c r="WC1300" s="4"/>
      <c r="WG1300" s="4"/>
      <c r="WS1300" s="4"/>
      <c r="WW1300" s="4"/>
      <c r="XI1300" s="4"/>
      <c r="XM1300" s="4"/>
      <c r="XY1300" s="4"/>
      <c r="YC1300" s="4"/>
      <c r="YO1300" s="4"/>
      <c r="YS1300" s="4"/>
      <c r="ZE1300" s="4"/>
      <c r="ZI1300" s="4"/>
      <c r="ZU1300" s="4"/>
      <c r="ZY1300" s="4"/>
      <c r="AAK1300" s="4"/>
      <c r="AAO1300" s="4"/>
      <c r="ABA1300" s="4"/>
      <c r="ABE1300" s="4"/>
      <c r="ABQ1300" s="4"/>
      <c r="ABU1300" s="4"/>
      <c r="ACG1300" s="4"/>
      <c r="ACK1300" s="4"/>
      <c r="ACW1300" s="4"/>
      <c r="ADA1300" s="4"/>
      <c r="ADM1300" s="4"/>
      <c r="ADQ1300" s="4"/>
      <c r="AEC1300" s="4"/>
      <c r="AEG1300" s="4"/>
      <c r="AES1300" s="4"/>
      <c r="AEW1300" s="4"/>
      <c r="AFI1300" s="4"/>
      <c r="AFM1300" s="4"/>
      <c r="AFY1300" s="4"/>
      <c r="AGC1300" s="4"/>
      <c r="AGO1300" s="4"/>
      <c r="AGS1300" s="4"/>
      <c r="AHE1300" s="4"/>
      <c r="AHI1300" s="4"/>
      <c r="AHU1300" s="4"/>
      <c r="AHY1300" s="4"/>
      <c r="AIK1300" s="4"/>
      <c r="AIO1300" s="4"/>
      <c r="AJA1300" s="4"/>
      <c r="AJE1300" s="4"/>
      <c r="AJQ1300" s="4"/>
      <c r="AJU1300" s="4"/>
      <c r="AKG1300" s="4"/>
      <c r="AKK1300" s="4"/>
      <c r="AKW1300" s="4"/>
      <c r="ALA1300" s="4"/>
      <c r="ALM1300" s="4"/>
      <c r="ALQ1300" s="4"/>
      <c r="AMC1300" s="4"/>
      <c r="AMG1300" s="4"/>
      <c r="AMS1300" s="4"/>
      <c r="AMW1300" s="4"/>
      <c r="ANI1300" s="4"/>
      <c r="ANM1300" s="4"/>
      <c r="ANY1300" s="4"/>
      <c r="AOC1300" s="4"/>
      <c r="AOO1300" s="4"/>
      <c r="AOS1300" s="4"/>
      <c r="APE1300" s="4"/>
      <c r="API1300" s="4"/>
      <c r="APU1300" s="4"/>
      <c r="APY1300" s="4"/>
      <c r="AQK1300" s="4"/>
      <c r="AQO1300" s="4"/>
      <c r="ARA1300" s="4"/>
      <c r="ARE1300" s="4"/>
      <c r="ARQ1300" s="4"/>
      <c r="ARU1300" s="4"/>
      <c r="ASG1300" s="4"/>
      <c r="ASK1300" s="4"/>
      <c r="ASW1300" s="4"/>
      <c r="ATA1300" s="4"/>
      <c r="ATM1300" s="4"/>
      <c r="ATQ1300" s="4"/>
      <c r="AUC1300" s="4"/>
      <c r="AUG1300" s="4"/>
      <c r="AUS1300" s="4"/>
      <c r="AUW1300" s="4"/>
      <c r="AVI1300" s="4"/>
      <c r="AVM1300" s="4"/>
      <c r="AVY1300" s="4"/>
      <c r="AWC1300" s="4"/>
      <c r="AWO1300" s="4"/>
      <c r="AWS1300" s="4"/>
      <c r="AXE1300" s="4"/>
      <c r="AXI1300" s="4"/>
      <c r="AXU1300" s="4"/>
      <c r="AXY1300" s="4"/>
      <c r="AYK1300" s="4"/>
      <c r="AYO1300" s="4"/>
      <c r="AZA1300" s="4"/>
      <c r="AZE1300" s="4"/>
      <c r="AZQ1300" s="4"/>
      <c r="AZU1300" s="4"/>
      <c r="BAG1300" s="4"/>
      <c r="BAK1300" s="4"/>
      <c r="BAW1300" s="4"/>
      <c r="BBA1300" s="4"/>
      <c r="BBM1300" s="4"/>
      <c r="BBQ1300" s="4"/>
      <c r="BCC1300" s="4"/>
      <c r="BCG1300" s="4"/>
      <c r="BCS1300" s="4"/>
      <c r="BCW1300" s="4"/>
      <c r="BDI1300" s="4"/>
      <c r="BDM1300" s="4"/>
      <c r="BDY1300" s="4"/>
      <c r="BEC1300" s="4"/>
      <c r="BEO1300" s="4"/>
      <c r="BES1300" s="4"/>
      <c r="BFE1300" s="4"/>
      <c r="BFI1300" s="4"/>
      <c r="BFU1300" s="4"/>
    </row>
    <row r="1301" spans="1:1021 1033:1529" x14ac:dyDescent="0.2">
      <c r="A1301" s="4"/>
      <c r="D1301" s="16"/>
      <c r="CO1301" s="4"/>
      <c r="DA1301" s="4"/>
      <c r="DE1301" s="4"/>
      <c r="DQ1301" s="4"/>
      <c r="DU1301" s="4"/>
      <c r="EG1301" s="4"/>
      <c r="EK1301" s="4"/>
      <c r="EW1301" s="4"/>
      <c r="FA1301" s="4"/>
      <c r="FM1301" s="4"/>
      <c r="FQ1301" s="4"/>
      <c r="GC1301" s="4"/>
      <c r="GG1301" s="4"/>
      <c r="GS1301" s="4"/>
      <c r="GW1301" s="4"/>
      <c r="HI1301" s="4"/>
      <c r="HM1301" s="4"/>
      <c r="HY1301" s="4"/>
      <c r="IC1301" s="4"/>
      <c r="IO1301" s="4"/>
      <c r="IS1301" s="4"/>
      <c r="JE1301" s="4"/>
      <c r="JI1301" s="4"/>
      <c r="JU1301" s="4"/>
      <c r="JY1301" s="4"/>
      <c r="KK1301" s="4"/>
      <c r="KO1301" s="4"/>
      <c r="LA1301" s="4"/>
      <c r="LE1301" s="4"/>
      <c r="LQ1301" s="4"/>
      <c r="LU1301" s="4"/>
      <c r="MG1301" s="4"/>
      <c r="MK1301" s="4"/>
      <c r="MW1301" s="4"/>
      <c r="NA1301" s="4"/>
      <c r="NM1301" s="4"/>
      <c r="NQ1301" s="4"/>
      <c r="OC1301" s="4"/>
      <c r="OG1301" s="4"/>
      <c r="OS1301" s="4"/>
      <c r="OW1301" s="4"/>
      <c r="PI1301" s="4"/>
      <c r="PM1301" s="4"/>
      <c r="PY1301" s="4"/>
      <c r="QC1301" s="4"/>
      <c r="QO1301" s="4"/>
      <c r="QS1301" s="4"/>
      <c r="RE1301" s="4"/>
      <c r="RI1301" s="4"/>
      <c r="RU1301" s="4"/>
      <c r="RY1301" s="4"/>
      <c r="SK1301" s="4"/>
      <c r="SO1301" s="4"/>
      <c r="TA1301" s="4"/>
      <c r="TE1301" s="4"/>
      <c r="TQ1301" s="4"/>
      <c r="TU1301" s="4"/>
      <c r="UG1301" s="4"/>
      <c r="UK1301" s="4"/>
      <c r="UW1301" s="4"/>
      <c r="VA1301" s="4"/>
      <c r="VM1301" s="4"/>
      <c r="VQ1301" s="4"/>
      <c r="WC1301" s="4"/>
      <c r="WG1301" s="4"/>
      <c r="WS1301" s="4"/>
      <c r="WW1301" s="4"/>
      <c r="XI1301" s="4"/>
      <c r="XM1301" s="4"/>
      <c r="XY1301" s="4"/>
      <c r="YC1301" s="4"/>
      <c r="YO1301" s="4"/>
      <c r="YS1301" s="4"/>
      <c r="ZE1301" s="4"/>
      <c r="ZI1301" s="4"/>
      <c r="ZU1301" s="4"/>
      <c r="ZY1301" s="4"/>
      <c r="AAK1301" s="4"/>
      <c r="AAO1301" s="4"/>
      <c r="ABA1301" s="4"/>
      <c r="ABE1301" s="4"/>
      <c r="ABQ1301" s="4"/>
      <c r="ABU1301" s="4"/>
      <c r="ACG1301" s="4"/>
      <c r="ACK1301" s="4"/>
      <c r="ACW1301" s="4"/>
      <c r="ADA1301" s="4"/>
      <c r="ADM1301" s="4"/>
      <c r="ADQ1301" s="4"/>
      <c r="AEC1301" s="4"/>
      <c r="AEG1301" s="4"/>
      <c r="AES1301" s="4"/>
      <c r="AEW1301" s="4"/>
      <c r="AFI1301" s="4"/>
      <c r="AFM1301" s="4"/>
      <c r="AFY1301" s="4"/>
      <c r="AGC1301" s="4"/>
      <c r="AGO1301" s="4"/>
      <c r="AGS1301" s="4"/>
      <c r="AHE1301" s="4"/>
      <c r="AHI1301" s="4"/>
      <c r="AHU1301" s="4"/>
      <c r="AHY1301" s="4"/>
      <c r="AIK1301" s="4"/>
      <c r="AIO1301" s="4"/>
      <c r="AJA1301" s="4"/>
      <c r="AJE1301" s="4"/>
      <c r="AJQ1301" s="4"/>
      <c r="AJU1301" s="4"/>
      <c r="AKG1301" s="4"/>
      <c r="AKK1301" s="4"/>
      <c r="AKW1301" s="4"/>
      <c r="ALA1301" s="4"/>
      <c r="ALM1301" s="4"/>
      <c r="ALQ1301" s="4"/>
      <c r="AMC1301" s="4"/>
      <c r="AMG1301" s="4"/>
      <c r="AMS1301" s="4"/>
      <c r="AMW1301" s="4"/>
      <c r="ANI1301" s="4"/>
      <c r="ANM1301" s="4"/>
      <c r="ANY1301" s="4"/>
      <c r="AOC1301" s="4"/>
      <c r="AOO1301" s="4"/>
      <c r="AOS1301" s="4"/>
      <c r="APE1301" s="4"/>
      <c r="API1301" s="4"/>
      <c r="APU1301" s="4"/>
      <c r="APY1301" s="4"/>
      <c r="AQK1301" s="4"/>
      <c r="AQO1301" s="4"/>
      <c r="ARA1301" s="4"/>
      <c r="ARE1301" s="4"/>
      <c r="ARQ1301" s="4"/>
      <c r="ARU1301" s="4"/>
      <c r="ASG1301" s="4"/>
      <c r="ASK1301" s="4"/>
      <c r="ASW1301" s="4"/>
      <c r="ATA1301" s="4"/>
      <c r="ATM1301" s="4"/>
      <c r="ATQ1301" s="4"/>
      <c r="AUC1301" s="4"/>
      <c r="AUG1301" s="4"/>
      <c r="AUS1301" s="4"/>
      <c r="AUW1301" s="4"/>
      <c r="AVI1301" s="4"/>
      <c r="AVM1301" s="4"/>
      <c r="AVY1301" s="4"/>
      <c r="AWC1301" s="4"/>
      <c r="AWO1301" s="4"/>
      <c r="AWS1301" s="4"/>
      <c r="AXE1301" s="4"/>
      <c r="AXI1301" s="4"/>
      <c r="AXU1301" s="4"/>
      <c r="AXY1301" s="4"/>
      <c r="AYK1301" s="4"/>
      <c r="AYO1301" s="4"/>
      <c r="AZA1301" s="4"/>
      <c r="AZE1301" s="4"/>
      <c r="AZQ1301" s="4"/>
      <c r="AZU1301" s="4"/>
      <c r="BAG1301" s="4"/>
      <c r="BAK1301" s="4"/>
      <c r="BAW1301" s="4"/>
      <c r="BBA1301" s="4"/>
      <c r="BBM1301" s="4"/>
      <c r="BBQ1301" s="4"/>
      <c r="BCC1301" s="4"/>
      <c r="BCG1301" s="4"/>
      <c r="BCS1301" s="4"/>
      <c r="BCW1301" s="4"/>
      <c r="BDI1301" s="4"/>
      <c r="BDM1301" s="4"/>
      <c r="BDY1301" s="4"/>
      <c r="BEC1301" s="4"/>
      <c r="BEO1301" s="4"/>
      <c r="BES1301" s="4"/>
      <c r="BFE1301" s="4"/>
      <c r="BFI1301" s="4"/>
      <c r="BFU1301" s="4"/>
    </row>
    <row r="1302" spans="1:1021 1033:1529" x14ac:dyDescent="0.2">
      <c r="A1302" s="4"/>
      <c r="D1302" s="16"/>
      <c r="CO1302" s="4"/>
      <c r="DA1302" s="4"/>
      <c r="DE1302" s="4"/>
      <c r="DQ1302" s="4"/>
      <c r="DU1302" s="4"/>
      <c r="EG1302" s="4"/>
      <c r="EK1302" s="4"/>
      <c r="EW1302" s="4"/>
      <c r="FA1302" s="4"/>
      <c r="FM1302" s="4"/>
      <c r="FQ1302" s="4"/>
      <c r="GC1302" s="4"/>
      <c r="GG1302" s="4"/>
      <c r="GS1302" s="4"/>
      <c r="GW1302" s="4"/>
      <c r="HI1302" s="4"/>
      <c r="HM1302" s="4"/>
      <c r="HY1302" s="4"/>
      <c r="IC1302" s="4"/>
      <c r="IO1302" s="4"/>
      <c r="IS1302" s="4"/>
      <c r="JE1302" s="4"/>
      <c r="JI1302" s="4"/>
      <c r="JU1302" s="4"/>
      <c r="JY1302" s="4"/>
      <c r="KK1302" s="4"/>
      <c r="KO1302" s="4"/>
      <c r="LA1302" s="4"/>
      <c r="LE1302" s="4"/>
      <c r="LQ1302" s="4"/>
      <c r="LU1302" s="4"/>
      <c r="MG1302" s="4"/>
      <c r="MK1302" s="4"/>
      <c r="MW1302" s="4"/>
      <c r="NA1302" s="4"/>
      <c r="NM1302" s="4"/>
      <c r="NQ1302" s="4"/>
      <c r="OC1302" s="4"/>
      <c r="OG1302" s="4"/>
      <c r="OS1302" s="4"/>
      <c r="OW1302" s="4"/>
      <c r="PI1302" s="4"/>
      <c r="PM1302" s="4"/>
      <c r="PY1302" s="4"/>
      <c r="QC1302" s="4"/>
      <c r="QO1302" s="4"/>
      <c r="QS1302" s="4"/>
      <c r="RE1302" s="4"/>
      <c r="RI1302" s="4"/>
      <c r="RU1302" s="4"/>
      <c r="RY1302" s="4"/>
      <c r="SK1302" s="4"/>
      <c r="SO1302" s="4"/>
      <c r="TA1302" s="4"/>
      <c r="TE1302" s="4"/>
      <c r="TQ1302" s="4"/>
      <c r="TU1302" s="4"/>
      <c r="UG1302" s="4"/>
      <c r="UK1302" s="4"/>
      <c r="UW1302" s="4"/>
      <c r="VA1302" s="4"/>
      <c r="VM1302" s="4"/>
      <c r="VQ1302" s="4"/>
      <c r="WC1302" s="4"/>
      <c r="WG1302" s="4"/>
      <c r="WS1302" s="4"/>
      <c r="WW1302" s="4"/>
      <c r="XI1302" s="4"/>
      <c r="XM1302" s="4"/>
      <c r="XY1302" s="4"/>
      <c r="YC1302" s="4"/>
      <c r="YO1302" s="4"/>
      <c r="YS1302" s="4"/>
      <c r="ZE1302" s="4"/>
      <c r="ZI1302" s="4"/>
      <c r="ZU1302" s="4"/>
      <c r="ZY1302" s="4"/>
      <c r="AAK1302" s="4"/>
      <c r="AAO1302" s="4"/>
      <c r="ABA1302" s="4"/>
      <c r="ABE1302" s="4"/>
      <c r="ABQ1302" s="4"/>
      <c r="ABU1302" s="4"/>
      <c r="ACG1302" s="4"/>
      <c r="ACK1302" s="4"/>
      <c r="ACW1302" s="4"/>
      <c r="ADA1302" s="4"/>
      <c r="ADM1302" s="4"/>
      <c r="ADQ1302" s="4"/>
      <c r="AEC1302" s="4"/>
      <c r="AEG1302" s="4"/>
      <c r="AES1302" s="4"/>
      <c r="AEW1302" s="4"/>
      <c r="AFI1302" s="4"/>
      <c r="AFM1302" s="4"/>
      <c r="AFY1302" s="4"/>
      <c r="AGC1302" s="4"/>
      <c r="AGO1302" s="4"/>
      <c r="AGS1302" s="4"/>
      <c r="AHE1302" s="4"/>
      <c r="AHI1302" s="4"/>
      <c r="AHU1302" s="4"/>
      <c r="AHY1302" s="4"/>
      <c r="AIK1302" s="4"/>
      <c r="AIO1302" s="4"/>
      <c r="AJA1302" s="4"/>
      <c r="AJE1302" s="4"/>
      <c r="AJQ1302" s="4"/>
      <c r="AJU1302" s="4"/>
      <c r="AKG1302" s="4"/>
      <c r="AKK1302" s="4"/>
      <c r="AKW1302" s="4"/>
      <c r="ALA1302" s="4"/>
      <c r="ALM1302" s="4"/>
      <c r="ALQ1302" s="4"/>
      <c r="AMC1302" s="4"/>
      <c r="AMG1302" s="4"/>
      <c r="AMS1302" s="4"/>
      <c r="AMW1302" s="4"/>
      <c r="ANI1302" s="4"/>
      <c r="ANM1302" s="4"/>
      <c r="ANY1302" s="4"/>
      <c r="AOC1302" s="4"/>
      <c r="AOO1302" s="4"/>
      <c r="AOS1302" s="4"/>
      <c r="APE1302" s="4"/>
      <c r="API1302" s="4"/>
      <c r="APU1302" s="4"/>
      <c r="APY1302" s="4"/>
      <c r="AQK1302" s="4"/>
      <c r="AQO1302" s="4"/>
      <c r="ARA1302" s="4"/>
      <c r="ARE1302" s="4"/>
      <c r="ARQ1302" s="4"/>
      <c r="ARU1302" s="4"/>
      <c r="ASG1302" s="4"/>
      <c r="ASK1302" s="4"/>
      <c r="ASW1302" s="4"/>
      <c r="ATA1302" s="4"/>
      <c r="ATM1302" s="4"/>
      <c r="ATQ1302" s="4"/>
      <c r="AUC1302" s="4"/>
      <c r="AUG1302" s="4"/>
      <c r="AUS1302" s="4"/>
      <c r="AUW1302" s="4"/>
      <c r="AVI1302" s="4"/>
      <c r="AVM1302" s="4"/>
      <c r="AVY1302" s="4"/>
      <c r="AWC1302" s="4"/>
      <c r="AWO1302" s="4"/>
      <c r="AWS1302" s="4"/>
      <c r="AXE1302" s="4"/>
      <c r="AXI1302" s="4"/>
      <c r="AXU1302" s="4"/>
      <c r="AXY1302" s="4"/>
      <c r="AYK1302" s="4"/>
      <c r="AYO1302" s="4"/>
      <c r="AZA1302" s="4"/>
      <c r="AZE1302" s="4"/>
      <c r="AZQ1302" s="4"/>
      <c r="AZU1302" s="4"/>
      <c r="BAG1302" s="4"/>
      <c r="BAK1302" s="4"/>
      <c r="BAW1302" s="4"/>
      <c r="BBA1302" s="4"/>
      <c r="BBM1302" s="4"/>
      <c r="BBQ1302" s="4"/>
      <c r="BCC1302" s="4"/>
      <c r="BCG1302" s="4"/>
      <c r="BCS1302" s="4"/>
      <c r="BCW1302" s="4"/>
      <c r="BDI1302" s="4"/>
      <c r="BDM1302" s="4"/>
      <c r="BDY1302" s="4"/>
      <c r="BEC1302" s="4"/>
      <c r="BEO1302" s="4"/>
      <c r="BES1302" s="4"/>
      <c r="BFE1302" s="4"/>
      <c r="BFI1302" s="4"/>
      <c r="BFU1302" s="4"/>
    </row>
    <row r="1303" spans="1:1021 1033:1529" x14ac:dyDescent="0.2">
      <c r="A1303" s="4"/>
      <c r="D1303" s="16"/>
      <c r="CO1303" s="4"/>
      <c r="DA1303" s="4"/>
      <c r="DE1303" s="4"/>
      <c r="DQ1303" s="4"/>
      <c r="DU1303" s="4"/>
      <c r="EG1303" s="4"/>
      <c r="EK1303" s="4"/>
      <c r="EW1303" s="4"/>
      <c r="FA1303" s="4"/>
      <c r="FM1303" s="4"/>
      <c r="FQ1303" s="4"/>
      <c r="GC1303" s="4"/>
      <c r="GG1303" s="4"/>
      <c r="GS1303" s="4"/>
      <c r="GW1303" s="4"/>
      <c r="HI1303" s="4"/>
      <c r="HM1303" s="4"/>
      <c r="HY1303" s="4"/>
      <c r="IC1303" s="4"/>
      <c r="IO1303" s="4"/>
      <c r="IS1303" s="4"/>
      <c r="JE1303" s="4"/>
      <c r="JI1303" s="4"/>
      <c r="JU1303" s="4"/>
      <c r="JY1303" s="4"/>
      <c r="KK1303" s="4"/>
      <c r="KO1303" s="4"/>
      <c r="LA1303" s="4"/>
      <c r="LE1303" s="4"/>
      <c r="LQ1303" s="4"/>
      <c r="LU1303" s="4"/>
      <c r="MG1303" s="4"/>
      <c r="MK1303" s="4"/>
      <c r="MW1303" s="4"/>
      <c r="NA1303" s="4"/>
      <c r="NM1303" s="4"/>
      <c r="NQ1303" s="4"/>
      <c r="OC1303" s="4"/>
      <c r="OG1303" s="4"/>
      <c r="OS1303" s="4"/>
      <c r="OW1303" s="4"/>
      <c r="PI1303" s="4"/>
      <c r="PM1303" s="4"/>
      <c r="PY1303" s="4"/>
      <c r="QC1303" s="4"/>
      <c r="QO1303" s="4"/>
      <c r="QS1303" s="4"/>
      <c r="RE1303" s="4"/>
      <c r="RI1303" s="4"/>
      <c r="RU1303" s="4"/>
      <c r="RY1303" s="4"/>
      <c r="SK1303" s="4"/>
      <c r="SO1303" s="4"/>
      <c r="TA1303" s="4"/>
      <c r="TE1303" s="4"/>
      <c r="TQ1303" s="4"/>
      <c r="TU1303" s="4"/>
      <c r="UG1303" s="4"/>
      <c r="UK1303" s="4"/>
      <c r="UW1303" s="4"/>
      <c r="VA1303" s="4"/>
      <c r="VM1303" s="4"/>
      <c r="VQ1303" s="4"/>
      <c r="WC1303" s="4"/>
      <c r="WG1303" s="4"/>
      <c r="WS1303" s="4"/>
      <c r="WW1303" s="4"/>
      <c r="XI1303" s="4"/>
      <c r="XM1303" s="4"/>
      <c r="XY1303" s="4"/>
      <c r="YC1303" s="4"/>
      <c r="YO1303" s="4"/>
      <c r="YS1303" s="4"/>
      <c r="ZE1303" s="4"/>
      <c r="ZI1303" s="4"/>
      <c r="ZU1303" s="4"/>
      <c r="ZY1303" s="4"/>
      <c r="AAK1303" s="4"/>
      <c r="AAO1303" s="4"/>
      <c r="ABA1303" s="4"/>
      <c r="ABE1303" s="4"/>
      <c r="ABQ1303" s="4"/>
      <c r="ABU1303" s="4"/>
      <c r="ACG1303" s="4"/>
      <c r="ACK1303" s="4"/>
      <c r="ACW1303" s="4"/>
      <c r="ADA1303" s="4"/>
      <c r="ADM1303" s="4"/>
      <c r="ADQ1303" s="4"/>
      <c r="AEC1303" s="4"/>
      <c r="AEG1303" s="4"/>
      <c r="AES1303" s="4"/>
      <c r="AEW1303" s="4"/>
      <c r="AFI1303" s="4"/>
      <c r="AFM1303" s="4"/>
      <c r="AFY1303" s="4"/>
      <c r="AGC1303" s="4"/>
      <c r="AGO1303" s="4"/>
      <c r="AGS1303" s="4"/>
      <c r="AHE1303" s="4"/>
      <c r="AHI1303" s="4"/>
      <c r="AHU1303" s="4"/>
      <c r="AHY1303" s="4"/>
      <c r="AIK1303" s="4"/>
      <c r="AIO1303" s="4"/>
      <c r="AJA1303" s="4"/>
      <c r="AJE1303" s="4"/>
      <c r="AJQ1303" s="4"/>
      <c r="AJU1303" s="4"/>
      <c r="AKG1303" s="4"/>
      <c r="AKK1303" s="4"/>
      <c r="AKW1303" s="4"/>
      <c r="ALA1303" s="4"/>
      <c r="ALM1303" s="4"/>
      <c r="ALQ1303" s="4"/>
      <c r="AMC1303" s="4"/>
      <c r="AMG1303" s="4"/>
      <c r="AMS1303" s="4"/>
      <c r="AMW1303" s="4"/>
      <c r="ANI1303" s="4"/>
      <c r="ANM1303" s="4"/>
      <c r="ANY1303" s="4"/>
      <c r="AOC1303" s="4"/>
      <c r="AOO1303" s="4"/>
      <c r="AOS1303" s="4"/>
      <c r="APE1303" s="4"/>
      <c r="API1303" s="4"/>
      <c r="APU1303" s="4"/>
      <c r="APY1303" s="4"/>
      <c r="AQK1303" s="4"/>
      <c r="AQO1303" s="4"/>
      <c r="ARA1303" s="4"/>
      <c r="ARE1303" s="4"/>
      <c r="ARQ1303" s="4"/>
      <c r="ARU1303" s="4"/>
      <c r="ASG1303" s="4"/>
      <c r="ASK1303" s="4"/>
      <c r="ASW1303" s="4"/>
      <c r="ATA1303" s="4"/>
      <c r="ATM1303" s="4"/>
      <c r="ATQ1303" s="4"/>
      <c r="AUC1303" s="4"/>
      <c r="AUG1303" s="4"/>
      <c r="AUS1303" s="4"/>
      <c r="AUW1303" s="4"/>
      <c r="AVI1303" s="4"/>
      <c r="AVM1303" s="4"/>
      <c r="AVY1303" s="4"/>
      <c r="AWC1303" s="4"/>
      <c r="AWO1303" s="4"/>
      <c r="AWS1303" s="4"/>
      <c r="AXE1303" s="4"/>
      <c r="AXI1303" s="4"/>
      <c r="AXU1303" s="4"/>
      <c r="AXY1303" s="4"/>
      <c r="AYK1303" s="4"/>
      <c r="AYO1303" s="4"/>
      <c r="AZA1303" s="4"/>
      <c r="AZE1303" s="4"/>
      <c r="AZQ1303" s="4"/>
      <c r="AZU1303" s="4"/>
      <c r="BAG1303" s="4"/>
      <c r="BAK1303" s="4"/>
      <c r="BAW1303" s="4"/>
      <c r="BBA1303" s="4"/>
      <c r="BBM1303" s="4"/>
      <c r="BBQ1303" s="4"/>
      <c r="BCC1303" s="4"/>
      <c r="BCG1303" s="4"/>
      <c r="BCS1303" s="4"/>
      <c r="BCW1303" s="4"/>
      <c r="BDI1303" s="4"/>
      <c r="BDM1303" s="4"/>
      <c r="BDY1303" s="4"/>
      <c r="BEC1303" s="4"/>
      <c r="BEO1303" s="4"/>
      <c r="BES1303" s="4"/>
      <c r="BFE1303" s="4"/>
      <c r="BFI1303" s="4"/>
      <c r="BFU1303" s="4"/>
    </row>
    <row r="1304" spans="1:1021 1033:1529" x14ac:dyDescent="0.2">
      <c r="A1304" s="4"/>
      <c r="D1304" s="16"/>
      <c r="CO1304" s="4"/>
      <c r="DA1304" s="4"/>
      <c r="DE1304" s="4"/>
      <c r="DQ1304" s="4"/>
      <c r="DU1304" s="4"/>
      <c r="EG1304" s="4"/>
      <c r="EK1304" s="4"/>
      <c r="EW1304" s="4"/>
      <c r="FA1304" s="4"/>
      <c r="FM1304" s="4"/>
      <c r="FQ1304" s="4"/>
      <c r="GC1304" s="4"/>
      <c r="GG1304" s="4"/>
      <c r="GS1304" s="4"/>
      <c r="GW1304" s="4"/>
      <c r="HI1304" s="4"/>
      <c r="HM1304" s="4"/>
      <c r="HY1304" s="4"/>
      <c r="IC1304" s="4"/>
      <c r="IO1304" s="4"/>
      <c r="IS1304" s="4"/>
      <c r="JE1304" s="4"/>
      <c r="JI1304" s="4"/>
      <c r="JU1304" s="4"/>
      <c r="JY1304" s="4"/>
      <c r="KK1304" s="4"/>
      <c r="KO1304" s="4"/>
      <c r="LA1304" s="4"/>
      <c r="LE1304" s="4"/>
      <c r="LQ1304" s="4"/>
      <c r="LU1304" s="4"/>
      <c r="MG1304" s="4"/>
      <c r="MK1304" s="4"/>
      <c r="MW1304" s="4"/>
      <c r="NA1304" s="4"/>
      <c r="NM1304" s="4"/>
      <c r="NQ1304" s="4"/>
      <c r="OC1304" s="4"/>
      <c r="OG1304" s="4"/>
      <c r="OS1304" s="4"/>
      <c r="OW1304" s="4"/>
      <c r="PI1304" s="4"/>
      <c r="PM1304" s="4"/>
      <c r="PY1304" s="4"/>
      <c r="QC1304" s="4"/>
      <c r="QO1304" s="4"/>
      <c r="QS1304" s="4"/>
      <c r="RE1304" s="4"/>
      <c r="RI1304" s="4"/>
      <c r="RU1304" s="4"/>
      <c r="RY1304" s="4"/>
      <c r="SK1304" s="4"/>
      <c r="SO1304" s="4"/>
      <c r="TA1304" s="4"/>
      <c r="TE1304" s="4"/>
      <c r="TQ1304" s="4"/>
      <c r="TU1304" s="4"/>
      <c r="UG1304" s="4"/>
      <c r="UK1304" s="4"/>
      <c r="UW1304" s="4"/>
      <c r="VA1304" s="4"/>
      <c r="VM1304" s="4"/>
      <c r="VQ1304" s="4"/>
      <c r="WC1304" s="4"/>
      <c r="WG1304" s="4"/>
      <c r="WS1304" s="4"/>
      <c r="WW1304" s="4"/>
      <c r="XI1304" s="4"/>
      <c r="XM1304" s="4"/>
      <c r="XY1304" s="4"/>
      <c r="YC1304" s="4"/>
      <c r="YO1304" s="4"/>
      <c r="YS1304" s="4"/>
      <c r="ZE1304" s="4"/>
      <c r="ZI1304" s="4"/>
      <c r="ZU1304" s="4"/>
      <c r="ZY1304" s="4"/>
      <c r="AAK1304" s="4"/>
      <c r="AAO1304" s="4"/>
      <c r="ABA1304" s="4"/>
      <c r="ABE1304" s="4"/>
      <c r="ABQ1304" s="4"/>
      <c r="ABU1304" s="4"/>
      <c r="ACG1304" s="4"/>
      <c r="ACK1304" s="4"/>
      <c r="ACW1304" s="4"/>
      <c r="ADA1304" s="4"/>
      <c r="ADM1304" s="4"/>
      <c r="ADQ1304" s="4"/>
      <c r="AEC1304" s="4"/>
      <c r="AEG1304" s="4"/>
      <c r="AES1304" s="4"/>
      <c r="AEW1304" s="4"/>
      <c r="AFI1304" s="4"/>
      <c r="AFM1304" s="4"/>
      <c r="AFY1304" s="4"/>
      <c r="AGC1304" s="4"/>
      <c r="AGO1304" s="4"/>
      <c r="AGS1304" s="4"/>
      <c r="AHE1304" s="4"/>
      <c r="AHI1304" s="4"/>
      <c r="AHU1304" s="4"/>
      <c r="AHY1304" s="4"/>
      <c r="AIK1304" s="4"/>
      <c r="AIO1304" s="4"/>
      <c r="AJA1304" s="4"/>
      <c r="AJE1304" s="4"/>
      <c r="AJQ1304" s="4"/>
      <c r="AJU1304" s="4"/>
      <c r="AKG1304" s="4"/>
      <c r="AKK1304" s="4"/>
      <c r="AKW1304" s="4"/>
      <c r="ALA1304" s="4"/>
      <c r="ALM1304" s="4"/>
      <c r="ALQ1304" s="4"/>
      <c r="AMC1304" s="4"/>
      <c r="AMG1304" s="4"/>
      <c r="AMS1304" s="4"/>
      <c r="AMW1304" s="4"/>
      <c r="ANI1304" s="4"/>
      <c r="ANM1304" s="4"/>
      <c r="ANY1304" s="4"/>
      <c r="AOC1304" s="4"/>
      <c r="AOO1304" s="4"/>
      <c r="AOS1304" s="4"/>
      <c r="APE1304" s="4"/>
      <c r="API1304" s="4"/>
      <c r="APU1304" s="4"/>
      <c r="APY1304" s="4"/>
      <c r="AQK1304" s="4"/>
      <c r="AQO1304" s="4"/>
      <c r="ARA1304" s="4"/>
      <c r="ARE1304" s="4"/>
      <c r="ARQ1304" s="4"/>
      <c r="ARU1304" s="4"/>
      <c r="ASG1304" s="4"/>
      <c r="ASK1304" s="4"/>
      <c r="ASW1304" s="4"/>
      <c r="ATA1304" s="4"/>
      <c r="ATM1304" s="4"/>
      <c r="ATQ1304" s="4"/>
      <c r="AUC1304" s="4"/>
      <c r="AUG1304" s="4"/>
      <c r="AUS1304" s="4"/>
      <c r="AUW1304" s="4"/>
      <c r="AVI1304" s="4"/>
      <c r="AVM1304" s="4"/>
      <c r="AVY1304" s="4"/>
      <c r="AWC1304" s="4"/>
      <c r="AWO1304" s="4"/>
      <c r="AWS1304" s="4"/>
      <c r="AXE1304" s="4"/>
      <c r="AXI1304" s="4"/>
      <c r="AXU1304" s="4"/>
      <c r="AXY1304" s="4"/>
      <c r="AYK1304" s="4"/>
      <c r="AYO1304" s="4"/>
      <c r="AZA1304" s="4"/>
      <c r="AZE1304" s="4"/>
      <c r="AZQ1304" s="4"/>
      <c r="AZU1304" s="4"/>
      <c r="BAG1304" s="4"/>
      <c r="BAK1304" s="4"/>
      <c r="BAW1304" s="4"/>
      <c r="BBA1304" s="4"/>
      <c r="BBM1304" s="4"/>
      <c r="BBQ1304" s="4"/>
      <c r="BCC1304" s="4"/>
      <c r="BCG1304" s="4"/>
      <c r="BCS1304" s="4"/>
      <c r="BCW1304" s="4"/>
      <c r="BDI1304" s="4"/>
      <c r="BDM1304" s="4"/>
      <c r="BDY1304" s="4"/>
      <c r="BEC1304" s="4"/>
      <c r="BEO1304" s="4"/>
      <c r="BES1304" s="4"/>
      <c r="BFE1304" s="4"/>
      <c r="BFI1304" s="4"/>
      <c r="BFU1304" s="4"/>
    </row>
    <row r="1305" spans="1:1021 1033:1529" x14ac:dyDescent="0.2">
      <c r="A1305" s="4"/>
      <c r="D1305" s="16"/>
      <c r="CO1305" s="4"/>
      <c r="DA1305" s="4"/>
      <c r="DE1305" s="4"/>
      <c r="DQ1305" s="4"/>
      <c r="DU1305" s="4"/>
      <c r="EG1305" s="4"/>
      <c r="EK1305" s="4"/>
      <c r="EW1305" s="4"/>
      <c r="FA1305" s="4"/>
      <c r="FM1305" s="4"/>
      <c r="FQ1305" s="4"/>
      <c r="GC1305" s="4"/>
      <c r="GG1305" s="4"/>
      <c r="GS1305" s="4"/>
      <c r="GW1305" s="4"/>
      <c r="HI1305" s="4"/>
      <c r="HM1305" s="4"/>
      <c r="HY1305" s="4"/>
      <c r="IC1305" s="4"/>
      <c r="IO1305" s="4"/>
      <c r="IS1305" s="4"/>
      <c r="JE1305" s="4"/>
      <c r="JI1305" s="4"/>
      <c r="JU1305" s="4"/>
      <c r="JY1305" s="4"/>
      <c r="KK1305" s="4"/>
      <c r="KO1305" s="4"/>
      <c r="LA1305" s="4"/>
      <c r="LE1305" s="4"/>
      <c r="LQ1305" s="4"/>
      <c r="LU1305" s="4"/>
      <c r="MG1305" s="4"/>
      <c r="MK1305" s="4"/>
      <c r="MW1305" s="4"/>
      <c r="NA1305" s="4"/>
      <c r="NM1305" s="4"/>
      <c r="NQ1305" s="4"/>
      <c r="OC1305" s="4"/>
      <c r="OG1305" s="4"/>
      <c r="OS1305" s="4"/>
      <c r="OW1305" s="4"/>
      <c r="PI1305" s="4"/>
      <c r="PM1305" s="4"/>
      <c r="PY1305" s="4"/>
      <c r="QC1305" s="4"/>
      <c r="QO1305" s="4"/>
      <c r="QS1305" s="4"/>
      <c r="RE1305" s="4"/>
      <c r="RI1305" s="4"/>
      <c r="RU1305" s="4"/>
      <c r="RY1305" s="4"/>
      <c r="SK1305" s="4"/>
      <c r="SO1305" s="4"/>
      <c r="TA1305" s="4"/>
      <c r="TE1305" s="4"/>
      <c r="TQ1305" s="4"/>
      <c r="TU1305" s="4"/>
      <c r="UG1305" s="4"/>
      <c r="UK1305" s="4"/>
      <c r="UW1305" s="4"/>
      <c r="VA1305" s="4"/>
      <c r="VM1305" s="4"/>
      <c r="VQ1305" s="4"/>
      <c r="WC1305" s="4"/>
      <c r="WG1305" s="4"/>
      <c r="WS1305" s="4"/>
      <c r="WW1305" s="4"/>
      <c r="XI1305" s="4"/>
      <c r="XM1305" s="4"/>
      <c r="XY1305" s="4"/>
      <c r="YC1305" s="4"/>
      <c r="YO1305" s="4"/>
      <c r="YS1305" s="4"/>
      <c r="ZE1305" s="4"/>
      <c r="ZI1305" s="4"/>
      <c r="ZU1305" s="4"/>
      <c r="ZY1305" s="4"/>
      <c r="AAK1305" s="4"/>
      <c r="AAO1305" s="4"/>
      <c r="ABA1305" s="4"/>
      <c r="ABE1305" s="4"/>
      <c r="ABQ1305" s="4"/>
      <c r="ABU1305" s="4"/>
      <c r="ACG1305" s="4"/>
      <c r="ACK1305" s="4"/>
      <c r="ACW1305" s="4"/>
      <c r="ADA1305" s="4"/>
      <c r="ADM1305" s="4"/>
      <c r="ADQ1305" s="4"/>
      <c r="AEC1305" s="4"/>
      <c r="AEG1305" s="4"/>
      <c r="AES1305" s="4"/>
      <c r="AEW1305" s="4"/>
      <c r="AFI1305" s="4"/>
      <c r="AFM1305" s="4"/>
      <c r="AFY1305" s="4"/>
      <c r="AGC1305" s="4"/>
      <c r="AGO1305" s="4"/>
      <c r="AGS1305" s="4"/>
      <c r="AHE1305" s="4"/>
      <c r="AHI1305" s="4"/>
      <c r="AHU1305" s="4"/>
      <c r="AHY1305" s="4"/>
      <c r="AIK1305" s="4"/>
      <c r="AIO1305" s="4"/>
      <c r="AJA1305" s="4"/>
      <c r="AJE1305" s="4"/>
      <c r="AJQ1305" s="4"/>
      <c r="AJU1305" s="4"/>
      <c r="AKG1305" s="4"/>
      <c r="AKK1305" s="4"/>
      <c r="AKW1305" s="4"/>
      <c r="ALA1305" s="4"/>
      <c r="ALM1305" s="4"/>
      <c r="ALQ1305" s="4"/>
      <c r="AMC1305" s="4"/>
      <c r="AMG1305" s="4"/>
      <c r="AMS1305" s="4"/>
      <c r="AMW1305" s="4"/>
      <c r="ANI1305" s="4"/>
      <c r="ANM1305" s="4"/>
      <c r="ANY1305" s="4"/>
      <c r="AOC1305" s="4"/>
      <c r="AOO1305" s="4"/>
      <c r="AOS1305" s="4"/>
      <c r="APE1305" s="4"/>
      <c r="API1305" s="4"/>
      <c r="APU1305" s="4"/>
      <c r="APY1305" s="4"/>
      <c r="AQK1305" s="4"/>
      <c r="AQO1305" s="4"/>
      <c r="ARA1305" s="4"/>
      <c r="ARE1305" s="4"/>
      <c r="ARQ1305" s="4"/>
      <c r="ARU1305" s="4"/>
      <c r="ASG1305" s="4"/>
      <c r="ASK1305" s="4"/>
      <c r="ASW1305" s="4"/>
      <c r="ATA1305" s="4"/>
      <c r="ATM1305" s="4"/>
      <c r="ATQ1305" s="4"/>
      <c r="AUC1305" s="4"/>
      <c r="AUG1305" s="4"/>
      <c r="AUS1305" s="4"/>
      <c r="AUW1305" s="4"/>
      <c r="AVI1305" s="4"/>
      <c r="AVM1305" s="4"/>
      <c r="AVY1305" s="4"/>
      <c r="AWC1305" s="4"/>
      <c r="AWO1305" s="4"/>
      <c r="AWS1305" s="4"/>
      <c r="AXE1305" s="4"/>
      <c r="AXI1305" s="4"/>
      <c r="AXU1305" s="4"/>
      <c r="AXY1305" s="4"/>
      <c r="AYK1305" s="4"/>
      <c r="AYO1305" s="4"/>
      <c r="AZA1305" s="4"/>
      <c r="AZE1305" s="4"/>
      <c r="AZQ1305" s="4"/>
      <c r="AZU1305" s="4"/>
      <c r="BAG1305" s="4"/>
      <c r="BAK1305" s="4"/>
      <c r="BAW1305" s="4"/>
      <c r="BBA1305" s="4"/>
      <c r="BBM1305" s="4"/>
      <c r="BBQ1305" s="4"/>
      <c r="BCC1305" s="4"/>
      <c r="BCG1305" s="4"/>
      <c r="BCS1305" s="4"/>
      <c r="BCW1305" s="4"/>
      <c r="BDI1305" s="4"/>
      <c r="BDM1305" s="4"/>
      <c r="BDY1305" s="4"/>
      <c r="BEC1305" s="4"/>
      <c r="BEO1305" s="4"/>
      <c r="BES1305" s="4"/>
      <c r="BFE1305" s="4"/>
      <c r="BFI1305" s="4"/>
      <c r="BFU1305" s="4"/>
    </row>
    <row r="1306" spans="1:1021 1033:1529" x14ac:dyDescent="0.2">
      <c r="A1306" s="4"/>
      <c r="D1306" s="16"/>
      <c r="CO1306" s="4"/>
      <c r="DA1306" s="4"/>
      <c r="DE1306" s="4"/>
      <c r="DQ1306" s="4"/>
      <c r="DU1306" s="4"/>
      <c r="EG1306" s="4"/>
      <c r="EK1306" s="4"/>
      <c r="EW1306" s="4"/>
      <c r="FA1306" s="4"/>
      <c r="FM1306" s="4"/>
      <c r="FQ1306" s="4"/>
      <c r="GC1306" s="4"/>
      <c r="GG1306" s="4"/>
      <c r="GS1306" s="4"/>
      <c r="GW1306" s="4"/>
      <c r="HI1306" s="4"/>
      <c r="HM1306" s="4"/>
      <c r="HY1306" s="4"/>
      <c r="IC1306" s="4"/>
      <c r="IO1306" s="4"/>
      <c r="IS1306" s="4"/>
      <c r="JE1306" s="4"/>
      <c r="JI1306" s="4"/>
      <c r="JU1306" s="4"/>
      <c r="JY1306" s="4"/>
      <c r="KK1306" s="4"/>
      <c r="KO1306" s="4"/>
      <c r="LA1306" s="4"/>
      <c r="LE1306" s="4"/>
      <c r="LQ1306" s="4"/>
      <c r="LU1306" s="4"/>
      <c r="MG1306" s="4"/>
      <c r="MK1306" s="4"/>
      <c r="MW1306" s="4"/>
      <c r="NA1306" s="4"/>
      <c r="NM1306" s="4"/>
      <c r="NQ1306" s="4"/>
      <c r="OC1306" s="4"/>
      <c r="OG1306" s="4"/>
      <c r="OS1306" s="4"/>
      <c r="OW1306" s="4"/>
      <c r="PI1306" s="4"/>
      <c r="PM1306" s="4"/>
      <c r="PY1306" s="4"/>
      <c r="QC1306" s="4"/>
      <c r="QO1306" s="4"/>
      <c r="QS1306" s="4"/>
      <c r="RE1306" s="4"/>
      <c r="RI1306" s="4"/>
      <c r="RU1306" s="4"/>
      <c r="RY1306" s="4"/>
      <c r="SK1306" s="4"/>
      <c r="SO1306" s="4"/>
      <c r="TA1306" s="4"/>
      <c r="TE1306" s="4"/>
      <c r="TQ1306" s="4"/>
      <c r="TU1306" s="4"/>
      <c r="UG1306" s="4"/>
      <c r="UK1306" s="4"/>
      <c r="UW1306" s="4"/>
      <c r="VA1306" s="4"/>
      <c r="VM1306" s="4"/>
      <c r="VQ1306" s="4"/>
      <c r="WC1306" s="4"/>
      <c r="WG1306" s="4"/>
      <c r="WS1306" s="4"/>
      <c r="WW1306" s="4"/>
      <c r="XI1306" s="4"/>
      <c r="XM1306" s="4"/>
      <c r="XY1306" s="4"/>
      <c r="YC1306" s="4"/>
      <c r="YO1306" s="4"/>
      <c r="YS1306" s="4"/>
      <c r="ZE1306" s="4"/>
      <c r="ZI1306" s="4"/>
      <c r="ZU1306" s="4"/>
      <c r="ZY1306" s="4"/>
      <c r="AAK1306" s="4"/>
      <c r="AAO1306" s="4"/>
      <c r="ABA1306" s="4"/>
      <c r="ABE1306" s="4"/>
      <c r="ABQ1306" s="4"/>
      <c r="ABU1306" s="4"/>
      <c r="ACG1306" s="4"/>
      <c r="ACK1306" s="4"/>
      <c r="ACW1306" s="4"/>
      <c r="ADA1306" s="4"/>
      <c r="ADM1306" s="4"/>
      <c r="ADQ1306" s="4"/>
      <c r="AEC1306" s="4"/>
      <c r="AEG1306" s="4"/>
      <c r="AES1306" s="4"/>
      <c r="AEW1306" s="4"/>
      <c r="AFI1306" s="4"/>
      <c r="AFM1306" s="4"/>
      <c r="AFY1306" s="4"/>
      <c r="AGC1306" s="4"/>
      <c r="AGO1306" s="4"/>
      <c r="AGS1306" s="4"/>
      <c r="AHE1306" s="4"/>
      <c r="AHI1306" s="4"/>
      <c r="AHU1306" s="4"/>
      <c r="AHY1306" s="4"/>
      <c r="AIK1306" s="4"/>
      <c r="AIO1306" s="4"/>
      <c r="AJA1306" s="4"/>
      <c r="AJE1306" s="4"/>
      <c r="AJQ1306" s="4"/>
      <c r="AJU1306" s="4"/>
      <c r="AKG1306" s="4"/>
      <c r="AKK1306" s="4"/>
      <c r="AKW1306" s="4"/>
      <c r="ALA1306" s="4"/>
      <c r="ALM1306" s="4"/>
      <c r="ALQ1306" s="4"/>
      <c r="AMC1306" s="4"/>
      <c r="AMG1306" s="4"/>
      <c r="AMS1306" s="4"/>
      <c r="AMW1306" s="4"/>
      <c r="ANI1306" s="4"/>
      <c r="ANM1306" s="4"/>
      <c r="ANY1306" s="4"/>
      <c r="AOC1306" s="4"/>
      <c r="AOO1306" s="4"/>
      <c r="AOS1306" s="4"/>
      <c r="APE1306" s="4"/>
      <c r="API1306" s="4"/>
      <c r="APU1306" s="4"/>
      <c r="APY1306" s="4"/>
      <c r="AQK1306" s="4"/>
      <c r="AQO1306" s="4"/>
      <c r="ARA1306" s="4"/>
      <c r="ARE1306" s="4"/>
      <c r="ARQ1306" s="4"/>
      <c r="ARU1306" s="4"/>
      <c r="ASG1306" s="4"/>
      <c r="ASK1306" s="4"/>
      <c r="ASW1306" s="4"/>
      <c r="ATA1306" s="4"/>
      <c r="ATM1306" s="4"/>
      <c r="ATQ1306" s="4"/>
      <c r="AUC1306" s="4"/>
      <c r="AUG1306" s="4"/>
      <c r="AUS1306" s="4"/>
      <c r="AUW1306" s="4"/>
      <c r="AVI1306" s="4"/>
      <c r="AVM1306" s="4"/>
      <c r="AVY1306" s="4"/>
      <c r="AWC1306" s="4"/>
      <c r="AWO1306" s="4"/>
      <c r="AWS1306" s="4"/>
      <c r="AXE1306" s="4"/>
      <c r="AXI1306" s="4"/>
      <c r="AXU1306" s="4"/>
      <c r="AXY1306" s="4"/>
      <c r="AYK1306" s="4"/>
      <c r="AYO1306" s="4"/>
      <c r="AZA1306" s="4"/>
      <c r="AZE1306" s="4"/>
      <c r="AZQ1306" s="4"/>
      <c r="AZU1306" s="4"/>
      <c r="BAG1306" s="4"/>
      <c r="BAK1306" s="4"/>
      <c r="BAW1306" s="4"/>
      <c r="BBA1306" s="4"/>
      <c r="BBM1306" s="4"/>
      <c r="BBQ1306" s="4"/>
      <c r="BCC1306" s="4"/>
      <c r="BCG1306" s="4"/>
      <c r="BCS1306" s="4"/>
      <c r="BCW1306" s="4"/>
      <c r="BDI1306" s="4"/>
      <c r="BDM1306" s="4"/>
      <c r="BDY1306" s="4"/>
      <c r="BEC1306" s="4"/>
      <c r="BEO1306" s="4"/>
      <c r="BES1306" s="4"/>
      <c r="BFE1306" s="4"/>
      <c r="BFI1306" s="4"/>
      <c r="BFU1306" s="4"/>
    </row>
    <row r="1307" spans="1:1021 1033:1529" x14ac:dyDescent="0.2">
      <c r="A1307" s="4"/>
      <c r="D1307" s="16"/>
      <c r="CO1307" s="4"/>
      <c r="DA1307" s="4"/>
      <c r="DE1307" s="4"/>
      <c r="DQ1307" s="4"/>
      <c r="DU1307" s="4"/>
      <c r="EG1307" s="4"/>
      <c r="EK1307" s="4"/>
      <c r="EW1307" s="4"/>
      <c r="FA1307" s="4"/>
      <c r="FM1307" s="4"/>
      <c r="FQ1307" s="4"/>
      <c r="GC1307" s="4"/>
      <c r="GG1307" s="4"/>
      <c r="GS1307" s="4"/>
      <c r="GW1307" s="4"/>
      <c r="HI1307" s="4"/>
      <c r="HM1307" s="4"/>
      <c r="HY1307" s="4"/>
      <c r="IC1307" s="4"/>
      <c r="IO1307" s="4"/>
      <c r="IS1307" s="4"/>
      <c r="JE1307" s="4"/>
      <c r="JI1307" s="4"/>
      <c r="JU1307" s="4"/>
      <c r="JY1307" s="4"/>
      <c r="KK1307" s="4"/>
      <c r="KO1307" s="4"/>
      <c r="LA1307" s="4"/>
      <c r="LE1307" s="4"/>
      <c r="LQ1307" s="4"/>
      <c r="LU1307" s="4"/>
      <c r="MG1307" s="4"/>
      <c r="MK1307" s="4"/>
      <c r="MW1307" s="4"/>
      <c r="NA1307" s="4"/>
      <c r="NM1307" s="4"/>
      <c r="NQ1307" s="4"/>
      <c r="OC1307" s="4"/>
      <c r="OG1307" s="4"/>
      <c r="OS1307" s="4"/>
      <c r="OW1307" s="4"/>
      <c r="PI1307" s="4"/>
      <c r="PM1307" s="4"/>
      <c r="PY1307" s="4"/>
      <c r="QC1307" s="4"/>
      <c r="QO1307" s="4"/>
      <c r="QS1307" s="4"/>
      <c r="RE1307" s="4"/>
      <c r="RI1307" s="4"/>
      <c r="RU1307" s="4"/>
      <c r="RY1307" s="4"/>
      <c r="SK1307" s="4"/>
      <c r="SO1307" s="4"/>
      <c r="TA1307" s="4"/>
      <c r="TE1307" s="4"/>
      <c r="TQ1307" s="4"/>
      <c r="TU1307" s="4"/>
      <c r="UG1307" s="4"/>
      <c r="UK1307" s="4"/>
      <c r="UW1307" s="4"/>
      <c r="VA1307" s="4"/>
      <c r="VM1307" s="4"/>
      <c r="VQ1307" s="4"/>
      <c r="WC1307" s="4"/>
      <c r="WG1307" s="4"/>
      <c r="WS1307" s="4"/>
      <c r="WW1307" s="4"/>
      <c r="XI1307" s="4"/>
      <c r="XM1307" s="4"/>
      <c r="XY1307" s="4"/>
      <c r="YC1307" s="4"/>
      <c r="YO1307" s="4"/>
      <c r="YS1307" s="4"/>
      <c r="ZE1307" s="4"/>
      <c r="ZI1307" s="4"/>
      <c r="ZU1307" s="4"/>
      <c r="ZY1307" s="4"/>
      <c r="AAK1307" s="4"/>
      <c r="AAO1307" s="4"/>
      <c r="ABA1307" s="4"/>
      <c r="ABE1307" s="4"/>
      <c r="ABQ1307" s="4"/>
      <c r="ABU1307" s="4"/>
      <c r="ACG1307" s="4"/>
      <c r="ACK1307" s="4"/>
      <c r="ACW1307" s="4"/>
      <c r="ADA1307" s="4"/>
      <c r="ADM1307" s="4"/>
      <c r="ADQ1307" s="4"/>
      <c r="AEC1307" s="4"/>
      <c r="AEG1307" s="4"/>
      <c r="AES1307" s="4"/>
      <c r="AEW1307" s="4"/>
      <c r="AFI1307" s="4"/>
      <c r="AFM1307" s="4"/>
      <c r="AFY1307" s="4"/>
      <c r="AGC1307" s="4"/>
      <c r="AGO1307" s="4"/>
      <c r="AGS1307" s="4"/>
      <c r="AHE1307" s="4"/>
      <c r="AHI1307" s="4"/>
      <c r="AHU1307" s="4"/>
      <c r="AHY1307" s="4"/>
      <c r="AIK1307" s="4"/>
      <c r="AIO1307" s="4"/>
      <c r="AJA1307" s="4"/>
      <c r="AJE1307" s="4"/>
      <c r="AJQ1307" s="4"/>
      <c r="AJU1307" s="4"/>
      <c r="AKG1307" s="4"/>
      <c r="AKK1307" s="4"/>
      <c r="AKW1307" s="4"/>
      <c r="ALA1307" s="4"/>
      <c r="ALM1307" s="4"/>
      <c r="ALQ1307" s="4"/>
      <c r="AMC1307" s="4"/>
      <c r="AMG1307" s="4"/>
      <c r="AMS1307" s="4"/>
      <c r="AMW1307" s="4"/>
      <c r="ANI1307" s="4"/>
      <c r="ANM1307" s="4"/>
      <c r="ANY1307" s="4"/>
      <c r="AOC1307" s="4"/>
      <c r="AOO1307" s="4"/>
      <c r="AOS1307" s="4"/>
      <c r="APE1307" s="4"/>
      <c r="API1307" s="4"/>
      <c r="APU1307" s="4"/>
      <c r="APY1307" s="4"/>
      <c r="AQK1307" s="4"/>
      <c r="AQO1307" s="4"/>
      <c r="ARA1307" s="4"/>
      <c r="ARE1307" s="4"/>
      <c r="ARQ1307" s="4"/>
      <c r="ARU1307" s="4"/>
      <c r="ASG1307" s="4"/>
      <c r="ASK1307" s="4"/>
      <c r="ASW1307" s="4"/>
      <c r="ATA1307" s="4"/>
      <c r="ATM1307" s="4"/>
      <c r="ATQ1307" s="4"/>
      <c r="AUC1307" s="4"/>
      <c r="AUG1307" s="4"/>
      <c r="AUS1307" s="4"/>
      <c r="AUW1307" s="4"/>
      <c r="AVI1307" s="4"/>
      <c r="AVM1307" s="4"/>
      <c r="AVY1307" s="4"/>
      <c r="AWC1307" s="4"/>
      <c r="AWO1307" s="4"/>
      <c r="AWS1307" s="4"/>
      <c r="AXE1307" s="4"/>
      <c r="AXI1307" s="4"/>
      <c r="AXU1307" s="4"/>
      <c r="AXY1307" s="4"/>
      <c r="AYK1307" s="4"/>
      <c r="AYO1307" s="4"/>
      <c r="AZA1307" s="4"/>
      <c r="AZE1307" s="4"/>
      <c r="AZQ1307" s="4"/>
      <c r="AZU1307" s="4"/>
      <c r="BAG1307" s="4"/>
      <c r="BAK1307" s="4"/>
      <c r="BAW1307" s="4"/>
      <c r="BBA1307" s="4"/>
      <c r="BBM1307" s="4"/>
      <c r="BBQ1307" s="4"/>
      <c r="BCC1307" s="4"/>
      <c r="BCG1307" s="4"/>
      <c r="BCS1307" s="4"/>
      <c r="BCW1307" s="4"/>
      <c r="BDI1307" s="4"/>
      <c r="BDM1307" s="4"/>
      <c r="BDY1307" s="4"/>
      <c r="BEC1307" s="4"/>
      <c r="BEO1307" s="4"/>
      <c r="BES1307" s="4"/>
      <c r="BFE1307" s="4"/>
      <c r="BFI1307" s="4"/>
      <c r="BFU1307" s="4"/>
    </row>
    <row r="1308" spans="1:1021 1033:1529" x14ac:dyDescent="0.2">
      <c r="A1308" s="4"/>
      <c r="D1308" s="16"/>
      <c r="CO1308" s="4"/>
      <c r="DA1308" s="4"/>
      <c r="DE1308" s="4"/>
      <c r="DQ1308" s="4"/>
      <c r="DU1308" s="4"/>
      <c r="EG1308" s="4"/>
      <c r="EK1308" s="4"/>
      <c r="EW1308" s="4"/>
      <c r="FA1308" s="4"/>
      <c r="FM1308" s="4"/>
      <c r="FQ1308" s="4"/>
      <c r="GC1308" s="4"/>
      <c r="GG1308" s="4"/>
      <c r="GS1308" s="4"/>
      <c r="GW1308" s="4"/>
      <c r="HI1308" s="4"/>
      <c r="HM1308" s="4"/>
      <c r="HY1308" s="4"/>
      <c r="IC1308" s="4"/>
      <c r="IO1308" s="4"/>
      <c r="IS1308" s="4"/>
      <c r="JE1308" s="4"/>
      <c r="JI1308" s="4"/>
      <c r="JU1308" s="4"/>
      <c r="JY1308" s="4"/>
      <c r="KK1308" s="4"/>
      <c r="KO1308" s="4"/>
      <c r="LA1308" s="4"/>
      <c r="LE1308" s="4"/>
      <c r="LQ1308" s="4"/>
      <c r="LU1308" s="4"/>
      <c r="MG1308" s="4"/>
      <c r="MK1308" s="4"/>
      <c r="MW1308" s="4"/>
      <c r="NA1308" s="4"/>
      <c r="NM1308" s="4"/>
      <c r="NQ1308" s="4"/>
      <c r="OC1308" s="4"/>
      <c r="OG1308" s="4"/>
      <c r="OS1308" s="4"/>
      <c r="OW1308" s="4"/>
      <c r="PI1308" s="4"/>
      <c r="PM1308" s="4"/>
      <c r="PY1308" s="4"/>
      <c r="QC1308" s="4"/>
      <c r="QO1308" s="4"/>
      <c r="QS1308" s="4"/>
      <c r="RE1308" s="4"/>
      <c r="RI1308" s="4"/>
      <c r="RU1308" s="4"/>
      <c r="RY1308" s="4"/>
      <c r="SK1308" s="4"/>
      <c r="SO1308" s="4"/>
      <c r="TA1308" s="4"/>
      <c r="TE1308" s="4"/>
      <c r="TQ1308" s="4"/>
      <c r="TU1308" s="4"/>
      <c r="UG1308" s="4"/>
      <c r="UK1308" s="4"/>
      <c r="UW1308" s="4"/>
      <c r="VA1308" s="4"/>
      <c r="VM1308" s="4"/>
      <c r="VQ1308" s="4"/>
      <c r="WC1308" s="4"/>
      <c r="WG1308" s="4"/>
      <c r="WS1308" s="4"/>
      <c r="WW1308" s="4"/>
      <c r="XI1308" s="4"/>
      <c r="XM1308" s="4"/>
      <c r="XY1308" s="4"/>
      <c r="YC1308" s="4"/>
      <c r="YO1308" s="4"/>
      <c r="YS1308" s="4"/>
      <c r="ZE1308" s="4"/>
      <c r="ZI1308" s="4"/>
      <c r="ZU1308" s="4"/>
      <c r="ZY1308" s="4"/>
      <c r="AAK1308" s="4"/>
      <c r="AAO1308" s="4"/>
      <c r="ABA1308" s="4"/>
      <c r="ABE1308" s="4"/>
      <c r="ABQ1308" s="4"/>
      <c r="ABU1308" s="4"/>
      <c r="ACG1308" s="4"/>
      <c r="ACK1308" s="4"/>
      <c r="ACW1308" s="4"/>
      <c r="ADA1308" s="4"/>
      <c r="ADM1308" s="4"/>
      <c r="ADQ1308" s="4"/>
      <c r="AEC1308" s="4"/>
      <c r="AEG1308" s="4"/>
      <c r="AES1308" s="4"/>
      <c r="AEW1308" s="4"/>
      <c r="AFI1308" s="4"/>
      <c r="AFM1308" s="4"/>
      <c r="AFY1308" s="4"/>
      <c r="AGC1308" s="4"/>
      <c r="AGO1308" s="4"/>
      <c r="AGS1308" s="4"/>
      <c r="AHE1308" s="4"/>
      <c r="AHI1308" s="4"/>
      <c r="AHU1308" s="4"/>
      <c r="AHY1308" s="4"/>
      <c r="AIK1308" s="4"/>
      <c r="AIO1308" s="4"/>
      <c r="AJA1308" s="4"/>
      <c r="AJE1308" s="4"/>
      <c r="AJQ1308" s="4"/>
      <c r="AJU1308" s="4"/>
      <c r="AKG1308" s="4"/>
      <c r="AKK1308" s="4"/>
      <c r="AKW1308" s="4"/>
      <c r="ALA1308" s="4"/>
      <c r="ALM1308" s="4"/>
      <c r="ALQ1308" s="4"/>
      <c r="AMC1308" s="4"/>
      <c r="AMG1308" s="4"/>
      <c r="AMS1308" s="4"/>
      <c r="AMW1308" s="4"/>
      <c r="ANI1308" s="4"/>
      <c r="ANM1308" s="4"/>
      <c r="ANY1308" s="4"/>
      <c r="AOC1308" s="4"/>
      <c r="AOO1308" s="4"/>
      <c r="AOS1308" s="4"/>
      <c r="APE1308" s="4"/>
      <c r="API1308" s="4"/>
      <c r="APU1308" s="4"/>
      <c r="APY1308" s="4"/>
      <c r="AQK1308" s="4"/>
      <c r="AQO1308" s="4"/>
      <c r="ARA1308" s="4"/>
      <c r="ARE1308" s="4"/>
      <c r="ARQ1308" s="4"/>
      <c r="ARU1308" s="4"/>
      <c r="ASG1308" s="4"/>
      <c r="ASK1308" s="4"/>
      <c r="ASW1308" s="4"/>
      <c r="ATA1308" s="4"/>
      <c r="ATM1308" s="4"/>
      <c r="ATQ1308" s="4"/>
      <c r="AUC1308" s="4"/>
      <c r="AUG1308" s="4"/>
      <c r="AUS1308" s="4"/>
      <c r="AUW1308" s="4"/>
      <c r="AVI1308" s="4"/>
      <c r="AVM1308" s="4"/>
      <c r="AVY1308" s="4"/>
      <c r="AWC1308" s="4"/>
      <c r="AWO1308" s="4"/>
      <c r="AWS1308" s="4"/>
      <c r="AXE1308" s="4"/>
      <c r="AXI1308" s="4"/>
      <c r="AXU1308" s="4"/>
      <c r="AXY1308" s="4"/>
      <c r="AYK1308" s="4"/>
      <c r="AYO1308" s="4"/>
      <c r="AZA1308" s="4"/>
      <c r="AZE1308" s="4"/>
      <c r="AZQ1308" s="4"/>
      <c r="AZU1308" s="4"/>
      <c r="BAG1308" s="4"/>
      <c r="BAK1308" s="4"/>
      <c r="BAW1308" s="4"/>
      <c r="BBA1308" s="4"/>
      <c r="BBM1308" s="4"/>
      <c r="BBQ1308" s="4"/>
      <c r="BCC1308" s="4"/>
      <c r="BCG1308" s="4"/>
      <c r="BCS1308" s="4"/>
      <c r="BCW1308" s="4"/>
      <c r="BDI1308" s="4"/>
      <c r="BDM1308" s="4"/>
      <c r="BDY1308" s="4"/>
      <c r="BEC1308" s="4"/>
      <c r="BEO1308" s="4"/>
      <c r="BES1308" s="4"/>
      <c r="BFE1308" s="4"/>
      <c r="BFI1308" s="4"/>
      <c r="BFU1308" s="4"/>
    </row>
    <row r="1309" spans="1:1021 1033:1529" x14ac:dyDescent="0.2">
      <c r="A1309" s="4"/>
      <c r="D1309" s="16"/>
      <c r="CO1309" s="4"/>
      <c r="DA1309" s="4"/>
      <c r="DE1309" s="4"/>
      <c r="DQ1309" s="4"/>
      <c r="DU1309" s="4"/>
      <c r="EG1309" s="4"/>
      <c r="EK1309" s="4"/>
      <c r="EW1309" s="4"/>
      <c r="FA1309" s="4"/>
      <c r="FM1309" s="4"/>
      <c r="FQ1309" s="4"/>
      <c r="GC1309" s="4"/>
      <c r="GG1309" s="4"/>
      <c r="GS1309" s="4"/>
      <c r="GW1309" s="4"/>
      <c r="HI1309" s="4"/>
      <c r="HM1309" s="4"/>
      <c r="HY1309" s="4"/>
      <c r="IC1309" s="4"/>
      <c r="IO1309" s="4"/>
      <c r="IS1309" s="4"/>
      <c r="JE1309" s="4"/>
      <c r="JI1309" s="4"/>
      <c r="JU1309" s="4"/>
      <c r="JY1309" s="4"/>
      <c r="KK1309" s="4"/>
      <c r="KO1309" s="4"/>
      <c r="LA1309" s="4"/>
      <c r="LE1309" s="4"/>
      <c r="LQ1309" s="4"/>
      <c r="LU1309" s="4"/>
      <c r="MG1309" s="4"/>
      <c r="MK1309" s="4"/>
      <c r="MW1309" s="4"/>
      <c r="NA1309" s="4"/>
      <c r="NM1309" s="4"/>
      <c r="NQ1309" s="4"/>
      <c r="OC1309" s="4"/>
      <c r="OG1309" s="4"/>
      <c r="OS1309" s="4"/>
      <c r="OW1309" s="4"/>
      <c r="PI1309" s="4"/>
      <c r="PM1309" s="4"/>
      <c r="PY1309" s="4"/>
      <c r="QC1309" s="4"/>
      <c r="QO1309" s="4"/>
      <c r="QS1309" s="4"/>
      <c r="RE1309" s="4"/>
      <c r="RI1309" s="4"/>
      <c r="RU1309" s="4"/>
      <c r="RY1309" s="4"/>
      <c r="SK1309" s="4"/>
      <c r="SO1309" s="4"/>
      <c r="TA1309" s="4"/>
      <c r="TE1309" s="4"/>
      <c r="TQ1309" s="4"/>
      <c r="TU1309" s="4"/>
      <c r="UG1309" s="4"/>
      <c r="UK1309" s="4"/>
      <c r="UW1309" s="4"/>
      <c r="VA1309" s="4"/>
      <c r="VM1309" s="4"/>
      <c r="VQ1309" s="4"/>
      <c r="WC1309" s="4"/>
      <c r="WG1309" s="4"/>
      <c r="WS1309" s="4"/>
      <c r="WW1309" s="4"/>
      <c r="XI1309" s="4"/>
      <c r="XM1309" s="4"/>
      <c r="XY1309" s="4"/>
      <c r="YC1309" s="4"/>
      <c r="YO1309" s="4"/>
      <c r="YS1309" s="4"/>
      <c r="ZE1309" s="4"/>
      <c r="ZI1309" s="4"/>
      <c r="ZU1309" s="4"/>
      <c r="ZY1309" s="4"/>
      <c r="AAK1309" s="4"/>
      <c r="AAO1309" s="4"/>
      <c r="ABA1309" s="4"/>
      <c r="ABE1309" s="4"/>
      <c r="ABQ1309" s="4"/>
      <c r="ABU1309" s="4"/>
      <c r="ACG1309" s="4"/>
      <c r="ACK1309" s="4"/>
      <c r="ACW1309" s="4"/>
      <c r="ADA1309" s="4"/>
      <c r="ADM1309" s="4"/>
      <c r="ADQ1309" s="4"/>
      <c r="AEC1309" s="4"/>
      <c r="AEG1309" s="4"/>
      <c r="AES1309" s="4"/>
      <c r="AEW1309" s="4"/>
      <c r="AFI1309" s="4"/>
      <c r="AFM1309" s="4"/>
      <c r="AFY1309" s="4"/>
      <c r="AGC1309" s="4"/>
      <c r="AGO1309" s="4"/>
      <c r="AGS1309" s="4"/>
      <c r="AHE1309" s="4"/>
      <c r="AHI1309" s="4"/>
      <c r="AHU1309" s="4"/>
      <c r="AHY1309" s="4"/>
      <c r="AIK1309" s="4"/>
      <c r="AIO1309" s="4"/>
      <c r="AJA1309" s="4"/>
      <c r="AJE1309" s="4"/>
      <c r="AJQ1309" s="4"/>
      <c r="AJU1309" s="4"/>
      <c r="AKG1309" s="4"/>
      <c r="AKK1309" s="4"/>
      <c r="AKW1309" s="4"/>
      <c r="ALA1309" s="4"/>
      <c r="ALM1309" s="4"/>
      <c r="ALQ1309" s="4"/>
      <c r="AMC1309" s="4"/>
      <c r="AMG1309" s="4"/>
      <c r="AMS1309" s="4"/>
      <c r="AMW1309" s="4"/>
      <c r="ANI1309" s="4"/>
      <c r="ANM1309" s="4"/>
      <c r="ANY1309" s="4"/>
      <c r="AOC1309" s="4"/>
      <c r="AOO1309" s="4"/>
      <c r="AOS1309" s="4"/>
      <c r="APE1309" s="4"/>
      <c r="API1309" s="4"/>
      <c r="APU1309" s="4"/>
      <c r="APY1309" s="4"/>
      <c r="AQK1309" s="4"/>
      <c r="AQO1309" s="4"/>
      <c r="ARA1309" s="4"/>
      <c r="ARE1309" s="4"/>
      <c r="ARQ1309" s="4"/>
      <c r="ARU1309" s="4"/>
      <c r="ASG1309" s="4"/>
      <c r="ASK1309" s="4"/>
      <c r="ASW1309" s="4"/>
      <c r="ATA1309" s="4"/>
      <c r="ATM1309" s="4"/>
      <c r="ATQ1309" s="4"/>
      <c r="AUC1309" s="4"/>
      <c r="AUG1309" s="4"/>
      <c r="AUS1309" s="4"/>
      <c r="AUW1309" s="4"/>
      <c r="AVI1309" s="4"/>
      <c r="AVM1309" s="4"/>
      <c r="AVY1309" s="4"/>
      <c r="AWC1309" s="4"/>
      <c r="AWO1309" s="4"/>
      <c r="AWS1309" s="4"/>
      <c r="AXE1309" s="4"/>
      <c r="AXI1309" s="4"/>
      <c r="AXU1309" s="4"/>
      <c r="AXY1309" s="4"/>
      <c r="AYK1309" s="4"/>
      <c r="AYO1309" s="4"/>
      <c r="AZA1309" s="4"/>
      <c r="AZE1309" s="4"/>
      <c r="AZQ1309" s="4"/>
      <c r="AZU1309" s="4"/>
      <c r="BAG1309" s="4"/>
      <c r="BAK1309" s="4"/>
      <c r="BAW1309" s="4"/>
      <c r="BBA1309" s="4"/>
      <c r="BBM1309" s="4"/>
      <c r="BBQ1309" s="4"/>
      <c r="BCC1309" s="4"/>
      <c r="BCG1309" s="4"/>
      <c r="BCS1309" s="4"/>
      <c r="BCW1309" s="4"/>
      <c r="BDI1309" s="4"/>
      <c r="BDM1309" s="4"/>
      <c r="BDY1309" s="4"/>
      <c r="BEC1309" s="4"/>
      <c r="BEO1309" s="4"/>
      <c r="BES1309" s="4"/>
      <c r="BFE1309" s="4"/>
      <c r="BFI1309" s="4"/>
      <c r="BFU1309" s="4"/>
    </row>
    <row r="1310" spans="1:1021 1033:1529" x14ac:dyDescent="0.2">
      <c r="A1310" s="4"/>
      <c r="D1310" s="16"/>
      <c r="CO1310" s="4"/>
      <c r="DA1310" s="4"/>
      <c r="DE1310" s="4"/>
      <c r="DQ1310" s="4"/>
      <c r="DU1310" s="4"/>
      <c r="EG1310" s="4"/>
      <c r="EK1310" s="4"/>
      <c r="EW1310" s="4"/>
      <c r="FA1310" s="4"/>
      <c r="FM1310" s="4"/>
      <c r="FQ1310" s="4"/>
      <c r="GC1310" s="4"/>
      <c r="GG1310" s="4"/>
      <c r="GS1310" s="4"/>
      <c r="GW1310" s="4"/>
      <c r="HI1310" s="4"/>
      <c r="HM1310" s="4"/>
      <c r="HY1310" s="4"/>
      <c r="IC1310" s="4"/>
      <c r="IO1310" s="4"/>
      <c r="IS1310" s="4"/>
      <c r="JE1310" s="4"/>
      <c r="JI1310" s="4"/>
      <c r="JU1310" s="4"/>
      <c r="JY1310" s="4"/>
      <c r="KK1310" s="4"/>
      <c r="KO1310" s="4"/>
      <c r="LA1310" s="4"/>
      <c r="LE1310" s="4"/>
      <c r="LQ1310" s="4"/>
      <c r="LU1310" s="4"/>
      <c r="MG1310" s="4"/>
      <c r="MK1310" s="4"/>
      <c r="MW1310" s="4"/>
      <c r="NA1310" s="4"/>
      <c r="NM1310" s="4"/>
      <c r="NQ1310" s="4"/>
      <c r="OC1310" s="4"/>
      <c r="OG1310" s="4"/>
      <c r="OS1310" s="4"/>
      <c r="OW1310" s="4"/>
      <c r="PI1310" s="4"/>
      <c r="PM1310" s="4"/>
      <c r="PY1310" s="4"/>
      <c r="QC1310" s="4"/>
      <c r="QO1310" s="4"/>
      <c r="QS1310" s="4"/>
      <c r="RE1310" s="4"/>
      <c r="RI1310" s="4"/>
      <c r="RU1310" s="4"/>
      <c r="RY1310" s="4"/>
      <c r="SK1310" s="4"/>
      <c r="SO1310" s="4"/>
      <c r="TA1310" s="4"/>
      <c r="TE1310" s="4"/>
      <c r="TQ1310" s="4"/>
      <c r="TU1310" s="4"/>
      <c r="UG1310" s="4"/>
      <c r="UK1310" s="4"/>
      <c r="UW1310" s="4"/>
      <c r="VA1310" s="4"/>
      <c r="VM1310" s="4"/>
      <c r="VQ1310" s="4"/>
      <c r="WC1310" s="4"/>
      <c r="WG1310" s="4"/>
      <c r="WS1310" s="4"/>
      <c r="WW1310" s="4"/>
      <c r="XI1310" s="4"/>
      <c r="XM1310" s="4"/>
      <c r="XY1310" s="4"/>
      <c r="YC1310" s="4"/>
      <c r="YO1310" s="4"/>
      <c r="YS1310" s="4"/>
      <c r="ZE1310" s="4"/>
      <c r="ZI1310" s="4"/>
      <c r="ZU1310" s="4"/>
      <c r="ZY1310" s="4"/>
      <c r="AAK1310" s="4"/>
      <c r="AAO1310" s="4"/>
      <c r="ABA1310" s="4"/>
      <c r="ABE1310" s="4"/>
      <c r="ABQ1310" s="4"/>
      <c r="ABU1310" s="4"/>
      <c r="ACG1310" s="4"/>
      <c r="ACK1310" s="4"/>
      <c r="ACW1310" s="4"/>
      <c r="ADA1310" s="4"/>
      <c r="ADM1310" s="4"/>
      <c r="ADQ1310" s="4"/>
      <c r="AEC1310" s="4"/>
      <c r="AEG1310" s="4"/>
      <c r="AES1310" s="4"/>
      <c r="AEW1310" s="4"/>
      <c r="AFI1310" s="4"/>
      <c r="AFM1310" s="4"/>
      <c r="AFY1310" s="4"/>
      <c r="AGC1310" s="4"/>
      <c r="AGO1310" s="4"/>
      <c r="AGS1310" s="4"/>
      <c r="AHE1310" s="4"/>
      <c r="AHI1310" s="4"/>
      <c r="AHU1310" s="4"/>
      <c r="AHY1310" s="4"/>
      <c r="AIK1310" s="4"/>
      <c r="AIO1310" s="4"/>
      <c r="AJA1310" s="4"/>
      <c r="AJE1310" s="4"/>
      <c r="AJQ1310" s="4"/>
      <c r="AJU1310" s="4"/>
      <c r="AKG1310" s="4"/>
      <c r="AKK1310" s="4"/>
      <c r="AKW1310" s="4"/>
      <c r="ALA1310" s="4"/>
      <c r="ALM1310" s="4"/>
      <c r="ALQ1310" s="4"/>
      <c r="AMC1310" s="4"/>
      <c r="AMG1310" s="4"/>
      <c r="AMS1310" s="4"/>
      <c r="AMW1310" s="4"/>
      <c r="ANI1310" s="4"/>
      <c r="ANM1310" s="4"/>
      <c r="ANY1310" s="4"/>
      <c r="AOC1310" s="4"/>
      <c r="AOO1310" s="4"/>
      <c r="AOS1310" s="4"/>
      <c r="APE1310" s="4"/>
      <c r="API1310" s="4"/>
      <c r="APU1310" s="4"/>
      <c r="APY1310" s="4"/>
      <c r="AQK1310" s="4"/>
      <c r="AQO1310" s="4"/>
      <c r="ARA1310" s="4"/>
      <c r="ARE1310" s="4"/>
      <c r="ARQ1310" s="4"/>
      <c r="ARU1310" s="4"/>
      <c r="ASG1310" s="4"/>
      <c r="ASK1310" s="4"/>
      <c r="ASW1310" s="4"/>
      <c r="ATA1310" s="4"/>
      <c r="ATM1310" s="4"/>
      <c r="ATQ1310" s="4"/>
      <c r="AUC1310" s="4"/>
      <c r="AUG1310" s="4"/>
      <c r="AUS1310" s="4"/>
      <c r="AUW1310" s="4"/>
      <c r="AVI1310" s="4"/>
      <c r="AVM1310" s="4"/>
      <c r="AVY1310" s="4"/>
      <c r="AWC1310" s="4"/>
      <c r="AWO1310" s="4"/>
      <c r="AWS1310" s="4"/>
      <c r="AXE1310" s="4"/>
      <c r="AXI1310" s="4"/>
      <c r="AXU1310" s="4"/>
      <c r="AXY1310" s="4"/>
      <c r="AYK1310" s="4"/>
      <c r="AYO1310" s="4"/>
      <c r="AZA1310" s="4"/>
      <c r="AZE1310" s="4"/>
      <c r="AZQ1310" s="4"/>
      <c r="AZU1310" s="4"/>
      <c r="BAG1310" s="4"/>
      <c r="BAK1310" s="4"/>
      <c r="BAW1310" s="4"/>
      <c r="BBA1310" s="4"/>
      <c r="BBM1310" s="4"/>
      <c r="BBQ1310" s="4"/>
      <c r="BCC1310" s="4"/>
      <c r="BCG1310" s="4"/>
      <c r="BCS1310" s="4"/>
      <c r="BCW1310" s="4"/>
      <c r="BDI1310" s="4"/>
      <c r="BDM1310" s="4"/>
      <c r="BDY1310" s="4"/>
      <c r="BEC1310" s="4"/>
      <c r="BEO1310" s="4"/>
      <c r="BES1310" s="4"/>
      <c r="BFE1310" s="4"/>
      <c r="BFI1310" s="4"/>
      <c r="BFU1310" s="4"/>
    </row>
    <row r="1311" spans="1:1021 1033:1529" x14ac:dyDescent="0.2">
      <c r="A1311" s="4"/>
      <c r="D1311" s="16"/>
      <c r="CO1311" s="4"/>
      <c r="DA1311" s="4"/>
      <c r="DE1311" s="4"/>
      <c r="DQ1311" s="4"/>
      <c r="DU1311" s="4"/>
      <c r="EG1311" s="4"/>
      <c r="EK1311" s="4"/>
      <c r="EW1311" s="4"/>
      <c r="FA1311" s="4"/>
      <c r="FM1311" s="4"/>
      <c r="FQ1311" s="4"/>
      <c r="GC1311" s="4"/>
      <c r="GG1311" s="4"/>
      <c r="GS1311" s="4"/>
      <c r="GW1311" s="4"/>
      <c r="HI1311" s="4"/>
      <c r="HM1311" s="4"/>
      <c r="HY1311" s="4"/>
      <c r="IC1311" s="4"/>
      <c r="IO1311" s="4"/>
      <c r="IS1311" s="4"/>
      <c r="JE1311" s="4"/>
      <c r="JI1311" s="4"/>
      <c r="JU1311" s="4"/>
      <c r="JY1311" s="4"/>
      <c r="KK1311" s="4"/>
      <c r="KO1311" s="4"/>
      <c r="LA1311" s="4"/>
      <c r="LE1311" s="4"/>
      <c r="LQ1311" s="4"/>
      <c r="LU1311" s="4"/>
      <c r="MG1311" s="4"/>
      <c r="MK1311" s="4"/>
      <c r="MW1311" s="4"/>
      <c r="NA1311" s="4"/>
      <c r="NM1311" s="4"/>
      <c r="NQ1311" s="4"/>
      <c r="OC1311" s="4"/>
      <c r="OG1311" s="4"/>
      <c r="OS1311" s="4"/>
      <c r="OW1311" s="4"/>
      <c r="PI1311" s="4"/>
      <c r="PM1311" s="4"/>
      <c r="PY1311" s="4"/>
      <c r="QC1311" s="4"/>
      <c r="QO1311" s="4"/>
      <c r="QS1311" s="4"/>
      <c r="RE1311" s="4"/>
      <c r="RI1311" s="4"/>
      <c r="RU1311" s="4"/>
      <c r="RY1311" s="4"/>
      <c r="SK1311" s="4"/>
      <c r="SO1311" s="4"/>
      <c r="TA1311" s="4"/>
      <c r="TE1311" s="4"/>
      <c r="TQ1311" s="4"/>
      <c r="TU1311" s="4"/>
      <c r="UG1311" s="4"/>
      <c r="UK1311" s="4"/>
      <c r="UW1311" s="4"/>
      <c r="VA1311" s="4"/>
      <c r="VM1311" s="4"/>
      <c r="VQ1311" s="4"/>
      <c r="WC1311" s="4"/>
      <c r="WG1311" s="4"/>
      <c r="WS1311" s="4"/>
      <c r="WW1311" s="4"/>
      <c r="XI1311" s="4"/>
      <c r="XM1311" s="4"/>
      <c r="XY1311" s="4"/>
      <c r="YC1311" s="4"/>
      <c r="YO1311" s="4"/>
      <c r="YS1311" s="4"/>
      <c r="ZE1311" s="4"/>
      <c r="ZI1311" s="4"/>
      <c r="ZU1311" s="4"/>
      <c r="ZY1311" s="4"/>
      <c r="AAK1311" s="4"/>
      <c r="AAO1311" s="4"/>
      <c r="ABA1311" s="4"/>
      <c r="ABE1311" s="4"/>
      <c r="ABQ1311" s="4"/>
      <c r="ABU1311" s="4"/>
      <c r="ACG1311" s="4"/>
      <c r="ACK1311" s="4"/>
      <c r="ACW1311" s="4"/>
      <c r="ADA1311" s="4"/>
      <c r="ADM1311" s="4"/>
      <c r="ADQ1311" s="4"/>
      <c r="AEC1311" s="4"/>
      <c r="AEG1311" s="4"/>
      <c r="AES1311" s="4"/>
      <c r="AEW1311" s="4"/>
      <c r="AFI1311" s="4"/>
      <c r="AFM1311" s="4"/>
      <c r="AFY1311" s="4"/>
      <c r="AGC1311" s="4"/>
      <c r="AGO1311" s="4"/>
      <c r="AGS1311" s="4"/>
      <c r="AHE1311" s="4"/>
      <c r="AHI1311" s="4"/>
      <c r="AHU1311" s="4"/>
      <c r="AHY1311" s="4"/>
      <c r="AIK1311" s="4"/>
      <c r="AIO1311" s="4"/>
      <c r="AJA1311" s="4"/>
      <c r="AJE1311" s="4"/>
      <c r="AJQ1311" s="4"/>
      <c r="AJU1311" s="4"/>
      <c r="AKG1311" s="4"/>
      <c r="AKK1311" s="4"/>
      <c r="AKW1311" s="4"/>
      <c r="ALA1311" s="4"/>
      <c r="ALM1311" s="4"/>
      <c r="ALQ1311" s="4"/>
      <c r="AMC1311" s="4"/>
      <c r="AMG1311" s="4"/>
      <c r="AMS1311" s="4"/>
      <c r="AMW1311" s="4"/>
      <c r="ANI1311" s="4"/>
      <c r="ANM1311" s="4"/>
      <c r="ANY1311" s="4"/>
      <c r="AOC1311" s="4"/>
      <c r="AOO1311" s="4"/>
      <c r="AOS1311" s="4"/>
      <c r="APE1311" s="4"/>
      <c r="API1311" s="4"/>
      <c r="APU1311" s="4"/>
      <c r="APY1311" s="4"/>
      <c r="AQK1311" s="4"/>
      <c r="AQO1311" s="4"/>
      <c r="ARA1311" s="4"/>
      <c r="ARE1311" s="4"/>
      <c r="ARQ1311" s="4"/>
      <c r="ARU1311" s="4"/>
      <c r="ASG1311" s="4"/>
      <c r="ASK1311" s="4"/>
      <c r="ASW1311" s="4"/>
      <c r="ATA1311" s="4"/>
      <c r="ATM1311" s="4"/>
      <c r="ATQ1311" s="4"/>
      <c r="AUC1311" s="4"/>
      <c r="AUG1311" s="4"/>
      <c r="AUS1311" s="4"/>
      <c r="AUW1311" s="4"/>
      <c r="AVI1311" s="4"/>
      <c r="AVM1311" s="4"/>
      <c r="AVY1311" s="4"/>
      <c r="AWC1311" s="4"/>
      <c r="AWO1311" s="4"/>
      <c r="AWS1311" s="4"/>
      <c r="AXE1311" s="4"/>
      <c r="AXI1311" s="4"/>
      <c r="AXU1311" s="4"/>
      <c r="AXY1311" s="4"/>
      <c r="AYK1311" s="4"/>
      <c r="AYO1311" s="4"/>
      <c r="AZA1311" s="4"/>
      <c r="AZE1311" s="4"/>
      <c r="AZQ1311" s="4"/>
      <c r="AZU1311" s="4"/>
      <c r="BAG1311" s="4"/>
      <c r="BAK1311" s="4"/>
      <c r="BAW1311" s="4"/>
      <c r="BBA1311" s="4"/>
      <c r="BBM1311" s="4"/>
      <c r="BBQ1311" s="4"/>
      <c r="BCC1311" s="4"/>
      <c r="BCG1311" s="4"/>
      <c r="BCS1311" s="4"/>
      <c r="BCW1311" s="4"/>
      <c r="BDI1311" s="4"/>
      <c r="BDM1311" s="4"/>
      <c r="BDY1311" s="4"/>
      <c r="BEC1311" s="4"/>
      <c r="BEO1311" s="4"/>
      <c r="BES1311" s="4"/>
      <c r="BFE1311" s="4"/>
      <c r="BFI1311" s="4"/>
      <c r="BFU1311" s="4"/>
    </row>
    <row r="1312" spans="1:1021 1033:1529" x14ac:dyDescent="0.2">
      <c r="A1312" s="4"/>
      <c r="D1312" s="16"/>
      <c r="CO1312" s="4"/>
      <c r="DA1312" s="4"/>
      <c r="DE1312" s="4"/>
      <c r="DQ1312" s="4"/>
      <c r="DU1312" s="4"/>
      <c r="EG1312" s="4"/>
      <c r="EK1312" s="4"/>
      <c r="EW1312" s="4"/>
      <c r="FA1312" s="4"/>
      <c r="FM1312" s="4"/>
      <c r="FQ1312" s="4"/>
      <c r="GC1312" s="4"/>
      <c r="GG1312" s="4"/>
      <c r="GS1312" s="4"/>
      <c r="GW1312" s="4"/>
      <c r="HI1312" s="4"/>
      <c r="HM1312" s="4"/>
      <c r="HY1312" s="4"/>
      <c r="IC1312" s="4"/>
      <c r="IO1312" s="4"/>
      <c r="IS1312" s="4"/>
      <c r="JE1312" s="4"/>
      <c r="JI1312" s="4"/>
      <c r="JU1312" s="4"/>
      <c r="JY1312" s="4"/>
      <c r="KK1312" s="4"/>
      <c r="KO1312" s="4"/>
      <c r="LA1312" s="4"/>
      <c r="LE1312" s="4"/>
      <c r="LQ1312" s="4"/>
      <c r="LU1312" s="4"/>
      <c r="MG1312" s="4"/>
      <c r="MK1312" s="4"/>
      <c r="MW1312" s="4"/>
      <c r="NA1312" s="4"/>
      <c r="NM1312" s="4"/>
      <c r="NQ1312" s="4"/>
      <c r="OC1312" s="4"/>
      <c r="OG1312" s="4"/>
      <c r="OS1312" s="4"/>
      <c r="OW1312" s="4"/>
      <c r="PI1312" s="4"/>
      <c r="PM1312" s="4"/>
      <c r="PY1312" s="4"/>
      <c r="QC1312" s="4"/>
      <c r="QO1312" s="4"/>
      <c r="QS1312" s="4"/>
      <c r="RE1312" s="4"/>
      <c r="RI1312" s="4"/>
      <c r="RU1312" s="4"/>
      <c r="RY1312" s="4"/>
      <c r="SK1312" s="4"/>
      <c r="SO1312" s="4"/>
      <c r="TA1312" s="4"/>
      <c r="TE1312" s="4"/>
      <c r="TQ1312" s="4"/>
      <c r="TU1312" s="4"/>
      <c r="UG1312" s="4"/>
      <c r="UK1312" s="4"/>
      <c r="UW1312" s="4"/>
      <c r="VA1312" s="4"/>
      <c r="VM1312" s="4"/>
      <c r="VQ1312" s="4"/>
      <c r="WC1312" s="4"/>
      <c r="WG1312" s="4"/>
      <c r="WS1312" s="4"/>
      <c r="WW1312" s="4"/>
      <c r="XI1312" s="4"/>
      <c r="XM1312" s="4"/>
      <c r="XY1312" s="4"/>
      <c r="YC1312" s="4"/>
      <c r="YO1312" s="4"/>
      <c r="YS1312" s="4"/>
      <c r="ZE1312" s="4"/>
      <c r="ZI1312" s="4"/>
      <c r="ZU1312" s="4"/>
      <c r="ZY1312" s="4"/>
      <c r="AAK1312" s="4"/>
      <c r="AAO1312" s="4"/>
      <c r="ABA1312" s="4"/>
      <c r="ABE1312" s="4"/>
      <c r="ABQ1312" s="4"/>
      <c r="ABU1312" s="4"/>
      <c r="ACG1312" s="4"/>
      <c r="ACK1312" s="4"/>
      <c r="ACW1312" s="4"/>
      <c r="ADA1312" s="4"/>
      <c r="ADM1312" s="4"/>
      <c r="ADQ1312" s="4"/>
      <c r="AEC1312" s="4"/>
      <c r="AEG1312" s="4"/>
      <c r="AES1312" s="4"/>
      <c r="AEW1312" s="4"/>
      <c r="AFI1312" s="4"/>
      <c r="AFM1312" s="4"/>
      <c r="AFY1312" s="4"/>
      <c r="AGC1312" s="4"/>
      <c r="AGO1312" s="4"/>
      <c r="AGS1312" s="4"/>
      <c r="AHE1312" s="4"/>
      <c r="AHI1312" s="4"/>
      <c r="AHU1312" s="4"/>
      <c r="AHY1312" s="4"/>
      <c r="AIK1312" s="4"/>
      <c r="AIO1312" s="4"/>
      <c r="AJA1312" s="4"/>
      <c r="AJE1312" s="4"/>
      <c r="AJQ1312" s="4"/>
      <c r="AJU1312" s="4"/>
      <c r="AKG1312" s="4"/>
      <c r="AKK1312" s="4"/>
      <c r="AKW1312" s="4"/>
      <c r="ALA1312" s="4"/>
      <c r="ALM1312" s="4"/>
      <c r="ALQ1312" s="4"/>
      <c r="AMC1312" s="4"/>
      <c r="AMG1312" s="4"/>
      <c r="AMS1312" s="4"/>
      <c r="AMW1312" s="4"/>
      <c r="ANI1312" s="4"/>
      <c r="ANM1312" s="4"/>
      <c r="ANY1312" s="4"/>
      <c r="AOC1312" s="4"/>
      <c r="AOO1312" s="4"/>
      <c r="AOS1312" s="4"/>
      <c r="APE1312" s="4"/>
      <c r="API1312" s="4"/>
      <c r="APU1312" s="4"/>
      <c r="APY1312" s="4"/>
      <c r="AQK1312" s="4"/>
      <c r="AQO1312" s="4"/>
      <c r="ARA1312" s="4"/>
      <c r="ARE1312" s="4"/>
      <c r="ARQ1312" s="4"/>
      <c r="ARU1312" s="4"/>
      <c r="ASG1312" s="4"/>
      <c r="ASK1312" s="4"/>
      <c r="ASW1312" s="4"/>
      <c r="ATA1312" s="4"/>
      <c r="ATM1312" s="4"/>
      <c r="ATQ1312" s="4"/>
      <c r="AUC1312" s="4"/>
      <c r="AUG1312" s="4"/>
      <c r="AUS1312" s="4"/>
      <c r="AUW1312" s="4"/>
      <c r="AVI1312" s="4"/>
      <c r="AVM1312" s="4"/>
      <c r="AVY1312" s="4"/>
      <c r="AWC1312" s="4"/>
      <c r="AWO1312" s="4"/>
      <c r="AWS1312" s="4"/>
      <c r="AXE1312" s="4"/>
      <c r="AXI1312" s="4"/>
      <c r="AXU1312" s="4"/>
      <c r="AXY1312" s="4"/>
      <c r="AYK1312" s="4"/>
      <c r="AYO1312" s="4"/>
      <c r="AZA1312" s="4"/>
      <c r="AZE1312" s="4"/>
      <c r="AZQ1312" s="4"/>
      <c r="AZU1312" s="4"/>
      <c r="BAG1312" s="4"/>
      <c r="BAK1312" s="4"/>
      <c r="BAW1312" s="4"/>
      <c r="BBA1312" s="4"/>
      <c r="BBM1312" s="4"/>
      <c r="BBQ1312" s="4"/>
      <c r="BCC1312" s="4"/>
      <c r="BCG1312" s="4"/>
      <c r="BCS1312" s="4"/>
      <c r="BCW1312" s="4"/>
      <c r="BDI1312" s="4"/>
      <c r="BDM1312" s="4"/>
      <c r="BDY1312" s="4"/>
      <c r="BEC1312" s="4"/>
      <c r="BEO1312" s="4"/>
      <c r="BES1312" s="4"/>
      <c r="BFE1312" s="4"/>
      <c r="BFI1312" s="4"/>
      <c r="BFU1312" s="4"/>
    </row>
    <row r="1313" spans="1:1021 1033:1529" x14ac:dyDescent="0.2">
      <c r="A1313" s="4"/>
      <c r="D1313" s="16"/>
      <c r="CO1313" s="4"/>
      <c r="DA1313" s="4"/>
      <c r="DE1313" s="4"/>
      <c r="DQ1313" s="4"/>
      <c r="DU1313" s="4"/>
      <c r="EG1313" s="4"/>
      <c r="EK1313" s="4"/>
      <c r="EW1313" s="4"/>
      <c r="FA1313" s="4"/>
      <c r="FM1313" s="4"/>
      <c r="FQ1313" s="4"/>
      <c r="GC1313" s="4"/>
      <c r="GG1313" s="4"/>
      <c r="GS1313" s="4"/>
      <c r="GW1313" s="4"/>
      <c r="HI1313" s="4"/>
      <c r="HM1313" s="4"/>
      <c r="HY1313" s="4"/>
      <c r="IC1313" s="4"/>
      <c r="IO1313" s="4"/>
      <c r="IS1313" s="4"/>
      <c r="JE1313" s="4"/>
      <c r="JI1313" s="4"/>
      <c r="JU1313" s="4"/>
      <c r="JY1313" s="4"/>
      <c r="KK1313" s="4"/>
      <c r="KO1313" s="4"/>
      <c r="LA1313" s="4"/>
      <c r="LE1313" s="4"/>
      <c r="LQ1313" s="4"/>
      <c r="LU1313" s="4"/>
      <c r="MG1313" s="4"/>
      <c r="MK1313" s="4"/>
      <c r="MW1313" s="4"/>
      <c r="NA1313" s="4"/>
      <c r="NM1313" s="4"/>
      <c r="NQ1313" s="4"/>
      <c r="OC1313" s="4"/>
      <c r="OG1313" s="4"/>
      <c r="OS1313" s="4"/>
      <c r="OW1313" s="4"/>
      <c r="PI1313" s="4"/>
      <c r="PM1313" s="4"/>
      <c r="PY1313" s="4"/>
      <c r="QC1313" s="4"/>
      <c r="QO1313" s="4"/>
      <c r="QS1313" s="4"/>
      <c r="RE1313" s="4"/>
      <c r="RI1313" s="4"/>
      <c r="RU1313" s="4"/>
      <c r="RY1313" s="4"/>
      <c r="SK1313" s="4"/>
      <c r="SO1313" s="4"/>
      <c r="TA1313" s="4"/>
      <c r="TE1313" s="4"/>
      <c r="TQ1313" s="4"/>
      <c r="TU1313" s="4"/>
      <c r="UG1313" s="4"/>
      <c r="UK1313" s="4"/>
      <c r="UW1313" s="4"/>
      <c r="VA1313" s="4"/>
      <c r="VM1313" s="4"/>
      <c r="VQ1313" s="4"/>
      <c r="WC1313" s="4"/>
      <c r="WG1313" s="4"/>
      <c r="WS1313" s="4"/>
      <c r="WW1313" s="4"/>
      <c r="XI1313" s="4"/>
      <c r="XM1313" s="4"/>
      <c r="XY1313" s="4"/>
      <c r="YC1313" s="4"/>
      <c r="YO1313" s="4"/>
      <c r="YS1313" s="4"/>
      <c r="ZE1313" s="4"/>
      <c r="ZI1313" s="4"/>
      <c r="ZU1313" s="4"/>
      <c r="ZY1313" s="4"/>
      <c r="AAK1313" s="4"/>
      <c r="AAO1313" s="4"/>
      <c r="ABA1313" s="4"/>
      <c r="ABE1313" s="4"/>
      <c r="ABQ1313" s="4"/>
      <c r="ABU1313" s="4"/>
      <c r="ACG1313" s="4"/>
      <c r="ACK1313" s="4"/>
      <c r="ACW1313" s="4"/>
      <c r="ADA1313" s="4"/>
      <c r="ADM1313" s="4"/>
      <c r="ADQ1313" s="4"/>
      <c r="AEC1313" s="4"/>
      <c r="AEG1313" s="4"/>
      <c r="AES1313" s="4"/>
      <c r="AEW1313" s="4"/>
      <c r="AFI1313" s="4"/>
      <c r="AFM1313" s="4"/>
      <c r="AFY1313" s="4"/>
      <c r="AGC1313" s="4"/>
      <c r="AGO1313" s="4"/>
      <c r="AGS1313" s="4"/>
      <c r="AHE1313" s="4"/>
      <c r="AHI1313" s="4"/>
      <c r="AHU1313" s="4"/>
      <c r="AHY1313" s="4"/>
      <c r="AIK1313" s="4"/>
      <c r="AIO1313" s="4"/>
      <c r="AJA1313" s="4"/>
      <c r="AJE1313" s="4"/>
      <c r="AJQ1313" s="4"/>
      <c r="AJU1313" s="4"/>
      <c r="AKG1313" s="4"/>
      <c r="AKK1313" s="4"/>
      <c r="AKW1313" s="4"/>
      <c r="ALA1313" s="4"/>
      <c r="ALM1313" s="4"/>
      <c r="ALQ1313" s="4"/>
      <c r="AMC1313" s="4"/>
      <c r="AMG1313" s="4"/>
      <c r="AMS1313" s="4"/>
      <c r="AMW1313" s="4"/>
      <c r="ANI1313" s="4"/>
      <c r="ANM1313" s="4"/>
      <c r="ANY1313" s="4"/>
      <c r="AOC1313" s="4"/>
      <c r="AOO1313" s="4"/>
      <c r="AOS1313" s="4"/>
      <c r="APE1313" s="4"/>
      <c r="API1313" s="4"/>
      <c r="APU1313" s="4"/>
      <c r="APY1313" s="4"/>
      <c r="AQK1313" s="4"/>
      <c r="AQO1313" s="4"/>
      <c r="ARA1313" s="4"/>
      <c r="ARE1313" s="4"/>
      <c r="ARQ1313" s="4"/>
      <c r="ARU1313" s="4"/>
      <c r="ASG1313" s="4"/>
      <c r="ASK1313" s="4"/>
      <c r="ASW1313" s="4"/>
      <c r="ATA1313" s="4"/>
      <c r="ATM1313" s="4"/>
      <c r="ATQ1313" s="4"/>
      <c r="AUC1313" s="4"/>
      <c r="AUG1313" s="4"/>
      <c r="AUS1313" s="4"/>
      <c r="AUW1313" s="4"/>
      <c r="AVI1313" s="4"/>
      <c r="AVM1313" s="4"/>
      <c r="AVY1313" s="4"/>
      <c r="AWC1313" s="4"/>
      <c r="AWO1313" s="4"/>
      <c r="AWS1313" s="4"/>
      <c r="AXE1313" s="4"/>
      <c r="AXI1313" s="4"/>
      <c r="AXU1313" s="4"/>
      <c r="AXY1313" s="4"/>
      <c r="AYK1313" s="4"/>
      <c r="AYO1313" s="4"/>
      <c r="AZA1313" s="4"/>
      <c r="AZE1313" s="4"/>
      <c r="AZQ1313" s="4"/>
      <c r="AZU1313" s="4"/>
      <c r="BAG1313" s="4"/>
      <c r="BAK1313" s="4"/>
      <c r="BAW1313" s="4"/>
      <c r="BBA1313" s="4"/>
      <c r="BBM1313" s="4"/>
      <c r="BBQ1313" s="4"/>
      <c r="BCC1313" s="4"/>
      <c r="BCG1313" s="4"/>
      <c r="BCS1313" s="4"/>
      <c r="BCW1313" s="4"/>
      <c r="BDI1313" s="4"/>
      <c r="BDM1313" s="4"/>
      <c r="BDY1313" s="4"/>
      <c r="BEC1313" s="4"/>
      <c r="BEO1313" s="4"/>
      <c r="BES1313" s="4"/>
      <c r="BFE1313" s="4"/>
      <c r="BFI1313" s="4"/>
      <c r="BFU1313" s="4"/>
    </row>
    <row r="1314" spans="1:1021 1033:1529" x14ac:dyDescent="0.2">
      <c r="A1314" s="4"/>
      <c r="D1314" s="16"/>
      <c r="CO1314" s="4"/>
      <c r="DA1314" s="4"/>
      <c r="DE1314" s="4"/>
      <c r="DQ1314" s="4"/>
      <c r="DU1314" s="4"/>
      <c r="EG1314" s="4"/>
      <c r="EK1314" s="4"/>
      <c r="EW1314" s="4"/>
      <c r="FA1314" s="4"/>
      <c r="FM1314" s="4"/>
      <c r="FQ1314" s="4"/>
      <c r="GC1314" s="4"/>
      <c r="GG1314" s="4"/>
      <c r="GS1314" s="4"/>
      <c r="GW1314" s="4"/>
      <c r="HI1314" s="4"/>
      <c r="HM1314" s="4"/>
      <c r="HY1314" s="4"/>
      <c r="IC1314" s="4"/>
      <c r="IO1314" s="4"/>
      <c r="IS1314" s="4"/>
      <c r="JE1314" s="4"/>
      <c r="JI1314" s="4"/>
      <c r="JU1314" s="4"/>
      <c r="JY1314" s="4"/>
      <c r="KK1314" s="4"/>
      <c r="KO1314" s="4"/>
      <c r="LA1314" s="4"/>
      <c r="LE1314" s="4"/>
      <c r="LQ1314" s="4"/>
      <c r="LU1314" s="4"/>
      <c r="MG1314" s="4"/>
      <c r="MK1314" s="4"/>
      <c r="MW1314" s="4"/>
      <c r="NA1314" s="4"/>
      <c r="NM1314" s="4"/>
      <c r="NQ1314" s="4"/>
      <c r="OC1314" s="4"/>
      <c r="OG1314" s="4"/>
      <c r="OS1314" s="4"/>
      <c r="OW1314" s="4"/>
      <c r="PI1314" s="4"/>
      <c r="PM1314" s="4"/>
      <c r="PY1314" s="4"/>
      <c r="QC1314" s="4"/>
      <c r="QO1314" s="4"/>
      <c r="QS1314" s="4"/>
      <c r="RE1314" s="4"/>
      <c r="RI1314" s="4"/>
      <c r="RU1314" s="4"/>
      <c r="RY1314" s="4"/>
      <c r="SK1314" s="4"/>
      <c r="SO1314" s="4"/>
      <c r="TA1314" s="4"/>
      <c r="TE1314" s="4"/>
      <c r="TQ1314" s="4"/>
      <c r="TU1314" s="4"/>
      <c r="UG1314" s="4"/>
      <c r="UK1314" s="4"/>
      <c r="UW1314" s="4"/>
      <c r="VA1314" s="4"/>
      <c r="VM1314" s="4"/>
      <c r="VQ1314" s="4"/>
      <c r="WC1314" s="4"/>
      <c r="WG1314" s="4"/>
      <c r="WS1314" s="4"/>
      <c r="WW1314" s="4"/>
      <c r="XI1314" s="4"/>
      <c r="XM1314" s="4"/>
      <c r="XY1314" s="4"/>
      <c r="YC1314" s="4"/>
      <c r="YO1314" s="4"/>
      <c r="YS1314" s="4"/>
      <c r="ZE1314" s="4"/>
      <c r="ZI1314" s="4"/>
      <c r="ZU1314" s="4"/>
      <c r="ZY1314" s="4"/>
      <c r="AAK1314" s="4"/>
      <c r="AAO1314" s="4"/>
      <c r="ABA1314" s="4"/>
      <c r="ABE1314" s="4"/>
      <c r="ABQ1314" s="4"/>
      <c r="ABU1314" s="4"/>
      <c r="ACG1314" s="4"/>
      <c r="ACK1314" s="4"/>
      <c r="ACW1314" s="4"/>
      <c r="ADA1314" s="4"/>
      <c r="ADM1314" s="4"/>
      <c r="ADQ1314" s="4"/>
      <c r="AEC1314" s="4"/>
      <c r="AEG1314" s="4"/>
      <c r="AES1314" s="4"/>
      <c r="AEW1314" s="4"/>
      <c r="AFI1314" s="4"/>
      <c r="AFM1314" s="4"/>
      <c r="AFY1314" s="4"/>
      <c r="AGC1314" s="4"/>
      <c r="AGO1314" s="4"/>
      <c r="AGS1314" s="4"/>
      <c r="AHE1314" s="4"/>
      <c r="AHI1314" s="4"/>
      <c r="AHU1314" s="4"/>
      <c r="AHY1314" s="4"/>
      <c r="AIK1314" s="4"/>
      <c r="AIO1314" s="4"/>
      <c r="AJA1314" s="4"/>
      <c r="AJE1314" s="4"/>
      <c r="AJQ1314" s="4"/>
      <c r="AJU1314" s="4"/>
      <c r="AKG1314" s="4"/>
      <c r="AKK1314" s="4"/>
      <c r="AKW1314" s="4"/>
      <c r="ALA1314" s="4"/>
      <c r="ALM1314" s="4"/>
      <c r="ALQ1314" s="4"/>
      <c r="AMC1314" s="4"/>
      <c r="AMG1314" s="4"/>
      <c r="AMS1314" s="4"/>
      <c r="AMW1314" s="4"/>
      <c r="ANI1314" s="4"/>
      <c r="ANM1314" s="4"/>
      <c r="ANY1314" s="4"/>
      <c r="AOC1314" s="4"/>
      <c r="AOO1314" s="4"/>
      <c r="AOS1314" s="4"/>
      <c r="APE1314" s="4"/>
      <c r="API1314" s="4"/>
      <c r="APU1314" s="4"/>
      <c r="APY1314" s="4"/>
      <c r="AQK1314" s="4"/>
      <c r="AQO1314" s="4"/>
      <c r="ARA1314" s="4"/>
      <c r="ARE1314" s="4"/>
      <c r="ARQ1314" s="4"/>
      <c r="ARU1314" s="4"/>
      <c r="ASG1314" s="4"/>
      <c r="ASK1314" s="4"/>
      <c r="ASW1314" s="4"/>
      <c r="ATA1314" s="4"/>
      <c r="ATM1314" s="4"/>
      <c r="ATQ1314" s="4"/>
      <c r="AUC1314" s="4"/>
      <c r="AUG1314" s="4"/>
      <c r="AUS1314" s="4"/>
      <c r="AUW1314" s="4"/>
      <c r="AVI1314" s="4"/>
      <c r="AVM1314" s="4"/>
      <c r="AVY1314" s="4"/>
      <c r="AWC1314" s="4"/>
      <c r="AWO1314" s="4"/>
      <c r="AWS1314" s="4"/>
      <c r="AXE1314" s="4"/>
      <c r="AXI1314" s="4"/>
      <c r="AXU1314" s="4"/>
      <c r="AXY1314" s="4"/>
      <c r="AYK1314" s="4"/>
      <c r="AYO1314" s="4"/>
      <c r="AZA1314" s="4"/>
      <c r="AZE1314" s="4"/>
      <c r="AZQ1314" s="4"/>
      <c r="AZU1314" s="4"/>
      <c r="BAG1314" s="4"/>
      <c r="BAK1314" s="4"/>
      <c r="BAW1314" s="4"/>
      <c r="BBA1314" s="4"/>
      <c r="BBM1314" s="4"/>
      <c r="BBQ1314" s="4"/>
      <c r="BCC1314" s="4"/>
      <c r="BCG1314" s="4"/>
      <c r="BCS1314" s="4"/>
      <c r="BCW1314" s="4"/>
      <c r="BDI1314" s="4"/>
      <c r="BDM1314" s="4"/>
      <c r="BDY1314" s="4"/>
      <c r="BEC1314" s="4"/>
      <c r="BEO1314" s="4"/>
      <c r="BES1314" s="4"/>
      <c r="BFE1314" s="4"/>
      <c r="BFI1314" s="4"/>
      <c r="BFU1314" s="4"/>
    </row>
    <row r="1315" spans="1:1021 1033:1529" x14ac:dyDescent="0.2">
      <c r="A1315" s="4"/>
      <c r="D1315" s="16"/>
      <c r="CO1315" s="4"/>
      <c r="DA1315" s="4"/>
      <c r="DE1315" s="4"/>
      <c r="DQ1315" s="4"/>
      <c r="DU1315" s="4"/>
      <c r="EG1315" s="4"/>
      <c r="EK1315" s="4"/>
      <c r="EW1315" s="4"/>
      <c r="FA1315" s="4"/>
      <c r="FM1315" s="4"/>
      <c r="FQ1315" s="4"/>
      <c r="GC1315" s="4"/>
      <c r="GG1315" s="4"/>
      <c r="GS1315" s="4"/>
      <c r="GW1315" s="4"/>
      <c r="HI1315" s="4"/>
      <c r="HM1315" s="4"/>
      <c r="HY1315" s="4"/>
      <c r="IC1315" s="4"/>
      <c r="IO1315" s="4"/>
      <c r="IS1315" s="4"/>
      <c r="JE1315" s="4"/>
      <c r="JI1315" s="4"/>
      <c r="JU1315" s="4"/>
      <c r="JY1315" s="4"/>
      <c r="KK1315" s="4"/>
      <c r="KO1315" s="4"/>
      <c r="LA1315" s="4"/>
      <c r="LE1315" s="4"/>
      <c r="LQ1315" s="4"/>
      <c r="LU1315" s="4"/>
      <c r="MG1315" s="4"/>
      <c r="MK1315" s="4"/>
      <c r="MW1315" s="4"/>
      <c r="NA1315" s="4"/>
      <c r="NM1315" s="4"/>
      <c r="NQ1315" s="4"/>
      <c r="OC1315" s="4"/>
      <c r="OG1315" s="4"/>
      <c r="OS1315" s="4"/>
      <c r="OW1315" s="4"/>
      <c r="PI1315" s="4"/>
      <c r="PM1315" s="4"/>
      <c r="PY1315" s="4"/>
      <c r="QC1315" s="4"/>
      <c r="QO1315" s="4"/>
      <c r="QS1315" s="4"/>
      <c r="RE1315" s="4"/>
      <c r="RI1315" s="4"/>
      <c r="RU1315" s="4"/>
      <c r="RY1315" s="4"/>
      <c r="SK1315" s="4"/>
      <c r="SO1315" s="4"/>
      <c r="TA1315" s="4"/>
      <c r="TE1315" s="4"/>
      <c r="TQ1315" s="4"/>
      <c r="TU1315" s="4"/>
      <c r="UG1315" s="4"/>
      <c r="UK1315" s="4"/>
      <c r="UW1315" s="4"/>
      <c r="VA1315" s="4"/>
      <c r="VM1315" s="4"/>
      <c r="VQ1315" s="4"/>
      <c r="WC1315" s="4"/>
      <c r="WG1315" s="4"/>
      <c r="WS1315" s="4"/>
      <c r="WW1315" s="4"/>
      <c r="XI1315" s="4"/>
      <c r="XM1315" s="4"/>
      <c r="XY1315" s="4"/>
      <c r="YC1315" s="4"/>
      <c r="YO1315" s="4"/>
      <c r="YS1315" s="4"/>
      <c r="ZE1315" s="4"/>
      <c r="ZI1315" s="4"/>
      <c r="ZU1315" s="4"/>
      <c r="ZY1315" s="4"/>
      <c r="AAK1315" s="4"/>
      <c r="AAO1315" s="4"/>
      <c r="ABA1315" s="4"/>
      <c r="ABE1315" s="4"/>
      <c r="ABQ1315" s="4"/>
      <c r="ABU1315" s="4"/>
      <c r="ACG1315" s="4"/>
      <c r="ACK1315" s="4"/>
      <c r="ACW1315" s="4"/>
      <c r="ADA1315" s="4"/>
      <c r="ADM1315" s="4"/>
      <c r="ADQ1315" s="4"/>
      <c r="AEC1315" s="4"/>
      <c r="AEG1315" s="4"/>
      <c r="AES1315" s="4"/>
      <c r="AEW1315" s="4"/>
      <c r="AFI1315" s="4"/>
      <c r="AFM1315" s="4"/>
      <c r="AFY1315" s="4"/>
      <c r="AGC1315" s="4"/>
      <c r="AGO1315" s="4"/>
      <c r="AGS1315" s="4"/>
      <c r="AHE1315" s="4"/>
      <c r="AHI1315" s="4"/>
      <c r="AHU1315" s="4"/>
      <c r="AHY1315" s="4"/>
      <c r="AIK1315" s="4"/>
      <c r="AIO1315" s="4"/>
      <c r="AJA1315" s="4"/>
      <c r="AJE1315" s="4"/>
      <c r="AJQ1315" s="4"/>
      <c r="AJU1315" s="4"/>
      <c r="AKG1315" s="4"/>
      <c r="AKK1315" s="4"/>
      <c r="AKW1315" s="4"/>
      <c r="ALA1315" s="4"/>
      <c r="ALM1315" s="4"/>
      <c r="ALQ1315" s="4"/>
      <c r="AMC1315" s="4"/>
      <c r="AMG1315" s="4"/>
      <c r="AMS1315" s="4"/>
      <c r="AMW1315" s="4"/>
      <c r="ANI1315" s="4"/>
      <c r="ANM1315" s="4"/>
      <c r="ANY1315" s="4"/>
      <c r="AOC1315" s="4"/>
      <c r="AOO1315" s="4"/>
      <c r="AOS1315" s="4"/>
      <c r="APE1315" s="4"/>
      <c r="API1315" s="4"/>
      <c r="APU1315" s="4"/>
      <c r="APY1315" s="4"/>
      <c r="AQK1315" s="4"/>
      <c r="AQO1315" s="4"/>
      <c r="ARA1315" s="4"/>
      <c r="ARE1315" s="4"/>
      <c r="ARQ1315" s="4"/>
      <c r="ARU1315" s="4"/>
      <c r="ASG1315" s="4"/>
      <c r="ASK1315" s="4"/>
      <c r="ASW1315" s="4"/>
      <c r="ATA1315" s="4"/>
      <c r="ATM1315" s="4"/>
      <c r="ATQ1315" s="4"/>
      <c r="AUC1315" s="4"/>
      <c r="AUG1315" s="4"/>
      <c r="AUS1315" s="4"/>
      <c r="AUW1315" s="4"/>
      <c r="AVI1315" s="4"/>
      <c r="AVM1315" s="4"/>
      <c r="AVY1315" s="4"/>
      <c r="AWC1315" s="4"/>
      <c r="AWO1315" s="4"/>
      <c r="AWS1315" s="4"/>
      <c r="AXE1315" s="4"/>
      <c r="AXI1315" s="4"/>
      <c r="AXU1315" s="4"/>
      <c r="AXY1315" s="4"/>
      <c r="AYK1315" s="4"/>
      <c r="AYO1315" s="4"/>
      <c r="AZA1315" s="4"/>
      <c r="AZE1315" s="4"/>
      <c r="AZQ1315" s="4"/>
      <c r="AZU1315" s="4"/>
      <c r="BAG1315" s="4"/>
      <c r="BAK1315" s="4"/>
      <c r="BAW1315" s="4"/>
      <c r="BBA1315" s="4"/>
      <c r="BBM1315" s="4"/>
      <c r="BBQ1315" s="4"/>
      <c r="BCC1315" s="4"/>
      <c r="BCG1315" s="4"/>
      <c r="BCS1315" s="4"/>
      <c r="BCW1315" s="4"/>
      <c r="BDI1315" s="4"/>
      <c r="BDM1315" s="4"/>
      <c r="BDY1315" s="4"/>
      <c r="BEC1315" s="4"/>
      <c r="BEO1315" s="4"/>
      <c r="BES1315" s="4"/>
      <c r="BFE1315" s="4"/>
      <c r="BFI1315" s="4"/>
      <c r="BFU1315" s="4"/>
    </row>
    <row r="1316" spans="1:1021 1033:1529" x14ac:dyDescent="0.2">
      <c r="A1316" s="4"/>
      <c r="D1316" s="16"/>
      <c r="CO1316" s="4"/>
      <c r="DA1316" s="4"/>
      <c r="DE1316" s="4"/>
      <c r="DQ1316" s="4"/>
      <c r="DU1316" s="4"/>
      <c r="EG1316" s="4"/>
      <c r="EK1316" s="4"/>
      <c r="EW1316" s="4"/>
      <c r="FA1316" s="4"/>
      <c r="FM1316" s="4"/>
      <c r="FQ1316" s="4"/>
      <c r="GC1316" s="4"/>
      <c r="GG1316" s="4"/>
      <c r="GS1316" s="4"/>
      <c r="GW1316" s="4"/>
      <c r="HI1316" s="4"/>
      <c r="HM1316" s="4"/>
      <c r="HY1316" s="4"/>
      <c r="IC1316" s="4"/>
      <c r="IO1316" s="4"/>
      <c r="IS1316" s="4"/>
      <c r="JE1316" s="4"/>
      <c r="JI1316" s="4"/>
      <c r="JU1316" s="4"/>
      <c r="JY1316" s="4"/>
      <c r="KK1316" s="4"/>
      <c r="KO1316" s="4"/>
      <c r="LA1316" s="4"/>
      <c r="LE1316" s="4"/>
      <c r="LQ1316" s="4"/>
      <c r="LU1316" s="4"/>
      <c r="MG1316" s="4"/>
      <c r="MK1316" s="4"/>
      <c r="MW1316" s="4"/>
      <c r="NA1316" s="4"/>
      <c r="NM1316" s="4"/>
      <c r="NQ1316" s="4"/>
      <c r="OC1316" s="4"/>
      <c r="OG1316" s="4"/>
      <c r="OS1316" s="4"/>
      <c r="OW1316" s="4"/>
      <c r="PI1316" s="4"/>
      <c r="PM1316" s="4"/>
      <c r="PY1316" s="4"/>
      <c r="QC1316" s="4"/>
      <c r="QO1316" s="4"/>
      <c r="QS1316" s="4"/>
      <c r="RE1316" s="4"/>
      <c r="RI1316" s="4"/>
      <c r="RU1316" s="4"/>
      <c r="RY1316" s="4"/>
      <c r="SK1316" s="4"/>
      <c r="SO1316" s="4"/>
      <c r="TA1316" s="4"/>
      <c r="TE1316" s="4"/>
      <c r="TQ1316" s="4"/>
      <c r="TU1316" s="4"/>
      <c r="UG1316" s="4"/>
      <c r="UK1316" s="4"/>
      <c r="UW1316" s="4"/>
      <c r="VA1316" s="4"/>
      <c r="VM1316" s="4"/>
      <c r="VQ1316" s="4"/>
      <c r="WC1316" s="4"/>
      <c r="WG1316" s="4"/>
      <c r="WS1316" s="4"/>
      <c r="WW1316" s="4"/>
      <c r="XI1316" s="4"/>
      <c r="XM1316" s="4"/>
      <c r="XY1316" s="4"/>
      <c r="YC1316" s="4"/>
      <c r="YO1316" s="4"/>
      <c r="YS1316" s="4"/>
      <c r="ZE1316" s="4"/>
      <c r="ZI1316" s="4"/>
      <c r="ZU1316" s="4"/>
      <c r="ZY1316" s="4"/>
      <c r="AAK1316" s="4"/>
      <c r="AAO1316" s="4"/>
      <c r="ABA1316" s="4"/>
      <c r="ABE1316" s="4"/>
      <c r="ABQ1316" s="4"/>
      <c r="ABU1316" s="4"/>
      <c r="ACG1316" s="4"/>
      <c r="ACK1316" s="4"/>
      <c r="ACW1316" s="4"/>
      <c r="ADA1316" s="4"/>
      <c r="ADM1316" s="4"/>
      <c r="ADQ1316" s="4"/>
      <c r="AEC1316" s="4"/>
      <c r="AEG1316" s="4"/>
      <c r="AES1316" s="4"/>
      <c r="AEW1316" s="4"/>
      <c r="AFI1316" s="4"/>
      <c r="AFM1316" s="4"/>
      <c r="AFY1316" s="4"/>
      <c r="AGC1316" s="4"/>
      <c r="AGO1316" s="4"/>
      <c r="AGS1316" s="4"/>
      <c r="AHE1316" s="4"/>
      <c r="AHI1316" s="4"/>
      <c r="AHU1316" s="4"/>
      <c r="AHY1316" s="4"/>
      <c r="AIK1316" s="4"/>
      <c r="AIO1316" s="4"/>
      <c r="AJA1316" s="4"/>
      <c r="AJE1316" s="4"/>
      <c r="AJQ1316" s="4"/>
      <c r="AJU1316" s="4"/>
      <c r="AKG1316" s="4"/>
      <c r="AKK1316" s="4"/>
      <c r="AKW1316" s="4"/>
      <c r="ALA1316" s="4"/>
      <c r="ALM1316" s="4"/>
      <c r="ALQ1316" s="4"/>
      <c r="AMC1316" s="4"/>
      <c r="AMG1316" s="4"/>
      <c r="AMS1316" s="4"/>
      <c r="AMW1316" s="4"/>
      <c r="ANI1316" s="4"/>
      <c r="ANM1316" s="4"/>
      <c r="ANY1316" s="4"/>
      <c r="AOC1316" s="4"/>
      <c r="AOO1316" s="4"/>
      <c r="AOS1316" s="4"/>
      <c r="APE1316" s="4"/>
      <c r="API1316" s="4"/>
      <c r="APU1316" s="4"/>
      <c r="APY1316" s="4"/>
      <c r="AQK1316" s="4"/>
      <c r="AQO1316" s="4"/>
      <c r="ARA1316" s="4"/>
      <c r="ARE1316" s="4"/>
      <c r="ARQ1316" s="4"/>
      <c r="ARU1316" s="4"/>
      <c r="ASG1316" s="4"/>
      <c r="ASK1316" s="4"/>
      <c r="ASW1316" s="4"/>
      <c r="ATA1316" s="4"/>
      <c r="ATM1316" s="4"/>
      <c r="ATQ1316" s="4"/>
      <c r="AUC1316" s="4"/>
      <c r="AUG1316" s="4"/>
      <c r="AUS1316" s="4"/>
      <c r="AUW1316" s="4"/>
      <c r="AVI1316" s="4"/>
      <c r="AVM1316" s="4"/>
      <c r="AVY1316" s="4"/>
      <c r="AWC1316" s="4"/>
      <c r="AWO1316" s="4"/>
      <c r="AWS1316" s="4"/>
      <c r="AXE1316" s="4"/>
      <c r="AXI1316" s="4"/>
      <c r="AXU1316" s="4"/>
      <c r="AXY1316" s="4"/>
      <c r="AYK1316" s="4"/>
      <c r="AYO1316" s="4"/>
      <c r="AZA1316" s="4"/>
      <c r="AZE1316" s="4"/>
      <c r="AZQ1316" s="4"/>
      <c r="AZU1316" s="4"/>
      <c r="BAG1316" s="4"/>
      <c r="BAK1316" s="4"/>
      <c r="BAW1316" s="4"/>
      <c r="BBA1316" s="4"/>
      <c r="BBM1316" s="4"/>
      <c r="BBQ1316" s="4"/>
      <c r="BCC1316" s="4"/>
      <c r="BCG1316" s="4"/>
      <c r="BCS1316" s="4"/>
      <c r="BCW1316" s="4"/>
      <c r="BDI1316" s="4"/>
      <c r="BDM1316" s="4"/>
      <c r="BDY1316" s="4"/>
      <c r="BEC1316" s="4"/>
      <c r="BEO1316" s="4"/>
      <c r="BES1316" s="4"/>
      <c r="BFE1316" s="4"/>
      <c r="BFI1316" s="4"/>
      <c r="BFU1316" s="4"/>
    </row>
    <row r="1317" spans="1:1021 1033:1529" x14ac:dyDescent="0.2">
      <c r="A1317" s="4"/>
      <c r="D1317" s="16"/>
      <c r="CO1317" s="4"/>
      <c r="DA1317" s="4"/>
      <c r="DE1317" s="4"/>
      <c r="DQ1317" s="4"/>
      <c r="DU1317" s="4"/>
      <c r="EG1317" s="4"/>
      <c r="EK1317" s="4"/>
      <c r="EW1317" s="4"/>
      <c r="FA1317" s="4"/>
      <c r="FM1317" s="4"/>
      <c r="FQ1317" s="4"/>
      <c r="GC1317" s="4"/>
      <c r="GG1317" s="4"/>
      <c r="GS1317" s="4"/>
      <c r="GW1317" s="4"/>
      <c r="HI1317" s="4"/>
      <c r="HM1317" s="4"/>
      <c r="HY1317" s="4"/>
      <c r="IC1317" s="4"/>
      <c r="IO1317" s="4"/>
      <c r="IS1317" s="4"/>
      <c r="JE1317" s="4"/>
      <c r="JI1317" s="4"/>
      <c r="JU1317" s="4"/>
      <c r="JY1317" s="4"/>
      <c r="KK1317" s="4"/>
      <c r="KO1317" s="4"/>
      <c r="LA1317" s="4"/>
      <c r="LE1317" s="4"/>
      <c r="LQ1317" s="4"/>
      <c r="LU1317" s="4"/>
      <c r="MG1317" s="4"/>
      <c r="MK1317" s="4"/>
      <c r="MW1317" s="4"/>
      <c r="NA1317" s="4"/>
      <c r="NM1317" s="4"/>
      <c r="NQ1317" s="4"/>
      <c r="OC1317" s="4"/>
      <c r="OG1317" s="4"/>
      <c r="OS1317" s="4"/>
      <c r="OW1317" s="4"/>
      <c r="PI1317" s="4"/>
      <c r="PM1317" s="4"/>
      <c r="PY1317" s="4"/>
      <c r="QC1317" s="4"/>
      <c r="QO1317" s="4"/>
      <c r="QS1317" s="4"/>
      <c r="RE1317" s="4"/>
      <c r="RI1317" s="4"/>
      <c r="RU1317" s="4"/>
      <c r="RY1317" s="4"/>
      <c r="SK1317" s="4"/>
      <c r="SO1317" s="4"/>
      <c r="TA1317" s="4"/>
      <c r="TE1317" s="4"/>
      <c r="TQ1317" s="4"/>
      <c r="TU1317" s="4"/>
      <c r="UG1317" s="4"/>
      <c r="UK1317" s="4"/>
      <c r="UW1317" s="4"/>
      <c r="VA1317" s="4"/>
      <c r="VM1317" s="4"/>
      <c r="VQ1317" s="4"/>
      <c r="WC1317" s="4"/>
      <c r="WG1317" s="4"/>
      <c r="WS1317" s="4"/>
      <c r="WW1317" s="4"/>
      <c r="XI1317" s="4"/>
      <c r="XM1317" s="4"/>
      <c r="XY1317" s="4"/>
      <c r="YC1317" s="4"/>
      <c r="YO1317" s="4"/>
      <c r="YS1317" s="4"/>
      <c r="ZE1317" s="4"/>
      <c r="ZI1317" s="4"/>
      <c r="ZU1317" s="4"/>
      <c r="ZY1317" s="4"/>
      <c r="AAK1317" s="4"/>
      <c r="AAO1317" s="4"/>
      <c r="ABA1317" s="4"/>
      <c r="ABE1317" s="4"/>
      <c r="ABQ1317" s="4"/>
      <c r="ABU1317" s="4"/>
      <c r="ACG1317" s="4"/>
      <c r="ACK1317" s="4"/>
      <c r="ACW1317" s="4"/>
      <c r="ADA1317" s="4"/>
      <c r="ADM1317" s="4"/>
      <c r="ADQ1317" s="4"/>
      <c r="AEC1317" s="4"/>
      <c r="AEG1317" s="4"/>
      <c r="AES1317" s="4"/>
      <c r="AEW1317" s="4"/>
      <c r="AFI1317" s="4"/>
      <c r="AFM1317" s="4"/>
      <c r="AFY1317" s="4"/>
      <c r="AGC1317" s="4"/>
      <c r="AGO1317" s="4"/>
      <c r="AGS1317" s="4"/>
      <c r="AHE1317" s="4"/>
      <c r="AHI1317" s="4"/>
      <c r="AHU1317" s="4"/>
      <c r="AHY1317" s="4"/>
      <c r="AIK1317" s="4"/>
      <c r="AIO1317" s="4"/>
      <c r="AJA1317" s="4"/>
      <c r="AJE1317" s="4"/>
      <c r="AJQ1317" s="4"/>
      <c r="AJU1317" s="4"/>
      <c r="AKG1317" s="4"/>
      <c r="AKK1317" s="4"/>
      <c r="AKW1317" s="4"/>
      <c r="ALA1317" s="4"/>
      <c r="ALM1317" s="4"/>
      <c r="ALQ1317" s="4"/>
      <c r="AMC1317" s="4"/>
      <c r="AMG1317" s="4"/>
      <c r="AMS1317" s="4"/>
      <c r="AMW1317" s="4"/>
      <c r="ANI1317" s="4"/>
      <c r="ANM1317" s="4"/>
      <c r="ANY1317" s="4"/>
      <c r="AOC1317" s="4"/>
      <c r="AOO1317" s="4"/>
      <c r="AOS1317" s="4"/>
      <c r="APE1317" s="4"/>
      <c r="API1317" s="4"/>
      <c r="APU1317" s="4"/>
      <c r="APY1317" s="4"/>
      <c r="AQK1317" s="4"/>
      <c r="AQO1317" s="4"/>
      <c r="ARA1317" s="4"/>
      <c r="ARE1317" s="4"/>
      <c r="ARQ1317" s="4"/>
      <c r="ARU1317" s="4"/>
      <c r="ASG1317" s="4"/>
      <c r="ASK1317" s="4"/>
      <c r="ASW1317" s="4"/>
      <c r="ATA1317" s="4"/>
      <c r="ATM1317" s="4"/>
      <c r="ATQ1317" s="4"/>
      <c r="AUC1317" s="4"/>
      <c r="AUG1317" s="4"/>
      <c r="AUS1317" s="4"/>
      <c r="AUW1317" s="4"/>
      <c r="AVI1317" s="4"/>
      <c r="AVM1317" s="4"/>
      <c r="AVY1317" s="4"/>
      <c r="AWC1317" s="4"/>
      <c r="AWO1317" s="4"/>
      <c r="AWS1317" s="4"/>
      <c r="AXE1317" s="4"/>
      <c r="AXI1317" s="4"/>
      <c r="AXU1317" s="4"/>
      <c r="AXY1317" s="4"/>
      <c r="AYK1317" s="4"/>
      <c r="AYO1317" s="4"/>
      <c r="AZA1317" s="4"/>
      <c r="AZE1317" s="4"/>
      <c r="AZQ1317" s="4"/>
      <c r="AZU1317" s="4"/>
      <c r="BAG1317" s="4"/>
      <c r="BAK1317" s="4"/>
      <c r="BAW1317" s="4"/>
      <c r="BBA1317" s="4"/>
      <c r="BBM1317" s="4"/>
      <c r="BBQ1317" s="4"/>
      <c r="BCC1317" s="4"/>
      <c r="BCG1317" s="4"/>
      <c r="BCS1317" s="4"/>
      <c r="BCW1317" s="4"/>
      <c r="BDI1317" s="4"/>
      <c r="BDM1317" s="4"/>
      <c r="BDY1317" s="4"/>
      <c r="BEC1317" s="4"/>
      <c r="BEO1317" s="4"/>
      <c r="BES1317" s="4"/>
      <c r="BFE1317" s="4"/>
      <c r="BFI1317" s="4"/>
      <c r="BFU1317" s="4"/>
    </row>
    <row r="1318" spans="1:1021 1033:1529" x14ac:dyDescent="0.2">
      <c r="A1318" s="4"/>
      <c r="D1318" s="16"/>
      <c r="CO1318" s="4"/>
      <c r="DA1318" s="4"/>
      <c r="DE1318" s="4"/>
      <c r="DQ1318" s="4"/>
      <c r="DU1318" s="4"/>
      <c r="EG1318" s="4"/>
      <c r="EK1318" s="4"/>
      <c r="EW1318" s="4"/>
      <c r="FA1318" s="4"/>
      <c r="FM1318" s="4"/>
      <c r="FQ1318" s="4"/>
      <c r="GC1318" s="4"/>
      <c r="GG1318" s="4"/>
      <c r="GS1318" s="4"/>
      <c r="GW1318" s="4"/>
      <c r="HI1318" s="4"/>
      <c r="HM1318" s="4"/>
      <c r="HY1318" s="4"/>
      <c r="IC1318" s="4"/>
      <c r="IO1318" s="4"/>
      <c r="IS1318" s="4"/>
      <c r="JE1318" s="4"/>
      <c r="JI1318" s="4"/>
      <c r="JU1318" s="4"/>
      <c r="JY1318" s="4"/>
      <c r="KK1318" s="4"/>
      <c r="KO1318" s="4"/>
      <c r="LA1318" s="4"/>
      <c r="LE1318" s="4"/>
      <c r="LQ1318" s="4"/>
      <c r="LU1318" s="4"/>
      <c r="MG1318" s="4"/>
      <c r="MK1318" s="4"/>
      <c r="MW1318" s="4"/>
      <c r="NA1318" s="4"/>
      <c r="NM1318" s="4"/>
      <c r="NQ1318" s="4"/>
      <c r="OC1318" s="4"/>
      <c r="OG1318" s="4"/>
      <c r="OS1318" s="4"/>
      <c r="OW1318" s="4"/>
      <c r="PI1318" s="4"/>
      <c r="PM1318" s="4"/>
      <c r="PY1318" s="4"/>
      <c r="QC1318" s="4"/>
      <c r="QO1318" s="4"/>
      <c r="QS1318" s="4"/>
      <c r="RE1318" s="4"/>
      <c r="RI1318" s="4"/>
      <c r="RU1318" s="4"/>
      <c r="RY1318" s="4"/>
      <c r="SK1318" s="4"/>
      <c r="SO1318" s="4"/>
      <c r="TA1318" s="4"/>
      <c r="TE1318" s="4"/>
      <c r="TQ1318" s="4"/>
      <c r="TU1318" s="4"/>
      <c r="UG1318" s="4"/>
      <c r="UK1318" s="4"/>
      <c r="UW1318" s="4"/>
      <c r="VA1318" s="4"/>
      <c r="VM1318" s="4"/>
      <c r="VQ1318" s="4"/>
      <c r="WC1318" s="4"/>
      <c r="WG1318" s="4"/>
      <c r="WS1318" s="4"/>
      <c r="WW1318" s="4"/>
      <c r="XI1318" s="4"/>
      <c r="XM1318" s="4"/>
      <c r="XY1318" s="4"/>
      <c r="YC1318" s="4"/>
      <c r="YO1318" s="4"/>
      <c r="YS1318" s="4"/>
      <c r="ZE1318" s="4"/>
      <c r="ZI1318" s="4"/>
      <c r="ZU1318" s="4"/>
      <c r="ZY1318" s="4"/>
      <c r="AAK1318" s="4"/>
      <c r="AAO1318" s="4"/>
      <c r="ABA1318" s="4"/>
      <c r="ABE1318" s="4"/>
      <c r="ABQ1318" s="4"/>
      <c r="ABU1318" s="4"/>
      <c r="ACG1318" s="4"/>
      <c r="ACK1318" s="4"/>
      <c r="ACW1318" s="4"/>
      <c r="ADA1318" s="4"/>
      <c r="ADM1318" s="4"/>
      <c r="ADQ1318" s="4"/>
      <c r="AEC1318" s="4"/>
      <c r="AEG1318" s="4"/>
      <c r="AES1318" s="4"/>
      <c r="AEW1318" s="4"/>
      <c r="AFI1318" s="4"/>
      <c r="AFM1318" s="4"/>
      <c r="AFY1318" s="4"/>
      <c r="AGC1318" s="4"/>
      <c r="AGO1318" s="4"/>
      <c r="AGS1318" s="4"/>
      <c r="AHE1318" s="4"/>
      <c r="AHI1318" s="4"/>
      <c r="AHU1318" s="4"/>
      <c r="AHY1318" s="4"/>
      <c r="AIK1318" s="4"/>
      <c r="AIO1318" s="4"/>
      <c r="AJA1318" s="4"/>
      <c r="AJE1318" s="4"/>
      <c r="AJQ1318" s="4"/>
      <c r="AJU1318" s="4"/>
      <c r="AKG1318" s="4"/>
      <c r="AKK1318" s="4"/>
      <c r="AKW1318" s="4"/>
      <c r="ALA1318" s="4"/>
      <c r="ALM1318" s="4"/>
      <c r="ALQ1318" s="4"/>
      <c r="AMC1318" s="4"/>
      <c r="AMG1318" s="4"/>
      <c r="AMS1318" s="4"/>
      <c r="AMW1318" s="4"/>
      <c r="ANI1318" s="4"/>
      <c r="ANM1318" s="4"/>
      <c r="ANY1318" s="4"/>
      <c r="AOC1318" s="4"/>
      <c r="AOO1318" s="4"/>
      <c r="AOS1318" s="4"/>
      <c r="APE1318" s="4"/>
      <c r="API1318" s="4"/>
      <c r="APU1318" s="4"/>
      <c r="APY1318" s="4"/>
      <c r="AQK1318" s="4"/>
      <c r="AQO1318" s="4"/>
      <c r="ARA1318" s="4"/>
      <c r="ARE1318" s="4"/>
      <c r="ARQ1318" s="4"/>
      <c r="ARU1318" s="4"/>
      <c r="ASG1318" s="4"/>
      <c r="ASK1318" s="4"/>
      <c r="ASW1318" s="4"/>
      <c r="ATA1318" s="4"/>
      <c r="ATM1318" s="4"/>
      <c r="ATQ1318" s="4"/>
      <c r="AUC1318" s="4"/>
      <c r="AUG1318" s="4"/>
      <c r="AUS1318" s="4"/>
      <c r="AUW1318" s="4"/>
      <c r="AVI1318" s="4"/>
      <c r="AVM1318" s="4"/>
      <c r="AVY1318" s="4"/>
      <c r="AWC1318" s="4"/>
      <c r="AWO1318" s="4"/>
      <c r="AWS1318" s="4"/>
      <c r="AXE1318" s="4"/>
      <c r="AXI1318" s="4"/>
      <c r="AXU1318" s="4"/>
      <c r="AXY1318" s="4"/>
      <c r="AYK1318" s="4"/>
      <c r="AYO1318" s="4"/>
      <c r="AZA1318" s="4"/>
      <c r="AZE1318" s="4"/>
      <c r="AZQ1318" s="4"/>
      <c r="AZU1318" s="4"/>
      <c r="BAG1318" s="4"/>
      <c r="BAK1318" s="4"/>
      <c r="BAW1318" s="4"/>
      <c r="BBA1318" s="4"/>
      <c r="BBM1318" s="4"/>
      <c r="BBQ1318" s="4"/>
      <c r="BCC1318" s="4"/>
      <c r="BCG1318" s="4"/>
      <c r="BCS1318" s="4"/>
      <c r="BCW1318" s="4"/>
      <c r="BDI1318" s="4"/>
      <c r="BDM1318" s="4"/>
      <c r="BDY1318" s="4"/>
      <c r="BEC1318" s="4"/>
      <c r="BEO1318" s="4"/>
      <c r="BES1318" s="4"/>
      <c r="BFE1318" s="4"/>
      <c r="BFI1318" s="4"/>
      <c r="BFU1318" s="4"/>
    </row>
    <row r="1319" spans="1:1021 1033:1529" x14ac:dyDescent="0.2">
      <c r="A1319" s="4"/>
      <c r="D1319" s="16"/>
      <c r="CO1319" s="4"/>
      <c r="DA1319" s="4"/>
      <c r="DE1319" s="4"/>
      <c r="DQ1319" s="4"/>
      <c r="DU1319" s="4"/>
      <c r="EG1319" s="4"/>
      <c r="EK1319" s="4"/>
      <c r="EW1319" s="4"/>
      <c r="FA1319" s="4"/>
      <c r="FM1319" s="4"/>
      <c r="FQ1319" s="4"/>
      <c r="GC1319" s="4"/>
      <c r="GG1319" s="4"/>
      <c r="GS1319" s="4"/>
      <c r="GW1319" s="4"/>
      <c r="HI1319" s="4"/>
      <c r="HM1319" s="4"/>
      <c r="HY1319" s="4"/>
      <c r="IC1319" s="4"/>
      <c r="IO1319" s="4"/>
      <c r="IS1319" s="4"/>
      <c r="JE1319" s="4"/>
      <c r="JI1319" s="4"/>
      <c r="JU1319" s="4"/>
      <c r="JY1319" s="4"/>
      <c r="KK1319" s="4"/>
      <c r="KO1319" s="4"/>
      <c r="LA1319" s="4"/>
      <c r="LE1319" s="4"/>
      <c r="LQ1319" s="4"/>
      <c r="LU1319" s="4"/>
      <c r="MG1319" s="4"/>
      <c r="MK1319" s="4"/>
      <c r="MW1319" s="4"/>
      <c r="NA1319" s="4"/>
      <c r="NM1319" s="4"/>
      <c r="NQ1319" s="4"/>
      <c r="OC1319" s="4"/>
      <c r="OG1319" s="4"/>
      <c r="OS1319" s="4"/>
      <c r="OW1319" s="4"/>
      <c r="PI1319" s="4"/>
      <c r="PM1319" s="4"/>
      <c r="PY1319" s="4"/>
      <c r="QC1319" s="4"/>
      <c r="QO1319" s="4"/>
      <c r="QS1319" s="4"/>
      <c r="RE1319" s="4"/>
      <c r="RI1319" s="4"/>
      <c r="RU1319" s="4"/>
      <c r="RY1319" s="4"/>
      <c r="SK1319" s="4"/>
      <c r="SO1319" s="4"/>
      <c r="TA1319" s="4"/>
      <c r="TE1319" s="4"/>
      <c r="TQ1319" s="4"/>
      <c r="TU1319" s="4"/>
      <c r="UG1319" s="4"/>
      <c r="UK1319" s="4"/>
      <c r="UW1319" s="4"/>
      <c r="VA1319" s="4"/>
      <c r="VM1319" s="4"/>
      <c r="VQ1319" s="4"/>
      <c r="WC1319" s="4"/>
      <c r="WG1319" s="4"/>
      <c r="WS1319" s="4"/>
      <c r="WW1319" s="4"/>
      <c r="XI1319" s="4"/>
      <c r="XM1319" s="4"/>
      <c r="XY1319" s="4"/>
      <c r="YC1319" s="4"/>
      <c r="YO1319" s="4"/>
      <c r="YS1319" s="4"/>
      <c r="ZE1319" s="4"/>
      <c r="ZI1319" s="4"/>
      <c r="ZU1319" s="4"/>
      <c r="ZY1319" s="4"/>
      <c r="AAK1319" s="4"/>
      <c r="AAO1319" s="4"/>
      <c r="ABA1319" s="4"/>
      <c r="ABE1319" s="4"/>
      <c r="ABQ1319" s="4"/>
      <c r="ABU1319" s="4"/>
      <c r="ACG1319" s="4"/>
      <c r="ACK1319" s="4"/>
      <c r="ACW1319" s="4"/>
      <c r="ADA1319" s="4"/>
      <c r="ADM1319" s="4"/>
      <c r="ADQ1319" s="4"/>
      <c r="AEC1319" s="4"/>
      <c r="AEG1319" s="4"/>
      <c r="AES1319" s="4"/>
      <c r="AEW1319" s="4"/>
      <c r="AFI1319" s="4"/>
      <c r="AFM1319" s="4"/>
      <c r="AFY1319" s="4"/>
      <c r="AGC1319" s="4"/>
      <c r="AGO1319" s="4"/>
      <c r="AGS1319" s="4"/>
      <c r="AHE1319" s="4"/>
      <c r="AHI1319" s="4"/>
      <c r="AHU1319" s="4"/>
      <c r="AHY1319" s="4"/>
      <c r="AIK1319" s="4"/>
      <c r="AIO1319" s="4"/>
      <c r="AJA1319" s="4"/>
      <c r="AJE1319" s="4"/>
      <c r="AJQ1319" s="4"/>
      <c r="AJU1319" s="4"/>
      <c r="AKG1319" s="4"/>
      <c r="AKK1319" s="4"/>
      <c r="AKW1319" s="4"/>
      <c r="ALA1319" s="4"/>
      <c r="ALM1319" s="4"/>
      <c r="ALQ1319" s="4"/>
      <c r="AMC1319" s="4"/>
      <c r="AMG1319" s="4"/>
      <c r="AMS1319" s="4"/>
      <c r="AMW1319" s="4"/>
      <c r="ANI1319" s="4"/>
      <c r="ANM1319" s="4"/>
      <c r="ANY1319" s="4"/>
      <c r="AOC1319" s="4"/>
      <c r="AOO1319" s="4"/>
      <c r="AOS1319" s="4"/>
      <c r="APE1319" s="4"/>
      <c r="API1319" s="4"/>
      <c r="APU1319" s="4"/>
      <c r="APY1319" s="4"/>
      <c r="AQK1319" s="4"/>
      <c r="AQO1319" s="4"/>
      <c r="ARA1319" s="4"/>
      <c r="ARE1319" s="4"/>
      <c r="ARQ1319" s="4"/>
      <c r="ARU1319" s="4"/>
      <c r="ASG1319" s="4"/>
      <c r="ASK1319" s="4"/>
      <c r="ASW1319" s="4"/>
      <c r="ATA1319" s="4"/>
      <c r="ATM1319" s="4"/>
      <c r="ATQ1319" s="4"/>
      <c r="AUC1319" s="4"/>
      <c r="AUG1319" s="4"/>
      <c r="AUS1319" s="4"/>
      <c r="AUW1319" s="4"/>
      <c r="AVI1319" s="4"/>
      <c r="AVM1319" s="4"/>
      <c r="AVY1319" s="4"/>
      <c r="AWC1319" s="4"/>
      <c r="AWO1319" s="4"/>
      <c r="AWS1319" s="4"/>
      <c r="AXE1319" s="4"/>
      <c r="AXI1319" s="4"/>
      <c r="AXU1319" s="4"/>
      <c r="AXY1319" s="4"/>
      <c r="AYK1319" s="4"/>
      <c r="AYO1319" s="4"/>
      <c r="AZA1319" s="4"/>
      <c r="AZE1319" s="4"/>
      <c r="AZQ1319" s="4"/>
      <c r="AZU1319" s="4"/>
      <c r="BAG1319" s="4"/>
      <c r="BAK1319" s="4"/>
      <c r="BAW1319" s="4"/>
      <c r="BBA1319" s="4"/>
      <c r="BBM1319" s="4"/>
      <c r="BBQ1319" s="4"/>
      <c r="BCC1319" s="4"/>
      <c r="BCG1319" s="4"/>
      <c r="BCS1319" s="4"/>
      <c r="BCW1319" s="4"/>
      <c r="BDI1319" s="4"/>
      <c r="BDM1319" s="4"/>
      <c r="BDY1319" s="4"/>
      <c r="BEC1319" s="4"/>
      <c r="BEO1319" s="4"/>
      <c r="BES1319" s="4"/>
      <c r="BFE1319" s="4"/>
      <c r="BFI1319" s="4"/>
      <c r="BFU1319" s="4"/>
    </row>
    <row r="1320" spans="1:1021 1033:1529" x14ac:dyDescent="0.2">
      <c r="A1320" s="4"/>
      <c r="D1320" s="16"/>
      <c r="CO1320" s="4"/>
      <c r="DA1320" s="4"/>
      <c r="DE1320" s="4"/>
      <c r="DQ1320" s="4"/>
      <c r="DU1320" s="4"/>
      <c r="EG1320" s="4"/>
      <c r="EK1320" s="4"/>
      <c r="EW1320" s="4"/>
      <c r="FA1320" s="4"/>
      <c r="FM1320" s="4"/>
      <c r="FQ1320" s="4"/>
      <c r="GC1320" s="4"/>
      <c r="GG1320" s="4"/>
      <c r="GS1320" s="4"/>
      <c r="GW1320" s="4"/>
      <c r="HI1320" s="4"/>
      <c r="HM1320" s="4"/>
      <c r="HY1320" s="4"/>
      <c r="IC1320" s="4"/>
      <c r="IO1320" s="4"/>
      <c r="IS1320" s="4"/>
      <c r="JE1320" s="4"/>
      <c r="JI1320" s="4"/>
      <c r="JU1320" s="4"/>
      <c r="JY1320" s="4"/>
      <c r="KK1320" s="4"/>
      <c r="KO1320" s="4"/>
      <c r="LA1320" s="4"/>
      <c r="LE1320" s="4"/>
      <c r="LQ1320" s="4"/>
      <c r="LU1320" s="4"/>
      <c r="MG1320" s="4"/>
      <c r="MK1320" s="4"/>
      <c r="MW1320" s="4"/>
      <c r="NA1320" s="4"/>
      <c r="NM1320" s="4"/>
      <c r="NQ1320" s="4"/>
      <c r="OC1320" s="4"/>
      <c r="OG1320" s="4"/>
      <c r="OS1320" s="4"/>
      <c r="OW1320" s="4"/>
      <c r="PI1320" s="4"/>
      <c r="PM1320" s="4"/>
      <c r="PY1320" s="4"/>
      <c r="QC1320" s="4"/>
      <c r="QO1320" s="4"/>
      <c r="QS1320" s="4"/>
      <c r="RE1320" s="4"/>
      <c r="RI1320" s="4"/>
      <c r="RU1320" s="4"/>
      <c r="RY1320" s="4"/>
      <c r="SK1320" s="4"/>
      <c r="SO1320" s="4"/>
      <c r="TA1320" s="4"/>
      <c r="TE1320" s="4"/>
      <c r="TQ1320" s="4"/>
      <c r="TU1320" s="4"/>
      <c r="UG1320" s="4"/>
      <c r="UK1320" s="4"/>
      <c r="UW1320" s="4"/>
      <c r="VA1320" s="4"/>
      <c r="VM1320" s="4"/>
      <c r="VQ1320" s="4"/>
      <c r="WC1320" s="4"/>
      <c r="WG1320" s="4"/>
      <c r="WS1320" s="4"/>
      <c r="WW1320" s="4"/>
      <c r="XI1320" s="4"/>
      <c r="XM1320" s="4"/>
      <c r="XY1320" s="4"/>
      <c r="YC1320" s="4"/>
      <c r="YO1320" s="4"/>
      <c r="YS1320" s="4"/>
      <c r="ZE1320" s="4"/>
      <c r="ZI1320" s="4"/>
      <c r="ZU1320" s="4"/>
      <c r="ZY1320" s="4"/>
      <c r="AAK1320" s="4"/>
      <c r="AAO1320" s="4"/>
      <c r="ABA1320" s="4"/>
      <c r="ABE1320" s="4"/>
      <c r="ABQ1320" s="4"/>
      <c r="ABU1320" s="4"/>
      <c r="ACG1320" s="4"/>
      <c r="ACK1320" s="4"/>
      <c r="ACW1320" s="4"/>
      <c r="ADA1320" s="4"/>
      <c r="ADM1320" s="4"/>
      <c r="ADQ1320" s="4"/>
      <c r="AEC1320" s="4"/>
      <c r="AEG1320" s="4"/>
      <c r="AES1320" s="4"/>
      <c r="AEW1320" s="4"/>
      <c r="AFI1320" s="4"/>
      <c r="AFM1320" s="4"/>
      <c r="AFY1320" s="4"/>
      <c r="AGC1320" s="4"/>
      <c r="AGO1320" s="4"/>
      <c r="AGS1320" s="4"/>
      <c r="AHE1320" s="4"/>
      <c r="AHI1320" s="4"/>
      <c r="AHU1320" s="4"/>
      <c r="AHY1320" s="4"/>
      <c r="AIK1320" s="4"/>
      <c r="AIO1320" s="4"/>
      <c r="AJA1320" s="4"/>
      <c r="AJE1320" s="4"/>
      <c r="AJQ1320" s="4"/>
      <c r="AJU1320" s="4"/>
      <c r="AKG1320" s="4"/>
      <c r="AKK1320" s="4"/>
      <c r="AKW1320" s="4"/>
      <c r="ALA1320" s="4"/>
      <c r="ALM1320" s="4"/>
      <c r="ALQ1320" s="4"/>
      <c r="AMC1320" s="4"/>
      <c r="AMG1320" s="4"/>
      <c r="AMS1320" s="4"/>
      <c r="AMW1320" s="4"/>
      <c r="ANI1320" s="4"/>
      <c r="ANM1320" s="4"/>
      <c r="ANY1320" s="4"/>
      <c r="AOC1320" s="4"/>
      <c r="AOO1320" s="4"/>
      <c r="AOS1320" s="4"/>
      <c r="APE1320" s="4"/>
      <c r="API1320" s="4"/>
      <c r="APU1320" s="4"/>
      <c r="APY1320" s="4"/>
      <c r="AQK1320" s="4"/>
      <c r="AQO1320" s="4"/>
      <c r="ARA1320" s="4"/>
      <c r="ARE1320" s="4"/>
      <c r="ARQ1320" s="4"/>
      <c r="ARU1320" s="4"/>
      <c r="ASG1320" s="4"/>
      <c r="ASK1320" s="4"/>
      <c r="ASW1320" s="4"/>
      <c r="ATA1320" s="4"/>
      <c r="ATM1320" s="4"/>
      <c r="ATQ1320" s="4"/>
      <c r="AUC1320" s="4"/>
      <c r="AUG1320" s="4"/>
      <c r="AUS1320" s="4"/>
      <c r="AUW1320" s="4"/>
      <c r="AVI1320" s="4"/>
      <c r="AVM1320" s="4"/>
      <c r="AVY1320" s="4"/>
      <c r="AWC1320" s="4"/>
      <c r="AWO1320" s="4"/>
      <c r="AWS1320" s="4"/>
      <c r="AXE1320" s="4"/>
      <c r="AXI1320" s="4"/>
      <c r="AXU1320" s="4"/>
      <c r="AXY1320" s="4"/>
      <c r="AYK1320" s="4"/>
      <c r="AYO1320" s="4"/>
      <c r="AZA1320" s="4"/>
      <c r="AZE1320" s="4"/>
      <c r="AZQ1320" s="4"/>
      <c r="AZU1320" s="4"/>
      <c r="BAG1320" s="4"/>
      <c r="BAK1320" s="4"/>
      <c r="BAW1320" s="4"/>
      <c r="BBA1320" s="4"/>
      <c r="BBM1320" s="4"/>
      <c r="BBQ1320" s="4"/>
      <c r="BCC1320" s="4"/>
      <c r="BCG1320" s="4"/>
      <c r="BCS1320" s="4"/>
      <c r="BCW1320" s="4"/>
      <c r="BDI1320" s="4"/>
      <c r="BDM1320" s="4"/>
      <c r="BDY1320" s="4"/>
      <c r="BEC1320" s="4"/>
      <c r="BEO1320" s="4"/>
      <c r="BES1320" s="4"/>
      <c r="BFE1320" s="4"/>
      <c r="BFI1320" s="4"/>
      <c r="BFU1320" s="4"/>
    </row>
    <row r="1321" spans="1:1021 1033:1529" x14ac:dyDescent="0.2">
      <c r="A1321" s="4"/>
      <c r="D1321" s="16"/>
      <c r="CO1321" s="4"/>
      <c r="DA1321" s="4"/>
      <c r="DE1321" s="4"/>
      <c r="DQ1321" s="4"/>
      <c r="DU1321" s="4"/>
      <c r="EG1321" s="4"/>
      <c r="EK1321" s="4"/>
      <c r="EW1321" s="4"/>
      <c r="FA1321" s="4"/>
      <c r="FM1321" s="4"/>
      <c r="FQ1321" s="4"/>
      <c r="GC1321" s="4"/>
      <c r="GG1321" s="4"/>
      <c r="GS1321" s="4"/>
      <c r="GW1321" s="4"/>
      <c r="HI1321" s="4"/>
      <c r="HM1321" s="4"/>
      <c r="HY1321" s="4"/>
      <c r="IC1321" s="4"/>
      <c r="IO1321" s="4"/>
      <c r="IS1321" s="4"/>
      <c r="JE1321" s="4"/>
      <c r="JI1321" s="4"/>
      <c r="JU1321" s="4"/>
      <c r="JY1321" s="4"/>
      <c r="KK1321" s="4"/>
      <c r="KO1321" s="4"/>
      <c r="LA1321" s="4"/>
      <c r="LE1321" s="4"/>
      <c r="LQ1321" s="4"/>
      <c r="LU1321" s="4"/>
      <c r="MG1321" s="4"/>
      <c r="MK1321" s="4"/>
      <c r="MW1321" s="4"/>
      <c r="NA1321" s="4"/>
      <c r="NM1321" s="4"/>
      <c r="NQ1321" s="4"/>
      <c r="OC1321" s="4"/>
      <c r="OG1321" s="4"/>
      <c r="OS1321" s="4"/>
      <c r="OW1321" s="4"/>
      <c r="PI1321" s="4"/>
      <c r="PM1321" s="4"/>
      <c r="PY1321" s="4"/>
      <c r="QC1321" s="4"/>
      <c r="QO1321" s="4"/>
      <c r="QS1321" s="4"/>
      <c r="RE1321" s="4"/>
      <c r="RI1321" s="4"/>
      <c r="RU1321" s="4"/>
      <c r="RY1321" s="4"/>
      <c r="SK1321" s="4"/>
      <c r="SO1321" s="4"/>
      <c r="TA1321" s="4"/>
      <c r="TE1321" s="4"/>
      <c r="TQ1321" s="4"/>
      <c r="TU1321" s="4"/>
      <c r="UG1321" s="4"/>
      <c r="UK1321" s="4"/>
      <c r="UW1321" s="4"/>
      <c r="VA1321" s="4"/>
      <c r="VM1321" s="4"/>
      <c r="VQ1321" s="4"/>
      <c r="WC1321" s="4"/>
      <c r="WG1321" s="4"/>
      <c r="WS1321" s="4"/>
      <c r="WW1321" s="4"/>
      <c r="XI1321" s="4"/>
      <c r="XM1321" s="4"/>
      <c r="XY1321" s="4"/>
      <c r="YC1321" s="4"/>
      <c r="YO1321" s="4"/>
      <c r="YS1321" s="4"/>
      <c r="ZE1321" s="4"/>
      <c r="ZI1321" s="4"/>
      <c r="ZU1321" s="4"/>
      <c r="ZY1321" s="4"/>
      <c r="AAK1321" s="4"/>
      <c r="AAO1321" s="4"/>
      <c r="ABA1321" s="4"/>
      <c r="ABE1321" s="4"/>
      <c r="ABQ1321" s="4"/>
      <c r="ABU1321" s="4"/>
      <c r="ACG1321" s="4"/>
      <c r="ACK1321" s="4"/>
      <c r="ACW1321" s="4"/>
      <c r="ADA1321" s="4"/>
      <c r="ADM1321" s="4"/>
      <c r="ADQ1321" s="4"/>
      <c r="AEC1321" s="4"/>
      <c r="AEG1321" s="4"/>
      <c r="AES1321" s="4"/>
      <c r="AEW1321" s="4"/>
      <c r="AFI1321" s="4"/>
      <c r="AFM1321" s="4"/>
      <c r="AFY1321" s="4"/>
      <c r="AGC1321" s="4"/>
      <c r="AGO1321" s="4"/>
      <c r="AGS1321" s="4"/>
      <c r="AHE1321" s="4"/>
      <c r="AHI1321" s="4"/>
      <c r="AHU1321" s="4"/>
      <c r="AHY1321" s="4"/>
      <c r="AIK1321" s="4"/>
      <c r="AIO1321" s="4"/>
      <c r="AJA1321" s="4"/>
      <c r="AJE1321" s="4"/>
      <c r="AJQ1321" s="4"/>
      <c r="AJU1321" s="4"/>
      <c r="AKG1321" s="4"/>
      <c r="AKK1321" s="4"/>
      <c r="AKW1321" s="4"/>
      <c r="ALA1321" s="4"/>
      <c r="ALM1321" s="4"/>
      <c r="ALQ1321" s="4"/>
      <c r="AMC1321" s="4"/>
      <c r="AMG1321" s="4"/>
      <c r="AMS1321" s="4"/>
      <c r="AMW1321" s="4"/>
      <c r="ANI1321" s="4"/>
      <c r="ANM1321" s="4"/>
      <c r="ANY1321" s="4"/>
      <c r="AOC1321" s="4"/>
      <c r="AOO1321" s="4"/>
      <c r="AOS1321" s="4"/>
      <c r="APE1321" s="4"/>
      <c r="API1321" s="4"/>
      <c r="APU1321" s="4"/>
      <c r="APY1321" s="4"/>
      <c r="AQK1321" s="4"/>
      <c r="AQO1321" s="4"/>
      <c r="ARA1321" s="4"/>
      <c r="ARE1321" s="4"/>
      <c r="ARQ1321" s="4"/>
      <c r="ARU1321" s="4"/>
      <c r="ASG1321" s="4"/>
      <c r="ASK1321" s="4"/>
      <c r="ASW1321" s="4"/>
      <c r="ATA1321" s="4"/>
      <c r="ATM1321" s="4"/>
      <c r="ATQ1321" s="4"/>
      <c r="AUC1321" s="4"/>
      <c r="AUG1321" s="4"/>
      <c r="AUS1321" s="4"/>
      <c r="AUW1321" s="4"/>
      <c r="AVI1321" s="4"/>
      <c r="AVM1321" s="4"/>
      <c r="AVY1321" s="4"/>
      <c r="AWC1321" s="4"/>
      <c r="AWO1321" s="4"/>
      <c r="AWS1321" s="4"/>
      <c r="AXE1321" s="4"/>
      <c r="AXI1321" s="4"/>
      <c r="AXU1321" s="4"/>
      <c r="AXY1321" s="4"/>
      <c r="AYK1321" s="4"/>
      <c r="AYO1321" s="4"/>
      <c r="AZA1321" s="4"/>
      <c r="AZE1321" s="4"/>
      <c r="AZQ1321" s="4"/>
      <c r="AZU1321" s="4"/>
      <c r="BAG1321" s="4"/>
      <c r="BAK1321" s="4"/>
      <c r="BAW1321" s="4"/>
      <c r="BBA1321" s="4"/>
      <c r="BBM1321" s="4"/>
      <c r="BBQ1321" s="4"/>
      <c r="BCC1321" s="4"/>
      <c r="BCG1321" s="4"/>
      <c r="BCS1321" s="4"/>
      <c r="BCW1321" s="4"/>
      <c r="BDI1321" s="4"/>
      <c r="BDM1321" s="4"/>
      <c r="BDY1321" s="4"/>
      <c r="BEC1321" s="4"/>
      <c r="BEO1321" s="4"/>
      <c r="BES1321" s="4"/>
      <c r="BFE1321" s="4"/>
      <c r="BFI1321" s="4"/>
      <c r="BFU1321" s="4"/>
    </row>
    <row r="1322" spans="1:1021 1033:1529" x14ac:dyDescent="0.2">
      <c r="A1322" s="4"/>
      <c r="D1322" s="16"/>
      <c r="CO1322" s="4"/>
      <c r="DA1322" s="4"/>
      <c r="DE1322" s="4"/>
      <c r="DQ1322" s="4"/>
      <c r="DU1322" s="4"/>
      <c r="EG1322" s="4"/>
      <c r="EK1322" s="4"/>
      <c r="EW1322" s="4"/>
      <c r="FA1322" s="4"/>
      <c r="FM1322" s="4"/>
      <c r="FQ1322" s="4"/>
      <c r="GC1322" s="4"/>
      <c r="GG1322" s="4"/>
      <c r="GS1322" s="4"/>
      <c r="GW1322" s="4"/>
      <c r="HI1322" s="4"/>
      <c r="HM1322" s="4"/>
      <c r="HY1322" s="4"/>
      <c r="IC1322" s="4"/>
      <c r="IO1322" s="4"/>
      <c r="IS1322" s="4"/>
      <c r="JE1322" s="4"/>
      <c r="JI1322" s="4"/>
      <c r="JU1322" s="4"/>
      <c r="JY1322" s="4"/>
      <c r="KK1322" s="4"/>
      <c r="KO1322" s="4"/>
      <c r="LA1322" s="4"/>
      <c r="LE1322" s="4"/>
      <c r="LQ1322" s="4"/>
      <c r="LU1322" s="4"/>
      <c r="MG1322" s="4"/>
      <c r="MK1322" s="4"/>
      <c r="MW1322" s="4"/>
      <c r="NA1322" s="4"/>
      <c r="NM1322" s="4"/>
      <c r="NQ1322" s="4"/>
      <c r="OC1322" s="4"/>
      <c r="OG1322" s="4"/>
      <c r="OS1322" s="4"/>
      <c r="OW1322" s="4"/>
      <c r="PI1322" s="4"/>
      <c r="PM1322" s="4"/>
      <c r="PY1322" s="4"/>
      <c r="QC1322" s="4"/>
      <c r="QO1322" s="4"/>
      <c r="QS1322" s="4"/>
      <c r="RE1322" s="4"/>
      <c r="RI1322" s="4"/>
      <c r="RU1322" s="4"/>
      <c r="RY1322" s="4"/>
      <c r="SK1322" s="4"/>
      <c r="SO1322" s="4"/>
      <c r="TA1322" s="4"/>
      <c r="TE1322" s="4"/>
      <c r="TQ1322" s="4"/>
      <c r="TU1322" s="4"/>
      <c r="UG1322" s="4"/>
      <c r="UK1322" s="4"/>
      <c r="UW1322" s="4"/>
      <c r="VA1322" s="4"/>
      <c r="VM1322" s="4"/>
      <c r="VQ1322" s="4"/>
      <c r="WC1322" s="4"/>
      <c r="WG1322" s="4"/>
      <c r="WS1322" s="4"/>
      <c r="WW1322" s="4"/>
      <c r="XI1322" s="4"/>
      <c r="XM1322" s="4"/>
      <c r="XY1322" s="4"/>
      <c r="YC1322" s="4"/>
      <c r="YO1322" s="4"/>
      <c r="YS1322" s="4"/>
      <c r="ZE1322" s="4"/>
      <c r="ZI1322" s="4"/>
      <c r="ZU1322" s="4"/>
      <c r="ZY1322" s="4"/>
      <c r="AAK1322" s="4"/>
      <c r="AAO1322" s="4"/>
      <c r="ABA1322" s="4"/>
      <c r="ABE1322" s="4"/>
      <c r="ABQ1322" s="4"/>
      <c r="ABU1322" s="4"/>
      <c r="ACG1322" s="4"/>
      <c r="ACK1322" s="4"/>
      <c r="ACW1322" s="4"/>
      <c r="ADA1322" s="4"/>
      <c r="ADM1322" s="4"/>
      <c r="ADQ1322" s="4"/>
      <c r="AEC1322" s="4"/>
      <c r="AEG1322" s="4"/>
      <c r="AES1322" s="4"/>
      <c r="AEW1322" s="4"/>
      <c r="AFI1322" s="4"/>
      <c r="AFM1322" s="4"/>
      <c r="AFY1322" s="4"/>
      <c r="AGC1322" s="4"/>
      <c r="AGO1322" s="4"/>
      <c r="AGS1322" s="4"/>
      <c r="AHE1322" s="4"/>
      <c r="AHI1322" s="4"/>
      <c r="AHU1322" s="4"/>
      <c r="AHY1322" s="4"/>
      <c r="AIK1322" s="4"/>
      <c r="AIO1322" s="4"/>
      <c r="AJA1322" s="4"/>
      <c r="AJE1322" s="4"/>
      <c r="AJQ1322" s="4"/>
      <c r="AJU1322" s="4"/>
      <c r="AKG1322" s="4"/>
      <c r="AKK1322" s="4"/>
      <c r="AKW1322" s="4"/>
      <c r="ALA1322" s="4"/>
      <c r="ALM1322" s="4"/>
      <c r="ALQ1322" s="4"/>
      <c r="AMC1322" s="4"/>
      <c r="AMG1322" s="4"/>
      <c r="AMS1322" s="4"/>
      <c r="AMW1322" s="4"/>
      <c r="ANI1322" s="4"/>
      <c r="ANM1322" s="4"/>
      <c r="ANY1322" s="4"/>
      <c r="AOC1322" s="4"/>
      <c r="AOO1322" s="4"/>
      <c r="AOS1322" s="4"/>
      <c r="APE1322" s="4"/>
      <c r="API1322" s="4"/>
      <c r="APU1322" s="4"/>
      <c r="APY1322" s="4"/>
      <c r="AQK1322" s="4"/>
      <c r="AQO1322" s="4"/>
      <c r="ARA1322" s="4"/>
      <c r="ARE1322" s="4"/>
      <c r="ARQ1322" s="4"/>
      <c r="ARU1322" s="4"/>
      <c r="ASG1322" s="4"/>
      <c r="ASK1322" s="4"/>
      <c r="ASW1322" s="4"/>
      <c r="ATA1322" s="4"/>
      <c r="ATM1322" s="4"/>
      <c r="ATQ1322" s="4"/>
      <c r="AUC1322" s="4"/>
      <c r="AUG1322" s="4"/>
      <c r="AUS1322" s="4"/>
      <c r="AUW1322" s="4"/>
      <c r="AVI1322" s="4"/>
      <c r="AVM1322" s="4"/>
      <c r="AVY1322" s="4"/>
      <c r="AWC1322" s="4"/>
      <c r="AWO1322" s="4"/>
      <c r="AWS1322" s="4"/>
      <c r="AXE1322" s="4"/>
      <c r="AXI1322" s="4"/>
      <c r="AXU1322" s="4"/>
      <c r="AXY1322" s="4"/>
      <c r="AYK1322" s="4"/>
      <c r="AYO1322" s="4"/>
      <c r="AZA1322" s="4"/>
      <c r="AZE1322" s="4"/>
      <c r="AZQ1322" s="4"/>
      <c r="AZU1322" s="4"/>
      <c r="BAG1322" s="4"/>
      <c r="BAK1322" s="4"/>
      <c r="BAW1322" s="4"/>
      <c r="BBA1322" s="4"/>
      <c r="BBM1322" s="4"/>
      <c r="BBQ1322" s="4"/>
      <c r="BCC1322" s="4"/>
      <c r="BCG1322" s="4"/>
      <c r="BCS1322" s="4"/>
      <c r="BCW1322" s="4"/>
      <c r="BDI1322" s="4"/>
      <c r="BDM1322" s="4"/>
      <c r="BDY1322" s="4"/>
      <c r="BEC1322" s="4"/>
      <c r="BEO1322" s="4"/>
      <c r="BES1322" s="4"/>
      <c r="BFE1322" s="4"/>
      <c r="BFI1322" s="4"/>
      <c r="BFU1322" s="4"/>
    </row>
    <row r="1323" spans="1:1021 1033:1529" x14ac:dyDescent="0.2">
      <c r="A1323" s="4"/>
      <c r="D1323" s="16"/>
      <c r="CO1323" s="4"/>
      <c r="DA1323" s="4"/>
      <c r="DE1323" s="4"/>
      <c r="DQ1323" s="4"/>
      <c r="DU1323" s="4"/>
      <c r="EG1323" s="4"/>
      <c r="EK1323" s="4"/>
      <c r="EW1323" s="4"/>
      <c r="FA1323" s="4"/>
      <c r="FM1323" s="4"/>
      <c r="FQ1323" s="4"/>
      <c r="GC1323" s="4"/>
      <c r="GG1323" s="4"/>
      <c r="GS1323" s="4"/>
      <c r="GW1323" s="4"/>
      <c r="HI1323" s="4"/>
      <c r="HM1323" s="4"/>
      <c r="HY1323" s="4"/>
      <c r="IC1323" s="4"/>
      <c r="IO1323" s="4"/>
      <c r="IS1323" s="4"/>
      <c r="JE1323" s="4"/>
      <c r="JI1323" s="4"/>
      <c r="JU1323" s="4"/>
      <c r="JY1323" s="4"/>
      <c r="KK1323" s="4"/>
      <c r="KO1323" s="4"/>
      <c r="LA1323" s="4"/>
      <c r="LE1323" s="4"/>
      <c r="LQ1323" s="4"/>
      <c r="LU1323" s="4"/>
      <c r="MG1323" s="4"/>
      <c r="MK1323" s="4"/>
      <c r="MW1323" s="4"/>
      <c r="NA1323" s="4"/>
      <c r="NM1323" s="4"/>
      <c r="NQ1323" s="4"/>
      <c r="OC1323" s="4"/>
      <c r="OG1323" s="4"/>
      <c r="OS1323" s="4"/>
      <c r="OW1323" s="4"/>
      <c r="PI1323" s="4"/>
      <c r="PM1323" s="4"/>
      <c r="PY1323" s="4"/>
      <c r="QC1323" s="4"/>
      <c r="QO1323" s="4"/>
      <c r="QS1323" s="4"/>
      <c r="RE1323" s="4"/>
      <c r="RI1323" s="4"/>
      <c r="RU1323" s="4"/>
      <c r="RY1323" s="4"/>
      <c r="SK1323" s="4"/>
      <c r="SO1323" s="4"/>
      <c r="TA1323" s="4"/>
      <c r="TE1323" s="4"/>
      <c r="TQ1323" s="4"/>
      <c r="TU1323" s="4"/>
      <c r="UG1323" s="4"/>
      <c r="UK1323" s="4"/>
      <c r="UW1323" s="4"/>
      <c r="VA1323" s="4"/>
      <c r="VM1323" s="4"/>
      <c r="VQ1323" s="4"/>
      <c r="WC1323" s="4"/>
      <c r="WG1323" s="4"/>
      <c r="WS1323" s="4"/>
      <c r="WW1323" s="4"/>
      <c r="XI1323" s="4"/>
      <c r="XM1323" s="4"/>
      <c r="XY1323" s="4"/>
      <c r="YC1323" s="4"/>
      <c r="YO1323" s="4"/>
      <c r="YS1323" s="4"/>
      <c r="ZE1323" s="4"/>
      <c r="ZI1323" s="4"/>
      <c r="ZU1323" s="4"/>
      <c r="ZY1323" s="4"/>
      <c r="AAK1323" s="4"/>
      <c r="AAO1323" s="4"/>
      <c r="ABA1323" s="4"/>
      <c r="ABE1323" s="4"/>
      <c r="ABQ1323" s="4"/>
      <c r="ABU1323" s="4"/>
      <c r="ACG1323" s="4"/>
      <c r="ACK1323" s="4"/>
      <c r="ACW1323" s="4"/>
      <c r="ADA1323" s="4"/>
      <c r="ADM1323" s="4"/>
      <c r="ADQ1323" s="4"/>
      <c r="AEC1323" s="4"/>
      <c r="AEG1323" s="4"/>
      <c r="AES1323" s="4"/>
      <c r="AEW1323" s="4"/>
      <c r="AFI1323" s="4"/>
      <c r="AFM1323" s="4"/>
      <c r="AFY1323" s="4"/>
      <c r="AGC1323" s="4"/>
      <c r="AGO1323" s="4"/>
      <c r="AGS1323" s="4"/>
      <c r="AHE1323" s="4"/>
      <c r="AHI1323" s="4"/>
      <c r="AHU1323" s="4"/>
      <c r="AHY1323" s="4"/>
      <c r="AIK1323" s="4"/>
      <c r="AIO1323" s="4"/>
      <c r="AJA1323" s="4"/>
      <c r="AJE1323" s="4"/>
      <c r="AJQ1323" s="4"/>
      <c r="AJU1323" s="4"/>
      <c r="AKG1323" s="4"/>
      <c r="AKK1323" s="4"/>
      <c r="AKW1323" s="4"/>
      <c r="ALA1323" s="4"/>
      <c r="ALM1323" s="4"/>
      <c r="ALQ1323" s="4"/>
      <c r="AMC1323" s="4"/>
      <c r="AMG1323" s="4"/>
      <c r="AMS1323" s="4"/>
      <c r="AMW1323" s="4"/>
      <c r="ANI1323" s="4"/>
      <c r="ANM1323" s="4"/>
      <c r="ANY1323" s="4"/>
      <c r="AOC1323" s="4"/>
      <c r="AOO1323" s="4"/>
      <c r="AOS1323" s="4"/>
      <c r="APE1323" s="4"/>
      <c r="API1323" s="4"/>
      <c r="APU1323" s="4"/>
      <c r="APY1323" s="4"/>
      <c r="AQK1323" s="4"/>
      <c r="AQO1323" s="4"/>
      <c r="ARA1323" s="4"/>
      <c r="ARE1323" s="4"/>
      <c r="ARQ1323" s="4"/>
      <c r="ARU1323" s="4"/>
      <c r="ASG1323" s="4"/>
      <c r="ASK1323" s="4"/>
      <c r="ASW1323" s="4"/>
      <c r="ATA1323" s="4"/>
      <c r="ATM1323" s="4"/>
      <c r="ATQ1323" s="4"/>
      <c r="AUC1323" s="4"/>
      <c r="AUG1323" s="4"/>
      <c r="AUS1323" s="4"/>
      <c r="AUW1323" s="4"/>
      <c r="AVI1323" s="4"/>
      <c r="AVM1323" s="4"/>
      <c r="AVY1323" s="4"/>
      <c r="AWC1323" s="4"/>
      <c r="AWO1323" s="4"/>
      <c r="AWS1323" s="4"/>
      <c r="AXE1323" s="4"/>
      <c r="AXI1323" s="4"/>
      <c r="AXU1323" s="4"/>
      <c r="AXY1323" s="4"/>
      <c r="AYK1323" s="4"/>
      <c r="AYO1323" s="4"/>
      <c r="AZA1323" s="4"/>
      <c r="AZE1323" s="4"/>
      <c r="AZQ1323" s="4"/>
      <c r="AZU1323" s="4"/>
      <c r="BAG1323" s="4"/>
      <c r="BAK1323" s="4"/>
      <c r="BAW1323" s="4"/>
      <c r="BBA1323" s="4"/>
      <c r="BBM1323" s="4"/>
      <c r="BBQ1323" s="4"/>
      <c r="BCC1323" s="4"/>
      <c r="BCG1323" s="4"/>
      <c r="BCS1323" s="4"/>
      <c r="BCW1323" s="4"/>
      <c r="BDI1323" s="4"/>
      <c r="BDM1323" s="4"/>
      <c r="BDY1323" s="4"/>
      <c r="BEC1323" s="4"/>
      <c r="BEO1323" s="4"/>
      <c r="BES1323" s="4"/>
      <c r="BFE1323" s="4"/>
      <c r="BFI1323" s="4"/>
      <c r="BFU1323" s="4"/>
    </row>
    <row r="1324" spans="1:1021 1033:1529" x14ac:dyDescent="0.2">
      <c r="A1324" s="4"/>
      <c r="D1324" s="16"/>
      <c r="CO1324" s="4"/>
      <c r="DA1324" s="4"/>
      <c r="DE1324" s="4"/>
      <c r="DQ1324" s="4"/>
      <c r="DU1324" s="4"/>
      <c r="EG1324" s="4"/>
      <c r="EK1324" s="4"/>
      <c r="EW1324" s="4"/>
      <c r="FA1324" s="4"/>
      <c r="FM1324" s="4"/>
      <c r="FQ1324" s="4"/>
      <c r="GC1324" s="4"/>
      <c r="GG1324" s="4"/>
      <c r="GS1324" s="4"/>
      <c r="GW1324" s="4"/>
      <c r="HI1324" s="4"/>
      <c r="HM1324" s="4"/>
      <c r="HY1324" s="4"/>
      <c r="IC1324" s="4"/>
      <c r="IO1324" s="4"/>
      <c r="IS1324" s="4"/>
      <c r="JE1324" s="4"/>
      <c r="JI1324" s="4"/>
      <c r="JU1324" s="4"/>
      <c r="JY1324" s="4"/>
      <c r="KK1324" s="4"/>
      <c r="KO1324" s="4"/>
      <c r="LA1324" s="4"/>
      <c r="LE1324" s="4"/>
      <c r="LQ1324" s="4"/>
      <c r="LU1324" s="4"/>
      <c r="MG1324" s="4"/>
      <c r="MK1324" s="4"/>
      <c r="MW1324" s="4"/>
      <c r="NA1324" s="4"/>
      <c r="NM1324" s="4"/>
      <c r="NQ1324" s="4"/>
      <c r="OC1324" s="4"/>
      <c r="OG1324" s="4"/>
      <c r="OS1324" s="4"/>
      <c r="OW1324" s="4"/>
      <c r="PI1324" s="4"/>
      <c r="PM1324" s="4"/>
      <c r="PY1324" s="4"/>
      <c r="QC1324" s="4"/>
      <c r="QO1324" s="4"/>
      <c r="QS1324" s="4"/>
      <c r="RE1324" s="4"/>
      <c r="RI1324" s="4"/>
      <c r="RU1324" s="4"/>
      <c r="RY1324" s="4"/>
      <c r="SK1324" s="4"/>
      <c r="SO1324" s="4"/>
      <c r="TA1324" s="4"/>
      <c r="TE1324" s="4"/>
      <c r="TQ1324" s="4"/>
      <c r="TU1324" s="4"/>
      <c r="UG1324" s="4"/>
      <c r="UK1324" s="4"/>
      <c r="UW1324" s="4"/>
      <c r="VA1324" s="4"/>
      <c r="VM1324" s="4"/>
      <c r="VQ1324" s="4"/>
      <c r="WC1324" s="4"/>
      <c r="WG1324" s="4"/>
      <c r="WS1324" s="4"/>
      <c r="WW1324" s="4"/>
      <c r="XI1324" s="4"/>
      <c r="XM1324" s="4"/>
      <c r="XY1324" s="4"/>
      <c r="YC1324" s="4"/>
      <c r="YO1324" s="4"/>
      <c r="YS1324" s="4"/>
      <c r="ZE1324" s="4"/>
      <c r="ZI1324" s="4"/>
      <c r="ZU1324" s="4"/>
      <c r="ZY1324" s="4"/>
      <c r="AAK1324" s="4"/>
      <c r="AAO1324" s="4"/>
      <c r="ABA1324" s="4"/>
      <c r="ABE1324" s="4"/>
      <c r="ABQ1324" s="4"/>
      <c r="ABU1324" s="4"/>
      <c r="ACG1324" s="4"/>
      <c r="ACK1324" s="4"/>
      <c r="ACW1324" s="4"/>
      <c r="ADA1324" s="4"/>
      <c r="ADM1324" s="4"/>
      <c r="ADQ1324" s="4"/>
      <c r="AEC1324" s="4"/>
      <c r="AEG1324" s="4"/>
      <c r="AES1324" s="4"/>
      <c r="AEW1324" s="4"/>
      <c r="AFI1324" s="4"/>
      <c r="AFM1324" s="4"/>
      <c r="AFY1324" s="4"/>
      <c r="AGC1324" s="4"/>
      <c r="AGO1324" s="4"/>
      <c r="AGS1324" s="4"/>
      <c r="AHE1324" s="4"/>
      <c r="AHI1324" s="4"/>
      <c r="AHU1324" s="4"/>
      <c r="AHY1324" s="4"/>
      <c r="AIK1324" s="4"/>
      <c r="AIO1324" s="4"/>
      <c r="AJA1324" s="4"/>
      <c r="AJE1324" s="4"/>
      <c r="AJQ1324" s="4"/>
      <c r="AJU1324" s="4"/>
      <c r="AKG1324" s="4"/>
      <c r="AKK1324" s="4"/>
      <c r="AKW1324" s="4"/>
      <c r="ALA1324" s="4"/>
      <c r="ALM1324" s="4"/>
      <c r="ALQ1324" s="4"/>
      <c r="AMC1324" s="4"/>
      <c r="AMG1324" s="4"/>
      <c r="AMS1324" s="4"/>
      <c r="AMW1324" s="4"/>
      <c r="ANI1324" s="4"/>
      <c r="ANM1324" s="4"/>
      <c r="ANY1324" s="4"/>
      <c r="AOC1324" s="4"/>
      <c r="AOO1324" s="4"/>
      <c r="AOS1324" s="4"/>
      <c r="APE1324" s="4"/>
      <c r="API1324" s="4"/>
      <c r="APU1324" s="4"/>
      <c r="APY1324" s="4"/>
      <c r="AQK1324" s="4"/>
      <c r="AQO1324" s="4"/>
      <c r="ARA1324" s="4"/>
      <c r="ARE1324" s="4"/>
      <c r="ARQ1324" s="4"/>
      <c r="ARU1324" s="4"/>
      <c r="ASG1324" s="4"/>
      <c r="ASK1324" s="4"/>
      <c r="ASW1324" s="4"/>
      <c r="ATA1324" s="4"/>
      <c r="ATM1324" s="4"/>
      <c r="ATQ1324" s="4"/>
      <c r="AUC1324" s="4"/>
      <c r="AUG1324" s="4"/>
      <c r="AUS1324" s="4"/>
      <c r="AUW1324" s="4"/>
      <c r="AVI1324" s="4"/>
      <c r="AVM1324" s="4"/>
      <c r="AVY1324" s="4"/>
      <c r="AWC1324" s="4"/>
      <c r="AWO1324" s="4"/>
      <c r="AWS1324" s="4"/>
      <c r="AXE1324" s="4"/>
      <c r="AXI1324" s="4"/>
      <c r="AXU1324" s="4"/>
      <c r="AXY1324" s="4"/>
      <c r="AYK1324" s="4"/>
      <c r="AYO1324" s="4"/>
      <c r="AZA1324" s="4"/>
      <c r="AZE1324" s="4"/>
      <c r="AZQ1324" s="4"/>
      <c r="AZU1324" s="4"/>
      <c r="BAG1324" s="4"/>
      <c r="BAK1324" s="4"/>
      <c r="BAW1324" s="4"/>
      <c r="BBA1324" s="4"/>
      <c r="BBM1324" s="4"/>
      <c r="BBQ1324" s="4"/>
      <c r="BCC1324" s="4"/>
      <c r="BCG1324" s="4"/>
      <c r="BCS1324" s="4"/>
      <c r="BCW1324" s="4"/>
      <c r="BDI1324" s="4"/>
      <c r="BDM1324" s="4"/>
      <c r="BDY1324" s="4"/>
      <c r="BEC1324" s="4"/>
      <c r="BEO1324" s="4"/>
      <c r="BES1324" s="4"/>
      <c r="BFE1324" s="4"/>
      <c r="BFI1324" s="4"/>
      <c r="BFU1324" s="4"/>
    </row>
    <row r="1325" spans="1:1021 1033:1529" x14ac:dyDescent="0.2">
      <c r="A1325" s="4"/>
      <c r="D1325" s="16"/>
      <c r="CO1325" s="4"/>
      <c r="DA1325" s="4"/>
      <c r="DE1325" s="4"/>
      <c r="DQ1325" s="4"/>
      <c r="DU1325" s="4"/>
      <c r="EG1325" s="4"/>
      <c r="EK1325" s="4"/>
      <c r="EW1325" s="4"/>
      <c r="FA1325" s="4"/>
      <c r="FM1325" s="4"/>
      <c r="FQ1325" s="4"/>
      <c r="GC1325" s="4"/>
      <c r="GG1325" s="4"/>
      <c r="GS1325" s="4"/>
      <c r="GW1325" s="4"/>
      <c r="HI1325" s="4"/>
      <c r="HM1325" s="4"/>
      <c r="HY1325" s="4"/>
      <c r="IC1325" s="4"/>
      <c r="IO1325" s="4"/>
      <c r="IS1325" s="4"/>
      <c r="JE1325" s="4"/>
      <c r="JI1325" s="4"/>
      <c r="JU1325" s="4"/>
      <c r="JY1325" s="4"/>
      <c r="KK1325" s="4"/>
      <c r="KO1325" s="4"/>
      <c r="LA1325" s="4"/>
      <c r="LE1325" s="4"/>
      <c r="LQ1325" s="4"/>
      <c r="LU1325" s="4"/>
      <c r="MG1325" s="4"/>
      <c r="MK1325" s="4"/>
      <c r="MW1325" s="4"/>
      <c r="NA1325" s="4"/>
      <c r="NM1325" s="4"/>
      <c r="NQ1325" s="4"/>
      <c r="OC1325" s="4"/>
      <c r="OG1325" s="4"/>
      <c r="OS1325" s="4"/>
      <c r="OW1325" s="4"/>
      <c r="PI1325" s="4"/>
      <c r="PM1325" s="4"/>
      <c r="PY1325" s="4"/>
      <c r="QC1325" s="4"/>
      <c r="QO1325" s="4"/>
      <c r="QS1325" s="4"/>
      <c r="RE1325" s="4"/>
      <c r="RI1325" s="4"/>
      <c r="RU1325" s="4"/>
      <c r="RY1325" s="4"/>
      <c r="SK1325" s="4"/>
      <c r="SO1325" s="4"/>
      <c r="TA1325" s="4"/>
      <c r="TE1325" s="4"/>
      <c r="TQ1325" s="4"/>
      <c r="TU1325" s="4"/>
      <c r="UG1325" s="4"/>
      <c r="UK1325" s="4"/>
      <c r="UW1325" s="4"/>
      <c r="VA1325" s="4"/>
      <c r="VM1325" s="4"/>
      <c r="VQ1325" s="4"/>
      <c r="WC1325" s="4"/>
      <c r="WG1325" s="4"/>
      <c r="WS1325" s="4"/>
      <c r="WW1325" s="4"/>
      <c r="XI1325" s="4"/>
      <c r="XM1325" s="4"/>
      <c r="XY1325" s="4"/>
      <c r="YC1325" s="4"/>
      <c r="YO1325" s="4"/>
      <c r="YS1325" s="4"/>
      <c r="ZE1325" s="4"/>
      <c r="ZI1325" s="4"/>
      <c r="ZU1325" s="4"/>
      <c r="ZY1325" s="4"/>
      <c r="AAK1325" s="4"/>
      <c r="AAO1325" s="4"/>
      <c r="ABA1325" s="4"/>
      <c r="ABE1325" s="4"/>
      <c r="ABQ1325" s="4"/>
      <c r="ABU1325" s="4"/>
      <c r="ACG1325" s="4"/>
      <c r="ACK1325" s="4"/>
      <c r="ACW1325" s="4"/>
      <c r="ADA1325" s="4"/>
      <c r="ADM1325" s="4"/>
      <c r="ADQ1325" s="4"/>
      <c r="AEC1325" s="4"/>
      <c r="AEG1325" s="4"/>
      <c r="AES1325" s="4"/>
      <c r="AEW1325" s="4"/>
      <c r="AFI1325" s="4"/>
      <c r="AFM1325" s="4"/>
      <c r="AFY1325" s="4"/>
      <c r="AGC1325" s="4"/>
      <c r="AGO1325" s="4"/>
      <c r="AGS1325" s="4"/>
      <c r="AHE1325" s="4"/>
      <c r="AHI1325" s="4"/>
      <c r="AHU1325" s="4"/>
      <c r="AHY1325" s="4"/>
      <c r="AIK1325" s="4"/>
      <c r="AIO1325" s="4"/>
      <c r="AJA1325" s="4"/>
      <c r="AJE1325" s="4"/>
      <c r="AJQ1325" s="4"/>
      <c r="AJU1325" s="4"/>
      <c r="AKG1325" s="4"/>
      <c r="AKK1325" s="4"/>
      <c r="AKW1325" s="4"/>
      <c r="ALA1325" s="4"/>
      <c r="ALM1325" s="4"/>
      <c r="ALQ1325" s="4"/>
      <c r="AMC1325" s="4"/>
      <c r="AMG1325" s="4"/>
      <c r="AMS1325" s="4"/>
      <c r="AMW1325" s="4"/>
      <c r="ANI1325" s="4"/>
      <c r="ANM1325" s="4"/>
      <c r="ANY1325" s="4"/>
      <c r="AOC1325" s="4"/>
      <c r="AOO1325" s="4"/>
      <c r="AOS1325" s="4"/>
      <c r="APE1325" s="4"/>
      <c r="API1325" s="4"/>
      <c r="APU1325" s="4"/>
      <c r="APY1325" s="4"/>
      <c r="AQK1325" s="4"/>
      <c r="AQO1325" s="4"/>
      <c r="ARA1325" s="4"/>
      <c r="ARE1325" s="4"/>
      <c r="ARQ1325" s="4"/>
      <c r="ARU1325" s="4"/>
      <c r="ASG1325" s="4"/>
      <c r="ASK1325" s="4"/>
      <c r="ASW1325" s="4"/>
      <c r="ATA1325" s="4"/>
      <c r="ATM1325" s="4"/>
      <c r="ATQ1325" s="4"/>
      <c r="AUC1325" s="4"/>
      <c r="AUG1325" s="4"/>
      <c r="AUS1325" s="4"/>
      <c r="AUW1325" s="4"/>
      <c r="AVI1325" s="4"/>
      <c r="AVM1325" s="4"/>
      <c r="AVY1325" s="4"/>
      <c r="AWC1325" s="4"/>
      <c r="AWO1325" s="4"/>
      <c r="AWS1325" s="4"/>
      <c r="AXE1325" s="4"/>
      <c r="AXI1325" s="4"/>
      <c r="AXU1325" s="4"/>
      <c r="AXY1325" s="4"/>
      <c r="AYK1325" s="4"/>
      <c r="AYO1325" s="4"/>
      <c r="AZA1325" s="4"/>
      <c r="AZE1325" s="4"/>
      <c r="AZQ1325" s="4"/>
      <c r="AZU1325" s="4"/>
      <c r="BAG1325" s="4"/>
      <c r="BAK1325" s="4"/>
      <c r="BAW1325" s="4"/>
      <c r="BBA1325" s="4"/>
      <c r="BBM1325" s="4"/>
      <c r="BBQ1325" s="4"/>
      <c r="BCC1325" s="4"/>
      <c r="BCG1325" s="4"/>
      <c r="BCS1325" s="4"/>
      <c r="BCW1325" s="4"/>
      <c r="BDI1325" s="4"/>
      <c r="BDM1325" s="4"/>
      <c r="BDY1325" s="4"/>
      <c r="BEC1325" s="4"/>
      <c r="BEO1325" s="4"/>
      <c r="BES1325" s="4"/>
      <c r="BFE1325" s="4"/>
      <c r="BFI1325" s="4"/>
      <c r="BFU1325" s="4"/>
    </row>
    <row r="1326" spans="1:1021 1033:1529" x14ac:dyDescent="0.2">
      <c r="A1326" s="4"/>
      <c r="D1326" s="16"/>
      <c r="CO1326" s="4"/>
      <c r="DA1326" s="4"/>
      <c r="DE1326" s="4"/>
      <c r="DQ1326" s="4"/>
      <c r="DU1326" s="4"/>
      <c r="EG1326" s="4"/>
      <c r="EK1326" s="4"/>
      <c r="EW1326" s="4"/>
      <c r="FA1326" s="4"/>
      <c r="FM1326" s="4"/>
      <c r="FQ1326" s="4"/>
      <c r="GC1326" s="4"/>
      <c r="GG1326" s="4"/>
      <c r="GS1326" s="4"/>
      <c r="GW1326" s="4"/>
      <c r="HI1326" s="4"/>
      <c r="HM1326" s="4"/>
      <c r="HY1326" s="4"/>
      <c r="IC1326" s="4"/>
      <c r="IO1326" s="4"/>
      <c r="IS1326" s="4"/>
      <c r="JE1326" s="4"/>
      <c r="JI1326" s="4"/>
      <c r="JU1326" s="4"/>
      <c r="JY1326" s="4"/>
      <c r="KK1326" s="4"/>
      <c r="KO1326" s="4"/>
      <c r="LA1326" s="4"/>
      <c r="LE1326" s="4"/>
      <c r="LQ1326" s="4"/>
      <c r="LU1326" s="4"/>
      <c r="MG1326" s="4"/>
      <c r="MK1326" s="4"/>
      <c r="MW1326" s="4"/>
      <c r="NA1326" s="4"/>
      <c r="NM1326" s="4"/>
      <c r="NQ1326" s="4"/>
      <c r="OC1326" s="4"/>
      <c r="OG1326" s="4"/>
      <c r="OS1326" s="4"/>
      <c r="OW1326" s="4"/>
      <c r="PI1326" s="4"/>
      <c r="PM1326" s="4"/>
      <c r="PY1326" s="4"/>
      <c r="QC1326" s="4"/>
      <c r="QO1326" s="4"/>
      <c r="QS1326" s="4"/>
      <c r="RE1326" s="4"/>
      <c r="RI1326" s="4"/>
      <c r="RU1326" s="4"/>
      <c r="RY1326" s="4"/>
      <c r="SK1326" s="4"/>
      <c r="SO1326" s="4"/>
      <c r="TA1326" s="4"/>
      <c r="TE1326" s="4"/>
      <c r="TQ1326" s="4"/>
      <c r="TU1326" s="4"/>
      <c r="UG1326" s="4"/>
      <c r="UK1326" s="4"/>
      <c r="UW1326" s="4"/>
      <c r="VA1326" s="4"/>
      <c r="VM1326" s="4"/>
      <c r="VQ1326" s="4"/>
      <c r="WC1326" s="4"/>
      <c r="WG1326" s="4"/>
      <c r="WS1326" s="4"/>
      <c r="WW1326" s="4"/>
      <c r="XI1326" s="4"/>
      <c r="XM1326" s="4"/>
      <c r="XY1326" s="4"/>
      <c r="YC1326" s="4"/>
      <c r="YO1326" s="4"/>
      <c r="YS1326" s="4"/>
      <c r="ZE1326" s="4"/>
      <c r="ZI1326" s="4"/>
      <c r="ZU1326" s="4"/>
      <c r="ZY1326" s="4"/>
      <c r="AAK1326" s="4"/>
      <c r="AAO1326" s="4"/>
      <c r="ABA1326" s="4"/>
      <c r="ABE1326" s="4"/>
      <c r="ABQ1326" s="4"/>
      <c r="ABU1326" s="4"/>
      <c r="ACG1326" s="4"/>
      <c r="ACK1326" s="4"/>
      <c r="ACW1326" s="4"/>
      <c r="ADA1326" s="4"/>
      <c r="ADM1326" s="4"/>
      <c r="ADQ1326" s="4"/>
      <c r="AEC1326" s="4"/>
      <c r="AEG1326" s="4"/>
      <c r="AES1326" s="4"/>
      <c r="AEW1326" s="4"/>
      <c r="AFI1326" s="4"/>
      <c r="AFM1326" s="4"/>
      <c r="AFY1326" s="4"/>
      <c r="AGC1326" s="4"/>
      <c r="AGO1326" s="4"/>
      <c r="AGS1326" s="4"/>
      <c r="AHE1326" s="4"/>
      <c r="AHI1326" s="4"/>
      <c r="AHU1326" s="4"/>
      <c r="AHY1326" s="4"/>
      <c r="AIK1326" s="4"/>
      <c r="AIO1326" s="4"/>
      <c r="AJA1326" s="4"/>
      <c r="AJE1326" s="4"/>
      <c r="AJQ1326" s="4"/>
      <c r="AJU1326" s="4"/>
      <c r="AKG1326" s="4"/>
      <c r="AKK1326" s="4"/>
      <c r="AKW1326" s="4"/>
      <c r="ALA1326" s="4"/>
      <c r="ALM1326" s="4"/>
      <c r="ALQ1326" s="4"/>
      <c r="AMC1326" s="4"/>
      <c r="AMG1326" s="4"/>
      <c r="AMS1326" s="4"/>
      <c r="AMW1326" s="4"/>
      <c r="ANI1326" s="4"/>
      <c r="ANM1326" s="4"/>
      <c r="ANY1326" s="4"/>
      <c r="AOC1326" s="4"/>
      <c r="AOO1326" s="4"/>
      <c r="AOS1326" s="4"/>
      <c r="APE1326" s="4"/>
      <c r="API1326" s="4"/>
      <c r="APU1326" s="4"/>
      <c r="APY1326" s="4"/>
      <c r="AQK1326" s="4"/>
      <c r="AQO1326" s="4"/>
      <c r="ARA1326" s="4"/>
      <c r="ARE1326" s="4"/>
      <c r="ARQ1326" s="4"/>
      <c r="ARU1326" s="4"/>
      <c r="ASG1326" s="4"/>
      <c r="ASK1326" s="4"/>
      <c r="ASW1326" s="4"/>
      <c r="ATA1326" s="4"/>
      <c r="ATM1326" s="4"/>
      <c r="ATQ1326" s="4"/>
      <c r="AUC1326" s="4"/>
      <c r="AUG1326" s="4"/>
      <c r="AUS1326" s="4"/>
      <c r="AUW1326" s="4"/>
      <c r="AVI1326" s="4"/>
      <c r="AVM1326" s="4"/>
      <c r="AVY1326" s="4"/>
      <c r="AWC1326" s="4"/>
      <c r="AWO1326" s="4"/>
      <c r="AWS1326" s="4"/>
      <c r="AXE1326" s="4"/>
      <c r="AXI1326" s="4"/>
      <c r="AXU1326" s="4"/>
      <c r="AXY1326" s="4"/>
      <c r="AYK1326" s="4"/>
      <c r="AYO1326" s="4"/>
      <c r="AZA1326" s="4"/>
      <c r="AZE1326" s="4"/>
      <c r="AZQ1326" s="4"/>
      <c r="AZU1326" s="4"/>
      <c r="BAG1326" s="4"/>
      <c r="BAK1326" s="4"/>
      <c r="BAW1326" s="4"/>
      <c r="BBA1326" s="4"/>
      <c r="BBM1326" s="4"/>
      <c r="BBQ1326" s="4"/>
      <c r="BCC1326" s="4"/>
      <c r="BCG1326" s="4"/>
      <c r="BCS1326" s="4"/>
      <c r="BCW1326" s="4"/>
      <c r="BDI1326" s="4"/>
      <c r="BDM1326" s="4"/>
      <c r="BDY1326" s="4"/>
      <c r="BEC1326" s="4"/>
      <c r="BEO1326" s="4"/>
      <c r="BES1326" s="4"/>
      <c r="BFE1326" s="4"/>
      <c r="BFI1326" s="4"/>
      <c r="BFU1326" s="4"/>
    </row>
    <row r="1327" spans="1:1021 1033:1529" x14ac:dyDescent="0.2">
      <c r="A1327" s="4"/>
      <c r="D1327" s="16"/>
      <c r="CO1327" s="4"/>
      <c r="DA1327" s="4"/>
      <c r="DE1327" s="4"/>
      <c r="DQ1327" s="4"/>
      <c r="DU1327" s="4"/>
      <c r="EG1327" s="4"/>
      <c r="EK1327" s="4"/>
      <c r="EW1327" s="4"/>
      <c r="FA1327" s="4"/>
      <c r="FM1327" s="4"/>
      <c r="FQ1327" s="4"/>
      <c r="GC1327" s="4"/>
      <c r="GG1327" s="4"/>
      <c r="GS1327" s="4"/>
      <c r="GW1327" s="4"/>
      <c r="HI1327" s="4"/>
      <c r="HM1327" s="4"/>
      <c r="HY1327" s="4"/>
      <c r="IC1327" s="4"/>
      <c r="IO1327" s="4"/>
      <c r="IS1327" s="4"/>
      <c r="JE1327" s="4"/>
      <c r="JI1327" s="4"/>
      <c r="JU1327" s="4"/>
      <c r="JY1327" s="4"/>
      <c r="KK1327" s="4"/>
      <c r="KO1327" s="4"/>
      <c r="LA1327" s="4"/>
      <c r="LE1327" s="4"/>
      <c r="LQ1327" s="4"/>
      <c r="LU1327" s="4"/>
      <c r="MG1327" s="4"/>
      <c r="MK1327" s="4"/>
      <c r="MW1327" s="4"/>
      <c r="NA1327" s="4"/>
      <c r="NM1327" s="4"/>
      <c r="NQ1327" s="4"/>
      <c r="OC1327" s="4"/>
      <c r="OG1327" s="4"/>
      <c r="OS1327" s="4"/>
      <c r="OW1327" s="4"/>
      <c r="PI1327" s="4"/>
      <c r="PM1327" s="4"/>
      <c r="PY1327" s="4"/>
      <c r="QC1327" s="4"/>
      <c r="QO1327" s="4"/>
      <c r="QS1327" s="4"/>
      <c r="RE1327" s="4"/>
      <c r="RI1327" s="4"/>
      <c r="RU1327" s="4"/>
      <c r="RY1327" s="4"/>
      <c r="SK1327" s="4"/>
      <c r="SO1327" s="4"/>
      <c r="TA1327" s="4"/>
      <c r="TE1327" s="4"/>
      <c r="TQ1327" s="4"/>
      <c r="TU1327" s="4"/>
      <c r="UG1327" s="4"/>
      <c r="UK1327" s="4"/>
      <c r="UW1327" s="4"/>
      <c r="VA1327" s="4"/>
      <c r="VM1327" s="4"/>
      <c r="VQ1327" s="4"/>
      <c r="WC1327" s="4"/>
      <c r="WG1327" s="4"/>
      <c r="WS1327" s="4"/>
      <c r="WW1327" s="4"/>
      <c r="XI1327" s="4"/>
      <c r="XM1327" s="4"/>
      <c r="XY1327" s="4"/>
      <c r="YC1327" s="4"/>
      <c r="YO1327" s="4"/>
      <c r="YS1327" s="4"/>
      <c r="ZE1327" s="4"/>
      <c r="ZI1327" s="4"/>
      <c r="ZU1327" s="4"/>
      <c r="ZY1327" s="4"/>
      <c r="AAK1327" s="4"/>
      <c r="AAO1327" s="4"/>
      <c r="ABA1327" s="4"/>
      <c r="ABE1327" s="4"/>
      <c r="ABQ1327" s="4"/>
      <c r="ABU1327" s="4"/>
      <c r="ACG1327" s="4"/>
      <c r="ACK1327" s="4"/>
      <c r="ACW1327" s="4"/>
      <c r="ADA1327" s="4"/>
      <c r="ADM1327" s="4"/>
      <c r="ADQ1327" s="4"/>
      <c r="AEC1327" s="4"/>
      <c r="AEG1327" s="4"/>
      <c r="AES1327" s="4"/>
      <c r="AEW1327" s="4"/>
      <c r="AFI1327" s="4"/>
      <c r="AFM1327" s="4"/>
      <c r="AFY1327" s="4"/>
      <c r="AGC1327" s="4"/>
      <c r="AGO1327" s="4"/>
      <c r="AGS1327" s="4"/>
      <c r="AHE1327" s="4"/>
      <c r="AHI1327" s="4"/>
      <c r="AHU1327" s="4"/>
      <c r="AHY1327" s="4"/>
      <c r="AIK1327" s="4"/>
      <c r="AIO1327" s="4"/>
      <c r="AJA1327" s="4"/>
      <c r="AJE1327" s="4"/>
      <c r="AJQ1327" s="4"/>
      <c r="AJU1327" s="4"/>
      <c r="AKG1327" s="4"/>
      <c r="AKK1327" s="4"/>
      <c r="AKW1327" s="4"/>
      <c r="ALA1327" s="4"/>
      <c r="ALM1327" s="4"/>
      <c r="ALQ1327" s="4"/>
      <c r="AMC1327" s="4"/>
      <c r="AMG1327" s="4"/>
      <c r="AMS1327" s="4"/>
      <c r="AMW1327" s="4"/>
      <c r="ANI1327" s="4"/>
      <c r="ANM1327" s="4"/>
      <c r="ANY1327" s="4"/>
      <c r="AOC1327" s="4"/>
      <c r="AOO1327" s="4"/>
      <c r="AOS1327" s="4"/>
      <c r="APE1327" s="4"/>
      <c r="API1327" s="4"/>
      <c r="APU1327" s="4"/>
      <c r="APY1327" s="4"/>
      <c r="AQK1327" s="4"/>
      <c r="AQO1327" s="4"/>
      <c r="ARA1327" s="4"/>
      <c r="ARE1327" s="4"/>
      <c r="ARQ1327" s="4"/>
      <c r="ARU1327" s="4"/>
      <c r="ASG1327" s="4"/>
      <c r="ASK1327" s="4"/>
      <c r="ASW1327" s="4"/>
      <c r="ATA1327" s="4"/>
      <c r="ATM1327" s="4"/>
      <c r="ATQ1327" s="4"/>
      <c r="AUC1327" s="4"/>
      <c r="AUG1327" s="4"/>
      <c r="AUS1327" s="4"/>
      <c r="AUW1327" s="4"/>
      <c r="AVI1327" s="4"/>
      <c r="AVM1327" s="4"/>
      <c r="AVY1327" s="4"/>
      <c r="AWC1327" s="4"/>
      <c r="AWO1327" s="4"/>
      <c r="AWS1327" s="4"/>
      <c r="AXE1327" s="4"/>
      <c r="AXI1327" s="4"/>
      <c r="AXU1327" s="4"/>
      <c r="AXY1327" s="4"/>
      <c r="AYK1327" s="4"/>
      <c r="AYO1327" s="4"/>
      <c r="AZA1327" s="4"/>
      <c r="AZE1327" s="4"/>
      <c r="AZQ1327" s="4"/>
      <c r="AZU1327" s="4"/>
      <c r="BAG1327" s="4"/>
      <c r="BAK1327" s="4"/>
      <c r="BAW1327" s="4"/>
      <c r="BBA1327" s="4"/>
      <c r="BBM1327" s="4"/>
      <c r="BBQ1327" s="4"/>
      <c r="BCC1327" s="4"/>
      <c r="BCG1327" s="4"/>
      <c r="BCS1327" s="4"/>
      <c r="BCW1327" s="4"/>
      <c r="BDI1327" s="4"/>
      <c r="BDM1327" s="4"/>
      <c r="BDY1327" s="4"/>
      <c r="BEC1327" s="4"/>
      <c r="BEO1327" s="4"/>
      <c r="BES1327" s="4"/>
      <c r="BFE1327" s="4"/>
      <c r="BFI1327" s="4"/>
      <c r="BFU1327" s="4"/>
    </row>
    <row r="1328" spans="1:1021 1033:1529" x14ac:dyDescent="0.2">
      <c r="A1328" s="4"/>
      <c r="D1328" s="16"/>
      <c r="CO1328" s="4"/>
      <c r="DA1328" s="4"/>
      <c r="DE1328" s="4"/>
      <c r="DQ1328" s="4"/>
      <c r="DU1328" s="4"/>
      <c r="EG1328" s="4"/>
      <c r="EK1328" s="4"/>
      <c r="EW1328" s="4"/>
      <c r="FA1328" s="4"/>
      <c r="FM1328" s="4"/>
      <c r="FQ1328" s="4"/>
      <c r="GC1328" s="4"/>
      <c r="GG1328" s="4"/>
      <c r="GS1328" s="4"/>
      <c r="GW1328" s="4"/>
      <c r="HI1328" s="4"/>
      <c r="HM1328" s="4"/>
      <c r="HY1328" s="4"/>
      <c r="IC1328" s="4"/>
      <c r="IO1328" s="4"/>
      <c r="IS1328" s="4"/>
      <c r="JE1328" s="4"/>
      <c r="JI1328" s="4"/>
      <c r="JU1328" s="4"/>
      <c r="JY1328" s="4"/>
      <c r="KK1328" s="4"/>
      <c r="KO1328" s="4"/>
      <c r="LA1328" s="4"/>
      <c r="LE1328" s="4"/>
      <c r="LQ1328" s="4"/>
      <c r="LU1328" s="4"/>
      <c r="MG1328" s="4"/>
      <c r="MK1328" s="4"/>
      <c r="MW1328" s="4"/>
      <c r="NA1328" s="4"/>
      <c r="NM1328" s="4"/>
      <c r="NQ1328" s="4"/>
      <c r="OC1328" s="4"/>
      <c r="OG1328" s="4"/>
      <c r="OS1328" s="4"/>
      <c r="OW1328" s="4"/>
      <c r="PI1328" s="4"/>
      <c r="PM1328" s="4"/>
      <c r="PY1328" s="4"/>
      <c r="QC1328" s="4"/>
      <c r="QO1328" s="4"/>
      <c r="QS1328" s="4"/>
      <c r="RE1328" s="4"/>
      <c r="RI1328" s="4"/>
      <c r="RU1328" s="4"/>
      <c r="RY1328" s="4"/>
      <c r="SK1328" s="4"/>
      <c r="SO1328" s="4"/>
      <c r="TA1328" s="4"/>
      <c r="TE1328" s="4"/>
      <c r="TQ1328" s="4"/>
      <c r="TU1328" s="4"/>
      <c r="UG1328" s="4"/>
      <c r="UK1328" s="4"/>
      <c r="UW1328" s="4"/>
      <c r="VA1328" s="4"/>
      <c r="VM1328" s="4"/>
      <c r="VQ1328" s="4"/>
      <c r="WC1328" s="4"/>
      <c r="WG1328" s="4"/>
      <c r="WS1328" s="4"/>
      <c r="WW1328" s="4"/>
      <c r="XI1328" s="4"/>
      <c r="XM1328" s="4"/>
      <c r="XY1328" s="4"/>
      <c r="YC1328" s="4"/>
      <c r="YO1328" s="4"/>
      <c r="YS1328" s="4"/>
      <c r="ZE1328" s="4"/>
      <c r="ZI1328" s="4"/>
      <c r="ZU1328" s="4"/>
      <c r="ZY1328" s="4"/>
      <c r="AAK1328" s="4"/>
      <c r="AAO1328" s="4"/>
      <c r="ABA1328" s="4"/>
      <c r="ABE1328" s="4"/>
      <c r="ABQ1328" s="4"/>
      <c r="ABU1328" s="4"/>
      <c r="ACG1328" s="4"/>
      <c r="ACK1328" s="4"/>
      <c r="ACW1328" s="4"/>
      <c r="ADA1328" s="4"/>
      <c r="ADM1328" s="4"/>
      <c r="ADQ1328" s="4"/>
      <c r="AEC1328" s="4"/>
      <c r="AEG1328" s="4"/>
      <c r="AES1328" s="4"/>
      <c r="AEW1328" s="4"/>
      <c r="AFI1328" s="4"/>
      <c r="AFM1328" s="4"/>
      <c r="AFY1328" s="4"/>
      <c r="AGC1328" s="4"/>
      <c r="AGO1328" s="4"/>
      <c r="AGS1328" s="4"/>
      <c r="AHE1328" s="4"/>
      <c r="AHI1328" s="4"/>
      <c r="AHU1328" s="4"/>
      <c r="AHY1328" s="4"/>
      <c r="AIK1328" s="4"/>
      <c r="AIO1328" s="4"/>
      <c r="AJA1328" s="4"/>
      <c r="AJE1328" s="4"/>
      <c r="AJQ1328" s="4"/>
      <c r="AJU1328" s="4"/>
      <c r="AKG1328" s="4"/>
      <c r="AKK1328" s="4"/>
      <c r="AKW1328" s="4"/>
      <c r="ALA1328" s="4"/>
      <c r="ALM1328" s="4"/>
      <c r="ALQ1328" s="4"/>
      <c r="AMC1328" s="4"/>
      <c r="AMG1328" s="4"/>
      <c r="AMS1328" s="4"/>
      <c r="AMW1328" s="4"/>
      <c r="ANI1328" s="4"/>
      <c r="ANM1328" s="4"/>
      <c r="ANY1328" s="4"/>
      <c r="AOC1328" s="4"/>
      <c r="AOO1328" s="4"/>
      <c r="AOS1328" s="4"/>
      <c r="APE1328" s="4"/>
      <c r="API1328" s="4"/>
      <c r="APU1328" s="4"/>
      <c r="APY1328" s="4"/>
      <c r="AQK1328" s="4"/>
      <c r="AQO1328" s="4"/>
      <c r="ARA1328" s="4"/>
      <c r="ARE1328" s="4"/>
      <c r="ARQ1328" s="4"/>
      <c r="ARU1328" s="4"/>
      <c r="ASG1328" s="4"/>
      <c r="ASK1328" s="4"/>
      <c r="ASW1328" s="4"/>
      <c r="ATA1328" s="4"/>
      <c r="ATM1328" s="4"/>
      <c r="ATQ1328" s="4"/>
      <c r="AUC1328" s="4"/>
      <c r="AUG1328" s="4"/>
      <c r="AUS1328" s="4"/>
      <c r="AUW1328" s="4"/>
      <c r="AVI1328" s="4"/>
      <c r="AVM1328" s="4"/>
      <c r="AVY1328" s="4"/>
      <c r="AWC1328" s="4"/>
      <c r="AWO1328" s="4"/>
      <c r="AWS1328" s="4"/>
      <c r="AXE1328" s="4"/>
      <c r="AXI1328" s="4"/>
      <c r="AXU1328" s="4"/>
      <c r="AXY1328" s="4"/>
      <c r="AYK1328" s="4"/>
      <c r="AYO1328" s="4"/>
      <c r="AZA1328" s="4"/>
      <c r="AZE1328" s="4"/>
      <c r="AZQ1328" s="4"/>
      <c r="AZU1328" s="4"/>
      <c r="BAG1328" s="4"/>
      <c r="BAK1328" s="4"/>
      <c r="BAW1328" s="4"/>
      <c r="BBA1328" s="4"/>
      <c r="BBM1328" s="4"/>
      <c r="BBQ1328" s="4"/>
      <c r="BCC1328" s="4"/>
      <c r="BCG1328" s="4"/>
      <c r="BCS1328" s="4"/>
      <c r="BCW1328" s="4"/>
      <c r="BDI1328" s="4"/>
      <c r="BDM1328" s="4"/>
      <c r="BDY1328" s="4"/>
      <c r="BEC1328" s="4"/>
      <c r="BEO1328" s="4"/>
      <c r="BES1328" s="4"/>
      <c r="BFE1328" s="4"/>
      <c r="BFI1328" s="4"/>
      <c r="BFU1328" s="4"/>
    </row>
    <row r="1329" spans="1:1021 1033:1529" x14ac:dyDescent="0.2">
      <c r="A1329" s="4"/>
      <c r="D1329" s="16"/>
      <c r="CO1329" s="4"/>
      <c r="DA1329" s="4"/>
      <c r="DE1329" s="4"/>
      <c r="DQ1329" s="4"/>
      <c r="DU1329" s="4"/>
      <c r="EG1329" s="4"/>
      <c r="EK1329" s="4"/>
      <c r="EW1329" s="4"/>
      <c r="FA1329" s="4"/>
      <c r="FM1329" s="4"/>
      <c r="FQ1329" s="4"/>
      <c r="GC1329" s="4"/>
      <c r="GG1329" s="4"/>
      <c r="GS1329" s="4"/>
      <c r="GW1329" s="4"/>
      <c r="HI1329" s="4"/>
      <c r="HM1329" s="4"/>
      <c r="HY1329" s="4"/>
      <c r="IC1329" s="4"/>
      <c r="IO1329" s="4"/>
      <c r="IS1329" s="4"/>
      <c r="JE1329" s="4"/>
      <c r="JI1329" s="4"/>
      <c r="JU1329" s="4"/>
      <c r="JY1329" s="4"/>
      <c r="KK1329" s="4"/>
      <c r="KO1329" s="4"/>
      <c r="LA1329" s="4"/>
      <c r="LE1329" s="4"/>
      <c r="LQ1329" s="4"/>
      <c r="LU1329" s="4"/>
      <c r="MG1329" s="4"/>
      <c r="MK1329" s="4"/>
      <c r="MW1329" s="4"/>
      <c r="NA1329" s="4"/>
      <c r="NM1329" s="4"/>
      <c r="NQ1329" s="4"/>
      <c r="OC1329" s="4"/>
      <c r="OG1329" s="4"/>
      <c r="OS1329" s="4"/>
      <c r="OW1329" s="4"/>
      <c r="PI1329" s="4"/>
      <c r="PM1329" s="4"/>
      <c r="PY1329" s="4"/>
      <c r="QC1329" s="4"/>
      <c r="QO1329" s="4"/>
      <c r="QS1329" s="4"/>
      <c r="RE1329" s="4"/>
      <c r="RI1329" s="4"/>
      <c r="RU1329" s="4"/>
      <c r="RY1329" s="4"/>
      <c r="SK1329" s="4"/>
      <c r="SO1329" s="4"/>
      <c r="TA1329" s="4"/>
      <c r="TE1329" s="4"/>
      <c r="TQ1329" s="4"/>
      <c r="TU1329" s="4"/>
      <c r="UG1329" s="4"/>
      <c r="UK1329" s="4"/>
      <c r="UW1329" s="4"/>
      <c r="VA1329" s="4"/>
      <c r="VM1329" s="4"/>
      <c r="VQ1329" s="4"/>
      <c r="WC1329" s="4"/>
      <c r="WG1329" s="4"/>
      <c r="WS1329" s="4"/>
      <c r="WW1329" s="4"/>
      <c r="XI1329" s="4"/>
      <c r="XM1329" s="4"/>
      <c r="XY1329" s="4"/>
      <c r="YC1329" s="4"/>
      <c r="YO1329" s="4"/>
      <c r="YS1329" s="4"/>
      <c r="ZE1329" s="4"/>
      <c r="ZI1329" s="4"/>
      <c r="ZU1329" s="4"/>
      <c r="ZY1329" s="4"/>
      <c r="AAK1329" s="4"/>
      <c r="AAO1329" s="4"/>
      <c r="ABA1329" s="4"/>
      <c r="ABE1329" s="4"/>
      <c r="ABQ1329" s="4"/>
      <c r="ABU1329" s="4"/>
      <c r="ACG1329" s="4"/>
      <c r="ACK1329" s="4"/>
      <c r="ACW1329" s="4"/>
      <c r="ADA1329" s="4"/>
      <c r="ADM1329" s="4"/>
      <c r="ADQ1329" s="4"/>
      <c r="AEC1329" s="4"/>
      <c r="AEG1329" s="4"/>
      <c r="AES1329" s="4"/>
      <c r="AEW1329" s="4"/>
      <c r="AFI1329" s="4"/>
      <c r="AFM1329" s="4"/>
      <c r="AFY1329" s="4"/>
      <c r="AGC1329" s="4"/>
      <c r="AGO1329" s="4"/>
      <c r="AGS1329" s="4"/>
      <c r="AHE1329" s="4"/>
      <c r="AHI1329" s="4"/>
      <c r="AHU1329" s="4"/>
      <c r="AHY1329" s="4"/>
      <c r="AIK1329" s="4"/>
      <c r="AIO1329" s="4"/>
      <c r="AJA1329" s="4"/>
      <c r="AJE1329" s="4"/>
      <c r="AJQ1329" s="4"/>
      <c r="AJU1329" s="4"/>
      <c r="AKG1329" s="4"/>
      <c r="AKK1329" s="4"/>
      <c r="AKW1329" s="4"/>
      <c r="ALA1329" s="4"/>
      <c r="ALM1329" s="4"/>
      <c r="ALQ1329" s="4"/>
      <c r="AMC1329" s="4"/>
      <c r="AMG1329" s="4"/>
      <c r="AMS1329" s="4"/>
      <c r="AMW1329" s="4"/>
      <c r="ANI1329" s="4"/>
      <c r="ANM1329" s="4"/>
      <c r="ANY1329" s="4"/>
      <c r="AOC1329" s="4"/>
      <c r="AOO1329" s="4"/>
      <c r="AOS1329" s="4"/>
      <c r="APE1329" s="4"/>
      <c r="API1329" s="4"/>
      <c r="APU1329" s="4"/>
      <c r="APY1329" s="4"/>
      <c r="AQK1329" s="4"/>
      <c r="AQO1329" s="4"/>
      <c r="ARA1329" s="4"/>
      <c r="ARE1329" s="4"/>
      <c r="ARQ1329" s="4"/>
      <c r="ARU1329" s="4"/>
      <c r="ASG1329" s="4"/>
      <c r="ASK1329" s="4"/>
      <c r="ASW1329" s="4"/>
      <c r="ATA1329" s="4"/>
      <c r="ATM1329" s="4"/>
      <c r="ATQ1329" s="4"/>
      <c r="AUC1329" s="4"/>
      <c r="AUG1329" s="4"/>
      <c r="AUS1329" s="4"/>
      <c r="AUW1329" s="4"/>
      <c r="AVI1329" s="4"/>
      <c r="AVM1329" s="4"/>
      <c r="AVY1329" s="4"/>
      <c r="AWC1329" s="4"/>
      <c r="AWO1329" s="4"/>
      <c r="AWS1329" s="4"/>
      <c r="AXE1329" s="4"/>
      <c r="AXI1329" s="4"/>
      <c r="AXU1329" s="4"/>
      <c r="AXY1329" s="4"/>
      <c r="AYK1329" s="4"/>
      <c r="AYO1329" s="4"/>
      <c r="AZA1329" s="4"/>
      <c r="AZE1329" s="4"/>
      <c r="AZQ1329" s="4"/>
      <c r="AZU1329" s="4"/>
      <c r="BAG1329" s="4"/>
      <c r="BAK1329" s="4"/>
      <c r="BAW1329" s="4"/>
      <c r="BBA1329" s="4"/>
      <c r="BBM1329" s="4"/>
      <c r="BBQ1329" s="4"/>
      <c r="BCC1329" s="4"/>
      <c r="BCG1329" s="4"/>
      <c r="BCS1329" s="4"/>
      <c r="BCW1329" s="4"/>
      <c r="BDI1329" s="4"/>
      <c r="BDM1329" s="4"/>
      <c r="BDY1329" s="4"/>
      <c r="BEC1329" s="4"/>
      <c r="BEO1329" s="4"/>
      <c r="BES1329" s="4"/>
      <c r="BFE1329" s="4"/>
      <c r="BFI1329" s="4"/>
      <c r="BFU1329" s="4"/>
    </row>
    <row r="1330" spans="1:1021 1033:1529" x14ac:dyDescent="0.2">
      <c r="A1330" s="4"/>
      <c r="D1330" s="16"/>
      <c r="CO1330" s="4"/>
      <c r="DA1330" s="4"/>
      <c r="DE1330" s="4"/>
      <c r="DQ1330" s="4"/>
      <c r="DU1330" s="4"/>
      <c r="EG1330" s="4"/>
      <c r="EK1330" s="4"/>
      <c r="EW1330" s="4"/>
      <c r="FA1330" s="4"/>
      <c r="FM1330" s="4"/>
      <c r="FQ1330" s="4"/>
      <c r="GC1330" s="4"/>
      <c r="GG1330" s="4"/>
      <c r="GS1330" s="4"/>
      <c r="GW1330" s="4"/>
      <c r="HI1330" s="4"/>
      <c r="HM1330" s="4"/>
      <c r="HY1330" s="4"/>
      <c r="IC1330" s="4"/>
      <c r="IO1330" s="4"/>
      <c r="IS1330" s="4"/>
      <c r="JE1330" s="4"/>
      <c r="JI1330" s="4"/>
      <c r="JU1330" s="4"/>
      <c r="JY1330" s="4"/>
      <c r="KK1330" s="4"/>
      <c r="KO1330" s="4"/>
      <c r="LA1330" s="4"/>
      <c r="LE1330" s="4"/>
      <c r="LQ1330" s="4"/>
      <c r="LU1330" s="4"/>
      <c r="MG1330" s="4"/>
      <c r="MK1330" s="4"/>
      <c r="MW1330" s="4"/>
      <c r="NA1330" s="4"/>
      <c r="NM1330" s="4"/>
      <c r="NQ1330" s="4"/>
      <c r="OC1330" s="4"/>
      <c r="OG1330" s="4"/>
      <c r="OS1330" s="4"/>
      <c r="OW1330" s="4"/>
      <c r="PI1330" s="4"/>
      <c r="PM1330" s="4"/>
      <c r="PY1330" s="4"/>
      <c r="QC1330" s="4"/>
      <c r="QO1330" s="4"/>
      <c r="QS1330" s="4"/>
      <c r="RE1330" s="4"/>
      <c r="RI1330" s="4"/>
      <c r="RU1330" s="4"/>
      <c r="RY1330" s="4"/>
      <c r="SK1330" s="4"/>
      <c r="SO1330" s="4"/>
      <c r="TA1330" s="4"/>
      <c r="TE1330" s="4"/>
      <c r="TQ1330" s="4"/>
      <c r="TU1330" s="4"/>
      <c r="UG1330" s="4"/>
      <c r="UK1330" s="4"/>
      <c r="UW1330" s="4"/>
      <c r="VA1330" s="4"/>
      <c r="VM1330" s="4"/>
      <c r="VQ1330" s="4"/>
      <c r="WC1330" s="4"/>
      <c r="WG1330" s="4"/>
      <c r="WS1330" s="4"/>
      <c r="WW1330" s="4"/>
      <c r="XI1330" s="4"/>
      <c r="XM1330" s="4"/>
      <c r="XY1330" s="4"/>
      <c r="YC1330" s="4"/>
      <c r="YO1330" s="4"/>
      <c r="YS1330" s="4"/>
      <c r="ZE1330" s="4"/>
      <c r="ZI1330" s="4"/>
      <c r="ZU1330" s="4"/>
      <c r="ZY1330" s="4"/>
      <c r="AAK1330" s="4"/>
      <c r="AAO1330" s="4"/>
      <c r="ABA1330" s="4"/>
      <c r="ABE1330" s="4"/>
      <c r="ABQ1330" s="4"/>
      <c r="ABU1330" s="4"/>
      <c r="ACG1330" s="4"/>
      <c r="ACK1330" s="4"/>
      <c r="ACW1330" s="4"/>
      <c r="ADA1330" s="4"/>
      <c r="ADM1330" s="4"/>
      <c r="ADQ1330" s="4"/>
      <c r="AEC1330" s="4"/>
      <c r="AEG1330" s="4"/>
      <c r="AES1330" s="4"/>
      <c r="AEW1330" s="4"/>
      <c r="AFI1330" s="4"/>
      <c r="AFM1330" s="4"/>
      <c r="AFY1330" s="4"/>
      <c r="AGC1330" s="4"/>
      <c r="AGO1330" s="4"/>
      <c r="AGS1330" s="4"/>
      <c r="AHE1330" s="4"/>
      <c r="AHI1330" s="4"/>
      <c r="AHU1330" s="4"/>
      <c r="AHY1330" s="4"/>
      <c r="AIK1330" s="4"/>
      <c r="AIO1330" s="4"/>
      <c r="AJA1330" s="4"/>
      <c r="AJE1330" s="4"/>
      <c r="AJQ1330" s="4"/>
      <c r="AJU1330" s="4"/>
      <c r="AKG1330" s="4"/>
      <c r="AKK1330" s="4"/>
      <c r="AKW1330" s="4"/>
      <c r="ALA1330" s="4"/>
      <c r="ALM1330" s="4"/>
      <c r="ALQ1330" s="4"/>
      <c r="AMC1330" s="4"/>
      <c r="AMG1330" s="4"/>
      <c r="AMS1330" s="4"/>
      <c r="AMW1330" s="4"/>
      <c r="ANI1330" s="4"/>
      <c r="ANM1330" s="4"/>
      <c r="ANY1330" s="4"/>
      <c r="AOC1330" s="4"/>
      <c r="AOO1330" s="4"/>
      <c r="AOS1330" s="4"/>
      <c r="APE1330" s="4"/>
      <c r="API1330" s="4"/>
      <c r="APU1330" s="4"/>
      <c r="APY1330" s="4"/>
      <c r="AQK1330" s="4"/>
      <c r="AQO1330" s="4"/>
      <c r="ARA1330" s="4"/>
      <c r="ARE1330" s="4"/>
      <c r="ARQ1330" s="4"/>
      <c r="ARU1330" s="4"/>
      <c r="ASG1330" s="4"/>
      <c r="ASK1330" s="4"/>
      <c r="ASW1330" s="4"/>
      <c r="ATA1330" s="4"/>
      <c r="ATM1330" s="4"/>
      <c r="ATQ1330" s="4"/>
      <c r="AUC1330" s="4"/>
      <c r="AUG1330" s="4"/>
      <c r="AUS1330" s="4"/>
      <c r="AUW1330" s="4"/>
      <c r="AVI1330" s="4"/>
      <c r="AVM1330" s="4"/>
      <c r="AVY1330" s="4"/>
      <c r="AWC1330" s="4"/>
      <c r="AWO1330" s="4"/>
      <c r="AWS1330" s="4"/>
      <c r="AXE1330" s="4"/>
      <c r="AXI1330" s="4"/>
      <c r="AXU1330" s="4"/>
      <c r="AXY1330" s="4"/>
      <c r="AYK1330" s="4"/>
      <c r="AYO1330" s="4"/>
      <c r="AZA1330" s="4"/>
      <c r="AZE1330" s="4"/>
      <c r="AZQ1330" s="4"/>
      <c r="AZU1330" s="4"/>
      <c r="BAG1330" s="4"/>
      <c r="BAK1330" s="4"/>
      <c r="BAW1330" s="4"/>
      <c r="BBA1330" s="4"/>
      <c r="BBM1330" s="4"/>
      <c r="BBQ1330" s="4"/>
      <c r="BCC1330" s="4"/>
      <c r="BCG1330" s="4"/>
      <c r="BCS1330" s="4"/>
      <c r="BCW1330" s="4"/>
      <c r="BDI1330" s="4"/>
      <c r="BDM1330" s="4"/>
      <c r="BDY1330" s="4"/>
      <c r="BEC1330" s="4"/>
      <c r="BEO1330" s="4"/>
      <c r="BES1330" s="4"/>
      <c r="BFE1330" s="4"/>
      <c r="BFI1330" s="4"/>
      <c r="BFU1330" s="4"/>
    </row>
    <row r="1331" spans="1:1021 1033:1529" x14ac:dyDescent="0.2">
      <c r="A1331" s="4"/>
      <c r="D1331" s="16"/>
      <c r="CO1331" s="4"/>
      <c r="DA1331" s="4"/>
      <c r="DE1331" s="4"/>
      <c r="DQ1331" s="4"/>
      <c r="DU1331" s="4"/>
      <c r="EG1331" s="4"/>
      <c r="EK1331" s="4"/>
      <c r="EW1331" s="4"/>
      <c r="FA1331" s="4"/>
      <c r="FM1331" s="4"/>
      <c r="FQ1331" s="4"/>
      <c r="GC1331" s="4"/>
      <c r="GG1331" s="4"/>
      <c r="GS1331" s="4"/>
      <c r="GW1331" s="4"/>
      <c r="HI1331" s="4"/>
      <c r="HM1331" s="4"/>
      <c r="HY1331" s="4"/>
      <c r="IC1331" s="4"/>
      <c r="IO1331" s="4"/>
      <c r="IS1331" s="4"/>
      <c r="JE1331" s="4"/>
      <c r="JI1331" s="4"/>
      <c r="JU1331" s="4"/>
      <c r="JY1331" s="4"/>
      <c r="KK1331" s="4"/>
      <c r="KO1331" s="4"/>
      <c r="LA1331" s="4"/>
      <c r="LE1331" s="4"/>
      <c r="LQ1331" s="4"/>
      <c r="LU1331" s="4"/>
      <c r="MG1331" s="4"/>
      <c r="MK1331" s="4"/>
      <c r="MW1331" s="4"/>
      <c r="NA1331" s="4"/>
      <c r="NM1331" s="4"/>
      <c r="NQ1331" s="4"/>
      <c r="OC1331" s="4"/>
      <c r="OG1331" s="4"/>
      <c r="OS1331" s="4"/>
      <c r="OW1331" s="4"/>
      <c r="PI1331" s="4"/>
      <c r="PM1331" s="4"/>
      <c r="PY1331" s="4"/>
      <c r="QC1331" s="4"/>
      <c r="QO1331" s="4"/>
      <c r="QS1331" s="4"/>
      <c r="RE1331" s="4"/>
      <c r="RI1331" s="4"/>
      <c r="RU1331" s="4"/>
      <c r="RY1331" s="4"/>
      <c r="SK1331" s="4"/>
      <c r="SO1331" s="4"/>
      <c r="TA1331" s="4"/>
      <c r="TE1331" s="4"/>
      <c r="TQ1331" s="4"/>
      <c r="TU1331" s="4"/>
      <c r="UG1331" s="4"/>
      <c r="UK1331" s="4"/>
      <c r="UW1331" s="4"/>
      <c r="VA1331" s="4"/>
      <c r="VM1331" s="4"/>
      <c r="VQ1331" s="4"/>
      <c r="WC1331" s="4"/>
      <c r="WG1331" s="4"/>
      <c r="WS1331" s="4"/>
      <c r="WW1331" s="4"/>
      <c r="XI1331" s="4"/>
      <c r="XM1331" s="4"/>
      <c r="XY1331" s="4"/>
      <c r="YC1331" s="4"/>
      <c r="YO1331" s="4"/>
      <c r="YS1331" s="4"/>
      <c r="ZE1331" s="4"/>
      <c r="ZI1331" s="4"/>
      <c r="ZU1331" s="4"/>
      <c r="ZY1331" s="4"/>
      <c r="AAK1331" s="4"/>
      <c r="AAO1331" s="4"/>
      <c r="ABA1331" s="4"/>
      <c r="ABE1331" s="4"/>
      <c r="ABQ1331" s="4"/>
      <c r="ABU1331" s="4"/>
      <c r="ACG1331" s="4"/>
      <c r="ACK1331" s="4"/>
      <c r="ACW1331" s="4"/>
      <c r="ADA1331" s="4"/>
      <c r="ADM1331" s="4"/>
      <c r="ADQ1331" s="4"/>
      <c r="AEC1331" s="4"/>
      <c r="AEG1331" s="4"/>
      <c r="AES1331" s="4"/>
      <c r="AEW1331" s="4"/>
      <c r="AFI1331" s="4"/>
      <c r="AFM1331" s="4"/>
      <c r="AFY1331" s="4"/>
      <c r="AGC1331" s="4"/>
      <c r="AGO1331" s="4"/>
      <c r="AGS1331" s="4"/>
      <c r="AHE1331" s="4"/>
      <c r="AHI1331" s="4"/>
      <c r="AHU1331" s="4"/>
      <c r="AHY1331" s="4"/>
      <c r="AIK1331" s="4"/>
      <c r="AIO1331" s="4"/>
      <c r="AJA1331" s="4"/>
      <c r="AJE1331" s="4"/>
      <c r="AJQ1331" s="4"/>
      <c r="AJU1331" s="4"/>
      <c r="AKG1331" s="4"/>
      <c r="AKK1331" s="4"/>
      <c r="AKW1331" s="4"/>
      <c r="ALA1331" s="4"/>
      <c r="ALM1331" s="4"/>
      <c r="ALQ1331" s="4"/>
      <c r="AMC1331" s="4"/>
      <c r="AMG1331" s="4"/>
      <c r="AMS1331" s="4"/>
      <c r="AMW1331" s="4"/>
      <c r="ANI1331" s="4"/>
      <c r="ANM1331" s="4"/>
      <c r="ANY1331" s="4"/>
      <c r="AOC1331" s="4"/>
      <c r="AOO1331" s="4"/>
      <c r="AOS1331" s="4"/>
      <c r="APE1331" s="4"/>
      <c r="API1331" s="4"/>
      <c r="APU1331" s="4"/>
      <c r="APY1331" s="4"/>
      <c r="AQK1331" s="4"/>
      <c r="AQO1331" s="4"/>
      <c r="ARA1331" s="4"/>
      <c r="ARE1331" s="4"/>
      <c r="ARQ1331" s="4"/>
      <c r="ARU1331" s="4"/>
      <c r="ASG1331" s="4"/>
      <c r="ASK1331" s="4"/>
      <c r="ASW1331" s="4"/>
      <c r="ATA1331" s="4"/>
      <c r="ATM1331" s="4"/>
      <c r="ATQ1331" s="4"/>
      <c r="AUC1331" s="4"/>
      <c r="AUG1331" s="4"/>
      <c r="AUS1331" s="4"/>
      <c r="AUW1331" s="4"/>
      <c r="AVI1331" s="4"/>
      <c r="AVM1331" s="4"/>
      <c r="AVY1331" s="4"/>
      <c r="AWC1331" s="4"/>
      <c r="AWO1331" s="4"/>
      <c r="AWS1331" s="4"/>
      <c r="AXE1331" s="4"/>
      <c r="AXI1331" s="4"/>
      <c r="AXU1331" s="4"/>
      <c r="AXY1331" s="4"/>
      <c r="AYK1331" s="4"/>
      <c r="AYO1331" s="4"/>
      <c r="AZA1331" s="4"/>
      <c r="AZE1331" s="4"/>
      <c r="AZQ1331" s="4"/>
      <c r="AZU1331" s="4"/>
      <c r="BAG1331" s="4"/>
      <c r="BAK1331" s="4"/>
      <c r="BAW1331" s="4"/>
      <c r="BBA1331" s="4"/>
      <c r="BBM1331" s="4"/>
      <c r="BBQ1331" s="4"/>
      <c r="BCC1331" s="4"/>
      <c r="BCG1331" s="4"/>
      <c r="BCS1331" s="4"/>
      <c r="BCW1331" s="4"/>
      <c r="BDI1331" s="4"/>
      <c r="BDM1331" s="4"/>
      <c r="BDY1331" s="4"/>
      <c r="BEC1331" s="4"/>
      <c r="BEO1331" s="4"/>
      <c r="BES1331" s="4"/>
      <c r="BFE1331" s="4"/>
      <c r="BFI1331" s="4"/>
      <c r="BFU1331" s="4"/>
    </row>
    <row r="1332" spans="1:1021 1033:1529" x14ac:dyDescent="0.2">
      <c r="A1332" s="4"/>
      <c r="D1332" s="16"/>
      <c r="CO1332" s="4"/>
      <c r="DA1332" s="4"/>
      <c r="DE1332" s="4"/>
      <c r="DQ1332" s="4"/>
      <c r="DU1332" s="4"/>
      <c r="EG1332" s="4"/>
      <c r="EK1332" s="4"/>
      <c r="EW1332" s="4"/>
      <c r="FA1332" s="4"/>
      <c r="FM1332" s="4"/>
      <c r="FQ1332" s="4"/>
      <c r="GC1332" s="4"/>
      <c r="GG1332" s="4"/>
      <c r="GS1332" s="4"/>
      <c r="GW1332" s="4"/>
      <c r="HI1332" s="4"/>
      <c r="HM1332" s="4"/>
      <c r="HY1332" s="4"/>
      <c r="IC1332" s="4"/>
      <c r="IO1332" s="4"/>
      <c r="IS1332" s="4"/>
      <c r="JE1332" s="4"/>
      <c r="JI1332" s="4"/>
      <c r="JU1332" s="4"/>
      <c r="JY1332" s="4"/>
      <c r="KK1332" s="4"/>
      <c r="KO1332" s="4"/>
      <c r="LA1332" s="4"/>
      <c r="LE1332" s="4"/>
      <c r="LQ1332" s="4"/>
      <c r="LU1332" s="4"/>
      <c r="MG1332" s="4"/>
      <c r="MK1332" s="4"/>
      <c r="MW1332" s="4"/>
      <c r="NA1332" s="4"/>
      <c r="NM1332" s="4"/>
      <c r="NQ1332" s="4"/>
      <c r="OC1332" s="4"/>
      <c r="OG1332" s="4"/>
      <c r="OS1332" s="4"/>
      <c r="OW1332" s="4"/>
      <c r="PI1332" s="4"/>
      <c r="PM1332" s="4"/>
      <c r="PY1332" s="4"/>
      <c r="QC1332" s="4"/>
      <c r="QO1332" s="4"/>
      <c r="QS1332" s="4"/>
      <c r="RE1332" s="4"/>
      <c r="RI1332" s="4"/>
      <c r="RU1332" s="4"/>
      <c r="RY1332" s="4"/>
      <c r="SK1332" s="4"/>
      <c r="SO1332" s="4"/>
      <c r="TA1332" s="4"/>
      <c r="TE1332" s="4"/>
      <c r="TQ1332" s="4"/>
      <c r="TU1332" s="4"/>
      <c r="UG1332" s="4"/>
      <c r="UK1332" s="4"/>
      <c r="UW1332" s="4"/>
      <c r="VA1332" s="4"/>
      <c r="VM1332" s="4"/>
      <c r="VQ1332" s="4"/>
      <c r="WC1332" s="4"/>
      <c r="WG1332" s="4"/>
      <c r="WS1332" s="4"/>
      <c r="WW1332" s="4"/>
      <c r="XI1332" s="4"/>
      <c r="XM1332" s="4"/>
      <c r="XY1332" s="4"/>
      <c r="YC1332" s="4"/>
      <c r="YO1332" s="4"/>
      <c r="YS1332" s="4"/>
      <c r="ZE1332" s="4"/>
      <c r="ZI1332" s="4"/>
      <c r="ZU1332" s="4"/>
      <c r="ZY1332" s="4"/>
      <c r="AAK1332" s="4"/>
      <c r="AAO1332" s="4"/>
      <c r="ABA1332" s="4"/>
      <c r="ABE1332" s="4"/>
      <c r="ABQ1332" s="4"/>
      <c r="ABU1332" s="4"/>
      <c r="ACG1332" s="4"/>
      <c r="ACK1332" s="4"/>
      <c r="ACW1332" s="4"/>
      <c r="ADA1332" s="4"/>
      <c r="ADM1332" s="4"/>
      <c r="ADQ1332" s="4"/>
      <c r="AEC1332" s="4"/>
      <c r="AEG1332" s="4"/>
      <c r="AES1332" s="4"/>
      <c r="AFM1332" s="4"/>
      <c r="AFY1332" s="4"/>
      <c r="AGC1332" s="4"/>
      <c r="AGO1332" s="4"/>
      <c r="AGS1332" s="4"/>
      <c r="AHE1332" s="4"/>
      <c r="AHI1332" s="4"/>
      <c r="AHU1332" s="4"/>
      <c r="AHY1332" s="4"/>
      <c r="AIK1332" s="4"/>
      <c r="AIO1332" s="4"/>
      <c r="AJA1332" s="4"/>
      <c r="AJE1332" s="4"/>
      <c r="AJQ1332" s="4"/>
      <c r="AJU1332" s="4"/>
      <c r="AKG1332" s="4"/>
      <c r="AKK1332" s="4"/>
      <c r="AKW1332" s="4"/>
      <c r="ALA1332" s="4"/>
      <c r="ALM1332" s="4"/>
      <c r="ALQ1332" s="4"/>
      <c r="AMC1332" s="4"/>
      <c r="AMG1332" s="4"/>
      <c r="AMS1332" s="4"/>
      <c r="AMW1332" s="4"/>
      <c r="ANI1332" s="4"/>
      <c r="ANM1332" s="4"/>
      <c r="ANY1332" s="4"/>
      <c r="AOC1332" s="4"/>
      <c r="AOO1332" s="4"/>
      <c r="AOS1332" s="4"/>
      <c r="APE1332" s="4"/>
      <c r="API1332" s="4"/>
      <c r="APU1332" s="4"/>
      <c r="APY1332" s="4"/>
      <c r="AQK1332" s="4"/>
      <c r="AQO1332" s="4"/>
      <c r="ARA1332" s="4"/>
      <c r="ARE1332" s="4"/>
      <c r="ARQ1332" s="4"/>
      <c r="ARU1332" s="4"/>
      <c r="ASG1332" s="4"/>
      <c r="ASK1332" s="4"/>
      <c r="ASW1332" s="4"/>
      <c r="ATA1332" s="4"/>
      <c r="ATM1332" s="4"/>
      <c r="ATQ1332" s="4"/>
      <c r="AUC1332" s="4"/>
      <c r="AUG1332" s="4"/>
      <c r="AUS1332" s="4"/>
      <c r="AUW1332" s="4"/>
      <c r="AVI1332" s="4"/>
      <c r="AVM1332" s="4"/>
      <c r="AVY1332" s="4"/>
      <c r="AWC1332" s="4"/>
      <c r="AWO1332" s="4"/>
      <c r="AWS1332" s="4"/>
      <c r="AXE1332" s="4"/>
      <c r="AXI1332" s="4"/>
      <c r="AXU1332" s="4"/>
      <c r="AXY1332" s="4"/>
      <c r="AYK1332" s="4"/>
      <c r="AYO1332" s="4"/>
      <c r="AZA1332" s="4"/>
      <c r="AZE1332" s="4"/>
      <c r="AZQ1332" s="4"/>
      <c r="AZU1332" s="4"/>
      <c r="BAG1332" s="4"/>
      <c r="BAK1332" s="4"/>
      <c r="BAW1332" s="4"/>
      <c r="BBA1332" s="4"/>
      <c r="BBM1332" s="4"/>
      <c r="BBQ1332" s="4"/>
      <c r="BCC1332" s="4"/>
      <c r="BCG1332" s="4"/>
      <c r="BCS1332" s="4"/>
      <c r="BCW1332" s="4"/>
      <c r="BDI1332" s="4"/>
      <c r="BDM1332" s="4"/>
      <c r="BDY1332" s="4"/>
      <c r="BEC1332" s="4"/>
      <c r="BEO1332" s="4"/>
      <c r="BES1332" s="4"/>
      <c r="BFE1332" s="4"/>
      <c r="BFI1332" s="4"/>
      <c r="BFU1332" s="4"/>
    </row>
    <row r="1333" spans="1:1021 1033:1529" x14ac:dyDescent="0.2">
      <c r="A1333" s="4"/>
      <c r="D1333" s="16"/>
      <c r="CO1333" s="4"/>
      <c r="DA1333" s="4"/>
      <c r="DE1333" s="4"/>
      <c r="DQ1333" s="4"/>
      <c r="DU1333" s="4"/>
      <c r="EG1333" s="4"/>
      <c r="EK1333" s="4"/>
      <c r="EW1333" s="4"/>
      <c r="FA1333" s="4"/>
      <c r="FM1333" s="4"/>
      <c r="FQ1333" s="4"/>
      <c r="GC1333" s="4"/>
      <c r="GG1333" s="4"/>
      <c r="GS1333" s="4"/>
      <c r="GW1333" s="4"/>
      <c r="HI1333" s="4"/>
      <c r="HM1333" s="4"/>
      <c r="HY1333" s="4"/>
      <c r="IC1333" s="4"/>
      <c r="IO1333" s="4"/>
      <c r="IS1333" s="4"/>
      <c r="JE1333" s="4"/>
      <c r="JI1333" s="4"/>
      <c r="JU1333" s="4"/>
      <c r="JY1333" s="4"/>
      <c r="KK1333" s="4"/>
      <c r="KO1333" s="4"/>
      <c r="LA1333" s="4"/>
      <c r="LE1333" s="4"/>
      <c r="LQ1333" s="4"/>
      <c r="LU1333" s="4"/>
      <c r="MG1333" s="4"/>
      <c r="MK1333" s="4"/>
      <c r="MW1333" s="4"/>
      <c r="NA1333" s="4"/>
      <c r="NM1333" s="4"/>
      <c r="NQ1333" s="4"/>
      <c r="OC1333" s="4"/>
      <c r="OG1333" s="4"/>
      <c r="OS1333" s="4"/>
      <c r="OW1333" s="4"/>
      <c r="PI1333" s="4"/>
      <c r="PM1333" s="4"/>
      <c r="PY1333" s="4"/>
      <c r="QC1333" s="4"/>
      <c r="QO1333" s="4"/>
      <c r="QS1333" s="4"/>
      <c r="RE1333" s="4"/>
      <c r="RI1333" s="4"/>
      <c r="RU1333" s="4"/>
      <c r="RY1333" s="4"/>
      <c r="SK1333" s="4"/>
      <c r="SO1333" s="4"/>
      <c r="TA1333" s="4"/>
      <c r="TE1333" s="4"/>
      <c r="TQ1333" s="4"/>
      <c r="TU1333" s="4"/>
      <c r="UG1333" s="4"/>
      <c r="UK1333" s="4"/>
      <c r="UW1333" s="4"/>
      <c r="VA1333" s="4"/>
      <c r="VM1333" s="4"/>
      <c r="VQ1333" s="4"/>
      <c r="WC1333" s="4"/>
      <c r="WG1333" s="4"/>
      <c r="WS1333" s="4"/>
      <c r="WW1333" s="4"/>
      <c r="XI1333" s="4"/>
      <c r="XM1333" s="4"/>
      <c r="XY1333" s="4"/>
      <c r="YC1333" s="4"/>
      <c r="YO1333" s="4"/>
      <c r="YS1333" s="4"/>
      <c r="ZE1333" s="4"/>
      <c r="ZI1333" s="4"/>
      <c r="ZU1333" s="4"/>
      <c r="ZY1333" s="4"/>
      <c r="AAK1333" s="4"/>
      <c r="AAO1333" s="4"/>
      <c r="ABA1333" s="4"/>
      <c r="ABE1333" s="4"/>
      <c r="ABQ1333" s="4"/>
      <c r="ABU1333" s="4"/>
      <c r="ACG1333" s="4"/>
      <c r="ACK1333" s="4"/>
      <c r="ACW1333" s="4"/>
      <c r="ADA1333" s="4"/>
      <c r="ADM1333" s="4"/>
      <c r="ADQ1333" s="4"/>
      <c r="AEC1333" s="4"/>
      <c r="AEG1333" s="4"/>
      <c r="AES1333" s="4"/>
      <c r="AFM1333" s="4"/>
      <c r="AFY1333" s="4"/>
      <c r="AGC1333" s="4"/>
      <c r="AGO1333" s="4"/>
      <c r="AGS1333" s="4"/>
      <c r="AHE1333" s="4"/>
      <c r="AHI1333" s="4"/>
      <c r="AHU1333" s="4"/>
      <c r="AHY1333" s="4"/>
      <c r="AIK1333" s="4"/>
      <c r="AIO1333" s="4"/>
      <c r="AJA1333" s="4"/>
      <c r="AJE1333" s="4"/>
      <c r="AJQ1333" s="4"/>
      <c r="AJU1333" s="4"/>
      <c r="AKG1333" s="4"/>
      <c r="AKK1333" s="4"/>
      <c r="AKW1333" s="4"/>
      <c r="ALA1333" s="4"/>
      <c r="ALM1333" s="4"/>
      <c r="ALQ1333" s="4"/>
      <c r="AMC1333" s="4"/>
      <c r="AMG1333" s="4"/>
      <c r="AMS1333" s="4"/>
      <c r="AMW1333" s="4"/>
      <c r="ANI1333" s="4"/>
      <c r="ANM1333" s="4"/>
      <c r="ANY1333" s="4"/>
      <c r="AOC1333" s="4"/>
      <c r="AOO1333" s="4"/>
      <c r="AOS1333" s="4"/>
      <c r="APE1333" s="4"/>
      <c r="API1333" s="4"/>
      <c r="APU1333" s="4"/>
      <c r="APY1333" s="4"/>
      <c r="AQK1333" s="4"/>
      <c r="AQO1333" s="4"/>
      <c r="ARA1333" s="4"/>
      <c r="ARE1333" s="4"/>
      <c r="ARQ1333" s="4"/>
      <c r="ARU1333" s="4"/>
      <c r="ASG1333" s="4"/>
      <c r="ASK1333" s="4"/>
      <c r="ASW1333" s="4"/>
      <c r="ATA1333" s="4"/>
      <c r="ATM1333" s="4"/>
      <c r="ATQ1333" s="4"/>
      <c r="AUC1333" s="4"/>
      <c r="AUG1333" s="4"/>
      <c r="AUS1333" s="4"/>
      <c r="AUW1333" s="4"/>
      <c r="AVI1333" s="4"/>
      <c r="AVM1333" s="4"/>
      <c r="AVY1333" s="4"/>
      <c r="AWC1333" s="4"/>
      <c r="AWO1333" s="4"/>
      <c r="AWS1333" s="4"/>
      <c r="AXE1333" s="4"/>
      <c r="AXI1333" s="4"/>
      <c r="AXU1333" s="4"/>
      <c r="AXY1333" s="4"/>
      <c r="AYK1333" s="4"/>
      <c r="AYO1333" s="4"/>
      <c r="AZA1333" s="4"/>
      <c r="AZE1333" s="4"/>
      <c r="AZQ1333" s="4"/>
      <c r="AZU1333" s="4"/>
      <c r="BAG1333" s="4"/>
      <c r="BAK1333" s="4"/>
      <c r="BAW1333" s="4"/>
      <c r="BBA1333" s="4"/>
      <c r="BBM1333" s="4"/>
      <c r="BBQ1333" s="4"/>
      <c r="BCC1333" s="4"/>
      <c r="BCG1333" s="4"/>
      <c r="BCS1333" s="4"/>
      <c r="BCW1333" s="4"/>
      <c r="BDI1333" s="4"/>
      <c r="BDM1333" s="4"/>
      <c r="BDY1333" s="4"/>
      <c r="BEC1333" s="4"/>
      <c r="BEO1333" s="4"/>
      <c r="BES1333" s="4"/>
      <c r="BFE1333" s="4"/>
      <c r="BFI1333" s="4"/>
      <c r="BFU1333" s="4"/>
    </row>
    <row r="1334" spans="1:1021 1033:1529" x14ac:dyDescent="0.2">
      <c r="A1334" s="4"/>
      <c r="D1334" s="16"/>
      <c r="CO1334" s="4"/>
      <c r="DA1334" s="4"/>
      <c r="DE1334" s="4"/>
      <c r="DQ1334" s="4"/>
      <c r="DU1334" s="4"/>
      <c r="EG1334" s="4"/>
      <c r="EK1334" s="4"/>
      <c r="EW1334" s="4"/>
      <c r="FA1334" s="4"/>
      <c r="FM1334" s="4"/>
      <c r="FQ1334" s="4"/>
      <c r="GC1334" s="4"/>
      <c r="GG1334" s="4"/>
      <c r="GS1334" s="4"/>
      <c r="GW1334" s="4"/>
      <c r="HI1334" s="4"/>
      <c r="HM1334" s="4"/>
      <c r="HY1334" s="4"/>
      <c r="IC1334" s="4"/>
      <c r="IO1334" s="4"/>
      <c r="IS1334" s="4"/>
      <c r="JE1334" s="4"/>
      <c r="JI1334" s="4"/>
      <c r="JU1334" s="4"/>
      <c r="JY1334" s="4"/>
      <c r="KK1334" s="4"/>
      <c r="KO1334" s="4"/>
      <c r="LA1334" s="4"/>
      <c r="LE1334" s="4"/>
      <c r="LQ1334" s="4"/>
      <c r="LU1334" s="4"/>
      <c r="MG1334" s="4"/>
      <c r="MK1334" s="4"/>
      <c r="MW1334" s="4"/>
      <c r="NA1334" s="4"/>
      <c r="NM1334" s="4"/>
      <c r="NQ1334" s="4"/>
      <c r="OC1334" s="4"/>
      <c r="OG1334" s="4"/>
      <c r="OS1334" s="4"/>
      <c r="OW1334" s="4"/>
      <c r="PI1334" s="4"/>
      <c r="PM1334" s="4"/>
      <c r="PY1334" s="4"/>
      <c r="QC1334" s="4"/>
      <c r="QO1334" s="4"/>
      <c r="QS1334" s="4"/>
      <c r="RE1334" s="4"/>
      <c r="RI1334" s="4"/>
      <c r="RU1334" s="4"/>
      <c r="RY1334" s="4"/>
      <c r="SK1334" s="4"/>
      <c r="SO1334" s="4"/>
      <c r="TA1334" s="4"/>
      <c r="TE1334" s="4"/>
      <c r="TQ1334" s="4"/>
      <c r="TU1334" s="4"/>
      <c r="UG1334" s="4"/>
      <c r="UK1334" s="4"/>
      <c r="UW1334" s="4"/>
      <c r="VA1334" s="4"/>
      <c r="VM1334" s="4"/>
      <c r="VQ1334" s="4"/>
      <c r="WC1334" s="4"/>
      <c r="WG1334" s="4"/>
      <c r="WS1334" s="4"/>
      <c r="WW1334" s="4"/>
      <c r="XI1334" s="4"/>
      <c r="XM1334" s="4"/>
      <c r="XY1334" s="4"/>
      <c r="YC1334" s="4"/>
      <c r="YO1334" s="4"/>
      <c r="YS1334" s="4"/>
      <c r="ZE1334" s="4"/>
      <c r="ZI1334" s="4"/>
      <c r="ZU1334" s="4"/>
      <c r="ZY1334" s="4"/>
      <c r="AAK1334" s="4"/>
      <c r="AAO1334" s="4"/>
      <c r="ABA1334" s="4"/>
      <c r="ABE1334" s="4"/>
      <c r="ABQ1334" s="4"/>
      <c r="ABU1334" s="4"/>
      <c r="ACG1334" s="4"/>
      <c r="ACK1334" s="4"/>
      <c r="ACW1334" s="4"/>
      <c r="ADA1334" s="4"/>
      <c r="ADM1334" s="4"/>
      <c r="ADQ1334" s="4"/>
      <c r="AEC1334" s="4"/>
      <c r="AEG1334" s="4"/>
      <c r="AES1334" s="4"/>
      <c r="AFM1334" s="4"/>
      <c r="AFY1334" s="4"/>
      <c r="AGC1334" s="4"/>
      <c r="AGO1334" s="4"/>
      <c r="AGS1334" s="4"/>
      <c r="AHE1334" s="4"/>
      <c r="AHI1334" s="4"/>
      <c r="AHU1334" s="4"/>
      <c r="AHY1334" s="4"/>
      <c r="AIK1334" s="4"/>
      <c r="AIO1334" s="4"/>
      <c r="AJA1334" s="4"/>
      <c r="AJE1334" s="4"/>
      <c r="AJQ1334" s="4"/>
      <c r="AJU1334" s="4"/>
      <c r="AKG1334" s="4"/>
      <c r="AKK1334" s="4"/>
      <c r="AKW1334" s="4"/>
      <c r="ALA1334" s="4"/>
      <c r="ALM1334" s="4"/>
      <c r="ALQ1334" s="4"/>
      <c r="AMC1334" s="4"/>
      <c r="AMG1334" s="4"/>
      <c r="AMS1334" s="4"/>
      <c r="AMW1334" s="4"/>
      <c r="ANI1334" s="4"/>
      <c r="ANM1334" s="4"/>
      <c r="ANY1334" s="4"/>
      <c r="AOC1334" s="4"/>
      <c r="AOO1334" s="4"/>
      <c r="AOS1334" s="4"/>
      <c r="APE1334" s="4"/>
      <c r="API1334" s="4"/>
      <c r="APU1334" s="4"/>
      <c r="APY1334" s="4"/>
      <c r="AQK1334" s="4"/>
      <c r="AQO1334" s="4"/>
      <c r="ARA1334" s="4"/>
      <c r="ARE1334" s="4"/>
      <c r="ARQ1334" s="4"/>
      <c r="ARU1334" s="4"/>
      <c r="ASG1334" s="4"/>
      <c r="ASK1334" s="4"/>
      <c r="ASW1334" s="4"/>
      <c r="ATA1334" s="4"/>
      <c r="ATM1334" s="4"/>
      <c r="ATQ1334" s="4"/>
      <c r="AUC1334" s="4"/>
      <c r="AUG1334" s="4"/>
      <c r="AUS1334" s="4"/>
      <c r="AUW1334" s="4"/>
      <c r="AVI1334" s="4"/>
      <c r="AVM1334" s="4"/>
      <c r="AVY1334" s="4"/>
      <c r="AWC1334" s="4"/>
      <c r="AWO1334" s="4"/>
      <c r="AWS1334" s="4"/>
      <c r="AXE1334" s="4"/>
      <c r="AXI1334" s="4"/>
      <c r="AXU1334" s="4"/>
      <c r="AXY1334" s="4"/>
      <c r="AYK1334" s="4"/>
      <c r="AYO1334" s="4"/>
      <c r="AZA1334" s="4"/>
      <c r="AZE1334" s="4"/>
      <c r="AZQ1334" s="4"/>
      <c r="AZU1334" s="4"/>
      <c r="BAG1334" s="4"/>
      <c r="BAK1334" s="4"/>
      <c r="BAW1334" s="4"/>
      <c r="BBA1334" s="4"/>
      <c r="BBM1334" s="4"/>
      <c r="BBQ1334" s="4"/>
      <c r="BCC1334" s="4"/>
      <c r="BCG1334" s="4"/>
      <c r="BCS1334" s="4"/>
      <c r="BCW1334" s="4"/>
      <c r="BDI1334" s="4"/>
      <c r="BDM1334" s="4"/>
      <c r="BDY1334" s="4"/>
      <c r="BEC1334" s="4"/>
      <c r="BEO1334" s="4"/>
      <c r="BES1334" s="4"/>
      <c r="BFE1334" s="4"/>
      <c r="BFI1334" s="4"/>
      <c r="BFU1334" s="4"/>
    </row>
    <row r="1335" spans="1:1021 1033:1529" x14ac:dyDescent="0.2">
      <c r="A1335" s="4"/>
      <c r="D1335" s="16"/>
      <c r="CO1335" s="4"/>
      <c r="DA1335" s="4"/>
      <c r="DE1335" s="4"/>
      <c r="DQ1335" s="4"/>
      <c r="DU1335" s="4"/>
      <c r="EG1335" s="4"/>
      <c r="EK1335" s="4"/>
      <c r="EW1335" s="4"/>
      <c r="FA1335" s="4"/>
      <c r="FM1335" s="4"/>
      <c r="FQ1335" s="4"/>
      <c r="GC1335" s="4"/>
      <c r="GG1335" s="4"/>
      <c r="GS1335" s="4"/>
      <c r="GW1335" s="4"/>
      <c r="HI1335" s="4"/>
      <c r="HM1335" s="4"/>
      <c r="HY1335" s="4"/>
      <c r="IC1335" s="4"/>
      <c r="IO1335" s="4"/>
      <c r="IS1335" s="4"/>
      <c r="JE1335" s="4"/>
      <c r="JI1335" s="4"/>
      <c r="JU1335" s="4"/>
      <c r="JY1335" s="4"/>
      <c r="KK1335" s="4"/>
      <c r="KO1335" s="4"/>
      <c r="LA1335" s="4"/>
      <c r="LE1335" s="4"/>
      <c r="LQ1335" s="4"/>
      <c r="LU1335" s="4"/>
      <c r="MG1335" s="4"/>
      <c r="MK1335" s="4"/>
      <c r="MW1335" s="4"/>
      <c r="NA1335" s="4"/>
      <c r="NM1335" s="4"/>
      <c r="NQ1335" s="4"/>
      <c r="OC1335" s="4"/>
      <c r="OG1335" s="4"/>
      <c r="OS1335" s="4"/>
      <c r="OW1335" s="4"/>
      <c r="PI1335" s="4"/>
      <c r="PM1335" s="4"/>
      <c r="PY1335" s="4"/>
      <c r="QC1335" s="4"/>
      <c r="QO1335" s="4"/>
      <c r="QS1335" s="4"/>
      <c r="RE1335" s="4"/>
      <c r="RI1335" s="4"/>
      <c r="RU1335" s="4"/>
      <c r="RY1335" s="4"/>
      <c r="SK1335" s="4"/>
      <c r="SO1335" s="4"/>
      <c r="TA1335" s="4"/>
      <c r="TE1335" s="4"/>
      <c r="TQ1335" s="4"/>
      <c r="TU1335" s="4"/>
      <c r="UG1335" s="4"/>
      <c r="UK1335" s="4"/>
      <c r="UW1335" s="4"/>
      <c r="VA1335" s="4"/>
      <c r="VM1335" s="4"/>
      <c r="VQ1335" s="4"/>
      <c r="WC1335" s="4"/>
      <c r="WG1335" s="4"/>
      <c r="WS1335" s="4"/>
      <c r="WW1335" s="4"/>
      <c r="XI1335" s="4"/>
      <c r="XM1335" s="4"/>
      <c r="XY1335" s="4"/>
      <c r="YC1335" s="4"/>
      <c r="YO1335" s="4"/>
      <c r="YS1335" s="4"/>
      <c r="ZE1335" s="4"/>
      <c r="ZI1335" s="4"/>
      <c r="ZU1335" s="4"/>
      <c r="ZY1335" s="4"/>
      <c r="AAK1335" s="4"/>
      <c r="AAO1335" s="4"/>
      <c r="ABA1335" s="4"/>
      <c r="ABE1335" s="4"/>
      <c r="ABQ1335" s="4"/>
      <c r="ABU1335" s="4"/>
      <c r="ACG1335" s="4"/>
      <c r="ACK1335" s="4"/>
      <c r="ACW1335" s="4"/>
      <c r="ADA1335" s="4"/>
      <c r="ADM1335" s="4"/>
      <c r="ADQ1335" s="4"/>
      <c r="AEC1335" s="4"/>
      <c r="AEG1335" s="4"/>
      <c r="AES1335" s="4"/>
      <c r="AFM1335" s="4"/>
      <c r="AFY1335" s="4"/>
      <c r="AGC1335" s="4"/>
      <c r="AGO1335" s="4"/>
      <c r="AGS1335" s="4"/>
      <c r="AHE1335" s="4"/>
      <c r="AHI1335" s="4"/>
      <c r="AHU1335" s="4"/>
      <c r="AHY1335" s="4"/>
      <c r="AIK1335" s="4"/>
      <c r="AIO1335" s="4"/>
      <c r="AJA1335" s="4"/>
      <c r="AJE1335" s="4"/>
      <c r="AJQ1335" s="4"/>
      <c r="AJU1335" s="4"/>
      <c r="AKG1335" s="4"/>
      <c r="AKK1335" s="4"/>
      <c r="AKW1335" s="4"/>
      <c r="ALA1335" s="4"/>
      <c r="ALM1335" s="4"/>
      <c r="ALQ1335" s="4"/>
      <c r="AMC1335" s="4"/>
      <c r="AMG1335" s="4"/>
      <c r="AMS1335" s="4"/>
      <c r="AMW1335" s="4"/>
      <c r="ANI1335" s="4"/>
      <c r="ANM1335" s="4"/>
      <c r="ANY1335" s="4"/>
      <c r="AOC1335" s="4"/>
      <c r="AOO1335" s="4"/>
      <c r="AOS1335" s="4"/>
      <c r="APE1335" s="4"/>
      <c r="API1335" s="4"/>
      <c r="APU1335" s="4"/>
      <c r="APY1335" s="4"/>
      <c r="AQK1335" s="4"/>
      <c r="AQO1335" s="4"/>
      <c r="ARA1335" s="4"/>
      <c r="ARE1335" s="4"/>
      <c r="ARQ1335" s="4"/>
      <c r="ARU1335" s="4"/>
      <c r="ASG1335" s="4"/>
      <c r="ASK1335" s="4"/>
      <c r="ASW1335" s="4"/>
      <c r="ATA1335" s="4"/>
      <c r="ATM1335" s="4"/>
      <c r="ATQ1335" s="4"/>
      <c r="AUC1335" s="4"/>
      <c r="AUG1335" s="4"/>
      <c r="AUS1335" s="4"/>
      <c r="AUW1335" s="4"/>
      <c r="AVI1335" s="4"/>
      <c r="AVM1335" s="4"/>
      <c r="AVY1335" s="4"/>
      <c r="AWC1335" s="4"/>
      <c r="AWO1335" s="4"/>
      <c r="AWS1335" s="4"/>
      <c r="AXE1335" s="4"/>
      <c r="AXI1335" s="4"/>
      <c r="AXU1335" s="4"/>
      <c r="AXY1335" s="4"/>
      <c r="AYK1335" s="4"/>
      <c r="AYO1335" s="4"/>
      <c r="AZA1335" s="4"/>
      <c r="AZE1335" s="4"/>
      <c r="AZQ1335" s="4"/>
      <c r="AZU1335" s="4"/>
      <c r="BAG1335" s="4"/>
      <c r="BAK1335" s="4"/>
      <c r="BAW1335" s="4"/>
      <c r="BBA1335" s="4"/>
      <c r="BBM1335" s="4"/>
      <c r="BBQ1335" s="4"/>
      <c r="BCC1335" s="4"/>
      <c r="BCG1335" s="4"/>
      <c r="BCS1335" s="4"/>
      <c r="BCW1335" s="4"/>
      <c r="BDI1335" s="4"/>
      <c r="BDM1335" s="4"/>
      <c r="BDY1335" s="4"/>
      <c r="BEC1335" s="4"/>
      <c r="BEO1335" s="4"/>
      <c r="BES1335" s="4"/>
      <c r="BFE1335" s="4"/>
      <c r="BFI1335" s="4"/>
      <c r="BFU1335" s="4"/>
    </row>
    <row r="1336" spans="1:1021 1033:1529" x14ac:dyDescent="0.2">
      <c r="A1336" s="4"/>
      <c r="D1336" s="16"/>
      <c r="CO1336" s="4"/>
      <c r="DA1336" s="4"/>
      <c r="DE1336" s="4"/>
      <c r="DQ1336" s="4"/>
      <c r="DU1336" s="4"/>
      <c r="EG1336" s="4"/>
      <c r="EK1336" s="4"/>
      <c r="EW1336" s="4"/>
      <c r="FA1336" s="4"/>
      <c r="FM1336" s="4"/>
      <c r="FQ1336" s="4"/>
      <c r="GC1336" s="4"/>
      <c r="GG1336" s="4"/>
      <c r="GS1336" s="4"/>
      <c r="GW1336" s="4"/>
      <c r="HI1336" s="4"/>
      <c r="HM1336" s="4"/>
      <c r="HY1336" s="4"/>
      <c r="IC1336" s="4"/>
      <c r="IO1336" s="4"/>
      <c r="IS1336" s="4"/>
      <c r="JE1336" s="4"/>
      <c r="JI1336" s="4"/>
      <c r="JU1336" s="4"/>
      <c r="JY1336" s="4"/>
      <c r="KK1336" s="4"/>
      <c r="KO1336" s="4"/>
      <c r="LA1336" s="4"/>
      <c r="LE1336" s="4"/>
      <c r="LQ1336" s="4"/>
      <c r="LU1336" s="4"/>
      <c r="MG1336" s="4"/>
      <c r="MK1336" s="4"/>
      <c r="MW1336" s="4"/>
      <c r="NA1336" s="4"/>
      <c r="NM1336" s="4"/>
      <c r="NQ1336" s="4"/>
      <c r="OC1336" s="4"/>
      <c r="OG1336" s="4"/>
      <c r="OS1336" s="4"/>
      <c r="OW1336" s="4"/>
      <c r="PI1336" s="4"/>
      <c r="PM1336" s="4"/>
      <c r="PY1336" s="4"/>
      <c r="QC1336" s="4"/>
      <c r="QO1336" s="4"/>
      <c r="QS1336" s="4"/>
      <c r="RE1336" s="4"/>
      <c r="RI1336" s="4"/>
      <c r="RU1336" s="4"/>
      <c r="RY1336" s="4"/>
      <c r="SK1336" s="4"/>
      <c r="SO1336" s="4"/>
      <c r="TA1336" s="4"/>
      <c r="TE1336" s="4"/>
      <c r="TQ1336" s="4"/>
      <c r="TU1336" s="4"/>
      <c r="UG1336" s="4"/>
      <c r="UK1336" s="4"/>
      <c r="UW1336" s="4"/>
      <c r="VA1336" s="4"/>
      <c r="VM1336" s="4"/>
      <c r="VQ1336" s="4"/>
      <c r="WC1336" s="4"/>
      <c r="WG1336" s="4"/>
      <c r="WS1336" s="4"/>
      <c r="WW1336" s="4"/>
      <c r="XI1336" s="4"/>
      <c r="XM1336" s="4"/>
      <c r="XY1336" s="4"/>
      <c r="YC1336" s="4"/>
      <c r="YO1336" s="4"/>
      <c r="YS1336" s="4"/>
      <c r="ZE1336" s="4"/>
      <c r="ZI1336" s="4"/>
      <c r="ZU1336" s="4"/>
      <c r="ZY1336" s="4"/>
      <c r="AAK1336" s="4"/>
      <c r="AAO1336" s="4"/>
      <c r="ABA1336" s="4"/>
      <c r="ABE1336" s="4"/>
      <c r="ABQ1336" s="4"/>
      <c r="ABU1336" s="4"/>
      <c r="ACG1336" s="4"/>
      <c r="ACK1336" s="4"/>
      <c r="ACW1336" s="4"/>
      <c r="ADA1336" s="4"/>
      <c r="ADM1336" s="4"/>
      <c r="ADQ1336" s="4"/>
      <c r="AEC1336" s="4"/>
      <c r="AEG1336" s="4"/>
      <c r="AES1336" s="4"/>
      <c r="AFM1336" s="4"/>
      <c r="AFY1336" s="4"/>
      <c r="AGC1336" s="4"/>
      <c r="AGO1336" s="4"/>
      <c r="AGS1336" s="4"/>
      <c r="AHE1336" s="4"/>
      <c r="AHI1336" s="4"/>
      <c r="AHU1336" s="4"/>
      <c r="AHY1336" s="4"/>
      <c r="AIK1336" s="4"/>
      <c r="AIO1336" s="4"/>
      <c r="AJA1336" s="4"/>
      <c r="AJE1336" s="4"/>
      <c r="AJQ1336" s="4"/>
      <c r="AJU1336" s="4"/>
      <c r="AKG1336" s="4"/>
      <c r="AKK1336" s="4"/>
      <c r="AKW1336" s="4"/>
      <c r="ALA1336" s="4"/>
      <c r="ALM1336" s="4"/>
      <c r="ALQ1336" s="4"/>
      <c r="AMC1336" s="4"/>
      <c r="AMG1336" s="4"/>
      <c r="AMS1336" s="4"/>
      <c r="AMW1336" s="4"/>
      <c r="ANI1336" s="4"/>
      <c r="ANM1336" s="4"/>
      <c r="ANY1336" s="4"/>
      <c r="AOC1336" s="4"/>
      <c r="AOO1336" s="4"/>
      <c r="AOS1336" s="4"/>
      <c r="APE1336" s="4"/>
      <c r="API1336" s="4"/>
      <c r="APU1336" s="4"/>
      <c r="APY1336" s="4"/>
      <c r="AQK1336" s="4"/>
      <c r="AQO1336" s="4"/>
      <c r="ARA1336" s="4"/>
      <c r="ARE1336" s="4"/>
      <c r="ARQ1336" s="4"/>
      <c r="ARU1336" s="4"/>
      <c r="ASG1336" s="4"/>
      <c r="ASK1336" s="4"/>
      <c r="ASW1336" s="4"/>
      <c r="ATA1336" s="4"/>
      <c r="ATM1336" s="4"/>
      <c r="ATQ1336" s="4"/>
      <c r="AUC1336" s="4"/>
      <c r="AUG1336" s="4"/>
      <c r="AUS1336" s="4"/>
      <c r="AUW1336" s="4"/>
      <c r="AVI1336" s="4"/>
      <c r="AVM1336" s="4"/>
      <c r="AVY1336" s="4"/>
      <c r="AWC1336" s="4"/>
      <c r="AWO1336" s="4"/>
      <c r="AWS1336" s="4"/>
      <c r="AXE1336" s="4"/>
      <c r="AXI1336" s="4"/>
      <c r="AXU1336" s="4"/>
      <c r="AXY1336" s="4"/>
      <c r="AYK1336" s="4"/>
      <c r="AYO1336" s="4"/>
      <c r="AZA1336" s="4"/>
      <c r="AZE1336" s="4"/>
      <c r="AZQ1336" s="4"/>
      <c r="AZU1336" s="4"/>
      <c r="BAG1336" s="4"/>
      <c r="BAK1336" s="4"/>
      <c r="BAW1336" s="4"/>
      <c r="BBA1336" s="4"/>
      <c r="BBM1336" s="4"/>
      <c r="BBQ1336" s="4"/>
      <c r="BCC1336" s="4"/>
      <c r="BCG1336" s="4"/>
      <c r="BCS1336" s="4"/>
      <c r="BCW1336" s="4"/>
      <c r="BDI1336" s="4"/>
      <c r="BDM1336" s="4"/>
      <c r="BDY1336" s="4"/>
      <c r="BEC1336" s="4"/>
      <c r="BEO1336" s="4"/>
      <c r="BES1336" s="4"/>
      <c r="BFE1336" s="4"/>
      <c r="BFI1336" s="4"/>
      <c r="BFU1336" s="4"/>
    </row>
    <row r="1337" spans="1:1021 1033:1529" x14ac:dyDescent="0.2">
      <c r="A1337" s="4"/>
      <c r="D1337" s="16"/>
      <c r="CO1337" s="4"/>
      <c r="DA1337" s="4"/>
      <c r="DE1337" s="4"/>
      <c r="DQ1337" s="4"/>
      <c r="DU1337" s="4"/>
      <c r="EG1337" s="4"/>
      <c r="EK1337" s="4"/>
      <c r="EW1337" s="4"/>
      <c r="FA1337" s="4"/>
      <c r="FM1337" s="4"/>
      <c r="FQ1337" s="4"/>
      <c r="GC1337" s="4"/>
      <c r="GG1337" s="4"/>
      <c r="GS1337" s="4"/>
      <c r="GW1337" s="4"/>
      <c r="HI1337" s="4"/>
      <c r="HM1337" s="4"/>
      <c r="HY1337" s="4"/>
      <c r="IC1337" s="4"/>
      <c r="IO1337" s="4"/>
      <c r="IS1337" s="4"/>
      <c r="JE1337" s="4"/>
      <c r="JI1337" s="4"/>
      <c r="JU1337" s="4"/>
      <c r="JY1337" s="4"/>
      <c r="KK1337" s="4"/>
      <c r="KO1337" s="4"/>
      <c r="LA1337" s="4"/>
      <c r="LE1337" s="4"/>
      <c r="LQ1337" s="4"/>
      <c r="LU1337" s="4"/>
      <c r="MG1337" s="4"/>
      <c r="MK1337" s="4"/>
      <c r="MW1337" s="4"/>
      <c r="NA1337" s="4"/>
      <c r="NM1337" s="4"/>
      <c r="NQ1337" s="4"/>
      <c r="OC1337" s="4"/>
      <c r="OG1337" s="4"/>
      <c r="OS1337" s="4"/>
      <c r="OW1337" s="4"/>
      <c r="PI1337" s="4"/>
      <c r="PM1337" s="4"/>
      <c r="PY1337" s="4"/>
      <c r="QC1337" s="4"/>
      <c r="QO1337" s="4"/>
      <c r="QS1337" s="4"/>
      <c r="RE1337" s="4"/>
      <c r="RI1337" s="4"/>
      <c r="RU1337" s="4"/>
      <c r="RY1337" s="4"/>
      <c r="SK1337" s="4"/>
      <c r="SO1337" s="4"/>
      <c r="TA1337" s="4"/>
      <c r="TE1337" s="4"/>
      <c r="TQ1337" s="4"/>
      <c r="TU1337" s="4"/>
      <c r="UG1337" s="4"/>
      <c r="UK1337" s="4"/>
      <c r="UW1337" s="4"/>
      <c r="VA1337" s="4"/>
      <c r="VM1337" s="4"/>
      <c r="VQ1337" s="4"/>
      <c r="WC1337" s="4"/>
      <c r="WG1337" s="4"/>
      <c r="WS1337" s="4"/>
      <c r="WW1337" s="4"/>
      <c r="XI1337" s="4"/>
      <c r="XM1337" s="4"/>
      <c r="XY1337" s="4"/>
      <c r="YC1337" s="4"/>
      <c r="YO1337" s="4"/>
      <c r="YS1337" s="4"/>
      <c r="ZE1337" s="4"/>
      <c r="ZI1337" s="4"/>
      <c r="ZU1337" s="4"/>
      <c r="ZY1337" s="4"/>
      <c r="AAK1337" s="4"/>
      <c r="AAO1337" s="4"/>
      <c r="ABA1337" s="4"/>
      <c r="ABE1337" s="4"/>
      <c r="ABQ1337" s="4"/>
      <c r="ABU1337" s="4"/>
      <c r="ACG1337" s="4"/>
      <c r="ACK1337" s="4"/>
      <c r="ACW1337" s="4"/>
      <c r="ADA1337" s="4"/>
      <c r="ADM1337" s="4"/>
      <c r="ADQ1337" s="4"/>
      <c r="AEC1337" s="4"/>
      <c r="AEG1337" s="4"/>
      <c r="AES1337" s="4"/>
      <c r="AFM1337" s="4"/>
      <c r="AFY1337" s="4"/>
      <c r="AGC1337" s="4"/>
      <c r="AGO1337" s="4"/>
      <c r="AGS1337" s="4"/>
      <c r="AHE1337" s="4"/>
      <c r="AHI1337" s="4"/>
      <c r="AHU1337" s="4"/>
      <c r="AHY1337" s="4"/>
      <c r="AIK1337" s="4"/>
      <c r="AIO1337" s="4"/>
      <c r="AJA1337" s="4"/>
      <c r="AJE1337" s="4"/>
      <c r="AJQ1337" s="4"/>
      <c r="AJU1337" s="4"/>
      <c r="AKG1337" s="4"/>
      <c r="AKK1337" s="4"/>
      <c r="AKW1337" s="4"/>
      <c r="ALA1337" s="4"/>
      <c r="ALM1337" s="4"/>
      <c r="ALQ1337" s="4"/>
      <c r="AMC1337" s="4"/>
      <c r="AMG1337" s="4"/>
      <c r="AMS1337" s="4"/>
      <c r="AMW1337" s="4"/>
      <c r="ANI1337" s="4"/>
      <c r="ANM1337" s="4"/>
      <c r="ANY1337" s="4"/>
      <c r="AOC1337" s="4"/>
      <c r="AOO1337" s="4"/>
      <c r="AOS1337" s="4"/>
      <c r="APE1337" s="4"/>
      <c r="API1337" s="4"/>
      <c r="APU1337" s="4"/>
      <c r="APY1337" s="4"/>
      <c r="AQK1337" s="4"/>
      <c r="AQO1337" s="4"/>
      <c r="ARA1337" s="4"/>
      <c r="ARE1337" s="4"/>
      <c r="ARQ1337" s="4"/>
      <c r="ARU1337" s="4"/>
      <c r="ASG1337" s="4"/>
      <c r="ASK1337" s="4"/>
      <c r="ASW1337" s="4"/>
      <c r="ATA1337" s="4"/>
      <c r="ATM1337" s="4"/>
      <c r="ATQ1337" s="4"/>
      <c r="AUC1337" s="4"/>
      <c r="AUG1337" s="4"/>
      <c r="AUS1337" s="4"/>
      <c r="AUW1337" s="4"/>
      <c r="AVI1337" s="4"/>
      <c r="AVM1337" s="4"/>
      <c r="AVY1337" s="4"/>
      <c r="AWC1337" s="4"/>
      <c r="AWO1337" s="4"/>
      <c r="AWS1337" s="4"/>
      <c r="AXE1337" s="4"/>
      <c r="AXI1337" s="4"/>
      <c r="AXU1337" s="4"/>
      <c r="AXY1337" s="4"/>
      <c r="AYK1337" s="4"/>
      <c r="AYO1337" s="4"/>
      <c r="AZA1337" s="4"/>
      <c r="AZE1337" s="4"/>
      <c r="AZQ1337" s="4"/>
      <c r="AZU1337" s="4"/>
      <c r="BAG1337" s="4"/>
      <c r="BAK1337" s="4"/>
      <c r="BAW1337" s="4"/>
      <c r="BBA1337" s="4"/>
      <c r="BBM1337" s="4"/>
      <c r="BBQ1337" s="4"/>
      <c r="BCC1337" s="4"/>
      <c r="BCG1337" s="4"/>
      <c r="BCS1337" s="4"/>
      <c r="BCW1337" s="4"/>
      <c r="BDI1337" s="4"/>
      <c r="BDM1337" s="4"/>
      <c r="BDY1337" s="4"/>
      <c r="BEC1337" s="4"/>
      <c r="BEO1337" s="4"/>
      <c r="BES1337" s="4"/>
      <c r="BFE1337" s="4"/>
      <c r="BFI1337" s="4"/>
      <c r="BFU1337" s="4"/>
    </row>
    <row r="1338" spans="1:1021 1033:1529" x14ac:dyDescent="0.2">
      <c r="A1338" s="4"/>
      <c r="D1338" s="16"/>
      <c r="CO1338" s="4"/>
      <c r="DA1338" s="4"/>
      <c r="DE1338" s="4"/>
      <c r="DQ1338" s="4"/>
      <c r="DU1338" s="4"/>
      <c r="EG1338" s="4"/>
      <c r="EK1338" s="4"/>
      <c r="EW1338" s="4"/>
      <c r="FA1338" s="4"/>
      <c r="FM1338" s="4"/>
      <c r="FQ1338" s="4"/>
      <c r="GC1338" s="4"/>
      <c r="GG1338" s="4"/>
      <c r="GS1338" s="4"/>
      <c r="GW1338" s="4"/>
      <c r="HI1338" s="4"/>
      <c r="HM1338" s="4"/>
      <c r="HY1338" s="4"/>
      <c r="IC1338" s="4"/>
      <c r="IO1338" s="4"/>
      <c r="IS1338" s="4"/>
      <c r="JE1338" s="4"/>
      <c r="JI1338" s="4"/>
      <c r="JU1338" s="4"/>
      <c r="JY1338" s="4"/>
      <c r="KK1338" s="4"/>
      <c r="KO1338" s="4"/>
      <c r="LA1338" s="4"/>
      <c r="LE1338" s="4"/>
      <c r="LQ1338" s="4"/>
      <c r="LU1338" s="4"/>
      <c r="MG1338" s="4"/>
      <c r="MK1338" s="4"/>
      <c r="MW1338" s="4"/>
      <c r="NA1338" s="4"/>
      <c r="NM1338" s="4"/>
      <c r="NQ1338" s="4"/>
      <c r="OC1338" s="4"/>
      <c r="OG1338" s="4"/>
      <c r="OS1338" s="4"/>
      <c r="OW1338" s="4"/>
      <c r="PI1338" s="4"/>
      <c r="PM1338" s="4"/>
      <c r="PY1338" s="4"/>
      <c r="QC1338" s="4"/>
      <c r="QO1338" s="4"/>
      <c r="QS1338" s="4"/>
      <c r="RE1338" s="4"/>
      <c r="RI1338" s="4"/>
      <c r="RU1338" s="4"/>
      <c r="RY1338" s="4"/>
      <c r="SK1338" s="4"/>
      <c r="SO1338" s="4"/>
      <c r="TA1338" s="4"/>
      <c r="TE1338" s="4"/>
      <c r="TQ1338" s="4"/>
      <c r="TU1338" s="4"/>
      <c r="UG1338" s="4"/>
      <c r="UK1338" s="4"/>
      <c r="UW1338" s="4"/>
      <c r="VA1338" s="4"/>
      <c r="VM1338" s="4"/>
      <c r="VQ1338" s="4"/>
      <c r="WC1338" s="4"/>
      <c r="WG1338" s="4"/>
      <c r="WS1338" s="4"/>
      <c r="WW1338" s="4"/>
      <c r="XI1338" s="4"/>
      <c r="XM1338" s="4"/>
      <c r="XY1338" s="4"/>
      <c r="YC1338" s="4"/>
      <c r="YO1338" s="4"/>
      <c r="YS1338" s="4"/>
      <c r="ZE1338" s="4"/>
      <c r="ZI1338" s="4"/>
      <c r="ZU1338" s="4"/>
      <c r="ZY1338" s="4"/>
      <c r="AAK1338" s="4"/>
      <c r="AAO1338" s="4"/>
      <c r="ABA1338" s="4"/>
      <c r="ABE1338" s="4"/>
      <c r="ABQ1338" s="4"/>
      <c r="ABU1338" s="4"/>
      <c r="ACG1338" s="4"/>
      <c r="ACK1338" s="4"/>
      <c r="ACW1338" s="4"/>
      <c r="ADA1338" s="4"/>
      <c r="ADM1338" s="4"/>
      <c r="ADQ1338" s="4"/>
      <c r="AEC1338" s="4"/>
      <c r="AEG1338" s="4"/>
      <c r="AES1338" s="4"/>
      <c r="AFM1338" s="4"/>
      <c r="AFY1338" s="4"/>
      <c r="AGC1338" s="4"/>
      <c r="AGO1338" s="4"/>
      <c r="AGS1338" s="4"/>
      <c r="AHE1338" s="4"/>
      <c r="AHI1338" s="4"/>
      <c r="AHU1338" s="4"/>
      <c r="AHY1338" s="4"/>
      <c r="AIK1338" s="4"/>
      <c r="AIO1338" s="4"/>
      <c r="AJA1338" s="4"/>
      <c r="AJE1338" s="4"/>
      <c r="AJQ1338" s="4"/>
      <c r="AJU1338" s="4"/>
      <c r="AKG1338" s="4"/>
      <c r="AKK1338" s="4"/>
      <c r="AKW1338" s="4"/>
      <c r="ALA1338" s="4"/>
      <c r="ALM1338" s="4"/>
      <c r="ALQ1338" s="4"/>
      <c r="AMC1338" s="4"/>
      <c r="AMG1338" s="4"/>
      <c r="AMS1338" s="4"/>
      <c r="AMW1338" s="4"/>
      <c r="ANI1338" s="4"/>
      <c r="ANM1338" s="4"/>
      <c r="ANY1338" s="4"/>
      <c r="AOC1338" s="4"/>
      <c r="AOO1338" s="4"/>
      <c r="AOS1338" s="4"/>
      <c r="APE1338" s="4"/>
      <c r="API1338" s="4"/>
      <c r="APU1338" s="4"/>
      <c r="APY1338" s="4"/>
      <c r="AQK1338" s="4"/>
      <c r="AQO1338" s="4"/>
      <c r="ARA1338" s="4"/>
      <c r="ARE1338" s="4"/>
      <c r="ARQ1338" s="4"/>
      <c r="ARU1338" s="4"/>
      <c r="ASG1338" s="4"/>
      <c r="ASK1338" s="4"/>
      <c r="ASW1338" s="4"/>
      <c r="ATA1338" s="4"/>
      <c r="ATM1338" s="4"/>
      <c r="ATQ1338" s="4"/>
      <c r="AUC1338" s="4"/>
      <c r="AUG1338" s="4"/>
      <c r="AUS1338" s="4"/>
      <c r="AUW1338" s="4"/>
      <c r="AVI1338" s="4"/>
      <c r="AVM1338" s="4"/>
      <c r="AVY1338" s="4"/>
      <c r="AWC1338" s="4"/>
      <c r="AWO1338" s="4"/>
      <c r="AWS1338" s="4"/>
      <c r="AXE1338" s="4"/>
      <c r="AXI1338" s="4"/>
      <c r="AXU1338" s="4"/>
      <c r="AXY1338" s="4"/>
      <c r="AYK1338" s="4"/>
      <c r="AYO1338" s="4"/>
      <c r="AZA1338" s="4"/>
      <c r="AZE1338" s="4"/>
      <c r="AZQ1338" s="4"/>
      <c r="AZU1338" s="4"/>
      <c r="BAG1338" s="4"/>
      <c r="BAK1338" s="4"/>
      <c r="BAW1338" s="4"/>
      <c r="BBA1338" s="4"/>
      <c r="BBM1338" s="4"/>
      <c r="BBQ1338" s="4"/>
      <c r="BCC1338" s="4"/>
      <c r="BCG1338" s="4"/>
      <c r="BCS1338" s="4"/>
      <c r="BCW1338" s="4"/>
      <c r="BDI1338" s="4"/>
      <c r="BDM1338" s="4"/>
      <c r="BDY1338" s="4"/>
      <c r="BEC1338" s="4"/>
      <c r="BEO1338" s="4"/>
      <c r="BES1338" s="4"/>
      <c r="BFE1338" s="4"/>
      <c r="BFI1338" s="4"/>
      <c r="BFU1338" s="4"/>
    </row>
    <row r="1339" spans="1:1021 1033:1529" x14ac:dyDescent="0.2">
      <c r="A1339" s="4"/>
      <c r="D1339" s="16"/>
      <c r="CO1339" s="4"/>
      <c r="DA1339" s="4"/>
      <c r="DE1339" s="4"/>
      <c r="DQ1339" s="4"/>
      <c r="DU1339" s="4"/>
      <c r="EG1339" s="4"/>
      <c r="EK1339" s="4"/>
      <c r="EW1339" s="4"/>
      <c r="FA1339" s="4"/>
      <c r="FM1339" s="4"/>
      <c r="FQ1339" s="4"/>
      <c r="GC1339" s="4"/>
      <c r="GG1339" s="4"/>
      <c r="GS1339" s="4"/>
      <c r="GW1339" s="4"/>
      <c r="HI1339" s="4"/>
      <c r="HM1339" s="4"/>
      <c r="HY1339" s="4"/>
      <c r="IC1339" s="4"/>
      <c r="IO1339" s="4"/>
      <c r="IS1339" s="4"/>
      <c r="JE1339" s="4"/>
      <c r="JI1339" s="4"/>
      <c r="JU1339" s="4"/>
      <c r="JY1339" s="4"/>
      <c r="KK1339" s="4"/>
      <c r="KO1339" s="4"/>
      <c r="LA1339" s="4"/>
      <c r="LE1339" s="4"/>
      <c r="LQ1339" s="4"/>
      <c r="LU1339" s="4"/>
      <c r="MG1339" s="4"/>
      <c r="MK1339" s="4"/>
      <c r="MW1339" s="4"/>
      <c r="NA1339" s="4"/>
      <c r="NM1339" s="4"/>
      <c r="NQ1339" s="4"/>
      <c r="OC1339" s="4"/>
      <c r="OG1339" s="4"/>
      <c r="OS1339" s="4"/>
      <c r="OW1339" s="4"/>
      <c r="PI1339" s="4"/>
      <c r="PM1339" s="4"/>
      <c r="PY1339" s="4"/>
      <c r="QC1339" s="4"/>
      <c r="QO1339" s="4"/>
      <c r="QS1339" s="4"/>
      <c r="RE1339" s="4"/>
      <c r="RI1339" s="4"/>
      <c r="RU1339" s="4"/>
      <c r="RY1339" s="4"/>
      <c r="SK1339" s="4"/>
      <c r="SO1339" s="4"/>
      <c r="TA1339" s="4"/>
      <c r="TE1339" s="4"/>
      <c r="TQ1339" s="4"/>
      <c r="TU1339" s="4"/>
      <c r="UG1339" s="4"/>
      <c r="UK1339" s="4"/>
      <c r="UW1339" s="4"/>
      <c r="VA1339" s="4"/>
      <c r="VM1339" s="4"/>
      <c r="VQ1339" s="4"/>
      <c r="WC1339" s="4"/>
      <c r="WG1339" s="4"/>
      <c r="WS1339" s="4"/>
      <c r="WW1339" s="4"/>
      <c r="XI1339" s="4"/>
      <c r="XM1339" s="4"/>
      <c r="XY1339" s="4"/>
      <c r="YC1339" s="4"/>
      <c r="YO1339" s="4"/>
      <c r="YS1339" s="4"/>
      <c r="ZE1339" s="4"/>
      <c r="ZI1339" s="4"/>
      <c r="ZU1339" s="4"/>
      <c r="ZY1339" s="4"/>
      <c r="AAK1339" s="4"/>
      <c r="AAO1339" s="4"/>
      <c r="ABA1339" s="4"/>
      <c r="ABE1339" s="4"/>
      <c r="ABQ1339" s="4"/>
      <c r="ABU1339" s="4"/>
      <c r="ACG1339" s="4"/>
      <c r="ACK1339" s="4"/>
      <c r="ACW1339" s="4"/>
      <c r="ADA1339" s="4"/>
      <c r="ADM1339" s="4"/>
      <c r="ADQ1339" s="4"/>
      <c r="AEC1339" s="4"/>
      <c r="AEG1339" s="4"/>
      <c r="AES1339" s="4"/>
      <c r="AFM1339" s="4"/>
      <c r="AFY1339" s="4"/>
      <c r="AGC1339" s="4"/>
      <c r="AGO1339" s="4"/>
      <c r="AGS1339" s="4"/>
      <c r="AHE1339" s="4"/>
      <c r="AHI1339" s="4"/>
      <c r="AHU1339" s="4"/>
      <c r="AHY1339" s="4"/>
      <c r="AIK1339" s="4"/>
      <c r="AIO1339" s="4"/>
      <c r="AJA1339" s="4"/>
      <c r="AJE1339" s="4"/>
      <c r="AJQ1339" s="4"/>
      <c r="AJU1339" s="4"/>
      <c r="AKG1339" s="4"/>
      <c r="AKK1339" s="4"/>
      <c r="AKW1339" s="4"/>
      <c r="ALA1339" s="4"/>
      <c r="ALM1339" s="4"/>
      <c r="ALQ1339" s="4"/>
      <c r="AMC1339" s="4"/>
      <c r="AMG1339" s="4"/>
      <c r="AMS1339" s="4"/>
      <c r="AMW1339" s="4"/>
      <c r="ANI1339" s="4"/>
      <c r="ANM1339" s="4"/>
      <c r="ANY1339" s="4"/>
      <c r="AOC1339" s="4"/>
      <c r="AOO1339" s="4"/>
      <c r="AOS1339" s="4"/>
      <c r="APE1339" s="4"/>
      <c r="API1339" s="4"/>
      <c r="APU1339" s="4"/>
      <c r="APY1339" s="4"/>
      <c r="AQK1339" s="4"/>
      <c r="AQO1339" s="4"/>
      <c r="ARA1339" s="4"/>
      <c r="ARE1339" s="4"/>
      <c r="ARQ1339" s="4"/>
      <c r="ARU1339" s="4"/>
      <c r="ASG1339" s="4"/>
      <c r="ASK1339" s="4"/>
      <c r="ASW1339" s="4"/>
      <c r="ATA1339" s="4"/>
      <c r="ATM1339" s="4"/>
      <c r="ATQ1339" s="4"/>
      <c r="AUC1339" s="4"/>
      <c r="AUG1339" s="4"/>
      <c r="AUS1339" s="4"/>
      <c r="AUW1339" s="4"/>
      <c r="AVI1339" s="4"/>
      <c r="AVM1339" s="4"/>
      <c r="AVY1339" s="4"/>
      <c r="AWC1339" s="4"/>
      <c r="AWO1339" s="4"/>
      <c r="AWS1339" s="4"/>
      <c r="AXE1339" s="4"/>
      <c r="AXI1339" s="4"/>
      <c r="AXU1339" s="4"/>
      <c r="AXY1339" s="4"/>
      <c r="AYK1339" s="4"/>
      <c r="AYO1339" s="4"/>
      <c r="AZA1339" s="4"/>
      <c r="AZE1339" s="4"/>
      <c r="AZQ1339" s="4"/>
      <c r="AZU1339" s="4"/>
      <c r="BAG1339" s="4"/>
      <c r="BAK1339" s="4"/>
      <c r="BAW1339" s="4"/>
      <c r="BBA1339" s="4"/>
      <c r="BBM1339" s="4"/>
      <c r="BBQ1339" s="4"/>
      <c r="BCC1339" s="4"/>
      <c r="BCG1339" s="4"/>
      <c r="BCS1339" s="4"/>
      <c r="BCW1339" s="4"/>
      <c r="BDI1339" s="4"/>
      <c r="BDM1339" s="4"/>
      <c r="BDY1339" s="4"/>
      <c r="BEC1339" s="4"/>
      <c r="BEO1339" s="4"/>
      <c r="BES1339" s="4"/>
      <c r="BFE1339" s="4"/>
      <c r="BFI1339" s="4"/>
      <c r="BFU1339" s="4"/>
    </row>
    <row r="1340" spans="1:1021 1033:1529" x14ac:dyDescent="0.2">
      <c r="A1340" s="4"/>
      <c r="D1340" s="16"/>
      <c r="CO1340" s="4"/>
      <c r="DA1340" s="4"/>
      <c r="DE1340" s="4"/>
      <c r="DQ1340" s="4"/>
      <c r="DU1340" s="4"/>
      <c r="EG1340" s="4"/>
      <c r="EK1340" s="4"/>
      <c r="EW1340" s="4"/>
      <c r="FA1340" s="4"/>
      <c r="FM1340" s="4"/>
      <c r="FQ1340" s="4"/>
      <c r="GC1340" s="4"/>
      <c r="GG1340" s="4"/>
      <c r="GS1340" s="4"/>
      <c r="GW1340" s="4"/>
      <c r="HI1340" s="4"/>
      <c r="HM1340" s="4"/>
      <c r="HY1340" s="4"/>
      <c r="IC1340" s="4"/>
      <c r="IO1340" s="4"/>
      <c r="IS1340" s="4"/>
      <c r="JE1340" s="4"/>
      <c r="JI1340" s="4"/>
      <c r="JU1340" s="4"/>
      <c r="JY1340" s="4"/>
      <c r="KK1340" s="4"/>
      <c r="KO1340" s="4"/>
      <c r="LA1340" s="4"/>
      <c r="LE1340" s="4"/>
      <c r="LQ1340" s="4"/>
      <c r="LU1340" s="4"/>
      <c r="MG1340" s="4"/>
      <c r="MK1340" s="4"/>
      <c r="MW1340" s="4"/>
      <c r="NA1340" s="4"/>
      <c r="NM1340" s="4"/>
      <c r="NQ1340" s="4"/>
      <c r="OC1340" s="4"/>
      <c r="OG1340" s="4"/>
      <c r="OS1340" s="4"/>
      <c r="OW1340" s="4"/>
      <c r="PI1340" s="4"/>
      <c r="PM1340" s="4"/>
      <c r="PY1340" s="4"/>
      <c r="QC1340" s="4"/>
      <c r="QO1340" s="4"/>
      <c r="QS1340" s="4"/>
      <c r="RE1340" s="4"/>
      <c r="RI1340" s="4"/>
      <c r="RU1340" s="4"/>
      <c r="RY1340" s="4"/>
      <c r="SK1340" s="4"/>
      <c r="SO1340" s="4"/>
      <c r="TA1340" s="4"/>
      <c r="TE1340" s="4"/>
      <c r="TQ1340" s="4"/>
      <c r="TU1340" s="4"/>
      <c r="UG1340" s="4"/>
      <c r="UK1340" s="4"/>
      <c r="UW1340" s="4"/>
      <c r="VA1340" s="4"/>
      <c r="VM1340" s="4"/>
      <c r="VQ1340" s="4"/>
      <c r="WC1340" s="4"/>
      <c r="WG1340" s="4"/>
      <c r="WS1340" s="4"/>
      <c r="WW1340" s="4"/>
      <c r="XI1340" s="4"/>
      <c r="XM1340" s="4"/>
      <c r="XY1340" s="4"/>
      <c r="YC1340" s="4"/>
      <c r="YO1340" s="4"/>
      <c r="YS1340" s="4"/>
      <c r="ZE1340" s="4"/>
      <c r="ZI1340" s="4"/>
      <c r="ZU1340" s="4"/>
      <c r="ZY1340" s="4"/>
      <c r="AAK1340" s="4"/>
      <c r="AAO1340" s="4"/>
      <c r="ABA1340" s="4"/>
      <c r="ABE1340" s="4"/>
      <c r="ABQ1340" s="4"/>
      <c r="ABU1340" s="4"/>
      <c r="ACG1340" s="4"/>
      <c r="ACK1340" s="4"/>
      <c r="ACW1340" s="4"/>
      <c r="ADA1340" s="4"/>
      <c r="ADM1340" s="4"/>
      <c r="ADQ1340" s="4"/>
      <c r="AEC1340" s="4"/>
      <c r="AEG1340" s="4"/>
      <c r="AES1340" s="4"/>
      <c r="AFM1340" s="4"/>
      <c r="AFY1340" s="4"/>
      <c r="AGC1340" s="4"/>
      <c r="AGO1340" s="4"/>
      <c r="AGS1340" s="4"/>
      <c r="AHE1340" s="4"/>
      <c r="AHI1340" s="4"/>
      <c r="AHU1340" s="4"/>
      <c r="AHY1340" s="4"/>
      <c r="AIK1340" s="4"/>
      <c r="AIO1340" s="4"/>
      <c r="AJA1340" s="4"/>
      <c r="AJE1340" s="4"/>
      <c r="AJQ1340" s="4"/>
      <c r="AJU1340" s="4"/>
      <c r="AKG1340" s="4"/>
      <c r="AKK1340" s="4"/>
      <c r="AKW1340" s="4"/>
      <c r="ALA1340" s="4"/>
      <c r="ALM1340" s="4"/>
      <c r="ALQ1340" s="4"/>
      <c r="AMC1340" s="4"/>
      <c r="AMG1340" s="4"/>
      <c r="AMS1340" s="4"/>
      <c r="AMW1340" s="4"/>
      <c r="ANI1340" s="4"/>
      <c r="ANM1340" s="4"/>
      <c r="ANY1340" s="4"/>
      <c r="AOC1340" s="4"/>
      <c r="AOO1340" s="4"/>
      <c r="AOS1340" s="4"/>
      <c r="APE1340" s="4"/>
      <c r="API1340" s="4"/>
      <c r="APU1340" s="4"/>
      <c r="APY1340" s="4"/>
      <c r="AQK1340" s="4"/>
      <c r="AQO1340" s="4"/>
      <c r="ARA1340" s="4"/>
      <c r="ARE1340" s="4"/>
      <c r="ARQ1340" s="4"/>
      <c r="ARU1340" s="4"/>
      <c r="ASG1340" s="4"/>
      <c r="ASK1340" s="4"/>
      <c r="ASW1340" s="4"/>
      <c r="ATA1340" s="4"/>
      <c r="ATM1340" s="4"/>
      <c r="ATQ1340" s="4"/>
      <c r="AUC1340" s="4"/>
      <c r="AUG1340" s="4"/>
      <c r="AUS1340" s="4"/>
      <c r="AUW1340" s="4"/>
      <c r="AVI1340" s="4"/>
      <c r="AVM1340" s="4"/>
      <c r="AVY1340" s="4"/>
      <c r="AWC1340" s="4"/>
      <c r="AWO1340" s="4"/>
      <c r="AWS1340" s="4"/>
      <c r="AXE1340" s="4"/>
      <c r="AXI1340" s="4"/>
      <c r="AXU1340" s="4"/>
      <c r="AXY1340" s="4"/>
      <c r="AYK1340" s="4"/>
      <c r="AYO1340" s="4"/>
      <c r="AZA1340" s="4"/>
      <c r="AZE1340" s="4"/>
      <c r="AZQ1340" s="4"/>
      <c r="AZU1340" s="4"/>
      <c r="BAG1340" s="4"/>
      <c r="BAK1340" s="4"/>
      <c r="BAW1340" s="4"/>
      <c r="BBA1340" s="4"/>
      <c r="BBM1340" s="4"/>
      <c r="BBQ1340" s="4"/>
      <c r="BCC1340" s="4"/>
      <c r="BCG1340" s="4"/>
      <c r="BCS1340" s="4"/>
      <c r="BCW1340" s="4"/>
      <c r="BDI1340" s="4"/>
      <c r="BDM1340" s="4"/>
      <c r="BDY1340" s="4"/>
      <c r="BEC1340" s="4"/>
      <c r="BEO1340" s="4"/>
      <c r="BES1340" s="4"/>
      <c r="BFE1340" s="4"/>
      <c r="BFI1340" s="4"/>
      <c r="BFU1340" s="4"/>
    </row>
    <row r="1341" spans="1:1021 1033:1529" x14ac:dyDescent="0.2">
      <c r="A1341" s="4"/>
      <c r="D1341" s="16"/>
      <c r="CO1341" s="4"/>
      <c r="DA1341" s="4"/>
      <c r="DE1341" s="4"/>
      <c r="DQ1341" s="4"/>
      <c r="DU1341" s="4"/>
      <c r="EG1341" s="4"/>
      <c r="EK1341" s="4"/>
      <c r="EW1341" s="4"/>
      <c r="FA1341" s="4"/>
      <c r="FM1341" s="4"/>
      <c r="FQ1341" s="4"/>
      <c r="GC1341" s="4"/>
      <c r="GG1341" s="4"/>
      <c r="GS1341" s="4"/>
      <c r="GW1341" s="4"/>
      <c r="HI1341" s="4"/>
      <c r="HM1341" s="4"/>
      <c r="HY1341" s="4"/>
      <c r="IC1341" s="4"/>
      <c r="IO1341" s="4"/>
      <c r="IS1341" s="4"/>
      <c r="JE1341" s="4"/>
      <c r="JI1341" s="4"/>
      <c r="JU1341" s="4"/>
      <c r="JY1341" s="4"/>
      <c r="KK1341" s="4"/>
      <c r="KO1341" s="4"/>
      <c r="LA1341" s="4"/>
      <c r="LE1341" s="4"/>
      <c r="LQ1341" s="4"/>
      <c r="LU1341" s="4"/>
      <c r="MG1341" s="4"/>
      <c r="MK1341" s="4"/>
      <c r="MW1341" s="4"/>
      <c r="NA1341" s="4"/>
      <c r="NM1341" s="4"/>
      <c r="NQ1341" s="4"/>
      <c r="OC1341" s="4"/>
      <c r="OG1341" s="4"/>
      <c r="OS1341" s="4"/>
      <c r="OW1341" s="4"/>
      <c r="PI1341" s="4"/>
      <c r="PM1341" s="4"/>
      <c r="PY1341" s="4"/>
      <c r="QC1341" s="4"/>
      <c r="QO1341" s="4"/>
      <c r="QS1341" s="4"/>
      <c r="RE1341" s="4"/>
      <c r="RI1341" s="4"/>
      <c r="RU1341" s="4"/>
      <c r="RY1341" s="4"/>
      <c r="SK1341" s="4"/>
      <c r="SO1341" s="4"/>
      <c r="TA1341" s="4"/>
      <c r="TE1341" s="4"/>
      <c r="TQ1341" s="4"/>
      <c r="TU1341" s="4"/>
      <c r="UG1341" s="4"/>
      <c r="UK1341" s="4"/>
      <c r="UW1341" s="4"/>
      <c r="VA1341" s="4"/>
      <c r="VM1341" s="4"/>
      <c r="VQ1341" s="4"/>
      <c r="WC1341" s="4"/>
      <c r="WG1341" s="4"/>
      <c r="WS1341" s="4"/>
      <c r="WW1341" s="4"/>
      <c r="XI1341" s="4"/>
      <c r="XM1341" s="4"/>
      <c r="XY1341" s="4"/>
      <c r="YC1341" s="4"/>
      <c r="YO1341" s="4"/>
      <c r="YS1341" s="4"/>
      <c r="ZE1341" s="4"/>
      <c r="ZI1341" s="4"/>
      <c r="ZU1341" s="4"/>
      <c r="ZY1341" s="4"/>
      <c r="AAK1341" s="4"/>
      <c r="AAO1341" s="4"/>
      <c r="ABA1341" s="4"/>
      <c r="ABE1341" s="4"/>
      <c r="ABQ1341" s="4"/>
      <c r="ABU1341" s="4"/>
      <c r="ACG1341" s="4"/>
      <c r="ACK1341" s="4"/>
      <c r="ACW1341" s="4"/>
      <c r="ADA1341" s="4"/>
      <c r="ADM1341" s="4"/>
      <c r="ADQ1341" s="4"/>
      <c r="AEC1341" s="4"/>
      <c r="AEG1341" s="4"/>
      <c r="AES1341" s="4"/>
      <c r="AFM1341" s="4"/>
      <c r="AFY1341" s="4"/>
      <c r="AGC1341" s="4"/>
      <c r="AGO1341" s="4"/>
      <c r="AGS1341" s="4"/>
      <c r="AHE1341" s="4"/>
      <c r="AHI1341" s="4"/>
      <c r="AHU1341" s="4"/>
      <c r="AHY1341" s="4"/>
      <c r="AIK1341" s="4"/>
      <c r="AIO1341" s="4"/>
      <c r="AJA1341" s="4"/>
      <c r="AJE1341" s="4"/>
      <c r="AJQ1341" s="4"/>
      <c r="AJU1341" s="4"/>
      <c r="AKG1341" s="4"/>
      <c r="AKK1341" s="4"/>
      <c r="AKW1341" s="4"/>
      <c r="ALA1341" s="4"/>
      <c r="ALM1341" s="4"/>
      <c r="ALQ1341" s="4"/>
      <c r="AMC1341" s="4"/>
      <c r="AMG1341" s="4"/>
      <c r="AMS1341" s="4"/>
      <c r="AMW1341" s="4"/>
      <c r="ANI1341" s="4"/>
      <c r="ANM1341" s="4"/>
      <c r="ANY1341" s="4"/>
      <c r="AOC1341" s="4"/>
      <c r="AOO1341" s="4"/>
      <c r="AOS1341" s="4"/>
      <c r="APE1341" s="4"/>
      <c r="API1341" s="4"/>
      <c r="APU1341" s="4"/>
      <c r="APY1341" s="4"/>
      <c r="AQK1341" s="4"/>
      <c r="AQO1341" s="4"/>
      <c r="ARA1341" s="4"/>
      <c r="ARE1341" s="4"/>
      <c r="ARQ1341" s="4"/>
      <c r="ARU1341" s="4"/>
      <c r="ASG1341" s="4"/>
      <c r="ASK1341" s="4"/>
      <c r="ASW1341" s="4"/>
      <c r="ATA1341" s="4"/>
      <c r="ATM1341" s="4"/>
      <c r="ATQ1341" s="4"/>
      <c r="AUC1341" s="4"/>
      <c r="AUG1341" s="4"/>
      <c r="AUS1341" s="4"/>
      <c r="AUW1341" s="4"/>
      <c r="AVI1341" s="4"/>
      <c r="AVM1341" s="4"/>
      <c r="AVY1341" s="4"/>
      <c r="AWC1341" s="4"/>
      <c r="AWO1341" s="4"/>
      <c r="AWS1341" s="4"/>
      <c r="AXE1341" s="4"/>
      <c r="AXI1341" s="4"/>
      <c r="AXU1341" s="4"/>
      <c r="AXY1341" s="4"/>
      <c r="AYK1341" s="4"/>
      <c r="AYO1341" s="4"/>
      <c r="AZA1341" s="4"/>
      <c r="AZE1341" s="4"/>
      <c r="AZQ1341" s="4"/>
      <c r="AZU1341" s="4"/>
      <c r="BAG1341" s="4"/>
      <c r="BAK1341" s="4"/>
      <c r="BAW1341" s="4"/>
      <c r="BBA1341" s="4"/>
      <c r="BBM1341" s="4"/>
      <c r="BBQ1341" s="4"/>
      <c r="BCC1341" s="4"/>
      <c r="BCG1341" s="4"/>
      <c r="BCS1341" s="4"/>
      <c r="BCW1341" s="4"/>
      <c r="BDI1341" s="4"/>
      <c r="BDM1341" s="4"/>
      <c r="BDY1341" s="4"/>
      <c r="BEC1341" s="4"/>
      <c r="BEO1341" s="4"/>
      <c r="BES1341" s="4"/>
      <c r="BFE1341" s="4"/>
      <c r="BFI1341" s="4"/>
      <c r="BFU1341" s="4"/>
    </row>
    <row r="1342" spans="1:1021 1033:1529" x14ac:dyDescent="0.2">
      <c r="A1342" s="4"/>
      <c r="D1342" s="16"/>
      <c r="CO1342" s="4"/>
      <c r="DA1342" s="4"/>
      <c r="DE1342" s="4"/>
      <c r="DQ1342" s="4"/>
      <c r="DU1342" s="4"/>
      <c r="EG1342" s="4"/>
      <c r="EK1342" s="4"/>
      <c r="EW1342" s="4"/>
      <c r="FA1342" s="4"/>
      <c r="FM1342" s="4"/>
      <c r="FQ1342" s="4"/>
      <c r="GC1342" s="4"/>
      <c r="GG1342" s="4"/>
      <c r="GS1342" s="4"/>
      <c r="GW1342" s="4"/>
      <c r="HI1342" s="4"/>
      <c r="HM1342" s="4"/>
      <c r="HY1342" s="4"/>
      <c r="IC1342" s="4"/>
      <c r="IO1342" s="4"/>
      <c r="IS1342" s="4"/>
      <c r="JE1342" s="4"/>
      <c r="JI1342" s="4"/>
      <c r="JU1342" s="4"/>
      <c r="JY1342" s="4"/>
      <c r="KK1342" s="4"/>
      <c r="KO1342" s="4"/>
      <c r="LA1342" s="4"/>
      <c r="LE1342" s="4"/>
      <c r="LQ1342" s="4"/>
      <c r="LU1342" s="4"/>
      <c r="MG1342" s="4"/>
      <c r="MK1342" s="4"/>
      <c r="MW1342" s="4"/>
      <c r="NA1342" s="4"/>
      <c r="NM1342" s="4"/>
      <c r="NQ1342" s="4"/>
      <c r="OC1342" s="4"/>
      <c r="OG1342" s="4"/>
      <c r="OS1342" s="4"/>
      <c r="OW1342" s="4"/>
      <c r="PI1342" s="4"/>
      <c r="PM1342" s="4"/>
      <c r="PY1342" s="4"/>
      <c r="QC1342" s="4"/>
      <c r="QO1342" s="4"/>
      <c r="QS1342" s="4"/>
      <c r="RE1342" s="4"/>
      <c r="RI1342" s="4"/>
      <c r="RU1342" s="4"/>
      <c r="RY1342" s="4"/>
      <c r="SK1342" s="4"/>
      <c r="SO1342" s="4"/>
      <c r="TA1342" s="4"/>
      <c r="TE1342" s="4"/>
      <c r="TQ1342" s="4"/>
      <c r="TU1342" s="4"/>
      <c r="UG1342" s="4"/>
      <c r="UK1342" s="4"/>
      <c r="UW1342" s="4"/>
      <c r="VA1342" s="4"/>
      <c r="VM1342" s="4"/>
      <c r="VQ1342" s="4"/>
      <c r="WC1342" s="4"/>
      <c r="WG1342" s="4"/>
      <c r="WS1342" s="4"/>
      <c r="WW1342" s="4"/>
      <c r="XI1342" s="4"/>
      <c r="XM1342" s="4"/>
      <c r="XY1342" s="4"/>
      <c r="YC1342" s="4"/>
      <c r="YO1342" s="4"/>
      <c r="YS1342" s="4"/>
      <c r="ZE1342" s="4"/>
      <c r="ZI1342" s="4"/>
      <c r="ZU1342" s="4"/>
      <c r="ZY1342" s="4"/>
      <c r="AAK1342" s="4"/>
      <c r="AAO1342" s="4"/>
      <c r="ABA1342" s="4"/>
      <c r="ABE1342" s="4"/>
      <c r="ABQ1342" s="4"/>
      <c r="ABU1342" s="4"/>
      <c r="ACG1342" s="4"/>
      <c r="ACK1342" s="4"/>
      <c r="ACW1342" s="4"/>
      <c r="ADA1342" s="4"/>
      <c r="ADM1342" s="4"/>
      <c r="ADQ1342" s="4"/>
      <c r="AEC1342" s="4"/>
      <c r="AEG1342" s="4"/>
      <c r="AES1342" s="4"/>
      <c r="AFM1342" s="4"/>
      <c r="AFY1342" s="4"/>
      <c r="AGC1342" s="4"/>
      <c r="AGO1342" s="4"/>
      <c r="AGS1342" s="4"/>
      <c r="AHE1342" s="4"/>
      <c r="AHI1342" s="4"/>
      <c r="AHU1342" s="4"/>
      <c r="AHY1342" s="4"/>
      <c r="AIK1342" s="4"/>
      <c r="AIO1342" s="4"/>
      <c r="AJA1342" s="4"/>
      <c r="AJE1342" s="4"/>
      <c r="AJQ1342" s="4"/>
      <c r="AJU1342" s="4"/>
      <c r="AKG1342" s="4"/>
      <c r="AKK1342" s="4"/>
      <c r="AKW1342" s="4"/>
      <c r="ALA1342" s="4"/>
      <c r="ALM1342" s="4"/>
      <c r="ALQ1342" s="4"/>
      <c r="AMC1342" s="4"/>
      <c r="AMG1342" s="4"/>
      <c r="AMS1342" s="4"/>
      <c r="AMW1342" s="4"/>
      <c r="ANI1342" s="4"/>
      <c r="ANM1342" s="4"/>
      <c r="ANY1342" s="4"/>
      <c r="AOC1342" s="4"/>
      <c r="AOO1342" s="4"/>
      <c r="AOS1342" s="4"/>
      <c r="APE1342" s="4"/>
      <c r="API1342" s="4"/>
      <c r="APU1342" s="4"/>
      <c r="APY1342" s="4"/>
      <c r="AQK1342" s="4"/>
      <c r="AQO1342" s="4"/>
      <c r="ARA1342" s="4"/>
      <c r="ARE1342" s="4"/>
      <c r="ARQ1342" s="4"/>
      <c r="ARU1342" s="4"/>
      <c r="ASG1342" s="4"/>
      <c r="ASK1342" s="4"/>
      <c r="ASW1342" s="4"/>
      <c r="ATA1342" s="4"/>
      <c r="ATM1342" s="4"/>
      <c r="ATQ1342" s="4"/>
      <c r="AUC1342" s="4"/>
      <c r="AUG1342" s="4"/>
      <c r="AUS1342" s="4"/>
      <c r="AUW1342" s="4"/>
      <c r="AVI1342" s="4"/>
      <c r="AVM1342" s="4"/>
      <c r="AVY1342" s="4"/>
      <c r="AWC1342" s="4"/>
      <c r="AWO1342" s="4"/>
      <c r="AWS1342" s="4"/>
      <c r="AXE1342" s="4"/>
      <c r="AXI1342" s="4"/>
      <c r="AXU1342" s="4"/>
      <c r="AXY1342" s="4"/>
      <c r="AYK1342" s="4"/>
      <c r="AYO1342" s="4"/>
      <c r="AZA1342" s="4"/>
      <c r="AZE1342" s="4"/>
      <c r="AZQ1342" s="4"/>
      <c r="AZU1342" s="4"/>
      <c r="BAG1342" s="4"/>
      <c r="BAK1342" s="4"/>
      <c r="BAW1342" s="4"/>
      <c r="BBA1342" s="4"/>
      <c r="BBM1342" s="4"/>
      <c r="BBQ1342" s="4"/>
      <c r="BCC1342" s="4"/>
      <c r="BCG1342" s="4"/>
      <c r="BCS1342" s="4"/>
      <c r="BCW1342" s="4"/>
      <c r="BDI1342" s="4"/>
      <c r="BDM1342" s="4"/>
      <c r="BDY1342" s="4"/>
      <c r="BEC1342" s="4"/>
      <c r="BEO1342" s="4"/>
      <c r="BES1342" s="4"/>
      <c r="BFE1342" s="4"/>
      <c r="BFI1342" s="4"/>
      <c r="BFU1342" s="4"/>
    </row>
    <row r="1343" spans="1:1021 1033:1529" x14ac:dyDescent="0.2">
      <c r="A1343" s="4"/>
      <c r="D1343" s="16"/>
      <c r="CO1343" s="4"/>
      <c r="DA1343" s="4"/>
      <c r="DE1343" s="4"/>
      <c r="DQ1343" s="4"/>
      <c r="DU1343" s="4"/>
      <c r="EG1343" s="4"/>
      <c r="EK1343" s="4"/>
      <c r="EW1343" s="4"/>
      <c r="FA1343" s="4"/>
      <c r="FM1343" s="4"/>
      <c r="FQ1343" s="4"/>
      <c r="GC1343" s="4"/>
      <c r="GG1343" s="4"/>
      <c r="GS1343" s="4"/>
      <c r="GW1343" s="4"/>
      <c r="HI1343" s="4"/>
      <c r="HM1343" s="4"/>
      <c r="HY1343" s="4"/>
      <c r="IC1343" s="4"/>
      <c r="IO1343" s="4"/>
      <c r="IS1343" s="4"/>
      <c r="JE1343" s="4"/>
      <c r="JI1343" s="4"/>
      <c r="JU1343" s="4"/>
      <c r="JY1343" s="4"/>
      <c r="KK1343" s="4"/>
      <c r="KO1343" s="4"/>
      <c r="LA1343" s="4"/>
      <c r="LE1343" s="4"/>
      <c r="LQ1343" s="4"/>
      <c r="LU1343" s="4"/>
      <c r="MG1343" s="4"/>
      <c r="MK1343" s="4"/>
      <c r="MW1343" s="4"/>
      <c r="NA1343" s="4"/>
      <c r="NM1343" s="4"/>
      <c r="NQ1343" s="4"/>
      <c r="OC1343" s="4"/>
      <c r="OG1343" s="4"/>
      <c r="OS1343" s="4"/>
      <c r="OW1343" s="4"/>
      <c r="PI1343" s="4"/>
      <c r="PM1343" s="4"/>
      <c r="PY1343" s="4"/>
      <c r="QC1343" s="4"/>
      <c r="QO1343" s="4"/>
      <c r="QS1343" s="4"/>
      <c r="RE1343" s="4"/>
      <c r="RI1343" s="4"/>
      <c r="RU1343" s="4"/>
      <c r="RY1343" s="4"/>
      <c r="SK1343" s="4"/>
      <c r="SO1343" s="4"/>
      <c r="TA1343" s="4"/>
      <c r="TE1343" s="4"/>
      <c r="TQ1343" s="4"/>
      <c r="TU1343" s="4"/>
      <c r="UG1343" s="4"/>
      <c r="UK1343" s="4"/>
      <c r="UW1343" s="4"/>
      <c r="VA1343" s="4"/>
      <c r="VM1343" s="4"/>
      <c r="VQ1343" s="4"/>
      <c r="WC1343" s="4"/>
      <c r="WG1343" s="4"/>
      <c r="WS1343" s="4"/>
      <c r="WW1343" s="4"/>
      <c r="XI1343" s="4"/>
      <c r="XM1343" s="4"/>
      <c r="XY1343" s="4"/>
      <c r="YC1343" s="4"/>
      <c r="YO1343" s="4"/>
      <c r="YS1343" s="4"/>
      <c r="ZE1343" s="4"/>
      <c r="ZI1343" s="4"/>
      <c r="ZU1343" s="4"/>
      <c r="ZY1343" s="4"/>
      <c r="AAK1343" s="4"/>
      <c r="AAO1343" s="4"/>
      <c r="ABA1343" s="4"/>
      <c r="ABE1343" s="4"/>
      <c r="ABQ1343" s="4"/>
      <c r="ABU1343" s="4"/>
      <c r="ACG1343" s="4"/>
      <c r="ACK1343" s="4"/>
      <c r="ACW1343" s="4"/>
      <c r="ADA1343" s="4"/>
      <c r="ADM1343" s="4"/>
      <c r="ADQ1343" s="4"/>
      <c r="AEC1343" s="4"/>
      <c r="AEG1343" s="4"/>
      <c r="AES1343" s="4"/>
      <c r="AFM1343" s="4"/>
      <c r="AFY1343" s="4"/>
      <c r="AGC1343" s="4"/>
      <c r="AGO1343" s="4"/>
      <c r="AGS1343" s="4"/>
      <c r="AHE1343" s="4"/>
      <c r="AHI1343" s="4"/>
      <c r="AHU1343" s="4"/>
      <c r="AHY1343" s="4"/>
      <c r="AIK1343" s="4"/>
      <c r="AIO1343" s="4"/>
      <c r="AJA1343" s="4"/>
      <c r="AJE1343" s="4"/>
      <c r="AJQ1343" s="4"/>
      <c r="AJU1343" s="4"/>
      <c r="AKG1343" s="4"/>
      <c r="AKK1343" s="4"/>
      <c r="AKW1343" s="4"/>
      <c r="ALA1343" s="4"/>
      <c r="ALM1343" s="4"/>
      <c r="ALQ1343" s="4"/>
      <c r="AMC1343" s="4"/>
      <c r="AMG1343" s="4"/>
      <c r="AMS1343" s="4"/>
      <c r="AMW1343" s="4"/>
      <c r="ANI1343" s="4"/>
      <c r="ANM1343" s="4"/>
      <c r="ANY1343" s="4"/>
      <c r="AOC1343" s="4"/>
      <c r="AOO1343" s="4"/>
      <c r="AOS1343" s="4"/>
      <c r="APE1343" s="4"/>
      <c r="API1343" s="4"/>
      <c r="APU1343" s="4"/>
      <c r="APY1343" s="4"/>
      <c r="AQK1343" s="4"/>
      <c r="AQO1343" s="4"/>
      <c r="ARA1343" s="4"/>
      <c r="ARE1343" s="4"/>
      <c r="ARQ1343" s="4"/>
      <c r="ARU1343" s="4"/>
      <c r="ASG1343" s="4"/>
      <c r="ASK1343" s="4"/>
      <c r="ASW1343" s="4"/>
      <c r="ATA1343" s="4"/>
      <c r="ATM1343" s="4"/>
      <c r="ATQ1343" s="4"/>
      <c r="AUC1343" s="4"/>
      <c r="AUG1343" s="4"/>
      <c r="AUS1343" s="4"/>
      <c r="AUW1343" s="4"/>
      <c r="AVI1343" s="4"/>
      <c r="AVM1343" s="4"/>
      <c r="AVY1343" s="4"/>
      <c r="AWC1343" s="4"/>
      <c r="AWO1343" s="4"/>
      <c r="AWS1343" s="4"/>
      <c r="AXE1343" s="4"/>
      <c r="AXI1343" s="4"/>
      <c r="AXU1343" s="4"/>
      <c r="AXY1343" s="4"/>
      <c r="AYK1343" s="4"/>
      <c r="AYO1343" s="4"/>
      <c r="AZA1343" s="4"/>
      <c r="AZE1343" s="4"/>
      <c r="AZQ1343" s="4"/>
      <c r="AZU1343" s="4"/>
      <c r="BAG1343" s="4"/>
      <c r="BAK1343" s="4"/>
      <c r="BAW1343" s="4"/>
      <c r="BBA1343" s="4"/>
      <c r="BBM1343" s="4"/>
      <c r="BBQ1343" s="4"/>
      <c r="BCC1343" s="4"/>
      <c r="BCG1343" s="4"/>
      <c r="BCS1343" s="4"/>
      <c r="BCW1343" s="4"/>
      <c r="BDI1343" s="4"/>
      <c r="BDM1343" s="4"/>
      <c r="BDY1343" s="4"/>
      <c r="BEC1343" s="4"/>
      <c r="BEO1343" s="4"/>
      <c r="BES1343" s="4"/>
      <c r="BFE1343" s="4"/>
      <c r="BFI1343" s="4"/>
      <c r="BFU1343" s="4"/>
    </row>
    <row r="1344" spans="1:1021 1033:1529" x14ac:dyDescent="0.2">
      <c r="A1344" s="4"/>
      <c r="D1344" s="16"/>
      <c r="CO1344" s="4"/>
      <c r="DA1344" s="4"/>
      <c r="DE1344" s="4"/>
      <c r="DQ1344" s="4"/>
      <c r="DU1344" s="4"/>
      <c r="EG1344" s="4"/>
      <c r="EK1344" s="4"/>
      <c r="EW1344" s="4"/>
      <c r="FA1344" s="4"/>
      <c r="FM1344" s="4"/>
      <c r="FQ1344" s="4"/>
      <c r="GC1344" s="4"/>
      <c r="GG1344" s="4"/>
      <c r="GS1344" s="4"/>
      <c r="GW1344" s="4"/>
      <c r="HI1344" s="4"/>
      <c r="HM1344" s="4"/>
      <c r="HY1344" s="4"/>
      <c r="IC1344" s="4"/>
      <c r="IO1344" s="4"/>
      <c r="IS1344" s="4"/>
      <c r="JE1344" s="4"/>
      <c r="JI1344" s="4"/>
      <c r="JU1344" s="4"/>
      <c r="JY1344" s="4"/>
      <c r="KK1344" s="4"/>
      <c r="KO1344" s="4"/>
      <c r="LA1344" s="4"/>
      <c r="LE1344" s="4"/>
      <c r="LQ1344" s="4"/>
      <c r="LU1344" s="4"/>
      <c r="MG1344" s="4"/>
      <c r="MK1344" s="4"/>
      <c r="MW1344" s="4"/>
      <c r="NA1344" s="4"/>
      <c r="NM1344" s="4"/>
      <c r="NQ1344" s="4"/>
      <c r="OC1344" s="4"/>
      <c r="OG1344" s="4"/>
      <c r="OS1344" s="4"/>
      <c r="OW1344" s="4"/>
      <c r="PI1344" s="4"/>
      <c r="PM1344" s="4"/>
      <c r="PY1344" s="4"/>
      <c r="QC1344" s="4"/>
      <c r="QO1344" s="4"/>
      <c r="QS1344" s="4"/>
      <c r="RE1344" s="4"/>
      <c r="RI1344" s="4"/>
      <c r="RU1344" s="4"/>
      <c r="RY1344" s="4"/>
      <c r="SK1344" s="4"/>
      <c r="SO1344" s="4"/>
      <c r="TA1344" s="4"/>
      <c r="TE1344" s="4"/>
      <c r="TQ1344" s="4"/>
      <c r="TU1344" s="4"/>
      <c r="UG1344" s="4"/>
      <c r="UK1344" s="4"/>
      <c r="UW1344" s="4"/>
      <c r="VA1344" s="4"/>
      <c r="VM1344" s="4"/>
      <c r="VQ1344" s="4"/>
      <c r="WC1344" s="4"/>
      <c r="WG1344" s="4"/>
      <c r="WS1344" s="4"/>
      <c r="WW1344" s="4"/>
      <c r="XI1344" s="4"/>
      <c r="XM1344" s="4"/>
      <c r="XY1344" s="4"/>
      <c r="YC1344" s="4"/>
      <c r="YO1344" s="4"/>
      <c r="YS1344" s="4"/>
      <c r="ZE1344" s="4"/>
      <c r="ZI1344" s="4"/>
      <c r="ZU1344" s="4"/>
      <c r="ZY1344" s="4"/>
      <c r="AAK1344" s="4"/>
      <c r="AAO1344" s="4"/>
      <c r="ABA1344" s="4"/>
      <c r="ABE1344" s="4"/>
      <c r="ABQ1344" s="4"/>
      <c r="ABU1344" s="4"/>
      <c r="ACG1344" s="4"/>
      <c r="ACK1344" s="4"/>
      <c r="ACW1344" s="4"/>
      <c r="ADA1344" s="4"/>
      <c r="ADM1344" s="4"/>
      <c r="ADQ1344" s="4"/>
      <c r="AEC1344" s="4"/>
      <c r="AEG1344" s="4"/>
      <c r="AES1344" s="4"/>
      <c r="AFM1344" s="4"/>
      <c r="AFY1344" s="4"/>
      <c r="AGC1344" s="4"/>
      <c r="AGO1344" s="4"/>
      <c r="AGS1344" s="4"/>
      <c r="AHE1344" s="4"/>
      <c r="AHI1344" s="4"/>
      <c r="AHU1344" s="4"/>
      <c r="AHY1344" s="4"/>
      <c r="AIK1344" s="4"/>
      <c r="AIO1344" s="4"/>
      <c r="AJA1344" s="4"/>
      <c r="AJE1344" s="4"/>
      <c r="AJQ1344" s="4"/>
      <c r="AJU1344" s="4"/>
      <c r="AKG1344" s="4"/>
      <c r="AKK1344" s="4"/>
      <c r="AKW1344" s="4"/>
      <c r="ALA1344" s="4"/>
      <c r="ALM1344" s="4"/>
      <c r="ALQ1344" s="4"/>
      <c r="AMC1344" s="4"/>
      <c r="AMG1344" s="4"/>
      <c r="AMS1344" s="4"/>
      <c r="AMW1344" s="4"/>
      <c r="ANI1344" s="4"/>
      <c r="ANM1344" s="4"/>
      <c r="ANY1344" s="4"/>
      <c r="AOC1344" s="4"/>
      <c r="AOO1344" s="4"/>
      <c r="AOS1344" s="4"/>
      <c r="APE1344" s="4"/>
      <c r="API1344" s="4"/>
      <c r="APU1344" s="4"/>
      <c r="APY1344" s="4"/>
      <c r="AQK1344" s="4"/>
      <c r="AQO1344" s="4"/>
      <c r="ARA1344" s="4"/>
      <c r="ARE1344" s="4"/>
      <c r="ARQ1344" s="4"/>
      <c r="ARU1344" s="4"/>
      <c r="ASG1344" s="4"/>
      <c r="ASK1344" s="4"/>
      <c r="ASW1344" s="4"/>
      <c r="ATA1344" s="4"/>
      <c r="ATM1344" s="4"/>
      <c r="ATQ1344" s="4"/>
      <c r="AUC1344" s="4"/>
      <c r="AUG1344" s="4"/>
      <c r="AUS1344" s="4"/>
      <c r="AUW1344" s="4"/>
      <c r="AVI1344" s="4"/>
      <c r="AVM1344" s="4"/>
      <c r="AVY1344" s="4"/>
      <c r="AWC1344" s="4"/>
      <c r="AWO1344" s="4"/>
      <c r="AWS1344" s="4"/>
      <c r="AXE1344" s="4"/>
      <c r="AXI1344" s="4"/>
      <c r="AXU1344" s="4"/>
      <c r="AXY1344" s="4"/>
      <c r="AYK1344" s="4"/>
      <c r="AYO1344" s="4"/>
      <c r="AZA1344" s="4"/>
      <c r="AZE1344" s="4"/>
      <c r="AZQ1344" s="4"/>
      <c r="AZU1344" s="4"/>
      <c r="BAG1344" s="4"/>
      <c r="BAK1344" s="4"/>
      <c r="BAW1344" s="4"/>
      <c r="BBA1344" s="4"/>
      <c r="BBM1344" s="4"/>
      <c r="BBQ1344" s="4"/>
      <c r="BCC1344" s="4"/>
      <c r="BCG1344" s="4"/>
      <c r="BCS1344" s="4"/>
      <c r="BCW1344" s="4"/>
      <c r="BDI1344" s="4"/>
      <c r="BDM1344" s="4"/>
      <c r="BDY1344" s="4"/>
      <c r="BEC1344" s="4"/>
      <c r="BEO1344" s="4"/>
      <c r="BES1344" s="4"/>
      <c r="BFE1344" s="4"/>
    </row>
    <row r="1345" spans="1:1021 1033:1513" x14ac:dyDescent="0.2">
      <c r="A1345" s="4"/>
      <c r="D1345" s="16"/>
      <c r="CO1345" s="4"/>
      <c r="DA1345" s="4"/>
      <c r="DE1345" s="4"/>
      <c r="DQ1345" s="4"/>
      <c r="DU1345" s="4"/>
      <c r="EG1345" s="4"/>
      <c r="EK1345" s="4"/>
      <c r="EW1345" s="4"/>
      <c r="FA1345" s="4"/>
      <c r="FM1345" s="4"/>
      <c r="FQ1345" s="4"/>
      <c r="GC1345" s="4"/>
      <c r="GG1345" s="4"/>
      <c r="GS1345" s="4"/>
      <c r="GW1345" s="4"/>
      <c r="HI1345" s="4"/>
      <c r="HM1345" s="4"/>
      <c r="HY1345" s="4"/>
      <c r="IC1345" s="4"/>
      <c r="IO1345" s="4"/>
      <c r="IS1345" s="4"/>
      <c r="JE1345" s="4"/>
      <c r="JI1345" s="4"/>
      <c r="JU1345" s="4"/>
      <c r="JY1345" s="4"/>
      <c r="KK1345" s="4"/>
      <c r="KO1345" s="4"/>
      <c r="LA1345" s="4"/>
      <c r="LE1345" s="4"/>
      <c r="LQ1345" s="4"/>
      <c r="LU1345" s="4"/>
      <c r="MG1345" s="4"/>
      <c r="MK1345" s="4"/>
      <c r="MW1345" s="4"/>
      <c r="NA1345" s="4"/>
      <c r="NM1345" s="4"/>
      <c r="NQ1345" s="4"/>
      <c r="OC1345" s="4"/>
      <c r="OG1345" s="4"/>
      <c r="OS1345" s="4"/>
      <c r="OW1345" s="4"/>
      <c r="PI1345" s="4"/>
      <c r="PM1345" s="4"/>
      <c r="PY1345" s="4"/>
      <c r="QC1345" s="4"/>
      <c r="QO1345" s="4"/>
      <c r="QS1345" s="4"/>
      <c r="RE1345" s="4"/>
      <c r="RI1345" s="4"/>
      <c r="RU1345" s="4"/>
      <c r="RY1345" s="4"/>
      <c r="SK1345" s="4"/>
      <c r="SO1345" s="4"/>
      <c r="TA1345" s="4"/>
      <c r="TE1345" s="4"/>
      <c r="TQ1345" s="4"/>
      <c r="TU1345" s="4"/>
      <c r="UG1345" s="4"/>
      <c r="UK1345" s="4"/>
      <c r="UW1345" s="4"/>
      <c r="VA1345" s="4"/>
      <c r="VM1345" s="4"/>
      <c r="VQ1345" s="4"/>
      <c r="WC1345" s="4"/>
      <c r="WG1345" s="4"/>
      <c r="WS1345" s="4"/>
      <c r="WW1345" s="4"/>
      <c r="XI1345" s="4"/>
      <c r="XM1345" s="4"/>
      <c r="XY1345" s="4"/>
      <c r="YC1345" s="4"/>
      <c r="YO1345" s="4"/>
      <c r="YS1345" s="4"/>
      <c r="ZE1345" s="4"/>
      <c r="ZI1345" s="4"/>
      <c r="ZU1345" s="4"/>
      <c r="ZY1345" s="4"/>
      <c r="AAK1345" s="4"/>
      <c r="AAO1345" s="4"/>
      <c r="ABA1345" s="4"/>
      <c r="ABE1345" s="4"/>
      <c r="ABQ1345" s="4"/>
      <c r="ABU1345" s="4"/>
      <c r="ACG1345" s="4"/>
      <c r="ACK1345" s="4"/>
      <c r="ACW1345" s="4"/>
      <c r="ADA1345" s="4"/>
      <c r="ADM1345" s="4"/>
      <c r="ADQ1345" s="4"/>
      <c r="AEC1345" s="4"/>
      <c r="AEG1345" s="4"/>
      <c r="AES1345" s="4"/>
      <c r="AFM1345" s="4"/>
      <c r="AFY1345" s="4"/>
      <c r="AGC1345" s="4"/>
      <c r="AGO1345" s="4"/>
      <c r="AGS1345" s="4"/>
      <c r="AHE1345" s="4"/>
      <c r="AHI1345" s="4"/>
      <c r="AHU1345" s="4"/>
      <c r="AHY1345" s="4"/>
      <c r="AIK1345" s="4"/>
      <c r="AIO1345" s="4"/>
      <c r="AJA1345" s="4"/>
      <c r="AJE1345" s="4"/>
      <c r="AJQ1345" s="4"/>
      <c r="AJU1345" s="4"/>
      <c r="AKG1345" s="4"/>
      <c r="AKK1345" s="4"/>
      <c r="AKW1345" s="4"/>
      <c r="ALA1345" s="4"/>
      <c r="ALM1345" s="4"/>
      <c r="ALQ1345" s="4"/>
      <c r="AMC1345" s="4"/>
      <c r="AMG1345" s="4"/>
      <c r="AMS1345" s="4"/>
      <c r="AMW1345" s="4"/>
      <c r="ANI1345" s="4"/>
      <c r="ANM1345" s="4"/>
      <c r="ANY1345" s="4"/>
      <c r="AOC1345" s="4"/>
      <c r="AOO1345" s="4"/>
      <c r="AOS1345" s="4"/>
      <c r="APE1345" s="4"/>
      <c r="API1345" s="4"/>
      <c r="APU1345" s="4"/>
      <c r="APY1345" s="4"/>
      <c r="AQK1345" s="4"/>
      <c r="AQO1345" s="4"/>
      <c r="ARA1345" s="4"/>
      <c r="ARE1345" s="4"/>
      <c r="ARQ1345" s="4"/>
      <c r="ARU1345" s="4"/>
      <c r="ASG1345" s="4"/>
      <c r="ASK1345" s="4"/>
      <c r="ASW1345" s="4"/>
      <c r="ATA1345" s="4"/>
      <c r="ATM1345" s="4"/>
      <c r="ATQ1345" s="4"/>
      <c r="AUC1345" s="4"/>
      <c r="AUG1345" s="4"/>
      <c r="AUS1345" s="4"/>
      <c r="AUW1345" s="4"/>
      <c r="AVI1345" s="4"/>
      <c r="AVM1345" s="4"/>
      <c r="AVY1345" s="4"/>
      <c r="AWC1345" s="4"/>
      <c r="AWO1345" s="4"/>
      <c r="AWS1345" s="4"/>
      <c r="AXE1345" s="4"/>
      <c r="AXI1345" s="4"/>
      <c r="AXU1345" s="4"/>
      <c r="AXY1345" s="4"/>
      <c r="AYK1345" s="4"/>
      <c r="AYO1345" s="4"/>
      <c r="AZA1345" s="4"/>
      <c r="AZE1345" s="4"/>
      <c r="AZQ1345" s="4"/>
      <c r="AZU1345" s="4"/>
      <c r="BAG1345" s="4"/>
      <c r="BAK1345" s="4"/>
      <c r="BAW1345" s="4"/>
      <c r="BBA1345" s="4"/>
      <c r="BBM1345" s="4"/>
      <c r="BBQ1345" s="4"/>
      <c r="BCC1345" s="4"/>
      <c r="BCG1345" s="4"/>
      <c r="BCS1345" s="4"/>
      <c r="BCW1345" s="4"/>
      <c r="BDI1345" s="4"/>
      <c r="BDM1345" s="4"/>
      <c r="BDY1345" s="4"/>
      <c r="BEC1345" s="4"/>
      <c r="BEO1345" s="4"/>
      <c r="BES1345" s="4"/>
      <c r="BFE1345" s="4"/>
    </row>
    <row r="1346" spans="1:1021 1033:1513" x14ac:dyDescent="0.2">
      <c r="A1346" s="4"/>
      <c r="D1346" s="16"/>
      <c r="CO1346" s="4"/>
      <c r="DA1346" s="4"/>
      <c r="DE1346" s="4"/>
      <c r="DQ1346" s="4"/>
      <c r="DU1346" s="4"/>
      <c r="EG1346" s="4"/>
      <c r="EK1346" s="4"/>
      <c r="EW1346" s="4"/>
      <c r="FA1346" s="4"/>
      <c r="FM1346" s="4"/>
      <c r="FQ1346" s="4"/>
      <c r="GC1346" s="4"/>
      <c r="GG1346" s="4"/>
      <c r="GS1346" s="4"/>
      <c r="GW1346" s="4"/>
      <c r="HI1346" s="4"/>
      <c r="HM1346" s="4"/>
      <c r="HY1346" s="4"/>
      <c r="IC1346" s="4"/>
      <c r="IO1346" s="4"/>
      <c r="IS1346" s="4"/>
      <c r="JE1346" s="4"/>
      <c r="JI1346" s="4"/>
      <c r="JU1346" s="4"/>
      <c r="JY1346" s="4"/>
      <c r="KK1346" s="4"/>
      <c r="KO1346" s="4"/>
      <c r="LA1346" s="4"/>
      <c r="LE1346" s="4"/>
      <c r="LQ1346" s="4"/>
      <c r="LU1346" s="4"/>
      <c r="MG1346" s="4"/>
      <c r="MK1346" s="4"/>
      <c r="MW1346" s="4"/>
      <c r="NA1346" s="4"/>
      <c r="NM1346" s="4"/>
      <c r="NQ1346" s="4"/>
      <c r="OC1346" s="4"/>
      <c r="OG1346" s="4"/>
      <c r="OS1346" s="4"/>
      <c r="OW1346" s="4"/>
      <c r="PI1346" s="4"/>
      <c r="PM1346" s="4"/>
      <c r="PY1346" s="4"/>
      <c r="QC1346" s="4"/>
      <c r="QO1346" s="4"/>
      <c r="QS1346" s="4"/>
      <c r="RE1346" s="4"/>
      <c r="RI1346" s="4"/>
      <c r="RU1346" s="4"/>
      <c r="RY1346" s="4"/>
      <c r="SK1346" s="4"/>
      <c r="SO1346" s="4"/>
      <c r="TA1346" s="4"/>
      <c r="TE1346" s="4"/>
      <c r="TQ1346" s="4"/>
      <c r="TU1346" s="4"/>
      <c r="UG1346" s="4"/>
      <c r="UK1346" s="4"/>
      <c r="UW1346" s="4"/>
      <c r="VA1346" s="4"/>
      <c r="VM1346" s="4"/>
      <c r="VQ1346" s="4"/>
      <c r="WC1346" s="4"/>
      <c r="WG1346" s="4"/>
      <c r="WS1346" s="4"/>
      <c r="WW1346" s="4"/>
      <c r="XI1346" s="4"/>
      <c r="XM1346" s="4"/>
      <c r="XY1346" s="4"/>
      <c r="YC1346" s="4"/>
      <c r="YO1346" s="4"/>
      <c r="YS1346" s="4"/>
      <c r="ZE1346" s="4"/>
      <c r="ZI1346" s="4"/>
      <c r="ZU1346" s="4"/>
      <c r="ZY1346" s="4"/>
      <c r="AAK1346" s="4"/>
      <c r="AAO1346" s="4"/>
      <c r="ABA1346" s="4"/>
      <c r="ABE1346" s="4"/>
      <c r="ABQ1346" s="4"/>
      <c r="ABU1346" s="4"/>
      <c r="ACG1346" s="4"/>
      <c r="ACK1346" s="4"/>
      <c r="ACW1346" s="4"/>
      <c r="ADA1346" s="4"/>
      <c r="ADM1346" s="4"/>
      <c r="ADQ1346" s="4"/>
      <c r="AEC1346" s="4"/>
      <c r="AEG1346" s="4"/>
      <c r="AES1346" s="4"/>
      <c r="AFM1346" s="4"/>
      <c r="AFY1346" s="4"/>
      <c r="AGC1346" s="4"/>
      <c r="AGO1346" s="4"/>
      <c r="AGS1346" s="4"/>
      <c r="AHE1346" s="4"/>
      <c r="AHI1346" s="4"/>
      <c r="AHU1346" s="4"/>
      <c r="AHY1346" s="4"/>
      <c r="AIK1346" s="4"/>
      <c r="AIO1346" s="4"/>
      <c r="AJA1346" s="4"/>
      <c r="AJE1346" s="4"/>
      <c r="AJQ1346" s="4"/>
      <c r="AJU1346" s="4"/>
      <c r="AKG1346" s="4"/>
      <c r="AKK1346" s="4"/>
      <c r="AKW1346" s="4"/>
      <c r="ALA1346" s="4"/>
      <c r="ALM1346" s="4"/>
      <c r="ALQ1346" s="4"/>
      <c r="AMC1346" s="4"/>
      <c r="AMG1346" s="4"/>
      <c r="AMS1346" s="4"/>
      <c r="AMW1346" s="4"/>
      <c r="ANI1346" s="4"/>
      <c r="ANM1346" s="4"/>
      <c r="ANY1346" s="4"/>
      <c r="AOC1346" s="4"/>
      <c r="AOO1346" s="4"/>
      <c r="AOS1346" s="4"/>
      <c r="APE1346" s="4"/>
      <c r="API1346" s="4"/>
      <c r="APU1346" s="4"/>
      <c r="APY1346" s="4"/>
      <c r="AQK1346" s="4"/>
      <c r="AQO1346" s="4"/>
      <c r="ARA1346" s="4"/>
      <c r="ARE1346" s="4"/>
      <c r="ARQ1346" s="4"/>
      <c r="ARU1346" s="4"/>
      <c r="ASG1346" s="4"/>
      <c r="ASK1346" s="4"/>
      <c r="ASW1346" s="4"/>
      <c r="ATA1346" s="4"/>
      <c r="ATM1346" s="4"/>
      <c r="ATQ1346" s="4"/>
      <c r="AUC1346" s="4"/>
      <c r="AUG1346" s="4"/>
      <c r="AUS1346" s="4"/>
      <c r="AUW1346" s="4"/>
      <c r="AVI1346" s="4"/>
      <c r="AVM1346" s="4"/>
      <c r="AVY1346" s="4"/>
      <c r="AWC1346" s="4"/>
      <c r="AWO1346" s="4"/>
      <c r="AWS1346" s="4"/>
      <c r="AXE1346" s="4"/>
      <c r="AXI1346" s="4"/>
      <c r="AXU1346" s="4"/>
      <c r="AXY1346" s="4"/>
      <c r="AYK1346" s="4"/>
      <c r="AYO1346" s="4"/>
      <c r="AZA1346" s="4"/>
      <c r="AZE1346" s="4"/>
      <c r="AZQ1346" s="4"/>
      <c r="AZU1346" s="4"/>
      <c r="BAG1346" s="4"/>
      <c r="BAK1346" s="4"/>
      <c r="BAW1346" s="4"/>
      <c r="BBA1346" s="4"/>
      <c r="BBM1346" s="4"/>
      <c r="BBQ1346" s="4"/>
      <c r="BCC1346" s="4"/>
      <c r="BCG1346" s="4"/>
      <c r="BCS1346" s="4"/>
      <c r="BCW1346" s="4"/>
      <c r="BDI1346" s="4"/>
      <c r="BDM1346" s="4"/>
      <c r="BDY1346" s="4"/>
      <c r="BEC1346" s="4"/>
      <c r="BEO1346" s="4"/>
      <c r="BES1346" s="4"/>
      <c r="BFE1346" s="4"/>
    </row>
    <row r="1347" spans="1:1021 1033:1513" x14ac:dyDescent="0.2">
      <c r="A1347" s="4"/>
      <c r="D1347" s="16"/>
      <c r="CO1347" s="4"/>
      <c r="DA1347" s="4"/>
      <c r="DE1347" s="4"/>
      <c r="DQ1347" s="4"/>
      <c r="DU1347" s="4"/>
      <c r="EG1347" s="4"/>
      <c r="EK1347" s="4"/>
      <c r="EW1347" s="4"/>
      <c r="FA1347" s="4"/>
      <c r="FM1347" s="4"/>
      <c r="FQ1347" s="4"/>
      <c r="GC1347" s="4"/>
      <c r="GG1347" s="4"/>
      <c r="GS1347" s="4"/>
      <c r="GW1347" s="4"/>
      <c r="HI1347" s="4"/>
      <c r="HM1347" s="4"/>
      <c r="HY1347" s="4"/>
      <c r="IC1347" s="4"/>
      <c r="IO1347" s="4"/>
      <c r="IS1347" s="4"/>
      <c r="JE1347" s="4"/>
      <c r="JI1347" s="4"/>
      <c r="JU1347" s="4"/>
      <c r="JY1347" s="4"/>
      <c r="KK1347" s="4"/>
      <c r="KO1347" s="4"/>
      <c r="LA1347" s="4"/>
      <c r="LE1347" s="4"/>
      <c r="LQ1347" s="4"/>
      <c r="LU1347" s="4"/>
      <c r="MG1347" s="4"/>
      <c r="MK1347" s="4"/>
      <c r="MW1347" s="4"/>
      <c r="NA1347" s="4"/>
      <c r="NM1347" s="4"/>
      <c r="NQ1347" s="4"/>
      <c r="OC1347" s="4"/>
      <c r="OG1347" s="4"/>
      <c r="OS1347" s="4"/>
      <c r="OW1347" s="4"/>
      <c r="PI1347" s="4"/>
      <c r="PM1347" s="4"/>
      <c r="PY1347" s="4"/>
      <c r="QC1347" s="4"/>
      <c r="QO1347" s="4"/>
      <c r="QS1347" s="4"/>
      <c r="RE1347" s="4"/>
      <c r="RI1347" s="4"/>
      <c r="RU1347" s="4"/>
      <c r="RY1347" s="4"/>
      <c r="SK1347" s="4"/>
      <c r="SO1347" s="4"/>
      <c r="TA1347" s="4"/>
      <c r="TE1347" s="4"/>
      <c r="TQ1347" s="4"/>
      <c r="TU1347" s="4"/>
      <c r="UG1347" s="4"/>
      <c r="UK1347" s="4"/>
      <c r="UW1347" s="4"/>
      <c r="VA1347" s="4"/>
      <c r="VM1347" s="4"/>
      <c r="VQ1347" s="4"/>
      <c r="WC1347" s="4"/>
      <c r="WG1347" s="4"/>
      <c r="WS1347" s="4"/>
      <c r="WW1347" s="4"/>
      <c r="XI1347" s="4"/>
      <c r="XM1347" s="4"/>
      <c r="XY1347" s="4"/>
      <c r="YC1347" s="4"/>
      <c r="YO1347" s="4"/>
      <c r="YS1347" s="4"/>
      <c r="ZE1347" s="4"/>
      <c r="ZI1347" s="4"/>
      <c r="ZU1347" s="4"/>
      <c r="ZY1347" s="4"/>
      <c r="AAK1347" s="4"/>
      <c r="AAO1347" s="4"/>
      <c r="ABA1347" s="4"/>
      <c r="ABE1347" s="4"/>
      <c r="ABQ1347" s="4"/>
      <c r="ABU1347" s="4"/>
      <c r="ACG1347" s="4"/>
      <c r="ACK1347" s="4"/>
      <c r="ACW1347" s="4"/>
      <c r="ADA1347" s="4"/>
      <c r="ADM1347" s="4"/>
      <c r="ADQ1347" s="4"/>
      <c r="AEC1347" s="4"/>
      <c r="AEG1347" s="4"/>
      <c r="AES1347" s="4"/>
      <c r="AFM1347" s="4"/>
      <c r="AFY1347" s="4"/>
      <c r="AGC1347" s="4"/>
      <c r="AGO1347" s="4"/>
      <c r="AGS1347" s="4"/>
      <c r="AHE1347" s="4"/>
      <c r="AHI1347" s="4"/>
      <c r="AHU1347" s="4"/>
      <c r="AHY1347" s="4"/>
      <c r="AIK1347" s="4"/>
      <c r="AIO1347" s="4"/>
      <c r="AJA1347" s="4"/>
      <c r="AJE1347" s="4"/>
      <c r="AJQ1347" s="4"/>
      <c r="AJU1347" s="4"/>
      <c r="AKG1347" s="4"/>
      <c r="AKK1347" s="4"/>
      <c r="AKW1347" s="4"/>
      <c r="ALA1347" s="4"/>
      <c r="ALM1347" s="4"/>
      <c r="ALQ1347" s="4"/>
      <c r="AMC1347" s="4"/>
      <c r="AMG1347" s="4"/>
      <c r="AMS1347" s="4"/>
      <c r="AMW1347" s="4"/>
      <c r="ANI1347" s="4"/>
      <c r="ANM1347" s="4"/>
      <c r="ANY1347" s="4"/>
      <c r="AOC1347" s="4"/>
      <c r="AOO1347" s="4"/>
      <c r="AOS1347" s="4"/>
      <c r="APE1347" s="4"/>
      <c r="API1347" s="4"/>
      <c r="APU1347" s="4"/>
      <c r="APY1347" s="4"/>
      <c r="AQK1347" s="4"/>
      <c r="AQO1347" s="4"/>
      <c r="ARA1347" s="4"/>
      <c r="ARE1347" s="4"/>
      <c r="ARQ1347" s="4"/>
      <c r="ARU1347" s="4"/>
      <c r="ASG1347" s="4"/>
      <c r="ASK1347" s="4"/>
      <c r="ASW1347" s="4"/>
      <c r="ATA1347" s="4"/>
      <c r="ATM1347" s="4"/>
      <c r="ATQ1347" s="4"/>
      <c r="AUC1347" s="4"/>
      <c r="AUG1347" s="4"/>
      <c r="AUS1347" s="4"/>
      <c r="AUW1347" s="4"/>
      <c r="AVI1347" s="4"/>
      <c r="AVM1347" s="4"/>
      <c r="AVY1347" s="4"/>
      <c r="AWC1347" s="4"/>
      <c r="AWO1347" s="4"/>
      <c r="AWS1347" s="4"/>
      <c r="AXE1347" s="4"/>
      <c r="AXI1347" s="4"/>
      <c r="AXU1347" s="4"/>
      <c r="AXY1347" s="4"/>
      <c r="AYK1347" s="4"/>
      <c r="AYO1347" s="4"/>
      <c r="AZA1347" s="4"/>
      <c r="AZE1347" s="4"/>
      <c r="AZQ1347" s="4"/>
      <c r="AZU1347" s="4"/>
      <c r="BAG1347" s="4"/>
      <c r="BAK1347" s="4"/>
      <c r="BAW1347" s="4"/>
      <c r="BBA1347" s="4"/>
      <c r="BBM1347" s="4"/>
      <c r="BBQ1347" s="4"/>
      <c r="BCC1347" s="4"/>
      <c r="BCG1347" s="4"/>
      <c r="BCS1347" s="4"/>
      <c r="BCW1347" s="4"/>
      <c r="BDI1347" s="4"/>
      <c r="BDM1347" s="4"/>
      <c r="BDY1347" s="4"/>
      <c r="BEC1347" s="4"/>
      <c r="BEO1347" s="4"/>
      <c r="BES1347" s="4"/>
      <c r="BFE1347" s="4"/>
    </row>
    <row r="1348" spans="1:1021 1033:1513" x14ac:dyDescent="0.2">
      <c r="A1348" s="4"/>
      <c r="D1348" s="16"/>
      <c r="CO1348" s="4"/>
      <c r="DA1348" s="4"/>
      <c r="DE1348" s="4"/>
      <c r="DQ1348" s="4"/>
      <c r="DU1348" s="4"/>
      <c r="EG1348" s="4"/>
      <c r="EK1348" s="4"/>
      <c r="EW1348" s="4"/>
      <c r="FA1348" s="4"/>
      <c r="FM1348" s="4"/>
      <c r="FQ1348" s="4"/>
      <c r="GC1348" s="4"/>
      <c r="GG1348" s="4"/>
      <c r="GS1348" s="4"/>
      <c r="GW1348" s="4"/>
      <c r="HI1348" s="4"/>
      <c r="HM1348" s="4"/>
      <c r="HY1348" s="4"/>
      <c r="IC1348" s="4"/>
      <c r="IO1348" s="4"/>
      <c r="IS1348" s="4"/>
      <c r="JE1348" s="4"/>
      <c r="JI1348" s="4"/>
      <c r="JU1348" s="4"/>
      <c r="JY1348" s="4"/>
      <c r="KK1348" s="4"/>
      <c r="KO1348" s="4"/>
      <c r="LA1348" s="4"/>
      <c r="LE1348" s="4"/>
      <c r="LQ1348" s="4"/>
      <c r="LU1348" s="4"/>
      <c r="MG1348" s="4"/>
      <c r="MK1348" s="4"/>
      <c r="MW1348" s="4"/>
      <c r="NA1348" s="4"/>
      <c r="NM1348" s="4"/>
      <c r="NQ1348" s="4"/>
      <c r="OC1348" s="4"/>
      <c r="OG1348" s="4"/>
      <c r="OS1348" s="4"/>
      <c r="OW1348" s="4"/>
      <c r="PI1348" s="4"/>
      <c r="PM1348" s="4"/>
      <c r="PY1348" s="4"/>
      <c r="QC1348" s="4"/>
      <c r="QO1348" s="4"/>
      <c r="QS1348" s="4"/>
      <c r="RE1348" s="4"/>
      <c r="RI1348" s="4"/>
      <c r="RU1348" s="4"/>
      <c r="RY1348" s="4"/>
      <c r="SK1348" s="4"/>
      <c r="SO1348" s="4"/>
      <c r="TA1348" s="4"/>
      <c r="TE1348" s="4"/>
      <c r="TQ1348" s="4"/>
      <c r="TU1348" s="4"/>
      <c r="UG1348" s="4"/>
      <c r="UK1348" s="4"/>
      <c r="UW1348" s="4"/>
      <c r="VA1348" s="4"/>
      <c r="VM1348" s="4"/>
      <c r="VQ1348" s="4"/>
      <c r="WC1348" s="4"/>
      <c r="WG1348" s="4"/>
      <c r="WS1348" s="4"/>
      <c r="WW1348" s="4"/>
      <c r="XI1348" s="4"/>
      <c r="XM1348" s="4"/>
      <c r="XY1348" s="4"/>
      <c r="YC1348" s="4"/>
      <c r="YO1348" s="4"/>
      <c r="YS1348" s="4"/>
      <c r="ZE1348" s="4"/>
      <c r="ZI1348" s="4"/>
      <c r="ZU1348" s="4"/>
      <c r="ZY1348" s="4"/>
      <c r="AAK1348" s="4"/>
      <c r="AAO1348" s="4"/>
      <c r="ABA1348" s="4"/>
      <c r="ABE1348" s="4"/>
      <c r="ABQ1348" s="4"/>
      <c r="ABU1348" s="4"/>
      <c r="ACG1348" s="4"/>
      <c r="ACK1348" s="4"/>
      <c r="ACW1348" s="4"/>
      <c r="ADA1348" s="4"/>
      <c r="ADM1348" s="4"/>
      <c r="ADQ1348" s="4"/>
      <c r="AEC1348" s="4"/>
      <c r="AEG1348" s="4"/>
      <c r="AES1348" s="4"/>
      <c r="AFM1348" s="4"/>
      <c r="AFY1348" s="4"/>
      <c r="AGC1348" s="4"/>
      <c r="AGO1348" s="4"/>
      <c r="AGS1348" s="4"/>
      <c r="AHE1348" s="4"/>
      <c r="AHI1348" s="4"/>
      <c r="AHU1348" s="4"/>
      <c r="AHY1348" s="4"/>
      <c r="AIK1348" s="4"/>
      <c r="AIO1348" s="4"/>
      <c r="AJA1348" s="4"/>
      <c r="AJE1348" s="4"/>
      <c r="AJQ1348" s="4"/>
      <c r="AJU1348" s="4"/>
      <c r="AKG1348" s="4"/>
      <c r="AKK1348" s="4"/>
      <c r="AKW1348" s="4"/>
      <c r="ALA1348" s="4"/>
      <c r="ALM1348" s="4"/>
      <c r="ALQ1348" s="4"/>
      <c r="AMC1348" s="4"/>
      <c r="AMG1348" s="4"/>
      <c r="AMS1348" s="4"/>
      <c r="AMW1348" s="4"/>
      <c r="ANI1348" s="4"/>
      <c r="ANM1348" s="4"/>
      <c r="ANY1348" s="4"/>
      <c r="AOC1348" s="4"/>
      <c r="AOO1348" s="4"/>
      <c r="AOS1348" s="4"/>
      <c r="APE1348" s="4"/>
      <c r="API1348" s="4"/>
      <c r="APU1348" s="4"/>
      <c r="APY1348" s="4"/>
      <c r="AQK1348" s="4"/>
      <c r="AQO1348" s="4"/>
      <c r="ARA1348" s="4"/>
      <c r="ARE1348" s="4"/>
      <c r="ARQ1348" s="4"/>
      <c r="ARU1348" s="4"/>
      <c r="ASG1348" s="4"/>
      <c r="ASK1348" s="4"/>
      <c r="ASW1348" s="4"/>
      <c r="ATA1348" s="4"/>
      <c r="ATM1348" s="4"/>
      <c r="ATQ1348" s="4"/>
      <c r="AUC1348" s="4"/>
      <c r="AUG1348" s="4"/>
      <c r="AUS1348" s="4"/>
      <c r="AUW1348" s="4"/>
      <c r="AVI1348" s="4"/>
      <c r="AVM1348" s="4"/>
      <c r="AVY1348" s="4"/>
      <c r="AWC1348" s="4"/>
      <c r="AWO1348" s="4"/>
      <c r="AWS1348" s="4"/>
      <c r="AXE1348" s="4"/>
      <c r="AXI1348" s="4"/>
      <c r="AXU1348" s="4"/>
      <c r="AXY1348" s="4"/>
      <c r="AYK1348" s="4"/>
      <c r="AYO1348" s="4"/>
      <c r="AZA1348" s="4"/>
      <c r="AZE1348" s="4"/>
      <c r="AZQ1348" s="4"/>
      <c r="AZU1348" s="4"/>
      <c r="BAG1348" s="4"/>
      <c r="BAK1348" s="4"/>
      <c r="BAW1348" s="4"/>
      <c r="BBA1348" s="4"/>
      <c r="BBM1348" s="4"/>
      <c r="BBQ1348" s="4"/>
      <c r="BCC1348" s="4"/>
      <c r="BCG1348" s="4"/>
      <c r="BCS1348" s="4"/>
      <c r="BCW1348" s="4"/>
      <c r="BDI1348" s="4"/>
      <c r="BDM1348" s="4"/>
      <c r="BDY1348" s="4"/>
      <c r="BEC1348" s="4"/>
      <c r="BEO1348" s="4"/>
      <c r="BES1348" s="4"/>
      <c r="BFE1348" s="4"/>
    </row>
    <row r="1349" spans="1:1021 1033:1513" x14ac:dyDescent="0.2">
      <c r="A1349" s="4"/>
      <c r="D1349" s="16"/>
      <c r="CO1349" s="4"/>
      <c r="DA1349" s="4"/>
      <c r="DE1349" s="4"/>
      <c r="DQ1349" s="4"/>
      <c r="DU1349" s="4"/>
      <c r="EG1349" s="4"/>
      <c r="EK1349" s="4"/>
      <c r="EW1349" s="4"/>
      <c r="FA1349" s="4"/>
      <c r="FM1349" s="4"/>
      <c r="FQ1349" s="4"/>
      <c r="GC1349" s="4"/>
      <c r="GG1349" s="4"/>
      <c r="GS1349" s="4"/>
      <c r="GW1349" s="4"/>
      <c r="HI1349" s="4"/>
      <c r="HM1349" s="4"/>
      <c r="HY1349" s="4"/>
      <c r="IC1349" s="4"/>
      <c r="IO1349" s="4"/>
      <c r="IS1349" s="4"/>
      <c r="JE1349" s="4"/>
      <c r="JI1349" s="4"/>
      <c r="JU1349" s="4"/>
      <c r="JY1349" s="4"/>
      <c r="KK1349" s="4"/>
      <c r="KO1349" s="4"/>
      <c r="LA1349" s="4"/>
      <c r="LE1349" s="4"/>
      <c r="LQ1349" s="4"/>
      <c r="LU1349" s="4"/>
      <c r="MG1349" s="4"/>
      <c r="MK1349" s="4"/>
      <c r="MW1349" s="4"/>
      <c r="NA1349" s="4"/>
      <c r="NM1349" s="4"/>
      <c r="NQ1349" s="4"/>
      <c r="OC1349" s="4"/>
      <c r="OG1349" s="4"/>
      <c r="OS1349" s="4"/>
      <c r="OW1349" s="4"/>
      <c r="PI1349" s="4"/>
      <c r="PM1349" s="4"/>
      <c r="PY1349" s="4"/>
      <c r="QC1349" s="4"/>
      <c r="QO1349" s="4"/>
      <c r="QS1349" s="4"/>
      <c r="RE1349" s="4"/>
      <c r="RI1349" s="4"/>
      <c r="RU1349" s="4"/>
      <c r="RY1349" s="4"/>
      <c r="SK1349" s="4"/>
      <c r="SO1349" s="4"/>
      <c r="TA1349" s="4"/>
      <c r="TE1349" s="4"/>
      <c r="TQ1349" s="4"/>
      <c r="TU1349" s="4"/>
      <c r="UG1349" s="4"/>
      <c r="UK1349" s="4"/>
      <c r="UW1349" s="4"/>
      <c r="VA1349" s="4"/>
      <c r="VM1349" s="4"/>
      <c r="VQ1349" s="4"/>
      <c r="WC1349" s="4"/>
      <c r="WG1349" s="4"/>
      <c r="WS1349" s="4"/>
      <c r="WW1349" s="4"/>
      <c r="XI1349" s="4"/>
      <c r="XM1349" s="4"/>
      <c r="XY1349" s="4"/>
      <c r="YC1349" s="4"/>
      <c r="YO1349" s="4"/>
      <c r="YS1349" s="4"/>
      <c r="ZE1349" s="4"/>
      <c r="ZI1349" s="4"/>
      <c r="ZU1349" s="4"/>
      <c r="ZY1349" s="4"/>
      <c r="AAK1349" s="4"/>
      <c r="AAO1349" s="4"/>
      <c r="ABA1349" s="4"/>
      <c r="ABE1349" s="4"/>
      <c r="ABQ1349" s="4"/>
      <c r="ABU1349" s="4"/>
      <c r="ACG1349" s="4"/>
      <c r="ACK1349" s="4"/>
      <c r="ACW1349" s="4"/>
      <c r="ADA1349" s="4"/>
      <c r="ADM1349" s="4"/>
      <c r="ADQ1349" s="4"/>
      <c r="AEC1349" s="4"/>
      <c r="AEG1349" s="4"/>
      <c r="AES1349" s="4"/>
      <c r="AFM1349" s="4"/>
      <c r="AFY1349" s="4"/>
      <c r="AGC1349" s="4"/>
      <c r="AGO1349" s="4"/>
      <c r="AGS1349" s="4"/>
      <c r="AHE1349" s="4"/>
      <c r="AHI1349" s="4"/>
      <c r="AHU1349" s="4"/>
      <c r="AHY1349" s="4"/>
      <c r="AIK1349" s="4"/>
      <c r="AIO1349" s="4"/>
      <c r="AJA1349" s="4"/>
      <c r="AJE1349" s="4"/>
      <c r="AJQ1349" s="4"/>
      <c r="AJU1349" s="4"/>
      <c r="AKG1349" s="4"/>
      <c r="AKK1349" s="4"/>
      <c r="AKW1349" s="4"/>
      <c r="ALA1349" s="4"/>
      <c r="ALM1349" s="4"/>
      <c r="ALQ1349" s="4"/>
      <c r="AMC1349" s="4"/>
      <c r="AMG1349" s="4"/>
      <c r="AMS1349" s="4"/>
      <c r="AMW1349" s="4"/>
      <c r="ANI1349" s="4"/>
      <c r="ANM1349" s="4"/>
      <c r="ANY1349" s="4"/>
      <c r="AOC1349" s="4"/>
      <c r="AOO1349" s="4"/>
      <c r="AOS1349" s="4"/>
      <c r="APE1349" s="4"/>
      <c r="API1349" s="4"/>
      <c r="APU1349" s="4"/>
      <c r="APY1349" s="4"/>
      <c r="AQK1349" s="4"/>
      <c r="AQO1349" s="4"/>
      <c r="ARA1349" s="4"/>
      <c r="ARE1349" s="4"/>
      <c r="ARQ1349" s="4"/>
      <c r="ARU1349" s="4"/>
      <c r="ASG1349" s="4"/>
      <c r="ASK1349" s="4"/>
      <c r="ASW1349" s="4"/>
      <c r="ATA1349" s="4"/>
      <c r="ATM1349" s="4"/>
      <c r="ATQ1349" s="4"/>
      <c r="AUC1349" s="4"/>
      <c r="AUG1349" s="4"/>
      <c r="AUS1349" s="4"/>
      <c r="AUW1349" s="4"/>
      <c r="AVI1349" s="4"/>
      <c r="AVM1349" s="4"/>
      <c r="AVY1349" s="4"/>
      <c r="AWC1349" s="4"/>
      <c r="AWO1349" s="4"/>
      <c r="AWS1349" s="4"/>
      <c r="AXE1349" s="4"/>
      <c r="AXI1349" s="4"/>
      <c r="AXU1349" s="4"/>
      <c r="AXY1349" s="4"/>
      <c r="AYK1349" s="4"/>
      <c r="AYO1349" s="4"/>
      <c r="AZA1349" s="4"/>
      <c r="AZE1349" s="4"/>
      <c r="AZQ1349" s="4"/>
      <c r="AZU1349" s="4"/>
      <c r="BAG1349" s="4"/>
      <c r="BAK1349" s="4"/>
      <c r="BAW1349" s="4"/>
      <c r="BBA1349" s="4"/>
      <c r="BBM1349" s="4"/>
      <c r="BBQ1349" s="4"/>
      <c r="BCC1349" s="4"/>
      <c r="BCG1349" s="4"/>
      <c r="BCS1349" s="4"/>
      <c r="BCW1349" s="4"/>
      <c r="BDI1349" s="4"/>
      <c r="BDM1349" s="4"/>
      <c r="BDY1349" s="4"/>
      <c r="BEC1349" s="4"/>
      <c r="BEO1349" s="4"/>
      <c r="BES1349" s="4"/>
      <c r="BFE1349" s="4"/>
    </row>
    <row r="1350" spans="1:1021 1033:1513" x14ac:dyDescent="0.2">
      <c r="A1350" s="4"/>
      <c r="D1350" s="16"/>
      <c r="CO1350" s="4"/>
      <c r="DA1350" s="4"/>
      <c r="DE1350" s="4"/>
      <c r="DQ1350" s="4"/>
      <c r="DU1350" s="4"/>
      <c r="EG1350" s="4"/>
      <c r="EK1350" s="4"/>
      <c r="EW1350" s="4"/>
      <c r="FA1350" s="4"/>
      <c r="FM1350" s="4"/>
      <c r="FQ1350" s="4"/>
      <c r="GC1350" s="4"/>
      <c r="GG1350" s="4"/>
      <c r="GS1350" s="4"/>
      <c r="GW1350" s="4"/>
      <c r="HI1350" s="4"/>
      <c r="HM1350" s="4"/>
      <c r="HY1350" s="4"/>
      <c r="IC1350" s="4"/>
      <c r="IO1350" s="4"/>
      <c r="IS1350" s="4"/>
      <c r="JE1350" s="4"/>
      <c r="JI1350" s="4"/>
      <c r="JU1350" s="4"/>
      <c r="JY1350" s="4"/>
      <c r="KK1350" s="4"/>
      <c r="KO1350" s="4"/>
      <c r="LA1350" s="4"/>
      <c r="LE1350" s="4"/>
      <c r="LQ1350" s="4"/>
      <c r="LU1350" s="4"/>
      <c r="MG1350" s="4"/>
      <c r="MK1350" s="4"/>
      <c r="MW1350" s="4"/>
      <c r="NA1350" s="4"/>
      <c r="NM1350" s="4"/>
      <c r="NQ1350" s="4"/>
      <c r="OC1350" s="4"/>
      <c r="OG1350" s="4"/>
      <c r="OS1350" s="4"/>
      <c r="OW1350" s="4"/>
      <c r="PI1350" s="4"/>
      <c r="PM1350" s="4"/>
      <c r="PY1350" s="4"/>
      <c r="QC1350" s="4"/>
      <c r="QO1350" s="4"/>
      <c r="QS1350" s="4"/>
      <c r="RE1350" s="4"/>
      <c r="RI1350" s="4"/>
      <c r="RU1350" s="4"/>
      <c r="RY1350" s="4"/>
      <c r="SK1350" s="4"/>
      <c r="SO1350" s="4"/>
      <c r="TA1350" s="4"/>
      <c r="TE1350" s="4"/>
      <c r="TQ1350" s="4"/>
      <c r="TU1350" s="4"/>
      <c r="UG1350" s="4"/>
      <c r="UK1350" s="4"/>
      <c r="UW1350" s="4"/>
      <c r="VA1350" s="4"/>
      <c r="VM1350" s="4"/>
      <c r="VQ1350" s="4"/>
      <c r="WC1350" s="4"/>
      <c r="WG1350" s="4"/>
      <c r="WS1350" s="4"/>
      <c r="WW1350" s="4"/>
      <c r="XI1350" s="4"/>
      <c r="XM1350" s="4"/>
      <c r="XY1350" s="4"/>
      <c r="YC1350" s="4"/>
      <c r="YO1350" s="4"/>
      <c r="YS1350" s="4"/>
      <c r="ZE1350" s="4"/>
      <c r="ZI1350" s="4"/>
      <c r="ZU1350" s="4"/>
      <c r="ZY1350" s="4"/>
      <c r="AAK1350" s="4"/>
      <c r="AAO1350" s="4"/>
      <c r="ABA1350" s="4"/>
      <c r="ABE1350" s="4"/>
      <c r="ABQ1350" s="4"/>
      <c r="ABU1350" s="4"/>
      <c r="ACG1350" s="4"/>
      <c r="ACK1350" s="4"/>
      <c r="ACW1350" s="4"/>
      <c r="ADA1350" s="4"/>
      <c r="ADM1350" s="4"/>
      <c r="ADQ1350" s="4"/>
      <c r="AEC1350" s="4"/>
      <c r="AEG1350" s="4"/>
      <c r="AES1350" s="4"/>
      <c r="AFM1350" s="4"/>
      <c r="AFY1350" s="4"/>
      <c r="AGC1350" s="4"/>
      <c r="AGO1350" s="4"/>
      <c r="AGS1350" s="4"/>
      <c r="AHE1350" s="4"/>
      <c r="AHI1350" s="4"/>
      <c r="AHU1350" s="4"/>
      <c r="AHY1350" s="4"/>
      <c r="AIK1350" s="4"/>
      <c r="AIO1350" s="4"/>
      <c r="AJA1350" s="4"/>
      <c r="AJE1350" s="4"/>
      <c r="AJQ1350" s="4"/>
      <c r="AJU1350" s="4"/>
      <c r="AKG1350" s="4"/>
      <c r="AKK1350" s="4"/>
      <c r="AKW1350" s="4"/>
      <c r="ALA1350" s="4"/>
      <c r="ALM1350" s="4"/>
      <c r="ALQ1350" s="4"/>
      <c r="AMC1350" s="4"/>
      <c r="AMG1350" s="4"/>
      <c r="AMS1350" s="4"/>
      <c r="AMW1350" s="4"/>
      <c r="ANI1350" s="4"/>
      <c r="ANM1350" s="4"/>
      <c r="ANY1350" s="4"/>
      <c r="AOC1350" s="4"/>
      <c r="AOO1350" s="4"/>
      <c r="AOS1350" s="4"/>
      <c r="APE1350" s="4"/>
      <c r="API1350" s="4"/>
      <c r="APU1350" s="4"/>
      <c r="APY1350" s="4"/>
      <c r="AQK1350" s="4"/>
      <c r="AQO1350" s="4"/>
      <c r="ARA1350" s="4"/>
      <c r="ARE1350" s="4"/>
      <c r="ARQ1350" s="4"/>
      <c r="ARU1350" s="4"/>
      <c r="ASG1350" s="4"/>
      <c r="ASK1350" s="4"/>
      <c r="ASW1350" s="4"/>
      <c r="ATA1350" s="4"/>
      <c r="ATM1350" s="4"/>
      <c r="ATQ1350" s="4"/>
      <c r="AUC1350" s="4"/>
      <c r="AUG1350" s="4"/>
      <c r="AUS1350" s="4"/>
      <c r="AUW1350" s="4"/>
      <c r="AVI1350" s="4"/>
      <c r="AVM1350" s="4"/>
      <c r="AVY1350" s="4"/>
      <c r="AWC1350" s="4"/>
      <c r="AWO1350" s="4"/>
      <c r="AWS1350" s="4"/>
      <c r="AXE1350" s="4"/>
      <c r="AXI1350" s="4"/>
      <c r="AXU1350" s="4"/>
      <c r="AXY1350" s="4"/>
      <c r="AYK1350" s="4"/>
      <c r="AYO1350" s="4"/>
      <c r="AZA1350" s="4"/>
      <c r="AZE1350" s="4"/>
      <c r="AZQ1350" s="4"/>
      <c r="AZU1350" s="4"/>
      <c r="BAG1350" s="4"/>
      <c r="BAK1350" s="4"/>
      <c r="BAW1350" s="4"/>
      <c r="BBA1350" s="4"/>
      <c r="BBM1350" s="4"/>
      <c r="BBQ1350" s="4"/>
      <c r="BCC1350" s="4"/>
      <c r="BCG1350" s="4"/>
      <c r="BCS1350" s="4"/>
      <c r="BCW1350" s="4"/>
      <c r="BDI1350" s="4"/>
      <c r="BDM1350" s="4"/>
      <c r="BDY1350" s="4"/>
      <c r="BEC1350" s="4"/>
      <c r="BEO1350" s="4"/>
      <c r="BES1350" s="4"/>
      <c r="BFE1350" s="4"/>
    </row>
    <row r="1351" spans="1:1021 1033:1513" x14ac:dyDescent="0.2">
      <c r="A1351" s="4"/>
      <c r="D1351" s="16"/>
      <c r="CO1351" s="4"/>
      <c r="DA1351" s="4"/>
      <c r="DE1351" s="4"/>
      <c r="DQ1351" s="4"/>
      <c r="DU1351" s="4"/>
      <c r="EG1351" s="4"/>
      <c r="EK1351" s="4"/>
      <c r="EW1351" s="4"/>
      <c r="FA1351" s="4"/>
      <c r="FM1351" s="4"/>
      <c r="FQ1351" s="4"/>
      <c r="GC1351" s="4"/>
      <c r="GG1351" s="4"/>
      <c r="GS1351" s="4"/>
      <c r="GW1351" s="4"/>
      <c r="HI1351" s="4"/>
      <c r="HM1351" s="4"/>
      <c r="HY1351" s="4"/>
      <c r="IC1351" s="4"/>
      <c r="IO1351" s="4"/>
      <c r="IS1351" s="4"/>
      <c r="JE1351" s="4"/>
      <c r="JI1351" s="4"/>
      <c r="JU1351" s="4"/>
      <c r="JY1351" s="4"/>
      <c r="KK1351" s="4"/>
      <c r="KO1351" s="4"/>
      <c r="LA1351" s="4"/>
      <c r="LE1351" s="4"/>
      <c r="LQ1351" s="4"/>
      <c r="LU1351" s="4"/>
      <c r="MG1351" s="4"/>
      <c r="MK1351" s="4"/>
      <c r="MW1351" s="4"/>
      <c r="NA1351" s="4"/>
      <c r="NM1351" s="4"/>
      <c r="NQ1351" s="4"/>
      <c r="OC1351" s="4"/>
      <c r="OG1351" s="4"/>
      <c r="OS1351" s="4"/>
      <c r="OW1351" s="4"/>
      <c r="PI1351" s="4"/>
      <c r="PM1351" s="4"/>
      <c r="PY1351" s="4"/>
      <c r="QC1351" s="4"/>
      <c r="QO1351" s="4"/>
      <c r="QS1351" s="4"/>
      <c r="RE1351" s="4"/>
      <c r="RI1351" s="4"/>
      <c r="RU1351" s="4"/>
      <c r="RY1351" s="4"/>
      <c r="SK1351" s="4"/>
      <c r="SO1351" s="4"/>
      <c r="TA1351" s="4"/>
      <c r="TE1351" s="4"/>
      <c r="TQ1351" s="4"/>
      <c r="TU1351" s="4"/>
      <c r="UG1351" s="4"/>
      <c r="UK1351" s="4"/>
      <c r="UW1351" s="4"/>
      <c r="VA1351" s="4"/>
      <c r="VM1351" s="4"/>
      <c r="VQ1351" s="4"/>
      <c r="WC1351" s="4"/>
      <c r="WG1351" s="4"/>
      <c r="WS1351" s="4"/>
      <c r="WW1351" s="4"/>
      <c r="XI1351" s="4"/>
      <c r="XM1351" s="4"/>
      <c r="XY1351" s="4"/>
      <c r="YC1351" s="4"/>
      <c r="YO1351" s="4"/>
      <c r="YS1351" s="4"/>
      <c r="ZE1351" s="4"/>
      <c r="ZI1351" s="4"/>
      <c r="ZU1351" s="4"/>
      <c r="ZY1351" s="4"/>
      <c r="AAK1351" s="4"/>
      <c r="AAO1351" s="4"/>
      <c r="ABA1351" s="4"/>
      <c r="ABE1351" s="4"/>
      <c r="ABQ1351" s="4"/>
      <c r="ABU1351" s="4"/>
      <c r="ACG1351" s="4"/>
      <c r="ACK1351" s="4"/>
      <c r="ACW1351" s="4"/>
      <c r="ADA1351" s="4"/>
      <c r="ADM1351" s="4"/>
      <c r="ADQ1351" s="4"/>
      <c r="AEC1351" s="4"/>
      <c r="AEG1351" s="4"/>
      <c r="AES1351" s="4"/>
      <c r="AFM1351" s="4"/>
      <c r="AFY1351" s="4"/>
      <c r="AGC1351" s="4"/>
      <c r="AGO1351" s="4"/>
      <c r="AGS1351" s="4"/>
      <c r="AHE1351" s="4"/>
      <c r="AHI1351" s="4"/>
      <c r="AHU1351" s="4"/>
      <c r="AHY1351" s="4"/>
      <c r="AIK1351" s="4"/>
      <c r="AIO1351" s="4"/>
      <c r="AJA1351" s="4"/>
      <c r="AJE1351" s="4"/>
      <c r="AJQ1351" s="4"/>
      <c r="AJU1351" s="4"/>
      <c r="AKG1351" s="4"/>
      <c r="AKK1351" s="4"/>
      <c r="AKW1351" s="4"/>
      <c r="ALA1351" s="4"/>
      <c r="ALM1351" s="4"/>
      <c r="ALQ1351" s="4"/>
      <c r="AMC1351" s="4"/>
      <c r="AMG1351" s="4"/>
      <c r="AMS1351" s="4"/>
      <c r="AMW1351" s="4"/>
      <c r="ANI1351" s="4"/>
      <c r="ANM1351" s="4"/>
      <c r="ANY1351" s="4"/>
      <c r="AOC1351" s="4"/>
      <c r="AOO1351" s="4"/>
      <c r="AOS1351" s="4"/>
      <c r="APE1351" s="4"/>
      <c r="API1351" s="4"/>
      <c r="APU1351" s="4"/>
      <c r="APY1351" s="4"/>
      <c r="AQK1351" s="4"/>
      <c r="AQO1351" s="4"/>
      <c r="ARA1351" s="4"/>
      <c r="ARE1351" s="4"/>
      <c r="ARQ1351" s="4"/>
      <c r="ARU1351" s="4"/>
      <c r="ASG1351" s="4"/>
      <c r="ASK1351" s="4"/>
      <c r="ASW1351" s="4"/>
      <c r="ATA1351" s="4"/>
      <c r="ATM1351" s="4"/>
      <c r="ATQ1351" s="4"/>
      <c r="AUC1351" s="4"/>
      <c r="AUG1351" s="4"/>
      <c r="AUS1351" s="4"/>
      <c r="AUW1351" s="4"/>
      <c r="AVI1351" s="4"/>
      <c r="AVM1351" s="4"/>
      <c r="AVY1351" s="4"/>
      <c r="AWC1351" s="4"/>
      <c r="AWO1351" s="4"/>
      <c r="AWS1351" s="4"/>
      <c r="AXE1351" s="4"/>
      <c r="AXI1351" s="4"/>
      <c r="AXU1351" s="4"/>
      <c r="AXY1351" s="4"/>
      <c r="AYK1351" s="4"/>
      <c r="AYO1351" s="4"/>
      <c r="AZA1351" s="4"/>
      <c r="AZE1351" s="4"/>
      <c r="AZQ1351" s="4"/>
      <c r="AZU1351" s="4"/>
      <c r="BAG1351" s="4"/>
      <c r="BAK1351" s="4"/>
      <c r="BAW1351" s="4"/>
      <c r="BBA1351" s="4"/>
      <c r="BBM1351" s="4"/>
      <c r="BBQ1351" s="4"/>
      <c r="BCC1351" s="4"/>
      <c r="BCG1351" s="4"/>
      <c r="BCS1351" s="4"/>
      <c r="BCW1351" s="4"/>
      <c r="BDI1351" s="4"/>
      <c r="BDM1351" s="4"/>
      <c r="BDY1351" s="4"/>
      <c r="BEC1351" s="4"/>
      <c r="BEO1351" s="4"/>
      <c r="BES1351" s="4"/>
      <c r="BFE1351" s="4"/>
    </row>
    <row r="1352" spans="1:1021 1033:1513" x14ac:dyDescent="0.2">
      <c r="A1352" s="4"/>
      <c r="D1352" s="16"/>
      <c r="CO1352" s="4"/>
      <c r="DA1352" s="4"/>
      <c r="DE1352" s="4"/>
      <c r="DQ1352" s="4"/>
      <c r="DU1352" s="4"/>
      <c r="EG1352" s="4"/>
      <c r="EK1352" s="4"/>
      <c r="EW1352" s="4"/>
      <c r="FA1352" s="4"/>
      <c r="FM1352" s="4"/>
      <c r="FQ1352" s="4"/>
      <c r="GC1352" s="4"/>
      <c r="GG1352" s="4"/>
      <c r="GS1352" s="4"/>
      <c r="GW1352" s="4"/>
      <c r="HI1352" s="4"/>
      <c r="HM1352" s="4"/>
      <c r="HY1352" s="4"/>
      <c r="IC1352" s="4"/>
      <c r="IO1352" s="4"/>
      <c r="IS1352" s="4"/>
      <c r="JE1352" s="4"/>
      <c r="JI1352" s="4"/>
      <c r="JU1352" s="4"/>
      <c r="JY1352" s="4"/>
      <c r="KK1352" s="4"/>
      <c r="KO1352" s="4"/>
      <c r="LA1352" s="4"/>
      <c r="LE1352" s="4"/>
      <c r="LQ1352" s="4"/>
      <c r="LU1352" s="4"/>
      <c r="MG1352" s="4"/>
      <c r="MK1352" s="4"/>
      <c r="MW1352" s="4"/>
      <c r="NA1352" s="4"/>
      <c r="NM1352" s="4"/>
      <c r="NQ1352" s="4"/>
      <c r="OC1352" s="4"/>
      <c r="OG1352" s="4"/>
      <c r="OS1352" s="4"/>
      <c r="OW1352" s="4"/>
      <c r="PI1352" s="4"/>
      <c r="PM1352" s="4"/>
      <c r="PY1352" s="4"/>
      <c r="QC1352" s="4"/>
      <c r="QO1352" s="4"/>
      <c r="QS1352" s="4"/>
      <c r="RE1352" s="4"/>
      <c r="RI1352" s="4"/>
      <c r="RU1352" s="4"/>
      <c r="RY1352" s="4"/>
      <c r="SK1352" s="4"/>
      <c r="SO1352" s="4"/>
      <c r="TA1352" s="4"/>
      <c r="TE1352" s="4"/>
      <c r="TQ1352" s="4"/>
      <c r="TU1352" s="4"/>
      <c r="UG1352" s="4"/>
      <c r="UK1352" s="4"/>
      <c r="UW1352" s="4"/>
      <c r="VA1352" s="4"/>
      <c r="VM1352" s="4"/>
      <c r="VQ1352" s="4"/>
      <c r="WC1352" s="4"/>
      <c r="WG1352" s="4"/>
      <c r="WS1352" s="4"/>
      <c r="WW1352" s="4"/>
      <c r="XI1352" s="4"/>
      <c r="XM1352" s="4"/>
      <c r="XY1352" s="4"/>
      <c r="YC1352" s="4"/>
      <c r="YO1352" s="4"/>
      <c r="YS1352" s="4"/>
      <c r="ZE1352" s="4"/>
      <c r="ZI1352" s="4"/>
      <c r="ZU1352" s="4"/>
      <c r="ZY1352" s="4"/>
      <c r="AAK1352" s="4"/>
      <c r="AAO1352" s="4"/>
      <c r="ABA1352" s="4"/>
      <c r="ABE1352" s="4"/>
      <c r="ABQ1352" s="4"/>
      <c r="ABU1352" s="4"/>
      <c r="ACG1352" s="4"/>
      <c r="ACK1352" s="4"/>
      <c r="ACW1352" s="4"/>
      <c r="ADA1352" s="4"/>
      <c r="ADM1352" s="4"/>
      <c r="ADQ1352" s="4"/>
      <c r="AEC1352" s="4"/>
      <c r="AEG1352" s="4"/>
      <c r="AES1352" s="4"/>
      <c r="AFM1352" s="4"/>
      <c r="AFY1352" s="4"/>
      <c r="AGC1352" s="4"/>
      <c r="AGO1352" s="4"/>
      <c r="AGS1352" s="4"/>
      <c r="AHE1352" s="4"/>
      <c r="AHI1352" s="4"/>
      <c r="AHU1352" s="4"/>
      <c r="AHY1352" s="4"/>
      <c r="AIK1352" s="4"/>
      <c r="AIO1352" s="4"/>
      <c r="AJA1352" s="4"/>
      <c r="AJE1352" s="4"/>
      <c r="AJQ1352" s="4"/>
      <c r="AJU1352" s="4"/>
      <c r="AKG1352" s="4"/>
      <c r="AKK1352" s="4"/>
      <c r="AKW1352" s="4"/>
      <c r="ALA1352" s="4"/>
      <c r="ALM1352" s="4"/>
      <c r="ALQ1352" s="4"/>
      <c r="AMC1352" s="4"/>
      <c r="AMG1352" s="4"/>
      <c r="AMS1352" s="4"/>
      <c r="AMW1352" s="4"/>
      <c r="ANI1352" s="4"/>
      <c r="ANM1352" s="4"/>
      <c r="ANY1352" s="4"/>
      <c r="AOC1352" s="4"/>
      <c r="AOO1352" s="4"/>
      <c r="AOS1352" s="4"/>
      <c r="APE1352" s="4"/>
      <c r="API1352" s="4"/>
      <c r="APU1352" s="4"/>
      <c r="APY1352" s="4"/>
      <c r="AQK1352" s="4"/>
      <c r="AQO1352" s="4"/>
      <c r="ARA1352" s="4"/>
      <c r="ARE1352" s="4"/>
      <c r="ARQ1352" s="4"/>
      <c r="ARU1352" s="4"/>
      <c r="ASG1352" s="4"/>
      <c r="ASK1352" s="4"/>
      <c r="ASW1352" s="4"/>
      <c r="ATA1352" s="4"/>
      <c r="ATM1352" s="4"/>
      <c r="ATQ1352" s="4"/>
      <c r="AUC1352" s="4"/>
      <c r="AUG1352" s="4"/>
      <c r="AUS1352" s="4"/>
      <c r="AUW1352" s="4"/>
      <c r="AVI1352" s="4"/>
      <c r="AVM1352" s="4"/>
      <c r="AVY1352" s="4"/>
      <c r="AWC1352" s="4"/>
      <c r="AWO1352" s="4"/>
      <c r="AWS1352" s="4"/>
      <c r="AXE1352" s="4"/>
      <c r="AXI1352" s="4"/>
      <c r="AXU1352" s="4"/>
      <c r="AXY1352" s="4"/>
      <c r="AYK1352" s="4"/>
      <c r="AYO1352" s="4"/>
      <c r="AZA1352" s="4"/>
      <c r="AZE1352" s="4"/>
      <c r="AZQ1352" s="4"/>
      <c r="AZU1352" s="4"/>
      <c r="BAG1352" s="4"/>
      <c r="BAK1352" s="4"/>
      <c r="BAW1352" s="4"/>
      <c r="BBA1352" s="4"/>
      <c r="BBM1352" s="4"/>
      <c r="BBQ1352" s="4"/>
      <c r="BCC1352" s="4"/>
      <c r="BCG1352" s="4"/>
      <c r="BCS1352" s="4"/>
      <c r="BCW1352" s="4"/>
      <c r="BDI1352" s="4"/>
      <c r="BDM1352" s="4"/>
      <c r="BDY1352" s="4"/>
      <c r="BEC1352" s="4"/>
      <c r="BEO1352" s="4"/>
      <c r="BES1352" s="4"/>
      <c r="BFE1352" s="4"/>
    </row>
    <row r="1353" spans="1:1021 1033:1513" x14ac:dyDescent="0.2">
      <c r="A1353" s="4"/>
      <c r="D1353" s="16"/>
      <c r="CO1353" s="4"/>
      <c r="DA1353" s="4"/>
      <c r="DE1353" s="4"/>
      <c r="DQ1353" s="4"/>
      <c r="DU1353" s="4"/>
      <c r="EG1353" s="4"/>
      <c r="EK1353" s="4"/>
      <c r="EW1353" s="4"/>
      <c r="FA1353" s="4"/>
      <c r="FM1353" s="4"/>
      <c r="FQ1353" s="4"/>
      <c r="GC1353" s="4"/>
      <c r="GG1353" s="4"/>
      <c r="GS1353" s="4"/>
      <c r="GW1353" s="4"/>
      <c r="HI1353" s="4"/>
      <c r="HM1353" s="4"/>
      <c r="HY1353" s="4"/>
      <c r="IC1353" s="4"/>
      <c r="IO1353" s="4"/>
      <c r="IS1353" s="4"/>
      <c r="JE1353" s="4"/>
      <c r="JI1353" s="4"/>
      <c r="JU1353" s="4"/>
      <c r="JY1353" s="4"/>
      <c r="KK1353" s="4"/>
      <c r="KO1353" s="4"/>
      <c r="LA1353" s="4"/>
      <c r="LE1353" s="4"/>
      <c r="LQ1353" s="4"/>
      <c r="LU1353" s="4"/>
      <c r="MG1353" s="4"/>
      <c r="MK1353" s="4"/>
      <c r="MW1353" s="4"/>
      <c r="NA1353" s="4"/>
      <c r="NM1353" s="4"/>
      <c r="NQ1353" s="4"/>
      <c r="OC1353" s="4"/>
      <c r="OG1353" s="4"/>
      <c r="OS1353" s="4"/>
      <c r="OW1353" s="4"/>
      <c r="PI1353" s="4"/>
      <c r="PM1353" s="4"/>
      <c r="PY1353" s="4"/>
      <c r="QC1353" s="4"/>
      <c r="QO1353" s="4"/>
      <c r="QS1353" s="4"/>
      <c r="RE1353" s="4"/>
      <c r="RI1353" s="4"/>
      <c r="RU1353" s="4"/>
      <c r="RY1353" s="4"/>
      <c r="SK1353" s="4"/>
      <c r="SO1353" s="4"/>
      <c r="TA1353" s="4"/>
      <c r="TE1353" s="4"/>
      <c r="TQ1353" s="4"/>
      <c r="TU1353" s="4"/>
      <c r="UG1353" s="4"/>
      <c r="UK1353" s="4"/>
      <c r="UW1353" s="4"/>
      <c r="VA1353" s="4"/>
      <c r="VM1353" s="4"/>
      <c r="VQ1353" s="4"/>
      <c r="WC1353" s="4"/>
      <c r="WG1353" s="4"/>
      <c r="WS1353" s="4"/>
      <c r="WW1353" s="4"/>
      <c r="XI1353" s="4"/>
      <c r="XM1353" s="4"/>
      <c r="XY1353" s="4"/>
      <c r="YC1353" s="4"/>
      <c r="YO1353" s="4"/>
      <c r="YS1353" s="4"/>
      <c r="ZE1353" s="4"/>
      <c r="ZI1353" s="4"/>
      <c r="ZU1353" s="4"/>
      <c r="ZY1353" s="4"/>
      <c r="AAK1353" s="4"/>
      <c r="AAO1353" s="4"/>
      <c r="ABA1353" s="4"/>
      <c r="ABE1353" s="4"/>
      <c r="ABQ1353" s="4"/>
      <c r="ABU1353" s="4"/>
      <c r="ACG1353" s="4"/>
      <c r="ACK1353" s="4"/>
      <c r="ACW1353" s="4"/>
      <c r="ADA1353" s="4"/>
      <c r="ADM1353" s="4"/>
      <c r="ADQ1353" s="4"/>
      <c r="AEC1353" s="4"/>
      <c r="AEG1353" s="4"/>
      <c r="AES1353" s="4"/>
      <c r="AFM1353" s="4"/>
      <c r="AFY1353" s="4"/>
      <c r="AGC1353" s="4"/>
      <c r="AGO1353" s="4"/>
      <c r="AGS1353" s="4"/>
      <c r="AHE1353" s="4"/>
      <c r="AHI1353" s="4"/>
      <c r="AHU1353" s="4"/>
      <c r="AHY1353" s="4"/>
      <c r="AIK1353" s="4"/>
      <c r="AIO1353" s="4"/>
      <c r="AJA1353" s="4"/>
      <c r="AJE1353" s="4"/>
      <c r="AJQ1353" s="4"/>
      <c r="AJU1353" s="4"/>
      <c r="AKG1353" s="4"/>
      <c r="AKK1353" s="4"/>
      <c r="AKW1353" s="4"/>
      <c r="ALA1353" s="4"/>
      <c r="ALM1353" s="4"/>
      <c r="ALQ1353" s="4"/>
      <c r="AMC1353" s="4"/>
      <c r="AMG1353" s="4"/>
      <c r="AMS1353" s="4"/>
      <c r="AMW1353" s="4"/>
      <c r="ANI1353" s="4"/>
      <c r="ANM1353" s="4"/>
      <c r="ANY1353" s="4"/>
      <c r="AOC1353" s="4"/>
      <c r="AOO1353" s="4"/>
      <c r="AOS1353" s="4"/>
      <c r="APE1353" s="4"/>
      <c r="API1353" s="4"/>
      <c r="APU1353" s="4"/>
      <c r="APY1353" s="4"/>
      <c r="AQK1353" s="4"/>
      <c r="AQO1353" s="4"/>
      <c r="ARA1353" s="4"/>
      <c r="ARE1353" s="4"/>
      <c r="ARQ1353" s="4"/>
      <c r="ARU1353" s="4"/>
      <c r="ASG1353" s="4"/>
      <c r="ASK1353" s="4"/>
      <c r="ASW1353" s="4"/>
      <c r="ATA1353" s="4"/>
      <c r="ATM1353" s="4"/>
      <c r="ATQ1353" s="4"/>
      <c r="AUC1353" s="4"/>
      <c r="AUG1353" s="4"/>
      <c r="AUS1353" s="4"/>
      <c r="AUW1353" s="4"/>
      <c r="AVI1353" s="4"/>
      <c r="AVM1353" s="4"/>
      <c r="AVY1353" s="4"/>
      <c r="AWC1353" s="4"/>
      <c r="AWO1353" s="4"/>
      <c r="AWS1353" s="4"/>
      <c r="AXE1353" s="4"/>
      <c r="AXI1353" s="4"/>
      <c r="AXU1353" s="4"/>
      <c r="AXY1353" s="4"/>
      <c r="AYK1353" s="4"/>
      <c r="AYO1353" s="4"/>
      <c r="AZA1353" s="4"/>
      <c r="AZE1353" s="4"/>
      <c r="AZQ1353" s="4"/>
      <c r="AZU1353" s="4"/>
      <c r="BAG1353" s="4"/>
      <c r="BAK1353" s="4"/>
      <c r="BAW1353" s="4"/>
      <c r="BBA1353" s="4"/>
      <c r="BBM1353" s="4"/>
      <c r="BBQ1353" s="4"/>
      <c r="BCC1353" s="4"/>
      <c r="BCG1353" s="4"/>
      <c r="BCS1353" s="4"/>
      <c r="BCW1353" s="4"/>
      <c r="BDI1353" s="4"/>
      <c r="BDM1353" s="4"/>
      <c r="BDY1353" s="4"/>
      <c r="BEC1353" s="4"/>
      <c r="BEO1353" s="4"/>
      <c r="BES1353" s="4"/>
      <c r="BFE1353" s="4"/>
    </row>
    <row r="1354" spans="1:1021 1033:1513" x14ac:dyDescent="0.2">
      <c r="A1354" s="4"/>
      <c r="D1354" s="16"/>
      <c r="CO1354" s="4"/>
      <c r="DA1354" s="4"/>
      <c r="DE1354" s="4"/>
      <c r="DQ1354" s="4"/>
      <c r="DU1354" s="4"/>
      <c r="EG1354" s="4"/>
      <c r="EK1354" s="4"/>
      <c r="EW1354" s="4"/>
      <c r="FA1354" s="4"/>
      <c r="FM1354" s="4"/>
      <c r="FQ1354" s="4"/>
      <c r="GC1354" s="4"/>
      <c r="GG1354" s="4"/>
      <c r="GS1354" s="4"/>
      <c r="GW1354" s="4"/>
      <c r="HI1354" s="4"/>
      <c r="HM1354" s="4"/>
      <c r="HY1354" s="4"/>
      <c r="IC1354" s="4"/>
      <c r="IO1354" s="4"/>
      <c r="IS1354" s="4"/>
      <c r="JE1354" s="4"/>
      <c r="JI1354" s="4"/>
      <c r="JU1354" s="4"/>
      <c r="JY1354" s="4"/>
      <c r="KK1354" s="4"/>
      <c r="KO1354" s="4"/>
      <c r="LA1354" s="4"/>
      <c r="LE1354" s="4"/>
      <c r="LQ1354" s="4"/>
      <c r="LU1354" s="4"/>
      <c r="MG1354" s="4"/>
      <c r="MK1354" s="4"/>
      <c r="MW1354" s="4"/>
      <c r="NA1354" s="4"/>
      <c r="NM1354" s="4"/>
      <c r="NQ1354" s="4"/>
      <c r="OC1354" s="4"/>
      <c r="OG1354" s="4"/>
      <c r="OS1354" s="4"/>
      <c r="OW1354" s="4"/>
      <c r="PI1354" s="4"/>
      <c r="PM1354" s="4"/>
      <c r="PY1354" s="4"/>
      <c r="QC1354" s="4"/>
      <c r="QO1354" s="4"/>
      <c r="QS1354" s="4"/>
      <c r="RE1354" s="4"/>
      <c r="RI1354" s="4"/>
      <c r="RU1354" s="4"/>
      <c r="RY1354" s="4"/>
      <c r="SK1354" s="4"/>
      <c r="SO1354" s="4"/>
      <c r="TA1354" s="4"/>
      <c r="TE1354" s="4"/>
      <c r="TQ1354" s="4"/>
      <c r="TU1354" s="4"/>
      <c r="UG1354" s="4"/>
      <c r="UK1354" s="4"/>
      <c r="UW1354" s="4"/>
      <c r="VA1354" s="4"/>
      <c r="VM1354" s="4"/>
      <c r="VQ1354" s="4"/>
      <c r="WC1354" s="4"/>
      <c r="WG1354" s="4"/>
      <c r="WS1354" s="4"/>
      <c r="WW1354" s="4"/>
      <c r="XI1354" s="4"/>
      <c r="XM1354" s="4"/>
      <c r="XY1354" s="4"/>
      <c r="YC1354" s="4"/>
      <c r="YO1354" s="4"/>
      <c r="YS1354" s="4"/>
      <c r="ZE1354" s="4"/>
      <c r="ZI1354" s="4"/>
      <c r="ZU1354" s="4"/>
      <c r="ZY1354" s="4"/>
      <c r="AAK1354" s="4"/>
      <c r="AAO1354" s="4"/>
      <c r="ABA1354" s="4"/>
      <c r="ABE1354" s="4"/>
      <c r="ABQ1354" s="4"/>
      <c r="ABU1354" s="4"/>
      <c r="ACG1354" s="4"/>
      <c r="ACK1354" s="4"/>
      <c r="ACW1354" s="4"/>
      <c r="ADA1354" s="4"/>
      <c r="ADM1354" s="4"/>
      <c r="ADQ1354" s="4"/>
      <c r="AEC1354" s="4"/>
      <c r="AEG1354" s="4"/>
      <c r="AES1354" s="4"/>
      <c r="AFM1354" s="4"/>
      <c r="AFY1354" s="4"/>
      <c r="AGC1354" s="4"/>
      <c r="AGO1354" s="4"/>
      <c r="AGS1354" s="4"/>
      <c r="AHE1354" s="4"/>
      <c r="AHI1354" s="4"/>
      <c r="AHU1354" s="4"/>
      <c r="AHY1354" s="4"/>
      <c r="AIK1354" s="4"/>
      <c r="AIO1354" s="4"/>
      <c r="AJA1354" s="4"/>
      <c r="AJE1354" s="4"/>
      <c r="AJQ1354" s="4"/>
      <c r="AJU1354" s="4"/>
      <c r="AKG1354" s="4"/>
      <c r="AKK1354" s="4"/>
      <c r="AKW1354" s="4"/>
      <c r="ALA1354" s="4"/>
      <c r="ALM1354" s="4"/>
      <c r="ALQ1354" s="4"/>
      <c r="AMC1354" s="4"/>
      <c r="AMG1354" s="4"/>
      <c r="AMS1354" s="4"/>
      <c r="AMW1354" s="4"/>
      <c r="ANI1354" s="4"/>
      <c r="ANM1354" s="4"/>
      <c r="ANY1354" s="4"/>
      <c r="AOC1354" s="4"/>
      <c r="AOO1354" s="4"/>
      <c r="AOS1354" s="4"/>
      <c r="APE1354" s="4"/>
      <c r="API1354" s="4"/>
      <c r="APU1354" s="4"/>
      <c r="APY1354" s="4"/>
      <c r="AQK1354" s="4"/>
      <c r="AQO1354" s="4"/>
      <c r="ARA1354" s="4"/>
      <c r="ARE1354" s="4"/>
      <c r="ARQ1354" s="4"/>
      <c r="ARU1354" s="4"/>
      <c r="ASG1354" s="4"/>
      <c r="ASK1354" s="4"/>
      <c r="ASW1354" s="4"/>
      <c r="ATA1354" s="4"/>
      <c r="ATM1354" s="4"/>
      <c r="ATQ1354" s="4"/>
      <c r="AUC1354" s="4"/>
      <c r="AUG1354" s="4"/>
      <c r="AUS1354" s="4"/>
      <c r="AUW1354" s="4"/>
      <c r="AVI1354" s="4"/>
      <c r="AVM1354" s="4"/>
      <c r="AVY1354" s="4"/>
      <c r="AWC1354" s="4"/>
      <c r="AWO1354" s="4"/>
      <c r="AWS1354" s="4"/>
      <c r="AXE1354" s="4"/>
      <c r="AXI1354" s="4"/>
      <c r="AXU1354" s="4"/>
      <c r="AXY1354" s="4"/>
      <c r="AYK1354" s="4"/>
      <c r="AYO1354" s="4"/>
      <c r="AZA1354" s="4"/>
      <c r="AZE1354" s="4"/>
      <c r="AZQ1354" s="4"/>
      <c r="AZU1354" s="4"/>
      <c r="BAG1354" s="4"/>
      <c r="BAK1354" s="4"/>
      <c r="BAW1354" s="4"/>
      <c r="BBA1354" s="4"/>
      <c r="BBM1354" s="4"/>
      <c r="BBQ1354" s="4"/>
      <c r="BCC1354" s="4"/>
      <c r="BCG1354" s="4"/>
      <c r="BCS1354" s="4"/>
      <c r="BCW1354" s="4"/>
      <c r="BDI1354" s="4"/>
      <c r="BDM1354" s="4"/>
      <c r="BDY1354" s="4"/>
      <c r="BEC1354" s="4"/>
      <c r="BEO1354" s="4"/>
      <c r="BES1354" s="4"/>
      <c r="BFE1354" s="4"/>
    </row>
    <row r="1355" spans="1:1021 1033:1513" x14ac:dyDescent="0.2">
      <c r="A1355" s="4"/>
      <c r="D1355" s="16"/>
      <c r="CO1355" s="4"/>
      <c r="DA1355" s="4"/>
      <c r="DE1355" s="4"/>
      <c r="DQ1355" s="4"/>
      <c r="DU1355" s="4"/>
      <c r="EG1355" s="4"/>
      <c r="EK1355" s="4"/>
      <c r="EW1355" s="4"/>
      <c r="FA1355" s="4"/>
      <c r="FM1355" s="4"/>
      <c r="FQ1355" s="4"/>
      <c r="GC1355" s="4"/>
      <c r="GG1355" s="4"/>
      <c r="GS1355" s="4"/>
      <c r="GW1355" s="4"/>
      <c r="HI1355" s="4"/>
      <c r="HM1355" s="4"/>
      <c r="HY1355" s="4"/>
      <c r="IC1355" s="4"/>
      <c r="IO1355" s="4"/>
      <c r="IS1355" s="4"/>
      <c r="JE1355" s="4"/>
      <c r="JI1355" s="4"/>
      <c r="JU1355" s="4"/>
      <c r="JY1355" s="4"/>
      <c r="KK1355" s="4"/>
      <c r="KO1355" s="4"/>
      <c r="LA1355" s="4"/>
      <c r="LE1355" s="4"/>
      <c r="LQ1355" s="4"/>
      <c r="LU1355" s="4"/>
      <c r="MG1355" s="4"/>
      <c r="MK1355" s="4"/>
      <c r="MW1355" s="4"/>
      <c r="NA1355" s="4"/>
      <c r="NM1355" s="4"/>
      <c r="NQ1355" s="4"/>
      <c r="OC1355" s="4"/>
      <c r="OG1355" s="4"/>
      <c r="OS1355" s="4"/>
      <c r="OW1355" s="4"/>
      <c r="PI1355" s="4"/>
      <c r="PM1355" s="4"/>
      <c r="PY1355" s="4"/>
      <c r="QC1355" s="4"/>
      <c r="QO1355" s="4"/>
      <c r="QS1355" s="4"/>
      <c r="RE1355" s="4"/>
      <c r="RI1355" s="4"/>
      <c r="RU1355" s="4"/>
      <c r="RY1355" s="4"/>
      <c r="SK1355" s="4"/>
      <c r="SO1355" s="4"/>
      <c r="TA1355" s="4"/>
      <c r="TE1355" s="4"/>
      <c r="TQ1355" s="4"/>
      <c r="TU1355" s="4"/>
      <c r="UG1355" s="4"/>
      <c r="UK1355" s="4"/>
      <c r="UW1355" s="4"/>
      <c r="VA1355" s="4"/>
      <c r="VM1355" s="4"/>
      <c r="VQ1355" s="4"/>
      <c r="WC1355" s="4"/>
      <c r="WG1355" s="4"/>
      <c r="WS1355" s="4"/>
      <c r="WW1355" s="4"/>
      <c r="XI1355" s="4"/>
      <c r="XM1355" s="4"/>
      <c r="XY1355" s="4"/>
      <c r="YC1355" s="4"/>
      <c r="YO1355" s="4"/>
      <c r="YS1355" s="4"/>
      <c r="ZE1355" s="4"/>
      <c r="ZI1355" s="4"/>
      <c r="ZU1355" s="4"/>
      <c r="ZY1355" s="4"/>
      <c r="AAK1355" s="4"/>
      <c r="AAO1355" s="4"/>
      <c r="ABA1355" s="4"/>
      <c r="ABE1355" s="4"/>
      <c r="ABQ1355" s="4"/>
      <c r="ABU1355" s="4"/>
      <c r="ACG1355" s="4"/>
      <c r="ACK1355" s="4"/>
      <c r="ACW1355" s="4"/>
      <c r="ADA1355" s="4"/>
      <c r="ADM1355" s="4"/>
      <c r="ADQ1355" s="4"/>
      <c r="AEC1355" s="4"/>
      <c r="AEG1355" s="4"/>
      <c r="AES1355" s="4"/>
      <c r="AFM1355" s="4"/>
      <c r="AFY1355" s="4"/>
      <c r="AGC1355" s="4"/>
      <c r="AGO1355" s="4"/>
      <c r="AGS1355" s="4"/>
      <c r="AHE1355" s="4"/>
      <c r="AHI1355" s="4"/>
      <c r="AHU1355" s="4"/>
      <c r="AHY1355" s="4"/>
      <c r="AIK1355" s="4"/>
      <c r="AIO1355" s="4"/>
      <c r="AJA1355" s="4"/>
      <c r="AJE1355" s="4"/>
      <c r="AJQ1355" s="4"/>
      <c r="AJU1355" s="4"/>
      <c r="AKG1355" s="4"/>
      <c r="AKK1355" s="4"/>
      <c r="AKW1355" s="4"/>
      <c r="ALA1355" s="4"/>
      <c r="ALM1355" s="4"/>
      <c r="ALQ1355" s="4"/>
      <c r="AMC1355" s="4"/>
      <c r="AMG1355" s="4"/>
      <c r="AMS1355" s="4"/>
      <c r="AMW1355" s="4"/>
      <c r="ANI1355" s="4"/>
      <c r="ANM1355" s="4"/>
      <c r="ANY1355" s="4"/>
      <c r="AOC1355" s="4"/>
      <c r="AOO1355" s="4"/>
      <c r="AOS1355" s="4"/>
      <c r="APE1355" s="4"/>
      <c r="API1355" s="4"/>
      <c r="APU1355" s="4"/>
      <c r="APY1355" s="4"/>
      <c r="AQK1355" s="4"/>
      <c r="AQO1355" s="4"/>
      <c r="ARA1355" s="4"/>
      <c r="ARE1355" s="4"/>
      <c r="ARQ1355" s="4"/>
      <c r="ARU1355" s="4"/>
      <c r="ASG1355" s="4"/>
      <c r="ASK1355" s="4"/>
      <c r="ASW1355" s="4"/>
      <c r="ATA1355" s="4"/>
      <c r="ATM1355" s="4"/>
      <c r="ATQ1355" s="4"/>
      <c r="AUC1355" s="4"/>
      <c r="AUG1355" s="4"/>
      <c r="AUS1355" s="4"/>
      <c r="AUW1355" s="4"/>
      <c r="AVI1355" s="4"/>
      <c r="AVM1355" s="4"/>
      <c r="AVY1355" s="4"/>
      <c r="AWC1355" s="4"/>
      <c r="AWO1355" s="4"/>
      <c r="AWS1355" s="4"/>
      <c r="AXE1355" s="4"/>
      <c r="AXI1355" s="4"/>
      <c r="AXU1355" s="4"/>
      <c r="AXY1355" s="4"/>
      <c r="AYK1355" s="4"/>
      <c r="AYO1355" s="4"/>
      <c r="AZA1355" s="4"/>
      <c r="AZE1355" s="4"/>
      <c r="AZQ1355" s="4"/>
      <c r="AZU1355" s="4"/>
      <c r="BAG1355" s="4"/>
      <c r="BAK1355" s="4"/>
      <c r="BAW1355" s="4"/>
      <c r="BBA1355" s="4"/>
      <c r="BBM1355" s="4"/>
      <c r="BBQ1355" s="4"/>
      <c r="BCC1355" s="4"/>
      <c r="BCG1355" s="4"/>
      <c r="BCS1355" s="4"/>
      <c r="BCW1355" s="4"/>
      <c r="BDI1355" s="4"/>
      <c r="BDM1355" s="4"/>
      <c r="BDY1355" s="4"/>
      <c r="BEC1355" s="4"/>
      <c r="BEO1355" s="4"/>
      <c r="BES1355" s="4"/>
      <c r="BFE1355" s="4"/>
    </row>
    <row r="1356" spans="1:1021 1033:1513" x14ac:dyDescent="0.2">
      <c r="A1356" s="4"/>
      <c r="D1356" s="16"/>
      <c r="CO1356" s="4"/>
      <c r="DA1356" s="4"/>
      <c r="DE1356" s="4"/>
      <c r="DQ1356" s="4"/>
      <c r="DU1356" s="4"/>
      <c r="EG1356" s="4"/>
      <c r="EK1356" s="4"/>
      <c r="EW1356" s="4"/>
      <c r="FA1356" s="4"/>
      <c r="FM1356" s="4"/>
      <c r="FQ1356" s="4"/>
      <c r="GC1356" s="4"/>
      <c r="GG1356" s="4"/>
      <c r="GS1356" s="4"/>
      <c r="GW1356" s="4"/>
      <c r="HI1356" s="4"/>
      <c r="HM1356" s="4"/>
      <c r="HY1356" s="4"/>
      <c r="IC1356" s="4"/>
      <c r="IO1356" s="4"/>
      <c r="IS1356" s="4"/>
      <c r="JE1356" s="4"/>
      <c r="JI1356" s="4"/>
      <c r="JU1356" s="4"/>
      <c r="JY1356" s="4"/>
      <c r="KK1356" s="4"/>
      <c r="KO1356" s="4"/>
      <c r="LA1356" s="4"/>
      <c r="LE1356" s="4"/>
      <c r="LQ1356" s="4"/>
      <c r="LU1356" s="4"/>
      <c r="MG1356" s="4"/>
      <c r="MK1356" s="4"/>
      <c r="MW1356" s="4"/>
      <c r="NA1356" s="4"/>
      <c r="NM1356" s="4"/>
      <c r="NQ1356" s="4"/>
      <c r="OC1356" s="4"/>
      <c r="OG1356" s="4"/>
      <c r="OS1356" s="4"/>
      <c r="OW1356" s="4"/>
      <c r="PI1356" s="4"/>
      <c r="PM1356" s="4"/>
      <c r="PY1356" s="4"/>
      <c r="QC1356" s="4"/>
      <c r="QO1356" s="4"/>
      <c r="QS1356" s="4"/>
      <c r="RE1356" s="4"/>
      <c r="RI1356" s="4"/>
      <c r="RU1356" s="4"/>
      <c r="RY1356" s="4"/>
      <c r="SK1356" s="4"/>
      <c r="SO1356" s="4"/>
      <c r="TA1356" s="4"/>
      <c r="TE1356" s="4"/>
      <c r="TQ1356" s="4"/>
      <c r="TU1356" s="4"/>
      <c r="UG1356" s="4"/>
      <c r="UK1356" s="4"/>
      <c r="UW1356" s="4"/>
      <c r="VA1356" s="4"/>
      <c r="VM1356" s="4"/>
      <c r="VQ1356" s="4"/>
      <c r="WC1356" s="4"/>
      <c r="WG1356" s="4"/>
      <c r="WS1356" s="4"/>
      <c r="WW1356" s="4"/>
      <c r="XI1356" s="4"/>
      <c r="XM1356" s="4"/>
      <c r="XY1356" s="4"/>
      <c r="YC1356" s="4"/>
      <c r="YO1356" s="4"/>
      <c r="YS1356" s="4"/>
      <c r="ZE1356" s="4"/>
      <c r="ZI1356" s="4"/>
      <c r="ZU1356" s="4"/>
      <c r="ZY1356" s="4"/>
      <c r="AAK1356" s="4"/>
      <c r="AAO1356" s="4"/>
      <c r="ABA1356" s="4"/>
      <c r="ABE1356" s="4"/>
      <c r="ABQ1356" s="4"/>
      <c r="ABU1356" s="4"/>
      <c r="ACG1356" s="4"/>
      <c r="ACK1356" s="4"/>
      <c r="ACW1356" s="4"/>
      <c r="ADA1356" s="4"/>
      <c r="ADM1356" s="4"/>
      <c r="ADQ1356" s="4"/>
      <c r="AEC1356" s="4"/>
      <c r="AEG1356" s="4"/>
      <c r="AES1356" s="4"/>
      <c r="AFM1356" s="4"/>
      <c r="AFY1356" s="4"/>
      <c r="AGC1356" s="4"/>
      <c r="AGO1356" s="4"/>
      <c r="AGS1356" s="4"/>
      <c r="AHE1356" s="4"/>
      <c r="AHI1356" s="4"/>
      <c r="AHU1356" s="4"/>
      <c r="AHY1356" s="4"/>
      <c r="AIK1356" s="4"/>
      <c r="AIO1356" s="4"/>
      <c r="AJA1356" s="4"/>
      <c r="AJE1356" s="4"/>
      <c r="AJQ1356" s="4"/>
      <c r="AJU1356" s="4"/>
      <c r="AKG1356" s="4"/>
      <c r="AKK1356" s="4"/>
      <c r="AKW1356" s="4"/>
      <c r="ALA1356" s="4"/>
      <c r="ALM1356" s="4"/>
      <c r="ALQ1356" s="4"/>
      <c r="AMC1356" s="4"/>
      <c r="AMG1356" s="4"/>
      <c r="AMS1356" s="4"/>
      <c r="AMW1356" s="4"/>
      <c r="ANI1356" s="4"/>
      <c r="ANM1356" s="4"/>
      <c r="ANY1356" s="4"/>
      <c r="AOC1356" s="4"/>
      <c r="AOO1356" s="4"/>
      <c r="AOS1356" s="4"/>
      <c r="APE1356" s="4"/>
      <c r="API1356" s="4"/>
      <c r="APU1356" s="4"/>
      <c r="APY1356" s="4"/>
      <c r="AQK1356" s="4"/>
      <c r="AQO1356" s="4"/>
      <c r="ARA1356" s="4"/>
      <c r="ARE1356" s="4"/>
      <c r="ARQ1356" s="4"/>
      <c r="ARU1356" s="4"/>
      <c r="ASG1356" s="4"/>
      <c r="ASK1356" s="4"/>
      <c r="ASW1356" s="4"/>
      <c r="ATA1356" s="4"/>
      <c r="ATM1356" s="4"/>
      <c r="ATQ1356" s="4"/>
      <c r="AUC1356" s="4"/>
      <c r="AUG1356" s="4"/>
      <c r="AUS1356" s="4"/>
      <c r="AUW1356" s="4"/>
      <c r="AVI1356" s="4"/>
      <c r="AVM1356" s="4"/>
      <c r="AVY1356" s="4"/>
      <c r="AWC1356" s="4"/>
      <c r="AWO1356" s="4"/>
      <c r="AWS1356" s="4"/>
      <c r="AXE1356" s="4"/>
      <c r="AXI1356" s="4"/>
      <c r="AXU1356" s="4"/>
      <c r="AXY1356" s="4"/>
      <c r="AYK1356" s="4"/>
      <c r="AYO1356" s="4"/>
      <c r="AZA1356" s="4"/>
      <c r="AZE1356" s="4"/>
      <c r="AZQ1356" s="4"/>
      <c r="AZU1356" s="4"/>
      <c r="BAG1356" s="4"/>
      <c r="BAK1356" s="4"/>
      <c r="BAW1356" s="4"/>
      <c r="BBA1356" s="4"/>
      <c r="BBM1356" s="4"/>
      <c r="BBQ1356" s="4"/>
      <c r="BCC1356" s="4"/>
      <c r="BCG1356" s="4"/>
      <c r="BCS1356" s="4"/>
      <c r="BCW1356" s="4"/>
      <c r="BDI1356" s="4"/>
      <c r="BDM1356" s="4"/>
      <c r="BDY1356" s="4"/>
      <c r="BEC1356" s="4"/>
      <c r="BEO1356" s="4"/>
    </row>
    <row r="1357" spans="1:1021 1033:1513" x14ac:dyDescent="0.2">
      <c r="A1357" s="4"/>
      <c r="D1357" s="16"/>
      <c r="CO1357" s="4"/>
      <c r="DA1357" s="4"/>
      <c r="DE1357" s="4"/>
      <c r="DQ1357" s="4"/>
      <c r="DU1357" s="4"/>
      <c r="EG1357" s="4"/>
      <c r="EK1357" s="4"/>
      <c r="EW1357" s="4"/>
      <c r="FA1357" s="4"/>
      <c r="FM1357" s="4"/>
      <c r="FQ1357" s="4"/>
      <c r="GC1357" s="4"/>
      <c r="GG1357" s="4"/>
      <c r="GS1357" s="4"/>
      <c r="GW1357" s="4"/>
      <c r="HI1357" s="4"/>
      <c r="HM1357" s="4"/>
      <c r="HY1357" s="4"/>
      <c r="IC1357" s="4"/>
      <c r="IO1357" s="4"/>
      <c r="IS1357" s="4"/>
      <c r="JE1357" s="4"/>
      <c r="JI1357" s="4"/>
      <c r="JU1357" s="4"/>
      <c r="JY1357" s="4"/>
      <c r="KK1357" s="4"/>
      <c r="KO1357" s="4"/>
      <c r="LA1357" s="4"/>
      <c r="LE1357" s="4"/>
      <c r="LQ1357" s="4"/>
      <c r="LU1357" s="4"/>
      <c r="MG1357" s="4"/>
      <c r="MK1357" s="4"/>
      <c r="MW1357" s="4"/>
      <c r="NA1357" s="4"/>
      <c r="NM1357" s="4"/>
      <c r="NQ1357" s="4"/>
      <c r="OC1357" s="4"/>
      <c r="OG1357" s="4"/>
      <c r="OS1357" s="4"/>
      <c r="OW1357" s="4"/>
      <c r="PI1357" s="4"/>
      <c r="PM1357" s="4"/>
      <c r="PY1357" s="4"/>
      <c r="QC1357" s="4"/>
      <c r="QO1357" s="4"/>
      <c r="QS1357" s="4"/>
      <c r="RE1357" s="4"/>
      <c r="RI1357" s="4"/>
      <c r="RU1357" s="4"/>
      <c r="RY1357" s="4"/>
      <c r="SK1357" s="4"/>
      <c r="SO1357" s="4"/>
      <c r="TA1357" s="4"/>
      <c r="TE1357" s="4"/>
      <c r="TQ1357" s="4"/>
      <c r="TU1357" s="4"/>
      <c r="UG1357" s="4"/>
      <c r="UK1357" s="4"/>
      <c r="UW1357" s="4"/>
      <c r="VA1357" s="4"/>
      <c r="VM1357" s="4"/>
      <c r="VQ1357" s="4"/>
      <c r="WC1357" s="4"/>
      <c r="WG1357" s="4"/>
      <c r="WS1357" s="4"/>
      <c r="WW1357" s="4"/>
      <c r="XI1357" s="4"/>
      <c r="XM1357" s="4"/>
      <c r="XY1357" s="4"/>
      <c r="YC1357" s="4"/>
      <c r="YO1357" s="4"/>
      <c r="YS1357" s="4"/>
      <c r="ZE1357" s="4"/>
      <c r="ZI1357" s="4"/>
      <c r="ZU1357" s="4"/>
      <c r="ZY1357" s="4"/>
      <c r="AAK1357" s="4"/>
      <c r="AAO1357" s="4"/>
      <c r="ABA1357" s="4"/>
      <c r="ABE1357" s="4"/>
      <c r="ABQ1357" s="4"/>
      <c r="ABU1357" s="4"/>
      <c r="ACG1357" s="4"/>
      <c r="ACK1357" s="4"/>
      <c r="ACW1357" s="4"/>
      <c r="ADA1357" s="4"/>
      <c r="ADM1357" s="4"/>
      <c r="ADQ1357" s="4"/>
      <c r="AEC1357" s="4"/>
      <c r="AEG1357" s="4"/>
      <c r="AES1357" s="4"/>
      <c r="AFM1357" s="4"/>
      <c r="AFY1357" s="4"/>
      <c r="AGC1357" s="4"/>
      <c r="AGO1357" s="4"/>
      <c r="AGS1357" s="4"/>
      <c r="AHE1357" s="4"/>
      <c r="AHI1357" s="4"/>
      <c r="AHU1357" s="4"/>
      <c r="AHY1357" s="4"/>
      <c r="AIK1357" s="4"/>
      <c r="AIO1357" s="4"/>
      <c r="AJA1357" s="4"/>
      <c r="AJE1357" s="4"/>
      <c r="AJQ1357" s="4"/>
      <c r="AJU1357" s="4"/>
      <c r="AKG1357" s="4"/>
      <c r="AKK1357" s="4"/>
      <c r="AKW1357" s="4"/>
      <c r="ALA1357" s="4"/>
      <c r="ALM1357" s="4"/>
      <c r="ALQ1357" s="4"/>
      <c r="AMC1357" s="4"/>
      <c r="AMG1357" s="4"/>
      <c r="AMS1357" s="4"/>
      <c r="AMW1357" s="4"/>
      <c r="ANI1357" s="4"/>
      <c r="ANM1357" s="4"/>
      <c r="ANY1357" s="4"/>
      <c r="AOC1357" s="4"/>
      <c r="AOO1357" s="4"/>
      <c r="AOS1357" s="4"/>
      <c r="APE1357" s="4"/>
      <c r="API1357" s="4"/>
      <c r="APU1357" s="4"/>
      <c r="APY1357" s="4"/>
      <c r="AQK1357" s="4"/>
      <c r="AQO1357" s="4"/>
      <c r="ARA1357" s="4"/>
      <c r="ARE1357" s="4"/>
      <c r="ARQ1357" s="4"/>
      <c r="ARU1357" s="4"/>
      <c r="ASG1357" s="4"/>
      <c r="ASK1357" s="4"/>
      <c r="ASW1357" s="4"/>
      <c r="ATA1357" s="4"/>
      <c r="ATM1357" s="4"/>
      <c r="ATQ1357" s="4"/>
      <c r="AUC1357" s="4"/>
      <c r="AUG1357" s="4"/>
      <c r="AUS1357" s="4"/>
      <c r="AUW1357" s="4"/>
      <c r="AVI1357" s="4"/>
      <c r="AVM1357" s="4"/>
      <c r="AVY1357" s="4"/>
      <c r="AWC1357" s="4"/>
      <c r="AWO1357" s="4"/>
      <c r="AWS1357" s="4"/>
      <c r="AXE1357" s="4"/>
      <c r="AXI1357" s="4"/>
      <c r="AXU1357" s="4"/>
      <c r="AXY1357" s="4"/>
      <c r="AYK1357" s="4"/>
      <c r="AYO1357" s="4"/>
      <c r="AZA1357" s="4"/>
      <c r="AZE1357" s="4"/>
      <c r="AZQ1357" s="4"/>
      <c r="AZU1357" s="4"/>
      <c r="BAG1357" s="4"/>
      <c r="BAK1357" s="4"/>
      <c r="BAW1357" s="4"/>
      <c r="BBA1357" s="4"/>
      <c r="BBM1357" s="4"/>
      <c r="BBQ1357" s="4"/>
      <c r="BCC1357" s="4"/>
      <c r="BCG1357" s="4"/>
      <c r="BCS1357" s="4"/>
      <c r="BCW1357" s="4"/>
      <c r="BDI1357" s="4"/>
      <c r="BDM1357" s="4"/>
      <c r="BDY1357" s="4"/>
      <c r="BEC1357" s="4"/>
      <c r="BEO1357" s="4"/>
    </row>
    <row r="1358" spans="1:1021 1033:1513" x14ac:dyDescent="0.2">
      <c r="A1358" s="4"/>
      <c r="D1358" s="16"/>
      <c r="CO1358" s="4"/>
      <c r="DA1358" s="4"/>
      <c r="DE1358" s="4"/>
      <c r="DQ1358" s="4"/>
      <c r="DU1358" s="4"/>
      <c r="EG1358" s="4"/>
      <c r="EK1358" s="4"/>
      <c r="EW1358" s="4"/>
      <c r="FA1358" s="4"/>
      <c r="FM1358" s="4"/>
      <c r="FQ1358" s="4"/>
      <c r="GC1358" s="4"/>
      <c r="GG1358" s="4"/>
      <c r="GS1358" s="4"/>
      <c r="GW1358" s="4"/>
      <c r="HI1358" s="4"/>
      <c r="HM1358" s="4"/>
      <c r="HY1358" s="4"/>
      <c r="IC1358" s="4"/>
      <c r="IO1358" s="4"/>
      <c r="IS1358" s="4"/>
      <c r="JE1358" s="4"/>
      <c r="JI1358" s="4"/>
      <c r="JU1358" s="4"/>
      <c r="JY1358" s="4"/>
      <c r="KK1358" s="4"/>
      <c r="KO1358" s="4"/>
      <c r="LA1358" s="4"/>
      <c r="LE1358" s="4"/>
      <c r="LQ1358" s="4"/>
      <c r="LU1358" s="4"/>
      <c r="MG1358" s="4"/>
      <c r="MK1358" s="4"/>
      <c r="MW1358" s="4"/>
      <c r="NA1358" s="4"/>
      <c r="NM1358" s="4"/>
      <c r="NQ1358" s="4"/>
      <c r="OC1358" s="4"/>
      <c r="OG1358" s="4"/>
      <c r="OS1358" s="4"/>
      <c r="OW1358" s="4"/>
      <c r="PI1358" s="4"/>
      <c r="PM1358" s="4"/>
      <c r="PY1358" s="4"/>
      <c r="QC1358" s="4"/>
      <c r="QO1358" s="4"/>
      <c r="QS1358" s="4"/>
      <c r="RE1358" s="4"/>
      <c r="RI1358" s="4"/>
      <c r="RU1358" s="4"/>
      <c r="RY1358" s="4"/>
      <c r="SK1358" s="4"/>
      <c r="SO1358" s="4"/>
      <c r="TA1358" s="4"/>
      <c r="TE1358" s="4"/>
      <c r="TQ1358" s="4"/>
      <c r="TU1358" s="4"/>
      <c r="UG1358" s="4"/>
      <c r="UK1358" s="4"/>
      <c r="UW1358" s="4"/>
      <c r="VA1358" s="4"/>
      <c r="VM1358" s="4"/>
      <c r="VQ1358" s="4"/>
      <c r="WC1358" s="4"/>
      <c r="WG1358" s="4"/>
      <c r="WS1358" s="4"/>
      <c r="WW1358" s="4"/>
      <c r="XI1358" s="4"/>
      <c r="XM1358" s="4"/>
      <c r="XY1358" s="4"/>
      <c r="YC1358" s="4"/>
      <c r="YO1358" s="4"/>
      <c r="YS1358" s="4"/>
      <c r="ZE1358" s="4"/>
      <c r="ZI1358" s="4"/>
      <c r="ZU1358" s="4"/>
      <c r="ZY1358" s="4"/>
      <c r="AAK1358" s="4"/>
      <c r="AAO1358" s="4"/>
      <c r="ABA1358" s="4"/>
      <c r="ABE1358" s="4"/>
      <c r="ABQ1358" s="4"/>
      <c r="ABU1358" s="4"/>
      <c r="ACG1358" s="4"/>
      <c r="ACK1358" s="4"/>
      <c r="ACW1358" s="4"/>
      <c r="ADA1358" s="4"/>
      <c r="ADM1358" s="4"/>
      <c r="ADQ1358" s="4"/>
      <c r="AEC1358" s="4"/>
      <c r="AEG1358" s="4"/>
      <c r="AES1358" s="4"/>
      <c r="AFM1358" s="4"/>
      <c r="AFY1358" s="4"/>
      <c r="AGC1358" s="4"/>
      <c r="AGO1358" s="4"/>
      <c r="AGS1358" s="4"/>
      <c r="AHE1358" s="4"/>
      <c r="AHI1358" s="4"/>
      <c r="AHU1358" s="4"/>
      <c r="AHY1358" s="4"/>
      <c r="AIK1358" s="4"/>
      <c r="AIO1358" s="4"/>
      <c r="AJA1358" s="4"/>
      <c r="AJE1358" s="4"/>
      <c r="AJQ1358" s="4"/>
      <c r="AJU1358" s="4"/>
      <c r="AKG1358" s="4"/>
      <c r="AKK1358" s="4"/>
      <c r="AKW1358" s="4"/>
      <c r="ALA1358" s="4"/>
      <c r="ALM1358" s="4"/>
      <c r="ALQ1358" s="4"/>
      <c r="AMC1358" s="4"/>
      <c r="AMG1358" s="4"/>
      <c r="AMS1358" s="4"/>
      <c r="AMW1358" s="4"/>
      <c r="ANI1358" s="4"/>
      <c r="ANM1358" s="4"/>
      <c r="ANY1358" s="4"/>
      <c r="AOC1358" s="4"/>
      <c r="AOO1358" s="4"/>
      <c r="AOS1358" s="4"/>
      <c r="APE1358" s="4"/>
      <c r="API1358" s="4"/>
      <c r="APU1358" s="4"/>
      <c r="APY1358" s="4"/>
      <c r="AQK1358" s="4"/>
      <c r="AQO1358" s="4"/>
      <c r="ARA1358" s="4"/>
      <c r="ARE1358" s="4"/>
      <c r="ARQ1358" s="4"/>
      <c r="ARU1358" s="4"/>
      <c r="ASG1358" s="4"/>
      <c r="ASK1358" s="4"/>
      <c r="ASW1358" s="4"/>
      <c r="ATA1358" s="4"/>
      <c r="ATM1358" s="4"/>
      <c r="ATQ1358" s="4"/>
      <c r="AUC1358" s="4"/>
      <c r="AUG1358" s="4"/>
      <c r="AUS1358" s="4"/>
      <c r="AUW1358" s="4"/>
      <c r="AVI1358" s="4"/>
      <c r="AVM1358" s="4"/>
      <c r="AVY1358" s="4"/>
      <c r="AWC1358" s="4"/>
      <c r="AWO1358" s="4"/>
      <c r="AWS1358" s="4"/>
      <c r="AXE1358" s="4"/>
      <c r="AXI1358" s="4"/>
      <c r="AXU1358" s="4"/>
      <c r="AXY1358" s="4"/>
      <c r="AYK1358" s="4"/>
      <c r="AYO1358" s="4"/>
      <c r="AZA1358" s="4"/>
      <c r="AZE1358" s="4"/>
      <c r="AZQ1358" s="4"/>
      <c r="AZU1358" s="4"/>
      <c r="BAG1358" s="4"/>
      <c r="BAK1358" s="4"/>
      <c r="BAW1358" s="4"/>
      <c r="BBA1358" s="4"/>
      <c r="BBM1358" s="4"/>
      <c r="BBQ1358" s="4"/>
      <c r="BCC1358" s="4"/>
      <c r="BCG1358" s="4"/>
      <c r="BCS1358" s="4"/>
      <c r="BCW1358" s="4"/>
      <c r="BDI1358" s="4"/>
      <c r="BDM1358" s="4"/>
      <c r="BDY1358" s="4"/>
      <c r="BEC1358" s="4"/>
      <c r="BEO1358" s="4"/>
    </row>
    <row r="1359" spans="1:1021 1033:1513" x14ac:dyDescent="0.2">
      <c r="A1359" s="4"/>
      <c r="D1359" s="16"/>
      <c r="CO1359" s="4"/>
      <c r="DA1359" s="4"/>
      <c r="DE1359" s="4"/>
      <c r="DQ1359" s="4"/>
      <c r="DU1359" s="4"/>
      <c r="EG1359" s="4"/>
      <c r="EK1359" s="4"/>
      <c r="EW1359" s="4"/>
      <c r="FA1359" s="4"/>
      <c r="FM1359" s="4"/>
      <c r="FQ1359" s="4"/>
      <c r="GC1359" s="4"/>
      <c r="GG1359" s="4"/>
      <c r="GS1359" s="4"/>
      <c r="GW1359" s="4"/>
      <c r="HI1359" s="4"/>
      <c r="HM1359" s="4"/>
      <c r="HY1359" s="4"/>
      <c r="IC1359" s="4"/>
      <c r="IO1359" s="4"/>
      <c r="IS1359" s="4"/>
      <c r="JE1359" s="4"/>
      <c r="JI1359" s="4"/>
      <c r="JU1359" s="4"/>
      <c r="JY1359" s="4"/>
      <c r="KK1359" s="4"/>
      <c r="KO1359" s="4"/>
      <c r="LA1359" s="4"/>
      <c r="LE1359" s="4"/>
      <c r="LQ1359" s="4"/>
      <c r="LU1359" s="4"/>
      <c r="MG1359" s="4"/>
      <c r="MK1359" s="4"/>
      <c r="MW1359" s="4"/>
      <c r="NA1359" s="4"/>
      <c r="NM1359" s="4"/>
      <c r="NQ1359" s="4"/>
      <c r="OC1359" s="4"/>
      <c r="OG1359" s="4"/>
      <c r="OS1359" s="4"/>
      <c r="OW1359" s="4"/>
      <c r="PI1359" s="4"/>
      <c r="PM1359" s="4"/>
      <c r="PY1359" s="4"/>
      <c r="QC1359" s="4"/>
      <c r="QO1359" s="4"/>
      <c r="QS1359" s="4"/>
      <c r="RE1359" s="4"/>
      <c r="RI1359" s="4"/>
      <c r="RU1359" s="4"/>
      <c r="RY1359" s="4"/>
      <c r="SK1359" s="4"/>
      <c r="SO1359" s="4"/>
      <c r="TA1359" s="4"/>
      <c r="TE1359" s="4"/>
      <c r="TQ1359" s="4"/>
      <c r="TU1359" s="4"/>
      <c r="UG1359" s="4"/>
      <c r="UK1359" s="4"/>
      <c r="UW1359" s="4"/>
      <c r="VA1359" s="4"/>
      <c r="VM1359" s="4"/>
      <c r="VQ1359" s="4"/>
      <c r="WC1359" s="4"/>
      <c r="WG1359" s="4"/>
      <c r="WS1359" s="4"/>
      <c r="WW1359" s="4"/>
      <c r="XI1359" s="4"/>
      <c r="XM1359" s="4"/>
      <c r="XY1359" s="4"/>
      <c r="YC1359" s="4"/>
      <c r="YO1359" s="4"/>
      <c r="YS1359" s="4"/>
      <c r="ZE1359" s="4"/>
      <c r="ZI1359" s="4"/>
      <c r="ZU1359" s="4"/>
      <c r="ZY1359" s="4"/>
      <c r="AAK1359" s="4"/>
      <c r="AAO1359" s="4"/>
      <c r="ABA1359" s="4"/>
      <c r="ABE1359" s="4"/>
      <c r="ABQ1359" s="4"/>
      <c r="ABU1359" s="4"/>
      <c r="ACG1359" s="4"/>
      <c r="ACK1359" s="4"/>
      <c r="ACW1359" s="4"/>
      <c r="ADA1359" s="4"/>
      <c r="ADM1359" s="4"/>
      <c r="ADQ1359" s="4"/>
      <c r="AEC1359" s="4"/>
      <c r="AEG1359" s="4"/>
      <c r="AES1359" s="4"/>
      <c r="AFM1359" s="4"/>
      <c r="AFY1359" s="4"/>
      <c r="AGC1359" s="4"/>
      <c r="AGO1359" s="4"/>
      <c r="AGS1359" s="4"/>
      <c r="AHE1359" s="4"/>
      <c r="AHI1359" s="4"/>
      <c r="AHU1359" s="4"/>
      <c r="AHY1359" s="4"/>
      <c r="AIK1359" s="4"/>
      <c r="AIO1359" s="4"/>
      <c r="AJA1359" s="4"/>
      <c r="AJE1359" s="4"/>
      <c r="AJQ1359" s="4"/>
      <c r="AJU1359" s="4"/>
      <c r="AKG1359" s="4"/>
      <c r="AKK1359" s="4"/>
      <c r="AKW1359" s="4"/>
      <c r="ALA1359" s="4"/>
      <c r="ALM1359" s="4"/>
      <c r="ALQ1359" s="4"/>
      <c r="AMC1359" s="4"/>
      <c r="AMG1359" s="4"/>
      <c r="AMS1359" s="4"/>
      <c r="AMW1359" s="4"/>
      <c r="ANI1359" s="4"/>
      <c r="ANM1359" s="4"/>
      <c r="ANY1359" s="4"/>
      <c r="AOC1359" s="4"/>
      <c r="AOO1359" s="4"/>
      <c r="AOS1359" s="4"/>
      <c r="APE1359" s="4"/>
      <c r="API1359" s="4"/>
      <c r="APU1359" s="4"/>
      <c r="APY1359" s="4"/>
      <c r="AQK1359" s="4"/>
      <c r="AQO1359" s="4"/>
      <c r="ARA1359" s="4"/>
      <c r="ARE1359" s="4"/>
      <c r="ARQ1359" s="4"/>
      <c r="ARU1359" s="4"/>
      <c r="ASG1359" s="4"/>
      <c r="ASK1359" s="4"/>
      <c r="ASW1359" s="4"/>
      <c r="ATA1359" s="4"/>
      <c r="ATM1359" s="4"/>
      <c r="ATQ1359" s="4"/>
      <c r="AUC1359" s="4"/>
      <c r="AUG1359" s="4"/>
      <c r="AUS1359" s="4"/>
      <c r="AUW1359" s="4"/>
      <c r="AVI1359" s="4"/>
      <c r="AVM1359" s="4"/>
      <c r="AVY1359" s="4"/>
      <c r="AWC1359" s="4"/>
      <c r="AWO1359" s="4"/>
      <c r="AWS1359" s="4"/>
      <c r="AXE1359" s="4"/>
      <c r="AXI1359" s="4"/>
      <c r="AXU1359" s="4"/>
      <c r="AXY1359" s="4"/>
      <c r="AYK1359" s="4"/>
      <c r="AYO1359" s="4"/>
      <c r="AZA1359" s="4"/>
      <c r="AZE1359" s="4"/>
      <c r="AZQ1359" s="4"/>
      <c r="AZU1359" s="4"/>
      <c r="BAG1359" s="4"/>
      <c r="BAK1359" s="4"/>
      <c r="BAW1359" s="4"/>
      <c r="BBA1359" s="4"/>
      <c r="BBM1359" s="4"/>
      <c r="BBQ1359" s="4"/>
      <c r="BCC1359" s="4"/>
      <c r="BCG1359" s="4"/>
      <c r="BCS1359" s="4"/>
      <c r="BCW1359" s="4"/>
      <c r="BDI1359" s="4"/>
      <c r="BDM1359" s="4"/>
      <c r="BDY1359" s="4"/>
      <c r="BEC1359" s="4"/>
      <c r="BEO1359" s="4"/>
    </row>
    <row r="1360" spans="1:1021 1033:1513" x14ac:dyDescent="0.2">
      <c r="A1360" s="4"/>
      <c r="D1360" s="16"/>
      <c r="CO1360" s="4"/>
      <c r="DA1360" s="4"/>
      <c r="DE1360" s="4"/>
      <c r="DQ1360" s="4"/>
      <c r="DU1360" s="4"/>
      <c r="EG1360" s="4"/>
      <c r="EK1360" s="4"/>
      <c r="EW1360" s="4"/>
      <c r="FA1360" s="4"/>
      <c r="FM1360" s="4"/>
      <c r="FQ1360" s="4"/>
      <c r="GC1360" s="4"/>
      <c r="GG1360" s="4"/>
      <c r="GS1360" s="4"/>
      <c r="GW1360" s="4"/>
      <c r="HI1360" s="4"/>
      <c r="HM1360" s="4"/>
      <c r="HY1360" s="4"/>
      <c r="IC1360" s="4"/>
      <c r="IO1360" s="4"/>
      <c r="IS1360" s="4"/>
      <c r="JE1360" s="4"/>
      <c r="JI1360" s="4"/>
      <c r="JU1360" s="4"/>
      <c r="JY1360" s="4"/>
      <c r="KK1360" s="4"/>
      <c r="KO1360" s="4"/>
      <c r="LA1360" s="4"/>
      <c r="LE1360" s="4"/>
      <c r="LQ1360" s="4"/>
      <c r="LU1360" s="4"/>
      <c r="MG1360" s="4"/>
      <c r="MK1360" s="4"/>
      <c r="MW1360" s="4"/>
      <c r="NA1360" s="4"/>
      <c r="NM1360" s="4"/>
      <c r="NQ1360" s="4"/>
      <c r="OC1360" s="4"/>
      <c r="OG1360" s="4"/>
      <c r="OS1360" s="4"/>
      <c r="OW1360" s="4"/>
      <c r="PI1360" s="4"/>
      <c r="PM1360" s="4"/>
      <c r="PY1360" s="4"/>
      <c r="QC1360" s="4"/>
      <c r="QO1360" s="4"/>
      <c r="QS1360" s="4"/>
      <c r="RE1360" s="4"/>
      <c r="RI1360" s="4"/>
      <c r="RU1360" s="4"/>
      <c r="RY1360" s="4"/>
      <c r="SK1360" s="4"/>
      <c r="SO1360" s="4"/>
      <c r="TA1360" s="4"/>
      <c r="TE1360" s="4"/>
      <c r="TQ1360" s="4"/>
      <c r="TU1360" s="4"/>
      <c r="UG1360" s="4"/>
      <c r="UK1360" s="4"/>
      <c r="UW1360" s="4"/>
      <c r="VA1360" s="4"/>
      <c r="VM1360" s="4"/>
      <c r="VQ1360" s="4"/>
      <c r="WC1360" s="4"/>
      <c r="WG1360" s="4"/>
      <c r="WS1360" s="4"/>
      <c r="WW1360" s="4"/>
      <c r="XI1360" s="4"/>
      <c r="XM1360" s="4"/>
      <c r="XY1360" s="4"/>
      <c r="YC1360" s="4"/>
      <c r="YO1360" s="4"/>
      <c r="YS1360" s="4"/>
      <c r="ZE1360" s="4"/>
      <c r="ZI1360" s="4"/>
      <c r="ZU1360" s="4"/>
      <c r="ZY1360" s="4"/>
      <c r="AAK1360" s="4"/>
      <c r="AAO1360" s="4"/>
      <c r="ABA1360" s="4"/>
      <c r="ABE1360" s="4"/>
      <c r="ABQ1360" s="4"/>
      <c r="ABU1360" s="4"/>
      <c r="ACG1360" s="4"/>
      <c r="ACK1360" s="4"/>
      <c r="ACW1360" s="4"/>
      <c r="ADA1360" s="4"/>
      <c r="ADM1360" s="4"/>
      <c r="ADQ1360" s="4"/>
      <c r="AEC1360" s="4"/>
      <c r="AEG1360" s="4"/>
      <c r="AES1360" s="4"/>
      <c r="AFM1360" s="4"/>
      <c r="AFY1360" s="4"/>
      <c r="AGC1360" s="4"/>
      <c r="AGO1360" s="4"/>
      <c r="AGS1360" s="4"/>
      <c r="AHE1360" s="4"/>
      <c r="AHI1360" s="4"/>
      <c r="AHU1360" s="4"/>
      <c r="AHY1360" s="4"/>
      <c r="AIK1360" s="4"/>
      <c r="AIO1360" s="4"/>
      <c r="AJA1360" s="4"/>
      <c r="AJE1360" s="4"/>
      <c r="AJQ1360" s="4"/>
      <c r="AJU1360" s="4"/>
      <c r="AKG1360" s="4"/>
      <c r="AKK1360" s="4"/>
      <c r="AKW1360" s="4"/>
      <c r="ALA1360" s="4"/>
      <c r="ALM1360" s="4"/>
      <c r="ALQ1360" s="4"/>
      <c r="AMC1360" s="4"/>
      <c r="AMG1360" s="4"/>
      <c r="AMS1360" s="4"/>
      <c r="AMW1360" s="4"/>
      <c r="ANI1360" s="4"/>
      <c r="ANM1360" s="4"/>
      <c r="ANY1360" s="4"/>
      <c r="AOC1360" s="4"/>
      <c r="AOO1360" s="4"/>
      <c r="AOS1360" s="4"/>
      <c r="APE1360" s="4"/>
      <c r="API1360" s="4"/>
      <c r="APU1360" s="4"/>
      <c r="APY1360" s="4"/>
      <c r="AQK1360" s="4"/>
      <c r="AQO1360" s="4"/>
      <c r="ARA1360" s="4"/>
      <c r="ARE1360" s="4"/>
      <c r="ARQ1360" s="4"/>
      <c r="ARU1360" s="4"/>
      <c r="ASG1360" s="4"/>
      <c r="ASK1360" s="4"/>
      <c r="ASW1360" s="4"/>
      <c r="ATA1360" s="4"/>
      <c r="ATM1360" s="4"/>
      <c r="ATQ1360" s="4"/>
      <c r="AUC1360" s="4"/>
      <c r="AUG1360" s="4"/>
      <c r="AUS1360" s="4"/>
      <c r="AUW1360" s="4"/>
      <c r="AVI1360" s="4"/>
      <c r="AVM1360" s="4"/>
      <c r="AVY1360" s="4"/>
      <c r="AWC1360" s="4"/>
      <c r="AWO1360" s="4"/>
      <c r="AWS1360" s="4"/>
      <c r="AXE1360" s="4"/>
      <c r="AXI1360" s="4"/>
      <c r="AXU1360" s="4"/>
      <c r="AXY1360" s="4"/>
      <c r="AYK1360" s="4"/>
      <c r="AYO1360" s="4"/>
      <c r="AZA1360" s="4"/>
      <c r="AZE1360" s="4"/>
      <c r="AZQ1360" s="4"/>
      <c r="AZU1360" s="4"/>
      <c r="BAG1360" s="4"/>
      <c r="BAK1360" s="4"/>
      <c r="BAW1360" s="4"/>
      <c r="BBA1360" s="4"/>
      <c r="BBM1360" s="4"/>
      <c r="BBQ1360" s="4"/>
      <c r="BCC1360" s="4"/>
      <c r="BCG1360" s="4"/>
      <c r="BCS1360" s="4"/>
      <c r="BCW1360" s="4"/>
      <c r="BDI1360" s="4"/>
      <c r="BDM1360" s="4"/>
      <c r="BDY1360" s="4"/>
      <c r="BEC1360" s="4"/>
      <c r="BEO1360" s="4"/>
    </row>
    <row r="1361" spans="1:1021 1033:1497" x14ac:dyDescent="0.2">
      <c r="A1361" s="4"/>
      <c r="D1361" s="16"/>
      <c r="CO1361" s="4"/>
      <c r="DA1361" s="4"/>
      <c r="DE1361" s="4"/>
      <c r="DQ1361" s="4"/>
      <c r="DU1361" s="4"/>
      <c r="EG1361" s="4"/>
      <c r="EK1361" s="4"/>
      <c r="EW1361" s="4"/>
      <c r="FA1361" s="4"/>
      <c r="FM1361" s="4"/>
      <c r="FQ1361" s="4"/>
      <c r="GC1361" s="4"/>
      <c r="GG1361" s="4"/>
      <c r="GS1361" s="4"/>
      <c r="GW1361" s="4"/>
      <c r="HI1361" s="4"/>
      <c r="HM1361" s="4"/>
      <c r="HY1361" s="4"/>
      <c r="IC1361" s="4"/>
      <c r="IO1361" s="4"/>
      <c r="IS1361" s="4"/>
      <c r="JE1361" s="4"/>
      <c r="JI1361" s="4"/>
      <c r="JU1361" s="4"/>
      <c r="JY1361" s="4"/>
      <c r="KK1361" s="4"/>
      <c r="KO1361" s="4"/>
      <c r="LA1361" s="4"/>
      <c r="LE1361" s="4"/>
      <c r="LQ1361" s="4"/>
      <c r="LU1361" s="4"/>
      <c r="MG1361" s="4"/>
      <c r="MK1361" s="4"/>
      <c r="MW1361" s="4"/>
      <c r="NA1361" s="4"/>
      <c r="NM1361" s="4"/>
      <c r="NQ1361" s="4"/>
      <c r="OC1361" s="4"/>
      <c r="OG1361" s="4"/>
      <c r="OS1361" s="4"/>
      <c r="OW1361" s="4"/>
      <c r="PI1361" s="4"/>
      <c r="PM1361" s="4"/>
      <c r="PY1361" s="4"/>
      <c r="QC1361" s="4"/>
      <c r="QO1361" s="4"/>
      <c r="QS1361" s="4"/>
      <c r="RE1361" s="4"/>
      <c r="RI1361" s="4"/>
      <c r="RU1361" s="4"/>
      <c r="RY1361" s="4"/>
      <c r="SK1361" s="4"/>
      <c r="SO1361" s="4"/>
      <c r="TA1361" s="4"/>
      <c r="TE1361" s="4"/>
      <c r="TQ1361" s="4"/>
      <c r="TU1361" s="4"/>
      <c r="UG1361" s="4"/>
      <c r="UK1361" s="4"/>
      <c r="UW1361" s="4"/>
      <c r="VA1361" s="4"/>
      <c r="VM1361" s="4"/>
      <c r="VQ1361" s="4"/>
      <c r="WC1361" s="4"/>
      <c r="WG1361" s="4"/>
      <c r="WS1361" s="4"/>
      <c r="WW1361" s="4"/>
      <c r="XI1361" s="4"/>
      <c r="XM1361" s="4"/>
      <c r="XY1361" s="4"/>
      <c r="YC1361" s="4"/>
      <c r="YO1361" s="4"/>
      <c r="YS1361" s="4"/>
      <c r="ZE1361" s="4"/>
      <c r="ZI1361" s="4"/>
      <c r="ZU1361" s="4"/>
      <c r="ZY1361" s="4"/>
      <c r="AAK1361" s="4"/>
      <c r="AAO1361" s="4"/>
      <c r="ABA1361" s="4"/>
      <c r="ABE1361" s="4"/>
      <c r="ABQ1361" s="4"/>
      <c r="ABU1361" s="4"/>
      <c r="ACG1361" s="4"/>
      <c r="ACK1361" s="4"/>
      <c r="ACW1361" s="4"/>
      <c r="ADA1361" s="4"/>
      <c r="ADM1361" s="4"/>
      <c r="ADQ1361" s="4"/>
      <c r="AEC1361" s="4"/>
      <c r="AEG1361" s="4"/>
      <c r="AES1361" s="4"/>
      <c r="AFM1361" s="4"/>
      <c r="AFY1361" s="4"/>
      <c r="AGC1361" s="4"/>
      <c r="AGO1361" s="4"/>
      <c r="AGS1361" s="4"/>
      <c r="AHE1361" s="4"/>
      <c r="AHI1361" s="4"/>
      <c r="AHU1361" s="4"/>
      <c r="AHY1361" s="4"/>
      <c r="AIK1361" s="4"/>
      <c r="AIO1361" s="4"/>
      <c r="AJA1361" s="4"/>
      <c r="AJE1361" s="4"/>
      <c r="AJQ1361" s="4"/>
      <c r="AJU1361" s="4"/>
      <c r="AKG1361" s="4"/>
      <c r="AKK1361" s="4"/>
      <c r="AKW1361" s="4"/>
      <c r="ALA1361" s="4"/>
      <c r="ALM1361" s="4"/>
      <c r="ALQ1361" s="4"/>
      <c r="AMC1361" s="4"/>
      <c r="AMG1361" s="4"/>
      <c r="AMS1361" s="4"/>
      <c r="AMW1361" s="4"/>
      <c r="ANI1361" s="4"/>
      <c r="ANM1361" s="4"/>
      <c r="ANY1361" s="4"/>
      <c r="AOC1361" s="4"/>
      <c r="AOO1361" s="4"/>
      <c r="AOS1361" s="4"/>
      <c r="APE1361" s="4"/>
      <c r="API1361" s="4"/>
      <c r="APU1361" s="4"/>
      <c r="APY1361" s="4"/>
      <c r="AQK1361" s="4"/>
      <c r="AQO1361" s="4"/>
      <c r="ARA1361" s="4"/>
      <c r="ARE1361" s="4"/>
      <c r="ARQ1361" s="4"/>
      <c r="ARU1361" s="4"/>
      <c r="ASG1361" s="4"/>
      <c r="ASK1361" s="4"/>
      <c r="ASW1361" s="4"/>
      <c r="ATA1361" s="4"/>
      <c r="ATM1361" s="4"/>
      <c r="ATQ1361" s="4"/>
      <c r="AUC1361" s="4"/>
      <c r="AUG1361" s="4"/>
      <c r="AUS1361" s="4"/>
      <c r="AUW1361" s="4"/>
      <c r="AVI1361" s="4"/>
      <c r="AVM1361" s="4"/>
      <c r="AVY1361" s="4"/>
      <c r="AWC1361" s="4"/>
      <c r="AWO1361" s="4"/>
      <c r="AWS1361" s="4"/>
      <c r="AXE1361" s="4"/>
      <c r="AXI1361" s="4"/>
      <c r="AXU1361" s="4"/>
      <c r="AXY1361" s="4"/>
      <c r="AYK1361" s="4"/>
      <c r="AYO1361" s="4"/>
      <c r="AZA1361" s="4"/>
      <c r="AZE1361" s="4"/>
      <c r="AZQ1361" s="4"/>
      <c r="AZU1361" s="4"/>
      <c r="BAG1361" s="4"/>
      <c r="BAK1361" s="4"/>
      <c r="BAW1361" s="4"/>
      <c r="BBA1361" s="4"/>
      <c r="BBM1361" s="4"/>
      <c r="BBQ1361" s="4"/>
      <c r="BCC1361" s="4"/>
      <c r="BCG1361" s="4"/>
      <c r="BCS1361" s="4"/>
      <c r="BCW1361" s="4"/>
      <c r="BDI1361" s="4"/>
      <c r="BDM1361" s="4"/>
      <c r="BDY1361" s="4"/>
      <c r="BEC1361" s="4"/>
      <c r="BEO1361" s="4"/>
    </row>
    <row r="1362" spans="1:1021 1033:1497" x14ac:dyDescent="0.2">
      <c r="A1362" s="4"/>
      <c r="D1362" s="16"/>
      <c r="CO1362" s="4"/>
      <c r="DA1362" s="4"/>
      <c r="DE1362" s="4"/>
      <c r="DQ1362" s="4"/>
      <c r="DU1362" s="4"/>
      <c r="EG1362" s="4"/>
      <c r="EK1362" s="4"/>
      <c r="EW1362" s="4"/>
      <c r="FA1362" s="4"/>
      <c r="FM1362" s="4"/>
      <c r="FQ1362" s="4"/>
      <c r="GC1362" s="4"/>
      <c r="GG1362" s="4"/>
      <c r="GS1362" s="4"/>
      <c r="GW1362" s="4"/>
      <c r="HI1362" s="4"/>
      <c r="HM1362" s="4"/>
      <c r="HY1362" s="4"/>
      <c r="IC1362" s="4"/>
      <c r="IO1362" s="4"/>
      <c r="IS1362" s="4"/>
      <c r="JE1362" s="4"/>
      <c r="JI1362" s="4"/>
      <c r="JU1362" s="4"/>
      <c r="JY1362" s="4"/>
      <c r="KK1362" s="4"/>
      <c r="KO1362" s="4"/>
      <c r="LA1362" s="4"/>
      <c r="LE1362" s="4"/>
      <c r="LQ1362" s="4"/>
      <c r="LU1362" s="4"/>
      <c r="MG1362" s="4"/>
      <c r="MK1362" s="4"/>
      <c r="MW1362" s="4"/>
      <c r="NA1362" s="4"/>
      <c r="NM1362" s="4"/>
      <c r="NQ1362" s="4"/>
      <c r="OC1362" s="4"/>
      <c r="OG1362" s="4"/>
      <c r="OS1362" s="4"/>
      <c r="OW1362" s="4"/>
      <c r="PI1362" s="4"/>
      <c r="PM1362" s="4"/>
      <c r="PY1362" s="4"/>
      <c r="QC1362" s="4"/>
      <c r="QO1362" s="4"/>
      <c r="QS1362" s="4"/>
      <c r="RE1362" s="4"/>
      <c r="RI1362" s="4"/>
      <c r="RU1362" s="4"/>
      <c r="RY1362" s="4"/>
      <c r="SK1362" s="4"/>
      <c r="SO1362" s="4"/>
      <c r="TA1362" s="4"/>
      <c r="TE1362" s="4"/>
      <c r="TQ1362" s="4"/>
      <c r="TU1362" s="4"/>
      <c r="UG1362" s="4"/>
      <c r="UK1362" s="4"/>
      <c r="UW1362" s="4"/>
      <c r="VA1362" s="4"/>
      <c r="VM1362" s="4"/>
      <c r="VQ1362" s="4"/>
      <c r="WC1362" s="4"/>
      <c r="WG1362" s="4"/>
      <c r="WS1362" s="4"/>
      <c r="WW1362" s="4"/>
      <c r="XI1362" s="4"/>
      <c r="XM1362" s="4"/>
      <c r="XY1362" s="4"/>
      <c r="YC1362" s="4"/>
      <c r="YO1362" s="4"/>
      <c r="YS1362" s="4"/>
      <c r="ZE1362" s="4"/>
      <c r="ZI1362" s="4"/>
      <c r="ZU1362" s="4"/>
      <c r="ZY1362" s="4"/>
      <c r="AAK1362" s="4"/>
      <c r="AAO1362" s="4"/>
      <c r="ABA1362" s="4"/>
      <c r="ABE1362" s="4"/>
      <c r="ABQ1362" s="4"/>
      <c r="ABU1362" s="4"/>
      <c r="ACG1362" s="4"/>
      <c r="ACK1362" s="4"/>
      <c r="ACW1362" s="4"/>
      <c r="ADA1362" s="4"/>
      <c r="ADM1362" s="4"/>
      <c r="ADQ1362" s="4"/>
      <c r="AEC1362" s="4"/>
      <c r="AEG1362" s="4"/>
      <c r="AES1362" s="4"/>
      <c r="AFM1362" s="4"/>
      <c r="AFY1362" s="4"/>
      <c r="AGC1362" s="4"/>
      <c r="AGO1362" s="4"/>
      <c r="AGS1362" s="4"/>
      <c r="AHE1362" s="4"/>
      <c r="AHI1362" s="4"/>
      <c r="AHU1362" s="4"/>
      <c r="AHY1362" s="4"/>
      <c r="AIK1362" s="4"/>
      <c r="AIO1362" s="4"/>
      <c r="AJA1362" s="4"/>
      <c r="AJE1362" s="4"/>
      <c r="AJQ1362" s="4"/>
      <c r="AJU1362" s="4"/>
      <c r="AKG1362" s="4"/>
      <c r="AKK1362" s="4"/>
      <c r="AKW1362" s="4"/>
      <c r="ALA1362" s="4"/>
      <c r="ALM1362" s="4"/>
      <c r="ALQ1362" s="4"/>
      <c r="AMC1362" s="4"/>
      <c r="AMG1362" s="4"/>
      <c r="AMS1362" s="4"/>
      <c r="AMW1362" s="4"/>
      <c r="ANI1362" s="4"/>
      <c r="ANM1362" s="4"/>
      <c r="ANY1362" s="4"/>
      <c r="AOC1362" s="4"/>
      <c r="AOO1362" s="4"/>
      <c r="AOS1362" s="4"/>
      <c r="APE1362" s="4"/>
      <c r="API1362" s="4"/>
      <c r="APU1362" s="4"/>
      <c r="APY1362" s="4"/>
      <c r="AQK1362" s="4"/>
      <c r="AQO1362" s="4"/>
      <c r="ARA1362" s="4"/>
      <c r="ARE1362" s="4"/>
      <c r="ARQ1362" s="4"/>
      <c r="ARU1362" s="4"/>
      <c r="ASG1362" s="4"/>
      <c r="ASK1362" s="4"/>
      <c r="ASW1362" s="4"/>
      <c r="ATA1362" s="4"/>
      <c r="ATM1362" s="4"/>
      <c r="ATQ1362" s="4"/>
      <c r="AUC1362" s="4"/>
      <c r="AUG1362" s="4"/>
      <c r="AUS1362" s="4"/>
      <c r="AUW1362" s="4"/>
      <c r="AVI1362" s="4"/>
      <c r="AVM1362" s="4"/>
      <c r="AVY1362" s="4"/>
      <c r="AWC1362" s="4"/>
      <c r="AWO1362" s="4"/>
      <c r="AWS1362" s="4"/>
      <c r="AXE1362" s="4"/>
      <c r="AXI1362" s="4"/>
      <c r="AXU1362" s="4"/>
      <c r="AXY1362" s="4"/>
      <c r="AYK1362" s="4"/>
      <c r="AYO1362" s="4"/>
      <c r="AZA1362" s="4"/>
      <c r="AZE1362" s="4"/>
      <c r="AZQ1362" s="4"/>
      <c r="AZU1362" s="4"/>
      <c r="BAG1362" s="4"/>
      <c r="BAK1362" s="4"/>
      <c r="BAW1362" s="4"/>
      <c r="BBA1362" s="4"/>
      <c r="BBM1362" s="4"/>
      <c r="BBQ1362" s="4"/>
      <c r="BCC1362" s="4"/>
      <c r="BCG1362" s="4"/>
      <c r="BCS1362" s="4"/>
      <c r="BCW1362" s="4"/>
      <c r="BDI1362" s="4"/>
      <c r="BDM1362" s="4"/>
      <c r="BDY1362" s="4"/>
      <c r="BEC1362" s="4"/>
      <c r="BEO1362" s="4"/>
    </row>
    <row r="1363" spans="1:1021 1033:1497" x14ac:dyDescent="0.2">
      <c r="A1363" s="4"/>
      <c r="D1363" s="16"/>
      <c r="CO1363" s="4"/>
      <c r="DA1363" s="4"/>
      <c r="DE1363" s="4"/>
      <c r="DQ1363" s="4"/>
      <c r="DU1363" s="4"/>
      <c r="EG1363" s="4"/>
      <c r="EK1363" s="4"/>
      <c r="EW1363" s="4"/>
      <c r="FA1363" s="4"/>
      <c r="FM1363" s="4"/>
      <c r="FQ1363" s="4"/>
      <c r="GC1363" s="4"/>
      <c r="GG1363" s="4"/>
      <c r="GS1363" s="4"/>
      <c r="GW1363" s="4"/>
      <c r="HI1363" s="4"/>
      <c r="HM1363" s="4"/>
      <c r="HY1363" s="4"/>
      <c r="IC1363" s="4"/>
      <c r="IO1363" s="4"/>
      <c r="IS1363" s="4"/>
      <c r="JE1363" s="4"/>
      <c r="JI1363" s="4"/>
      <c r="JU1363" s="4"/>
      <c r="JY1363" s="4"/>
      <c r="KK1363" s="4"/>
      <c r="KO1363" s="4"/>
      <c r="LA1363" s="4"/>
      <c r="LE1363" s="4"/>
      <c r="LQ1363" s="4"/>
      <c r="LU1363" s="4"/>
      <c r="MG1363" s="4"/>
      <c r="MK1363" s="4"/>
      <c r="MW1363" s="4"/>
      <c r="NA1363" s="4"/>
      <c r="NM1363" s="4"/>
      <c r="NQ1363" s="4"/>
      <c r="OC1363" s="4"/>
      <c r="OG1363" s="4"/>
      <c r="OS1363" s="4"/>
      <c r="OW1363" s="4"/>
      <c r="PI1363" s="4"/>
      <c r="PM1363" s="4"/>
      <c r="PY1363" s="4"/>
      <c r="QC1363" s="4"/>
      <c r="QO1363" s="4"/>
      <c r="QS1363" s="4"/>
      <c r="RE1363" s="4"/>
      <c r="RI1363" s="4"/>
      <c r="RU1363" s="4"/>
      <c r="RY1363" s="4"/>
      <c r="SK1363" s="4"/>
      <c r="SO1363" s="4"/>
      <c r="TA1363" s="4"/>
      <c r="TE1363" s="4"/>
      <c r="TQ1363" s="4"/>
      <c r="TU1363" s="4"/>
      <c r="UG1363" s="4"/>
      <c r="UK1363" s="4"/>
      <c r="UW1363" s="4"/>
      <c r="VA1363" s="4"/>
      <c r="VM1363" s="4"/>
      <c r="VQ1363" s="4"/>
      <c r="WC1363" s="4"/>
      <c r="WG1363" s="4"/>
      <c r="WS1363" s="4"/>
      <c r="WW1363" s="4"/>
      <c r="XI1363" s="4"/>
      <c r="XM1363" s="4"/>
      <c r="XY1363" s="4"/>
      <c r="YC1363" s="4"/>
      <c r="YO1363" s="4"/>
      <c r="YS1363" s="4"/>
      <c r="ZE1363" s="4"/>
      <c r="ZI1363" s="4"/>
      <c r="ZU1363" s="4"/>
      <c r="ZY1363" s="4"/>
      <c r="AAK1363" s="4"/>
      <c r="AAO1363" s="4"/>
      <c r="ABA1363" s="4"/>
      <c r="ABE1363" s="4"/>
      <c r="ABQ1363" s="4"/>
      <c r="ABU1363" s="4"/>
      <c r="ACG1363" s="4"/>
      <c r="ACK1363" s="4"/>
      <c r="ACW1363" s="4"/>
      <c r="ADA1363" s="4"/>
      <c r="ADM1363" s="4"/>
      <c r="ADQ1363" s="4"/>
      <c r="AEC1363" s="4"/>
      <c r="AEG1363" s="4"/>
      <c r="AES1363" s="4"/>
      <c r="AFM1363" s="4"/>
      <c r="AFY1363" s="4"/>
      <c r="AGC1363" s="4"/>
      <c r="AGO1363" s="4"/>
      <c r="AGS1363" s="4"/>
      <c r="AHE1363" s="4"/>
      <c r="AHI1363" s="4"/>
      <c r="AHU1363" s="4"/>
      <c r="AHY1363" s="4"/>
      <c r="AIK1363" s="4"/>
      <c r="AIO1363" s="4"/>
      <c r="AJA1363" s="4"/>
      <c r="AJE1363" s="4"/>
      <c r="AJQ1363" s="4"/>
      <c r="AJU1363" s="4"/>
      <c r="AKG1363" s="4"/>
      <c r="AKK1363" s="4"/>
      <c r="AKW1363" s="4"/>
      <c r="ALA1363" s="4"/>
      <c r="ALM1363" s="4"/>
      <c r="ALQ1363" s="4"/>
      <c r="AMC1363" s="4"/>
      <c r="AMG1363" s="4"/>
      <c r="AMS1363" s="4"/>
      <c r="AMW1363" s="4"/>
      <c r="ANI1363" s="4"/>
      <c r="ANM1363" s="4"/>
      <c r="ANY1363" s="4"/>
      <c r="AOC1363" s="4"/>
      <c r="AOO1363" s="4"/>
      <c r="AOS1363" s="4"/>
      <c r="APE1363" s="4"/>
      <c r="API1363" s="4"/>
      <c r="APU1363" s="4"/>
      <c r="APY1363" s="4"/>
      <c r="AQK1363" s="4"/>
      <c r="AQO1363" s="4"/>
      <c r="ARA1363" s="4"/>
      <c r="ARE1363" s="4"/>
      <c r="ARQ1363" s="4"/>
      <c r="ARU1363" s="4"/>
      <c r="ASG1363" s="4"/>
      <c r="ASK1363" s="4"/>
      <c r="ASW1363" s="4"/>
      <c r="ATA1363" s="4"/>
      <c r="ATM1363" s="4"/>
      <c r="ATQ1363" s="4"/>
      <c r="AUC1363" s="4"/>
      <c r="AUG1363" s="4"/>
      <c r="AUS1363" s="4"/>
      <c r="AUW1363" s="4"/>
      <c r="AVI1363" s="4"/>
      <c r="AVM1363" s="4"/>
      <c r="AVY1363" s="4"/>
      <c r="AWC1363" s="4"/>
      <c r="AWO1363" s="4"/>
      <c r="AWS1363" s="4"/>
      <c r="AXE1363" s="4"/>
      <c r="AXI1363" s="4"/>
      <c r="AXU1363" s="4"/>
      <c r="AXY1363" s="4"/>
      <c r="AYK1363" s="4"/>
      <c r="AYO1363" s="4"/>
      <c r="AZA1363" s="4"/>
      <c r="AZE1363" s="4"/>
      <c r="AZQ1363" s="4"/>
      <c r="AZU1363" s="4"/>
      <c r="BAG1363" s="4"/>
      <c r="BAK1363" s="4"/>
      <c r="BAW1363" s="4"/>
      <c r="BBA1363" s="4"/>
      <c r="BBM1363" s="4"/>
      <c r="BBQ1363" s="4"/>
      <c r="BCC1363" s="4"/>
      <c r="BCG1363" s="4"/>
      <c r="BCS1363" s="4"/>
      <c r="BCW1363" s="4"/>
      <c r="BDI1363" s="4"/>
      <c r="BDM1363" s="4"/>
      <c r="BDY1363" s="4"/>
      <c r="BEC1363" s="4"/>
      <c r="BEO1363" s="4"/>
    </row>
    <row r="1364" spans="1:1021 1033:1497" x14ac:dyDescent="0.2">
      <c r="A1364" s="4"/>
      <c r="D1364" s="16"/>
      <c r="CO1364" s="4"/>
      <c r="DA1364" s="4"/>
      <c r="DE1364" s="4"/>
      <c r="DQ1364" s="4"/>
      <c r="DU1364" s="4"/>
      <c r="EG1364" s="4"/>
      <c r="EK1364" s="4"/>
      <c r="EW1364" s="4"/>
      <c r="FA1364" s="4"/>
      <c r="FM1364" s="4"/>
      <c r="FQ1364" s="4"/>
      <c r="GC1364" s="4"/>
      <c r="GG1364" s="4"/>
      <c r="GS1364" s="4"/>
      <c r="GW1364" s="4"/>
      <c r="HI1364" s="4"/>
      <c r="HM1364" s="4"/>
      <c r="HY1364" s="4"/>
      <c r="IC1364" s="4"/>
      <c r="IO1364" s="4"/>
      <c r="IS1364" s="4"/>
      <c r="JE1364" s="4"/>
      <c r="JI1364" s="4"/>
      <c r="JU1364" s="4"/>
      <c r="JY1364" s="4"/>
      <c r="KK1364" s="4"/>
      <c r="KO1364" s="4"/>
      <c r="LA1364" s="4"/>
      <c r="LE1364" s="4"/>
      <c r="LQ1364" s="4"/>
      <c r="LU1364" s="4"/>
      <c r="MG1364" s="4"/>
      <c r="MK1364" s="4"/>
      <c r="MW1364" s="4"/>
      <c r="NA1364" s="4"/>
      <c r="NM1364" s="4"/>
      <c r="NQ1364" s="4"/>
      <c r="OC1364" s="4"/>
      <c r="OG1364" s="4"/>
      <c r="OS1364" s="4"/>
      <c r="OW1364" s="4"/>
      <c r="PI1364" s="4"/>
      <c r="PM1364" s="4"/>
      <c r="PY1364" s="4"/>
      <c r="QC1364" s="4"/>
      <c r="QO1364" s="4"/>
      <c r="QS1364" s="4"/>
      <c r="RE1364" s="4"/>
      <c r="RI1364" s="4"/>
      <c r="RU1364" s="4"/>
      <c r="RY1364" s="4"/>
      <c r="SK1364" s="4"/>
      <c r="SO1364" s="4"/>
      <c r="TA1364" s="4"/>
      <c r="TE1364" s="4"/>
      <c r="TQ1364" s="4"/>
      <c r="TU1364" s="4"/>
      <c r="UG1364" s="4"/>
      <c r="UK1364" s="4"/>
      <c r="UW1364" s="4"/>
      <c r="VA1364" s="4"/>
      <c r="VM1364" s="4"/>
      <c r="VQ1364" s="4"/>
      <c r="WC1364" s="4"/>
      <c r="WG1364" s="4"/>
      <c r="WS1364" s="4"/>
      <c r="WW1364" s="4"/>
      <c r="XI1364" s="4"/>
      <c r="XM1364" s="4"/>
      <c r="XY1364" s="4"/>
      <c r="YC1364" s="4"/>
      <c r="YO1364" s="4"/>
      <c r="YS1364" s="4"/>
      <c r="ZE1364" s="4"/>
      <c r="ZI1364" s="4"/>
      <c r="ZU1364" s="4"/>
      <c r="ZY1364" s="4"/>
      <c r="AAK1364" s="4"/>
      <c r="AAO1364" s="4"/>
      <c r="ABA1364" s="4"/>
      <c r="ABE1364" s="4"/>
      <c r="ABQ1364" s="4"/>
      <c r="ABU1364" s="4"/>
      <c r="ACG1364" s="4"/>
      <c r="ACK1364" s="4"/>
      <c r="ACW1364" s="4"/>
      <c r="ADA1364" s="4"/>
      <c r="ADM1364" s="4"/>
      <c r="ADQ1364" s="4"/>
      <c r="AEC1364" s="4"/>
      <c r="AEG1364" s="4"/>
      <c r="AES1364" s="4"/>
      <c r="AFM1364" s="4"/>
      <c r="AFY1364" s="4"/>
      <c r="AGC1364" s="4"/>
      <c r="AGO1364" s="4"/>
      <c r="AGS1364" s="4"/>
      <c r="AHE1364" s="4"/>
      <c r="AHI1364" s="4"/>
      <c r="AHU1364" s="4"/>
      <c r="AHY1364" s="4"/>
      <c r="AIK1364" s="4"/>
      <c r="AIO1364" s="4"/>
      <c r="AJA1364" s="4"/>
      <c r="AJE1364" s="4"/>
      <c r="AJQ1364" s="4"/>
      <c r="AJU1364" s="4"/>
      <c r="AKG1364" s="4"/>
      <c r="AKK1364" s="4"/>
      <c r="AKW1364" s="4"/>
      <c r="ALA1364" s="4"/>
      <c r="ALM1364" s="4"/>
      <c r="ALQ1364" s="4"/>
      <c r="AMC1364" s="4"/>
      <c r="AMG1364" s="4"/>
      <c r="AMS1364" s="4"/>
      <c r="AMW1364" s="4"/>
      <c r="ANI1364" s="4"/>
      <c r="ANM1364" s="4"/>
      <c r="ANY1364" s="4"/>
      <c r="AOC1364" s="4"/>
      <c r="AOO1364" s="4"/>
      <c r="AOS1364" s="4"/>
      <c r="APE1364" s="4"/>
      <c r="API1364" s="4"/>
      <c r="APU1364" s="4"/>
      <c r="APY1364" s="4"/>
      <c r="AQK1364" s="4"/>
      <c r="AQO1364" s="4"/>
      <c r="ARA1364" s="4"/>
      <c r="ARE1364" s="4"/>
      <c r="ARQ1364" s="4"/>
      <c r="ARU1364" s="4"/>
      <c r="ASG1364" s="4"/>
      <c r="ASK1364" s="4"/>
      <c r="ASW1364" s="4"/>
      <c r="ATA1364" s="4"/>
      <c r="ATM1364" s="4"/>
      <c r="ATQ1364" s="4"/>
      <c r="AUC1364" s="4"/>
      <c r="AUG1364" s="4"/>
      <c r="AUS1364" s="4"/>
      <c r="AUW1364" s="4"/>
      <c r="AVI1364" s="4"/>
      <c r="AVM1364" s="4"/>
      <c r="AVY1364" s="4"/>
      <c r="AWC1364" s="4"/>
      <c r="AWO1364" s="4"/>
      <c r="AWS1364" s="4"/>
      <c r="AXE1364" s="4"/>
      <c r="AXI1364" s="4"/>
      <c r="AXU1364" s="4"/>
      <c r="AXY1364" s="4"/>
      <c r="AYK1364" s="4"/>
      <c r="AYO1364" s="4"/>
      <c r="AZA1364" s="4"/>
      <c r="AZE1364" s="4"/>
      <c r="AZQ1364" s="4"/>
      <c r="AZU1364" s="4"/>
      <c r="BAG1364" s="4"/>
      <c r="BAK1364" s="4"/>
      <c r="BAW1364" s="4"/>
      <c r="BBA1364" s="4"/>
      <c r="BBM1364" s="4"/>
      <c r="BBQ1364" s="4"/>
      <c r="BCC1364" s="4"/>
      <c r="BCG1364" s="4"/>
      <c r="BCS1364" s="4"/>
      <c r="BCW1364" s="4"/>
      <c r="BDI1364" s="4"/>
      <c r="BDM1364" s="4"/>
      <c r="BDY1364" s="4"/>
      <c r="BEC1364" s="4"/>
      <c r="BEO1364" s="4"/>
    </row>
    <row r="1365" spans="1:1021 1033:1497" x14ac:dyDescent="0.2">
      <c r="A1365" s="4"/>
      <c r="D1365" s="16"/>
      <c r="CO1365" s="4"/>
      <c r="DA1365" s="4"/>
      <c r="DE1365" s="4"/>
      <c r="DQ1365" s="4"/>
      <c r="DU1365" s="4"/>
      <c r="EG1365" s="4"/>
      <c r="EK1365" s="4"/>
      <c r="EW1365" s="4"/>
      <c r="FA1365" s="4"/>
      <c r="FM1365" s="4"/>
      <c r="FQ1365" s="4"/>
      <c r="GC1365" s="4"/>
      <c r="GG1365" s="4"/>
      <c r="GS1365" s="4"/>
      <c r="GW1365" s="4"/>
      <c r="HI1365" s="4"/>
      <c r="HM1365" s="4"/>
      <c r="HY1365" s="4"/>
      <c r="IC1365" s="4"/>
      <c r="IO1365" s="4"/>
      <c r="IS1365" s="4"/>
      <c r="JE1365" s="4"/>
      <c r="JI1365" s="4"/>
      <c r="JU1365" s="4"/>
      <c r="JY1365" s="4"/>
      <c r="KK1365" s="4"/>
      <c r="KO1365" s="4"/>
      <c r="LA1365" s="4"/>
      <c r="LE1365" s="4"/>
      <c r="LQ1365" s="4"/>
      <c r="LU1365" s="4"/>
      <c r="MG1365" s="4"/>
      <c r="MK1365" s="4"/>
      <c r="MW1365" s="4"/>
      <c r="NA1365" s="4"/>
      <c r="NM1365" s="4"/>
      <c r="NQ1365" s="4"/>
      <c r="OC1365" s="4"/>
      <c r="OG1365" s="4"/>
      <c r="OS1365" s="4"/>
      <c r="OW1365" s="4"/>
      <c r="PI1365" s="4"/>
      <c r="PM1365" s="4"/>
      <c r="PY1365" s="4"/>
      <c r="QC1365" s="4"/>
      <c r="QO1365" s="4"/>
      <c r="QS1365" s="4"/>
      <c r="RE1365" s="4"/>
      <c r="RI1365" s="4"/>
      <c r="RU1365" s="4"/>
      <c r="RY1365" s="4"/>
      <c r="SK1365" s="4"/>
      <c r="SO1365" s="4"/>
      <c r="TA1365" s="4"/>
      <c r="TE1365" s="4"/>
      <c r="TQ1365" s="4"/>
      <c r="TU1365" s="4"/>
      <c r="UG1365" s="4"/>
      <c r="UK1365" s="4"/>
      <c r="UW1365" s="4"/>
      <c r="VA1365" s="4"/>
      <c r="VM1365" s="4"/>
      <c r="VQ1365" s="4"/>
      <c r="WC1365" s="4"/>
      <c r="WG1365" s="4"/>
      <c r="WS1365" s="4"/>
      <c r="WW1365" s="4"/>
      <c r="XI1365" s="4"/>
      <c r="XM1365" s="4"/>
      <c r="XY1365" s="4"/>
      <c r="YC1365" s="4"/>
      <c r="YO1365" s="4"/>
      <c r="YS1365" s="4"/>
      <c r="ZE1365" s="4"/>
      <c r="ZI1365" s="4"/>
      <c r="ZU1365" s="4"/>
      <c r="ZY1365" s="4"/>
      <c r="AAK1365" s="4"/>
      <c r="AAO1365" s="4"/>
      <c r="ABA1365" s="4"/>
      <c r="ABE1365" s="4"/>
      <c r="ABQ1365" s="4"/>
      <c r="ABU1365" s="4"/>
      <c r="ACG1365" s="4"/>
      <c r="ACK1365" s="4"/>
      <c r="ACW1365" s="4"/>
      <c r="ADA1365" s="4"/>
      <c r="ADM1365" s="4"/>
      <c r="ADQ1365" s="4"/>
      <c r="AEC1365" s="4"/>
      <c r="AEG1365" s="4"/>
      <c r="AES1365" s="4"/>
      <c r="AFM1365" s="4"/>
      <c r="AFY1365" s="4"/>
      <c r="AGC1365" s="4"/>
      <c r="AGO1365" s="4"/>
      <c r="AGS1365" s="4"/>
      <c r="AHE1365" s="4"/>
      <c r="AHI1365" s="4"/>
      <c r="AHU1365" s="4"/>
      <c r="AHY1365" s="4"/>
      <c r="AIK1365" s="4"/>
      <c r="AIO1365" s="4"/>
      <c r="AJA1365" s="4"/>
      <c r="AJE1365" s="4"/>
      <c r="AJQ1365" s="4"/>
      <c r="AJU1365" s="4"/>
      <c r="AKG1365" s="4"/>
      <c r="AKK1365" s="4"/>
      <c r="AKW1365" s="4"/>
      <c r="ALA1365" s="4"/>
      <c r="ALM1365" s="4"/>
      <c r="ALQ1365" s="4"/>
      <c r="AMC1365" s="4"/>
      <c r="AMG1365" s="4"/>
      <c r="AMS1365" s="4"/>
      <c r="AMW1365" s="4"/>
      <c r="ANI1365" s="4"/>
      <c r="ANM1365" s="4"/>
      <c r="ANY1365" s="4"/>
      <c r="AOC1365" s="4"/>
      <c r="AOO1365" s="4"/>
      <c r="AOS1365" s="4"/>
      <c r="APE1365" s="4"/>
      <c r="API1365" s="4"/>
      <c r="APU1365" s="4"/>
      <c r="APY1365" s="4"/>
      <c r="AQK1365" s="4"/>
      <c r="AQO1365" s="4"/>
      <c r="ARA1365" s="4"/>
      <c r="ARE1365" s="4"/>
      <c r="ARQ1365" s="4"/>
      <c r="ARU1365" s="4"/>
      <c r="ASG1365" s="4"/>
      <c r="ASK1365" s="4"/>
      <c r="ASW1365" s="4"/>
      <c r="ATA1365" s="4"/>
      <c r="ATM1365" s="4"/>
      <c r="ATQ1365" s="4"/>
      <c r="AUC1365" s="4"/>
      <c r="AUG1365" s="4"/>
      <c r="AUS1365" s="4"/>
      <c r="AUW1365" s="4"/>
      <c r="AVI1365" s="4"/>
      <c r="AVM1365" s="4"/>
      <c r="AVY1365" s="4"/>
      <c r="AWC1365" s="4"/>
      <c r="AWO1365" s="4"/>
      <c r="AWS1365" s="4"/>
      <c r="AXE1365" s="4"/>
      <c r="AXI1365" s="4"/>
      <c r="AXU1365" s="4"/>
      <c r="AXY1365" s="4"/>
      <c r="AYK1365" s="4"/>
      <c r="AYO1365" s="4"/>
      <c r="AZA1365" s="4"/>
      <c r="AZE1365" s="4"/>
      <c r="AZQ1365" s="4"/>
      <c r="AZU1365" s="4"/>
      <c r="BAG1365" s="4"/>
      <c r="BAK1365" s="4"/>
      <c r="BAW1365" s="4"/>
      <c r="BBA1365" s="4"/>
      <c r="BBM1365" s="4"/>
      <c r="BBQ1365" s="4"/>
      <c r="BCC1365" s="4"/>
      <c r="BCG1365" s="4"/>
      <c r="BCS1365" s="4"/>
      <c r="BCW1365" s="4"/>
      <c r="BDI1365" s="4"/>
      <c r="BDM1365" s="4"/>
      <c r="BDY1365" s="4"/>
      <c r="BEC1365" s="4"/>
      <c r="BEO1365" s="4"/>
    </row>
    <row r="1366" spans="1:1021 1033:1497" x14ac:dyDescent="0.2">
      <c r="A1366" s="4"/>
      <c r="D1366" s="16"/>
      <c r="CO1366" s="4"/>
      <c r="DA1366" s="4"/>
      <c r="DE1366" s="4"/>
      <c r="DQ1366" s="4"/>
      <c r="DU1366" s="4"/>
      <c r="EG1366" s="4"/>
      <c r="EK1366" s="4"/>
      <c r="EW1366" s="4"/>
      <c r="FA1366" s="4"/>
      <c r="FM1366" s="4"/>
      <c r="FQ1366" s="4"/>
      <c r="GC1366" s="4"/>
      <c r="GG1366" s="4"/>
      <c r="GS1366" s="4"/>
      <c r="GW1366" s="4"/>
      <c r="HI1366" s="4"/>
      <c r="HM1366" s="4"/>
      <c r="HY1366" s="4"/>
      <c r="IC1366" s="4"/>
      <c r="IO1366" s="4"/>
      <c r="IS1366" s="4"/>
      <c r="JE1366" s="4"/>
      <c r="JI1366" s="4"/>
      <c r="JU1366" s="4"/>
      <c r="JY1366" s="4"/>
      <c r="KK1366" s="4"/>
      <c r="KO1366" s="4"/>
      <c r="LA1366" s="4"/>
      <c r="LE1366" s="4"/>
      <c r="LQ1366" s="4"/>
      <c r="LU1366" s="4"/>
      <c r="MG1366" s="4"/>
      <c r="MK1366" s="4"/>
      <c r="MW1366" s="4"/>
      <c r="NA1366" s="4"/>
      <c r="NM1366" s="4"/>
      <c r="NQ1366" s="4"/>
      <c r="OC1366" s="4"/>
      <c r="OG1366" s="4"/>
      <c r="OS1366" s="4"/>
      <c r="OW1366" s="4"/>
      <c r="PI1366" s="4"/>
      <c r="PM1366" s="4"/>
      <c r="PY1366" s="4"/>
      <c r="QC1366" s="4"/>
      <c r="QO1366" s="4"/>
      <c r="QS1366" s="4"/>
      <c r="RE1366" s="4"/>
      <c r="RI1366" s="4"/>
      <c r="RU1366" s="4"/>
      <c r="RY1366" s="4"/>
      <c r="SK1366" s="4"/>
      <c r="SO1366" s="4"/>
      <c r="TA1366" s="4"/>
      <c r="TE1366" s="4"/>
      <c r="TQ1366" s="4"/>
      <c r="TU1366" s="4"/>
      <c r="UG1366" s="4"/>
      <c r="UK1366" s="4"/>
      <c r="UW1366" s="4"/>
      <c r="VA1366" s="4"/>
      <c r="VM1366" s="4"/>
      <c r="VQ1366" s="4"/>
      <c r="WC1366" s="4"/>
      <c r="WG1366" s="4"/>
      <c r="WS1366" s="4"/>
      <c r="WW1366" s="4"/>
      <c r="XI1366" s="4"/>
      <c r="XM1366" s="4"/>
      <c r="XY1366" s="4"/>
      <c r="YC1366" s="4"/>
      <c r="YO1366" s="4"/>
      <c r="YS1366" s="4"/>
      <c r="ZE1366" s="4"/>
      <c r="ZI1366" s="4"/>
      <c r="ZU1366" s="4"/>
      <c r="ZY1366" s="4"/>
      <c r="AAK1366" s="4"/>
      <c r="AAO1366" s="4"/>
      <c r="ABA1366" s="4"/>
      <c r="ABE1366" s="4"/>
      <c r="ABQ1366" s="4"/>
      <c r="ABU1366" s="4"/>
      <c r="ACG1366" s="4"/>
      <c r="ACK1366" s="4"/>
      <c r="ACW1366" s="4"/>
      <c r="ADA1366" s="4"/>
      <c r="ADM1366" s="4"/>
      <c r="ADQ1366" s="4"/>
      <c r="AEC1366" s="4"/>
      <c r="AEG1366" s="4"/>
      <c r="AES1366" s="4"/>
      <c r="AFM1366" s="4"/>
      <c r="AFY1366" s="4"/>
      <c r="AGC1366" s="4"/>
      <c r="AGO1366" s="4"/>
      <c r="AGS1366" s="4"/>
      <c r="AHE1366" s="4"/>
      <c r="AHI1366" s="4"/>
      <c r="AHU1366" s="4"/>
      <c r="AHY1366" s="4"/>
      <c r="AIK1366" s="4"/>
      <c r="AIO1366" s="4"/>
      <c r="AJA1366" s="4"/>
      <c r="AJE1366" s="4"/>
      <c r="AJQ1366" s="4"/>
      <c r="AJU1366" s="4"/>
      <c r="AKG1366" s="4"/>
      <c r="AKK1366" s="4"/>
      <c r="AKW1366" s="4"/>
      <c r="ALA1366" s="4"/>
      <c r="ALM1366" s="4"/>
      <c r="ALQ1366" s="4"/>
      <c r="AMC1366" s="4"/>
      <c r="AMG1366" s="4"/>
      <c r="AMS1366" s="4"/>
      <c r="AMW1366" s="4"/>
      <c r="ANI1366" s="4"/>
      <c r="ANM1366" s="4"/>
      <c r="ANY1366" s="4"/>
      <c r="AOC1366" s="4"/>
      <c r="AOO1366" s="4"/>
      <c r="AOS1366" s="4"/>
      <c r="APE1366" s="4"/>
      <c r="API1366" s="4"/>
      <c r="APU1366" s="4"/>
      <c r="APY1366" s="4"/>
      <c r="AQK1366" s="4"/>
      <c r="AQO1366" s="4"/>
      <c r="ARA1366" s="4"/>
      <c r="ARE1366" s="4"/>
      <c r="ARQ1366" s="4"/>
      <c r="ARU1366" s="4"/>
      <c r="ASG1366" s="4"/>
      <c r="ASK1366" s="4"/>
      <c r="ASW1366" s="4"/>
      <c r="ATA1366" s="4"/>
      <c r="ATM1366" s="4"/>
      <c r="ATQ1366" s="4"/>
      <c r="AUC1366" s="4"/>
      <c r="AUG1366" s="4"/>
      <c r="AUS1366" s="4"/>
      <c r="AUW1366" s="4"/>
      <c r="AVI1366" s="4"/>
      <c r="AVM1366" s="4"/>
      <c r="AVY1366" s="4"/>
      <c r="AWC1366" s="4"/>
      <c r="AWO1366" s="4"/>
      <c r="AWS1366" s="4"/>
      <c r="AXE1366" s="4"/>
      <c r="AXI1366" s="4"/>
      <c r="AXU1366" s="4"/>
      <c r="AXY1366" s="4"/>
      <c r="AYK1366" s="4"/>
      <c r="AYO1366" s="4"/>
      <c r="AZA1366" s="4"/>
      <c r="AZE1366" s="4"/>
      <c r="AZQ1366" s="4"/>
      <c r="AZU1366" s="4"/>
      <c r="BAG1366" s="4"/>
      <c r="BAK1366" s="4"/>
      <c r="BAW1366" s="4"/>
      <c r="BBA1366" s="4"/>
      <c r="BBM1366" s="4"/>
      <c r="BBQ1366" s="4"/>
      <c r="BCC1366" s="4"/>
      <c r="BCG1366" s="4"/>
      <c r="BCS1366" s="4"/>
      <c r="BCW1366" s="4"/>
      <c r="BDI1366" s="4"/>
      <c r="BDM1366" s="4"/>
      <c r="BDY1366" s="4"/>
      <c r="BEC1366" s="4"/>
      <c r="BEO1366" s="4"/>
    </row>
    <row r="1367" spans="1:1021 1033:1497" x14ac:dyDescent="0.2">
      <c r="A1367" s="4"/>
      <c r="D1367" s="16"/>
      <c r="CO1367" s="4"/>
      <c r="DA1367" s="4"/>
      <c r="DE1367" s="4"/>
      <c r="DQ1367" s="4"/>
      <c r="DU1367" s="4"/>
      <c r="EG1367" s="4"/>
      <c r="EK1367" s="4"/>
      <c r="EW1367" s="4"/>
      <c r="FA1367" s="4"/>
      <c r="FM1367" s="4"/>
      <c r="FQ1367" s="4"/>
      <c r="GC1367" s="4"/>
      <c r="GG1367" s="4"/>
      <c r="GS1367" s="4"/>
      <c r="GW1367" s="4"/>
      <c r="HI1367" s="4"/>
      <c r="HM1367" s="4"/>
      <c r="HY1367" s="4"/>
      <c r="IC1367" s="4"/>
      <c r="IO1367" s="4"/>
      <c r="IS1367" s="4"/>
      <c r="JE1367" s="4"/>
      <c r="JI1367" s="4"/>
      <c r="JU1367" s="4"/>
      <c r="JY1367" s="4"/>
      <c r="KK1367" s="4"/>
      <c r="KO1367" s="4"/>
      <c r="LA1367" s="4"/>
      <c r="LE1367" s="4"/>
      <c r="LQ1367" s="4"/>
      <c r="LU1367" s="4"/>
      <c r="MG1367" s="4"/>
      <c r="MK1367" s="4"/>
      <c r="MW1367" s="4"/>
      <c r="NA1367" s="4"/>
      <c r="NM1367" s="4"/>
      <c r="NQ1367" s="4"/>
      <c r="OC1367" s="4"/>
      <c r="OG1367" s="4"/>
      <c r="OS1367" s="4"/>
      <c r="OW1367" s="4"/>
      <c r="PI1367" s="4"/>
      <c r="PM1367" s="4"/>
      <c r="PY1367" s="4"/>
      <c r="QC1367" s="4"/>
      <c r="QO1367" s="4"/>
      <c r="QS1367" s="4"/>
      <c r="RE1367" s="4"/>
      <c r="RI1367" s="4"/>
      <c r="RU1367" s="4"/>
      <c r="RY1367" s="4"/>
      <c r="SK1367" s="4"/>
      <c r="SO1367" s="4"/>
      <c r="TA1367" s="4"/>
      <c r="TE1367" s="4"/>
      <c r="TQ1367" s="4"/>
      <c r="TU1367" s="4"/>
      <c r="UG1367" s="4"/>
      <c r="UK1367" s="4"/>
      <c r="UW1367" s="4"/>
      <c r="VA1367" s="4"/>
      <c r="VM1367" s="4"/>
      <c r="VQ1367" s="4"/>
      <c r="WC1367" s="4"/>
      <c r="WG1367" s="4"/>
      <c r="WS1367" s="4"/>
      <c r="WW1367" s="4"/>
      <c r="XI1367" s="4"/>
      <c r="XM1367" s="4"/>
      <c r="XY1367" s="4"/>
      <c r="YC1367" s="4"/>
      <c r="YO1367" s="4"/>
      <c r="YS1367" s="4"/>
      <c r="ZE1367" s="4"/>
      <c r="ZI1367" s="4"/>
      <c r="ZU1367" s="4"/>
      <c r="ZY1367" s="4"/>
      <c r="AAK1367" s="4"/>
      <c r="AAO1367" s="4"/>
      <c r="ABA1367" s="4"/>
      <c r="ABE1367" s="4"/>
      <c r="ABQ1367" s="4"/>
      <c r="ABU1367" s="4"/>
      <c r="ACG1367" s="4"/>
      <c r="ACK1367" s="4"/>
      <c r="ACW1367" s="4"/>
      <c r="ADA1367" s="4"/>
      <c r="ADM1367" s="4"/>
      <c r="ADQ1367" s="4"/>
      <c r="AEC1367" s="4"/>
      <c r="AEG1367" s="4"/>
      <c r="AES1367" s="4"/>
      <c r="AFM1367" s="4"/>
      <c r="AFY1367" s="4"/>
      <c r="AGC1367" s="4"/>
      <c r="AGO1367" s="4"/>
      <c r="AGS1367" s="4"/>
      <c r="AHE1367" s="4"/>
      <c r="AHI1367" s="4"/>
      <c r="AHU1367" s="4"/>
      <c r="AHY1367" s="4"/>
      <c r="AIK1367" s="4"/>
      <c r="AIO1367" s="4"/>
      <c r="AJA1367" s="4"/>
      <c r="AJE1367" s="4"/>
      <c r="AJQ1367" s="4"/>
      <c r="AJU1367" s="4"/>
      <c r="AKG1367" s="4"/>
      <c r="AKK1367" s="4"/>
      <c r="AKW1367" s="4"/>
      <c r="ALA1367" s="4"/>
      <c r="ALM1367" s="4"/>
      <c r="ALQ1367" s="4"/>
      <c r="AMC1367" s="4"/>
      <c r="AMG1367" s="4"/>
      <c r="AMS1367" s="4"/>
      <c r="AMW1367" s="4"/>
      <c r="ANI1367" s="4"/>
      <c r="ANM1367" s="4"/>
      <c r="ANY1367" s="4"/>
      <c r="AOC1367" s="4"/>
      <c r="AOO1367" s="4"/>
      <c r="AOS1367" s="4"/>
      <c r="APE1367" s="4"/>
      <c r="API1367" s="4"/>
      <c r="APU1367" s="4"/>
      <c r="APY1367" s="4"/>
      <c r="AQK1367" s="4"/>
      <c r="AQO1367" s="4"/>
      <c r="ARA1367" s="4"/>
      <c r="ARE1367" s="4"/>
      <c r="ARQ1367" s="4"/>
      <c r="ARU1367" s="4"/>
      <c r="ASG1367" s="4"/>
      <c r="ASK1367" s="4"/>
      <c r="ASW1367" s="4"/>
      <c r="ATA1367" s="4"/>
      <c r="ATM1367" s="4"/>
      <c r="ATQ1367" s="4"/>
      <c r="AUC1367" s="4"/>
      <c r="AUG1367" s="4"/>
      <c r="AUS1367" s="4"/>
      <c r="AUW1367" s="4"/>
      <c r="AVI1367" s="4"/>
      <c r="AVM1367" s="4"/>
      <c r="AVY1367" s="4"/>
      <c r="AWC1367" s="4"/>
      <c r="AWO1367" s="4"/>
      <c r="AWS1367" s="4"/>
      <c r="AXE1367" s="4"/>
      <c r="AXI1367" s="4"/>
      <c r="AXU1367" s="4"/>
      <c r="AXY1367" s="4"/>
      <c r="AYK1367" s="4"/>
      <c r="AYO1367" s="4"/>
      <c r="AZA1367" s="4"/>
      <c r="AZE1367" s="4"/>
      <c r="AZQ1367" s="4"/>
      <c r="AZU1367" s="4"/>
      <c r="BAG1367" s="4"/>
      <c r="BAK1367" s="4"/>
      <c r="BAW1367" s="4"/>
      <c r="BBA1367" s="4"/>
      <c r="BBM1367" s="4"/>
      <c r="BBQ1367" s="4"/>
      <c r="BCC1367" s="4"/>
      <c r="BCG1367" s="4"/>
      <c r="BCS1367" s="4"/>
      <c r="BCW1367" s="4"/>
      <c r="BDI1367" s="4"/>
      <c r="BDM1367" s="4"/>
      <c r="BDY1367" s="4"/>
      <c r="BEC1367" s="4"/>
      <c r="BEO1367" s="4"/>
    </row>
    <row r="1368" spans="1:1021 1033:1497" x14ac:dyDescent="0.2">
      <c r="A1368" s="4"/>
      <c r="D1368" s="16"/>
      <c r="CO1368" s="4"/>
      <c r="DA1368" s="4"/>
      <c r="DE1368" s="4"/>
      <c r="DQ1368" s="4"/>
      <c r="DU1368" s="4"/>
      <c r="EG1368" s="4"/>
      <c r="EK1368" s="4"/>
      <c r="EW1368" s="4"/>
      <c r="FA1368" s="4"/>
      <c r="FM1368" s="4"/>
      <c r="FQ1368" s="4"/>
      <c r="GC1368" s="4"/>
      <c r="GG1368" s="4"/>
      <c r="GS1368" s="4"/>
      <c r="GW1368" s="4"/>
      <c r="HI1368" s="4"/>
      <c r="HM1368" s="4"/>
      <c r="HY1368" s="4"/>
      <c r="IC1368" s="4"/>
      <c r="IO1368" s="4"/>
      <c r="IS1368" s="4"/>
      <c r="JE1368" s="4"/>
      <c r="JI1368" s="4"/>
      <c r="JU1368" s="4"/>
      <c r="JY1368" s="4"/>
      <c r="KK1368" s="4"/>
      <c r="KO1368" s="4"/>
      <c r="LA1368" s="4"/>
      <c r="LE1368" s="4"/>
      <c r="LQ1368" s="4"/>
      <c r="LU1368" s="4"/>
      <c r="MG1368" s="4"/>
      <c r="MK1368" s="4"/>
      <c r="MW1368" s="4"/>
      <c r="NA1368" s="4"/>
      <c r="NM1368" s="4"/>
      <c r="NQ1368" s="4"/>
      <c r="OC1368" s="4"/>
      <c r="OG1368" s="4"/>
      <c r="OS1368" s="4"/>
      <c r="OW1368" s="4"/>
      <c r="PI1368" s="4"/>
      <c r="PM1368" s="4"/>
      <c r="PY1368" s="4"/>
      <c r="QC1368" s="4"/>
      <c r="QO1368" s="4"/>
      <c r="QS1368" s="4"/>
      <c r="RE1368" s="4"/>
      <c r="RI1368" s="4"/>
      <c r="RU1368" s="4"/>
      <c r="RY1368" s="4"/>
      <c r="SK1368" s="4"/>
      <c r="SO1368" s="4"/>
      <c r="TA1368" s="4"/>
      <c r="TE1368" s="4"/>
      <c r="TQ1368" s="4"/>
      <c r="TU1368" s="4"/>
      <c r="UG1368" s="4"/>
      <c r="UK1368" s="4"/>
      <c r="UW1368" s="4"/>
      <c r="VA1368" s="4"/>
      <c r="VM1368" s="4"/>
      <c r="VQ1368" s="4"/>
      <c r="WC1368" s="4"/>
      <c r="WG1368" s="4"/>
      <c r="WS1368" s="4"/>
      <c r="WW1368" s="4"/>
      <c r="XI1368" s="4"/>
      <c r="XM1368" s="4"/>
      <c r="XY1368" s="4"/>
      <c r="YC1368" s="4"/>
      <c r="YO1368" s="4"/>
      <c r="YS1368" s="4"/>
      <c r="ZE1368" s="4"/>
      <c r="ZI1368" s="4"/>
      <c r="ZU1368" s="4"/>
      <c r="ZY1368" s="4"/>
      <c r="AAK1368" s="4"/>
      <c r="AAO1368" s="4"/>
      <c r="ABA1368" s="4"/>
      <c r="ABE1368" s="4"/>
      <c r="ABQ1368" s="4"/>
      <c r="ABU1368" s="4"/>
      <c r="ACG1368" s="4"/>
      <c r="ACK1368" s="4"/>
      <c r="ACW1368" s="4"/>
      <c r="ADA1368" s="4"/>
      <c r="ADM1368" s="4"/>
      <c r="ADQ1368" s="4"/>
      <c r="AEC1368" s="4"/>
      <c r="AEG1368" s="4"/>
      <c r="AES1368" s="4"/>
      <c r="AFM1368" s="4"/>
      <c r="AFY1368" s="4"/>
      <c r="AGC1368" s="4"/>
      <c r="AGO1368" s="4"/>
      <c r="AGS1368" s="4"/>
      <c r="AHE1368" s="4"/>
      <c r="AHI1368" s="4"/>
      <c r="AHU1368" s="4"/>
      <c r="AHY1368" s="4"/>
      <c r="AIK1368" s="4"/>
      <c r="AIO1368" s="4"/>
      <c r="AJA1368" s="4"/>
      <c r="AJE1368" s="4"/>
      <c r="AJQ1368" s="4"/>
      <c r="AJU1368" s="4"/>
      <c r="AKG1368" s="4"/>
      <c r="AKK1368" s="4"/>
      <c r="AKW1368" s="4"/>
      <c r="ALA1368" s="4"/>
      <c r="ALM1368" s="4"/>
      <c r="ALQ1368" s="4"/>
      <c r="AMC1368" s="4"/>
      <c r="AMG1368" s="4"/>
      <c r="AMS1368" s="4"/>
      <c r="AMW1368" s="4"/>
      <c r="ANI1368" s="4"/>
      <c r="ANM1368" s="4"/>
      <c r="ANY1368" s="4"/>
      <c r="AOC1368" s="4"/>
      <c r="AOO1368" s="4"/>
      <c r="AOS1368" s="4"/>
      <c r="APE1368" s="4"/>
      <c r="API1368" s="4"/>
      <c r="APU1368" s="4"/>
      <c r="APY1368" s="4"/>
      <c r="AQK1368" s="4"/>
      <c r="AQO1368" s="4"/>
      <c r="ARA1368" s="4"/>
      <c r="ARE1368" s="4"/>
      <c r="ARQ1368" s="4"/>
      <c r="ARU1368" s="4"/>
      <c r="ASG1368" s="4"/>
      <c r="ASK1368" s="4"/>
      <c r="ASW1368" s="4"/>
      <c r="ATA1368" s="4"/>
      <c r="ATM1368" s="4"/>
      <c r="ATQ1368" s="4"/>
      <c r="AUC1368" s="4"/>
      <c r="AUG1368" s="4"/>
      <c r="AUS1368" s="4"/>
      <c r="AUW1368" s="4"/>
      <c r="AVI1368" s="4"/>
      <c r="AVM1368" s="4"/>
      <c r="AVY1368" s="4"/>
      <c r="AWC1368" s="4"/>
      <c r="AWO1368" s="4"/>
      <c r="AWS1368" s="4"/>
      <c r="AXE1368" s="4"/>
      <c r="AXI1368" s="4"/>
      <c r="AXU1368" s="4"/>
      <c r="AXY1368" s="4"/>
      <c r="AYK1368" s="4"/>
      <c r="AYO1368" s="4"/>
      <c r="AZA1368" s="4"/>
      <c r="AZE1368" s="4"/>
      <c r="AZQ1368" s="4"/>
      <c r="AZU1368" s="4"/>
      <c r="BAG1368" s="4"/>
      <c r="BAK1368" s="4"/>
      <c r="BAW1368" s="4"/>
      <c r="BBA1368" s="4"/>
      <c r="BBM1368" s="4"/>
      <c r="BBQ1368" s="4"/>
      <c r="BCC1368" s="4"/>
      <c r="BCG1368" s="4"/>
      <c r="BCS1368" s="4"/>
      <c r="BCW1368" s="4"/>
      <c r="BDI1368" s="4"/>
      <c r="BDM1368" s="4"/>
      <c r="BDY1368" s="4"/>
      <c r="BEC1368" s="4"/>
      <c r="BEO1368" s="4"/>
    </row>
    <row r="1369" spans="1:1021 1033:1497" x14ac:dyDescent="0.2">
      <c r="A1369" s="4"/>
      <c r="D1369" s="16"/>
      <c r="CO1369" s="4"/>
      <c r="DA1369" s="4"/>
      <c r="DE1369" s="4"/>
      <c r="DQ1369" s="4"/>
      <c r="DU1369" s="4"/>
      <c r="EG1369" s="4"/>
      <c r="EK1369" s="4"/>
      <c r="EW1369" s="4"/>
      <c r="FA1369" s="4"/>
      <c r="FM1369" s="4"/>
      <c r="FQ1369" s="4"/>
      <c r="GC1369" s="4"/>
      <c r="GG1369" s="4"/>
      <c r="GS1369" s="4"/>
      <c r="GW1369" s="4"/>
      <c r="HI1369" s="4"/>
      <c r="HM1369" s="4"/>
      <c r="HY1369" s="4"/>
      <c r="IC1369" s="4"/>
      <c r="IO1369" s="4"/>
      <c r="IS1369" s="4"/>
      <c r="JE1369" s="4"/>
      <c r="JI1369" s="4"/>
      <c r="JU1369" s="4"/>
      <c r="JY1369" s="4"/>
      <c r="KK1369" s="4"/>
      <c r="KO1369" s="4"/>
      <c r="LA1369" s="4"/>
      <c r="LE1369" s="4"/>
      <c r="LQ1369" s="4"/>
      <c r="LU1369" s="4"/>
      <c r="MG1369" s="4"/>
      <c r="MK1369" s="4"/>
      <c r="MW1369" s="4"/>
      <c r="NA1369" s="4"/>
      <c r="NM1369" s="4"/>
      <c r="NQ1369" s="4"/>
      <c r="OC1369" s="4"/>
      <c r="OG1369" s="4"/>
      <c r="OS1369" s="4"/>
      <c r="OW1369" s="4"/>
      <c r="PI1369" s="4"/>
      <c r="PM1369" s="4"/>
      <c r="PY1369" s="4"/>
      <c r="QC1369" s="4"/>
      <c r="QO1369" s="4"/>
      <c r="QS1369" s="4"/>
      <c r="RE1369" s="4"/>
      <c r="RI1369" s="4"/>
      <c r="RU1369" s="4"/>
      <c r="RY1369" s="4"/>
      <c r="SK1369" s="4"/>
      <c r="SO1369" s="4"/>
      <c r="TA1369" s="4"/>
      <c r="TE1369" s="4"/>
      <c r="TQ1369" s="4"/>
      <c r="TU1369" s="4"/>
      <c r="UG1369" s="4"/>
      <c r="UK1369" s="4"/>
      <c r="UW1369" s="4"/>
      <c r="VA1369" s="4"/>
      <c r="VM1369" s="4"/>
      <c r="VQ1369" s="4"/>
      <c r="WC1369" s="4"/>
      <c r="WG1369" s="4"/>
      <c r="WS1369" s="4"/>
      <c r="WW1369" s="4"/>
      <c r="XI1369" s="4"/>
      <c r="XM1369" s="4"/>
      <c r="XY1369" s="4"/>
      <c r="YC1369" s="4"/>
      <c r="YO1369" s="4"/>
      <c r="YS1369" s="4"/>
      <c r="ZE1369" s="4"/>
      <c r="ZI1369" s="4"/>
      <c r="ZU1369" s="4"/>
      <c r="ZY1369" s="4"/>
      <c r="AAK1369" s="4"/>
      <c r="AAO1369" s="4"/>
      <c r="ABA1369" s="4"/>
      <c r="ABE1369" s="4"/>
      <c r="ABQ1369" s="4"/>
      <c r="ABU1369" s="4"/>
      <c r="ACG1369" s="4"/>
      <c r="ACK1369" s="4"/>
      <c r="ACW1369" s="4"/>
      <c r="ADA1369" s="4"/>
      <c r="ADM1369" s="4"/>
      <c r="ADQ1369" s="4"/>
      <c r="AEC1369" s="4"/>
      <c r="AEG1369" s="4"/>
      <c r="AES1369" s="4"/>
      <c r="AFM1369" s="4"/>
      <c r="AFY1369" s="4"/>
      <c r="AGC1369" s="4"/>
      <c r="AGO1369" s="4"/>
      <c r="AGS1369" s="4"/>
      <c r="AHE1369" s="4"/>
      <c r="AHI1369" s="4"/>
      <c r="AHU1369" s="4"/>
      <c r="AHY1369" s="4"/>
      <c r="AIK1369" s="4"/>
      <c r="AIO1369" s="4"/>
      <c r="AJA1369" s="4"/>
      <c r="AJE1369" s="4"/>
      <c r="AJQ1369" s="4"/>
      <c r="AJU1369" s="4"/>
      <c r="AKG1369" s="4"/>
      <c r="AKK1369" s="4"/>
      <c r="AKW1369" s="4"/>
      <c r="ALA1369" s="4"/>
      <c r="ALM1369" s="4"/>
      <c r="ALQ1369" s="4"/>
      <c r="AMC1369" s="4"/>
      <c r="AMG1369" s="4"/>
      <c r="AMS1369" s="4"/>
      <c r="AMW1369" s="4"/>
      <c r="ANI1369" s="4"/>
      <c r="ANM1369" s="4"/>
      <c r="ANY1369" s="4"/>
      <c r="AOC1369" s="4"/>
      <c r="AOO1369" s="4"/>
      <c r="AOS1369" s="4"/>
      <c r="APE1369" s="4"/>
      <c r="API1369" s="4"/>
      <c r="APU1369" s="4"/>
      <c r="APY1369" s="4"/>
      <c r="AQK1369" s="4"/>
      <c r="AQO1369" s="4"/>
      <c r="ARA1369" s="4"/>
      <c r="ARE1369" s="4"/>
      <c r="ARQ1369" s="4"/>
      <c r="ARU1369" s="4"/>
      <c r="ASG1369" s="4"/>
      <c r="ASK1369" s="4"/>
      <c r="ASW1369" s="4"/>
      <c r="ATA1369" s="4"/>
      <c r="ATM1369" s="4"/>
      <c r="ATQ1369" s="4"/>
      <c r="AUC1369" s="4"/>
      <c r="AUG1369" s="4"/>
      <c r="AUS1369" s="4"/>
      <c r="AUW1369" s="4"/>
      <c r="AVI1369" s="4"/>
      <c r="AVM1369" s="4"/>
      <c r="AVY1369" s="4"/>
      <c r="AWC1369" s="4"/>
      <c r="AWO1369" s="4"/>
      <c r="AWS1369" s="4"/>
      <c r="AXE1369" s="4"/>
      <c r="AXI1369" s="4"/>
      <c r="AXU1369" s="4"/>
      <c r="AXY1369" s="4"/>
      <c r="AYK1369" s="4"/>
      <c r="AYO1369" s="4"/>
      <c r="AZA1369" s="4"/>
      <c r="AZE1369" s="4"/>
      <c r="AZQ1369" s="4"/>
      <c r="AZU1369" s="4"/>
      <c r="BAG1369" s="4"/>
      <c r="BAK1369" s="4"/>
      <c r="BAW1369" s="4"/>
      <c r="BBA1369" s="4"/>
      <c r="BBM1369" s="4"/>
      <c r="BBQ1369" s="4"/>
      <c r="BCC1369" s="4"/>
      <c r="BCG1369" s="4"/>
      <c r="BCS1369" s="4"/>
      <c r="BCW1369" s="4"/>
      <c r="BDI1369" s="4"/>
      <c r="BDM1369" s="4"/>
      <c r="BDY1369" s="4"/>
      <c r="BEC1369" s="4"/>
      <c r="BEO1369" s="4"/>
    </row>
    <row r="1370" spans="1:1021 1033:1497" x14ac:dyDescent="0.2">
      <c r="A1370" s="4"/>
      <c r="D1370" s="16"/>
      <c r="CO1370" s="4"/>
      <c r="DA1370" s="4"/>
      <c r="DE1370" s="4"/>
      <c r="DQ1370" s="4"/>
      <c r="DU1370" s="4"/>
      <c r="EG1370" s="4"/>
      <c r="EK1370" s="4"/>
      <c r="EW1370" s="4"/>
      <c r="FA1370" s="4"/>
      <c r="FM1370" s="4"/>
      <c r="FQ1370" s="4"/>
      <c r="GC1370" s="4"/>
      <c r="GG1370" s="4"/>
      <c r="GS1370" s="4"/>
      <c r="GW1370" s="4"/>
      <c r="HI1370" s="4"/>
      <c r="HM1370" s="4"/>
      <c r="HY1370" s="4"/>
      <c r="IC1370" s="4"/>
      <c r="IO1370" s="4"/>
      <c r="IS1370" s="4"/>
      <c r="JE1370" s="4"/>
      <c r="JI1370" s="4"/>
      <c r="JU1370" s="4"/>
      <c r="JY1370" s="4"/>
      <c r="KK1370" s="4"/>
      <c r="KO1370" s="4"/>
      <c r="LA1370" s="4"/>
      <c r="LE1370" s="4"/>
      <c r="LQ1370" s="4"/>
      <c r="LU1370" s="4"/>
      <c r="MG1370" s="4"/>
      <c r="MK1370" s="4"/>
      <c r="MW1370" s="4"/>
      <c r="NA1370" s="4"/>
      <c r="NM1370" s="4"/>
      <c r="NQ1370" s="4"/>
      <c r="OC1370" s="4"/>
      <c r="OG1370" s="4"/>
      <c r="OS1370" s="4"/>
      <c r="OW1370" s="4"/>
      <c r="PI1370" s="4"/>
      <c r="PM1370" s="4"/>
      <c r="PY1370" s="4"/>
      <c r="QC1370" s="4"/>
      <c r="QO1370" s="4"/>
      <c r="QS1370" s="4"/>
      <c r="RE1370" s="4"/>
      <c r="RI1370" s="4"/>
      <c r="RU1370" s="4"/>
      <c r="RY1370" s="4"/>
      <c r="SK1370" s="4"/>
      <c r="SO1370" s="4"/>
      <c r="TA1370" s="4"/>
      <c r="TE1370" s="4"/>
      <c r="TQ1370" s="4"/>
      <c r="TU1370" s="4"/>
      <c r="UG1370" s="4"/>
      <c r="UK1370" s="4"/>
      <c r="UW1370" s="4"/>
      <c r="VA1370" s="4"/>
      <c r="VM1370" s="4"/>
      <c r="VQ1370" s="4"/>
      <c r="WC1370" s="4"/>
      <c r="WG1370" s="4"/>
      <c r="WS1370" s="4"/>
      <c r="WW1370" s="4"/>
      <c r="XI1370" s="4"/>
      <c r="XM1370" s="4"/>
      <c r="XY1370" s="4"/>
      <c r="YC1370" s="4"/>
      <c r="YO1370" s="4"/>
      <c r="YS1370" s="4"/>
      <c r="ZE1370" s="4"/>
      <c r="ZI1370" s="4"/>
      <c r="ZU1370" s="4"/>
      <c r="ZY1370" s="4"/>
      <c r="AAK1370" s="4"/>
      <c r="AAO1370" s="4"/>
      <c r="ABA1370" s="4"/>
      <c r="ABE1370" s="4"/>
      <c r="ABQ1370" s="4"/>
      <c r="ABU1370" s="4"/>
      <c r="ACG1370" s="4"/>
      <c r="ACK1370" s="4"/>
      <c r="ACW1370" s="4"/>
      <c r="ADA1370" s="4"/>
      <c r="ADM1370" s="4"/>
      <c r="ADQ1370" s="4"/>
      <c r="AEC1370" s="4"/>
      <c r="AEG1370" s="4"/>
      <c r="AES1370" s="4"/>
      <c r="AFM1370" s="4"/>
      <c r="AFY1370" s="4"/>
      <c r="AGC1370" s="4"/>
      <c r="AGO1370" s="4"/>
      <c r="AGS1370" s="4"/>
      <c r="AHE1370" s="4"/>
      <c r="AHI1370" s="4"/>
      <c r="AHU1370" s="4"/>
      <c r="AHY1370" s="4"/>
      <c r="AIK1370" s="4"/>
      <c r="AIO1370" s="4"/>
      <c r="AJA1370" s="4"/>
      <c r="AJE1370" s="4"/>
      <c r="AJQ1370" s="4"/>
      <c r="AJU1370" s="4"/>
      <c r="AKG1370" s="4"/>
      <c r="AKK1370" s="4"/>
      <c r="AKW1370" s="4"/>
      <c r="ALA1370" s="4"/>
      <c r="ALM1370" s="4"/>
      <c r="ALQ1370" s="4"/>
      <c r="AMC1370" s="4"/>
      <c r="AMG1370" s="4"/>
      <c r="AMS1370" s="4"/>
      <c r="AMW1370" s="4"/>
      <c r="ANI1370" s="4"/>
      <c r="ANM1370" s="4"/>
      <c r="ANY1370" s="4"/>
      <c r="AOC1370" s="4"/>
      <c r="AOO1370" s="4"/>
      <c r="AOS1370" s="4"/>
      <c r="APE1370" s="4"/>
      <c r="API1370" s="4"/>
      <c r="APU1370" s="4"/>
      <c r="APY1370" s="4"/>
      <c r="AQK1370" s="4"/>
      <c r="AQO1370" s="4"/>
      <c r="ARA1370" s="4"/>
      <c r="ARE1370" s="4"/>
      <c r="ARQ1370" s="4"/>
      <c r="ARU1370" s="4"/>
      <c r="ASG1370" s="4"/>
      <c r="ASK1370" s="4"/>
      <c r="ASW1370" s="4"/>
      <c r="ATA1370" s="4"/>
      <c r="ATM1370" s="4"/>
      <c r="ATQ1370" s="4"/>
      <c r="AUC1370" s="4"/>
      <c r="AUG1370" s="4"/>
      <c r="AUS1370" s="4"/>
      <c r="AUW1370" s="4"/>
      <c r="AVI1370" s="4"/>
      <c r="AVM1370" s="4"/>
      <c r="AVY1370" s="4"/>
      <c r="AWC1370" s="4"/>
      <c r="AWO1370" s="4"/>
      <c r="AWS1370" s="4"/>
      <c r="AXE1370" s="4"/>
      <c r="AXI1370" s="4"/>
      <c r="AXU1370" s="4"/>
      <c r="AXY1370" s="4"/>
      <c r="AYK1370" s="4"/>
      <c r="AYO1370" s="4"/>
      <c r="AZA1370" s="4"/>
      <c r="AZE1370" s="4"/>
      <c r="AZQ1370" s="4"/>
      <c r="AZU1370" s="4"/>
      <c r="BAG1370" s="4"/>
      <c r="BAK1370" s="4"/>
      <c r="BAW1370" s="4"/>
      <c r="BBA1370" s="4"/>
      <c r="BBM1370" s="4"/>
      <c r="BBQ1370" s="4"/>
      <c r="BCC1370" s="4"/>
      <c r="BCG1370" s="4"/>
      <c r="BCS1370" s="4"/>
      <c r="BCW1370" s="4"/>
      <c r="BDI1370" s="4"/>
      <c r="BDM1370" s="4"/>
      <c r="BDY1370" s="4"/>
      <c r="BEC1370" s="4"/>
      <c r="BEO1370" s="4"/>
    </row>
    <row r="1371" spans="1:1021 1033:1497" x14ac:dyDescent="0.2">
      <c r="A1371" s="4"/>
      <c r="D1371" s="16"/>
      <c r="CO1371" s="4"/>
      <c r="DA1371" s="4"/>
      <c r="DE1371" s="4"/>
      <c r="DQ1371" s="4"/>
      <c r="DU1371" s="4"/>
      <c r="EG1371" s="4"/>
      <c r="EK1371" s="4"/>
      <c r="EW1371" s="4"/>
      <c r="FA1371" s="4"/>
      <c r="FM1371" s="4"/>
      <c r="FQ1371" s="4"/>
      <c r="GC1371" s="4"/>
      <c r="GG1371" s="4"/>
      <c r="GS1371" s="4"/>
      <c r="GW1371" s="4"/>
      <c r="HI1371" s="4"/>
      <c r="HM1371" s="4"/>
      <c r="HY1371" s="4"/>
      <c r="IC1371" s="4"/>
      <c r="IO1371" s="4"/>
      <c r="IS1371" s="4"/>
      <c r="JE1371" s="4"/>
      <c r="JI1371" s="4"/>
      <c r="JU1371" s="4"/>
      <c r="JY1371" s="4"/>
      <c r="KK1371" s="4"/>
      <c r="KO1371" s="4"/>
      <c r="LA1371" s="4"/>
      <c r="LE1371" s="4"/>
      <c r="LQ1371" s="4"/>
      <c r="LU1371" s="4"/>
      <c r="MG1371" s="4"/>
      <c r="MK1371" s="4"/>
      <c r="MW1371" s="4"/>
      <c r="NA1371" s="4"/>
      <c r="NM1371" s="4"/>
      <c r="NQ1371" s="4"/>
      <c r="OC1371" s="4"/>
      <c r="OG1371" s="4"/>
      <c r="OS1371" s="4"/>
      <c r="OW1371" s="4"/>
      <c r="PI1371" s="4"/>
      <c r="PM1371" s="4"/>
      <c r="PY1371" s="4"/>
      <c r="QC1371" s="4"/>
      <c r="QO1371" s="4"/>
      <c r="QS1371" s="4"/>
      <c r="RE1371" s="4"/>
      <c r="RI1371" s="4"/>
      <c r="RU1371" s="4"/>
      <c r="RY1371" s="4"/>
      <c r="SK1371" s="4"/>
      <c r="SO1371" s="4"/>
      <c r="TA1371" s="4"/>
      <c r="TE1371" s="4"/>
      <c r="TQ1371" s="4"/>
      <c r="TU1371" s="4"/>
      <c r="UG1371" s="4"/>
      <c r="UK1371" s="4"/>
      <c r="UW1371" s="4"/>
      <c r="VA1371" s="4"/>
      <c r="VM1371" s="4"/>
      <c r="VQ1371" s="4"/>
      <c r="WC1371" s="4"/>
      <c r="WG1371" s="4"/>
      <c r="WS1371" s="4"/>
      <c r="WW1371" s="4"/>
      <c r="XI1371" s="4"/>
      <c r="XM1371" s="4"/>
      <c r="XY1371" s="4"/>
      <c r="YC1371" s="4"/>
      <c r="YO1371" s="4"/>
      <c r="YS1371" s="4"/>
      <c r="ZE1371" s="4"/>
      <c r="ZI1371" s="4"/>
      <c r="ZU1371" s="4"/>
      <c r="ZY1371" s="4"/>
      <c r="AAK1371" s="4"/>
      <c r="AAO1371" s="4"/>
      <c r="ABA1371" s="4"/>
      <c r="ABE1371" s="4"/>
      <c r="ABQ1371" s="4"/>
      <c r="ABU1371" s="4"/>
      <c r="ACG1371" s="4"/>
      <c r="ACK1371" s="4"/>
      <c r="ACW1371" s="4"/>
      <c r="ADA1371" s="4"/>
      <c r="ADM1371" s="4"/>
      <c r="ADQ1371" s="4"/>
      <c r="AEC1371" s="4"/>
      <c r="AEG1371" s="4"/>
      <c r="AES1371" s="4"/>
      <c r="AFM1371" s="4"/>
      <c r="AFY1371" s="4"/>
      <c r="AGC1371" s="4"/>
      <c r="AGO1371" s="4"/>
      <c r="AGS1371" s="4"/>
      <c r="AHE1371" s="4"/>
      <c r="AHI1371" s="4"/>
      <c r="AHU1371" s="4"/>
      <c r="AHY1371" s="4"/>
      <c r="AIK1371" s="4"/>
      <c r="AIO1371" s="4"/>
      <c r="AJA1371" s="4"/>
      <c r="AJE1371" s="4"/>
      <c r="AJQ1371" s="4"/>
      <c r="AJU1371" s="4"/>
      <c r="AKG1371" s="4"/>
      <c r="AKK1371" s="4"/>
      <c r="AKW1371" s="4"/>
      <c r="ALA1371" s="4"/>
      <c r="ALM1371" s="4"/>
      <c r="ALQ1371" s="4"/>
      <c r="AMC1371" s="4"/>
      <c r="AMG1371" s="4"/>
      <c r="AMS1371" s="4"/>
      <c r="AMW1371" s="4"/>
      <c r="ANI1371" s="4"/>
      <c r="ANM1371" s="4"/>
      <c r="ANY1371" s="4"/>
      <c r="AOC1371" s="4"/>
      <c r="AOO1371" s="4"/>
      <c r="AOS1371" s="4"/>
      <c r="APE1371" s="4"/>
      <c r="API1371" s="4"/>
      <c r="APU1371" s="4"/>
      <c r="APY1371" s="4"/>
      <c r="AQK1371" s="4"/>
      <c r="AQO1371" s="4"/>
      <c r="ARA1371" s="4"/>
      <c r="ARE1371" s="4"/>
      <c r="ARQ1371" s="4"/>
      <c r="ARU1371" s="4"/>
      <c r="ASG1371" s="4"/>
      <c r="ASK1371" s="4"/>
      <c r="ASW1371" s="4"/>
      <c r="ATA1371" s="4"/>
      <c r="ATM1371" s="4"/>
      <c r="ATQ1371" s="4"/>
      <c r="AUC1371" s="4"/>
      <c r="AUG1371" s="4"/>
      <c r="AUS1371" s="4"/>
      <c r="AUW1371" s="4"/>
      <c r="AVI1371" s="4"/>
      <c r="AVM1371" s="4"/>
      <c r="AVY1371" s="4"/>
      <c r="AWC1371" s="4"/>
      <c r="AWO1371" s="4"/>
      <c r="AWS1371" s="4"/>
      <c r="AXE1371" s="4"/>
      <c r="AXI1371" s="4"/>
      <c r="AXU1371" s="4"/>
      <c r="AXY1371" s="4"/>
      <c r="AYK1371" s="4"/>
      <c r="AYO1371" s="4"/>
      <c r="AZA1371" s="4"/>
      <c r="AZE1371" s="4"/>
      <c r="AZQ1371" s="4"/>
      <c r="AZU1371" s="4"/>
      <c r="BAG1371" s="4"/>
      <c r="BAK1371" s="4"/>
      <c r="BAW1371" s="4"/>
      <c r="BBA1371" s="4"/>
      <c r="BBM1371" s="4"/>
      <c r="BBQ1371" s="4"/>
      <c r="BCC1371" s="4"/>
      <c r="BCG1371" s="4"/>
      <c r="BCS1371" s="4"/>
      <c r="BCW1371" s="4"/>
      <c r="BDI1371" s="4"/>
      <c r="BDM1371" s="4"/>
      <c r="BDY1371" s="4"/>
      <c r="BEC1371" s="4"/>
      <c r="BEO1371" s="4"/>
    </row>
    <row r="1372" spans="1:1021 1033:1497" x14ac:dyDescent="0.2">
      <c r="A1372" s="4"/>
      <c r="D1372" s="16"/>
      <c r="CO1372" s="4"/>
      <c r="DA1372" s="4"/>
      <c r="DE1372" s="4"/>
      <c r="DQ1372" s="4"/>
      <c r="DU1372" s="4"/>
      <c r="EG1372" s="4"/>
      <c r="EK1372" s="4"/>
      <c r="EW1372" s="4"/>
      <c r="FA1372" s="4"/>
      <c r="FM1372" s="4"/>
      <c r="FQ1372" s="4"/>
      <c r="GC1372" s="4"/>
      <c r="GG1372" s="4"/>
      <c r="GS1372" s="4"/>
      <c r="GW1372" s="4"/>
      <c r="HI1372" s="4"/>
      <c r="HM1372" s="4"/>
      <c r="HY1372" s="4"/>
      <c r="IC1372" s="4"/>
      <c r="IO1372" s="4"/>
      <c r="IS1372" s="4"/>
      <c r="JE1372" s="4"/>
      <c r="JI1372" s="4"/>
      <c r="JU1372" s="4"/>
      <c r="JY1372" s="4"/>
      <c r="KK1372" s="4"/>
      <c r="KO1372" s="4"/>
      <c r="LA1372" s="4"/>
      <c r="LE1372" s="4"/>
      <c r="LQ1372" s="4"/>
      <c r="LU1372" s="4"/>
      <c r="MG1372" s="4"/>
      <c r="MK1372" s="4"/>
      <c r="MW1372" s="4"/>
      <c r="NA1372" s="4"/>
      <c r="NM1372" s="4"/>
      <c r="NQ1372" s="4"/>
      <c r="OC1372" s="4"/>
      <c r="OG1372" s="4"/>
      <c r="OS1372" s="4"/>
      <c r="OW1372" s="4"/>
      <c r="PI1372" s="4"/>
      <c r="PM1372" s="4"/>
      <c r="PY1372" s="4"/>
      <c r="QC1372" s="4"/>
      <c r="QO1372" s="4"/>
      <c r="QS1372" s="4"/>
      <c r="RE1372" s="4"/>
      <c r="RI1372" s="4"/>
      <c r="RU1372" s="4"/>
      <c r="RY1372" s="4"/>
      <c r="SK1372" s="4"/>
      <c r="SO1372" s="4"/>
      <c r="TA1372" s="4"/>
      <c r="TE1372" s="4"/>
      <c r="TQ1372" s="4"/>
      <c r="TU1372" s="4"/>
      <c r="UG1372" s="4"/>
      <c r="UK1372" s="4"/>
      <c r="UW1372" s="4"/>
      <c r="VA1372" s="4"/>
      <c r="VM1372" s="4"/>
      <c r="VQ1372" s="4"/>
      <c r="WC1372" s="4"/>
      <c r="WG1372" s="4"/>
      <c r="WS1372" s="4"/>
      <c r="WW1372" s="4"/>
      <c r="XI1372" s="4"/>
      <c r="XM1372" s="4"/>
      <c r="XY1372" s="4"/>
      <c r="YC1372" s="4"/>
      <c r="YO1372" s="4"/>
      <c r="YS1372" s="4"/>
      <c r="ZE1372" s="4"/>
      <c r="ZI1372" s="4"/>
      <c r="ZU1372" s="4"/>
      <c r="ZY1372" s="4"/>
      <c r="AAK1372" s="4"/>
      <c r="AAO1372" s="4"/>
      <c r="ABA1372" s="4"/>
      <c r="ABE1372" s="4"/>
      <c r="ABQ1372" s="4"/>
      <c r="ABU1372" s="4"/>
      <c r="ACG1372" s="4"/>
      <c r="ACK1372" s="4"/>
      <c r="ACW1372" s="4"/>
      <c r="ADA1372" s="4"/>
      <c r="ADM1372" s="4"/>
      <c r="ADQ1372" s="4"/>
      <c r="AEC1372" s="4"/>
      <c r="AEG1372" s="4"/>
      <c r="AES1372" s="4"/>
      <c r="AFM1372" s="4"/>
      <c r="AFY1372" s="4"/>
      <c r="AGC1372" s="4"/>
      <c r="AGO1372" s="4"/>
      <c r="AGS1372" s="4"/>
      <c r="AHE1372" s="4"/>
      <c r="AHI1372" s="4"/>
      <c r="AHU1372" s="4"/>
      <c r="AHY1372" s="4"/>
      <c r="AIK1372" s="4"/>
      <c r="AIO1372" s="4"/>
      <c r="AJA1372" s="4"/>
      <c r="AJE1372" s="4"/>
      <c r="AJQ1372" s="4"/>
      <c r="AJU1372" s="4"/>
      <c r="AKG1372" s="4"/>
      <c r="AKK1372" s="4"/>
      <c r="AKW1372" s="4"/>
      <c r="ALA1372" s="4"/>
      <c r="ALM1372" s="4"/>
      <c r="ALQ1372" s="4"/>
      <c r="AMC1372" s="4"/>
      <c r="AMG1372" s="4"/>
      <c r="AMS1372" s="4"/>
      <c r="AMW1372" s="4"/>
      <c r="ANI1372" s="4"/>
      <c r="ANM1372" s="4"/>
      <c r="ANY1372" s="4"/>
      <c r="AOC1372" s="4"/>
      <c r="AOO1372" s="4"/>
      <c r="AOS1372" s="4"/>
      <c r="APE1372" s="4"/>
      <c r="API1372" s="4"/>
      <c r="APU1372" s="4"/>
      <c r="APY1372" s="4"/>
      <c r="AQK1372" s="4"/>
      <c r="AQO1372" s="4"/>
      <c r="ARA1372" s="4"/>
      <c r="ARE1372" s="4"/>
      <c r="ARQ1372" s="4"/>
      <c r="ARU1372" s="4"/>
      <c r="ASG1372" s="4"/>
      <c r="ASK1372" s="4"/>
      <c r="ASW1372" s="4"/>
      <c r="ATA1372" s="4"/>
      <c r="ATM1372" s="4"/>
      <c r="ATQ1372" s="4"/>
      <c r="AUC1372" s="4"/>
      <c r="AUG1372" s="4"/>
      <c r="AUS1372" s="4"/>
      <c r="AUW1372" s="4"/>
      <c r="AVI1372" s="4"/>
      <c r="AVM1372" s="4"/>
      <c r="AVY1372" s="4"/>
      <c r="AWC1372" s="4"/>
      <c r="AWO1372" s="4"/>
      <c r="AWS1372" s="4"/>
      <c r="AXE1372" s="4"/>
      <c r="AXI1372" s="4"/>
      <c r="AXU1372" s="4"/>
      <c r="AXY1372" s="4"/>
      <c r="AYK1372" s="4"/>
      <c r="AYO1372" s="4"/>
      <c r="AZA1372" s="4"/>
      <c r="AZE1372" s="4"/>
      <c r="AZQ1372" s="4"/>
      <c r="AZU1372" s="4"/>
      <c r="BAG1372" s="4"/>
      <c r="BAK1372" s="4"/>
      <c r="BAW1372" s="4"/>
      <c r="BBA1372" s="4"/>
      <c r="BBM1372" s="4"/>
      <c r="BBQ1372" s="4"/>
      <c r="BCC1372" s="4"/>
      <c r="BCG1372" s="4"/>
      <c r="BCS1372" s="4"/>
      <c r="BCW1372" s="4"/>
      <c r="BDI1372" s="4"/>
      <c r="BDM1372" s="4"/>
      <c r="BDY1372" s="4"/>
      <c r="BEC1372" s="4"/>
      <c r="BEO1372" s="4"/>
    </row>
    <row r="1373" spans="1:1021 1033:1497" x14ac:dyDescent="0.2">
      <c r="A1373" s="4"/>
      <c r="D1373" s="16"/>
      <c r="CO1373" s="4"/>
      <c r="DA1373" s="4"/>
      <c r="DE1373" s="4"/>
      <c r="DQ1373" s="4"/>
      <c r="DU1373" s="4"/>
      <c r="EG1373" s="4"/>
      <c r="EK1373" s="4"/>
      <c r="EW1373" s="4"/>
      <c r="FA1373" s="4"/>
      <c r="FM1373" s="4"/>
      <c r="FQ1373" s="4"/>
      <c r="GC1373" s="4"/>
      <c r="GG1373" s="4"/>
      <c r="GS1373" s="4"/>
      <c r="GW1373" s="4"/>
      <c r="HI1373" s="4"/>
      <c r="HM1373" s="4"/>
      <c r="HY1373" s="4"/>
      <c r="IC1373" s="4"/>
      <c r="IO1373" s="4"/>
      <c r="IS1373" s="4"/>
      <c r="JE1373" s="4"/>
      <c r="JI1373" s="4"/>
      <c r="JU1373" s="4"/>
      <c r="JY1373" s="4"/>
      <c r="KK1373" s="4"/>
      <c r="KO1373" s="4"/>
      <c r="LA1373" s="4"/>
      <c r="LE1373" s="4"/>
      <c r="LQ1373" s="4"/>
      <c r="LU1373" s="4"/>
      <c r="MG1373" s="4"/>
      <c r="MK1373" s="4"/>
      <c r="MW1373" s="4"/>
      <c r="NA1373" s="4"/>
      <c r="NM1373" s="4"/>
      <c r="NQ1373" s="4"/>
      <c r="OC1373" s="4"/>
      <c r="OG1373" s="4"/>
      <c r="OS1373" s="4"/>
      <c r="OW1373" s="4"/>
      <c r="PI1373" s="4"/>
      <c r="PM1373" s="4"/>
      <c r="PY1373" s="4"/>
      <c r="QC1373" s="4"/>
      <c r="QO1373" s="4"/>
      <c r="QS1373" s="4"/>
      <c r="RE1373" s="4"/>
      <c r="RI1373" s="4"/>
      <c r="RU1373" s="4"/>
      <c r="RY1373" s="4"/>
      <c r="SK1373" s="4"/>
      <c r="SO1373" s="4"/>
      <c r="TA1373" s="4"/>
      <c r="TE1373" s="4"/>
      <c r="TQ1373" s="4"/>
      <c r="TU1373" s="4"/>
      <c r="UG1373" s="4"/>
      <c r="UK1373" s="4"/>
      <c r="UW1373" s="4"/>
      <c r="VA1373" s="4"/>
      <c r="VM1373" s="4"/>
      <c r="VQ1373" s="4"/>
      <c r="WC1373" s="4"/>
      <c r="WG1373" s="4"/>
      <c r="WS1373" s="4"/>
      <c r="WW1373" s="4"/>
      <c r="XI1373" s="4"/>
      <c r="XM1373" s="4"/>
      <c r="XY1373" s="4"/>
      <c r="YC1373" s="4"/>
      <c r="YO1373" s="4"/>
      <c r="YS1373" s="4"/>
      <c r="ZE1373" s="4"/>
      <c r="ZI1373" s="4"/>
      <c r="ZU1373" s="4"/>
      <c r="ZY1373" s="4"/>
      <c r="AAK1373" s="4"/>
      <c r="AAO1373" s="4"/>
      <c r="ABA1373" s="4"/>
      <c r="ABE1373" s="4"/>
      <c r="ABQ1373" s="4"/>
      <c r="ABU1373" s="4"/>
      <c r="ACG1373" s="4"/>
      <c r="ACK1373" s="4"/>
      <c r="ACW1373" s="4"/>
      <c r="ADA1373" s="4"/>
      <c r="ADM1373" s="4"/>
      <c r="ADQ1373" s="4"/>
      <c r="AEC1373" s="4"/>
      <c r="AEG1373" s="4"/>
      <c r="AES1373" s="4"/>
      <c r="AFM1373" s="4"/>
      <c r="AFY1373" s="4"/>
      <c r="AGC1373" s="4"/>
      <c r="AGO1373" s="4"/>
      <c r="AGS1373" s="4"/>
      <c r="AHE1373" s="4"/>
      <c r="AHI1373" s="4"/>
      <c r="AHU1373" s="4"/>
      <c r="AHY1373" s="4"/>
      <c r="AIK1373" s="4"/>
      <c r="AIO1373" s="4"/>
      <c r="AJA1373" s="4"/>
      <c r="AJE1373" s="4"/>
      <c r="AJQ1373" s="4"/>
      <c r="AJU1373" s="4"/>
      <c r="AKG1373" s="4"/>
      <c r="AKK1373" s="4"/>
      <c r="AKW1373" s="4"/>
      <c r="ALA1373" s="4"/>
      <c r="ALM1373" s="4"/>
      <c r="ALQ1373" s="4"/>
      <c r="AMC1373" s="4"/>
      <c r="AMG1373" s="4"/>
      <c r="AMS1373" s="4"/>
      <c r="AMW1373" s="4"/>
      <c r="ANI1373" s="4"/>
      <c r="ANM1373" s="4"/>
      <c r="ANY1373" s="4"/>
      <c r="AOC1373" s="4"/>
      <c r="AOO1373" s="4"/>
      <c r="AOS1373" s="4"/>
      <c r="APE1373" s="4"/>
      <c r="API1373" s="4"/>
      <c r="APU1373" s="4"/>
      <c r="APY1373" s="4"/>
      <c r="AQK1373" s="4"/>
      <c r="AQO1373" s="4"/>
      <c r="ARA1373" s="4"/>
      <c r="ARE1373" s="4"/>
      <c r="ARQ1373" s="4"/>
      <c r="ARU1373" s="4"/>
      <c r="ASG1373" s="4"/>
      <c r="ASK1373" s="4"/>
      <c r="ASW1373" s="4"/>
      <c r="ATA1373" s="4"/>
      <c r="ATM1373" s="4"/>
      <c r="ATQ1373" s="4"/>
      <c r="AUC1373" s="4"/>
      <c r="AUG1373" s="4"/>
      <c r="AUS1373" s="4"/>
      <c r="AUW1373" s="4"/>
      <c r="AVI1373" s="4"/>
      <c r="AVM1373" s="4"/>
      <c r="AVY1373" s="4"/>
      <c r="AWC1373" s="4"/>
      <c r="AWO1373" s="4"/>
      <c r="AWS1373" s="4"/>
      <c r="AXE1373" s="4"/>
      <c r="AXI1373" s="4"/>
      <c r="AXU1373" s="4"/>
      <c r="AXY1373" s="4"/>
      <c r="AYK1373" s="4"/>
      <c r="AYO1373" s="4"/>
      <c r="AZA1373" s="4"/>
      <c r="AZE1373" s="4"/>
      <c r="AZQ1373" s="4"/>
      <c r="AZU1373" s="4"/>
      <c r="BAG1373" s="4"/>
      <c r="BAK1373" s="4"/>
      <c r="BAW1373" s="4"/>
      <c r="BBA1373" s="4"/>
      <c r="BBM1373" s="4"/>
      <c r="BBQ1373" s="4"/>
      <c r="BCC1373" s="4"/>
      <c r="BCG1373" s="4"/>
      <c r="BCS1373" s="4"/>
      <c r="BCW1373" s="4"/>
      <c r="BDI1373" s="4"/>
      <c r="BDM1373" s="4"/>
      <c r="BDY1373" s="4"/>
      <c r="BEC1373" s="4"/>
      <c r="BEO1373" s="4"/>
    </row>
    <row r="1374" spans="1:1021 1033:1497" x14ac:dyDescent="0.2">
      <c r="A1374" s="4"/>
      <c r="D1374" s="16"/>
      <c r="CO1374" s="4"/>
      <c r="DA1374" s="4"/>
      <c r="DE1374" s="4"/>
      <c r="DQ1374" s="4"/>
      <c r="DU1374" s="4"/>
      <c r="EG1374" s="4"/>
      <c r="EK1374" s="4"/>
      <c r="EW1374" s="4"/>
      <c r="FA1374" s="4"/>
      <c r="FM1374" s="4"/>
      <c r="FQ1374" s="4"/>
      <c r="GC1374" s="4"/>
      <c r="GG1374" s="4"/>
      <c r="GS1374" s="4"/>
      <c r="GW1374" s="4"/>
      <c r="HI1374" s="4"/>
      <c r="HM1374" s="4"/>
      <c r="HY1374" s="4"/>
      <c r="IC1374" s="4"/>
      <c r="IO1374" s="4"/>
      <c r="IS1374" s="4"/>
      <c r="JE1374" s="4"/>
      <c r="JI1374" s="4"/>
      <c r="JU1374" s="4"/>
      <c r="JY1374" s="4"/>
      <c r="KK1374" s="4"/>
      <c r="KO1374" s="4"/>
      <c r="LA1374" s="4"/>
      <c r="LE1374" s="4"/>
      <c r="LQ1374" s="4"/>
      <c r="LU1374" s="4"/>
      <c r="MG1374" s="4"/>
      <c r="MK1374" s="4"/>
      <c r="MW1374" s="4"/>
      <c r="NA1374" s="4"/>
      <c r="NM1374" s="4"/>
      <c r="NQ1374" s="4"/>
      <c r="OC1374" s="4"/>
      <c r="OG1374" s="4"/>
      <c r="OS1374" s="4"/>
      <c r="OW1374" s="4"/>
      <c r="PI1374" s="4"/>
      <c r="PM1374" s="4"/>
      <c r="PY1374" s="4"/>
      <c r="QC1374" s="4"/>
      <c r="QO1374" s="4"/>
      <c r="QS1374" s="4"/>
      <c r="RE1374" s="4"/>
      <c r="RI1374" s="4"/>
      <c r="RU1374" s="4"/>
      <c r="RY1374" s="4"/>
      <c r="SK1374" s="4"/>
      <c r="SO1374" s="4"/>
      <c r="TA1374" s="4"/>
      <c r="TE1374" s="4"/>
      <c r="TQ1374" s="4"/>
      <c r="TU1374" s="4"/>
      <c r="UG1374" s="4"/>
      <c r="UK1374" s="4"/>
      <c r="UW1374" s="4"/>
      <c r="VA1374" s="4"/>
      <c r="VM1374" s="4"/>
      <c r="VQ1374" s="4"/>
      <c r="WC1374" s="4"/>
      <c r="WG1374" s="4"/>
      <c r="WS1374" s="4"/>
      <c r="WW1374" s="4"/>
      <c r="XI1374" s="4"/>
      <c r="XM1374" s="4"/>
      <c r="XY1374" s="4"/>
      <c r="YC1374" s="4"/>
      <c r="YO1374" s="4"/>
      <c r="YS1374" s="4"/>
      <c r="ZE1374" s="4"/>
      <c r="ZI1374" s="4"/>
      <c r="ZU1374" s="4"/>
      <c r="ZY1374" s="4"/>
      <c r="AAK1374" s="4"/>
      <c r="AAO1374" s="4"/>
      <c r="ABA1374" s="4"/>
      <c r="ABE1374" s="4"/>
      <c r="ABQ1374" s="4"/>
      <c r="ABU1374" s="4"/>
      <c r="ACG1374" s="4"/>
      <c r="ACK1374" s="4"/>
      <c r="ACW1374" s="4"/>
      <c r="ADA1374" s="4"/>
      <c r="ADM1374" s="4"/>
      <c r="ADQ1374" s="4"/>
      <c r="AEC1374" s="4"/>
      <c r="AEG1374" s="4"/>
      <c r="AES1374" s="4"/>
      <c r="AFM1374" s="4"/>
      <c r="AFY1374" s="4"/>
      <c r="AGC1374" s="4"/>
      <c r="AGO1374" s="4"/>
      <c r="AGS1374" s="4"/>
      <c r="AHE1374" s="4"/>
      <c r="AHI1374" s="4"/>
      <c r="AHU1374" s="4"/>
      <c r="AHY1374" s="4"/>
      <c r="AIK1374" s="4"/>
      <c r="AIO1374" s="4"/>
      <c r="AJA1374" s="4"/>
      <c r="AJE1374" s="4"/>
      <c r="AJQ1374" s="4"/>
      <c r="AJU1374" s="4"/>
      <c r="AKG1374" s="4"/>
      <c r="AKK1374" s="4"/>
      <c r="AKW1374" s="4"/>
      <c r="ALA1374" s="4"/>
      <c r="ALM1374" s="4"/>
      <c r="ALQ1374" s="4"/>
      <c r="AMC1374" s="4"/>
      <c r="AMG1374" s="4"/>
      <c r="AMS1374" s="4"/>
      <c r="AMW1374" s="4"/>
      <c r="ANI1374" s="4"/>
      <c r="ANM1374" s="4"/>
      <c r="ANY1374" s="4"/>
      <c r="AOC1374" s="4"/>
      <c r="AOO1374" s="4"/>
      <c r="AOS1374" s="4"/>
      <c r="APE1374" s="4"/>
      <c r="API1374" s="4"/>
      <c r="APU1374" s="4"/>
      <c r="APY1374" s="4"/>
      <c r="AQK1374" s="4"/>
      <c r="AQO1374" s="4"/>
      <c r="ARA1374" s="4"/>
      <c r="ARE1374" s="4"/>
      <c r="ARQ1374" s="4"/>
      <c r="ARU1374" s="4"/>
      <c r="ASG1374" s="4"/>
      <c r="ASK1374" s="4"/>
      <c r="ASW1374" s="4"/>
      <c r="ATA1374" s="4"/>
      <c r="ATM1374" s="4"/>
      <c r="ATQ1374" s="4"/>
      <c r="AUC1374" s="4"/>
      <c r="AUG1374" s="4"/>
      <c r="AUS1374" s="4"/>
      <c r="AUW1374" s="4"/>
      <c r="AVI1374" s="4"/>
      <c r="AVM1374" s="4"/>
      <c r="AVY1374" s="4"/>
      <c r="AWC1374" s="4"/>
      <c r="AWO1374" s="4"/>
      <c r="AWS1374" s="4"/>
      <c r="AXE1374" s="4"/>
      <c r="AXI1374" s="4"/>
      <c r="AXU1374" s="4"/>
      <c r="AXY1374" s="4"/>
      <c r="AYK1374" s="4"/>
      <c r="AYO1374" s="4"/>
      <c r="AZA1374" s="4"/>
      <c r="AZE1374" s="4"/>
      <c r="AZQ1374" s="4"/>
      <c r="AZU1374" s="4"/>
      <c r="BAG1374" s="4"/>
      <c r="BAK1374" s="4"/>
      <c r="BAW1374" s="4"/>
      <c r="BBA1374" s="4"/>
      <c r="BBM1374" s="4"/>
      <c r="BBQ1374" s="4"/>
      <c r="BCC1374" s="4"/>
      <c r="BCG1374" s="4"/>
      <c r="BCS1374" s="4"/>
      <c r="BCW1374" s="4"/>
      <c r="BDI1374" s="4"/>
      <c r="BDM1374" s="4"/>
      <c r="BDY1374" s="4"/>
      <c r="BEC1374" s="4"/>
      <c r="BEO1374" s="4"/>
    </row>
    <row r="1375" spans="1:1021 1033:1497" x14ac:dyDescent="0.2">
      <c r="A1375" s="4"/>
      <c r="D1375" s="16"/>
      <c r="CO1375" s="4"/>
      <c r="DA1375" s="4"/>
      <c r="DE1375" s="4"/>
      <c r="DQ1375" s="4"/>
      <c r="DU1375" s="4"/>
      <c r="EG1375" s="4"/>
      <c r="EK1375" s="4"/>
      <c r="EW1375" s="4"/>
      <c r="FA1375" s="4"/>
      <c r="FM1375" s="4"/>
      <c r="FQ1375" s="4"/>
      <c r="GC1375" s="4"/>
      <c r="GG1375" s="4"/>
      <c r="GS1375" s="4"/>
      <c r="GW1375" s="4"/>
      <c r="HI1375" s="4"/>
      <c r="HM1375" s="4"/>
      <c r="HY1375" s="4"/>
      <c r="IC1375" s="4"/>
      <c r="IO1375" s="4"/>
      <c r="IS1375" s="4"/>
      <c r="JE1375" s="4"/>
      <c r="JI1375" s="4"/>
      <c r="JU1375" s="4"/>
      <c r="JY1375" s="4"/>
      <c r="KK1375" s="4"/>
      <c r="KO1375" s="4"/>
      <c r="LA1375" s="4"/>
      <c r="LE1375" s="4"/>
      <c r="LQ1375" s="4"/>
      <c r="LU1375" s="4"/>
      <c r="MG1375" s="4"/>
      <c r="MK1375" s="4"/>
      <c r="MW1375" s="4"/>
      <c r="NA1375" s="4"/>
      <c r="NM1375" s="4"/>
      <c r="NQ1375" s="4"/>
      <c r="OC1375" s="4"/>
      <c r="OG1375" s="4"/>
      <c r="OS1375" s="4"/>
      <c r="OW1375" s="4"/>
      <c r="PI1375" s="4"/>
      <c r="PM1375" s="4"/>
      <c r="PY1375" s="4"/>
      <c r="QC1375" s="4"/>
      <c r="QO1375" s="4"/>
      <c r="QS1375" s="4"/>
      <c r="RE1375" s="4"/>
      <c r="RI1375" s="4"/>
      <c r="RU1375" s="4"/>
      <c r="RY1375" s="4"/>
      <c r="SK1375" s="4"/>
      <c r="SO1375" s="4"/>
      <c r="TA1375" s="4"/>
      <c r="TE1375" s="4"/>
      <c r="TQ1375" s="4"/>
      <c r="TU1375" s="4"/>
      <c r="UG1375" s="4"/>
      <c r="UK1375" s="4"/>
      <c r="UW1375" s="4"/>
      <c r="VA1375" s="4"/>
      <c r="VM1375" s="4"/>
      <c r="VQ1375" s="4"/>
      <c r="WC1375" s="4"/>
      <c r="WG1375" s="4"/>
      <c r="WS1375" s="4"/>
      <c r="WW1375" s="4"/>
      <c r="XI1375" s="4"/>
      <c r="XM1375" s="4"/>
      <c r="XY1375" s="4"/>
      <c r="YC1375" s="4"/>
      <c r="YO1375" s="4"/>
      <c r="YS1375" s="4"/>
      <c r="ZE1375" s="4"/>
      <c r="ZI1375" s="4"/>
      <c r="ZU1375" s="4"/>
      <c r="ZY1375" s="4"/>
      <c r="AAK1375" s="4"/>
      <c r="AAO1375" s="4"/>
      <c r="ABA1375" s="4"/>
      <c r="ABE1375" s="4"/>
      <c r="ABQ1375" s="4"/>
      <c r="ABU1375" s="4"/>
      <c r="ACG1375" s="4"/>
      <c r="ACK1375" s="4"/>
      <c r="ACW1375" s="4"/>
      <c r="ADA1375" s="4"/>
      <c r="ADM1375" s="4"/>
      <c r="ADQ1375" s="4"/>
      <c r="AEC1375" s="4"/>
      <c r="AEG1375" s="4"/>
      <c r="AES1375" s="4"/>
      <c r="AFM1375" s="4"/>
      <c r="AFY1375" s="4"/>
      <c r="AGC1375" s="4"/>
      <c r="AGO1375" s="4"/>
      <c r="AGS1375" s="4"/>
      <c r="AHE1375" s="4"/>
      <c r="AHI1375" s="4"/>
      <c r="AHU1375" s="4"/>
      <c r="AHY1375" s="4"/>
      <c r="AIK1375" s="4"/>
      <c r="AIO1375" s="4"/>
      <c r="AJA1375" s="4"/>
      <c r="AJE1375" s="4"/>
      <c r="AJQ1375" s="4"/>
      <c r="AJU1375" s="4"/>
      <c r="AKG1375" s="4"/>
      <c r="AKK1375" s="4"/>
      <c r="AKW1375" s="4"/>
      <c r="ALA1375" s="4"/>
      <c r="ALM1375" s="4"/>
      <c r="ALQ1375" s="4"/>
      <c r="AMC1375" s="4"/>
      <c r="AMG1375" s="4"/>
      <c r="AMS1375" s="4"/>
      <c r="AMW1375" s="4"/>
      <c r="ANI1375" s="4"/>
      <c r="ANM1375" s="4"/>
      <c r="ANY1375" s="4"/>
      <c r="AOC1375" s="4"/>
      <c r="AOO1375" s="4"/>
      <c r="AOS1375" s="4"/>
      <c r="APE1375" s="4"/>
      <c r="API1375" s="4"/>
      <c r="APU1375" s="4"/>
      <c r="APY1375" s="4"/>
      <c r="AQK1375" s="4"/>
      <c r="AQO1375" s="4"/>
      <c r="ARA1375" s="4"/>
      <c r="ARE1375" s="4"/>
      <c r="ARQ1375" s="4"/>
      <c r="ARU1375" s="4"/>
      <c r="ASG1375" s="4"/>
      <c r="ASK1375" s="4"/>
      <c r="ASW1375" s="4"/>
      <c r="ATA1375" s="4"/>
      <c r="ATM1375" s="4"/>
      <c r="ATQ1375" s="4"/>
      <c r="AUC1375" s="4"/>
      <c r="AUG1375" s="4"/>
      <c r="AUS1375" s="4"/>
      <c r="AUW1375" s="4"/>
      <c r="AVI1375" s="4"/>
      <c r="AVM1375" s="4"/>
      <c r="AVY1375" s="4"/>
      <c r="AWC1375" s="4"/>
      <c r="AWO1375" s="4"/>
      <c r="AWS1375" s="4"/>
      <c r="AXE1375" s="4"/>
      <c r="AXI1375" s="4"/>
      <c r="AXU1375" s="4"/>
      <c r="AXY1375" s="4"/>
      <c r="AYK1375" s="4"/>
      <c r="AYO1375" s="4"/>
      <c r="AZA1375" s="4"/>
      <c r="AZE1375" s="4"/>
      <c r="AZQ1375" s="4"/>
      <c r="AZU1375" s="4"/>
      <c r="BAG1375" s="4"/>
      <c r="BAK1375" s="4"/>
      <c r="BAW1375" s="4"/>
      <c r="BBA1375" s="4"/>
      <c r="BBM1375" s="4"/>
      <c r="BBQ1375" s="4"/>
      <c r="BCC1375" s="4"/>
      <c r="BCG1375" s="4"/>
      <c r="BCS1375" s="4"/>
      <c r="BCW1375" s="4"/>
      <c r="BDI1375" s="4"/>
      <c r="BDM1375" s="4"/>
      <c r="BDY1375" s="4"/>
      <c r="BEC1375" s="4"/>
      <c r="BEO1375" s="4"/>
    </row>
    <row r="1376" spans="1:1021 1033:1497" x14ac:dyDescent="0.2">
      <c r="A1376" s="4"/>
      <c r="D1376" s="16"/>
      <c r="CO1376" s="4"/>
      <c r="DA1376" s="4"/>
      <c r="DE1376" s="4"/>
      <c r="DQ1376" s="4"/>
      <c r="DU1376" s="4"/>
      <c r="EG1376" s="4"/>
      <c r="EK1376" s="4"/>
      <c r="EW1376" s="4"/>
      <c r="FA1376" s="4"/>
      <c r="FM1376" s="4"/>
      <c r="FQ1376" s="4"/>
      <c r="GC1376" s="4"/>
      <c r="GG1376" s="4"/>
      <c r="GS1376" s="4"/>
      <c r="GW1376" s="4"/>
      <c r="HI1376" s="4"/>
      <c r="HM1376" s="4"/>
      <c r="HY1376" s="4"/>
      <c r="IC1376" s="4"/>
      <c r="IO1376" s="4"/>
      <c r="IS1376" s="4"/>
      <c r="JE1376" s="4"/>
      <c r="JI1376" s="4"/>
      <c r="JU1376" s="4"/>
      <c r="JY1376" s="4"/>
      <c r="KK1376" s="4"/>
      <c r="KO1376" s="4"/>
      <c r="LA1376" s="4"/>
      <c r="LE1376" s="4"/>
      <c r="LQ1376" s="4"/>
      <c r="LU1376" s="4"/>
      <c r="MG1376" s="4"/>
      <c r="MK1376" s="4"/>
      <c r="MW1376" s="4"/>
      <c r="NA1376" s="4"/>
      <c r="NM1376" s="4"/>
      <c r="NQ1376" s="4"/>
      <c r="OC1376" s="4"/>
      <c r="OG1376" s="4"/>
      <c r="OS1376" s="4"/>
      <c r="OW1376" s="4"/>
      <c r="PI1376" s="4"/>
      <c r="PM1376" s="4"/>
      <c r="PY1376" s="4"/>
      <c r="QC1376" s="4"/>
      <c r="QO1376" s="4"/>
      <c r="QS1376" s="4"/>
      <c r="RE1376" s="4"/>
      <c r="RI1376" s="4"/>
      <c r="RU1376" s="4"/>
      <c r="RY1376" s="4"/>
      <c r="SK1376" s="4"/>
      <c r="SO1376" s="4"/>
      <c r="TA1376" s="4"/>
      <c r="TE1376" s="4"/>
      <c r="TQ1376" s="4"/>
      <c r="TU1376" s="4"/>
      <c r="UG1376" s="4"/>
      <c r="UK1376" s="4"/>
      <c r="UW1376" s="4"/>
      <c r="VA1376" s="4"/>
      <c r="VM1376" s="4"/>
      <c r="VQ1376" s="4"/>
      <c r="WC1376" s="4"/>
      <c r="WG1376" s="4"/>
      <c r="WS1376" s="4"/>
      <c r="WW1376" s="4"/>
      <c r="XI1376" s="4"/>
      <c r="XM1376" s="4"/>
      <c r="XY1376" s="4"/>
      <c r="YC1376" s="4"/>
      <c r="YO1376" s="4"/>
      <c r="YS1376" s="4"/>
      <c r="ZE1376" s="4"/>
      <c r="ZI1376" s="4"/>
      <c r="ZU1376" s="4"/>
      <c r="ZY1376" s="4"/>
      <c r="AAK1376" s="4"/>
      <c r="AAO1376" s="4"/>
      <c r="ABA1376" s="4"/>
      <c r="ABE1376" s="4"/>
      <c r="ABQ1376" s="4"/>
      <c r="ABU1376" s="4"/>
      <c r="ACG1376" s="4"/>
      <c r="ACK1376" s="4"/>
      <c r="ACW1376" s="4"/>
      <c r="ADA1376" s="4"/>
      <c r="ADM1376" s="4"/>
      <c r="ADQ1376" s="4"/>
      <c r="AEC1376" s="4"/>
      <c r="AEG1376" s="4"/>
      <c r="AES1376" s="4"/>
      <c r="AFM1376" s="4"/>
      <c r="AFY1376" s="4"/>
      <c r="AGC1376" s="4"/>
      <c r="AGO1376" s="4"/>
      <c r="AGS1376" s="4"/>
      <c r="AHE1376" s="4"/>
      <c r="AHI1376" s="4"/>
      <c r="AHU1376" s="4"/>
      <c r="AHY1376" s="4"/>
      <c r="AIK1376" s="4"/>
      <c r="AIO1376" s="4"/>
      <c r="AJA1376" s="4"/>
      <c r="AJE1376" s="4"/>
      <c r="AJQ1376" s="4"/>
      <c r="AJU1376" s="4"/>
      <c r="AKG1376" s="4"/>
      <c r="AKK1376" s="4"/>
      <c r="AKW1376" s="4"/>
      <c r="ALA1376" s="4"/>
      <c r="ALM1376" s="4"/>
      <c r="ALQ1376" s="4"/>
      <c r="AMC1376" s="4"/>
      <c r="AMG1376" s="4"/>
      <c r="AMS1376" s="4"/>
      <c r="AMW1376" s="4"/>
      <c r="ANI1376" s="4"/>
      <c r="ANM1376" s="4"/>
      <c r="ANY1376" s="4"/>
      <c r="AOC1376" s="4"/>
      <c r="AOO1376" s="4"/>
      <c r="AOS1376" s="4"/>
      <c r="APE1376" s="4"/>
      <c r="API1376" s="4"/>
      <c r="APU1376" s="4"/>
      <c r="APY1376" s="4"/>
      <c r="AQK1376" s="4"/>
      <c r="AQO1376" s="4"/>
      <c r="ARA1376" s="4"/>
      <c r="ARE1376" s="4"/>
      <c r="ARQ1376" s="4"/>
      <c r="ARU1376" s="4"/>
      <c r="ASG1376" s="4"/>
      <c r="ASK1376" s="4"/>
      <c r="ASW1376" s="4"/>
      <c r="ATA1376" s="4"/>
      <c r="ATM1376" s="4"/>
      <c r="ATQ1376" s="4"/>
      <c r="AUC1376" s="4"/>
      <c r="AUG1376" s="4"/>
      <c r="AUS1376" s="4"/>
      <c r="AUW1376" s="4"/>
      <c r="AVI1376" s="4"/>
      <c r="AVM1376" s="4"/>
      <c r="AVY1376" s="4"/>
      <c r="AWC1376" s="4"/>
      <c r="AWO1376" s="4"/>
      <c r="AWS1376" s="4"/>
      <c r="AXE1376" s="4"/>
      <c r="AXI1376" s="4"/>
      <c r="AXU1376" s="4"/>
      <c r="AXY1376" s="4"/>
      <c r="AYK1376" s="4"/>
      <c r="AYO1376" s="4"/>
      <c r="AZA1376" s="4"/>
      <c r="AZE1376" s="4"/>
      <c r="AZQ1376" s="4"/>
      <c r="AZU1376" s="4"/>
      <c r="BAG1376" s="4"/>
      <c r="BAK1376" s="4"/>
      <c r="BAW1376" s="4"/>
      <c r="BBA1376" s="4"/>
      <c r="BBM1376" s="4"/>
      <c r="BBQ1376" s="4"/>
      <c r="BCC1376" s="4"/>
      <c r="BCG1376" s="4"/>
      <c r="BCS1376" s="4"/>
      <c r="BCW1376" s="4"/>
      <c r="BDI1376" s="4"/>
      <c r="BDM1376" s="4"/>
      <c r="BDY1376" s="4"/>
      <c r="BEC1376" s="4"/>
      <c r="BEO1376" s="4"/>
    </row>
    <row r="1377" spans="1:1021 1033:1497" x14ac:dyDescent="0.2">
      <c r="A1377" s="4"/>
      <c r="D1377" s="16"/>
      <c r="CO1377" s="4"/>
      <c r="DA1377" s="4"/>
      <c r="DE1377" s="4"/>
      <c r="DQ1377" s="4"/>
      <c r="DU1377" s="4"/>
      <c r="EG1377" s="4"/>
      <c r="EK1377" s="4"/>
      <c r="EW1377" s="4"/>
      <c r="FA1377" s="4"/>
      <c r="FM1377" s="4"/>
      <c r="FQ1377" s="4"/>
      <c r="GC1377" s="4"/>
      <c r="GG1377" s="4"/>
      <c r="GS1377" s="4"/>
      <c r="GW1377" s="4"/>
      <c r="HI1377" s="4"/>
      <c r="HM1377" s="4"/>
      <c r="HY1377" s="4"/>
      <c r="IC1377" s="4"/>
      <c r="IO1377" s="4"/>
      <c r="IS1377" s="4"/>
      <c r="JE1377" s="4"/>
      <c r="JI1377" s="4"/>
      <c r="JU1377" s="4"/>
      <c r="JY1377" s="4"/>
      <c r="KK1377" s="4"/>
      <c r="KO1377" s="4"/>
      <c r="LA1377" s="4"/>
      <c r="LE1377" s="4"/>
      <c r="LQ1377" s="4"/>
      <c r="LU1377" s="4"/>
      <c r="MG1377" s="4"/>
      <c r="MK1377" s="4"/>
      <c r="MW1377" s="4"/>
      <c r="NA1377" s="4"/>
      <c r="NM1377" s="4"/>
      <c r="NQ1377" s="4"/>
      <c r="OC1377" s="4"/>
      <c r="OG1377" s="4"/>
      <c r="OS1377" s="4"/>
      <c r="OW1377" s="4"/>
      <c r="PI1377" s="4"/>
      <c r="PM1377" s="4"/>
      <c r="PY1377" s="4"/>
      <c r="QC1377" s="4"/>
      <c r="QO1377" s="4"/>
      <c r="QS1377" s="4"/>
      <c r="RE1377" s="4"/>
      <c r="RI1377" s="4"/>
      <c r="RU1377" s="4"/>
      <c r="RY1377" s="4"/>
      <c r="SK1377" s="4"/>
      <c r="SO1377" s="4"/>
      <c r="TA1377" s="4"/>
      <c r="TE1377" s="4"/>
      <c r="TQ1377" s="4"/>
      <c r="TU1377" s="4"/>
      <c r="UG1377" s="4"/>
      <c r="UK1377" s="4"/>
      <c r="UW1377" s="4"/>
      <c r="VA1377" s="4"/>
      <c r="VM1377" s="4"/>
      <c r="VQ1377" s="4"/>
      <c r="WC1377" s="4"/>
      <c r="WG1377" s="4"/>
      <c r="WS1377" s="4"/>
      <c r="WW1377" s="4"/>
      <c r="XI1377" s="4"/>
      <c r="XM1377" s="4"/>
      <c r="XY1377" s="4"/>
      <c r="YC1377" s="4"/>
      <c r="YO1377" s="4"/>
      <c r="YS1377" s="4"/>
      <c r="ZE1377" s="4"/>
      <c r="ZI1377" s="4"/>
      <c r="ZU1377" s="4"/>
      <c r="ZY1377" s="4"/>
      <c r="AAK1377" s="4"/>
      <c r="AAO1377" s="4"/>
      <c r="ABA1377" s="4"/>
      <c r="ABE1377" s="4"/>
      <c r="ABQ1377" s="4"/>
      <c r="ABU1377" s="4"/>
      <c r="ACG1377" s="4"/>
      <c r="ACK1377" s="4"/>
      <c r="ACW1377" s="4"/>
      <c r="ADA1377" s="4"/>
      <c r="ADM1377" s="4"/>
      <c r="ADQ1377" s="4"/>
      <c r="AEC1377" s="4"/>
      <c r="AEG1377" s="4"/>
      <c r="AES1377" s="4"/>
      <c r="AFM1377" s="4"/>
      <c r="AFY1377" s="4"/>
      <c r="AGC1377" s="4"/>
      <c r="AGO1377" s="4"/>
      <c r="AGS1377" s="4"/>
      <c r="AHE1377" s="4"/>
      <c r="AHI1377" s="4"/>
      <c r="AHU1377" s="4"/>
      <c r="AHY1377" s="4"/>
      <c r="AIK1377" s="4"/>
      <c r="AIO1377" s="4"/>
      <c r="AJA1377" s="4"/>
      <c r="AJE1377" s="4"/>
      <c r="AJQ1377" s="4"/>
      <c r="AJU1377" s="4"/>
      <c r="AKG1377" s="4"/>
      <c r="AKK1377" s="4"/>
      <c r="AKW1377" s="4"/>
      <c r="ALA1377" s="4"/>
      <c r="ALM1377" s="4"/>
      <c r="ALQ1377" s="4"/>
      <c r="AMC1377" s="4"/>
      <c r="AMG1377" s="4"/>
      <c r="AMS1377" s="4"/>
      <c r="AMW1377" s="4"/>
      <c r="ANI1377" s="4"/>
      <c r="ANM1377" s="4"/>
      <c r="ANY1377" s="4"/>
      <c r="AOC1377" s="4"/>
      <c r="AOO1377" s="4"/>
      <c r="AOS1377" s="4"/>
      <c r="APE1377" s="4"/>
      <c r="API1377" s="4"/>
      <c r="APU1377" s="4"/>
      <c r="APY1377" s="4"/>
      <c r="AQK1377" s="4"/>
      <c r="AQO1377" s="4"/>
      <c r="ARA1377" s="4"/>
      <c r="ARE1377" s="4"/>
      <c r="ARQ1377" s="4"/>
      <c r="ARU1377" s="4"/>
      <c r="ASG1377" s="4"/>
      <c r="ASK1377" s="4"/>
      <c r="ASW1377" s="4"/>
      <c r="ATA1377" s="4"/>
      <c r="ATM1377" s="4"/>
      <c r="ATQ1377" s="4"/>
      <c r="AUC1377" s="4"/>
      <c r="AUG1377" s="4"/>
      <c r="AUS1377" s="4"/>
      <c r="AUW1377" s="4"/>
      <c r="AVI1377" s="4"/>
      <c r="AVM1377" s="4"/>
      <c r="AVY1377" s="4"/>
      <c r="AWC1377" s="4"/>
      <c r="AWO1377" s="4"/>
      <c r="AWS1377" s="4"/>
      <c r="AXE1377" s="4"/>
      <c r="AXI1377" s="4"/>
      <c r="AXU1377" s="4"/>
      <c r="AXY1377" s="4"/>
      <c r="AYK1377" s="4"/>
      <c r="AYO1377" s="4"/>
      <c r="AZA1377" s="4"/>
      <c r="AZE1377" s="4"/>
      <c r="AZQ1377" s="4"/>
      <c r="AZU1377" s="4"/>
      <c r="BAG1377" s="4"/>
      <c r="BAK1377" s="4"/>
      <c r="BAW1377" s="4"/>
      <c r="BBA1377" s="4"/>
      <c r="BBM1377" s="4"/>
      <c r="BBQ1377" s="4"/>
      <c r="BCC1377" s="4"/>
      <c r="BCG1377" s="4"/>
      <c r="BCS1377" s="4"/>
      <c r="BCW1377" s="4"/>
      <c r="BDI1377" s="4"/>
      <c r="BDM1377" s="4"/>
      <c r="BDY1377" s="4"/>
      <c r="BEC1377" s="4"/>
      <c r="BEO1377" s="4"/>
    </row>
    <row r="1378" spans="1:1021 1033:1497" x14ac:dyDescent="0.2">
      <c r="A1378" s="4"/>
      <c r="D1378" s="16"/>
      <c r="CO1378" s="4"/>
      <c r="DA1378" s="4"/>
      <c r="DE1378" s="4"/>
      <c r="DQ1378" s="4"/>
      <c r="DU1378" s="4"/>
      <c r="EG1378" s="4"/>
      <c r="EK1378" s="4"/>
      <c r="EW1378" s="4"/>
      <c r="FA1378" s="4"/>
      <c r="FM1378" s="4"/>
      <c r="FQ1378" s="4"/>
      <c r="GC1378" s="4"/>
      <c r="GG1378" s="4"/>
      <c r="GS1378" s="4"/>
      <c r="GW1378" s="4"/>
      <c r="HI1378" s="4"/>
      <c r="HM1378" s="4"/>
      <c r="HY1378" s="4"/>
      <c r="IC1378" s="4"/>
      <c r="IO1378" s="4"/>
      <c r="IS1378" s="4"/>
      <c r="JE1378" s="4"/>
      <c r="JI1378" s="4"/>
      <c r="JU1378" s="4"/>
      <c r="JY1378" s="4"/>
      <c r="KK1378" s="4"/>
      <c r="KO1378" s="4"/>
      <c r="LA1378" s="4"/>
      <c r="LE1378" s="4"/>
      <c r="LQ1378" s="4"/>
      <c r="LU1378" s="4"/>
      <c r="MG1378" s="4"/>
      <c r="MK1378" s="4"/>
      <c r="MW1378" s="4"/>
      <c r="NA1378" s="4"/>
      <c r="NM1378" s="4"/>
      <c r="NQ1378" s="4"/>
      <c r="OC1378" s="4"/>
      <c r="OG1378" s="4"/>
      <c r="OS1378" s="4"/>
      <c r="OW1378" s="4"/>
      <c r="PI1378" s="4"/>
      <c r="PM1378" s="4"/>
      <c r="PY1378" s="4"/>
      <c r="QC1378" s="4"/>
      <c r="QO1378" s="4"/>
      <c r="QS1378" s="4"/>
      <c r="RE1378" s="4"/>
      <c r="RI1378" s="4"/>
      <c r="RU1378" s="4"/>
      <c r="RY1378" s="4"/>
      <c r="SK1378" s="4"/>
      <c r="SO1378" s="4"/>
      <c r="TA1378" s="4"/>
      <c r="TE1378" s="4"/>
      <c r="TQ1378" s="4"/>
      <c r="TU1378" s="4"/>
      <c r="UG1378" s="4"/>
      <c r="UK1378" s="4"/>
      <c r="UW1378" s="4"/>
      <c r="VA1378" s="4"/>
      <c r="VM1378" s="4"/>
      <c r="VQ1378" s="4"/>
      <c r="WC1378" s="4"/>
      <c r="WG1378" s="4"/>
      <c r="WS1378" s="4"/>
      <c r="WW1378" s="4"/>
      <c r="XI1378" s="4"/>
      <c r="XM1378" s="4"/>
      <c r="XY1378" s="4"/>
      <c r="YC1378" s="4"/>
      <c r="YO1378" s="4"/>
      <c r="YS1378" s="4"/>
      <c r="ZE1378" s="4"/>
      <c r="ZI1378" s="4"/>
      <c r="ZU1378" s="4"/>
      <c r="ZY1378" s="4"/>
      <c r="AAK1378" s="4"/>
      <c r="AAO1378" s="4"/>
      <c r="ABA1378" s="4"/>
      <c r="ABE1378" s="4"/>
      <c r="ABQ1378" s="4"/>
      <c r="ABU1378" s="4"/>
      <c r="ACG1378" s="4"/>
      <c r="ACK1378" s="4"/>
      <c r="ACW1378" s="4"/>
      <c r="ADA1378" s="4"/>
      <c r="ADM1378" s="4"/>
      <c r="ADQ1378" s="4"/>
      <c r="AEC1378" s="4"/>
      <c r="AEG1378" s="4"/>
      <c r="AES1378" s="4"/>
      <c r="AFM1378" s="4"/>
      <c r="AFY1378" s="4"/>
      <c r="AGC1378" s="4"/>
      <c r="AGO1378" s="4"/>
      <c r="AGS1378" s="4"/>
      <c r="AHE1378" s="4"/>
      <c r="AHI1378" s="4"/>
      <c r="AHU1378" s="4"/>
      <c r="AHY1378" s="4"/>
      <c r="AIK1378" s="4"/>
      <c r="AIO1378" s="4"/>
      <c r="AJA1378" s="4"/>
      <c r="AJE1378" s="4"/>
      <c r="AJQ1378" s="4"/>
      <c r="AJU1378" s="4"/>
      <c r="AKG1378" s="4"/>
      <c r="AKK1378" s="4"/>
      <c r="AKW1378" s="4"/>
      <c r="ALA1378" s="4"/>
      <c r="ALM1378" s="4"/>
      <c r="ALQ1378" s="4"/>
      <c r="AMC1378" s="4"/>
      <c r="AMG1378" s="4"/>
      <c r="AMS1378" s="4"/>
      <c r="AMW1378" s="4"/>
      <c r="ANI1378" s="4"/>
      <c r="ANM1378" s="4"/>
      <c r="ANY1378" s="4"/>
      <c r="AOC1378" s="4"/>
      <c r="AOO1378" s="4"/>
      <c r="AOS1378" s="4"/>
      <c r="APE1378" s="4"/>
      <c r="API1378" s="4"/>
      <c r="APU1378" s="4"/>
      <c r="APY1378" s="4"/>
      <c r="AQK1378" s="4"/>
      <c r="AQO1378" s="4"/>
      <c r="ARA1378" s="4"/>
      <c r="ARE1378" s="4"/>
      <c r="ARQ1378" s="4"/>
      <c r="ARU1378" s="4"/>
      <c r="ASG1378" s="4"/>
      <c r="ASK1378" s="4"/>
      <c r="ASW1378" s="4"/>
      <c r="ATA1378" s="4"/>
      <c r="ATM1378" s="4"/>
      <c r="ATQ1378" s="4"/>
      <c r="AUC1378" s="4"/>
      <c r="AUG1378" s="4"/>
      <c r="AUS1378" s="4"/>
      <c r="AUW1378" s="4"/>
      <c r="AVI1378" s="4"/>
      <c r="AVM1378" s="4"/>
      <c r="AVY1378" s="4"/>
      <c r="AWC1378" s="4"/>
      <c r="AWO1378" s="4"/>
      <c r="AWS1378" s="4"/>
      <c r="AXE1378" s="4"/>
      <c r="AXI1378" s="4"/>
      <c r="AXU1378" s="4"/>
      <c r="AXY1378" s="4"/>
      <c r="AYK1378" s="4"/>
      <c r="AYO1378" s="4"/>
      <c r="AZA1378" s="4"/>
      <c r="AZE1378" s="4"/>
      <c r="AZQ1378" s="4"/>
      <c r="AZU1378" s="4"/>
      <c r="BAG1378" s="4"/>
      <c r="BAK1378" s="4"/>
      <c r="BAW1378" s="4"/>
      <c r="BBA1378" s="4"/>
      <c r="BBM1378" s="4"/>
      <c r="BBQ1378" s="4"/>
      <c r="BCC1378" s="4"/>
      <c r="BCG1378" s="4"/>
      <c r="BCS1378" s="4"/>
      <c r="BCW1378" s="4"/>
      <c r="BDI1378" s="4"/>
      <c r="BDM1378" s="4"/>
      <c r="BDY1378" s="4"/>
      <c r="BEC1378" s="4"/>
      <c r="BEO1378" s="4"/>
    </row>
    <row r="1379" spans="1:1021 1033:1497" x14ac:dyDescent="0.2">
      <c r="A1379" s="4"/>
      <c r="D1379" s="16"/>
      <c r="CO1379" s="4"/>
      <c r="DA1379" s="4"/>
      <c r="DE1379" s="4"/>
      <c r="DQ1379" s="4"/>
      <c r="DU1379" s="4"/>
      <c r="EG1379" s="4"/>
      <c r="EK1379" s="4"/>
      <c r="EW1379" s="4"/>
      <c r="FA1379" s="4"/>
      <c r="FM1379" s="4"/>
      <c r="FQ1379" s="4"/>
      <c r="GC1379" s="4"/>
      <c r="GG1379" s="4"/>
      <c r="GS1379" s="4"/>
      <c r="GW1379" s="4"/>
      <c r="HI1379" s="4"/>
      <c r="HM1379" s="4"/>
      <c r="HY1379" s="4"/>
      <c r="IC1379" s="4"/>
      <c r="IO1379" s="4"/>
      <c r="IS1379" s="4"/>
      <c r="JE1379" s="4"/>
      <c r="JI1379" s="4"/>
      <c r="JU1379" s="4"/>
      <c r="JY1379" s="4"/>
      <c r="KK1379" s="4"/>
      <c r="KO1379" s="4"/>
      <c r="LA1379" s="4"/>
      <c r="LE1379" s="4"/>
      <c r="LQ1379" s="4"/>
      <c r="LU1379" s="4"/>
      <c r="MG1379" s="4"/>
      <c r="MK1379" s="4"/>
      <c r="MW1379" s="4"/>
      <c r="NA1379" s="4"/>
      <c r="NM1379" s="4"/>
      <c r="NQ1379" s="4"/>
      <c r="OC1379" s="4"/>
      <c r="OG1379" s="4"/>
      <c r="OS1379" s="4"/>
      <c r="OW1379" s="4"/>
      <c r="PI1379" s="4"/>
      <c r="PM1379" s="4"/>
      <c r="PY1379" s="4"/>
      <c r="QC1379" s="4"/>
      <c r="QO1379" s="4"/>
      <c r="QS1379" s="4"/>
      <c r="RE1379" s="4"/>
      <c r="RI1379" s="4"/>
      <c r="RU1379" s="4"/>
      <c r="RY1379" s="4"/>
      <c r="SK1379" s="4"/>
      <c r="SO1379" s="4"/>
      <c r="TA1379" s="4"/>
      <c r="TE1379" s="4"/>
      <c r="TQ1379" s="4"/>
      <c r="TU1379" s="4"/>
      <c r="UG1379" s="4"/>
      <c r="UK1379" s="4"/>
      <c r="UW1379" s="4"/>
      <c r="VA1379" s="4"/>
      <c r="VM1379" s="4"/>
      <c r="VQ1379" s="4"/>
      <c r="WC1379" s="4"/>
      <c r="WG1379" s="4"/>
      <c r="WS1379" s="4"/>
      <c r="WW1379" s="4"/>
      <c r="XI1379" s="4"/>
      <c r="XM1379" s="4"/>
      <c r="XY1379" s="4"/>
      <c r="YC1379" s="4"/>
      <c r="YO1379" s="4"/>
      <c r="YS1379" s="4"/>
      <c r="ZE1379" s="4"/>
      <c r="ZI1379" s="4"/>
      <c r="ZU1379" s="4"/>
      <c r="ZY1379" s="4"/>
      <c r="AAK1379" s="4"/>
      <c r="AAO1379" s="4"/>
      <c r="ABA1379" s="4"/>
      <c r="ABE1379" s="4"/>
      <c r="ABQ1379" s="4"/>
      <c r="ABU1379" s="4"/>
      <c r="ACG1379" s="4"/>
      <c r="ACK1379" s="4"/>
      <c r="ACW1379" s="4"/>
      <c r="ADA1379" s="4"/>
      <c r="ADM1379" s="4"/>
      <c r="ADQ1379" s="4"/>
      <c r="AEC1379" s="4"/>
      <c r="AEG1379" s="4"/>
      <c r="AES1379" s="4"/>
      <c r="AFM1379" s="4"/>
      <c r="AFY1379" s="4"/>
      <c r="AGC1379" s="4"/>
      <c r="AGO1379" s="4"/>
      <c r="AGS1379" s="4"/>
      <c r="AHE1379" s="4"/>
      <c r="AHI1379" s="4"/>
      <c r="AHU1379" s="4"/>
      <c r="AHY1379" s="4"/>
      <c r="AIK1379" s="4"/>
      <c r="AIO1379" s="4"/>
      <c r="AJA1379" s="4"/>
      <c r="AJE1379" s="4"/>
      <c r="AJQ1379" s="4"/>
      <c r="AJU1379" s="4"/>
      <c r="AKG1379" s="4"/>
      <c r="AKK1379" s="4"/>
      <c r="AKW1379" s="4"/>
      <c r="ALA1379" s="4"/>
      <c r="ALM1379" s="4"/>
      <c r="ALQ1379" s="4"/>
      <c r="AMC1379" s="4"/>
      <c r="AMG1379" s="4"/>
      <c r="AMS1379" s="4"/>
      <c r="AMW1379" s="4"/>
      <c r="ANI1379" s="4"/>
      <c r="ANM1379" s="4"/>
      <c r="ANY1379" s="4"/>
      <c r="AOC1379" s="4"/>
      <c r="AOO1379" s="4"/>
      <c r="AOS1379" s="4"/>
      <c r="APE1379" s="4"/>
      <c r="API1379" s="4"/>
      <c r="APU1379" s="4"/>
      <c r="APY1379" s="4"/>
      <c r="AQK1379" s="4"/>
      <c r="AQO1379" s="4"/>
      <c r="ARA1379" s="4"/>
      <c r="ARE1379" s="4"/>
      <c r="ARQ1379" s="4"/>
      <c r="ARU1379" s="4"/>
      <c r="ASG1379" s="4"/>
      <c r="ASK1379" s="4"/>
      <c r="ASW1379" s="4"/>
      <c r="ATA1379" s="4"/>
      <c r="ATM1379" s="4"/>
      <c r="ATQ1379" s="4"/>
      <c r="AUC1379" s="4"/>
      <c r="AUG1379" s="4"/>
      <c r="AUS1379" s="4"/>
      <c r="AUW1379" s="4"/>
      <c r="AVI1379" s="4"/>
      <c r="AVM1379" s="4"/>
      <c r="AVY1379" s="4"/>
      <c r="AWC1379" s="4"/>
      <c r="AWO1379" s="4"/>
      <c r="AWS1379" s="4"/>
      <c r="AXE1379" s="4"/>
      <c r="AXI1379" s="4"/>
      <c r="AXU1379" s="4"/>
      <c r="AXY1379" s="4"/>
      <c r="AYK1379" s="4"/>
      <c r="AYO1379" s="4"/>
      <c r="AZA1379" s="4"/>
      <c r="AZE1379" s="4"/>
      <c r="AZQ1379" s="4"/>
      <c r="AZU1379" s="4"/>
      <c r="BAG1379" s="4"/>
      <c r="BAK1379" s="4"/>
      <c r="BAW1379" s="4"/>
      <c r="BBA1379" s="4"/>
      <c r="BBM1379" s="4"/>
      <c r="BBQ1379" s="4"/>
      <c r="BCC1379" s="4"/>
      <c r="BCG1379" s="4"/>
      <c r="BCS1379" s="4"/>
      <c r="BCW1379" s="4"/>
      <c r="BDI1379" s="4"/>
      <c r="BDM1379" s="4"/>
      <c r="BDY1379" s="4"/>
      <c r="BEC1379" s="4"/>
      <c r="BEO1379" s="4"/>
    </row>
    <row r="1380" spans="1:1021 1033:1497" x14ac:dyDescent="0.2">
      <c r="A1380" s="4"/>
      <c r="D1380" s="16"/>
      <c r="CO1380" s="4"/>
      <c r="DA1380" s="4"/>
      <c r="DE1380" s="4"/>
      <c r="DQ1380" s="4"/>
      <c r="DU1380" s="4"/>
      <c r="EG1380" s="4"/>
      <c r="EK1380" s="4"/>
      <c r="EW1380" s="4"/>
      <c r="FA1380" s="4"/>
      <c r="FM1380" s="4"/>
      <c r="FQ1380" s="4"/>
      <c r="GC1380" s="4"/>
      <c r="GG1380" s="4"/>
      <c r="GS1380" s="4"/>
      <c r="GW1380" s="4"/>
      <c r="HI1380" s="4"/>
      <c r="HM1380" s="4"/>
      <c r="HY1380" s="4"/>
      <c r="IC1380" s="4"/>
      <c r="IO1380" s="4"/>
      <c r="IS1380" s="4"/>
      <c r="JE1380" s="4"/>
      <c r="JI1380" s="4"/>
      <c r="JU1380" s="4"/>
      <c r="JY1380" s="4"/>
      <c r="KK1380" s="4"/>
      <c r="KO1380" s="4"/>
      <c r="LA1380" s="4"/>
      <c r="LE1380" s="4"/>
      <c r="LQ1380" s="4"/>
      <c r="LU1380" s="4"/>
      <c r="MG1380" s="4"/>
      <c r="MK1380" s="4"/>
      <c r="MW1380" s="4"/>
      <c r="NA1380" s="4"/>
      <c r="NM1380" s="4"/>
      <c r="NQ1380" s="4"/>
      <c r="OC1380" s="4"/>
      <c r="OG1380" s="4"/>
      <c r="OS1380" s="4"/>
      <c r="OW1380" s="4"/>
      <c r="PI1380" s="4"/>
      <c r="PM1380" s="4"/>
      <c r="PY1380" s="4"/>
      <c r="QC1380" s="4"/>
      <c r="QO1380" s="4"/>
      <c r="QS1380" s="4"/>
      <c r="RE1380" s="4"/>
      <c r="RI1380" s="4"/>
      <c r="RU1380" s="4"/>
      <c r="RY1380" s="4"/>
      <c r="SK1380" s="4"/>
      <c r="SO1380" s="4"/>
      <c r="TA1380" s="4"/>
      <c r="TE1380" s="4"/>
      <c r="TQ1380" s="4"/>
      <c r="TU1380" s="4"/>
      <c r="UG1380" s="4"/>
      <c r="UK1380" s="4"/>
      <c r="UW1380" s="4"/>
      <c r="VA1380" s="4"/>
      <c r="VM1380" s="4"/>
      <c r="VQ1380" s="4"/>
      <c r="WC1380" s="4"/>
      <c r="WG1380" s="4"/>
      <c r="WS1380" s="4"/>
      <c r="WW1380" s="4"/>
      <c r="XI1380" s="4"/>
      <c r="XM1380" s="4"/>
      <c r="XY1380" s="4"/>
      <c r="YC1380" s="4"/>
      <c r="YO1380" s="4"/>
      <c r="YS1380" s="4"/>
      <c r="ZE1380" s="4"/>
      <c r="ZI1380" s="4"/>
      <c r="ZU1380" s="4"/>
      <c r="ZY1380" s="4"/>
      <c r="AAK1380" s="4"/>
      <c r="AAO1380" s="4"/>
      <c r="ABA1380" s="4"/>
      <c r="ABE1380" s="4"/>
      <c r="ABQ1380" s="4"/>
      <c r="ABU1380" s="4"/>
      <c r="ACG1380" s="4"/>
      <c r="ACK1380" s="4"/>
      <c r="ACW1380" s="4"/>
      <c r="ADA1380" s="4"/>
      <c r="ADM1380" s="4"/>
      <c r="ADQ1380" s="4"/>
      <c r="AEC1380" s="4"/>
      <c r="AEG1380" s="4"/>
      <c r="AES1380" s="4"/>
      <c r="AFM1380" s="4"/>
      <c r="AFY1380" s="4"/>
      <c r="AGC1380" s="4"/>
      <c r="AGO1380" s="4"/>
      <c r="AGS1380" s="4"/>
      <c r="AHE1380" s="4"/>
      <c r="AHI1380" s="4"/>
      <c r="AHU1380" s="4"/>
      <c r="AHY1380" s="4"/>
      <c r="AIK1380" s="4"/>
      <c r="AIO1380" s="4"/>
      <c r="AJA1380" s="4"/>
      <c r="AJE1380" s="4"/>
      <c r="AJQ1380" s="4"/>
      <c r="AJU1380" s="4"/>
      <c r="AKG1380" s="4"/>
      <c r="AKK1380" s="4"/>
      <c r="AKW1380" s="4"/>
      <c r="ALA1380" s="4"/>
      <c r="ALM1380" s="4"/>
      <c r="ALQ1380" s="4"/>
      <c r="AMC1380" s="4"/>
      <c r="AMG1380" s="4"/>
      <c r="AMS1380" s="4"/>
      <c r="AMW1380" s="4"/>
      <c r="ANI1380" s="4"/>
      <c r="ANM1380" s="4"/>
      <c r="ANY1380" s="4"/>
      <c r="AOC1380" s="4"/>
      <c r="AOO1380" s="4"/>
      <c r="AOS1380" s="4"/>
      <c r="APE1380" s="4"/>
      <c r="API1380" s="4"/>
      <c r="APU1380" s="4"/>
      <c r="APY1380" s="4"/>
      <c r="AQK1380" s="4"/>
      <c r="AQO1380" s="4"/>
      <c r="ARA1380" s="4"/>
      <c r="ARE1380" s="4"/>
      <c r="ARQ1380" s="4"/>
      <c r="ARU1380" s="4"/>
      <c r="ASG1380" s="4"/>
      <c r="ASK1380" s="4"/>
      <c r="ASW1380" s="4"/>
      <c r="ATA1380" s="4"/>
      <c r="ATM1380" s="4"/>
      <c r="ATQ1380" s="4"/>
      <c r="AUC1380" s="4"/>
      <c r="AUG1380" s="4"/>
      <c r="AUS1380" s="4"/>
      <c r="AUW1380" s="4"/>
      <c r="AVI1380" s="4"/>
      <c r="AVM1380" s="4"/>
      <c r="AVY1380" s="4"/>
      <c r="AWC1380" s="4"/>
      <c r="AWO1380" s="4"/>
      <c r="AWS1380" s="4"/>
      <c r="AXE1380" s="4"/>
      <c r="AXI1380" s="4"/>
      <c r="AXU1380" s="4"/>
      <c r="AXY1380" s="4"/>
      <c r="AYK1380" s="4"/>
      <c r="AYO1380" s="4"/>
      <c r="AZA1380" s="4"/>
      <c r="AZE1380" s="4"/>
      <c r="AZQ1380" s="4"/>
      <c r="AZU1380" s="4"/>
      <c r="BAG1380" s="4"/>
      <c r="BAK1380" s="4"/>
      <c r="BAW1380" s="4"/>
      <c r="BBA1380" s="4"/>
      <c r="BBM1380" s="4"/>
      <c r="BBQ1380" s="4"/>
      <c r="BCC1380" s="4"/>
      <c r="BCG1380" s="4"/>
      <c r="BCS1380" s="4"/>
      <c r="BCW1380" s="4"/>
      <c r="BDI1380" s="4"/>
      <c r="BDM1380" s="4"/>
      <c r="BDY1380" s="4"/>
      <c r="BEC1380" s="4"/>
      <c r="BEO1380" s="4"/>
    </row>
    <row r="1381" spans="1:1021 1033:1497" x14ac:dyDescent="0.2">
      <c r="A1381" s="4"/>
      <c r="D1381" s="16"/>
      <c r="CO1381" s="4"/>
      <c r="DA1381" s="4"/>
      <c r="DE1381" s="4"/>
      <c r="DQ1381" s="4"/>
      <c r="DU1381" s="4"/>
      <c r="EG1381" s="4"/>
      <c r="EK1381" s="4"/>
      <c r="EW1381" s="4"/>
      <c r="FA1381" s="4"/>
      <c r="FM1381" s="4"/>
      <c r="FQ1381" s="4"/>
      <c r="GC1381" s="4"/>
      <c r="GG1381" s="4"/>
      <c r="GS1381" s="4"/>
      <c r="GW1381" s="4"/>
      <c r="HI1381" s="4"/>
      <c r="HM1381" s="4"/>
      <c r="HY1381" s="4"/>
      <c r="IC1381" s="4"/>
      <c r="IO1381" s="4"/>
      <c r="IS1381" s="4"/>
      <c r="JE1381" s="4"/>
      <c r="JI1381" s="4"/>
      <c r="JU1381" s="4"/>
      <c r="JY1381" s="4"/>
      <c r="KK1381" s="4"/>
      <c r="KO1381" s="4"/>
      <c r="LA1381" s="4"/>
      <c r="LE1381" s="4"/>
      <c r="LQ1381" s="4"/>
      <c r="LU1381" s="4"/>
      <c r="MG1381" s="4"/>
      <c r="MK1381" s="4"/>
      <c r="MW1381" s="4"/>
      <c r="NA1381" s="4"/>
      <c r="NM1381" s="4"/>
      <c r="NQ1381" s="4"/>
      <c r="OC1381" s="4"/>
      <c r="OG1381" s="4"/>
      <c r="OS1381" s="4"/>
      <c r="OW1381" s="4"/>
      <c r="PI1381" s="4"/>
      <c r="PM1381" s="4"/>
      <c r="PY1381" s="4"/>
      <c r="QC1381" s="4"/>
      <c r="QO1381" s="4"/>
      <c r="QS1381" s="4"/>
      <c r="RE1381" s="4"/>
      <c r="RI1381" s="4"/>
      <c r="RU1381" s="4"/>
      <c r="RY1381" s="4"/>
      <c r="SK1381" s="4"/>
      <c r="SO1381" s="4"/>
      <c r="TA1381" s="4"/>
      <c r="TE1381" s="4"/>
      <c r="TQ1381" s="4"/>
      <c r="TU1381" s="4"/>
      <c r="UG1381" s="4"/>
      <c r="UK1381" s="4"/>
      <c r="UW1381" s="4"/>
      <c r="VA1381" s="4"/>
      <c r="VM1381" s="4"/>
      <c r="VQ1381" s="4"/>
      <c r="WC1381" s="4"/>
      <c r="WG1381" s="4"/>
      <c r="WS1381" s="4"/>
      <c r="WW1381" s="4"/>
      <c r="XI1381" s="4"/>
      <c r="XM1381" s="4"/>
      <c r="XY1381" s="4"/>
      <c r="YC1381" s="4"/>
      <c r="YO1381" s="4"/>
      <c r="YS1381" s="4"/>
      <c r="ZE1381" s="4"/>
      <c r="ZI1381" s="4"/>
      <c r="ZU1381" s="4"/>
      <c r="ZY1381" s="4"/>
      <c r="AAK1381" s="4"/>
      <c r="AAO1381" s="4"/>
      <c r="ABA1381" s="4"/>
      <c r="ABE1381" s="4"/>
      <c r="ABQ1381" s="4"/>
      <c r="ABU1381" s="4"/>
      <c r="ACG1381" s="4"/>
      <c r="ACK1381" s="4"/>
      <c r="ACW1381" s="4"/>
      <c r="ADA1381" s="4"/>
      <c r="ADM1381" s="4"/>
      <c r="ADQ1381" s="4"/>
      <c r="AEC1381" s="4"/>
      <c r="AEG1381" s="4"/>
      <c r="AES1381" s="4"/>
      <c r="AFM1381" s="4"/>
      <c r="AFY1381" s="4"/>
      <c r="AGC1381" s="4"/>
      <c r="AGO1381" s="4"/>
      <c r="AGS1381" s="4"/>
      <c r="AHE1381" s="4"/>
      <c r="AHI1381" s="4"/>
      <c r="AHU1381" s="4"/>
      <c r="AHY1381" s="4"/>
      <c r="AIK1381" s="4"/>
      <c r="AIO1381" s="4"/>
      <c r="AJA1381" s="4"/>
      <c r="AJE1381" s="4"/>
      <c r="AJQ1381" s="4"/>
      <c r="AJU1381" s="4"/>
      <c r="AKG1381" s="4"/>
      <c r="AKK1381" s="4"/>
      <c r="AKW1381" s="4"/>
      <c r="ALA1381" s="4"/>
      <c r="ALM1381" s="4"/>
      <c r="ALQ1381" s="4"/>
      <c r="AMC1381" s="4"/>
      <c r="AMG1381" s="4"/>
      <c r="AMS1381" s="4"/>
      <c r="AMW1381" s="4"/>
      <c r="ANI1381" s="4"/>
      <c r="ANM1381" s="4"/>
      <c r="ANY1381" s="4"/>
      <c r="AOC1381" s="4"/>
      <c r="AOO1381" s="4"/>
      <c r="AOS1381" s="4"/>
      <c r="APE1381" s="4"/>
      <c r="API1381" s="4"/>
      <c r="APU1381" s="4"/>
      <c r="APY1381" s="4"/>
      <c r="AQK1381" s="4"/>
      <c r="AQO1381" s="4"/>
      <c r="ARA1381" s="4"/>
      <c r="ARE1381" s="4"/>
      <c r="ARQ1381" s="4"/>
      <c r="ARU1381" s="4"/>
      <c r="ASG1381" s="4"/>
      <c r="ASK1381" s="4"/>
      <c r="ASW1381" s="4"/>
      <c r="ATA1381" s="4"/>
      <c r="ATM1381" s="4"/>
      <c r="ATQ1381" s="4"/>
      <c r="AUC1381" s="4"/>
      <c r="AUG1381" s="4"/>
      <c r="AUS1381" s="4"/>
      <c r="AUW1381" s="4"/>
      <c r="AVI1381" s="4"/>
      <c r="AVM1381" s="4"/>
      <c r="AVY1381" s="4"/>
      <c r="AWC1381" s="4"/>
      <c r="AWO1381" s="4"/>
      <c r="AWS1381" s="4"/>
      <c r="AXE1381" s="4"/>
      <c r="AXI1381" s="4"/>
      <c r="AXU1381" s="4"/>
      <c r="AXY1381" s="4"/>
      <c r="AYK1381" s="4"/>
      <c r="AYO1381" s="4"/>
      <c r="AZA1381" s="4"/>
      <c r="AZE1381" s="4"/>
      <c r="AZQ1381" s="4"/>
      <c r="AZU1381" s="4"/>
      <c r="BAG1381" s="4"/>
      <c r="BAK1381" s="4"/>
      <c r="BAW1381" s="4"/>
      <c r="BBA1381" s="4"/>
      <c r="BBM1381" s="4"/>
      <c r="BBQ1381" s="4"/>
      <c r="BCC1381" s="4"/>
      <c r="BCG1381" s="4"/>
      <c r="BCS1381" s="4"/>
      <c r="BCW1381" s="4"/>
      <c r="BDI1381" s="4"/>
      <c r="BDM1381" s="4"/>
      <c r="BDY1381" s="4"/>
      <c r="BEC1381" s="4"/>
      <c r="BEO1381" s="4"/>
    </row>
    <row r="1382" spans="1:1021 1033:1497" x14ac:dyDescent="0.2">
      <c r="A1382" s="4"/>
      <c r="D1382" s="16"/>
      <c r="CO1382" s="4"/>
      <c r="DA1382" s="4"/>
      <c r="DE1382" s="4"/>
      <c r="DQ1382" s="4"/>
      <c r="DU1382" s="4"/>
      <c r="EG1382" s="4"/>
      <c r="EK1382" s="4"/>
      <c r="EW1382" s="4"/>
      <c r="FA1382" s="4"/>
      <c r="FM1382" s="4"/>
      <c r="FQ1382" s="4"/>
      <c r="GC1382" s="4"/>
      <c r="GG1382" s="4"/>
      <c r="GS1382" s="4"/>
      <c r="GW1382" s="4"/>
      <c r="HI1382" s="4"/>
      <c r="HM1382" s="4"/>
      <c r="HY1382" s="4"/>
      <c r="IC1382" s="4"/>
      <c r="IO1382" s="4"/>
      <c r="IS1382" s="4"/>
      <c r="JE1382" s="4"/>
      <c r="JI1382" s="4"/>
      <c r="JU1382" s="4"/>
      <c r="JY1382" s="4"/>
      <c r="KK1382" s="4"/>
      <c r="KO1382" s="4"/>
      <c r="LA1382" s="4"/>
      <c r="LE1382" s="4"/>
      <c r="LQ1382" s="4"/>
      <c r="LU1382" s="4"/>
      <c r="MG1382" s="4"/>
      <c r="MK1382" s="4"/>
      <c r="MW1382" s="4"/>
      <c r="NA1382" s="4"/>
      <c r="NM1382" s="4"/>
      <c r="NQ1382" s="4"/>
      <c r="OC1382" s="4"/>
      <c r="OG1382" s="4"/>
      <c r="OS1382" s="4"/>
      <c r="OW1382" s="4"/>
      <c r="PI1382" s="4"/>
      <c r="PM1382" s="4"/>
      <c r="PY1382" s="4"/>
      <c r="QC1382" s="4"/>
      <c r="QO1382" s="4"/>
      <c r="QS1382" s="4"/>
      <c r="RE1382" s="4"/>
      <c r="RI1382" s="4"/>
      <c r="RU1382" s="4"/>
      <c r="RY1382" s="4"/>
      <c r="SK1382" s="4"/>
      <c r="SO1382" s="4"/>
      <c r="TA1382" s="4"/>
      <c r="TE1382" s="4"/>
      <c r="TQ1382" s="4"/>
      <c r="TU1382" s="4"/>
      <c r="UG1382" s="4"/>
      <c r="UK1382" s="4"/>
      <c r="UW1382" s="4"/>
      <c r="VA1382" s="4"/>
      <c r="VM1382" s="4"/>
      <c r="VQ1382" s="4"/>
      <c r="WC1382" s="4"/>
      <c r="WG1382" s="4"/>
      <c r="WS1382" s="4"/>
      <c r="WW1382" s="4"/>
      <c r="XI1382" s="4"/>
      <c r="XM1382" s="4"/>
      <c r="XY1382" s="4"/>
      <c r="YC1382" s="4"/>
      <c r="YO1382" s="4"/>
      <c r="YS1382" s="4"/>
      <c r="ZE1382" s="4"/>
      <c r="ZI1382" s="4"/>
      <c r="ZU1382" s="4"/>
      <c r="ZY1382" s="4"/>
      <c r="AAK1382" s="4"/>
      <c r="AAO1382" s="4"/>
      <c r="ABA1382" s="4"/>
      <c r="ABE1382" s="4"/>
      <c r="ABQ1382" s="4"/>
      <c r="ABU1382" s="4"/>
      <c r="ACG1382" s="4"/>
      <c r="ACK1382" s="4"/>
      <c r="ACW1382" s="4"/>
      <c r="ADA1382" s="4"/>
      <c r="ADM1382" s="4"/>
      <c r="ADQ1382" s="4"/>
      <c r="AEC1382" s="4"/>
      <c r="AEG1382" s="4"/>
      <c r="AES1382" s="4"/>
      <c r="AFM1382" s="4"/>
      <c r="AFY1382" s="4"/>
      <c r="AGC1382" s="4"/>
      <c r="AGO1382" s="4"/>
      <c r="AGS1382" s="4"/>
      <c r="AHE1382" s="4"/>
      <c r="AHI1382" s="4"/>
      <c r="AHU1382" s="4"/>
      <c r="AHY1382" s="4"/>
      <c r="AIK1382" s="4"/>
      <c r="AIO1382" s="4"/>
      <c r="AJA1382" s="4"/>
      <c r="AJE1382" s="4"/>
      <c r="AJQ1382" s="4"/>
      <c r="AJU1382" s="4"/>
      <c r="AKG1382" s="4"/>
      <c r="AKK1382" s="4"/>
      <c r="AKW1382" s="4"/>
      <c r="ALA1382" s="4"/>
      <c r="ALM1382" s="4"/>
      <c r="ALQ1382" s="4"/>
      <c r="AMC1382" s="4"/>
      <c r="AMG1382" s="4"/>
      <c r="AMS1382" s="4"/>
      <c r="AMW1382" s="4"/>
      <c r="ANI1382" s="4"/>
      <c r="ANM1382" s="4"/>
      <c r="ANY1382" s="4"/>
      <c r="AOC1382" s="4"/>
      <c r="AOO1382" s="4"/>
      <c r="AOS1382" s="4"/>
      <c r="APE1382" s="4"/>
      <c r="API1382" s="4"/>
      <c r="APU1382" s="4"/>
      <c r="APY1382" s="4"/>
      <c r="AQK1382" s="4"/>
      <c r="AQO1382" s="4"/>
      <c r="ARA1382" s="4"/>
      <c r="ARE1382" s="4"/>
      <c r="ARQ1382" s="4"/>
      <c r="ARU1382" s="4"/>
      <c r="ASG1382" s="4"/>
      <c r="ASK1382" s="4"/>
      <c r="ASW1382" s="4"/>
      <c r="ATA1382" s="4"/>
      <c r="ATM1382" s="4"/>
      <c r="ATQ1382" s="4"/>
      <c r="AUC1382" s="4"/>
      <c r="AUG1382" s="4"/>
      <c r="AUS1382" s="4"/>
      <c r="AUW1382" s="4"/>
      <c r="AVI1382" s="4"/>
      <c r="AVM1382" s="4"/>
      <c r="AVY1382" s="4"/>
      <c r="AWC1382" s="4"/>
      <c r="AWO1382" s="4"/>
      <c r="AWS1382" s="4"/>
      <c r="AXE1382" s="4"/>
      <c r="AXI1382" s="4"/>
      <c r="AXU1382" s="4"/>
      <c r="AXY1382" s="4"/>
      <c r="AYK1382" s="4"/>
      <c r="AYO1382" s="4"/>
      <c r="AZA1382" s="4"/>
      <c r="AZE1382" s="4"/>
      <c r="AZQ1382" s="4"/>
      <c r="AZU1382" s="4"/>
      <c r="BAG1382" s="4"/>
      <c r="BAK1382" s="4"/>
      <c r="BAW1382" s="4"/>
      <c r="BBA1382" s="4"/>
      <c r="BBM1382" s="4"/>
      <c r="BBQ1382" s="4"/>
      <c r="BCC1382" s="4"/>
      <c r="BCG1382" s="4"/>
      <c r="BCS1382" s="4"/>
      <c r="BCW1382" s="4"/>
      <c r="BDI1382" s="4"/>
      <c r="BDM1382" s="4"/>
      <c r="BDY1382" s="4"/>
      <c r="BEC1382" s="4"/>
      <c r="BEO1382" s="4"/>
    </row>
    <row r="1383" spans="1:1021 1033:1497" x14ac:dyDescent="0.2">
      <c r="A1383" s="4"/>
      <c r="D1383" s="16"/>
      <c r="CO1383" s="4"/>
      <c r="DA1383" s="4"/>
      <c r="DE1383" s="4"/>
      <c r="DQ1383" s="4"/>
      <c r="DU1383" s="4"/>
      <c r="EG1383" s="4"/>
      <c r="EK1383" s="4"/>
      <c r="EW1383" s="4"/>
      <c r="FA1383" s="4"/>
      <c r="FM1383" s="4"/>
      <c r="FQ1383" s="4"/>
      <c r="GC1383" s="4"/>
      <c r="GG1383" s="4"/>
      <c r="GS1383" s="4"/>
      <c r="GW1383" s="4"/>
      <c r="HI1383" s="4"/>
      <c r="HM1383" s="4"/>
      <c r="HY1383" s="4"/>
      <c r="IC1383" s="4"/>
      <c r="IO1383" s="4"/>
      <c r="IS1383" s="4"/>
      <c r="JE1383" s="4"/>
      <c r="JI1383" s="4"/>
      <c r="JU1383" s="4"/>
      <c r="JY1383" s="4"/>
      <c r="KK1383" s="4"/>
      <c r="KO1383" s="4"/>
      <c r="LA1383" s="4"/>
      <c r="LE1383" s="4"/>
      <c r="LQ1383" s="4"/>
      <c r="LU1383" s="4"/>
      <c r="MG1383" s="4"/>
      <c r="MK1383" s="4"/>
      <c r="MW1383" s="4"/>
      <c r="NA1383" s="4"/>
      <c r="NM1383" s="4"/>
      <c r="NQ1383" s="4"/>
      <c r="OC1383" s="4"/>
      <c r="OG1383" s="4"/>
      <c r="OS1383" s="4"/>
      <c r="OW1383" s="4"/>
      <c r="PI1383" s="4"/>
      <c r="PM1383" s="4"/>
      <c r="PY1383" s="4"/>
      <c r="QC1383" s="4"/>
      <c r="QO1383" s="4"/>
      <c r="QS1383" s="4"/>
      <c r="RE1383" s="4"/>
      <c r="RI1383" s="4"/>
      <c r="RU1383" s="4"/>
      <c r="RY1383" s="4"/>
      <c r="SK1383" s="4"/>
      <c r="SO1383" s="4"/>
      <c r="TA1383" s="4"/>
      <c r="TE1383" s="4"/>
      <c r="TQ1383" s="4"/>
      <c r="TU1383" s="4"/>
      <c r="UG1383" s="4"/>
      <c r="UK1383" s="4"/>
      <c r="UW1383" s="4"/>
      <c r="VA1383" s="4"/>
      <c r="VM1383" s="4"/>
      <c r="VQ1383" s="4"/>
      <c r="WC1383" s="4"/>
      <c r="WG1383" s="4"/>
      <c r="WS1383" s="4"/>
      <c r="WW1383" s="4"/>
      <c r="XI1383" s="4"/>
      <c r="XM1383" s="4"/>
      <c r="XY1383" s="4"/>
      <c r="YC1383" s="4"/>
      <c r="YO1383" s="4"/>
      <c r="YS1383" s="4"/>
      <c r="ZE1383" s="4"/>
      <c r="ZI1383" s="4"/>
      <c r="ZU1383" s="4"/>
      <c r="ZY1383" s="4"/>
      <c r="AAK1383" s="4"/>
      <c r="AAO1383" s="4"/>
      <c r="ABA1383" s="4"/>
      <c r="ABE1383" s="4"/>
      <c r="ABQ1383" s="4"/>
      <c r="ABU1383" s="4"/>
      <c r="ACG1383" s="4"/>
      <c r="ACK1383" s="4"/>
      <c r="ACW1383" s="4"/>
      <c r="ADA1383" s="4"/>
      <c r="ADM1383" s="4"/>
      <c r="ADQ1383" s="4"/>
      <c r="AEC1383" s="4"/>
      <c r="AEG1383" s="4"/>
      <c r="AES1383" s="4"/>
      <c r="AFM1383" s="4"/>
      <c r="AFY1383" s="4"/>
      <c r="AGC1383" s="4"/>
      <c r="AGO1383" s="4"/>
      <c r="AGS1383" s="4"/>
      <c r="AHE1383" s="4"/>
      <c r="AHI1383" s="4"/>
      <c r="AHU1383" s="4"/>
      <c r="AHY1383" s="4"/>
      <c r="AIK1383" s="4"/>
      <c r="AIO1383" s="4"/>
      <c r="AJA1383" s="4"/>
      <c r="AJE1383" s="4"/>
      <c r="AJQ1383" s="4"/>
      <c r="AJU1383" s="4"/>
      <c r="AKG1383" s="4"/>
      <c r="AKK1383" s="4"/>
      <c r="AKW1383" s="4"/>
      <c r="ALA1383" s="4"/>
      <c r="ALM1383" s="4"/>
      <c r="ALQ1383" s="4"/>
      <c r="AMC1383" s="4"/>
      <c r="AMG1383" s="4"/>
      <c r="AMS1383" s="4"/>
      <c r="AMW1383" s="4"/>
      <c r="ANI1383" s="4"/>
      <c r="ANM1383" s="4"/>
      <c r="ANY1383" s="4"/>
      <c r="AOC1383" s="4"/>
      <c r="AOO1383" s="4"/>
      <c r="AOS1383" s="4"/>
      <c r="APE1383" s="4"/>
      <c r="API1383" s="4"/>
      <c r="APU1383" s="4"/>
      <c r="APY1383" s="4"/>
      <c r="AQK1383" s="4"/>
      <c r="AQO1383" s="4"/>
      <c r="ARA1383" s="4"/>
      <c r="ARE1383" s="4"/>
      <c r="ARQ1383" s="4"/>
      <c r="ARU1383" s="4"/>
      <c r="ASG1383" s="4"/>
      <c r="ASK1383" s="4"/>
      <c r="ASW1383" s="4"/>
      <c r="ATA1383" s="4"/>
      <c r="ATM1383" s="4"/>
      <c r="ATQ1383" s="4"/>
      <c r="AUC1383" s="4"/>
      <c r="AUG1383" s="4"/>
      <c r="AUS1383" s="4"/>
      <c r="AUW1383" s="4"/>
      <c r="AVI1383" s="4"/>
      <c r="AVM1383" s="4"/>
      <c r="AVY1383" s="4"/>
      <c r="AWC1383" s="4"/>
      <c r="AWO1383" s="4"/>
      <c r="AWS1383" s="4"/>
      <c r="AXE1383" s="4"/>
      <c r="AXI1383" s="4"/>
      <c r="AXU1383" s="4"/>
      <c r="AXY1383" s="4"/>
      <c r="AYK1383" s="4"/>
      <c r="AYO1383" s="4"/>
      <c r="AZA1383" s="4"/>
      <c r="AZE1383" s="4"/>
      <c r="AZQ1383" s="4"/>
      <c r="AZU1383" s="4"/>
      <c r="BAG1383" s="4"/>
      <c r="BAK1383" s="4"/>
      <c r="BAW1383" s="4"/>
      <c r="BBA1383" s="4"/>
      <c r="BBM1383" s="4"/>
      <c r="BBQ1383" s="4"/>
      <c r="BCC1383" s="4"/>
      <c r="BCG1383" s="4"/>
      <c r="BCS1383" s="4"/>
      <c r="BCW1383" s="4"/>
      <c r="BDI1383" s="4"/>
      <c r="BDM1383" s="4"/>
      <c r="BDY1383" s="4"/>
      <c r="BEC1383" s="4"/>
      <c r="BEO1383" s="4"/>
    </row>
    <row r="1384" spans="1:1021 1033:1497" x14ac:dyDescent="0.2">
      <c r="A1384" s="4"/>
      <c r="D1384" s="16"/>
      <c r="CO1384" s="4"/>
      <c r="DA1384" s="4"/>
      <c r="DE1384" s="4"/>
      <c r="DQ1384" s="4"/>
      <c r="DU1384" s="4"/>
      <c r="EG1384" s="4"/>
      <c r="EK1384" s="4"/>
      <c r="EW1384" s="4"/>
      <c r="FA1384" s="4"/>
      <c r="FM1384" s="4"/>
      <c r="FQ1384" s="4"/>
      <c r="GC1384" s="4"/>
      <c r="GG1384" s="4"/>
      <c r="GS1384" s="4"/>
      <c r="GW1384" s="4"/>
      <c r="HI1384" s="4"/>
      <c r="HM1384" s="4"/>
      <c r="HY1384" s="4"/>
      <c r="IC1384" s="4"/>
      <c r="IO1384" s="4"/>
      <c r="IS1384" s="4"/>
      <c r="JE1384" s="4"/>
      <c r="JI1384" s="4"/>
      <c r="JU1384" s="4"/>
      <c r="JY1384" s="4"/>
      <c r="KK1384" s="4"/>
      <c r="KO1384" s="4"/>
      <c r="LA1384" s="4"/>
      <c r="LE1384" s="4"/>
      <c r="LQ1384" s="4"/>
      <c r="LU1384" s="4"/>
      <c r="MG1384" s="4"/>
      <c r="MK1384" s="4"/>
      <c r="MW1384" s="4"/>
      <c r="NA1384" s="4"/>
      <c r="NM1384" s="4"/>
      <c r="NQ1384" s="4"/>
      <c r="OC1384" s="4"/>
      <c r="OG1384" s="4"/>
      <c r="OS1384" s="4"/>
      <c r="OW1384" s="4"/>
      <c r="PI1384" s="4"/>
      <c r="PM1384" s="4"/>
      <c r="PY1384" s="4"/>
      <c r="QC1384" s="4"/>
      <c r="QO1384" s="4"/>
      <c r="QS1384" s="4"/>
      <c r="RE1384" s="4"/>
      <c r="RI1384" s="4"/>
      <c r="RU1384" s="4"/>
      <c r="RY1384" s="4"/>
      <c r="SK1384" s="4"/>
      <c r="SO1384" s="4"/>
      <c r="TA1384" s="4"/>
      <c r="TE1384" s="4"/>
      <c r="TQ1384" s="4"/>
      <c r="TU1384" s="4"/>
      <c r="UG1384" s="4"/>
      <c r="UK1384" s="4"/>
      <c r="UW1384" s="4"/>
      <c r="VA1384" s="4"/>
      <c r="VM1384" s="4"/>
      <c r="VQ1384" s="4"/>
      <c r="WC1384" s="4"/>
      <c r="WG1384" s="4"/>
      <c r="WS1384" s="4"/>
      <c r="WW1384" s="4"/>
      <c r="XI1384" s="4"/>
      <c r="XM1384" s="4"/>
      <c r="XY1384" s="4"/>
      <c r="YC1384" s="4"/>
      <c r="YO1384" s="4"/>
      <c r="YS1384" s="4"/>
      <c r="ZE1384" s="4"/>
      <c r="ZI1384" s="4"/>
      <c r="ZU1384" s="4"/>
      <c r="ZY1384" s="4"/>
      <c r="AAK1384" s="4"/>
      <c r="AAO1384" s="4"/>
      <c r="ABA1384" s="4"/>
      <c r="ABE1384" s="4"/>
      <c r="ABQ1384" s="4"/>
      <c r="ABU1384" s="4"/>
      <c r="ACG1384" s="4"/>
      <c r="ACK1384" s="4"/>
      <c r="ACW1384" s="4"/>
      <c r="ADA1384" s="4"/>
      <c r="ADM1384" s="4"/>
      <c r="ADQ1384" s="4"/>
      <c r="AEC1384" s="4"/>
      <c r="AEG1384" s="4"/>
      <c r="AES1384" s="4"/>
      <c r="AFM1384" s="4"/>
      <c r="AFY1384" s="4"/>
      <c r="AGC1384" s="4"/>
      <c r="AGO1384" s="4"/>
      <c r="AGS1384" s="4"/>
      <c r="AHE1384" s="4"/>
      <c r="AHI1384" s="4"/>
      <c r="AHU1384" s="4"/>
      <c r="AHY1384" s="4"/>
      <c r="AIK1384" s="4"/>
      <c r="AIO1384" s="4"/>
      <c r="AJA1384" s="4"/>
      <c r="AJE1384" s="4"/>
      <c r="AJQ1384" s="4"/>
      <c r="AJU1384" s="4"/>
      <c r="AKG1384" s="4"/>
      <c r="AKK1384" s="4"/>
      <c r="AKW1384" s="4"/>
      <c r="ALA1384" s="4"/>
      <c r="ALM1384" s="4"/>
      <c r="ALQ1384" s="4"/>
      <c r="AMC1384" s="4"/>
      <c r="AMG1384" s="4"/>
      <c r="AMS1384" s="4"/>
      <c r="AMW1384" s="4"/>
      <c r="ANI1384" s="4"/>
      <c r="ANM1384" s="4"/>
      <c r="ANY1384" s="4"/>
      <c r="AOC1384" s="4"/>
      <c r="AOO1384" s="4"/>
      <c r="AOS1384" s="4"/>
      <c r="APE1384" s="4"/>
      <c r="API1384" s="4"/>
      <c r="APU1384" s="4"/>
      <c r="APY1384" s="4"/>
      <c r="AQK1384" s="4"/>
      <c r="AQO1384" s="4"/>
      <c r="ARA1384" s="4"/>
      <c r="ARE1384" s="4"/>
      <c r="ARQ1384" s="4"/>
      <c r="ARU1384" s="4"/>
      <c r="ASG1384" s="4"/>
      <c r="ASK1384" s="4"/>
      <c r="ASW1384" s="4"/>
      <c r="ATA1384" s="4"/>
      <c r="ATM1384" s="4"/>
      <c r="ATQ1384" s="4"/>
      <c r="AUC1384" s="4"/>
      <c r="AUG1384" s="4"/>
      <c r="AUS1384" s="4"/>
      <c r="AUW1384" s="4"/>
      <c r="AVI1384" s="4"/>
      <c r="AVM1384" s="4"/>
      <c r="AVY1384" s="4"/>
      <c r="AWC1384" s="4"/>
      <c r="AWO1384" s="4"/>
      <c r="AWS1384" s="4"/>
      <c r="AXE1384" s="4"/>
      <c r="AXI1384" s="4"/>
      <c r="AXU1384" s="4"/>
      <c r="AXY1384" s="4"/>
      <c r="AYK1384" s="4"/>
      <c r="AYO1384" s="4"/>
      <c r="AZA1384" s="4"/>
      <c r="AZE1384" s="4"/>
      <c r="AZQ1384" s="4"/>
      <c r="AZU1384" s="4"/>
      <c r="BAG1384" s="4"/>
      <c r="BAK1384" s="4"/>
      <c r="BAW1384" s="4"/>
      <c r="BBA1384" s="4"/>
      <c r="BBM1384" s="4"/>
      <c r="BBQ1384" s="4"/>
      <c r="BCC1384" s="4"/>
      <c r="BCG1384" s="4"/>
      <c r="BCS1384" s="4"/>
      <c r="BCW1384" s="4"/>
      <c r="BDI1384" s="4"/>
      <c r="BDM1384" s="4"/>
      <c r="BDY1384" s="4"/>
      <c r="BEC1384" s="4"/>
      <c r="BEO1384" s="4"/>
    </row>
    <row r="1385" spans="1:1021 1033:1497" x14ac:dyDescent="0.2">
      <c r="A1385" s="4"/>
      <c r="D1385" s="16"/>
      <c r="CO1385" s="4"/>
      <c r="DA1385" s="4"/>
      <c r="DE1385" s="4"/>
      <c r="DQ1385" s="4"/>
      <c r="DU1385" s="4"/>
      <c r="EG1385" s="4"/>
      <c r="EK1385" s="4"/>
      <c r="EW1385" s="4"/>
      <c r="FA1385" s="4"/>
      <c r="FM1385" s="4"/>
      <c r="FQ1385" s="4"/>
      <c r="GC1385" s="4"/>
      <c r="GG1385" s="4"/>
      <c r="GS1385" s="4"/>
      <c r="GW1385" s="4"/>
      <c r="HI1385" s="4"/>
      <c r="HM1385" s="4"/>
      <c r="HY1385" s="4"/>
      <c r="IC1385" s="4"/>
      <c r="IO1385" s="4"/>
      <c r="IS1385" s="4"/>
      <c r="JE1385" s="4"/>
      <c r="JI1385" s="4"/>
      <c r="JU1385" s="4"/>
      <c r="JY1385" s="4"/>
      <c r="KK1385" s="4"/>
      <c r="KO1385" s="4"/>
      <c r="LA1385" s="4"/>
      <c r="LE1385" s="4"/>
      <c r="LQ1385" s="4"/>
      <c r="LU1385" s="4"/>
      <c r="MG1385" s="4"/>
      <c r="MK1385" s="4"/>
      <c r="MW1385" s="4"/>
      <c r="NA1385" s="4"/>
      <c r="NM1385" s="4"/>
      <c r="NQ1385" s="4"/>
      <c r="OC1385" s="4"/>
      <c r="OG1385" s="4"/>
      <c r="OS1385" s="4"/>
      <c r="OW1385" s="4"/>
      <c r="PI1385" s="4"/>
      <c r="PM1385" s="4"/>
      <c r="PY1385" s="4"/>
      <c r="QC1385" s="4"/>
      <c r="QO1385" s="4"/>
      <c r="QS1385" s="4"/>
      <c r="RE1385" s="4"/>
      <c r="RI1385" s="4"/>
      <c r="RU1385" s="4"/>
      <c r="RY1385" s="4"/>
      <c r="SK1385" s="4"/>
      <c r="SO1385" s="4"/>
      <c r="TA1385" s="4"/>
      <c r="TE1385" s="4"/>
      <c r="TQ1385" s="4"/>
      <c r="TU1385" s="4"/>
      <c r="UG1385" s="4"/>
      <c r="UK1385" s="4"/>
      <c r="UW1385" s="4"/>
      <c r="VA1385" s="4"/>
      <c r="VM1385" s="4"/>
      <c r="VQ1385" s="4"/>
      <c r="WC1385" s="4"/>
      <c r="WG1385" s="4"/>
      <c r="WS1385" s="4"/>
      <c r="WW1385" s="4"/>
      <c r="XI1385" s="4"/>
      <c r="XM1385" s="4"/>
      <c r="XY1385" s="4"/>
      <c r="YC1385" s="4"/>
      <c r="YO1385" s="4"/>
      <c r="YS1385" s="4"/>
      <c r="ZE1385" s="4"/>
      <c r="ZI1385" s="4"/>
      <c r="ZU1385" s="4"/>
      <c r="ZY1385" s="4"/>
      <c r="AAK1385" s="4"/>
      <c r="AAO1385" s="4"/>
      <c r="ABA1385" s="4"/>
      <c r="ABE1385" s="4"/>
      <c r="ABQ1385" s="4"/>
      <c r="ABU1385" s="4"/>
      <c r="ACG1385" s="4"/>
      <c r="ACK1385" s="4"/>
      <c r="ACW1385" s="4"/>
      <c r="ADA1385" s="4"/>
      <c r="ADM1385" s="4"/>
      <c r="ADQ1385" s="4"/>
      <c r="AEC1385" s="4"/>
      <c r="AEG1385" s="4"/>
      <c r="AES1385" s="4"/>
      <c r="AFM1385" s="4"/>
      <c r="AFY1385" s="4"/>
      <c r="AGC1385" s="4"/>
      <c r="AGO1385" s="4"/>
      <c r="AGS1385" s="4"/>
      <c r="AHE1385" s="4"/>
      <c r="AHI1385" s="4"/>
      <c r="AHU1385" s="4"/>
      <c r="AHY1385" s="4"/>
      <c r="AIK1385" s="4"/>
      <c r="AIO1385" s="4"/>
      <c r="AJA1385" s="4"/>
      <c r="AJE1385" s="4"/>
      <c r="AJQ1385" s="4"/>
      <c r="AJU1385" s="4"/>
      <c r="AKG1385" s="4"/>
      <c r="AKK1385" s="4"/>
      <c r="AKW1385" s="4"/>
      <c r="ALA1385" s="4"/>
      <c r="ALM1385" s="4"/>
      <c r="ALQ1385" s="4"/>
      <c r="AMC1385" s="4"/>
      <c r="AMG1385" s="4"/>
      <c r="AMS1385" s="4"/>
      <c r="AMW1385" s="4"/>
      <c r="ANI1385" s="4"/>
      <c r="ANM1385" s="4"/>
      <c r="ANY1385" s="4"/>
      <c r="AOC1385" s="4"/>
      <c r="AOO1385" s="4"/>
      <c r="AOS1385" s="4"/>
      <c r="APE1385" s="4"/>
      <c r="API1385" s="4"/>
      <c r="APU1385" s="4"/>
      <c r="APY1385" s="4"/>
      <c r="AQK1385" s="4"/>
      <c r="AQO1385" s="4"/>
      <c r="ARA1385" s="4"/>
      <c r="ARE1385" s="4"/>
      <c r="ARQ1385" s="4"/>
      <c r="ARU1385" s="4"/>
      <c r="ASG1385" s="4"/>
      <c r="ASK1385" s="4"/>
      <c r="ASW1385" s="4"/>
      <c r="ATA1385" s="4"/>
      <c r="ATM1385" s="4"/>
      <c r="ATQ1385" s="4"/>
      <c r="AUC1385" s="4"/>
      <c r="AUG1385" s="4"/>
      <c r="AUS1385" s="4"/>
      <c r="AUW1385" s="4"/>
      <c r="AVI1385" s="4"/>
      <c r="AVM1385" s="4"/>
      <c r="AVY1385" s="4"/>
      <c r="AWC1385" s="4"/>
      <c r="AWO1385" s="4"/>
      <c r="AWS1385" s="4"/>
      <c r="AXE1385" s="4"/>
      <c r="AXI1385" s="4"/>
      <c r="AXU1385" s="4"/>
      <c r="AXY1385" s="4"/>
      <c r="AYK1385" s="4"/>
      <c r="AYO1385" s="4"/>
      <c r="AZA1385" s="4"/>
      <c r="AZE1385" s="4"/>
      <c r="AZQ1385" s="4"/>
      <c r="AZU1385" s="4"/>
      <c r="BAG1385" s="4"/>
      <c r="BAK1385" s="4"/>
      <c r="BAW1385" s="4"/>
      <c r="BBA1385" s="4"/>
      <c r="BBM1385" s="4"/>
      <c r="BBQ1385" s="4"/>
      <c r="BCC1385" s="4"/>
      <c r="BCG1385" s="4"/>
      <c r="BCS1385" s="4"/>
      <c r="BCW1385" s="4"/>
      <c r="BDI1385" s="4"/>
      <c r="BDM1385" s="4"/>
      <c r="BDY1385" s="4"/>
      <c r="BEC1385" s="4"/>
      <c r="BEO1385" s="4"/>
    </row>
    <row r="1386" spans="1:1021 1033:1497" x14ac:dyDescent="0.2">
      <c r="A1386" s="4"/>
      <c r="D1386" s="16"/>
      <c r="CO1386" s="4"/>
      <c r="DA1386" s="4"/>
      <c r="DE1386" s="4"/>
      <c r="DQ1386" s="4"/>
      <c r="DU1386" s="4"/>
      <c r="EG1386" s="4"/>
      <c r="EK1386" s="4"/>
      <c r="EW1386" s="4"/>
      <c r="FA1386" s="4"/>
      <c r="FM1386" s="4"/>
      <c r="FQ1386" s="4"/>
      <c r="GC1386" s="4"/>
      <c r="GG1386" s="4"/>
      <c r="GS1386" s="4"/>
      <c r="GW1386" s="4"/>
      <c r="HI1386" s="4"/>
      <c r="HM1386" s="4"/>
      <c r="HY1386" s="4"/>
      <c r="IC1386" s="4"/>
      <c r="IO1386" s="4"/>
      <c r="IS1386" s="4"/>
      <c r="JE1386" s="4"/>
      <c r="JI1386" s="4"/>
      <c r="JU1386" s="4"/>
      <c r="JY1386" s="4"/>
      <c r="KK1386" s="4"/>
      <c r="KO1386" s="4"/>
      <c r="LA1386" s="4"/>
      <c r="LE1386" s="4"/>
      <c r="LQ1386" s="4"/>
      <c r="LU1386" s="4"/>
      <c r="MG1386" s="4"/>
      <c r="MK1386" s="4"/>
      <c r="MW1386" s="4"/>
      <c r="NA1386" s="4"/>
      <c r="NM1386" s="4"/>
      <c r="NQ1386" s="4"/>
      <c r="OC1386" s="4"/>
      <c r="OG1386" s="4"/>
      <c r="OS1386" s="4"/>
      <c r="OW1386" s="4"/>
      <c r="PI1386" s="4"/>
      <c r="PM1386" s="4"/>
      <c r="PY1386" s="4"/>
      <c r="QC1386" s="4"/>
      <c r="QO1386" s="4"/>
      <c r="QS1386" s="4"/>
      <c r="RE1386" s="4"/>
      <c r="RI1386" s="4"/>
      <c r="RU1386" s="4"/>
      <c r="RY1386" s="4"/>
      <c r="SK1386" s="4"/>
      <c r="SO1386" s="4"/>
      <c r="TA1386" s="4"/>
      <c r="TE1386" s="4"/>
      <c r="TQ1386" s="4"/>
      <c r="TU1386" s="4"/>
      <c r="UG1386" s="4"/>
      <c r="UK1386" s="4"/>
      <c r="UW1386" s="4"/>
      <c r="VA1386" s="4"/>
      <c r="VM1386" s="4"/>
      <c r="VQ1386" s="4"/>
      <c r="WC1386" s="4"/>
      <c r="WG1386" s="4"/>
      <c r="WS1386" s="4"/>
      <c r="WW1386" s="4"/>
      <c r="XI1386" s="4"/>
      <c r="XM1386" s="4"/>
      <c r="XY1386" s="4"/>
      <c r="YC1386" s="4"/>
      <c r="YO1386" s="4"/>
      <c r="YS1386" s="4"/>
      <c r="ZE1386" s="4"/>
      <c r="ZI1386" s="4"/>
      <c r="ZU1386" s="4"/>
      <c r="ZY1386" s="4"/>
      <c r="AAK1386" s="4"/>
      <c r="AAO1386" s="4"/>
      <c r="ABA1386" s="4"/>
      <c r="ABE1386" s="4"/>
      <c r="ABQ1386" s="4"/>
      <c r="ABU1386" s="4"/>
      <c r="ACG1386" s="4"/>
      <c r="ACK1386" s="4"/>
      <c r="ACW1386" s="4"/>
      <c r="ADA1386" s="4"/>
      <c r="ADM1386" s="4"/>
      <c r="ADQ1386" s="4"/>
      <c r="AEC1386" s="4"/>
      <c r="AEG1386" s="4"/>
      <c r="AES1386" s="4"/>
      <c r="AFM1386" s="4"/>
      <c r="AFY1386" s="4"/>
      <c r="AGC1386" s="4"/>
      <c r="AGO1386" s="4"/>
      <c r="AGS1386" s="4"/>
      <c r="AHE1386" s="4"/>
      <c r="AHI1386" s="4"/>
      <c r="AHU1386" s="4"/>
      <c r="AHY1386" s="4"/>
      <c r="AIK1386" s="4"/>
      <c r="AIO1386" s="4"/>
      <c r="AJA1386" s="4"/>
      <c r="AJE1386" s="4"/>
      <c r="AJQ1386" s="4"/>
      <c r="AJU1386" s="4"/>
      <c r="AKG1386" s="4"/>
      <c r="AKK1386" s="4"/>
      <c r="AKW1386" s="4"/>
      <c r="ALA1386" s="4"/>
      <c r="ALM1386" s="4"/>
      <c r="ALQ1386" s="4"/>
      <c r="AMC1386" s="4"/>
      <c r="AMG1386" s="4"/>
      <c r="AMS1386" s="4"/>
      <c r="AMW1386" s="4"/>
      <c r="ANI1386" s="4"/>
      <c r="ANM1386" s="4"/>
      <c r="ANY1386" s="4"/>
      <c r="AOC1386" s="4"/>
      <c r="AOO1386" s="4"/>
      <c r="AOS1386" s="4"/>
      <c r="APE1386" s="4"/>
      <c r="API1386" s="4"/>
      <c r="APU1386" s="4"/>
      <c r="APY1386" s="4"/>
      <c r="AQK1386" s="4"/>
      <c r="AQO1386" s="4"/>
      <c r="ARA1386" s="4"/>
      <c r="ARE1386" s="4"/>
      <c r="ARQ1386" s="4"/>
      <c r="ARU1386" s="4"/>
      <c r="ASG1386" s="4"/>
      <c r="ASK1386" s="4"/>
      <c r="ASW1386" s="4"/>
      <c r="ATA1386" s="4"/>
      <c r="ATM1386" s="4"/>
      <c r="ATQ1386" s="4"/>
      <c r="AUC1386" s="4"/>
      <c r="AUG1386" s="4"/>
      <c r="AUS1386" s="4"/>
      <c r="AUW1386" s="4"/>
      <c r="AVI1386" s="4"/>
      <c r="AVM1386" s="4"/>
      <c r="AVY1386" s="4"/>
      <c r="AWC1386" s="4"/>
      <c r="AWO1386" s="4"/>
      <c r="AWS1386" s="4"/>
      <c r="AXE1386" s="4"/>
      <c r="AXI1386" s="4"/>
      <c r="AXU1386" s="4"/>
      <c r="AXY1386" s="4"/>
      <c r="AYK1386" s="4"/>
      <c r="AYO1386" s="4"/>
      <c r="AZA1386" s="4"/>
      <c r="AZE1386" s="4"/>
      <c r="AZQ1386" s="4"/>
      <c r="AZU1386" s="4"/>
      <c r="BAG1386" s="4"/>
      <c r="BAK1386" s="4"/>
      <c r="BAW1386" s="4"/>
      <c r="BBA1386" s="4"/>
      <c r="BBM1386" s="4"/>
      <c r="BBQ1386" s="4"/>
      <c r="BCC1386" s="4"/>
      <c r="BCG1386" s="4"/>
      <c r="BCS1386" s="4"/>
      <c r="BCW1386" s="4"/>
      <c r="BDI1386" s="4"/>
      <c r="BDM1386" s="4"/>
      <c r="BDY1386" s="4"/>
      <c r="BEC1386" s="4"/>
      <c r="BEO1386" s="4"/>
    </row>
    <row r="1387" spans="1:1021 1033:1497" x14ac:dyDescent="0.2">
      <c r="A1387" s="4"/>
      <c r="D1387" s="16"/>
      <c r="CO1387" s="4"/>
      <c r="DA1387" s="4"/>
      <c r="DE1387" s="4"/>
      <c r="DQ1387" s="4"/>
      <c r="DU1387" s="4"/>
      <c r="EG1387" s="4"/>
      <c r="EK1387" s="4"/>
      <c r="EW1387" s="4"/>
      <c r="FA1387" s="4"/>
      <c r="FM1387" s="4"/>
      <c r="FQ1387" s="4"/>
      <c r="GC1387" s="4"/>
      <c r="GG1387" s="4"/>
      <c r="GS1387" s="4"/>
      <c r="GW1387" s="4"/>
      <c r="HI1387" s="4"/>
      <c r="HM1387" s="4"/>
      <c r="HY1387" s="4"/>
      <c r="IC1387" s="4"/>
      <c r="IO1387" s="4"/>
      <c r="IS1387" s="4"/>
      <c r="JE1387" s="4"/>
      <c r="JI1387" s="4"/>
      <c r="JU1387" s="4"/>
      <c r="JY1387" s="4"/>
      <c r="KK1387" s="4"/>
      <c r="KO1387" s="4"/>
      <c r="LA1387" s="4"/>
      <c r="LE1387" s="4"/>
      <c r="LQ1387" s="4"/>
      <c r="LU1387" s="4"/>
      <c r="MG1387" s="4"/>
      <c r="MK1387" s="4"/>
      <c r="MW1387" s="4"/>
      <c r="NA1387" s="4"/>
      <c r="NM1387" s="4"/>
      <c r="NQ1387" s="4"/>
      <c r="OC1387" s="4"/>
      <c r="OG1387" s="4"/>
      <c r="OS1387" s="4"/>
      <c r="OW1387" s="4"/>
      <c r="PI1387" s="4"/>
      <c r="PM1387" s="4"/>
      <c r="PY1387" s="4"/>
      <c r="QC1387" s="4"/>
      <c r="QO1387" s="4"/>
      <c r="QS1387" s="4"/>
      <c r="RE1387" s="4"/>
      <c r="RI1387" s="4"/>
      <c r="RU1387" s="4"/>
      <c r="RY1387" s="4"/>
      <c r="SK1387" s="4"/>
      <c r="SO1387" s="4"/>
      <c r="TA1387" s="4"/>
      <c r="TE1387" s="4"/>
      <c r="TQ1387" s="4"/>
      <c r="TU1387" s="4"/>
      <c r="UG1387" s="4"/>
      <c r="UK1387" s="4"/>
      <c r="UW1387" s="4"/>
      <c r="VA1387" s="4"/>
      <c r="VM1387" s="4"/>
      <c r="VQ1387" s="4"/>
      <c r="WC1387" s="4"/>
      <c r="WG1387" s="4"/>
      <c r="WS1387" s="4"/>
      <c r="WW1387" s="4"/>
      <c r="XI1387" s="4"/>
      <c r="XM1387" s="4"/>
      <c r="XY1387" s="4"/>
      <c r="YC1387" s="4"/>
      <c r="YO1387" s="4"/>
      <c r="YS1387" s="4"/>
      <c r="ZE1387" s="4"/>
      <c r="ZI1387" s="4"/>
      <c r="ZU1387" s="4"/>
      <c r="ZY1387" s="4"/>
      <c r="AAK1387" s="4"/>
      <c r="AAO1387" s="4"/>
      <c r="ABA1387" s="4"/>
      <c r="ABE1387" s="4"/>
      <c r="ABQ1387" s="4"/>
      <c r="ABU1387" s="4"/>
      <c r="ACG1387" s="4"/>
      <c r="ACK1387" s="4"/>
      <c r="ACW1387" s="4"/>
      <c r="ADA1387" s="4"/>
      <c r="ADM1387" s="4"/>
      <c r="ADQ1387" s="4"/>
      <c r="AEC1387" s="4"/>
      <c r="AEG1387" s="4"/>
      <c r="AES1387" s="4"/>
      <c r="AFM1387" s="4"/>
      <c r="AFY1387" s="4"/>
      <c r="AGC1387" s="4"/>
      <c r="AGO1387" s="4"/>
      <c r="AGS1387" s="4"/>
      <c r="AHE1387" s="4"/>
      <c r="AHI1387" s="4"/>
      <c r="AHU1387" s="4"/>
      <c r="AHY1387" s="4"/>
      <c r="AIK1387" s="4"/>
      <c r="AIO1387" s="4"/>
      <c r="AJA1387" s="4"/>
      <c r="AJE1387" s="4"/>
      <c r="AJQ1387" s="4"/>
      <c r="AJU1387" s="4"/>
      <c r="AKG1387" s="4"/>
      <c r="AKK1387" s="4"/>
      <c r="AKW1387" s="4"/>
      <c r="ALA1387" s="4"/>
      <c r="ALM1387" s="4"/>
      <c r="ALQ1387" s="4"/>
      <c r="AMC1387" s="4"/>
      <c r="AMG1387" s="4"/>
      <c r="AMS1387" s="4"/>
      <c r="AMW1387" s="4"/>
      <c r="ANI1387" s="4"/>
      <c r="ANM1387" s="4"/>
      <c r="ANY1387" s="4"/>
      <c r="AOC1387" s="4"/>
      <c r="AOO1387" s="4"/>
      <c r="AOS1387" s="4"/>
      <c r="APE1387" s="4"/>
      <c r="API1387" s="4"/>
      <c r="APU1387" s="4"/>
      <c r="APY1387" s="4"/>
      <c r="AQK1387" s="4"/>
      <c r="AQO1387" s="4"/>
      <c r="ARA1387" s="4"/>
      <c r="ARE1387" s="4"/>
      <c r="ARQ1387" s="4"/>
      <c r="ARU1387" s="4"/>
      <c r="ASG1387" s="4"/>
      <c r="ASK1387" s="4"/>
      <c r="ASW1387" s="4"/>
      <c r="ATA1387" s="4"/>
      <c r="ATM1387" s="4"/>
      <c r="ATQ1387" s="4"/>
      <c r="AUC1387" s="4"/>
      <c r="AUG1387" s="4"/>
      <c r="AUS1387" s="4"/>
      <c r="AUW1387" s="4"/>
      <c r="AVI1387" s="4"/>
      <c r="AVM1387" s="4"/>
      <c r="AVY1387" s="4"/>
      <c r="AWC1387" s="4"/>
      <c r="AWO1387" s="4"/>
      <c r="AWS1387" s="4"/>
      <c r="AXE1387" s="4"/>
      <c r="AXI1387" s="4"/>
      <c r="AXU1387" s="4"/>
      <c r="AXY1387" s="4"/>
      <c r="AYK1387" s="4"/>
      <c r="AYO1387" s="4"/>
      <c r="AZA1387" s="4"/>
      <c r="AZE1387" s="4"/>
      <c r="AZQ1387" s="4"/>
      <c r="AZU1387" s="4"/>
      <c r="BAG1387" s="4"/>
      <c r="BAK1387" s="4"/>
      <c r="BAW1387" s="4"/>
      <c r="BBA1387" s="4"/>
      <c r="BBM1387" s="4"/>
      <c r="BBQ1387" s="4"/>
      <c r="BCC1387" s="4"/>
      <c r="BCG1387" s="4"/>
      <c r="BCS1387" s="4"/>
      <c r="BCW1387" s="4"/>
      <c r="BDI1387" s="4"/>
      <c r="BDM1387" s="4"/>
      <c r="BDY1387" s="4"/>
      <c r="BEC1387" s="4"/>
      <c r="BEO1387" s="4"/>
    </row>
    <row r="1388" spans="1:1021 1033:1497" x14ac:dyDescent="0.2">
      <c r="A1388" s="4"/>
      <c r="D1388" s="16"/>
      <c r="CO1388" s="4"/>
      <c r="DA1388" s="4"/>
      <c r="DE1388" s="4"/>
      <c r="DQ1388" s="4"/>
      <c r="DU1388" s="4"/>
      <c r="EG1388" s="4"/>
      <c r="EK1388" s="4"/>
      <c r="EW1388" s="4"/>
      <c r="FA1388" s="4"/>
      <c r="FM1388" s="4"/>
      <c r="FQ1388" s="4"/>
      <c r="GC1388" s="4"/>
      <c r="GG1388" s="4"/>
      <c r="GS1388" s="4"/>
      <c r="GW1388" s="4"/>
      <c r="HI1388" s="4"/>
      <c r="HM1388" s="4"/>
      <c r="HY1388" s="4"/>
      <c r="IC1388" s="4"/>
      <c r="IO1388" s="4"/>
      <c r="IS1388" s="4"/>
      <c r="JE1388" s="4"/>
      <c r="JI1388" s="4"/>
      <c r="JU1388" s="4"/>
      <c r="JY1388" s="4"/>
      <c r="KK1388" s="4"/>
      <c r="KO1388" s="4"/>
      <c r="LA1388" s="4"/>
      <c r="LE1388" s="4"/>
      <c r="LQ1388" s="4"/>
      <c r="LU1388" s="4"/>
      <c r="MG1388" s="4"/>
      <c r="MK1388" s="4"/>
      <c r="MW1388" s="4"/>
      <c r="NA1388" s="4"/>
      <c r="NM1388" s="4"/>
      <c r="NQ1388" s="4"/>
      <c r="OC1388" s="4"/>
      <c r="OG1388" s="4"/>
      <c r="OS1388" s="4"/>
      <c r="OW1388" s="4"/>
      <c r="PI1388" s="4"/>
      <c r="PM1388" s="4"/>
      <c r="PY1388" s="4"/>
      <c r="QC1388" s="4"/>
      <c r="QO1388" s="4"/>
      <c r="QS1388" s="4"/>
      <c r="RE1388" s="4"/>
      <c r="RI1388" s="4"/>
      <c r="RU1388" s="4"/>
      <c r="RY1388" s="4"/>
      <c r="SK1388" s="4"/>
      <c r="SO1388" s="4"/>
      <c r="TA1388" s="4"/>
      <c r="TE1388" s="4"/>
      <c r="TQ1388" s="4"/>
      <c r="TU1388" s="4"/>
      <c r="UG1388" s="4"/>
      <c r="UK1388" s="4"/>
      <c r="UW1388" s="4"/>
      <c r="VA1388" s="4"/>
      <c r="VM1388" s="4"/>
      <c r="VQ1388" s="4"/>
      <c r="WC1388" s="4"/>
      <c r="WG1388" s="4"/>
      <c r="WS1388" s="4"/>
      <c r="WW1388" s="4"/>
      <c r="XI1388" s="4"/>
      <c r="XM1388" s="4"/>
      <c r="XY1388" s="4"/>
      <c r="YC1388" s="4"/>
      <c r="YO1388" s="4"/>
      <c r="YS1388" s="4"/>
      <c r="ZE1388" s="4"/>
      <c r="ZI1388" s="4"/>
      <c r="ZU1388" s="4"/>
      <c r="ZY1388" s="4"/>
      <c r="AAK1388" s="4"/>
      <c r="AAO1388" s="4"/>
      <c r="ABA1388" s="4"/>
      <c r="ABE1388" s="4"/>
      <c r="ABQ1388" s="4"/>
      <c r="ABU1388" s="4"/>
      <c r="ACG1388" s="4"/>
      <c r="ACK1388" s="4"/>
      <c r="ACW1388" s="4"/>
      <c r="ADA1388" s="4"/>
      <c r="ADM1388" s="4"/>
      <c r="ADQ1388" s="4"/>
      <c r="AEC1388" s="4"/>
      <c r="AEG1388" s="4"/>
      <c r="AES1388" s="4"/>
      <c r="AFM1388" s="4"/>
      <c r="AFY1388" s="4"/>
      <c r="AGC1388" s="4"/>
      <c r="AGO1388" s="4"/>
      <c r="AGS1388" s="4"/>
      <c r="AHE1388" s="4"/>
      <c r="AHI1388" s="4"/>
      <c r="AHU1388" s="4"/>
      <c r="AHY1388" s="4"/>
      <c r="AIK1388" s="4"/>
      <c r="AIO1388" s="4"/>
      <c r="AJA1388" s="4"/>
      <c r="AJE1388" s="4"/>
      <c r="AJQ1388" s="4"/>
      <c r="AJU1388" s="4"/>
      <c r="AKG1388" s="4"/>
      <c r="AKK1388" s="4"/>
      <c r="AKW1388" s="4"/>
      <c r="ALA1388" s="4"/>
      <c r="ALM1388" s="4"/>
      <c r="ALQ1388" s="4"/>
      <c r="AMC1388" s="4"/>
      <c r="AMG1388" s="4"/>
      <c r="AMS1388" s="4"/>
      <c r="AMW1388" s="4"/>
      <c r="ANI1388" s="4"/>
      <c r="ANM1388" s="4"/>
      <c r="ANY1388" s="4"/>
      <c r="AOC1388" s="4"/>
      <c r="AOO1388" s="4"/>
      <c r="AOS1388" s="4"/>
      <c r="APE1388" s="4"/>
      <c r="API1388" s="4"/>
      <c r="APU1388" s="4"/>
      <c r="APY1388" s="4"/>
      <c r="AQK1388" s="4"/>
      <c r="AQO1388" s="4"/>
      <c r="ARA1388" s="4"/>
      <c r="ARE1388" s="4"/>
      <c r="ARQ1388" s="4"/>
      <c r="ARU1388" s="4"/>
      <c r="ASG1388" s="4"/>
      <c r="ASK1388" s="4"/>
      <c r="ASW1388" s="4"/>
      <c r="ATA1388" s="4"/>
      <c r="ATM1388" s="4"/>
      <c r="ATQ1388" s="4"/>
      <c r="AUC1388" s="4"/>
      <c r="AUG1388" s="4"/>
      <c r="AUS1388" s="4"/>
      <c r="AUW1388" s="4"/>
      <c r="AVI1388" s="4"/>
      <c r="AVM1388" s="4"/>
      <c r="AVY1388" s="4"/>
      <c r="AWC1388" s="4"/>
      <c r="AWO1388" s="4"/>
      <c r="AWS1388" s="4"/>
      <c r="AXE1388" s="4"/>
      <c r="AXI1388" s="4"/>
      <c r="AXU1388" s="4"/>
      <c r="AXY1388" s="4"/>
      <c r="AYK1388" s="4"/>
      <c r="AYO1388" s="4"/>
      <c r="AZA1388" s="4"/>
      <c r="AZE1388" s="4"/>
      <c r="AZQ1388" s="4"/>
      <c r="AZU1388" s="4"/>
      <c r="BAG1388" s="4"/>
      <c r="BAK1388" s="4"/>
      <c r="BAW1388" s="4"/>
      <c r="BBA1388" s="4"/>
      <c r="BBM1388" s="4"/>
      <c r="BBQ1388" s="4"/>
      <c r="BCC1388" s="4"/>
      <c r="BCG1388" s="4"/>
      <c r="BCS1388" s="4"/>
      <c r="BCW1388" s="4"/>
      <c r="BDI1388" s="4"/>
      <c r="BDM1388" s="4"/>
      <c r="BDY1388" s="4"/>
      <c r="BEC1388" s="4"/>
      <c r="BEO1388" s="4"/>
    </row>
    <row r="1389" spans="1:1021 1033:1497" x14ac:dyDescent="0.2">
      <c r="A1389" s="4"/>
      <c r="D1389" s="16"/>
      <c r="CO1389" s="4"/>
      <c r="DA1389" s="4"/>
      <c r="DE1389" s="4"/>
      <c r="DQ1389" s="4"/>
      <c r="DU1389" s="4"/>
      <c r="EG1389" s="4"/>
      <c r="EK1389" s="4"/>
      <c r="EW1389" s="4"/>
      <c r="FA1389" s="4"/>
      <c r="FM1389" s="4"/>
      <c r="FQ1389" s="4"/>
      <c r="GC1389" s="4"/>
      <c r="GG1389" s="4"/>
      <c r="GS1389" s="4"/>
      <c r="GW1389" s="4"/>
      <c r="HI1389" s="4"/>
      <c r="HM1389" s="4"/>
      <c r="HY1389" s="4"/>
      <c r="IC1389" s="4"/>
      <c r="IO1389" s="4"/>
      <c r="IS1389" s="4"/>
      <c r="JE1389" s="4"/>
      <c r="JI1389" s="4"/>
      <c r="JU1389" s="4"/>
      <c r="JY1389" s="4"/>
      <c r="KK1389" s="4"/>
      <c r="KO1389" s="4"/>
      <c r="LA1389" s="4"/>
      <c r="LE1389" s="4"/>
      <c r="LQ1389" s="4"/>
      <c r="LU1389" s="4"/>
      <c r="MG1389" s="4"/>
      <c r="MK1389" s="4"/>
      <c r="MW1389" s="4"/>
      <c r="NA1389" s="4"/>
      <c r="NM1389" s="4"/>
      <c r="NQ1389" s="4"/>
      <c r="OC1389" s="4"/>
      <c r="OG1389" s="4"/>
      <c r="OS1389" s="4"/>
      <c r="OW1389" s="4"/>
      <c r="PI1389" s="4"/>
      <c r="PM1389" s="4"/>
      <c r="PY1389" s="4"/>
      <c r="QC1389" s="4"/>
      <c r="QO1389" s="4"/>
      <c r="QS1389" s="4"/>
      <c r="RE1389" s="4"/>
      <c r="RI1389" s="4"/>
      <c r="RU1389" s="4"/>
      <c r="RY1389" s="4"/>
      <c r="SK1389" s="4"/>
      <c r="SO1389" s="4"/>
      <c r="TA1389" s="4"/>
      <c r="TE1389" s="4"/>
      <c r="TQ1389" s="4"/>
      <c r="TU1389" s="4"/>
      <c r="UG1389" s="4"/>
      <c r="UK1389" s="4"/>
      <c r="UW1389" s="4"/>
      <c r="VA1389" s="4"/>
      <c r="VM1389" s="4"/>
      <c r="VQ1389" s="4"/>
      <c r="WC1389" s="4"/>
      <c r="WG1389" s="4"/>
      <c r="WS1389" s="4"/>
      <c r="WW1389" s="4"/>
      <c r="XI1389" s="4"/>
      <c r="XM1389" s="4"/>
      <c r="XY1389" s="4"/>
      <c r="YC1389" s="4"/>
      <c r="YO1389" s="4"/>
      <c r="YS1389" s="4"/>
      <c r="ZE1389" s="4"/>
      <c r="ZI1389" s="4"/>
      <c r="ZU1389" s="4"/>
      <c r="ZY1389" s="4"/>
      <c r="AAK1389" s="4"/>
      <c r="AAO1389" s="4"/>
      <c r="ABA1389" s="4"/>
      <c r="ABE1389" s="4"/>
      <c r="ABQ1389" s="4"/>
      <c r="ABU1389" s="4"/>
      <c r="ACG1389" s="4"/>
      <c r="ACK1389" s="4"/>
      <c r="ACW1389" s="4"/>
      <c r="ADA1389" s="4"/>
      <c r="ADM1389" s="4"/>
      <c r="ADQ1389" s="4"/>
      <c r="AEC1389" s="4"/>
      <c r="AEG1389" s="4"/>
      <c r="AES1389" s="4"/>
      <c r="AFM1389" s="4"/>
      <c r="AFY1389" s="4"/>
      <c r="AGC1389" s="4"/>
      <c r="AGO1389" s="4"/>
      <c r="AGS1389" s="4"/>
      <c r="AHE1389" s="4"/>
      <c r="AHI1389" s="4"/>
      <c r="AHU1389" s="4"/>
      <c r="AHY1389" s="4"/>
      <c r="AIK1389" s="4"/>
      <c r="AIO1389" s="4"/>
      <c r="AJA1389" s="4"/>
      <c r="AJE1389" s="4"/>
      <c r="AJQ1389" s="4"/>
      <c r="AJU1389" s="4"/>
      <c r="AKG1389" s="4"/>
      <c r="AKK1389" s="4"/>
      <c r="AKW1389" s="4"/>
      <c r="ALA1389" s="4"/>
      <c r="ALM1389" s="4"/>
      <c r="ALQ1389" s="4"/>
      <c r="AMC1389" s="4"/>
      <c r="AMG1389" s="4"/>
      <c r="AMS1389" s="4"/>
      <c r="AMW1389" s="4"/>
      <c r="ANI1389" s="4"/>
      <c r="ANM1389" s="4"/>
      <c r="ANY1389" s="4"/>
      <c r="AOC1389" s="4"/>
      <c r="AOO1389" s="4"/>
      <c r="AOS1389" s="4"/>
      <c r="APE1389" s="4"/>
      <c r="API1389" s="4"/>
      <c r="APU1389" s="4"/>
      <c r="APY1389" s="4"/>
      <c r="AQK1389" s="4"/>
      <c r="AQO1389" s="4"/>
      <c r="ARA1389" s="4"/>
      <c r="ARE1389" s="4"/>
      <c r="ARQ1389" s="4"/>
      <c r="ARU1389" s="4"/>
      <c r="ASG1389" s="4"/>
      <c r="ASK1389" s="4"/>
      <c r="ASW1389" s="4"/>
      <c r="ATA1389" s="4"/>
      <c r="ATM1389" s="4"/>
      <c r="ATQ1389" s="4"/>
      <c r="AUC1389" s="4"/>
      <c r="AUG1389" s="4"/>
      <c r="AUS1389" s="4"/>
      <c r="AUW1389" s="4"/>
      <c r="AVI1389" s="4"/>
      <c r="AVM1389" s="4"/>
      <c r="AVY1389" s="4"/>
      <c r="AWC1389" s="4"/>
      <c r="AWO1389" s="4"/>
      <c r="AWS1389" s="4"/>
      <c r="AXE1389" s="4"/>
      <c r="AXI1389" s="4"/>
      <c r="AXU1389" s="4"/>
      <c r="AXY1389" s="4"/>
      <c r="AYK1389" s="4"/>
      <c r="AYO1389" s="4"/>
      <c r="AZA1389" s="4"/>
      <c r="AZE1389" s="4"/>
      <c r="AZQ1389" s="4"/>
      <c r="AZU1389" s="4"/>
      <c r="BAG1389" s="4"/>
      <c r="BAK1389" s="4"/>
      <c r="BAW1389" s="4"/>
      <c r="BBA1389" s="4"/>
      <c r="BBM1389" s="4"/>
      <c r="BBQ1389" s="4"/>
      <c r="BCC1389" s="4"/>
      <c r="BCG1389" s="4"/>
      <c r="BCS1389" s="4"/>
      <c r="BCW1389" s="4"/>
      <c r="BDI1389" s="4"/>
      <c r="BDM1389" s="4"/>
      <c r="BDY1389" s="4"/>
      <c r="BEC1389" s="4"/>
      <c r="BEO1389" s="4"/>
    </row>
    <row r="1390" spans="1:1021 1033:1497" x14ac:dyDescent="0.2">
      <c r="A1390" s="4"/>
      <c r="D1390" s="16"/>
      <c r="CO1390" s="4"/>
      <c r="DA1390" s="4"/>
      <c r="DE1390" s="4"/>
      <c r="DQ1390" s="4"/>
      <c r="DU1390" s="4"/>
      <c r="EG1390" s="4"/>
      <c r="EK1390" s="4"/>
      <c r="EW1390" s="4"/>
      <c r="FA1390" s="4"/>
      <c r="FM1390" s="4"/>
      <c r="FQ1390" s="4"/>
      <c r="GC1390" s="4"/>
      <c r="GG1390" s="4"/>
      <c r="GS1390" s="4"/>
      <c r="GW1390" s="4"/>
      <c r="HI1390" s="4"/>
      <c r="HM1390" s="4"/>
      <c r="HY1390" s="4"/>
      <c r="IC1390" s="4"/>
      <c r="IO1390" s="4"/>
      <c r="IS1390" s="4"/>
      <c r="JE1390" s="4"/>
      <c r="JI1390" s="4"/>
      <c r="JU1390" s="4"/>
      <c r="JY1390" s="4"/>
      <c r="KK1390" s="4"/>
      <c r="KO1390" s="4"/>
      <c r="LA1390" s="4"/>
      <c r="LE1390" s="4"/>
      <c r="LQ1390" s="4"/>
      <c r="LU1390" s="4"/>
      <c r="MG1390" s="4"/>
      <c r="MK1390" s="4"/>
      <c r="MW1390" s="4"/>
      <c r="NA1390" s="4"/>
      <c r="NM1390" s="4"/>
      <c r="NQ1390" s="4"/>
      <c r="OC1390" s="4"/>
      <c r="OG1390" s="4"/>
      <c r="OS1390" s="4"/>
      <c r="OW1390" s="4"/>
      <c r="PI1390" s="4"/>
      <c r="PM1390" s="4"/>
      <c r="PY1390" s="4"/>
      <c r="QC1390" s="4"/>
      <c r="QO1390" s="4"/>
      <c r="QS1390" s="4"/>
      <c r="RE1390" s="4"/>
      <c r="RI1390" s="4"/>
      <c r="RU1390" s="4"/>
      <c r="RY1390" s="4"/>
      <c r="SK1390" s="4"/>
      <c r="SO1390" s="4"/>
      <c r="TA1390" s="4"/>
      <c r="TE1390" s="4"/>
      <c r="TQ1390" s="4"/>
      <c r="TU1390" s="4"/>
      <c r="UG1390" s="4"/>
      <c r="UK1390" s="4"/>
      <c r="UW1390" s="4"/>
      <c r="VA1390" s="4"/>
      <c r="VM1390" s="4"/>
      <c r="VQ1390" s="4"/>
      <c r="WC1390" s="4"/>
      <c r="WG1390" s="4"/>
      <c r="WS1390" s="4"/>
      <c r="WW1390" s="4"/>
      <c r="XI1390" s="4"/>
      <c r="XM1390" s="4"/>
      <c r="XY1390" s="4"/>
      <c r="YC1390" s="4"/>
      <c r="YO1390" s="4"/>
      <c r="YS1390" s="4"/>
      <c r="ZE1390" s="4"/>
      <c r="ZI1390" s="4"/>
      <c r="ZU1390" s="4"/>
      <c r="ZY1390" s="4"/>
      <c r="AAK1390" s="4"/>
      <c r="AAO1390" s="4"/>
      <c r="ABA1390" s="4"/>
      <c r="ABE1390" s="4"/>
      <c r="ABQ1390" s="4"/>
      <c r="ABU1390" s="4"/>
      <c r="ACG1390" s="4"/>
      <c r="ACK1390" s="4"/>
      <c r="ACW1390" s="4"/>
      <c r="ADA1390" s="4"/>
      <c r="ADM1390" s="4"/>
      <c r="ADQ1390" s="4"/>
      <c r="AEC1390" s="4"/>
      <c r="AEG1390" s="4"/>
      <c r="AES1390" s="4"/>
      <c r="AFM1390" s="4"/>
      <c r="AFY1390" s="4"/>
      <c r="AGC1390" s="4"/>
      <c r="AGO1390" s="4"/>
      <c r="AGS1390" s="4"/>
      <c r="AHE1390" s="4"/>
      <c r="AHI1390" s="4"/>
      <c r="AHU1390" s="4"/>
      <c r="AHY1390" s="4"/>
      <c r="AIK1390" s="4"/>
      <c r="AIO1390" s="4"/>
      <c r="AJA1390" s="4"/>
      <c r="AJE1390" s="4"/>
      <c r="AJQ1390" s="4"/>
      <c r="AJU1390" s="4"/>
      <c r="AKG1390" s="4"/>
      <c r="AKK1390" s="4"/>
      <c r="AKW1390" s="4"/>
      <c r="ALA1390" s="4"/>
      <c r="ALM1390" s="4"/>
      <c r="ALQ1390" s="4"/>
      <c r="AMC1390" s="4"/>
      <c r="AMG1390" s="4"/>
      <c r="AMS1390" s="4"/>
      <c r="AMW1390" s="4"/>
      <c r="ANI1390" s="4"/>
      <c r="ANM1390" s="4"/>
      <c r="ANY1390" s="4"/>
      <c r="AOC1390" s="4"/>
      <c r="AOO1390" s="4"/>
      <c r="AOS1390" s="4"/>
      <c r="APE1390" s="4"/>
      <c r="API1390" s="4"/>
      <c r="APU1390" s="4"/>
      <c r="APY1390" s="4"/>
      <c r="AQK1390" s="4"/>
      <c r="AQO1390" s="4"/>
      <c r="ARA1390" s="4"/>
      <c r="ARE1390" s="4"/>
      <c r="ARQ1390" s="4"/>
      <c r="ARU1390" s="4"/>
      <c r="ASG1390" s="4"/>
      <c r="ASK1390" s="4"/>
      <c r="ASW1390" s="4"/>
      <c r="ATA1390" s="4"/>
      <c r="ATM1390" s="4"/>
      <c r="ATQ1390" s="4"/>
      <c r="AUC1390" s="4"/>
      <c r="AUG1390" s="4"/>
      <c r="AUS1390" s="4"/>
      <c r="AUW1390" s="4"/>
      <c r="AVI1390" s="4"/>
      <c r="AVM1390" s="4"/>
      <c r="AVY1390" s="4"/>
      <c r="AWC1390" s="4"/>
      <c r="AWO1390" s="4"/>
      <c r="AWS1390" s="4"/>
      <c r="AXE1390" s="4"/>
      <c r="AXI1390" s="4"/>
      <c r="AXU1390" s="4"/>
      <c r="AXY1390" s="4"/>
      <c r="AYK1390" s="4"/>
      <c r="AYO1390" s="4"/>
      <c r="AZA1390" s="4"/>
      <c r="AZE1390" s="4"/>
      <c r="AZQ1390" s="4"/>
      <c r="AZU1390" s="4"/>
      <c r="BAG1390" s="4"/>
      <c r="BAK1390" s="4"/>
      <c r="BAW1390" s="4"/>
      <c r="BBA1390" s="4"/>
      <c r="BBM1390" s="4"/>
      <c r="BBQ1390" s="4"/>
      <c r="BCC1390" s="4"/>
      <c r="BCG1390" s="4"/>
      <c r="BCS1390" s="4"/>
      <c r="BCW1390" s="4"/>
      <c r="BDI1390" s="4"/>
      <c r="BDM1390" s="4"/>
      <c r="BDY1390" s="4"/>
      <c r="BEC1390" s="4"/>
      <c r="BEO1390" s="4"/>
    </row>
    <row r="1391" spans="1:1021 1033:1497" x14ac:dyDescent="0.2">
      <c r="A1391" s="4"/>
      <c r="D1391" s="16"/>
      <c r="CO1391" s="4"/>
      <c r="DA1391" s="4"/>
      <c r="DE1391" s="4"/>
      <c r="DQ1391" s="4"/>
      <c r="DU1391" s="4"/>
      <c r="EG1391" s="4"/>
      <c r="EK1391" s="4"/>
      <c r="EW1391" s="4"/>
      <c r="FA1391" s="4"/>
      <c r="FM1391" s="4"/>
      <c r="FQ1391" s="4"/>
      <c r="GC1391" s="4"/>
      <c r="GG1391" s="4"/>
      <c r="GS1391" s="4"/>
      <c r="GW1391" s="4"/>
      <c r="HI1391" s="4"/>
      <c r="HM1391" s="4"/>
      <c r="HY1391" s="4"/>
      <c r="IC1391" s="4"/>
      <c r="IO1391" s="4"/>
      <c r="IS1391" s="4"/>
      <c r="JE1391" s="4"/>
      <c r="JI1391" s="4"/>
      <c r="JU1391" s="4"/>
      <c r="JY1391" s="4"/>
      <c r="KK1391" s="4"/>
      <c r="KO1391" s="4"/>
      <c r="LA1391" s="4"/>
      <c r="LE1391" s="4"/>
      <c r="LQ1391" s="4"/>
      <c r="LU1391" s="4"/>
      <c r="MG1391" s="4"/>
      <c r="MK1391" s="4"/>
      <c r="MW1391" s="4"/>
      <c r="NA1391" s="4"/>
      <c r="NM1391" s="4"/>
      <c r="NQ1391" s="4"/>
      <c r="OC1391" s="4"/>
      <c r="OG1391" s="4"/>
      <c r="OS1391" s="4"/>
      <c r="OW1391" s="4"/>
      <c r="PI1391" s="4"/>
      <c r="PM1391" s="4"/>
      <c r="PY1391" s="4"/>
      <c r="QC1391" s="4"/>
      <c r="QO1391" s="4"/>
      <c r="QS1391" s="4"/>
      <c r="RE1391" s="4"/>
      <c r="RI1391" s="4"/>
      <c r="RU1391" s="4"/>
      <c r="RY1391" s="4"/>
      <c r="SK1391" s="4"/>
      <c r="SO1391" s="4"/>
      <c r="TA1391" s="4"/>
      <c r="TE1391" s="4"/>
      <c r="TQ1391" s="4"/>
      <c r="TU1391" s="4"/>
      <c r="UG1391" s="4"/>
      <c r="UK1391" s="4"/>
      <c r="UW1391" s="4"/>
      <c r="VA1391" s="4"/>
      <c r="VM1391" s="4"/>
      <c r="VQ1391" s="4"/>
      <c r="WC1391" s="4"/>
      <c r="WG1391" s="4"/>
      <c r="WS1391" s="4"/>
      <c r="WW1391" s="4"/>
      <c r="XI1391" s="4"/>
      <c r="XM1391" s="4"/>
      <c r="XY1391" s="4"/>
      <c r="YC1391" s="4"/>
      <c r="YO1391" s="4"/>
      <c r="YS1391" s="4"/>
      <c r="ZE1391" s="4"/>
      <c r="ZI1391" s="4"/>
      <c r="ZU1391" s="4"/>
      <c r="ZY1391" s="4"/>
      <c r="AAK1391" s="4"/>
      <c r="AAO1391" s="4"/>
      <c r="ABA1391" s="4"/>
      <c r="ABE1391" s="4"/>
      <c r="ABQ1391" s="4"/>
      <c r="ABU1391" s="4"/>
      <c r="ACG1391" s="4"/>
      <c r="ACK1391" s="4"/>
      <c r="ACW1391" s="4"/>
      <c r="ADA1391" s="4"/>
      <c r="ADM1391" s="4"/>
      <c r="ADQ1391" s="4"/>
      <c r="AEC1391" s="4"/>
      <c r="AEG1391" s="4"/>
      <c r="AES1391" s="4"/>
      <c r="AFM1391" s="4"/>
      <c r="AFY1391" s="4"/>
      <c r="AGC1391" s="4"/>
      <c r="AGO1391" s="4"/>
      <c r="AGS1391" s="4"/>
      <c r="AHE1391" s="4"/>
      <c r="AHI1391" s="4"/>
      <c r="AHU1391" s="4"/>
      <c r="AHY1391" s="4"/>
      <c r="AIK1391" s="4"/>
      <c r="AIO1391" s="4"/>
      <c r="AJA1391" s="4"/>
      <c r="AJE1391" s="4"/>
      <c r="AJQ1391" s="4"/>
      <c r="AJU1391" s="4"/>
      <c r="AKG1391" s="4"/>
      <c r="AKK1391" s="4"/>
      <c r="AKW1391" s="4"/>
      <c r="ALA1391" s="4"/>
      <c r="ALM1391" s="4"/>
      <c r="ALQ1391" s="4"/>
      <c r="AMC1391" s="4"/>
      <c r="AMG1391" s="4"/>
      <c r="AMS1391" s="4"/>
      <c r="AMW1391" s="4"/>
      <c r="ANI1391" s="4"/>
      <c r="ANM1391" s="4"/>
      <c r="ANY1391" s="4"/>
      <c r="AOC1391" s="4"/>
      <c r="AOO1391" s="4"/>
      <c r="AOS1391" s="4"/>
      <c r="APE1391" s="4"/>
      <c r="API1391" s="4"/>
      <c r="APU1391" s="4"/>
      <c r="APY1391" s="4"/>
      <c r="AQK1391" s="4"/>
      <c r="AQO1391" s="4"/>
      <c r="ARA1391" s="4"/>
      <c r="ARE1391" s="4"/>
      <c r="ARQ1391" s="4"/>
      <c r="ARU1391" s="4"/>
      <c r="ASG1391" s="4"/>
      <c r="ASK1391" s="4"/>
      <c r="ASW1391" s="4"/>
      <c r="ATA1391" s="4"/>
      <c r="ATM1391" s="4"/>
      <c r="ATQ1391" s="4"/>
      <c r="AUC1391" s="4"/>
      <c r="AUG1391" s="4"/>
      <c r="AUS1391" s="4"/>
      <c r="AUW1391" s="4"/>
      <c r="AVI1391" s="4"/>
      <c r="AVM1391" s="4"/>
      <c r="AVY1391" s="4"/>
      <c r="AWC1391" s="4"/>
      <c r="AWO1391" s="4"/>
      <c r="AWS1391" s="4"/>
      <c r="AXE1391" s="4"/>
      <c r="AXI1391" s="4"/>
      <c r="AXU1391" s="4"/>
      <c r="AXY1391" s="4"/>
      <c r="AYK1391" s="4"/>
      <c r="AYO1391" s="4"/>
      <c r="AZA1391" s="4"/>
      <c r="AZE1391" s="4"/>
      <c r="AZQ1391" s="4"/>
      <c r="AZU1391" s="4"/>
      <c r="BAG1391" s="4"/>
      <c r="BAK1391" s="4"/>
      <c r="BAW1391" s="4"/>
      <c r="BBA1391" s="4"/>
      <c r="BBM1391" s="4"/>
      <c r="BBQ1391" s="4"/>
      <c r="BCC1391" s="4"/>
      <c r="BCG1391" s="4"/>
      <c r="BCS1391" s="4"/>
      <c r="BCW1391" s="4"/>
      <c r="BDI1391" s="4"/>
      <c r="BDM1391" s="4"/>
      <c r="BDY1391" s="4"/>
      <c r="BEC1391" s="4"/>
      <c r="BEO1391" s="4"/>
    </row>
    <row r="1392" spans="1:1021 1033:1497" x14ac:dyDescent="0.2">
      <c r="A1392" s="4"/>
      <c r="D1392" s="16"/>
      <c r="CO1392" s="4"/>
      <c r="DA1392" s="4"/>
      <c r="DE1392" s="4"/>
      <c r="DQ1392" s="4"/>
      <c r="DU1392" s="4"/>
      <c r="EG1392" s="4"/>
      <c r="EK1392" s="4"/>
      <c r="EW1392" s="4"/>
      <c r="FA1392" s="4"/>
      <c r="FM1392" s="4"/>
      <c r="FQ1392" s="4"/>
      <c r="GC1392" s="4"/>
      <c r="GG1392" s="4"/>
      <c r="GS1392" s="4"/>
      <c r="GW1392" s="4"/>
      <c r="HI1392" s="4"/>
      <c r="HM1392" s="4"/>
      <c r="HY1392" s="4"/>
      <c r="IC1392" s="4"/>
      <c r="IO1392" s="4"/>
      <c r="IS1392" s="4"/>
      <c r="JE1392" s="4"/>
      <c r="JI1392" s="4"/>
      <c r="JU1392" s="4"/>
      <c r="JY1392" s="4"/>
      <c r="KK1392" s="4"/>
      <c r="KO1392" s="4"/>
      <c r="LA1392" s="4"/>
      <c r="LE1392" s="4"/>
      <c r="LQ1392" s="4"/>
      <c r="LU1392" s="4"/>
      <c r="MG1392" s="4"/>
      <c r="MK1392" s="4"/>
      <c r="MW1392" s="4"/>
      <c r="NA1392" s="4"/>
      <c r="NM1392" s="4"/>
      <c r="NQ1392" s="4"/>
      <c r="OC1392" s="4"/>
      <c r="OG1392" s="4"/>
      <c r="OS1392" s="4"/>
      <c r="OW1392" s="4"/>
      <c r="PI1392" s="4"/>
      <c r="PM1392" s="4"/>
      <c r="PY1392" s="4"/>
      <c r="QC1392" s="4"/>
      <c r="QO1392" s="4"/>
      <c r="QS1392" s="4"/>
      <c r="RE1392" s="4"/>
      <c r="RI1392" s="4"/>
      <c r="RU1392" s="4"/>
      <c r="RY1392" s="4"/>
      <c r="SK1392" s="4"/>
      <c r="SO1392" s="4"/>
      <c r="TA1392" s="4"/>
      <c r="TE1392" s="4"/>
      <c r="TQ1392" s="4"/>
      <c r="TU1392" s="4"/>
      <c r="UG1392" s="4"/>
      <c r="UK1392" s="4"/>
      <c r="UW1392" s="4"/>
      <c r="VA1392" s="4"/>
      <c r="VM1392" s="4"/>
      <c r="VQ1392" s="4"/>
      <c r="WC1392" s="4"/>
      <c r="WG1392" s="4"/>
      <c r="WS1392" s="4"/>
      <c r="WW1392" s="4"/>
      <c r="XI1392" s="4"/>
      <c r="XM1392" s="4"/>
      <c r="XY1392" s="4"/>
      <c r="YC1392" s="4"/>
      <c r="YO1392" s="4"/>
      <c r="YS1392" s="4"/>
      <c r="ZE1392" s="4"/>
      <c r="ZI1392" s="4"/>
      <c r="ZU1392" s="4"/>
      <c r="ZY1392" s="4"/>
      <c r="AAK1392" s="4"/>
      <c r="AAO1392" s="4"/>
      <c r="ABA1392" s="4"/>
      <c r="ABE1392" s="4"/>
      <c r="ABQ1392" s="4"/>
      <c r="ABU1392" s="4"/>
      <c r="ACG1392" s="4"/>
      <c r="ACK1392" s="4"/>
      <c r="ACW1392" s="4"/>
      <c r="ADA1392" s="4"/>
      <c r="ADM1392" s="4"/>
      <c r="ADQ1392" s="4"/>
      <c r="AEC1392" s="4"/>
      <c r="AEG1392" s="4"/>
      <c r="AES1392" s="4"/>
      <c r="AFM1392" s="4"/>
      <c r="AFY1392" s="4"/>
      <c r="AGC1392" s="4"/>
      <c r="AGO1392" s="4"/>
      <c r="AGS1392" s="4"/>
      <c r="AHE1392" s="4"/>
      <c r="AHI1392" s="4"/>
      <c r="AHU1392" s="4"/>
      <c r="AHY1392" s="4"/>
      <c r="AIK1392" s="4"/>
      <c r="AIO1392" s="4"/>
      <c r="AJA1392" s="4"/>
      <c r="AJE1392" s="4"/>
      <c r="AJQ1392" s="4"/>
      <c r="AJU1392" s="4"/>
      <c r="AKG1392" s="4"/>
      <c r="AKK1392" s="4"/>
      <c r="AKW1392" s="4"/>
      <c r="ALA1392" s="4"/>
      <c r="ALM1392" s="4"/>
      <c r="ALQ1392" s="4"/>
      <c r="AMC1392" s="4"/>
      <c r="AMG1392" s="4"/>
      <c r="AMS1392" s="4"/>
      <c r="AMW1392" s="4"/>
      <c r="ANI1392" s="4"/>
      <c r="ANM1392" s="4"/>
      <c r="ANY1392" s="4"/>
      <c r="AOC1392" s="4"/>
      <c r="AOO1392" s="4"/>
      <c r="AOS1392" s="4"/>
      <c r="APE1392" s="4"/>
      <c r="API1392" s="4"/>
      <c r="APU1392" s="4"/>
      <c r="APY1392" s="4"/>
      <c r="AQK1392" s="4"/>
      <c r="AQO1392" s="4"/>
      <c r="ARA1392" s="4"/>
      <c r="ARE1392" s="4"/>
      <c r="ARQ1392" s="4"/>
      <c r="ARU1392" s="4"/>
      <c r="ASG1392" s="4"/>
      <c r="ASK1392" s="4"/>
      <c r="ASW1392" s="4"/>
      <c r="ATA1392" s="4"/>
      <c r="ATM1392" s="4"/>
      <c r="ATQ1392" s="4"/>
      <c r="AUC1392" s="4"/>
      <c r="AUG1392" s="4"/>
      <c r="AUS1392" s="4"/>
      <c r="AUW1392" s="4"/>
      <c r="AVI1392" s="4"/>
      <c r="AVM1392" s="4"/>
      <c r="AVY1392" s="4"/>
      <c r="AWC1392" s="4"/>
      <c r="AWO1392" s="4"/>
      <c r="AWS1392" s="4"/>
      <c r="AXE1392" s="4"/>
      <c r="AXI1392" s="4"/>
      <c r="AXU1392" s="4"/>
      <c r="AXY1392" s="4"/>
      <c r="AYK1392" s="4"/>
      <c r="AYO1392" s="4"/>
      <c r="AZA1392" s="4"/>
      <c r="AZE1392" s="4"/>
      <c r="AZQ1392" s="4"/>
      <c r="AZU1392" s="4"/>
      <c r="BAG1392" s="4"/>
      <c r="BAK1392" s="4"/>
      <c r="BAW1392" s="4"/>
      <c r="BBA1392" s="4"/>
      <c r="BBM1392" s="4"/>
      <c r="BBQ1392" s="4"/>
      <c r="BCC1392" s="4"/>
      <c r="BCG1392" s="4"/>
      <c r="BCS1392" s="4"/>
      <c r="BCW1392" s="4"/>
      <c r="BDI1392" s="4"/>
      <c r="BDM1392" s="4"/>
      <c r="BDY1392" s="4"/>
      <c r="BEC1392" s="4"/>
      <c r="BEO1392" s="4"/>
    </row>
    <row r="1393" spans="1:1021 1033:1497" x14ac:dyDescent="0.2">
      <c r="A1393" s="4"/>
      <c r="D1393" s="16"/>
      <c r="CO1393" s="4"/>
      <c r="DA1393" s="4"/>
      <c r="DE1393" s="4"/>
      <c r="DQ1393" s="4"/>
      <c r="DU1393" s="4"/>
      <c r="EG1393" s="4"/>
      <c r="EK1393" s="4"/>
      <c r="EW1393" s="4"/>
      <c r="FA1393" s="4"/>
      <c r="FM1393" s="4"/>
      <c r="FQ1393" s="4"/>
      <c r="GC1393" s="4"/>
      <c r="GG1393" s="4"/>
      <c r="GS1393" s="4"/>
      <c r="GW1393" s="4"/>
      <c r="HI1393" s="4"/>
      <c r="HM1393" s="4"/>
      <c r="HY1393" s="4"/>
      <c r="IC1393" s="4"/>
      <c r="IO1393" s="4"/>
      <c r="IS1393" s="4"/>
      <c r="JE1393" s="4"/>
      <c r="JI1393" s="4"/>
      <c r="JU1393" s="4"/>
      <c r="JY1393" s="4"/>
      <c r="KK1393" s="4"/>
      <c r="KO1393" s="4"/>
      <c r="LA1393" s="4"/>
      <c r="LE1393" s="4"/>
      <c r="LQ1393" s="4"/>
      <c r="LU1393" s="4"/>
      <c r="MG1393" s="4"/>
      <c r="MK1393" s="4"/>
      <c r="MW1393" s="4"/>
      <c r="NA1393" s="4"/>
      <c r="NM1393" s="4"/>
      <c r="NQ1393" s="4"/>
      <c r="OC1393" s="4"/>
      <c r="OG1393" s="4"/>
      <c r="OS1393" s="4"/>
      <c r="OW1393" s="4"/>
      <c r="PI1393" s="4"/>
      <c r="PM1393" s="4"/>
      <c r="PY1393" s="4"/>
      <c r="QC1393" s="4"/>
      <c r="QO1393" s="4"/>
      <c r="QS1393" s="4"/>
      <c r="RE1393" s="4"/>
      <c r="RI1393" s="4"/>
      <c r="RU1393" s="4"/>
      <c r="RY1393" s="4"/>
      <c r="SK1393" s="4"/>
      <c r="SO1393" s="4"/>
      <c r="TA1393" s="4"/>
      <c r="TE1393" s="4"/>
      <c r="TQ1393" s="4"/>
      <c r="TU1393" s="4"/>
      <c r="UG1393" s="4"/>
      <c r="UK1393" s="4"/>
      <c r="UW1393" s="4"/>
      <c r="VA1393" s="4"/>
      <c r="VM1393" s="4"/>
      <c r="VQ1393" s="4"/>
      <c r="WC1393" s="4"/>
      <c r="WG1393" s="4"/>
      <c r="WS1393" s="4"/>
      <c r="WW1393" s="4"/>
      <c r="XI1393" s="4"/>
      <c r="XM1393" s="4"/>
      <c r="XY1393" s="4"/>
      <c r="YC1393" s="4"/>
      <c r="YO1393" s="4"/>
      <c r="YS1393" s="4"/>
      <c r="ZE1393" s="4"/>
      <c r="ZI1393" s="4"/>
      <c r="ZU1393" s="4"/>
      <c r="ZY1393" s="4"/>
      <c r="AAK1393" s="4"/>
      <c r="AAO1393" s="4"/>
      <c r="ABA1393" s="4"/>
      <c r="ABE1393" s="4"/>
      <c r="ABQ1393" s="4"/>
      <c r="ABU1393" s="4"/>
      <c r="ACG1393" s="4"/>
      <c r="ACK1393" s="4"/>
      <c r="ACW1393" s="4"/>
      <c r="ADA1393" s="4"/>
      <c r="ADM1393" s="4"/>
      <c r="ADQ1393" s="4"/>
      <c r="AEC1393" s="4"/>
      <c r="AEG1393" s="4"/>
      <c r="AES1393" s="4"/>
      <c r="AFM1393" s="4"/>
      <c r="AFY1393" s="4"/>
      <c r="AGC1393" s="4"/>
      <c r="AGO1393" s="4"/>
      <c r="AGS1393" s="4"/>
      <c r="AHE1393" s="4"/>
      <c r="AHI1393" s="4"/>
      <c r="AHU1393" s="4"/>
      <c r="AHY1393" s="4"/>
      <c r="AIK1393" s="4"/>
      <c r="AIO1393" s="4"/>
      <c r="AJA1393" s="4"/>
      <c r="AJE1393" s="4"/>
      <c r="AJQ1393" s="4"/>
      <c r="AJU1393" s="4"/>
      <c r="AKG1393" s="4"/>
      <c r="AKK1393" s="4"/>
      <c r="AKW1393" s="4"/>
      <c r="ALA1393" s="4"/>
      <c r="ALM1393" s="4"/>
      <c r="ALQ1393" s="4"/>
      <c r="AMC1393" s="4"/>
      <c r="AMG1393" s="4"/>
      <c r="AMS1393" s="4"/>
      <c r="AMW1393" s="4"/>
      <c r="ANI1393" s="4"/>
      <c r="ANM1393" s="4"/>
      <c r="ANY1393" s="4"/>
      <c r="AOC1393" s="4"/>
      <c r="AOO1393" s="4"/>
      <c r="AOS1393" s="4"/>
      <c r="APE1393" s="4"/>
      <c r="API1393" s="4"/>
      <c r="APU1393" s="4"/>
      <c r="APY1393" s="4"/>
      <c r="AQK1393" s="4"/>
      <c r="AQO1393" s="4"/>
      <c r="ARA1393" s="4"/>
      <c r="ARE1393" s="4"/>
      <c r="ARQ1393" s="4"/>
      <c r="ARU1393" s="4"/>
      <c r="ASG1393" s="4"/>
      <c r="ASK1393" s="4"/>
      <c r="ASW1393" s="4"/>
      <c r="ATA1393" s="4"/>
      <c r="ATM1393" s="4"/>
      <c r="ATQ1393" s="4"/>
      <c r="AUC1393" s="4"/>
      <c r="AUG1393" s="4"/>
      <c r="AUS1393" s="4"/>
      <c r="AUW1393" s="4"/>
      <c r="AVI1393" s="4"/>
      <c r="AVM1393" s="4"/>
      <c r="AVY1393" s="4"/>
      <c r="AWC1393" s="4"/>
      <c r="AWO1393" s="4"/>
      <c r="AWS1393" s="4"/>
      <c r="AXE1393" s="4"/>
      <c r="AXI1393" s="4"/>
      <c r="AXU1393" s="4"/>
      <c r="AXY1393" s="4"/>
      <c r="AYK1393" s="4"/>
      <c r="AYO1393" s="4"/>
      <c r="AZA1393" s="4"/>
      <c r="AZE1393" s="4"/>
      <c r="AZQ1393" s="4"/>
      <c r="AZU1393" s="4"/>
      <c r="BAG1393" s="4"/>
      <c r="BAK1393" s="4"/>
      <c r="BAW1393" s="4"/>
      <c r="BBA1393" s="4"/>
      <c r="BBM1393" s="4"/>
      <c r="BBQ1393" s="4"/>
      <c r="BCC1393" s="4"/>
      <c r="BCG1393" s="4"/>
      <c r="BCS1393" s="4"/>
      <c r="BCW1393" s="4"/>
      <c r="BDI1393" s="4"/>
      <c r="BDM1393" s="4"/>
      <c r="BDY1393" s="4"/>
      <c r="BEC1393" s="4"/>
      <c r="BEO1393" s="4"/>
    </row>
    <row r="1394" spans="1:1021 1033:1497" x14ac:dyDescent="0.2">
      <c r="A1394" s="4"/>
      <c r="D1394" s="16"/>
      <c r="CO1394" s="4"/>
      <c r="DA1394" s="4"/>
      <c r="DE1394" s="4"/>
      <c r="DQ1394" s="4"/>
      <c r="DU1394" s="4"/>
      <c r="EG1394" s="4"/>
      <c r="EK1394" s="4"/>
      <c r="EW1394" s="4"/>
      <c r="FA1394" s="4"/>
      <c r="FM1394" s="4"/>
      <c r="FQ1394" s="4"/>
      <c r="GC1394" s="4"/>
      <c r="GG1394" s="4"/>
      <c r="GS1394" s="4"/>
      <c r="GW1394" s="4"/>
      <c r="HI1394" s="4"/>
      <c r="HM1394" s="4"/>
      <c r="HY1394" s="4"/>
      <c r="IC1394" s="4"/>
      <c r="IO1394" s="4"/>
      <c r="IS1394" s="4"/>
      <c r="JE1394" s="4"/>
      <c r="JI1394" s="4"/>
      <c r="JU1394" s="4"/>
      <c r="JY1394" s="4"/>
      <c r="KK1394" s="4"/>
      <c r="KO1394" s="4"/>
      <c r="LA1394" s="4"/>
      <c r="LE1394" s="4"/>
      <c r="LQ1394" s="4"/>
      <c r="LU1394" s="4"/>
      <c r="MG1394" s="4"/>
      <c r="MK1394" s="4"/>
      <c r="MW1394" s="4"/>
      <c r="NA1394" s="4"/>
      <c r="NM1394" s="4"/>
      <c r="NQ1394" s="4"/>
      <c r="OC1394" s="4"/>
      <c r="OG1394" s="4"/>
      <c r="OS1394" s="4"/>
      <c r="OW1394" s="4"/>
      <c r="PI1394" s="4"/>
      <c r="PM1394" s="4"/>
      <c r="PY1394" s="4"/>
      <c r="QC1394" s="4"/>
      <c r="QO1394" s="4"/>
      <c r="QS1394" s="4"/>
      <c r="RE1394" s="4"/>
      <c r="RI1394" s="4"/>
      <c r="RU1394" s="4"/>
      <c r="RY1394" s="4"/>
      <c r="SK1394" s="4"/>
      <c r="SO1394" s="4"/>
      <c r="TA1394" s="4"/>
      <c r="TE1394" s="4"/>
      <c r="TQ1394" s="4"/>
      <c r="TU1394" s="4"/>
      <c r="UG1394" s="4"/>
      <c r="UK1394" s="4"/>
      <c r="UW1394" s="4"/>
      <c r="VA1394" s="4"/>
      <c r="VM1394" s="4"/>
      <c r="VQ1394" s="4"/>
      <c r="WC1394" s="4"/>
      <c r="WG1394" s="4"/>
      <c r="WS1394" s="4"/>
      <c r="WW1394" s="4"/>
      <c r="XI1394" s="4"/>
      <c r="XM1394" s="4"/>
      <c r="XY1394" s="4"/>
      <c r="YC1394" s="4"/>
      <c r="YO1394" s="4"/>
      <c r="YS1394" s="4"/>
      <c r="ZE1394" s="4"/>
      <c r="ZI1394" s="4"/>
      <c r="ZU1394" s="4"/>
      <c r="ZY1394" s="4"/>
      <c r="AAK1394" s="4"/>
      <c r="AAO1394" s="4"/>
      <c r="ABA1394" s="4"/>
      <c r="ABE1394" s="4"/>
      <c r="ABQ1394" s="4"/>
      <c r="ABU1394" s="4"/>
      <c r="ACG1394" s="4"/>
      <c r="ACK1394" s="4"/>
      <c r="ACW1394" s="4"/>
      <c r="ADA1394" s="4"/>
      <c r="ADM1394" s="4"/>
      <c r="ADQ1394" s="4"/>
      <c r="AEC1394" s="4"/>
      <c r="AEG1394" s="4"/>
      <c r="AES1394" s="4"/>
      <c r="AFM1394" s="4"/>
      <c r="AFY1394" s="4"/>
      <c r="AGC1394" s="4"/>
      <c r="AGO1394" s="4"/>
      <c r="AGS1394" s="4"/>
      <c r="AHE1394" s="4"/>
      <c r="AHI1394" s="4"/>
      <c r="AHU1394" s="4"/>
      <c r="AHY1394" s="4"/>
      <c r="AIK1394" s="4"/>
      <c r="AIO1394" s="4"/>
      <c r="AJA1394" s="4"/>
      <c r="AJE1394" s="4"/>
      <c r="AJQ1394" s="4"/>
      <c r="AJU1394" s="4"/>
      <c r="AKG1394" s="4"/>
      <c r="AKK1394" s="4"/>
      <c r="AKW1394" s="4"/>
      <c r="ALA1394" s="4"/>
      <c r="ALM1394" s="4"/>
      <c r="ALQ1394" s="4"/>
      <c r="AMC1394" s="4"/>
      <c r="AMG1394" s="4"/>
      <c r="AMS1394" s="4"/>
      <c r="AMW1394" s="4"/>
      <c r="ANI1394" s="4"/>
      <c r="ANM1394" s="4"/>
      <c r="ANY1394" s="4"/>
      <c r="AOC1394" s="4"/>
      <c r="AOO1394" s="4"/>
      <c r="AOS1394" s="4"/>
      <c r="APE1394" s="4"/>
      <c r="API1394" s="4"/>
      <c r="APU1394" s="4"/>
      <c r="APY1394" s="4"/>
      <c r="AQK1394" s="4"/>
      <c r="AQO1394" s="4"/>
      <c r="ARA1394" s="4"/>
      <c r="ARE1394" s="4"/>
      <c r="ARQ1394" s="4"/>
      <c r="ARU1394" s="4"/>
      <c r="ASG1394" s="4"/>
      <c r="ASK1394" s="4"/>
      <c r="ASW1394" s="4"/>
      <c r="ATA1394" s="4"/>
      <c r="ATM1394" s="4"/>
      <c r="ATQ1394" s="4"/>
      <c r="AUC1394" s="4"/>
      <c r="AUG1394" s="4"/>
      <c r="AUS1394" s="4"/>
      <c r="AUW1394" s="4"/>
      <c r="AVI1394" s="4"/>
      <c r="AVM1394" s="4"/>
      <c r="AVY1394" s="4"/>
      <c r="AWC1394" s="4"/>
      <c r="AWO1394" s="4"/>
      <c r="AWS1394" s="4"/>
      <c r="AXE1394" s="4"/>
      <c r="AXI1394" s="4"/>
      <c r="AXU1394" s="4"/>
      <c r="AXY1394" s="4"/>
      <c r="AYK1394" s="4"/>
      <c r="AYO1394" s="4"/>
      <c r="AZA1394" s="4"/>
      <c r="AZE1394" s="4"/>
      <c r="AZQ1394" s="4"/>
      <c r="AZU1394" s="4"/>
      <c r="BAG1394" s="4"/>
      <c r="BAK1394" s="4"/>
      <c r="BAW1394" s="4"/>
      <c r="BBA1394" s="4"/>
      <c r="BBM1394" s="4"/>
      <c r="BBQ1394" s="4"/>
      <c r="BCC1394" s="4"/>
      <c r="BCG1394" s="4"/>
      <c r="BCS1394" s="4"/>
      <c r="BCW1394" s="4"/>
      <c r="BDI1394" s="4"/>
      <c r="BDM1394" s="4"/>
      <c r="BDY1394" s="4"/>
      <c r="BEC1394" s="4"/>
      <c r="BEO1394" s="4"/>
    </row>
    <row r="1395" spans="1:1021 1033:1497" x14ac:dyDescent="0.2">
      <c r="A1395" s="4"/>
      <c r="D1395" s="16"/>
      <c r="CO1395" s="4"/>
      <c r="DA1395" s="4"/>
      <c r="DE1395" s="4"/>
      <c r="DQ1395" s="4"/>
      <c r="DU1395" s="4"/>
      <c r="EG1395" s="4"/>
      <c r="EK1395" s="4"/>
      <c r="EW1395" s="4"/>
      <c r="FA1395" s="4"/>
      <c r="FM1395" s="4"/>
      <c r="FQ1395" s="4"/>
      <c r="GC1395" s="4"/>
      <c r="GG1395" s="4"/>
      <c r="GS1395" s="4"/>
      <c r="GW1395" s="4"/>
      <c r="HI1395" s="4"/>
      <c r="HM1395" s="4"/>
      <c r="HY1395" s="4"/>
      <c r="IC1395" s="4"/>
      <c r="IO1395" s="4"/>
      <c r="IS1395" s="4"/>
      <c r="JE1395" s="4"/>
      <c r="JI1395" s="4"/>
      <c r="JU1395" s="4"/>
      <c r="JY1395" s="4"/>
      <c r="KK1395" s="4"/>
      <c r="KO1395" s="4"/>
      <c r="LA1395" s="4"/>
      <c r="LE1395" s="4"/>
      <c r="LQ1395" s="4"/>
      <c r="LU1395" s="4"/>
      <c r="MG1395" s="4"/>
      <c r="MK1395" s="4"/>
      <c r="MW1395" s="4"/>
      <c r="NA1395" s="4"/>
      <c r="NM1395" s="4"/>
      <c r="NQ1395" s="4"/>
      <c r="OC1395" s="4"/>
      <c r="OG1395" s="4"/>
      <c r="OS1395" s="4"/>
      <c r="OW1395" s="4"/>
      <c r="PI1395" s="4"/>
      <c r="PM1395" s="4"/>
      <c r="PY1395" s="4"/>
      <c r="QC1395" s="4"/>
      <c r="QO1395" s="4"/>
      <c r="QS1395" s="4"/>
      <c r="RE1395" s="4"/>
      <c r="RI1395" s="4"/>
      <c r="RU1395" s="4"/>
      <c r="RY1395" s="4"/>
      <c r="SK1395" s="4"/>
      <c r="SO1395" s="4"/>
      <c r="TA1395" s="4"/>
      <c r="TE1395" s="4"/>
      <c r="TQ1395" s="4"/>
      <c r="TU1395" s="4"/>
      <c r="UG1395" s="4"/>
      <c r="UK1395" s="4"/>
      <c r="UW1395" s="4"/>
      <c r="VA1395" s="4"/>
      <c r="VM1395" s="4"/>
      <c r="VQ1395" s="4"/>
      <c r="WC1395" s="4"/>
      <c r="WG1395" s="4"/>
      <c r="WS1395" s="4"/>
      <c r="WW1395" s="4"/>
      <c r="XI1395" s="4"/>
      <c r="XM1395" s="4"/>
      <c r="XY1395" s="4"/>
      <c r="YC1395" s="4"/>
      <c r="YO1395" s="4"/>
      <c r="YS1395" s="4"/>
      <c r="ZE1395" s="4"/>
      <c r="ZI1395" s="4"/>
      <c r="ZU1395" s="4"/>
      <c r="ZY1395" s="4"/>
      <c r="AAK1395" s="4"/>
      <c r="AAO1395" s="4"/>
      <c r="ABA1395" s="4"/>
      <c r="ABE1395" s="4"/>
      <c r="ABQ1395" s="4"/>
      <c r="ABU1395" s="4"/>
      <c r="ACG1395" s="4"/>
      <c r="ACK1395" s="4"/>
      <c r="ACW1395" s="4"/>
      <c r="ADA1395" s="4"/>
      <c r="ADM1395" s="4"/>
      <c r="ADQ1395" s="4"/>
      <c r="AEC1395" s="4"/>
      <c r="AEG1395" s="4"/>
      <c r="AES1395" s="4"/>
      <c r="AFM1395" s="4"/>
      <c r="AFY1395" s="4"/>
      <c r="AGC1395" s="4"/>
      <c r="AGO1395" s="4"/>
      <c r="AGS1395" s="4"/>
      <c r="AHE1395" s="4"/>
      <c r="AHI1395" s="4"/>
      <c r="AHU1395" s="4"/>
      <c r="AHY1395" s="4"/>
      <c r="AIK1395" s="4"/>
      <c r="AIO1395" s="4"/>
      <c r="AJA1395" s="4"/>
      <c r="AJE1395" s="4"/>
      <c r="AJQ1395" s="4"/>
      <c r="AJU1395" s="4"/>
      <c r="AKG1395" s="4"/>
      <c r="AKK1395" s="4"/>
      <c r="AKW1395" s="4"/>
      <c r="ALA1395" s="4"/>
      <c r="ALM1395" s="4"/>
      <c r="ALQ1395" s="4"/>
      <c r="AMC1395" s="4"/>
      <c r="AMG1395" s="4"/>
      <c r="AMS1395" s="4"/>
      <c r="AMW1395" s="4"/>
      <c r="ANI1395" s="4"/>
      <c r="ANM1395" s="4"/>
      <c r="ANY1395" s="4"/>
      <c r="AOC1395" s="4"/>
      <c r="AOO1395" s="4"/>
      <c r="AOS1395" s="4"/>
      <c r="APE1395" s="4"/>
      <c r="API1395" s="4"/>
      <c r="APU1395" s="4"/>
      <c r="APY1395" s="4"/>
      <c r="AQK1395" s="4"/>
      <c r="AQO1395" s="4"/>
      <c r="ARA1395" s="4"/>
      <c r="ARE1395" s="4"/>
      <c r="ARQ1395" s="4"/>
      <c r="ARU1395" s="4"/>
      <c r="ASG1395" s="4"/>
      <c r="ASK1395" s="4"/>
      <c r="ASW1395" s="4"/>
      <c r="ATA1395" s="4"/>
      <c r="ATM1395" s="4"/>
      <c r="ATQ1395" s="4"/>
      <c r="AUC1395" s="4"/>
      <c r="AUG1395" s="4"/>
      <c r="AUS1395" s="4"/>
      <c r="AUW1395" s="4"/>
      <c r="AVI1395" s="4"/>
      <c r="AVM1395" s="4"/>
      <c r="AVY1395" s="4"/>
      <c r="AWC1395" s="4"/>
      <c r="AWO1395" s="4"/>
      <c r="AWS1395" s="4"/>
      <c r="AXE1395" s="4"/>
      <c r="AXI1395" s="4"/>
      <c r="AXU1395" s="4"/>
      <c r="AXY1395" s="4"/>
      <c r="AYK1395" s="4"/>
      <c r="AYO1395" s="4"/>
      <c r="AZA1395" s="4"/>
      <c r="AZE1395" s="4"/>
      <c r="AZQ1395" s="4"/>
      <c r="AZU1395" s="4"/>
      <c r="BAG1395" s="4"/>
      <c r="BAK1395" s="4"/>
      <c r="BAW1395" s="4"/>
      <c r="BBA1395" s="4"/>
      <c r="BBM1395" s="4"/>
      <c r="BBQ1395" s="4"/>
      <c r="BCC1395" s="4"/>
      <c r="BCG1395" s="4"/>
      <c r="BCS1395" s="4"/>
      <c r="BCW1395" s="4"/>
      <c r="BDI1395" s="4"/>
      <c r="BDM1395" s="4"/>
      <c r="BDY1395" s="4"/>
      <c r="BEC1395" s="4"/>
      <c r="BEO1395" s="4"/>
    </row>
    <row r="1396" spans="1:1021 1033:1497" x14ac:dyDescent="0.2">
      <c r="A1396" s="4"/>
      <c r="D1396" s="16"/>
      <c r="CO1396" s="4"/>
      <c r="DA1396" s="4"/>
      <c r="DE1396" s="4"/>
      <c r="DQ1396" s="4"/>
      <c r="DU1396" s="4"/>
      <c r="EG1396" s="4"/>
      <c r="EK1396" s="4"/>
      <c r="EW1396" s="4"/>
      <c r="FA1396" s="4"/>
      <c r="FM1396" s="4"/>
      <c r="FQ1396" s="4"/>
      <c r="GC1396" s="4"/>
      <c r="GG1396" s="4"/>
      <c r="GS1396" s="4"/>
      <c r="GW1396" s="4"/>
      <c r="HI1396" s="4"/>
      <c r="HM1396" s="4"/>
      <c r="HY1396" s="4"/>
      <c r="IC1396" s="4"/>
      <c r="IO1396" s="4"/>
      <c r="IS1396" s="4"/>
      <c r="JE1396" s="4"/>
      <c r="JI1396" s="4"/>
      <c r="JU1396" s="4"/>
      <c r="JY1396" s="4"/>
      <c r="KK1396" s="4"/>
      <c r="KO1396" s="4"/>
      <c r="LA1396" s="4"/>
      <c r="LE1396" s="4"/>
      <c r="LQ1396" s="4"/>
      <c r="LU1396" s="4"/>
      <c r="MG1396" s="4"/>
      <c r="MK1396" s="4"/>
      <c r="MW1396" s="4"/>
      <c r="NA1396" s="4"/>
      <c r="NM1396" s="4"/>
      <c r="NQ1396" s="4"/>
      <c r="OC1396" s="4"/>
      <c r="OG1396" s="4"/>
      <c r="OS1396" s="4"/>
      <c r="OW1396" s="4"/>
      <c r="PI1396" s="4"/>
      <c r="PM1396" s="4"/>
      <c r="PY1396" s="4"/>
      <c r="QC1396" s="4"/>
      <c r="QO1396" s="4"/>
      <c r="QS1396" s="4"/>
      <c r="RE1396" s="4"/>
      <c r="RI1396" s="4"/>
      <c r="RU1396" s="4"/>
      <c r="RY1396" s="4"/>
      <c r="SK1396" s="4"/>
      <c r="SO1396" s="4"/>
      <c r="TA1396" s="4"/>
      <c r="TE1396" s="4"/>
      <c r="TQ1396" s="4"/>
      <c r="TU1396" s="4"/>
      <c r="UG1396" s="4"/>
      <c r="UK1396" s="4"/>
      <c r="UW1396" s="4"/>
      <c r="VA1396" s="4"/>
      <c r="VM1396" s="4"/>
      <c r="VQ1396" s="4"/>
      <c r="WC1396" s="4"/>
      <c r="WG1396" s="4"/>
      <c r="WS1396" s="4"/>
      <c r="WW1396" s="4"/>
      <c r="XI1396" s="4"/>
      <c r="XM1396" s="4"/>
      <c r="XY1396" s="4"/>
      <c r="YC1396" s="4"/>
      <c r="YO1396" s="4"/>
      <c r="YS1396" s="4"/>
      <c r="ZE1396" s="4"/>
      <c r="ZI1396" s="4"/>
      <c r="ZU1396" s="4"/>
      <c r="ZY1396" s="4"/>
      <c r="AAK1396" s="4"/>
      <c r="AAO1396" s="4"/>
      <c r="ABA1396" s="4"/>
      <c r="ABE1396" s="4"/>
      <c r="ABQ1396" s="4"/>
      <c r="ABU1396" s="4"/>
      <c r="ACG1396" s="4"/>
      <c r="ACK1396" s="4"/>
      <c r="ACW1396" s="4"/>
      <c r="ADA1396" s="4"/>
      <c r="ADM1396" s="4"/>
      <c r="ADQ1396" s="4"/>
      <c r="AEC1396" s="4"/>
      <c r="AEG1396" s="4"/>
      <c r="AES1396" s="4"/>
      <c r="AFM1396" s="4"/>
      <c r="AFY1396" s="4"/>
      <c r="AGC1396" s="4"/>
      <c r="AGO1396" s="4"/>
      <c r="AGS1396" s="4"/>
      <c r="AHE1396" s="4"/>
      <c r="AHI1396" s="4"/>
      <c r="AHU1396" s="4"/>
      <c r="AHY1396" s="4"/>
      <c r="AIK1396" s="4"/>
      <c r="AIO1396" s="4"/>
      <c r="AJA1396" s="4"/>
      <c r="AJE1396" s="4"/>
      <c r="AJQ1396" s="4"/>
      <c r="AJU1396" s="4"/>
      <c r="AKG1396" s="4"/>
      <c r="AKK1396" s="4"/>
      <c r="AKW1396" s="4"/>
      <c r="ALA1396" s="4"/>
      <c r="ALM1396" s="4"/>
      <c r="ALQ1396" s="4"/>
      <c r="AMC1396" s="4"/>
      <c r="AMG1396" s="4"/>
      <c r="AMS1396" s="4"/>
      <c r="AMW1396" s="4"/>
      <c r="ANI1396" s="4"/>
      <c r="ANM1396" s="4"/>
      <c r="ANY1396" s="4"/>
      <c r="AOC1396" s="4"/>
      <c r="AOO1396" s="4"/>
      <c r="AOS1396" s="4"/>
      <c r="APE1396" s="4"/>
      <c r="API1396" s="4"/>
      <c r="APU1396" s="4"/>
      <c r="APY1396" s="4"/>
      <c r="AQK1396" s="4"/>
      <c r="AQO1396" s="4"/>
      <c r="ARA1396" s="4"/>
      <c r="ARE1396" s="4"/>
      <c r="ARQ1396" s="4"/>
      <c r="ARU1396" s="4"/>
      <c r="ASG1396" s="4"/>
      <c r="ASK1396" s="4"/>
      <c r="ASW1396" s="4"/>
      <c r="ATA1396" s="4"/>
      <c r="ATM1396" s="4"/>
      <c r="ATQ1396" s="4"/>
      <c r="AUC1396" s="4"/>
      <c r="AUG1396" s="4"/>
      <c r="AUS1396" s="4"/>
      <c r="AUW1396" s="4"/>
      <c r="AVI1396" s="4"/>
      <c r="AVM1396" s="4"/>
      <c r="AVY1396" s="4"/>
      <c r="AWC1396" s="4"/>
      <c r="AWO1396" s="4"/>
      <c r="AWS1396" s="4"/>
      <c r="AXE1396" s="4"/>
      <c r="AXI1396" s="4"/>
      <c r="AXU1396" s="4"/>
      <c r="AXY1396" s="4"/>
      <c r="AYK1396" s="4"/>
      <c r="AYO1396" s="4"/>
      <c r="AZA1396" s="4"/>
      <c r="AZE1396" s="4"/>
      <c r="AZQ1396" s="4"/>
      <c r="AZU1396" s="4"/>
      <c r="BAG1396" s="4"/>
      <c r="BAK1396" s="4"/>
      <c r="BAW1396" s="4"/>
      <c r="BBA1396" s="4"/>
      <c r="BBM1396" s="4"/>
      <c r="BBQ1396" s="4"/>
      <c r="BCC1396" s="4"/>
      <c r="BCG1396" s="4"/>
      <c r="BCS1396" s="4"/>
      <c r="BCW1396" s="4"/>
      <c r="BDI1396" s="4"/>
      <c r="BDM1396" s="4"/>
      <c r="BDY1396" s="4"/>
      <c r="BEC1396" s="4"/>
      <c r="BEO1396" s="4"/>
    </row>
    <row r="1397" spans="1:1021 1033:1497" x14ac:dyDescent="0.2">
      <c r="A1397" s="4"/>
      <c r="D1397" s="16"/>
      <c r="CO1397" s="4"/>
      <c r="DA1397" s="4"/>
      <c r="DE1397" s="4"/>
      <c r="DQ1397" s="4"/>
      <c r="DU1397" s="4"/>
      <c r="EG1397" s="4"/>
      <c r="EK1397" s="4"/>
      <c r="EW1397" s="4"/>
      <c r="FA1397" s="4"/>
      <c r="FM1397" s="4"/>
      <c r="FQ1397" s="4"/>
      <c r="GC1397" s="4"/>
      <c r="GG1397" s="4"/>
      <c r="GS1397" s="4"/>
      <c r="GW1397" s="4"/>
      <c r="HI1397" s="4"/>
      <c r="HM1397" s="4"/>
      <c r="HY1397" s="4"/>
      <c r="IC1397" s="4"/>
      <c r="IO1397" s="4"/>
      <c r="IS1397" s="4"/>
      <c r="JE1397" s="4"/>
      <c r="JI1397" s="4"/>
      <c r="JU1397" s="4"/>
      <c r="JY1397" s="4"/>
      <c r="KK1397" s="4"/>
      <c r="KO1397" s="4"/>
      <c r="LA1397" s="4"/>
      <c r="LE1397" s="4"/>
      <c r="LQ1397" s="4"/>
      <c r="LU1397" s="4"/>
      <c r="MG1397" s="4"/>
      <c r="MK1397" s="4"/>
      <c r="MW1397" s="4"/>
      <c r="NA1397" s="4"/>
      <c r="NM1397" s="4"/>
      <c r="NQ1397" s="4"/>
      <c r="OC1397" s="4"/>
      <c r="OG1397" s="4"/>
      <c r="OS1397" s="4"/>
      <c r="OW1397" s="4"/>
      <c r="PI1397" s="4"/>
      <c r="PM1397" s="4"/>
      <c r="PY1397" s="4"/>
      <c r="QC1397" s="4"/>
      <c r="QO1397" s="4"/>
      <c r="QS1397" s="4"/>
      <c r="RE1397" s="4"/>
      <c r="RI1397" s="4"/>
      <c r="RU1397" s="4"/>
      <c r="RY1397" s="4"/>
      <c r="SK1397" s="4"/>
      <c r="SO1397" s="4"/>
      <c r="TA1397" s="4"/>
      <c r="TE1397" s="4"/>
      <c r="TQ1397" s="4"/>
      <c r="TU1397" s="4"/>
      <c r="UG1397" s="4"/>
      <c r="UK1397" s="4"/>
      <c r="UW1397" s="4"/>
      <c r="VA1397" s="4"/>
      <c r="VM1397" s="4"/>
      <c r="VQ1397" s="4"/>
      <c r="WC1397" s="4"/>
      <c r="WG1397" s="4"/>
      <c r="WS1397" s="4"/>
      <c r="WW1397" s="4"/>
      <c r="XI1397" s="4"/>
      <c r="XM1397" s="4"/>
      <c r="XY1397" s="4"/>
      <c r="YC1397" s="4"/>
      <c r="YO1397" s="4"/>
      <c r="YS1397" s="4"/>
      <c r="ZE1397" s="4"/>
      <c r="ZI1397" s="4"/>
      <c r="ZU1397" s="4"/>
      <c r="ZY1397" s="4"/>
      <c r="AAK1397" s="4"/>
      <c r="AAO1397" s="4"/>
      <c r="ABA1397" s="4"/>
      <c r="ABE1397" s="4"/>
      <c r="ABQ1397" s="4"/>
      <c r="ABU1397" s="4"/>
      <c r="ACG1397" s="4"/>
      <c r="ACK1397" s="4"/>
      <c r="ACW1397" s="4"/>
      <c r="ADA1397" s="4"/>
      <c r="ADM1397" s="4"/>
      <c r="ADQ1397" s="4"/>
      <c r="AEC1397" s="4"/>
      <c r="AEG1397" s="4"/>
      <c r="AES1397" s="4"/>
      <c r="AFM1397" s="4"/>
      <c r="AFY1397" s="4"/>
      <c r="AGC1397" s="4"/>
      <c r="AGO1397" s="4"/>
      <c r="AGS1397" s="4"/>
      <c r="AHE1397" s="4"/>
      <c r="AHI1397" s="4"/>
      <c r="AHU1397" s="4"/>
      <c r="AHY1397" s="4"/>
      <c r="AIK1397" s="4"/>
      <c r="AIO1397" s="4"/>
      <c r="AJA1397" s="4"/>
      <c r="AJE1397" s="4"/>
      <c r="AJQ1397" s="4"/>
      <c r="AJU1397" s="4"/>
      <c r="AKG1397" s="4"/>
      <c r="AKK1397" s="4"/>
      <c r="AKW1397" s="4"/>
      <c r="ALA1397" s="4"/>
      <c r="ALM1397" s="4"/>
      <c r="ALQ1397" s="4"/>
      <c r="AMC1397" s="4"/>
      <c r="AMG1397" s="4"/>
      <c r="AMS1397" s="4"/>
      <c r="AMW1397" s="4"/>
      <c r="ANI1397" s="4"/>
      <c r="ANM1397" s="4"/>
      <c r="ANY1397" s="4"/>
      <c r="AOC1397" s="4"/>
      <c r="AOO1397" s="4"/>
      <c r="AOS1397" s="4"/>
      <c r="APE1397" s="4"/>
      <c r="API1397" s="4"/>
      <c r="APU1397" s="4"/>
      <c r="APY1397" s="4"/>
      <c r="AQK1397" s="4"/>
      <c r="AQO1397" s="4"/>
      <c r="ARA1397" s="4"/>
      <c r="ARE1397" s="4"/>
      <c r="ARQ1397" s="4"/>
      <c r="ARU1397" s="4"/>
      <c r="ASG1397" s="4"/>
      <c r="ASK1397" s="4"/>
      <c r="ASW1397" s="4"/>
      <c r="ATA1397" s="4"/>
      <c r="ATM1397" s="4"/>
      <c r="ATQ1397" s="4"/>
      <c r="AUC1397" s="4"/>
      <c r="AUG1397" s="4"/>
      <c r="AUS1397" s="4"/>
      <c r="AUW1397" s="4"/>
      <c r="AVI1397" s="4"/>
      <c r="AVM1397" s="4"/>
      <c r="AVY1397" s="4"/>
      <c r="AWC1397" s="4"/>
      <c r="AWO1397" s="4"/>
      <c r="AWS1397" s="4"/>
      <c r="AXE1397" s="4"/>
      <c r="AXI1397" s="4"/>
      <c r="AXU1397" s="4"/>
      <c r="AXY1397" s="4"/>
      <c r="AYK1397" s="4"/>
      <c r="AYO1397" s="4"/>
      <c r="AZA1397" s="4"/>
      <c r="AZE1397" s="4"/>
      <c r="AZQ1397" s="4"/>
      <c r="AZU1397" s="4"/>
      <c r="BAG1397" s="4"/>
      <c r="BAK1397" s="4"/>
      <c r="BAW1397" s="4"/>
      <c r="BBA1397" s="4"/>
      <c r="BBM1397" s="4"/>
      <c r="BBQ1397" s="4"/>
      <c r="BCC1397" s="4"/>
      <c r="BCG1397" s="4"/>
      <c r="BCS1397" s="4"/>
      <c r="BCW1397" s="4"/>
      <c r="BDI1397" s="4"/>
      <c r="BDM1397" s="4"/>
      <c r="BDY1397" s="4"/>
      <c r="BEC1397" s="4"/>
      <c r="BEO1397" s="4"/>
    </row>
    <row r="1398" spans="1:1021 1033:1497" x14ac:dyDescent="0.2">
      <c r="A1398" s="4"/>
      <c r="D1398" s="16"/>
      <c r="CO1398" s="4"/>
      <c r="DA1398" s="4"/>
      <c r="DE1398" s="4"/>
      <c r="DQ1398" s="4"/>
      <c r="DU1398" s="4"/>
      <c r="EG1398" s="4"/>
      <c r="EK1398" s="4"/>
      <c r="EW1398" s="4"/>
      <c r="FA1398" s="4"/>
      <c r="FM1398" s="4"/>
      <c r="FQ1398" s="4"/>
      <c r="GC1398" s="4"/>
      <c r="GG1398" s="4"/>
      <c r="GS1398" s="4"/>
      <c r="GW1398" s="4"/>
      <c r="HI1398" s="4"/>
      <c r="HM1398" s="4"/>
      <c r="HY1398" s="4"/>
      <c r="IC1398" s="4"/>
      <c r="IO1398" s="4"/>
      <c r="IS1398" s="4"/>
      <c r="JE1398" s="4"/>
      <c r="JI1398" s="4"/>
      <c r="JU1398" s="4"/>
      <c r="JY1398" s="4"/>
      <c r="KK1398" s="4"/>
      <c r="KO1398" s="4"/>
      <c r="LA1398" s="4"/>
      <c r="LE1398" s="4"/>
      <c r="LQ1398" s="4"/>
      <c r="LU1398" s="4"/>
      <c r="MG1398" s="4"/>
      <c r="MK1398" s="4"/>
      <c r="MW1398" s="4"/>
      <c r="NA1398" s="4"/>
      <c r="NM1398" s="4"/>
      <c r="NQ1398" s="4"/>
      <c r="OC1398" s="4"/>
      <c r="OG1398" s="4"/>
      <c r="OS1398" s="4"/>
      <c r="OW1398" s="4"/>
      <c r="PI1398" s="4"/>
      <c r="PM1398" s="4"/>
      <c r="PY1398" s="4"/>
      <c r="QC1398" s="4"/>
      <c r="QO1398" s="4"/>
      <c r="QS1398" s="4"/>
      <c r="RE1398" s="4"/>
      <c r="RI1398" s="4"/>
      <c r="RU1398" s="4"/>
      <c r="RY1398" s="4"/>
      <c r="SK1398" s="4"/>
      <c r="SO1398" s="4"/>
      <c r="TA1398" s="4"/>
      <c r="TE1398" s="4"/>
      <c r="TQ1398" s="4"/>
      <c r="TU1398" s="4"/>
      <c r="UG1398" s="4"/>
      <c r="UK1398" s="4"/>
      <c r="UW1398" s="4"/>
      <c r="VA1398" s="4"/>
      <c r="VM1398" s="4"/>
      <c r="VQ1398" s="4"/>
      <c r="WC1398" s="4"/>
      <c r="WG1398" s="4"/>
      <c r="WS1398" s="4"/>
      <c r="WW1398" s="4"/>
      <c r="XI1398" s="4"/>
      <c r="XM1398" s="4"/>
      <c r="XY1398" s="4"/>
      <c r="YC1398" s="4"/>
      <c r="YO1398" s="4"/>
      <c r="YS1398" s="4"/>
      <c r="ZE1398" s="4"/>
      <c r="ZI1398" s="4"/>
      <c r="ZU1398" s="4"/>
      <c r="ZY1398" s="4"/>
      <c r="AAK1398" s="4"/>
      <c r="AAO1398" s="4"/>
      <c r="ABA1398" s="4"/>
      <c r="ABE1398" s="4"/>
      <c r="ABQ1398" s="4"/>
      <c r="ABU1398" s="4"/>
      <c r="ACG1398" s="4"/>
      <c r="ACK1398" s="4"/>
      <c r="ACW1398" s="4"/>
      <c r="ADA1398" s="4"/>
      <c r="ADM1398" s="4"/>
      <c r="ADQ1398" s="4"/>
      <c r="AEC1398" s="4"/>
      <c r="AEG1398" s="4"/>
      <c r="AES1398" s="4"/>
      <c r="AFM1398" s="4"/>
      <c r="AFY1398" s="4"/>
      <c r="AGC1398" s="4"/>
      <c r="AGO1398" s="4"/>
      <c r="AGS1398" s="4"/>
      <c r="AHE1398" s="4"/>
      <c r="AHI1398" s="4"/>
      <c r="AHU1398" s="4"/>
      <c r="AHY1398" s="4"/>
      <c r="AIK1398" s="4"/>
      <c r="AIO1398" s="4"/>
      <c r="AJA1398" s="4"/>
      <c r="AJE1398" s="4"/>
      <c r="AJQ1398" s="4"/>
      <c r="AJU1398" s="4"/>
      <c r="AKG1398" s="4"/>
      <c r="AKK1398" s="4"/>
      <c r="AKW1398" s="4"/>
      <c r="ALA1398" s="4"/>
      <c r="ALM1398" s="4"/>
      <c r="ALQ1398" s="4"/>
      <c r="AMC1398" s="4"/>
      <c r="AMG1398" s="4"/>
      <c r="AMS1398" s="4"/>
      <c r="AMW1398" s="4"/>
      <c r="ANI1398" s="4"/>
      <c r="ANM1398" s="4"/>
      <c r="ANY1398" s="4"/>
      <c r="AOC1398" s="4"/>
      <c r="AOO1398" s="4"/>
      <c r="AOS1398" s="4"/>
      <c r="APE1398" s="4"/>
      <c r="API1398" s="4"/>
      <c r="APU1398" s="4"/>
      <c r="APY1398" s="4"/>
      <c r="AQK1398" s="4"/>
      <c r="AQO1398" s="4"/>
      <c r="ARA1398" s="4"/>
      <c r="ARE1398" s="4"/>
      <c r="ARQ1398" s="4"/>
      <c r="ARU1398" s="4"/>
      <c r="ASG1398" s="4"/>
      <c r="ASK1398" s="4"/>
      <c r="ASW1398" s="4"/>
      <c r="ATA1398" s="4"/>
      <c r="ATM1398" s="4"/>
      <c r="ATQ1398" s="4"/>
      <c r="AUC1398" s="4"/>
      <c r="AUG1398" s="4"/>
      <c r="AUS1398" s="4"/>
      <c r="AUW1398" s="4"/>
      <c r="AVI1398" s="4"/>
      <c r="AVM1398" s="4"/>
      <c r="AVY1398" s="4"/>
      <c r="AWC1398" s="4"/>
      <c r="AWO1398" s="4"/>
      <c r="AWS1398" s="4"/>
      <c r="AXE1398" s="4"/>
      <c r="AXI1398" s="4"/>
      <c r="AXU1398" s="4"/>
      <c r="AXY1398" s="4"/>
      <c r="AYK1398" s="4"/>
      <c r="AYO1398" s="4"/>
      <c r="AZA1398" s="4"/>
      <c r="AZE1398" s="4"/>
      <c r="AZQ1398" s="4"/>
      <c r="AZU1398" s="4"/>
      <c r="BAG1398" s="4"/>
      <c r="BAK1398" s="4"/>
      <c r="BAW1398" s="4"/>
      <c r="BBA1398" s="4"/>
      <c r="BBM1398" s="4"/>
      <c r="BBQ1398" s="4"/>
      <c r="BCC1398" s="4"/>
      <c r="BCG1398" s="4"/>
      <c r="BCS1398" s="4"/>
      <c r="BCW1398" s="4"/>
      <c r="BDI1398" s="4"/>
      <c r="BDM1398" s="4"/>
      <c r="BDY1398" s="4"/>
      <c r="BEC1398" s="4"/>
      <c r="BEO1398" s="4"/>
    </row>
    <row r="1399" spans="1:1021 1033:1497" x14ac:dyDescent="0.2">
      <c r="A1399" s="4"/>
      <c r="D1399" s="16"/>
      <c r="CO1399" s="4"/>
      <c r="DA1399" s="4"/>
      <c r="DE1399" s="4"/>
      <c r="DQ1399" s="4"/>
      <c r="DU1399" s="4"/>
      <c r="EG1399" s="4"/>
      <c r="EK1399" s="4"/>
      <c r="EW1399" s="4"/>
      <c r="FA1399" s="4"/>
      <c r="FM1399" s="4"/>
      <c r="FQ1399" s="4"/>
      <c r="GC1399" s="4"/>
      <c r="GG1399" s="4"/>
      <c r="GS1399" s="4"/>
      <c r="GW1399" s="4"/>
      <c r="HI1399" s="4"/>
      <c r="HM1399" s="4"/>
      <c r="HY1399" s="4"/>
      <c r="IC1399" s="4"/>
      <c r="IO1399" s="4"/>
      <c r="IS1399" s="4"/>
      <c r="JE1399" s="4"/>
      <c r="JI1399" s="4"/>
      <c r="JU1399" s="4"/>
      <c r="JY1399" s="4"/>
      <c r="KK1399" s="4"/>
      <c r="KO1399" s="4"/>
      <c r="LA1399" s="4"/>
      <c r="LE1399" s="4"/>
      <c r="LQ1399" s="4"/>
      <c r="LU1399" s="4"/>
      <c r="MG1399" s="4"/>
      <c r="MK1399" s="4"/>
      <c r="MW1399" s="4"/>
      <c r="NA1399" s="4"/>
      <c r="NM1399" s="4"/>
      <c r="NQ1399" s="4"/>
      <c r="OC1399" s="4"/>
      <c r="OG1399" s="4"/>
      <c r="OS1399" s="4"/>
      <c r="OW1399" s="4"/>
      <c r="PI1399" s="4"/>
      <c r="PM1399" s="4"/>
      <c r="PY1399" s="4"/>
      <c r="QC1399" s="4"/>
      <c r="QO1399" s="4"/>
      <c r="QS1399" s="4"/>
      <c r="RE1399" s="4"/>
      <c r="RI1399" s="4"/>
      <c r="RU1399" s="4"/>
      <c r="RY1399" s="4"/>
      <c r="SK1399" s="4"/>
      <c r="SO1399" s="4"/>
      <c r="TA1399" s="4"/>
      <c r="TE1399" s="4"/>
      <c r="TQ1399" s="4"/>
      <c r="TU1399" s="4"/>
      <c r="UG1399" s="4"/>
      <c r="UK1399" s="4"/>
      <c r="UW1399" s="4"/>
      <c r="VA1399" s="4"/>
      <c r="VM1399" s="4"/>
      <c r="VQ1399" s="4"/>
      <c r="WC1399" s="4"/>
      <c r="WG1399" s="4"/>
      <c r="WS1399" s="4"/>
      <c r="WW1399" s="4"/>
      <c r="XI1399" s="4"/>
      <c r="XM1399" s="4"/>
      <c r="XY1399" s="4"/>
      <c r="YC1399" s="4"/>
      <c r="YO1399" s="4"/>
      <c r="YS1399" s="4"/>
      <c r="ZE1399" s="4"/>
      <c r="ZI1399" s="4"/>
      <c r="ZU1399" s="4"/>
      <c r="ZY1399" s="4"/>
      <c r="AAK1399" s="4"/>
      <c r="AAO1399" s="4"/>
      <c r="ABA1399" s="4"/>
      <c r="ABE1399" s="4"/>
      <c r="ABQ1399" s="4"/>
      <c r="ABU1399" s="4"/>
      <c r="ACG1399" s="4"/>
      <c r="ACK1399" s="4"/>
      <c r="ACW1399" s="4"/>
      <c r="ADA1399" s="4"/>
      <c r="ADM1399" s="4"/>
      <c r="ADQ1399" s="4"/>
      <c r="AEC1399" s="4"/>
      <c r="AEG1399" s="4"/>
      <c r="AES1399" s="4"/>
      <c r="AFM1399" s="4"/>
      <c r="AFY1399" s="4"/>
      <c r="AGC1399" s="4"/>
      <c r="AGO1399" s="4"/>
      <c r="AGS1399" s="4"/>
      <c r="AHE1399" s="4"/>
      <c r="AHI1399" s="4"/>
      <c r="AHU1399" s="4"/>
      <c r="AHY1399" s="4"/>
      <c r="AIK1399" s="4"/>
      <c r="AIO1399" s="4"/>
      <c r="AJA1399" s="4"/>
      <c r="AJE1399" s="4"/>
      <c r="AJQ1399" s="4"/>
      <c r="AJU1399" s="4"/>
      <c r="AKG1399" s="4"/>
      <c r="AKK1399" s="4"/>
      <c r="AKW1399" s="4"/>
      <c r="ALA1399" s="4"/>
      <c r="ALM1399" s="4"/>
      <c r="ALQ1399" s="4"/>
      <c r="AMC1399" s="4"/>
      <c r="AMG1399" s="4"/>
      <c r="AMS1399" s="4"/>
      <c r="AMW1399" s="4"/>
      <c r="ANI1399" s="4"/>
      <c r="ANM1399" s="4"/>
      <c r="ANY1399" s="4"/>
      <c r="AOC1399" s="4"/>
      <c r="AOO1399" s="4"/>
      <c r="AOS1399" s="4"/>
      <c r="APE1399" s="4"/>
      <c r="API1399" s="4"/>
      <c r="APU1399" s="4"/>
      <c r="APY1399" s="4"/>
      <c r="AQK1399" s="4"/>
      <c r="AQO1399" s="4"/>
      <c r="ARA1399" s="4"/>
      <c r="ARE1399" s="4"/>
      <c r="ARQ1399" s="4"/>
      <c r="ARU1399" s="4"/>
      <c r="ASG1399" s="4"/>
      <c r="ASK1399" s="4"/>
      <c r="ASW1399" s="4"/>
      <c r="ATA1399" s="4"/>
      <c r="ATM1399" s="4"/>
      <c r="ATQ1399" s="4"/>
      <c r="AUC1399" s="4"/>
      <c r="AUG1399" s="4"/>
      <c r="AUS1399" s="4"/>
      <c r="AUW1399" s="4"/>
      <c r="AVI1399" s="4"/>
      <c r="AVM1399" s="4"/>
      <c r="AVY1399" s="4"/>
      <c r="AWC1399" s="4"/>
      <c r="AWO1399" s="4"/>
      <c r="AWS1399" s="4"/>
      <c r="AXE1399" s="4"/>
      <c r="AXI1399" s="4"/>
      <c r="AXU1399" s="4"/>
      <c r="AXY1399" s="4"/>
      <c r="AYK1399" s="4"/>
      <c r="AYO1399" s="4"/>
      <c r="AZA1399" s="4"/>
      <c r="AZE1399" s="4"/>
      <c r="AZQ1399" s="4"/>
      <c r="AZU1399" s="4"/>
      <c r="BAG1399" s="4"/>
      <c r="BAK1399" s="4"/>
      <c r="BAW1399" s="4"/>
      <c r="BBA1399" s="4"/>
      <c r="BBM1399" s="4"/>
      <c r="BBQ1399" s="4"/>
      <c r="BCC1399" s="4"/>
      <c r="BCG1399" s="4"/>
      <c r="BCS1399" s="4"/>
      <c r="BCW1399" s="4"/>
      <c r="BDI1399" s="4"/>
      <c r="BDM1399" s="4"/>
      <c r="BDY1399" s="4"/>
      <c r="BEC1399" s="4"/>
      <c r="BEO1399" s="4"/>
    </row>
    <row r="1400" spans="1:1021 1033:1497" x14ac:dyDescent="0.2">
      <c r="A1400" s="4"/>
      <c r="D1400" s="16"/>
      <c r="CO1400" s="4"/>
      <c r="DA1400" s="4"/>
      <c r="DE1400" s="4"/>
      <c r="DQ1400" s="4"/>
      <c r="DU1400" s="4"/>
      <c r="EG1400" s="4"/>
      <c r="EK1400" s="4"/>
      <c r="EW1400" s="4"/>
      <c r="FA1400" s="4"/>
      <c r="FM1400" s="4"/>
      <c r="FQ1400" s="4"/>
      <c r="GC1400" s="4"/>
      <c r="GG1400" s="4"/>
      <c r="GS1400" s="4"/>
      <c r="GW1400" s="4"/>
      <c r="HI1400" s="4"/>
      <c r="HM1400" s="4"/>
      <c r="HY1400" s="4"/>
      <c r="IC1400" s="4"/>
      <c r="IO1400" s="4"/>
      <c r="IS1400" s="4"/>
      <c r="JE1400" s="4"/>
      <c r="JI1400" s="4"/>
      <c r="JU1400" s="4"/>
      <c r="JY1400" s="4"/>
      <c r="KK1400" s="4"/>
      <c r="KO1400" s="4"/>
      <c r="LA1400" s="4"/>
      <c r="LE1400" s="4"/>
      <c r="LQ1400" s="4"/>
      <c r="LU1400" s="4"/>
      <c r="MG1400" s="4"/>
      <c r="MK1400" s="4"/>
      <c r="MW1400" s="4"/>
      <c r="NA1400" s="4"/>
      <c r="NM1400" s="4"/>
      <c r="NQ1400" s="4"/>
      <c r="OC1400" s="4"/>
      <c r="OG1400" s="4"/>
      <c r="OS1400" s="4"/>
      <c r="OW1400" s="4"/>
      <c r="PI1400" s="4"/>
      <c r="PM1400" s="4"/>
      <c r="PY1400" s="4"/>
      <c r="QC1400" s="4"/>
      <c r="QO1400" s="4"/>
      <c r="QS1400" s="4"/>
      <c r="RE1400" s="4"/>
      <c r="RI1400" s="4"/>
      <c r="RU1400" s="4"/>
      <c r="RY1400" s="4"/>
      <c r="SK1400" s="4"/>
      <c r="SO1400" s="4"/>
      <c r="TA1400" s="4"/>
      <c r="TE1400" s="4"/>
      <c r="TQ1400" s="4"/>
      <c r="TU1400" s="4"/>
      <c r="UG1400" s="4"/>
      <c r="UK1400" s="4"/>
      <c r="UW1400" s="4"/>
      <c r="VA1400" s="4"/>
      <c r="VM1400" s="4"/>
      <c r="VQ1400" s="4"/>
      <c r="WC1400" s="4"/>
      <c r="WG1400" s="4"/>
      <c r="WS1400" s="4"/>
      <c r="WW1400" s="4"/>
      <c r="XI1400" s="4"/>
      <c r="XM1400" s="4"/>
      <c r="XY1400" s="4"/>
      <c r="YC1400" s="4"/>
      <c r="YO1400" s="4"/>
      <c r="YS1400" s="4"/>
      <c r="ZE1400" s="4"/>
      <c r="ZI1400" s="4"/>
      <c r="ZU1400" s="4"/>
      <c r="ZY1400" s="4"/>
      <c r="AAK1400" s="4"/>
      <c r="AAO1400" s="4"/>
      <c r="ABA1400" s="4"/>
      <c r="ABE1400" s="4"/>
      <c r="ABQ1400" s="4"/>
      <c r="ABU1400" s="4"/>
      <c r="ACG1400" s="4"/>
      <c r="ACK1400" s="4"/>
      <c r="ACW1400" s="4"/>
      <c r="ADA1400" s="4"/>
      <c r="ADM1400" s="4"/>
      <c r="ADQ1400" s="4"/>
      <c r="AEC1400" s="4"/>
      <c r="AEG1400" s="4"/>
      <c r="AES1400" s="4"/>
      <c r="AFM1400" s="4"/>
      <c r="AFY1400" s="4"/>
      <c r="AGC1400" s="4"/>
      <c r="AGO1400" s="4"/>
      <c r="AGS1400" s="4"/>
      <c r="AHE1400" s="4"/>
      <c r="AHI1400" s="4"/>
      <c r="AHU1400" s="4"/>
      <c r="AHY1400" s="4"/>
      <c r="AIK1400" s="4"/>
      <c r="AIO1400" s="4"/>
      <c r="AJA1400" s="4"/>
      <c r="AJE1400" s="4"/>
      <c r="AJQ1400" s="4"/>
      <c r="AJU1400" s="4"/>
      <c r="AKG1400" s="4"/>
      <c r="AKK1400" s="4"/>
      <c r="AKW1400" s="4"/>
      <c r="ALA1400" s="4"/>
      <c r="ALM1400" s="4"/>
      <c r="ALQ1400" s="4"/>
      <c r="AMC1400" s="4"/>
      <c r="AMG1400" s="4"/>
      <c r="AMS1400" s="4"/>
      <c r="AMW1400" s="4"/>
      <c r="ANI1400" s="4"/>
      <c r="ANM1400" s="4"/>
      <c r="ANY1400" s="4"/>
      <c r="AOC1400" s="4"/>
      <c r="AOO1400" s="4"/>
      <c r="AOS1400" s="4"/>
      <c r="APE1400" s="4"/>
      <c r="API1400" s="4"/>
      <c r="APU1400" s="4"/>
      <c r="APY1400" s="4"/>
      <c r="AQK1400" s="4"/>
      <c r="AQO1400" s="4"/>
      <c r="ARA1400" s="4"/>
      <c r="ARE1400" s="4"/>
      <c r="ARQ1400" s="4"/>
      <c r="ARU1400" s="4"/>
      <c r="ASG1400" s="4"/>
      <c r="ASK1400" s="4"/>
      <c r="ASW1400" s="4"/>
      <c r="ATA1400" s="4"/>
      <c r="ATM1400" s="4"/>
      <c r="ATQ1400" s="4"/>
      <c r="AUC1400" s="4"/>
      <c r="AUG1400" s="4"/>
      <c r="AUS1400" s="4"/>
      <c r="AUW1400" s="4"/>
      <c r="AVI1400" s="4"/>
      <c r="AVM1400" s="4"/>
      <c r="AVY1400" s="4"/>
      <c r="AWC1400" s="4"/>
      <c r="AWO1400" s="4"/>
      <c r="AWS1400" s="4"/>
      <c r="AXE1400" s="4"/>
      <c r="AXI1400" s="4"/>
      <c r="AXU1400" s="4"/>
      <c r="AXY1400" s="4"/>
      <c r="AYK1400" s="4"/>
      <c r="AYO1400" s="4"/>
      <c r="AZA1400" s="4"/>
      <c r="AZE1400" s="4"/>
      <c r="AZQ1400" s="4"/>
      <c r="AZU1400" s="4"/>
      <c r="BAG1400" s="4"/>
      <c r="BAK1400" s="4"/>
      <c r="BAW1400" s="4"/>
      <c r="BBA1400" s="4"/>
      <c r="BBM1400" s="4"/>
      <c r="BBQ1400" s="4"/>
      <c r="BCC1400" s="4"/>
      <c r="BCG1400" s="4"/>
      <c r="BCS1400" s="4"/>
      <c r="BCW1400" s="4"/>
      <c r="BDI1400" s="4"/>
      <c r="BDM1400" s="4"/>
      <c r="BDY1400" s="4"/>
      <c r="BEC1400" s="4"/>
      <c r="BEO1400" s="4"/>
    </row>
    <row r="1401" spans="1:1021 1033:1497" x14ac:dyDescent="0.2">
      <c r="A1401" s="4"/>
      <c r="D1401" s="16"/>
      <c r="CO1401" s="4"/>
      <c r="DA1401" s="4"/>
      <c r="DE1401" s="4"/>
      <c r="DQ1401" s="4"/>
      <c r="DU1401" s="4"/>
      <c r="EG1401" s="4"/>
      <c r="EK1401" s="4"/>
      <c r="EW1401" s="4"/>
      <c r="FA1401" s="4"/>
      <c r="FM1401" s="4"/>
      <c r="FQ1401" s="4"/>
      <c r="GC1401" s="4"/>
      <c r="GG1401" s="4"/>
      <c r="GS1401" s="4"/>
      <c r="GW1401" s="4"/>
      <c r="HI1401" s="4"/>
      <c r="HM1401" s="4"/>
      <c r="HY1401" s="4"/>
      <c r="IC1401" s="4"/>
      <c r="IO1401" s="4"/>
      <c r="IS1401" s="4"/>
      <c r="JE1401" s="4"/>
      <c r="JI1401" s="4"/>
      <c r="JU1401" s="4"/>
      <c r="JY1401" s="4"/>
      <c r="KK1401" s="4"/>
      <c r="KO1401" s="4"/>
      <c r="LA1401" s="4"/>
      <c r="LE1401" s="4"/>
      <c r="LQ1401" s="4"/>
      <c r="LU1401" s="4"/>
      <c r="MG1401" s="4"/>
      <c r="MK1401" s="4"/>
      <c r="MW1401" s="4"/>
      <c r="NA1401" s="4"/>
      <c r="NM1401" s="4"/>
      <c r="NQ1401" s="4"/>
      <c r="OC1401" s="4"/>
      <c r="OG1401" s="4"/>
      <c r="OS1401" s="4"/>
      <c r="OW1401" s="4"/>
      <c r="PI1401" s="4"/>
      <c r="PM1401" s="4"/>
      <c r="PY1401" s="4"/>
      <c r="QC1401" s="4"/>
      <c r="QO1401" s="4"/>
      <c r="QS1401" s="4"/>
      <c r="RE1401" s="4"/>
      <c r="RI1401" s="4"/>
      <c r="RU1401" s="4"/>
      <c r="RY1401" s="4"/>
      <c r="SK1401" s="4"/>
      <c r="SO1401" s="4"/>
      <c r="TA1401" s="4"/>
      <c r="TE1401" s="4"/>
      <c r="TQ1401" s="4"/>
      <c r="TU1401" s="4"/>
      <c r="UG1401" s="4"/>
      <c r="UK1401" s="4"/>
      <c r="UW1401" s="4"/>
      <c r="VA1401" s="4"/>
      <c r="VM1401" s="4"/>
      <c r="VQ1401" s="4"/>
      <c r="WC1401" s="4"/>
      <c r="WG1401" s="4"/>
      <c r="WS1401" s="4"/>
      <c r="WW1401" s="4"/>
      <c r="XI1401" s="4"/>
      <c r="XM1401" s="4"/>
      <c r="XY1401" s="4"/>
      <c r="YC1401" s="4"/>
      <c r="YO1401" s="4"/>
      <c r="YS1401" s="4"/>
      <c r="ZE1401" s="4"/>
      <c r="ZI1401" s="4"/>
      <c r="ZU1401" s="4"/>
      <c r="ZY1401" s="4"/>
      <c r="AAK1401" s="4"/>
      <c r="AAO1401" s="4"/>
      <c r="ABA1401" s="4"/>
      <c r="ABE1401" s="4"/>
      <c r="ABQ1401" s="4"/>
      <c r="ABU1401" s="4"/>
      <c r="ACG1401" s="4"/>
      <c r="ACK1401" s="4"/>
      <c r="ACW1401" s="4"/>
      <c r="ADA1401" s="4"/>
      <c r="ADM1401" s="4"/>
      <c r="ADQ1401" s="4"/>
      <c r="AEC1401" s="4"/>
      <c r="AEG1401" s="4"/>
      <c r="AES1401" s="4"/>
      <c r="AFM1401" s="4"/>
      <c r="AFY1401" s="4"/>
      <c r="AGC1401" s="4"/>
      <c r="AGO1401" s="4"/>
      <c r="AGS1401" s="4"/>
      <c r="AHE1401" s="4"/>
      <c r="AHI1401" s="4"/>
      <c r="AHU1401" s="4"/>
      <c r="AHY1401" s="4"/>
      <c r="AIK1401" s="4"/>
      <c r="AIO1401" s="4"/>
      <c r="AJA1401" s="4"/>
      <c r="AJE1401" s="4"/>
      <c r="AJQ1401" s="4"/>
      <c r="AJU1401" s="4"/>
      <c r="AKG1401" s="4"/>
      <c r="AKK1401" s="4"/>
      <c r="AKW1401" s="4"/>
      <c r="ALA1401" s="4"/>
      <c r="ALM1401" s="4"/>
      <c r="ALQ1401" s="4"/>
      <c r="AMC1401" s="4"/>
      <c r="AMG1401" s="4"/>
      <c r="AMS1401" s="4"/>
      <c r="AMW1401" s="4"/>
      <c r="ANI1401" s="4"/>
      <c r="ANM1401" s="4"/>
      <c r="ANY1401" s="4"/>
      <c r="AOC1401" s="4"/>
      <c r="AOO1401" s="4"/>
      <c r="AOS1401" s="4"/>
      <c r="APE1401" s="4"/>
      <c r="API1401" s="4"/>
      <c r="APU1401" s="4"/>
      <c r="APY1401" s="4"/>
      <c r="AQK1401" s="4"/>
      <c r="AQO1401" s="4"/>
      <c r="ARA1401" s="4"/>
      <c r="ARE1401" s="4"/>
      <c r="ARQ1401" s="4"/>
      <c r="ARU1401" s="4"/>
      <c r="ASG1401" s="4"/>
      <c r="ASK1401" s="4"/>
      <c r="ASW1401" s="4"/>
      <c r="ATA1401" s="4"/>
      <c r="ATM1401" s="4"/>
      <c r="ATQ1401" s="4"/>
      <c r="AUC1401" s="4"/>
      <c r="AUG1401" s="4"/>
      <c r="AUS1401" s="4"/>
      <c r="AUW1401" s="4"/>
      <c r="AVI1401" s="4"/>
      <c r="AVM1401" s="4"/>
      <c r="AVY1401" s="4"/>
      <c r="AWC1401" s="4"/>
      <c r="AWO1401" s="4"/>
      <c r="AWS1401" s="4"/>
      <c r="AXE1401" s="4"/>
      <c r="AXI1401" s="4"/>
      <c r="AXU1401" s="4"/>
      <c r="AXY1401" s="4"/>
      <c r="AYK1401" s="4"/>
      <c r="AYO1401" s="4"/>
      <c r="AZA1401" s="4"/>
      <c r="AZE1401" s="4"/>
      <c r="AZQ1401" s="4"/>
      <c r="AZU1401" s="4"/>
      <c r="BAG1401" s="4"/>
      <c r="BAK1401" s="4"/>
      <c r="BAW1401" s="4"/>
      <c r="BBA1401" s="4"/>
      <c r="BBM1401" s="4"/>
      <c r="BBQ1401" s="4"/>
      <c r="BCC1401" s="4"/>
      <c r="BCG1401" s="4"/>
      <c r="BCS1401" s="4"/>
      <c r="BCW1401" s="4"/>
      <c r="BDI1401" s="4"/>
      <c r="BDM1401" s="4"/>
      <c r="BDY1401" s="4"/>
      <c r="BEC1401" s="4"/>
      <c r="BEO1401" s="4"/>
    </row>
    <row r="1402" spans="1:1021 1033:1497" x14ac:dyDescent="0.2">
      <c r="A1402" s="4"/>
      <c r="D1402" s="16"/>
      <c r="CO1402" s="4"/>
      <c r="DA1402" s="4"/>
      <c r="DE1402" s="4"/>
      <c r="DQ1402" s="4"/>
      <c r="DU1402" s="4"/>
      <c r="EG1402" s="4"/>
      <c r="EK1402" s="4"/>
      <c r="EW1402" s="4"/>
      <c r="FA1402" s="4"/>
      <c r="FM1402" s="4"/>
      <c r="FQ1402" s="4"/>
      <c r="GC1402" s="4"/>
      <c r="GG1402" s="4"/>
      <c r="GS1402" s="4"/>
      <c r="GW1402" s="4"/>
      <c r="HI1402" s="4"/>
      <c r="HM1402" s="4"/>
      <c r="HY1402" s="4"/>
      <c r="IC1402" s="4"/>
      <c r="IO1402" s="4"/>
      <c r="IS1402" s="4"/>
      <c r="JE1402" s="4"/>
      <c r="JI1402" s="4"/>
      <c r="JU1402" s="4"/>
      <c r="JY1402" s="4"/>
      <c r="KK1402" s="4"/>
      <c r="KO1402" s="4"/>
      <c r="LA1402" s="4"/>
      <c r="LE1402" s="4"/>
      <c r="LQ1402" s="4"/>
      <c r="LU1402" s="4"/>
      <c r="MG1402" s="4"/>
      <c r="MK1402" s="4"/>
      <c r="MW1402" s="4"/>
      <c r="NA1402" s="4"/>
      <c r="NM1402" s="4"/>
      <c r="NQ1402" s="4"/>
      <c r="OC1402" s="4"/>
      <c r="OG1402" s="4"/>
      <c r="OS1402" s="4"/>
      <c r="OW1402" s="4"/>
      <c r="PI1402" s="4"/>
      <c r="PM1402" s="4"/>
      <c r="PY1402" s="4"/>
      <c r="QC1402" s="4"/>
      <c r="QO1402" s="4"/>
      <c r="QS1402" s="4"/>
      <c r="RE1402" s="4"/>
      <c r="RI1402" s="4"/>
      <c r="RU1402" s="4"/>
      <c r="RY1402" s="4"/>
      <c r="SK1402" s="4"/>
      <c r="SO1402" s="4"/>
      <c r="TA1402" s="4"/>
      <c r="TE1402" s="4"/>
      <c r="TQ1402" s="4"/>
      <c r="TU1402" s="4"/>
      <c r="UG1402" s="4"/>
      <c r="UK1402" s="4"/>
      <c r="UW1402" s="4"/>
      <c r="VA1402" s="4"/>
      <c r="VM1402" s="4"/>
      <c r="VQ1402" s="4"/>
      <c r="WC1402" s="4"/>
      <c r="WG1402" s="4"/>
      <c r="WS1402" s="4"/>
      <c r="WW1402" s="4"/>
      <c r="XI1402" s="4"/>
      <c r="XM1402" s="4"/>
      <c r="XY1402" s="4"/>
      <c r="YC1402" s="4"/>
      <c r="YO1402" s="4"/>
      <c r="YS1402" s="4"/>
      <c r="ZE1402" s="4"/>
      <c r="ZI1402" s="4"/>
      <c r="ZU1402" s="4"/>
      <c r="ZY1402" s="4"/>
      <c r="AAK1402" s="4"/>
      <c r="AAO1402" s="4"/>
      <c r="ABA1402" s="4"/>
      <c r="ABE1402" s="4"/>
      <c r="ABQ1402" s="4"/>
      <c r="ABU1402" s="4"/>
      <c r="ACG1402" s="4"/>
      <c r="ACK1402" s="4"/>
      <c r="ACW1402" s="4"/>
      <c r="ADA1402" s="4"/>
      <c r="ADM1402" s="4"/>
      <c r="ADQ1402" s="4"/>
      <c r="AEC1402" s="4"/>
      <c r="AEG1402" s="4"/>
      <c r="AES1402" s="4"/>
      <c r="AFM1402" s="4"/>
      <c r="AFY1402" s="4"/>
      <c r="AGC1402" s="4"/>
      <c r="AGO1402" s="4"/>
      <c r="AGS1402" s="4"/>
      <c r="AHE1402" s="4"/>
      <c r="AHI1402" s="4"/>
      <c r="AHU1402" s="4"/>
      <c r="AHY1402" s="4"/>
      <c r="AIK1402" s="4"/>
      <c r="AIO1402" s="4"/>
      <c r="AJA1402" s="4"/>
      <c r="AJE1402" s="4"/>
      <c r="AJQ1402" s="4"/>
      <c r="AJU1402" s="4"/>
      <c r="AKG1402" s="4"/>
      <c r="AKK1402" s="4"/>
      <c r="AKW1402" s="4"/>
      <c r="ALA1402" s="4"/>
      <c r="ALM1402" s="4"/>
      <c r="ALQ1402" s="4"/>
      <c r="AMC1402" s="4"/>
      <c r="AMG1402" s="4"/>
      <c r="AMS1402" s="4"/>
      <c r="AMW1402" s="4"/>
      <c r="ANI1402" s="4"/>
      <c r="ANM1402" s="4"/>
      <c r="ANY1402" s="4"/>
      <c r="AOC1402" s="4"/>
      <c r="AOO1402" s="4"/>
      <c r="AOS1402" s="4"/>
      <c r="APE1402" s="4"/>
      <c r="API1402" s="4"/>
      <c r="APU1402" s="4"/>
      <c r="APY1402" s="4"/>
      <c r="AQK1402" s="4"/>
      <c r="AQO1402" s="4"/>
      <c r="ARA1402" s="4"/>
      <c r="ARE1402" s="4"/>
      <c r="ARQ1402" s="4"/>
      <c r="ARU1402" s="4"/>
      <c r="ASG1402" s="4"/>
      <c r="ASK1402" s="4"/>
      <c r="ASW1402" s="4"/>
      <c r="ATA1402" s="4"/>
      <c r="ATM1402" s="4"/>
      <c r="ATQ1402" s="4"/>
      <c r="AUC1402" s="4"/>
      <c r="AUG1402" s="4"/>
      <c r="AUS1402" s="4"/>
      <c r="AUW1402" s="4"/>
      <c r="AVI1402" s="4"/>
      <c r="AVM1402" s="4"/>
      <c r="AVY1402" s="4"/>
      <c r="AWC1402" s="4"/>
      <c r="AWO1402" s="4"/>
      <c r="AWS1402" s="4"/>
      <c r="AXE1402" s="4"/>
      <c r="AXI1402" s="4"/>
      <c r="AXU1402" s="4"/>
      <c r="AXY1402" s="4"/>
      <c r="AYK1402" s="4"/>
      <c r="AYO1402" s="4"/>
      <c r="AZA1402" s="4"/>
      <c r="AZE1402" s="4"/>
      <c r="AZQ1402" s="4"/>
      <c r="AZU1402" s="4"/>
      <c r="BAG1402" s="4"/>
      <c r="BAK1402" s="4"/>
      <c r="BAW1402" s="4"/>
      <c r="BBA1402" s="4"/>
      <c r="BBM1402" s="4"/>
      <c r="BBQ1402" s="4"/>
      <c r="BCC1402" s="4"/>
      <c r="BCG1402" s="4"/>
      <c r="BCS1402" s="4"/>
      <c r="BCW1402" s="4"/>
      <c r="BDI1402" s="4"/>
      <c r="BDM1402" s="4"/>
      <c r="BDY1402" s="4"/>
      <c r="BEC1402" s="4"/>
      <c r="BEO1402" s="4"/>
    </row>
    <row r="1403" spans="1:1021 1033:1497" x14ac:dyDescent="0.2">
      <c r="A1403" s="4"/>
      <c r="D1403" s="16"/>
      <c r="CO1403" s="4"/>
      <c r="DA1403" s="4"/>
      <c r="DE1403" s="4"/>
      <c r="DQ1403" s="4"/>
      <c r="DU1403" s="4"/>
      <c r="EG1403" s="4"/>
      <c r="EK1403" s="4"/>
      <c r="EW1403" s="4"/>
      <c r="FA1403" s="4"/>
      <c r="FM1403" s="4"/>
      <c r="FQ1403" s="4"/>
      <c r="GC1403" s="4"/>
      <c r="GG1403" s="4"/>
      <c r="GS1403" s="4"/>
      <c r="GW1403" s="4"/>
      <c r="HI1403" s="4"/>
      <c r="HM1403" s="4"/>
      <c r="HY1403" s="4"/>
      <c r="IC1403" s="4"/>
      <c r="IO1403" s="4"/>
      <c r="IS1403" s="4"/>
      <c r="JE1403" s="4"/>
      <c r="JI1403" s="4"/>
      <c r="JU1403" s="4"/>
      <c r="JY1403" s="4"/>
      <c r="KK1403" s="4"/>
      <c r="KO1403" s="4"/>
      <c r="LA1403" s="4"/>
      <c r="LE1403" s="4"/>
      <c r="LQ1403" s="4"/>
      <c r="LU1403" s="4"/>
      <c r="MG1403" s="4"/>
      <c r="MK1403" s="4"/>
      <c r="MW1403" s="4"/>
      <c r="NA1403" s="4"/>
      <c r="NM1403" s="4"/>
      <c r="NQ1403" s="4"/>
      <c r="OC1403" s="4"/>
      <c r="OG1403" s="4"/>
      <c r="OS1403" s="4"/>
      <c r="OW1403" s="4"/>
      <c r="PI1403" s="4"/>
      <c r="PM1403" s="4"/>
      <c r="PY1403" s="4"/>
      <c r="QC1403" s="4"/>
      <c r="QO1403" s="4"/>
      <c r="QS1403" s="4"/>
      <c r="RE1403" s="4"/>
      <c r="RI1403" s="4"/>
      <c r="RU1403" s="4"/>
      <c r="RY1403" s="4"/>
      <c r="SK1403" s="4"/>
      <c r="SO1403" s="4"/>
      <c r="TA1403" s="4"/>
      <c r="TE1403" s="4"/>
      <c r="TQ1403" s="4"/>
      <c r="TU1403" s="4"/>
      <c r="UG1403" s="4"/>
      <c r="UK1403" s="4"/>
      <c r="UW1403" s="4"/>
      <c r="VA1403" s="4"/>
      <c r="VM1403" s="4"/>
      <c r="VQ1403" s="4"/>
      <c r="WC1403" s="4"/>
      <c r="WG1403" s="4"/>
      <c r="WS1403" s="4"/>
      <c r="WW1403" s="4"/>
      <c r="XI1403" s="4"/>
      <c r="XM1403" s="4"/>
      <c r="XY1403" s="4"/>
      <c r="YC1403" s="4"/>
      <c r="YO1403" s="4"/>
      <c r="YS1403" s="4"/>
      <c r="ZE1403" s="4"/>
      <c r="ZI1403" s="4"/>
      <c r="ZU1403" s="4"/>
      <c r="ZY1403" s="4"/>
      <c r="AAK1403" s="4"/>
      <c r="AAO1403" s="4"/>
      <c r="ABA1403" s="4"/>
      <c r="ABE1403" s="4"/>
      <c r="ABQ1403" s="4"/>
      <c r="ABU1403" s="4"/>
      <c r="ACG1403" s="4"/>
      <c r="ACK1403" s="4"/>
      <c r="ACW1403" s="4"/>
      <c r="ADA1403" s="4"/>
      <c r="ADM1403" s="4"/>
      <c r="ADQ1403" s="4"/>
      <c r="AEC1403" s="4"/>
      <c r="AEG1403" s="4"/>
      <c r="AES1403" s="4"/>
      <c r="AFM1403" s="4"/>
      <c r="AFY1403" s="4"/>
      <c r="AGC1403" s="4"/>
      <c r="AGO1403" s="4"/>
      <c r="AGS1403" s="4"/>
      <c r="AHE1403" s="4"/>
      <c r="AHI1403" s="4"/>
      <c r="AHU1403" s="4"/>
      <c r="AHY1403" s="4"/>
      <c r="AIK1403" s="4"/>
      <c r="AIO1403" s="4"/>
      <c r="AJA1403" s="4"/>
      <c r="AJE1403" s="4"/>
      <c r="AJQ1403" s="4"/>
      <c r="AJU1403" s="4"/>
      <c r="AKG1403" s="4"/>
      <c r="AKK1403" s="4"/>
      <c r="AKW1403" s="4"/>
      <c r="ALA1403" s="4"/>
      <c r="ALM1403" s="4"/>
      <c r="ALQ1403" s="4"/>
      <c r="AMC1403" s="4"/>
      <c r="AMG1403" s="4"/>
      <c r="AMS1403" s="4"/>
      <c r="AMW1403" s="4"/>
      <c r="ANI1403" s="4"/>
      <c r="ANM1403" s="4"/>
      <c r="ANY1403" s="4"/>
      <c r="AOC1403" s="4"/>
      <c r="AOO1403" s="4"/>
      <c r="AOS1403" s="4"/>
      <c r="APE1403" s="4"/>
      <c r="API1403" s="4"/>
      <c r="APU1403" s="4"/>
      <c r="APY1403" s="4"/>
      <c r="AQK1403" s="4"/>
      <c r="AQO1403" s="4"/>
      <c r="ARA1403" s="4"/>
      <c r="ARE1403" s="4"/>
      <c r="ARQ1403" s="4"/>
      <c r="ARU1403" s="4"/>
      <c r="ASG1403" s="4"/>
      <c r="ASK1403" s="4"/>
      <c r="ASW1403" s="4"/>
      <c r="ATA1403" s="4"/>
      <c r="ATM1403" s="4"/>
      <c r="ATQ1403" s="4"/>
      <c r="AUC1403" s="4"/>
      <c r="AUG1403" s="4"/>
      <c r="AUS1403" s="4"/>
      <c r="AUW1403" s="4"/>
      <c r="AVI1403" s="4"/>
      <c r="AVM1403" s="4"/>
      <c r="AVY1403" s="4"/>
      <c r="AWC1403" s="4"/>
      <c r="AWO1403" s="4"/>
      <c r="AWS1403" s="4"/>
      <c r="AXE1403" s="4"/>
      <c r="AXI1403" s="4"/>
      <c r="AXU1403" s="4"/>
      <c r="AXY1403" s="4"/>
      <c r="AYK1403" s="4"/>
      <c r="AYO1403" s="4"/>
      <c r="AZA1403" s="4"/>
      <c r="AZE1403" s="4"/>
      <c r="AZQ1403" s="4"/>
      <c r="AZU1403" s="4"/>
      <c r="BAG1403" s="4"/>
      <c r="BAK1403" s="4"/>
      <c r="BAW1403" s="4"/>
      <c r="BBA1403" s="4"/>
      <c r="BBM1403" s="4"/>
      <c r="BBQ1403" s="4"/>
      <c r="BCC1403" s="4"/>
      <c r="BCG1403" s="4"/>
      <c r="BCS1403" s="4"/>
      <c r="BCW1403" s="4"/>
      <c r="BDI1403" s="4"/>
      <c r="BDM1403" s="4"/>
      <c r="BDY1403" s="4"/>
      <c r="BEC1403" s="4"/>
      <c r="BEO1403" s="4"/>
    </row>
    <row r="1404" spans="1:1021 1033:1497" x14ac:dyDescent="0.2">
      <c r="A1404" s="4"/>
      <c r="D1404" s="16"/>
      <c r="CO1404" s="4"/>
      <c r="DA1404" s="4"/>
      <c r="DE1404" s="4"/>
      <c r="DQ1404" s="4"/>
      <c r="DU1404" s="4"/>
      <c r="EG1404" s="4"/>
      <c r="EK1404" s="4"/>
      <c r="EW1404" s="4"/>
      <c r="FA1404" s="4"/>
      <c r="FM1404" s="4"/>
      <c r="FQ1404" s="4"/>
      <c r="GC1404" s="4"/>
      <c r="GG1404" s="4"/>
      <c r="GS1404" s="4"/>
      <c r="GW1404" s="4"/>
      <c r="HI1404" s="4"/>
      <c r="HM1404" s="4"/>
      <c r="HY1404" s="4"/>
      <c r="IC1404" s="4"/>
      <c r="IO1404" s="4"/>
      <c r="IS1404" s="4"/>
      <c r="JE1404" s="4"/>
      <c r="JI1404" s="4"/>
      <c r="JU1404" s="4"/>
      <c r="JY1404" s="4"/>
      <c r="KK1404" s="4"/>
      <c r="KO1404" s="4"/>
      <c r="LA1404" s="4"/>
      <c r="LE1404" s="4"/>
      <c r="LQ1404" s="4"/>
      <c r="LU1404" s="4"/>
      <c r="MG1404" s="4"/>
      <c r="MK1404" s="4"/>
      <c r="MW1404" s="4"/>
      <c r="NA1404" s="4"/>
      <c r="NM1404" s="4"/>
      <c r="NQ1404" s="4"/>
      <c r="OC1404" s="4"/>
      <c r="OG1404" s="4"/>
      <c r="OS1404" s="4"/>
      <c r="OW1404" s="4"/>
      <c r="PI1404" s="4"/>
      <c r="PM1404" s="4"/>
      <c r="PY1404" s="4"/>
      <c r="QC1404" s="4"/>
      <c r="QO1404" s="4"/>
      <c r="QS1404" s="4"/>
      <c r="RE1404" s="4"/>
      <c r="RI1404" s="4"/>
      <c r="RU1404" s="4"/>
      <c r="RY1404" s="4"/>
      <c r="SK1404" s="4"/>
      <c r="SO1404" s="4"/>
      <c r="TA1404" s="4"/>
      <c r="TE1404" s="4"/>
      <c r="TQ1404" s="4"/>
      <c r="TU1404" s="4"/>
      <c r="UG1404" s="4"/>
      <c r="UK1404" s="4"/>
      <c r="UW1404" s="4"/>
      <c r="VA1404" s="4"/>
      <c r="VM1404" s="4"/>
      <c r="VQ1404" s="4"/>
      <c r="WC1404" s="4"/>
      <c r="WG1404" s="4"/>
      <c r="WS1404" s="4"/>
      <c r="WW1404" s="4"/>
      <c r="XI1404" s="4"/>
      <c r="XM1404" s="4"/>
      <c r="XY1404" s="4"/>
      <c r="YC1404" s="4"/>
      <c r="YO1404" s="4"/>
      <c r="YS1404" s="4"/>
      <c r="ZE1404" s="4"/>
      <c r="ZI1404" s="4"/>
      <c r="ZU1404" s="4"/>
      <c r="ZY1404" s="4"/>
      <c r="AAK1404" s="4"/>
      <c r="AAO1404" s="4"/>
      <c r="ABA1404" s="4"/>
      <c r="ABE1404" s="4"/>
      <c r="ABQ1404" s="4"/>
      <c r="ABU1404" s="4"/>
      <c r="ACG1404" s="4"/>
      <c r="ACK1404" s="4"/>
      <c r="ACW1404" s="4"/>
      <c r="ADA1404" s="4"/>
      <c r="ADM1404" s="4"/>
      <c r="ADQ1404" s="4"/>
      <c r="AEC1404" s="4"/>
      <c r="AEG1404" s="4"/>
      <c r="AES1404" s="4"/>
      <c r="AFM1404" s="4"/>
      <c r="AFY1404" s="4"/>
      <c r="AGC1404" s="4"/>
      <c r="AGO1404" s="4"/>
      <c r="AGS1404" s="4"/>
      <c r="AHE1404" s="4"/>
      <c r="AHI1404" s="4"/>
      <c r="AHU1404" s="4"/>
      <c r="AHY1404" s="4"/>
      <c r="AIK1404" s="4"/>
      <c r="AIO1404" s="4"/>
      <c r="AJA1404" s="4"/>
      <c r="AJE1404" s="4"/>
      <c r="AJQ1404" s="4"/>
      <c r="AJU1404" s="4"/>
      <c r="AKG1404" s="4"/>
      <c r="AKK1404" s="4"/>
      <c r="AKW1404" s="4"/>
      <c r="ALA1404" s="4"/>
      <c r="ALM1404" s="4"/>
      <c r="ALQ1404" s="4"/>
      <c r="AMC1404" s="4"/>
      <c r="AMG1404" s="4"/>
      <c r="AMS1404" s="4"/>
      <c r="AMW1404" s="4"/>
      <c r="ANI1404" s="4"/>
      <c r="ANM1404" s="4"/>
      <c r="ANY1404" s="4"/>
      <c r="AOC1404" s="4"/>
      <c r="AOO1404" s="4"/>
      <c r="AOS1404" s="4"/>
      <c r="APE1404" s="4"/>
      <c r="API1404" s="4"/>
      <c r="APU1404" s="4"/>
      <c r="APY1404" s="4"/>
      <c r="AQK1404" s="4"/>
      <c r="AQO1404" s="4"/>
      <c r="ARA1404" s="4"/>
      <c r="ARE1404" s="4"/>
      <c r="ARQ1404" s="4"/>
      <c r="ARU1404" s="4"/>
      <c r="ASG1404" s="4"/>
      <c r="ASK1404" s="4"/>
      <c r="ASW1404" s="4"/>
      <c r="ATA1404" s="4"/>
      <c r="ATM1404" s="4"/>
      <c r="ATQ1404" s="4"/>
      <c r="AUC1404" s="4"/>
      <c r="AUG1404" s="4"/>
      <c r="AUS1404" s="4"/>
      <c r="AUW1404" s="4"/>
      <c r="AVI1404" s="4"/>
      <c r="AVM1404" s="4"/>
      <c r="AVY1404" s="4"/>
      <c r="AWC1404" s="4"/>
      <c r="AWO1404" s="4"/>
      <c r="AWS1404" s="4"/>
      <c r="AXE1404" s="4"/>
      <c r="AXI1404" s="4"/>
      <c r="AXU1404" s="4"/>
      <c r="AXY1404" s="4"/>
      <c r="AYK1404" s="4"/>
      <c r="AYO1404" s="4"/>
      <c r="AZA1404" s="4"/>
      <c r="AZE1404" s="4"/>
      <c r="AZQ1404" s="4"/>
      <c r="AZU1404" s="4"/>
      <c r="BAG1404" s="4"/>
      <c r="BAK1404" s="4"/>
      <c r="BAW1404" s="4"/>
      <c r="BBA1404" s="4"/>
      <c r="BBM1404" s="4"/>
      <c r="BBQ1404" s="4"/>
      <c r="BCC1404" s="4"/>
      <c r="BCG1404" s="4"/>
      <c r="BCS1404" s="4"/>
      <c r="BCW1404" s="4"/>
      <c r="BDI1404" s="4"/>
      <c r="BDM1404" s="4"/>
      <c r="BDY1404" s="4"/>
      <c r="BEC1404" s="4"/>
      <c r="BEO1404" s="4"/>
    </row>
    <row r="1405" spans="1:1021 1033:1497" x14ac:dyDescent="0.2">
      <c r="A1405" s="4"/>
      <c r="D1405" s="16"/>
      <c r="CO1405" s="4"/>
      <c r="DA1405" s="4"/>
      <c r="DE1405" s="4"/>
      <c r="DQ1405" s="4"/>
      <c r="DU1405" s="4"/>
      <c r="EG1405" s="4"/>
      <c r="EK1405" s="4"/>
      <c r="EW1405" s="4"/>
      <c r="FA1405" s="4"/>
      <c r="FM1405" s="4"/>
      <c r="FQ1405" s="4"/>
      <c r="GC1405" s="4"/>
      <c r="GG1405" s="4"/>
      <c r="GS1405" s="4"/>
      <c r="GW1405" s="4"/>
      <c r="HI1405" s="4"/>
      <c r="HM1405" s="4"/>
      <c r="HY1405" s="4"/>
      <c r="IC1405" s="4"/>
      <c r="IO1405" s="4"/>
      <c r="IS1405" s="4"/>
      <c r="JE1405" s="4"/>
      <c r="JI1405" s="4"/>
      <c r="JU1405" s="4"/>
      <c r="JY1405" s="4"/>
      <c r="KK1405" s="4"/>
      <c r="KO1405" s="4"/>
      <c r="LA1405" s="4"/>
      <c r="LE1405" s="4"/>
      <c r="LQ1405" s="4"/>
      <c r="LU1405" s="4"/>
      <c r="MG1405" s="4"/>
      <c r="MK1405" s="4"/>
      <c r="MW1405" s="4"/>
      <c r="NA1405" s="4"/>
      <c r="NM1405" s="4"/>
      <c r="NQ1405" s="4"/>
      <c r="OC1405" s="4"/>
      <c r="OG1405" s="4"/>
      <c r="OS1405" s="4"/>
      <c r="OW1405" s="4"/>
      <c r="PI1405" s="4"/>
      <c r="PM1405" s="4"/>
      <c r="PY1405" s="4"/>
      <c r="QC1405" s="4"/>
      <c r="QO1405" s="4"/>
      <c r="QS1405" s="4"/>
      <c r="RE1405" s="4"/>
      <c r="RI1405" s="4"/>
      <c r="RU1405" s="4"/>
      <c r="RY1405" s="4"/>
      <c r="SK1405" s="4"/>
      <c r="SO1405" s="4"/>
      <c r="TA1405" s="4"/>
      <c r="TE1405" s="4"/>
      <c r="TQ1405" s="4"/>
      <c r="TU1405" s="4"/>
      <c r="UG1405" s="4"/>
      <c r="UK1405" s="4"/>
      <c r="UW1405" s="4"/>
      <c r="VA1405" s="4"/>
      <c r="VM1405" s="4"/>
      <c r="VQ1405" s="4"/>
      <c r="WC1405" s="4"/>
      <c r="WG1405" s="4"/>
      <c r="WS1405" s="4"/>
      <c r="WW1405" s="4"/>
      <c r="XI1405" s="4"/>
      <c r="XM1405" s="4"/>
      <c r="XY1405" s="4"/>
      <c r="YC1405" s="4"/>
      <c r="YO1405" s="4"/>
      <c r="YS1405" s="4"/>
      <c r="ZE1405" s="4"/>
      <c r="ZI1405" s="4"/>
      <c r="ZU1405" s="4"/>
      <c r="ZY1405" s="4"/>
      <c r="AAK1405" s="4"/>
      <c r="AAO1405" s="4"/>
      <c r="ABA1405" s="4"/>
      <c r="ABE1405" s="4"/>
      <c r="ABQ1405" s="4"/>
      <c r="ABU1405" s="4"/>
      <c r="ACG1405" s="4"/>
      <c r="ACK1405" s="4"/>
      <c r="ACW1405" s="4"/>
      <c r="ADA1405" s="4"/>
      <c r="ADM1405" s="4"/>
      <c r="ADQ1405" s="4"/>
      <c r="AEC1405" s="4"/>
      <c r="AEG1405" s="4"/>
      <c r="AES1405" s="4"/>
      <c r="AFM1405" s="4"/>
      <c r="AFY1405" s="4"/>
      <c r="AGC1405" s="4"/>
      <c r="AGO1405" s="4"/>
      <c r="AGS1405" s="4"/>
      <c r="AHE1405" s="4"/>
      <c r="AHI1405" s="4"/>
      <c r="AHU1405" s="4"/>
      <c r="AHY1405" s="4"/>
      <c r="AIK1405" s="4"/>
      <c r="AIO1405" s="4"/>
      <c r="AJA1405" s="4"/>
      <c r="AJE1405" s="4"/>
      <c r="AJQ1405" s="4"/>
      <c r="AJU1405" s="4"/>
      <c r="AKG1405" s="4"/>
      <c r="AKK1405" s="4"/>
      <c r="AKW1405" s="4"/>
      <c r="ALA1405" s="4"/>
      <c r="ALM1405" s="4"/>
      <c r="ALQ1405" s="4"/>
      <c r="AMC1405" s="4"/>
      <c r="AMG1405" s="4"/>
      <c r="AMS1405" s="4"/>
      <c r="AMW1405" s="4"/>
      <c r="ANI1405" s="4"/>
      <c r="ANM1405" s="4"/>
      <c r="ANY1405" s="4"/>
      <c r="AOC1405" s="4"/>
      <c r="AOO1405" s="4"/>
      <c r="AOS1405" s="4"/>
      <c r="APE1405" s="4"/>
      <c r="API1405" s="4"/>
      <c r="APU1405" s="4"/>
      <c r="APY1405" s="4"/>
      <c r="AQK1405" s="4"/>
      <c r="AQO1405" s="4"/>
      <c r="ARA1405" s="4"/>
      <c r="ARE1405" s="4"/>
      <c r="ARQ1405" s="4"/>
      <c r="ARU1405" s="4"/>
      <c r="ASG1405" s="4"/>
      <c r="ASK1405" s="4"/>
      <c r="ASW1405" s="4"/>
      <c r="ATA1405" s="4"/>
      <c r="ATM1405" s="4"/>
      <c r="ATQ1405" s="4"/>
      <c r="AUC1405" s="4"/>
      <c r="AUG1405" s="4"/>
      <c r="AUS1405" s="4"/>
      <c r="AUW1405" s="4"/>
      <c r="AVI1405" s="4"/>
      <c r="AVM1405" s="4"/>
      <c r="AVY1405" s="4"/>
      <c r="AWC1405" s="4"/>
      <c r="AWO1405" s="4"/>
      <c r="AWS1405" s="4"/>
      <c r="AXE1405" s="4"/>
      <c r="AXI1405" s="4"/>
      <c r="AXU1405" s="4"/>
      <c r="AXY1405" s="4"/>
      <c r="AYK1405" s="4"/>
      <c r="AYO1405" s="4"/>
      <c r="AZA1405" s="4"/>
      <c r="AZE1405" s="4"/>
      <c r="AZQ1405" s="4"/>
      <c r="AZU1405" s="4"/>
      <c r="BAG1405" s="4"/>
      <c r="BAK1405" s="4"/>
      <c r="BAW1405" s="4"/>
      <c r="BBA1405" s="4"/>
      <c r="BBM1405" s="4"/>
      <c r="BBQ1405" s="4"/>
      <c r="BCC1405" s="4"/>
      <c r="BCG1405" s="4"/>
      <c r="BCS1405" s="4"/>
      <c r="BCW1405" s="4"/>
      <c r="BDI1405" s="4"/>
      <c r="BDM1405" s="4"/>
      <c r="BDY1405" s="4"/>
      <c r="BEC1405" s="4"/>
      <c r="BEO1405" s="4"/>
    </row>
    <row r="1406" spans="1:1021 1033:1497" x14ac:dyDescent="0.2">
      <c r="A1406" s="4"/>
      <c r="D1406" s="16"/>
      <c r="CO1406" s="4"/>
      <c r="DA1406" s="4"/>
      <c r="DE1406" s="4"/>
      <c r="DQ1406" s="4"/>
      <c r="DU1406" s="4"/>
      <c r="EG1406" s="4"/>
      <c r="EK1406" s="4"/>
      <c r="EW1406" s="4"/>
      <c r="FA1406" s="4"/>
      <c r="FM1406" s="4"/>
      <c r="FQ1406" s="4"/>
      <c r="GC1406" s="4"/>
      <c r="GG1406" s="4"/>
      <c r="GS1406" s="4"/>
      <c r="GW1406" s="4"/>
      <c r="HI1406" s="4"/>
      <c r="HM1406" s="4"/>
      <c r="HY1406" s="4"/>
      <c r="IC1406" s="4"/>
      <c r="IO1406" s="4"/>
      <c r="IS1406" s="4"/>
      <c r="JE1406" s="4"/>
      <c r="JI1406" s="4"/>
      <c r="JU1406" s="4"/>
      <c r="JY1406" s="4"/>
      <c r="KK1406" s="4"/>
      <c r="KO1406" s="4"/>
      <c r="LA1406" s="4"/>
      <c r="LE1406" s="4"/>
      <c r="LQ1406" s="4"/>
      <c r="LU1406" s="4"/>
      <c r="MG1406" s="4"/>
      <c r="MK1406" s="4"/>
      <c r="MW1406" s="4"/>
      <c r="NA1406" s="4"/>
      <c r="NM1406" s="4"/>
      <c r="NQ1406" s="4"/>
      <c r="OC1406" s="4"/>
      <c r="OG1406" s="4"/>
      <c r="OS1406" s="4"/>
      <c r="OW1406" s="4"/>
      <c r="PI1406" s="4"/>
      <c r="PM1406" s="4"/>
      <c r="PY1406" s="4"/>
      <c r="QC1406" s="4"/>
      <c r="QO1406" s="4"/>
      <c r="QS1406" s="4"/>
      <c r="RE1406" s="4"/>
      <c r="RI1406" s="4"/>
      <c r="RU1406" s="4"/>
      <c r="RY1406" s="4"/>
      <c r="SK1406" s="4"/>
      <c r="SO1406" s="4"/>
      <c r="TA1406" s="4"/>
      <c r="TE1406" s="4"/>
      <c r="TQ1406" s="4"/>
      <c r="TU1406" s="4"/>
      <c r="UG1406" s="4"/>
      <c r="UK1406" s="4"/>
      <c r="UW1406" s="4"/>
      <c r="VA1406" s="4"/>
      <c r="VM1406" s="4"/>
      <c r="VQ1406" s="4"/>
      <c r="WC1406" s="4"/>
      <c r="WG1406" s="4"/>
      <c r="WS1406" s="4"/>
      <c r="WW1406" s="4"/>
      <c r="XI1406" s="4"/>
      <c r="XM1406" s="4"/>
      <c r="XY1406" s="4"/>
      <c r="YC1406" s="4"/>
      <c r="YO1406" s="4"/>
      <c r="YS1406" s="4"/>
      <c r="ZE1406" s="4"/>
      <c r="ZI1406" s="4"/>
      <c r="ZU1406" s="4"/>
      <c r="ZY1406" s="4"/>
      <c r="AAK1406" s="4"/>
      <c r="AAO1406" s="4"/>
      <c r="ABA1406" s="4"/>
      <c r="ABE1406" s="4"/>
      <c r="ABQ1406" s="4"/>
      <c r="ABU1406" s="4"/>
      <c r="ACG1406" s="4"/>
      <c r="ACK1406" s="4"/>
      <c r="ACW1406" s="4"/>
      <c r="ADA1406" s="4"/>
      <c r="ADM1406" s="4"/>
      <c r="ADQ1406" s="4"/>
      <c r="AEC1406" s="4"/>
      <c r="AEG1406" s="4"/>
      <c r="AES1406" s="4"/>
      <c r="AFM1406" s="4"/>
      <c r="AFY1406" s="4"/>
      <c r="AGC1406" s="4"/>
      <c r="AGO1406" s="4"/>
      <c r="AGS1406" s="4"/>
      <c r="AHE1406" s="4"/>
      <c r="AHI1406" s="4"/>
      <c r="AHU1406" s="4"/>
      <c r="AHY1406" s="4"/>
      <c r="AIK1406" s="4"/>
      <c r="AIO1406" s="4"/>
      <c r="AJA1406" s="4"/>
      <c r="AJE1406" s="4"/>
      <c r="AJQ1406" s="4"/>
      <c r="AJU1406" s="4"/>
      <c r="AKG1406" s="4"/>
      <c r="AKK1406" s="4"/>
      <c r="AKW1406" s="4"/>
      <c r="ALA1406" s="4"/>
      <c r="ALM1406" s="4"/>
      <c r="ALQ1406" s="4"/>
      <c r="AMC1406" s="4"/>
      <c r="AMG1406" s="4"/>
      <c r="AMS1406" s="4"/>
      <c r="AMW1406" s="4"/>
      <c r="ANI1406" s="4"/>
      <c r="ANM1406" s="4"/>
      <c r="ANY1406" s="4"/>
      <c r="AOC1406" s="4"/>
      <c r="AOO1406" s="4"/>
      <c r="AOS1406" s="4"/>
      <c r="APE1406" s="4"/>
      <c r="API1406" s="4"/>
      <c r="APU1406" s="4"/>
      <c r="APY1406" s="4"/>
      <c r="AQK1406" s="4"/>
      <c r="AQO1406" s="4"/>
      <c r="ARA1406" s="4"/>
      <c r="ARE1406" s="4"/>
      <c r="ARQ1406" s="4"/>
      <c r="ARU1406" s="4"/>
      <c r="ASG1406" s="4"/>
      <c r="ASK1406" s="4"/>
      <c r="ASW1406" s="4"/>
      <c r="ATA1406" s="4"/>
      <c r="ATM1406" s="4"/>
      <c r="ATQ1406" s="4"/>
      <c r="AUC1406" s="4"/>
      <c r="AUG1406" s="4"/>
      <c r="AUS1406" s="4"/>
      <c r="AUW1406" s="4"/>
      <c r="AVI1406" s="4"/>
      <c r="AVM1406" s="4"/>
      <c r="AVY1406" s="4"/>
      <c r="AWC1406" s="4"/>
      <c r="AWO1406" s="4"/>
      <c r="AWS1406" s="4"/>
      <c r="AXE1406" s="4"/>
      <c r="AXI1406" s="4"/>
      <c r="AXU1406" s="4"/>
      <c r="AXY1406" s="4"/>
      <c r="AYK1406" s="4"/>
      <c r="AYO1406" s="4"/>
      <c r="AZA1406" s="4"/>
      <c r="AZE1406" s="4"/>
      <c r="AZQ1406" s="4"/>
      <c r="AZU1406" s="4"/>
      <c r="BAG1406" s="4"/>
      <c r="BAK1406" s="4"/>
      <c r="BAW1406" s="4"/>
      <c r="BBA1406" s="4"/>
      <c r="BBM1406" s="4"/>
      <c r="BBQ1406" s="4"/>
      <c r="BCC1406" s="4"/>
      <c r="BCG1406" s="4"/>
      <c r="BCS1406" s="4"/>
      <c r="BCW1406" s="4"/>
      <c r="BDI1406" s="4"/>
      <c r="BDM1406" s="4"/>
      <c r="BDY1406" s="4"/>
      <c r="BEC1406" s="4"/>
      <c r="BEO1406" s="4"/>
    </row>
    <row r="1407" spans="1:1021 1033:1497" x14ac:dyDescent="0.2">
      <c r="A1407" s="4"/>
      <c r="D1407" s="16"/>
      <c r="CO1407" s="4"/>
      <c r="DA1407" s="4"/>
      <c r="DE1407" s="4"/>
      <c r="DQ1407" s="4"/>
      <c r="DU1407" s="4"/>
      <c r="EG1407" s="4"/>
      <c r="EK1407" s="4"/>
      <c r="EW1407" s="4"/>
      <c r="FA1407" s="4"/>
      <c r="FM1407" s="4"/>
      <c r="FQ1407" s="4"/>
      <c r="GC1407" s="4"/>
      <c r="GG1407" s="4"/>
      <c r="GS1407" s="4"/>
      <c r="GW1407" s="4"/>
      <c r="HI1407" s="4"/>
      <c r="HM1407" s="4"/>
      <c r="HY1407" s="4"/>
      <c r="IC1407" s="4"/>
      <c r="IO1407" s="4"/>
      <c r="IS1407" s="4"/>
      <c r="JE1407" s="4"/>
      <c r="JI1407" s="4"/>
      <c r="JU1407" s="4"/>
      <c r="JY1407" s="4"/>
      <c r="KK1407" s="4"/>
      <c r="KO1407" s="4"/>
      <c r="LA1407" s="4"/>
      <c r="LE1407" s="4"/>
      <c r="LQ1407" s="4"/>
      <c r="LU1407" s="4"/>
      <c r="MG1407" s="4"/>
      <c r="MK1407" s="4"/>
      <c r="MW1407" s="4"/>
      <c r="NA1407" s="4"/>
      <c r="NM1407" s="4"/>
      <c r="NQ1407" s="4"/>
      <c r="OC1407" s="4"/>
      <c r="OG1407" s="4"/>
      <c r="OS1407" s="4"/>
      <c r="OW1407" s="4"/>
      <c r="PI1407" s="4"/>
      <c r="PM1407" s="4"/>
      <c r="PY1407" s="4"/>
      <c r="QC1407" s="4"/>
      <c r="QO1407" s="4"/>
      <c r="QS1407" s="4"/>
      <c r="RE1407" s="4"/>
      <c r="RI1407" s="4"/>
      <c r="RU1407" s="4"/>
      <c r="RY1407" s="4"/>
      <c r="SK1407" s="4"/>
      <c r="SO1407" s="4"/>
      <c r="TA1407" s="4"/>
      <c r="TE1407" s="4"/>
      <c r="TQ1407" s="4"/>
      <c r="TU1407" s="4"/>
      <c r="UG1407" s="4"/>
      <c r="UK1407" s="4"/>
      <c r="UW1407" s="4"/>
      <c r="VA1407" s="4"/>
      <c r="VM1407" s="4"/>
      <c r="VQ1407" s="4"/>
      <c r="WC1407" s="4"/>
      <c r="WG1407" s="4"/>
      <c r="WS1407" s="4"/>
      <c r="WW1407" s="4"/>
      <c r="XI1407" s="4"/>
      <c r="XM1407" s="4"/>
      <c r="XY1407" s="4"/>
      <c r="YC1407" s="4"/>
      <c r="YO1407" s="4"/>
      <c r="YS1407" s="4"/>
      <c r="ZE1407" s="4"/>
      <c r="ZI1407" s="4"/>
      <c r="ZU1407" s="4"/>
      <c r="ZY1407" s="4"/>
      <c r="AAK1407" s="4"/>
      <c r="AAO1407" s="4"/>
      <c r="ABA1407" s="4"/>
      <c r="ABE1407" s="4"/>
      <c r="ABQ1407" s="4"/>
      <c r="ABU1407" s="4"/>
      <c r="ACG1407" s="4"/>
      <c r="ACK1407" s="4"/>
      <c r="ACW1407" s="4"/>
      <c r="ADA1407" s="4"/>
      <c r="ADM1407" s="4"/>
      <c r="ADQ1407" s="4"/>
      <c r="AEC1407" s="4"/>
      <c r="AEG1407" s="4"/>
      <c r="AES1407" s="4"/>
      <c r="AFM1407" s="4"/>
      <c r="AFY1407" s="4"/>
      <c r="AGC1407" s="4"/>
      <c r="AGO1407" s="4"/>
      <c r="AGS1407" s="4"/>
      <c r="AHE1407" s="4"/>
      <c r="AHI1407" s="4"/>
      <c r="AHU1407" s="4"/>
      <c r="AHY1407" s="4"/>
      <c r="AIK1407" s="4"/>
      <c r="AIO1407" s="4"/>
      <c r="AJA1407" s="4"/>
      <c r="AJE1407" s="4"/>
      <c r="AJQ1407" s="4"/>
      <c r="AJU1407" s="4"/>
      <c r="AKG1407" s="4"/>
      <c r="AKK1407" s="4"/>
      <c r="AKW1407" s="4"/>
      <c r="ALA1407" s="4"/>
      <c r="ALM1407" s="4"/>
      <c r="ALQ1407" s="4"/>
      <c r="AMC1407" s="4"/>
      <c r="AMG1407" s="4"/>
      <c r="AMS1407" s="4"/>
      <c r="AMW1407" s="4"/>
      <c r="ANI1407" s="4"/>
      <c r="ANM1407" s="4"/>
      <c r="ANY1407" s="4"/>
      <c r="AOC1407" s="4"/>
      <c r="AOO1407" s="4"/>
      <c r="AOS1407" s="4"/>
      <c r="APE1407" s="4"/>
      <c r="API1407" s="4"/>
      <c r="APU1407" s="4"/>
      <c r="APY1407" s="4"/>
      <c r="AQK1407" s="4"/>
      <c r="AQO1407" s="4"/>
      <c r="ARA1407" s="4"/>
      <c r="ARE1407" s="4"/>
      <c r="ARQ1407" s="4"/>
      <c r="ARU1407" s="4"/>
      <c r="ASG1407" s="4"/>
      <c r="ASK1407" s="4"/>
      <c r="ASW1407" s="4"/>
      <c r="ATA1407" s="4"/>
      <c r="ATM1407" s="4"/>
      <c r="ATQ1407" s="4"/>
      <c r="AUC1407" s="4"/>
      <c r="AUG1407" s="4"/>
      <c r="AUS1407" s="4"/>
      <c r="AUW1407" s="4"/>
      <c r="AVI1407" s="4"/>
      <c r="AVM1407" s="4"/>
      <c r="AVY1407" s="4"/>
      <c r="AWC1407" s="4"/>
      <c r="AWO1407" s="4"/>
      <c r="AWS1407" s="4"/>
      <c r="AXE1407" s="4"/>
      <c r="AXI1407" s="4"/>
      <c r="AXU1407" s="4"/>
      <c r="AXY1407" s="4"/>
      <c r="AYK1407" s="4"/>
      <c r="AYO1407" s="4"/>
      <c r="AZA1407" s="4"/>
      <c r="AZE1407" s="4"/>
      <c r="AZQ1407" s="4"/>
      <c r="AZU1407" s="4"/>
      <c r="BAG1407" s="4"/>
      <c r="BAK1407" s="4"/>
      <c r="BAW1407" s="4"/>
      <c r="BBA1407" s="4"/>
      <c r="BBM1407" s="4"/>
      <c r="BBQ1407" s="4"/>
      <c r="BCC1407" s="4"/>
      <c r="BCG1407" s="4"/>
      <c r="BCS1407" s="4"/>
      <c r="BCW1407" s="4"/>
      <c r="BDI1407" s="4"/>
      <c r="BDM1407" s="4"/>
      <c r="BDY1407" s="4"/>
      <c r="BEC1407" s="4"/>
      <c r="BEO1407" s="4"/>
    </row>
    <row r="1408" spans="1:1021 1033:1497" x14ac:dyDescent="0.2">
      <c r="A1408" s="4"/>
      <c r="D1408" s="16"/>
      <c r="CO1408" s="4"/>
      <c r="DA1408" s="4"/>
      <c r="DE1408" s="4"/>
      <c r="DQ1408" s="4"/>
      <c r="DU1408" s="4"/>
      <c r="EG1408" s="4"/>
      <c r="EK1408" s="4"/>
      <c r="EW1408" s="4"/>
      <c r="FA1408" s="4"/>
      <c r="FM1408" s="4"/>
      <c r="FQ1408" s="4"/>
      <c r="GC1408" s="4"/>
      <c r="GG1408" s="4"/>
      <c r="GS1408" s="4"/>
      <c r="GW1408" s="4"/>
      <c r="HI1408" s="4"/>
      <c r="HM1408" s="4"/>
      <c r="HY1408" s="4"/>
      <c r="IC1408" s="4"/>
      <c r="IO1408" s="4"/>
      <c r="IS1408" s="4"/>
      <c r="JE1408" s="4"/>
      <c r="JI1408" s="4"/>
      <c r="JU1408" s="4"/>
      <c r="JY1408" s="4"/>
      <c r="KK1408" s="4"/>
      <c r="KO1408" s="4"/>
      <c r="LA1408" s="4"/>
      <c r="LE1408" s="4"/>
      <c r="LQ1408" s="4"/>
      <c r="LU1408" s="4"/>
      <c r="MG1408" s="4"/>
      <c r="MK1408" s="4"/>
      <c r="MW1408" s="4"/>
      <c r="NA1408" s="4"/>
      <c r="NM1408" s="4"/>
      <c r="NQ1408" s="4"/>
      <c r="OC1408" s="4"/>
      <c r="OG1408" s="4"/>
      <c r="OS1408" s="4"/>
      <c r="OW1408" s="4"/>
      <c r="PI1408" s="4"/>
      <c r="PM1408" s="4"/>
      <c r="PY1408" s="4"/>
      <c r="QC1408" s="4"/>
      <c r="QO1408" s="4"/>
      <c r="QS1408" s="4"/>
      <c r="RE1408" s="4"/>
      <c r="RI1408" s="4"/>
      <c r="RU1408" s="4"/>
      <c r="RY1408" s="4"/>
      <c r="SK1408" s="4"/>
      <c r="SO1408" s="4"/>
      <c r="TA1408" s="4"/>
      <c r="TE1408" s="4"/>
      <c r="TQ1408" s="4"/>
      <c r="TU1408" s="4"/>
      <c r="UG1408" s="4"/>
      <c r="UK1408" s="4"/>
      <c r="UW1408" s="4"/>
      <c r="VA1408" s="4"/>
      <c r="VM1408" s="4"/>
      <c r="VQ1408" s="4"/>
      <c r="WC1408" s="4"/>
      <c r="WG1408" s="4"/>
      <c r="WS1408" s="4"/>
      <c r="WW1408" s="4"/>
      <c r="XI1408" s="4"/>
      <c r="XM1408" s="4"/>
      <c r="XY1408" s="4"/>
      <c r="YC1408" s="4"/>
      <c r="YO1408" s="4"/>
      <c r="YS1408" s="4"/>
      <c r="ZE1408" s="4"/>
      <c r="ZI1408" s="4"/>
      <c r="ZU1408" s="4"/>
      <c r="ZY1408" s="4"/>
      <c r="AAK1408" s="4"/>
      <c r="AAO1408" s="4"/>
      <c r="ABA1408" s="4"/>
      <c r="ABE1408" s="4"/>
      <c r="ABQ1408" s="4"/>
      <c r="ABU1408" s="4"/>
      <c r="ACG1408" s="4"/>
      <c r="ACK1408" s="4"/>
      <c r="ACW1408" s="4"/>
      <c r="ADA1408" s="4"/>
      <c r="ADM1408" s="4"/>
      <c r="ADQ1408" s="4"/>
      <c r="AEC1408" s="4"/>
      <c r="AEG1408" s="4"/>
      <c r="AES1408" s="4"/>
      <c r="AFM1408" s="4"/>
      <c r="AFY1408" s="4"/>
      <c r="AGC1408" s="4"/>
      <c r="AGO1408" s="4"/>
      <c r="AGS1408" s="4"/>
      <c r="AHE1408" s="4"/>
      <c r="AHI1408" s="4"/>
      <c r="AHU1408" s="4"/>
      <c r="AHY1408" s="4"/>
      <c r="AIK1408" s="4"/>
      <c r="AIO1408" s="4"/>
      <c r="AJA1408" s="4"/>
      <c r="AJE1408" s="4"/>
      <c r="AJQ1408" s="4"/>
      <c r="AJU1408" s="4"/>
      <c r="AKG1408" s="4"/>
      <c r="AKK1408" s="4"/>
      <c r="AKW1408" s="4"/>
      <c r="ALA1408" s="4"/>
      <c r="ALM1408" s="4"/>
      <c r="ALQ1408" s="4"/>
      <c r="AMC1408" s="4"/>
      <c r="AMG1408" s="4"/>
      <c r="AMS1408" s="4"/>
      <c r="AMW1408" s="4"/>
      <c r="ANI1408" s="4"/>
      <c r="ANM1408" s="4"/>
      <c r="ANY1408" s="4"/>
      <c r="AOC1408" s="4"/>
      <c r="AOO1408" s="4"/>
      <c r="AOS1408" s="4"/>
      <c r="APE1408" s="4"/>
      <c r="API1408" s="4"/>
      <c r="APU1408" s="4"/>
      <c r="APY1408" s="4"/>
      <c r="AQK1408" s="4"/>
      <c r="AQO1408" s="4"/>
      <c r="ARA1408" s="4"/>
      <c r="ARE1408" s="4"/>
      <c r="ARQ1408" s="4"/>
      <c r="ARU1408" s="4"/>
      <c r="ASG1408" s="4"/>
      <c r="ASK1408" s="4"/>
      <c r="ASW1408" s="4"/>
      <c r="ATA1408" s="4"/>
      <c r="ATM1408" s="4"/>
      <c r="ATQ1408" s="4"/>
      <c r="AUC1408" s="4"/>
      <c r="AUG1408" s="4"/>
      <c r="AUS1408" s="4"/>
      <c r="AUW1408" s="4"/>
      <c r="AVI1408" s="4"/>
      <c r="AVM1408" s="4"/>
      <c r="AVY1408" s="4"/>
      <c r="AWC1408" s="4"/>
      <c r="AWO1408" s="4"/>
      <c r="AWS1408" s="4"/>
      <c r="AXE1408" s="4"/>
      <c r="AXI1408" s="4"/>
      <c r="AXU1408" s="4"/>
      <c r="AXY1408" s="4"/>
      <c r="AYK1408" s="4"/>
      <c r="AYO1408" s="4"/>
      <c r="AZA1408" s="4"/>
      <c r="AZE1408" s="4"/>
      <c r="AZQ1408" s="4"/>
      <c r="AZU1408" s="4"/>
      <c r="BAG1408" s="4"/>
      <c r="BAK1408" s="4"/>
      <c r="BAW1408" s="4"/>
      <c r="BBA1408" s="4"/>
      <c r="BBM1408" s="4"/>
      <c r="BBQ1408" s="4"/>
      <c r="BCC1408" s="4"/>
      <c r="BCG1408" s="4"/>
      <c r="BCS1408" s="4"/>
      <c r="BCW1408" s="4"/>
      <c r="BDI1408" s="4"/>
      <c r="BDM1408" s="4"/>
      <c r="BDY1408" s="4"/>
      <c r="BEC1408" s="4"/>
      <c r="BEO1408" s="4"/>
    </row>
    <row r="1409" spans="1:1021 1033:1497" x14ac:dyDescent="0.2">
      <c r="A1409" s="4"/>
      <c r="D1409" s="16"/>
      <c r="CO1409" s="4"/>
      <c r="DA1409" s="4"/>
      <c r="DE1409" s="4"/>
      <c r="DQ1409" s="4"/>
      <c r="DU1409" s="4"/>
      <c r="EG1409" s="4"/>
      <c r="EK1409" s="4"/>
      <c r="EW1409" s="4"/>
      <c r="FA1409" s="4"/>
      <c r="FM1409" s="4"/>
      <c r="FQ1409" s="4"/>
      <c r="GC1409" s="4"/>
      <c r="GG1409" s="4"/>
      <c r="GS1409" s="4"/>
      <c r="GW1409" s="4"/>
      <c r="HI1409" s="4"/>
      <c r="HM1409" s="4"/>
      <c r="HY1409" s="4"/>
      <c r="IC1409" s="4"/>
      <c r="IO1409" s="4"/>
      <c r="IS1409" s="4"/>
      <c r="JE1409" s="4"/>
      <c r="JI1409" s="4"/>
      <c r="JU1409" s="4"/>
      <c r="JY1409" s="4"/>
      <c r="KK1409" s="4"/>
      <c r="KO1409" s="4"/>
      <c r="LA1409" s="4"/>
      <c r="LE1409" s="4"/>
      <c r="LQ1409" s="4"/>
      <c r="LU1409" s="4"/>
      <c r="MG1409" s="4"/>
      <c r="MK1409" s="4"/>
      <c r="MW1409" s="4"/>
      <c r="NA1409" s="4"/>
      <c r="NM1409" s="4"/>
      <c r="NQ1409" s="4"/>
      <c r="OC1409" s="4"/>
      <c r="OG1409" s="4"/>
      <c r="OS1409" s="4"/>
      <c r="OW1409" s="4"/>
      <c r="PI1409" s="4"/>
      <c r="PM1409" s="4"/>
      <c r="PY1409" s="4"/>
      <c r="QC1409" s="4"/>
      <c r="QO1409" s="4"/>
      <c r="QS1409" s="4"/>
      <c r="RE1409" s="4"/>
      <c r="RI1409" s="4"/>
      <c r="RU1409" s="4"/>
      <c r="RY1409" s="4"/>
      <c r="SK1409" s="4"/>
      <c r="SO1409" s="4"/>
      <c r="TA1409" s="4"/>
      <c r="TE1409" s="4"/>
      <c r="TQ1409" s="4"/>
      <c r="TU1409" s="4"/>
      <c r="UG1409" s="4"/>
      <c r="UK1409" s="4"/>
      <c r="UW1409" s="4"/>
      <c r="VA1409" s="4"/>
      <c r="VM1409" s="4"/>
      <c r="VQ1409" s="4"/>
      <c r="WC1409" s="4"/>
      <c r="WG1409" s="4"/>
      <c r="WS1409" s="4"/>
      <c r="WW1409" s="4"/>
      <c r="XI1409" s="4"/>
      <c r="XM1409" s="4"/>
      <c r="XY1409" s="4"/>
      <c r="YC1409" s="4"/>
      <c r="YO1409" s="4"/>
      <c r="YS1409" s="4"/>
      <c r="ZE1409" s="4"/>
      <c r="ZI1409" s="4"/>
      <c r="ZU1409" s="4"/>
      <c r="ZY1409" s="4"/>
      <c r="AAK1409" s="4"/>
      <c r="AAO1409" s="4"/>
      <c r="ABA1409" s="4"/>
      <c r="ABE1409" s="4"/>
      <c r="ABQ1409" s="4"/>
      <c r="ABU1409" s="4"/>
      <c r="ACG1409" s="4"/>
      <c r="ACK1409" s="4"/>
      <c r="ACW1409" s="4"/>
      <c r="ADA1409" s="4"/>
      <c r="ADM1409" s="4"/>
      <c r="ADQ1409" s="4"/>
      <c r="AEC1409" s="4"/>
      <c r="AEG1409" s="4"/>
      <c r="AES1409" s="4"/>
      <c r="AFM1409" s="4"/>
      <c r="AFY1409" s="4"/>
      <c r="AGC1409" s="4"/>
      <c r="AGO1409" s="4"/>
      <c r="AGS1409" s="4"/>
      <c r="AHE1409" s="4"/>
      <c r="AHI1409" s="4"/>
      <c r="AHU1409" s="4"/>
      <c r="AHY1409" s="4"/>
      <c r="AIK1409" s="4"/>
      <c r="AIO1409" s="4"/>
      <c r="AJA1409" s="4"/>
      <c r="AJE1409" s="4"/>
      <c r="AJQ1409" s="4"/>
      <c r="AJU1409" s="4"/>
      <c r="AKG1409" s="4"/>
      <c r="AKK1409" s="4"/>
      <c r="AKW1409" s="4"/>
      <c r="ALA1409" s="4"/>
      <c r="ALM1409" s="4"/>
      <c r="ALQ1409" s="4"/>
      <c r="AMC1409" s="4"/>
      <c r="AMG1409" s="4"/>
      <c r="AMS1409" s="4"/>
      <c r="AMW1409" s="4"/>
      <c r="ANI1409" s="4"/>
      <c r="ANM1409" s="4"/>
      <c r="ANY1409" s="4"/>
      <c r="AOC1409" s="4"/>
      <c r="AOO1409" s="4"/>
      <c r="AOS1409" s="4"/>
      <c r="APE1409" s="4"/>
      <c r="API1409" s="4"/>
      <c r="APU1409" s="4"/>
      <c r="APY1409" s="4"/>
      <c r="AQK1409" s="4"/>
      <c r="AQO1409" s="4"/>
      <c r="ARA1409" s="4"/>
      <c r="ARE1409" s="4"/>
      <c r="ARQ1409" s="4"/>
      <c r="ARU1409" s="4"/>
      <c r="ASG1409" s="4"/>
      <c r="ASK1409" s="4"/>
      <c r="ASW1409" s="4"/>
      <c r="ATA1409" s="4"/>
      <c r="ATM1409" s="4"/>
      <c r="ATQ1409" s="4"/>
      <c r="AUC1409" s="4"/>
      <c r="AUG1409" s="4"/>
      <c r="AUS1409" s="4"/>
      <c r="AUW1409" s="4"/>
      <c r="AVI1409" s="4"/>
      <c r="AVM1409" s="4"/>
      <c r="AVY1409" s="4"/>
      <c r="AWC1409" s="4"/>
      <c r="AWO1409" s="4"/>
      <c r="AWS1409" s="4"/>
      <c r="AXE1409" s="4"/>
      <c r="AXI1409" s="4"/>
      <c r="AXU1409" s="4"/>
      <c r="AXY1409" s="4"/>
      <c r="AYK1409" s="4"/>
      <c r="AYO1409" s="4"/>
      <c r="AZA1409" s="4"/>
      <c r="AZE1409" s="4"/>
      <c r="AZQ1409" s="4"/>
      <c r="AZU1409" s="4"/>
      <c r="BAG1409" s="4"/>
      <c r="BAK1409" s="4"/>
      <c r="BAW1409" s="4"/>
      <c r="BBA1409" s="4"/>
      <c r="BBM1409" s="4"/>
      <c r="BBQ1409" s="4"/>
      <c r="BCC1409" s="4"/>
      <c r="BCG1409" s="4"/>
      <c r="BCS1409" s="4"/>
      <c r="BCW1409" s="4"/>
      <c r="BDI1409" s="4"/>
      <c r="BDM1409" s="4"/>
      <c r="BDY1409" s="4"/>
      <c r="BEC1409" s="4"/>
      <c r="BEO1409" s="4"/>
    </row>
    <row r="1410" spans="1:1021 1033:1497" x14ac:dyDescent="0.2">
      <c r="A1410" s="4"/>
      <c r="D1410" s="16"/>
      <c r="CO1410" s="4"/>
      <c r="DA1410" s="4"/>
      <c r="DE1410" s="4"/>
      <c r="DQ1410" s="4"/>
      <c r="DU1410" s="4"/>
      <c r="EG1410" s="4"/>
      <c r="EK1410" s="4"/>
      <c r="EW1410" s="4"/>
      <c r="FA1410" s="4"/>
      <c r="FM1410" s="4"/>
      <c r="FQ1410" s="4"/>
      <c r="GC1410" s="4"/>
      <c r="GG1410" s="4"/>
      <c r="GS1410" s="4"/>
      <c r="GW1410" s="4"/>
      <c r="HI1410" s="4"/>
      <c r="HM1410" s="4"/>
      <c r="HY1410" s="4"/>
      <c r="IC1410" s="4"/>
      <c r="IO1410" s="4"/>
      <c r="IS1410" s="4"/>
      <c r="JE1410" s="4"/>
      <c r="JI1410" s="4"/>
      <c r="JU1410" s="4"/>
      <c r="JY1410" s="4"/>
      <c r="KK1410" s="4"/>
      <c r="KO1410" s="4"/>
      <c r="LA1410" s="4"/>
      <c r="LE1410" s="4"/>
      <c r="LQ1410" s="4"/>
      <c r="LU1410" s="4"/>
      <c r="MG1410" s="4"/>
      <c r="MK1410" s="4"/>
      <c r="MW1410" s="4"/>
      <c r="NA1410" s="4"/>
      <c r="NM1410" s="4"/>
      <c r="NQ1410" s="4"/>
      <c r="OC1410" s="4"/>
      <c r="OG1410" s="4"/>
      <c r="OS1410" s="4"/>
      <c r="OW1410" s="4"/>
      <c r="PI1410" s="4"/>
      <c r="PM1410" s="4"/>
      <c r="PY1410" s="4"/>
      <c r="QC1410" s="4"/>
      <c r="QO1410" s="4"/>
      <c r="QS1410" s="4"/>
      <c r="RE1410" s="4"/>
      <c r="RI1410" s="4"/>
      <c r="RU1410" s="4"/>
      <c r="RY1410" s="4"/>
      <c r="SK1410" s="4"/>
      <c r="SO1410" s="4"/>
      <c r="TA1410" s="4"/>
      <c r="TE1410" s="4"/>
      <c r="TQ1410" s="4"/>
      <c r="TU1410" s="4"/>
      <c r="UG1410" s="4"/>
      <c r="UK1410" s="4"/>
      <c r="UW1410" s="4"/>
      <c r="VA1410" s="4"/>
      <c r="VM1410" s="4"/>
      <c r="VQ1410" s="4"/>
      <c r="WC1410" s="4"/>
      <c r="WG1410" s="4"/>
      <c r="WS1410" s="4"/>
      <c r="WW1410" s="4"/>
      <c r="XI1410" s="4"/>
      <c r="XM1410" s="4"/>
      <c r="XY1410" s="4"/>
      <c r="YC1410" s="4"/>
      <c r="YO1410" s="4"/>
      <c r="YS1410" s="4"/>
      <c r="ZE1410" s="4"/>
      <c r="ZI1410" s="4"/>
      <c r="ZU1410" s="4"/>
      <c r="ZY1410" s="4"/>
      <c r="AAK1410" s="4"/>
      <c r="AAO1410" s="4"/>
      <c r="ABA1410" s="4"/>
      <c r="ABE1410" s="4"/>
      <c r="ABQ1410" s="4"/>
      <c r="ABU1410" s="4"/>
      <c r="ACG1410" s="4"/>
      <c r="ACK1410" s="4"/>
      <c r="ACW1410" s="4"/>
      <c r="ADA1410" s="4"/>
      <c r="ADM1410" s="4"/>
      <c r="ADQ1410" s="4"/>
      <c r="AEC1410" s="4"/>
      <c r="AEG1410" s="4"/>
      <c r="AES1410" s="4"/>
      <c r="AFM1410" s="4"/>
      <c r="AFY1410" s="4"/>
      <c r="AGC1410" s="4"/>
      <c r="AGO1410" s="4"/>
      <c r="AGS1410" s="4"/>
      <c r="AHE1410" s="4"/>
      <c r="AHI1410" s="4"/>
      <c r="AHU1410" s="4"/>
      <c r="AHY1410" s="4"/>
      <c r="AIK1410" s="4"/>
      <c r="AIO1410" s="4"/>
      <c r="AJA1410" s="4"/>
      <c r="AJE1410" s="4"/>
      <c r="AJQ1410" s="4"/>
      <c r="AJU1410" s="4"/>
      <c r="AKG1410" s="4"/>
      <c r="AKK1410" s="4"/>
      <c r="AKW1410" s="4"/>
      <c r="ALA1410" s="4"/>
      <c r="ALM1410" s="4"/>
      <c r="ALQ1410" s="4"/>
      <c r="AMC1410" s="4"/>
      <c r="AMG1410" s="4"/>
      <c r="AMS1410" s="4"/>
      <c r="AMW1410" s="4"/>
      <c r="ANI1410" s="4"/>
      <c r="ANM1410" s="4"/>
      <c r="ANY1410" s="4"/>
      <c r="AOC1410" s="4"/>
      <c r="AOO1410" s="4"/>
      <c r="AOS1410" s="4"/>
      <c r="APE1410" s="4"/>
      <c r="API1410" s="4"/>
      <c r="APU1410" s="4"/>
      <c r="APY1410" s="4"/>
      <c r="AQK1410" s="4"/>
      <c r="AQO1410" s="4"/>
      <c r="ARA1410" s="4"/>
      <c r="ARE1410" s="4"/>
      <c r="ARQ1410" s="4"/>
      <c r="ARU1410" s="4"/>
      <c r="ASG1410" s="4"/>
      <c r="ASK1410" s="4"/>
      <c r="ASW1410" s="4"/>
      <c r="ATA1410" s="4"/>
      <c r="ATM1410" s="4"/>
      <c r="ATQ1410" s="4"/>
      <c r="AUC1410" s="4"/>
      <c r="AUG1410" s="4"/>
      <c r="AUS1410" s="4"/>
      <c r="AUW1410" s="4"/>
      <c r="AVI1410" s="4"/>
      <c r="AVM1410" s="4"/>
      <c r="AVY1410" s="4"/>
      <c r="AWC1410" s="4"/>
      <c r="AWO1410" s="4"/>
      <c r="AWS1410" s="4"/>
      <c r="AXE1410" s="4"/>
      <c r="AXI1410" s="4"/>
      <c r="AXU1410" s="4"/>
      <c r="AXY1410" s="4"/>
      <c r="AYK1410" s="4"/>
      <c r="AYO1410" s="4"/>
      <c r="AZA1410" s="4"/>
      <c r="AZE1410" s="4"/>
      <c r="AZQ1410" s="4"/>
      <c r="AZU1410" s="4"/>
      <c r="BAG1410" s="4"/>
      <c r="BAK1410" s="4"/>
      <c r="BAW1410" s="4"/>
      <c r="BBA1410" s="4"/>
      <c r="BBM1410" s="4"/>
      <c r="BBQ1410" s="4"/>
      <c r="BCC1410" s="4"/>
      <c r="BCG1410" s="4"/>
      <c r="BCS1410" s="4"/>
      <c r="BCW1410" s="4"/>
      <c r="BDI1410" s="4"/>
      <c r="BDM1410" s="4"/>
      <c r="BDY1410" s="4"/>
      <c r="BEC1410" s="4"/>
      <c r="BEO1410" s="4"/>
    </row>
    <row r="1411" spans="1:1021 1033:1497" x14ac:dyDescent="0.2">
      <c r="A1411" s="4"/>
      <c r="D1411" s="16"/>
      <c r="CO1411" s="4"/>
      <c r="DA1411" s="4"/>
      <c r="DE1411" s="4"/>
      <c r="DQ1411" s="4"/>
      <c r="DU1411" s="4"/>
      <c r="EG1411" s="4"/>
      <c r="EK1411" s="4"/>
      <c r="EW1411" s="4"/>
      <c r="FA1411" s="4"/>
      <c r="FM1411" s="4"/>
      <c r="FQ1411" s="4"/>
      <c r="GC1411" s="4"/>
      <c r="GG1411" s="4"/>
      <c r="GS1411" s="4"/>
      <c r="GW1411" s="4"/>
      <c r="HI1411" s="4"/>
      <c r="HM1411" s="4"/>
      <c r="HY1411" s="4"/>
      <c r="IC1411" s="4"/>
      <c r="IO1411" s="4"/>
      <c r="IS1411" s="4"/>
      <c r="JE1411" s="4"/>
      <c r="JI1411" s="4"/>
      <c r="JU1411" s="4"/>
      <c r="JY1411" s="4"/>
      <c r="KK1411" s="4"/>
      <c r="KO1411" s="4"/>
      <c r="LA1411" s="4"/>
      <c r="LE1411" s="4"/>
      <c r="LQ1411" s="4"/>
      <c r="LU1411" s="4"/>
      <c r="MG1411" s="4"/>
      <c r="MK1411" s="4"/>
      <c r="MW1411" s="4"/>
      <c r="NA1411" s="4"/>
      <c r="NM1411" s="4"/>
      <c r="NQ1411" s="4"/>
      <c r="OC1411" s="4"/>
      <c r="OG1411" s="4"/>
      <c r="OS1411" s="4"/>
      <c r="OW1411" s="4"/>
      <c r="PI1411" s="4"/>
      <c r="PM1411" s="4"/>
      <c r="PY1411" s="4"/>
      <c r="QC1411" s="4"/>
      <c r="QO1411" s="4"/>
      <c r="QS1411" s="4"/>
      <c r="RE1411" s="4"/>
      <c r="RI1411" s="4"/>
      <c r="RU1411" s="4"/>
      <c r="RY1411" s="4"/>
      <c r="SK1411" s="4"/>
      <c r="SO1411" s="4"/>
      <c r="TA1411" s="4"/>
      <c r="TE1411" s="4"/>
      <c r="TQ1411" s="4"/>
      <c r="TU1411" s="4"/>
      <c r="UG1411" s="4"/>
      <c r="UK1411" s="4"/>
      <c r="UW1411" s="4"/>
      <c r="VA1411" s="4"/>
      <c r="VM1411" s="4"/>
      <c r="VQ1411" s="4"/>
      <c r="WC1411" s="4"/>
      <c r="WG1411" s="4"/>
      <c r="WS1411" s="4"/>
      <c r="WW1411" s="4"/>
      <c r="XI1411" s="4"/>
      <c r="XM1411" s="4"/>
      <c r="XY1411" s="4"/>
      <c r="YC1411" s="4"/>
      <c r="YO1411" s="4"/>
      <c r="YS1411" s="4"/>
      <c r="ZE1411" s="4"/>
      <c r="ZI1411" s="4"/>
      <c r="ZU1411" s="4"/>
      <c r="ZY1411" s="4"/>
      <c r="AAK1411" s="4"/>
      <c r="AAO1411" s="4"/>
      <c r="ABA1411" s="4"/>
      <c r="ABE1411" s="4"/>
      <c r="ABQ1411" s="4"/>
      <c r="ABU1411" s="4"/>
      <c r="ACG1411" s="4"/>
      <c r="ACK1411" s="4"/>
      <c r="ACW1411" s="4"/>
      <c r="ADA1411" s="4"/>
      <c r="ADM1411" s="4"/>
      <c r="ADQ1411" s="4"/>
      <c r="AEC1411" s="4"/>
      <c r="AEG1411" s="4"/>
      <c r="AES1411" s="4"/>
      <c r="AFM1411" s="4"/>
      <c r="AFY1411" s="4"/>
      <c r="AGC1411" s="4"/>
      <c r="AGO1411" s="4"/>
      <c r="AGS1411" s="4"/>
      <c r="AHE1411" s="4"/>
      <c r="AHI1411" s="4"/>
      <c r="AHU1411" s="4"/>
      <c r="AHY1411" s="4"/>
      <c r="AIK1411" s="4"/>
      <c r="AIO1411" s="4"/>
      <c r="AJA1411" s="4"/>
      <c r="AJE1411" s="4"/>
      <c r="AJQ1411" s="4"/>
      <c r="AJU1411" s="4"/>
      <c r="AKG1411" s="4"/>
      <c r="AKK1411" s="4"/>
      <c r="AKW1411" s="4"/>
      <c r="ALA1411" s="4"/>
      <c r="ALM1411" s="4"/>
      <c r="ALQ1411" s="4"/>
      <c r="AMC1411" s="4"/>
      <c r="AMG1411" s="4"/>
      <c r="AMS1411" s="4"/>
      <c r="AMW1411" s="4"/>
      <c r="ANI1411" s="4"/>
      <c r="ANM1411" s="4"/>
      <c r="ANY1411" s="4"/>
      <c r="AOC1411" s="4"/>
      <c r="AOO1411" s="4"/>
      <c r="AOS1411" s="4"/>
      <c r="APE1411" s="4"/>
      <c r="API1411" s="4"/>
      <c r="APU1411" s="4"/>
      <c r="APY1411" s="4"/>
      <c r="AQK1411" s="4"/>
      <c r="AQO1411" s="4"/>
      <c r="ARA1411" s="4"/>
      <c r="ARE1411" s="4"/>
      <c r="ARQ1411" s="4"/>
      <c r="ARU1411" s="4"/>
      <c r="ASG1411" s="4"/>
      <c r="ASK1411" s="4"/>
      <c r="ASW1411" s="4"/>
      <c r="ATA1411" s="4"/>
      <c r="ATM1411" s="4"/>
      <c r="ATQ1411" s="4"/>
      <c r="AUC1411" s="4"/>
      <c r="AUG1411" s="4"/>
      <c r="AUS1411" s="4"/>
      <c r="AUW1411" s="4"/>
      <c r="AVI1411" s="4"/>
      <c r="AVM1411" s="4"/>
      <c r="AVY1411" s="4"/>
      <c r="AWC1411" s="4"/>
      <c r="AWO1411" s="4"/>
      <c r="AWS1411" s="4"/>
      <c r="AXE1411" s="4"/>
      <c r="AXI1411" s="4"/>
      <c r="AXU1411" s="4"/>
      <c r="AXY1411" s="4"/>
      <c r="AYK1411" s="4"/>
      <c r="AYO1411" s="4"/>
      <c r="AZA1411" s="4"/>
      <c r="AZE1411" s="4"/>
      <c r="AZQ1411" s="4"/>
      <c r="AZU1411" s="4"/>
      <c r="BAG1411" s="4"/>
      <c r="BAK1411" s="4"/>
      <c r="BAW1411" s="4"/>
      <c r="BBA1411" s="4"/>
      <c r="BBM1411" s="4"/>
      <c r="BBQ1411" s="4"/>
      <c r="BCC1411" s="4"/>
      <c r="BCG1411" s="4"/>
      <c r="BCS1411" s="4"/>
      <c r="BCW1411" s="4"/>
      <c r="BDI1411" s="4"/>
      <c r="BDM1411" s="4"/>
      <c r="BDY1411" s="4"/>
      <c r="BEC1411" s="4"/>
      <c r="BEO1411" s="4"/>
    </row>
    <row r="1412" spans="1:1021 1033:1497" x14ac:dyDescent="0.2">
      <c r="A1412" s="4"/>
      <c r="D1412" s="16"/>
      <c r="CO1412" s="4"/>
      <c r="DA1412" s="4"/>
      <c r="DE1412" s="4"/>
      <c r="DQ1412" s="4"/>
      <c r="DU1412" s="4"/>
      <c r="EG1412" s="4"/>
      <c r="EK1412" s="4"/>
      <c r="EW1412" s="4"/>
      <c r="FA1412" s="4"/>
      <c r="FM1412" s="4"/>
      <c r="FQ1412" s="4"/>
      <c r="GC1412" s="4"/>
      <c r="GG1412" s="4"/>
      <c r="GS1412" s="4"/>
      <c r="GW1412" s="4"/>
      <c r="HI1412" s="4"/>
      <c r="HM1412" s="4"/>
      <c r="HY1412" s="4"/>
      <c r="IC1412" s="4"/>
      <c r="IO1412" s="4"/>
      <c r="IS1412" s="4"/>
      <c r="JE1412" s="4"/>
      <c r="JI1412" s="4"/>
      <c r="JU1412" s="4"/>
      <c r="JY1412" s="4"/>
      <c r="KK1412" s="4"/>
      <c r="KO1412" s="4"/>
      <c r="LA1412" s="4"/>
      <c r="LE1412" s="4"/>
      <c r="LQ1412" s="4"/>
      <c r="LU1412" s="4"/>
      <c r="MG1412" s="4"/>
      <c r="MK1412" s="4"/>
      <c r="MW1412" s="4"/>
      <c r="NA1412" s="4"/>
      <c r="NM1412" s="4"/>
      <c r="NQ1412" s="4"/>
      <c r="OC1412" s="4"/>
      <c r="OG1412" s="4"/>
      <c r="OS1412" s="4"/>
      <c r="OW1412" s="4"/>
      <c r="PI1412" s="4"/>
      <c r="PM1412" s="4"/>
      <c r="PY1412" s="4"/>
      <c r="QC1412" s="4"/>
      <c r="QO1412" s="4"/>
      <c r="QS1412" s="4"/>
      <c r="RE1412" s="4"/>
      <c r="RI1412" s="4"/>
      <c r="RU1412" s="4"/>
      <c r="RY1412" s="4"/>
      <c r="SK1412" s="4"/>
      <c r="SO1412" s="4"/>
      <c r="TA1412" s="4"/>
      <c r="TE1412" s="4"/>
      <c r="TQ1412" s="4"/>
      <c r="TU1412" s="4"/>
      <c r="UG1412" s="4"/>
      <c r="UK1412" s="4"/>
      <c r="UW1412" s="4"/>
      <c r="VA1412" s="4"/>
      <c r="VM1412" s="4"/>
      <c r="VQ1412" s="4"/>
      <c r="WC1412" s="4"/>
      <c r="WG1412" s="4"/>
      <c r="WS1412" s="4"/>
      <c r="WW1412" s="4"/>
      <c r="XI1412" s="4"/>
      <c r="XM1412" s="4"/>
      <c r="XY1412" s="4"/>
      <c r="YC1412" s="4"/>
      <c r="YO1412" s="4"/>
      <c r="YS1412" s="4"/>
      <c r="ZE1412" s="4"/>
      <c r="ZI1412" s="4"/>
      <c r="ZU1412" s="4"/>
      <c r="ZY1412" s="4"/>
      <c r="AAK1412" s="4"/>
      <c r="AAO1412" s="4"/>
      <c r="ABA1412" s="4"/>
      <c r="ABE1412" s="4"/>
      <c r="ABQ1412" s="4"/>
      <c r="ABU1412" s="4"/>
      <c r="ACG1412" s="4"/>
      <c r="ACK1412" s="4"/>
      <c r="ACW1412" s="4"/>
      <c r="ADA1412" s="4"/>
      <c r="ADM1412" s="4"/>
      <c r="ADQ1412" s="4"/>
      <c r="AEC1412" s="4"/>
      <c r="AEG1412" s="4"/>
      <c r="AES1412" s="4"/>
      <c r="AFM1412" s="4"/>
      <c r="AFY1412" s="4"/>
      <c r="AGC1412" s="4"/>
      <c r="AGO1412" s="4"/>
      <c r="AGS1412" s="4"/>
      <c r="AHE1412" s="4"/>
      <c r="AHI1412" s="4"/>
      <c r="AHU1412" s="4"/>
      <c r="AHY1412" s="4"/>
      <c r="AIK1412" s="4"/>
      <c r="AIO1412" s="4"/>
      <c r="AJA1412" s="4"/>
      <c r="AJE1412" s="4"/>
      <c r="AJQ1412" s="4"/>
      <c r="AJU1412" s="4"/>
      <c r="AKG1412" s="4"/>
      <c r="AKK1412" s="4"/>
      <c r="AKW1412" s="4"/>
      <c r="ALA1412" s="4"/>
      <c r="ALM1412" s="4"/>
      <c r="ALQ1412" s="4"/>
      <c r="AMC1412" s="4"/>
      <c r="AMG1412" s="4"/>
      <c r="AMS1412" s="4"/>
      <c r="AMW1412" s="4"/>
      <c r="ANI1412" s="4"/>
      <c r="ANM1412" s="4"/>
      <c r="ANY1412" s="4"/>
      <c r="AOC1412" s="4"/>
      <c r="AOO1412" s="4"/>
      <c r="AOS1412" s="4"/>
      <c r="APE1412" s="4"/>
      <c r="API1412" s="4"/>
      <c r="APU1412" s="4"/>
      <c r="APY1412" s="4"/>
      <c r="AQK1412" s="4"/>
      <c r="AQO1412" s="4"/>
      <c r="ARA1412" s="4"/>
      <c r="ARE1412" s="4"/>
      <c r="ARQ1412" s="4"/>
      <c r="ARU1412" s="4"/>
      <c r="ASG1412" s="4"/>
      <c r="ASK1412" s="4"/>
      <c r="ASW1412" s="4"/>
      <c r="ATA1412" s="4"/>
      <c r="ATM1412" s="4"/>
      <c r="ATQ1412" s="4"/>
      <c r="AUC1412" s="4"/>
      <c r="AUG1412" s="4"/>
      <c r="AUS1412" s="4"/>
      <c r="AUW1412" s="4"/>
      <c r="AVI1412" s="4"/>
      <c r="AVM1412" s="4"/>
      <c r="AVY1412" s="4"/>
      <c r="AWC1412" s="4"/>
      <c r="AWO1412" s="4"/>
      <c r="AWS1412" s="4"/>
      <c r="AXE1412" s="4"/>
      <c r="AXI1412" s="4"/>
      <c r="AXU1412" s="4"/>
      <c r="AXY1412" s="4"/>
      <c r="AYK1412" s="4"/>
      <c r="AYO1412" s="4"/>
      <c r="AZA1412" s="4"/>
      <c r="AZE1412" s="4"/>
      <c r="AZQ1412" s="4"/>
      <c r="AZU1412" s="4"/>
      <c r="BAG1412" s="4"/>
      <c r="BAK1412" s="4"/>
      <c r="BAW1412" s="4"/>
      <c r="BBA1412" s="4"/>
      <c r="BBM1412" s="4"/>
      <c r="BBQ1412" s="4"/>
      <c r="BCC1412" s="4"/>
      <c r="BCG1412" s="4"/>
      <c r="BCS1412" s="4"/>
      <c r="BCW1412" s="4"/>
      <c r="BDI1412" s="4"/>
      <c r="BDM1412" s="4"/>
      <c r="BDY1412" s="4"/>
      <c r="BEC1412" s="4"/>
      <c r="BEO1412" s="4"/>
    </row>
    <row r="1413" spans="1:1021 1033:1497" x14ac:dyDescent="0.2">
      <c r="A1413" s="4"/>
      <c r="D1413" s="16"/>
      <c r="CO1413" s="4"/>
      <c r="DA1413" s="4"/>
      <c r="DE1413" s="4"/>
      <c r="DQ1413" s="4"/>
      <c r="DU1413" s="4"/>
      <c r="EG1413" s="4"/>
      <c r="EK1413" s="4"/>
      <c r="EW1413" s="4"/>
      <c r="FA1413" s="4"/>
      <c r="FM1413" s="4"/>
      <c r="FQ1413" s="4"/>
      <c r="GC1413" s="4"/>
      <c r="GG1413" s="4"/>
      <c r="GS1413" s="4"/>
      <c r="GW1413" s="4"/>
      <c r="HI1413" s="4"/>
      <c r="HM1413" s="4"/>
      <c r="HY1413" s="4"/>
      <c r="IC1413" s="4"/>
      <c r="IO1413" s="4"/>
      <c r="IS1413" s="4"/>
      <c r="JE1413" s="4"/>
      <c r="JI1413" s="4"/>
      <c r="JU1413" s="4"/>
      <c r="JY1413" s="4"/>
      <c r="KK1413" s="4"/>
      <c r="KO1413" s="4"/>
      <c r="LA1413" s="4"/>
      <c r="LE1413" s="4"/>
      <c r="LQ1413" s="4"/>
      <c r="LU1413" s="4"/>
      <c r="MG1413" s="4"/>
      <c r="MK1413" s="4"/>
      <c r="MW1413" s="4"/>
      <c r="NA1413" s="4"/>
      <c r="NM1413" s="4"/>
      <c r="NQ1413" s="4"/>
      <c r="OC1413" s="4"/>
      <c r="OG1413" s="4"/>
      <c r="OS1413" s="4"/>
      <c r="OW1413" s="4"/>
      <c r="PI1413" s="4"/>
      <c r="PM1413" s="4"/>
      <c r="PY1413" s="4"/>
      <c r="QC1413" s="4"/>
      <c r="QO1413" s="4"/>
      <c r="QS1413" s="4"/>
      <c r="RE1413" s="4"/>
      <c r="RI1413" s="4"/>
      <c r="RU1413" s="4"/>
      <c r="RY1413" s="4"/>
      <c r="SK1413" s="4"/>
      <c r="SO1413" s="4"/>
      <c r="TA1413" s="4"/>
      <c r="TE1413" s="4"/>
      <c r="TQ1413" s="4"/>
      <c r="TU1413" s="4"/>
      <c r="UG1413" s="4"/>
      <c r="UK1413" s="4"/>
      <c r="UW1413" s="4"/>
      <c r="VA1413" s="4"/>
      <c r="VM1413" s="4"/>
      <c r="VQ1413" s="4"/>
      <c r="WC1413" s="4"/>
      <c r="WG1413" s="4"/>
      <c r="WS1413" s="4"/>
      <c r="WW1413" s="4"/>
      <c r="XI1413" s="4"/>
      <c r="XM1413" s="4"/>
      <c r="XY1413" s="4"/>
      <c r="YC1413" s="4"/>
      <c r="YO1413" s="4"/>
      <c r="YS1413" s="4"/>
      <c r="ZE1413" s="4"/>
      <c r="ZI1413" s="4"/>
      <c r="ZU1413" s="4"/>
      <c r="ZY1413" s="4"/>
      <c r="AAK1413" s="4"/>
      <c r="AAO1413" s="4"/>
      <c r="ABA1413" s="4"/>
      <c r="ABE1413" s="4"/>
      <c r="ABQ1413" s="4"/>
      <c r="ABU1413" s="4"/>
      <c r="ACG1413" s="4"/>
      <c r="ACK1413" s="4"/>
      <c r="ACW1413" s="4"/>
      <c r="ADA1413" s="4"/>
      <c r="ADM1413" s="4"/>
      <c r="ADQ1413" s="4"/>
      <c r="AEC1413" s="4"/>
      <c r="AEG1413" s="4"/>
      <c r="AES1413" s="4"/>
      <c r="AFM1413" s="4"/>
      <c r="AFY1413" s="4"/>
      <c r="AGC1413" s="4"/>
      <c r="AGO1413" s="4"/>
      <c r="AGS1413" s="4"/>
      <c r="AHE1413" s="4"/>
      <c r="AHI1413" s="4"/>
      <c r="AHU1413" s="4"/>
      <c r="AHY1413" s="4"/>
      <c r="AIK1413" s="4"/>
      <c r="AIO1413" s="4"/>
      <c r="AJA1413" s="4"/>
      <c r="AJE1413" s="4"/>
      <c r="AJQ1413" s="4"/>
      <c r="AJU1413" s="4"/>
      <c r="AKG1413" s="4"/>
      <c r="AKK1413" s="4"/>
      <c r="AKW1413" s="4"/>
      <c r="ALA1413" s="4"/>
      <c r="ALM1413" s="4"/>
      <c r="ALQ1413" s="4"/>
      <c r="AMC1413" s="4"/>
      <c r="AMG1413" s="4"/>
      <c r="AMS1413" s="4"/>
      <c r="AMW1413" s="4"/>
      <c r="ANI1413" s="4"/>
      <c r="ANM1413" s="4"/>
      <c r="ANY1413" s="4"/>
      <c r="AOC1413" s="4"/>
      <c r="AOO1413" s="4"/>
      <c r="AOS1413" s="4"/>
      <c r="APE1413" s="4"/>
      <c r="API1413" s="4"/>
      <c r="APU1413" s="4"/>
      <c r="APY1413" s="4"/>
      <c r="AQK1413" s="4"/>
      <c r="AQO1413" s="4"/>
      <c r="ARA1413" s="4"/>
      <c r="ARE1413" s="4"/>
      <c r="ARQ1413" s="4"/>
      <c r="ARU1413" s="4"/>
      <c r="ASG1413" s="4"/>
      <c r="ASK1413" s="4"/>
      <c r="ASW1413" s="4"/>
      <c r="ATA1413" s="4"/>
      <c r="ATM1413" s="4"/>
      <c r="ATQ1413" s="4"/>
      <c r="AUC1413" s="4"/>
      <c r="AUG1413" s="4"/>
      <c r="AUS1413" s="4"/>
      <c r="AUW1413" s="4"/>
      <c r="AVI1413" s="4"/>
      <c r="AVM1413" s="4"/>
      <c r="AVY1413" s="4"/>
      <c r="AWC1413" s="4"/>
      <c r="AWO1413" s="4"/>
      <c r="AWS1413" s="4"/>
      <c r="AXE1413" s="4"/>
      <c r="AXI1413" s="4"/>
      <c r="AXU1413" s="4"/>
      <c r="AXY1413" s="4"/>
      <c r="AYK1413" s="4"/>
      <c r="AYO1413" s="4"/>
      <c r="AZA1413" s="4"/>
      <c r="AZE1413" s="4"/>
      <c r="AZQ1413" s="4"/>
      <c r="AZU1413" s="4"/>
      <c r="BAG1413" s="4"/>
      <c r="BAK1413" s="4"/>
      <c r="BAW1413" s="4"/>
      <c r="BBA1413" s="4"/>
      <c r="BBM1413" s="4"/>
      <c r="BBQ1413" s="4"/>
      <c r="BCC1413" s="4"/>
      <c r="BCG1413" s="4"/>
      <c r="BCS1413" s="4"/>
      <c r="BCW1413" s="4"/>
      <c r="BDI1413" s="4"/>
      <c r="BDM1413" s="4"/>
      <c r="BDY1413" s="4"/>
      <c r="BEC1413" s="4"/>
      <c r="BEO1413" s="4"/>
    </row>
    <row r="1414" spans="1:1021 1033:1497" x14ac:dyDescent="0.2">
      <c r="A1414" s="4"/>
      <c r="D1414" s="16"/>
      <c r="CO1414" s="4"/>
      <c r="DA1414" s="4"/>
      <c r="DE1414" s="4"/>
      <c r="DQ1414" s="4"/>
      <c r="DU1414" s="4"/>
      <c r="EG1414" s="4"/>
      <c r="EK1414" s="4"/>
      <c r="EW1414" s="4"/>
      <c r="FA1414" s="4"/>
      <c r="FM1414" s="4"/>
      <c r="FQ1414" s="4"/>
      <c r="GC1414" s="4"/>
      <c r="GG1414" s="4"/>
      <c r="GS1414" s="4"/>
      <c r="GW1414" s="4"/>
      <c r="HI1414" s="4"/>
      <c r="HM1414" s="4"/>
      <c r="HY1414" s="4"/>
      <c r="IC1414" s="4"/>
      <c r="IO1414" s="4"/>
      <c r="IS1414" s="4"/>
      <c r="JE1414" s="4"/>
      <c r="JI1414" s="4"/>
      <c r="JU1414" s="4"/>
      <c r="JY1414" s="4"/>
      <c r="KK1414" s="4"/>
      <c r="KO1414" s="4"/>
      <c r="LA1414" s="4"/>
      <c r="LE1414" s="4"/>
      <c r="LQ1414" s="4"/>
      <c r="LU1414" s="4"/>
      <c r="MG1414" s="4"/>
      <c r="MK1414" s="4"/>
      <c r="MW1414" s="4"/>
      <c r="NA1414" s="4"/>
      <c r="NM1414" s="4"/>
      <c r="NQ1414" s="4"/>
      <c r="OC1414" s="4"/>
      <c r="OG1414" s="4"/>
      <c r="OS1414" s="4"/>
      <c r="OW1414" s="4"/>
      <c r="PI1414" s="4"/>
      <c r="PM1414" s="4"/>
      <c r="PY1414" s="4"/>
      <c r="QC1414" s="4"/>
      <c r="QO1414" s="4"/>
      <c r="QS1414" s="4"/>
      <c r="RE1414" s="4"/>
      <c r="RI1414" s="4"/>
      <c r="RU1414" s="4"/>
      <c r="RY1414" s="4"/>
      <c r="SK1414" s="4"/>
      <c r="SO1414" s="4"/>
      <c r="TA1414" s="4"/>
      <c r="TE1414" s="4"/>
      <c r="TQ1414" s="4"/>
      <c r="TU1414" s="4"/>
      <c r="UG1414" s="4"/>
      <c r="UK1414" s="4"/>
      <c r="UW1414" s="4"/>
      <c r="VA1414" s="4"/>
      <c r="VM1414" s="4"/>
      <c r="VQ1414" s="4"/>
      <c r="WC1414" s="4"/>
      <c r="WG1414" s="4"/>
      <c r="WS1414" s="4"/>
      <c r="WW1414" s="4"/>
      <c r="XI1414" s="4"/>
      <c r="XM1414" s="4"/>
      <c r="XY1414" s="4"/>
      <c r="YC1414" s="4"/>
      <c r="YO1414" s="4"/>
      <c r="YS1414" s="4"/>
      <c r="ZE1414" s="4"/>
      <c r="ZI1414" s="4"/>
      <c r="ZU1414" s="4"/>
      <c r="ZY1414" s="4"/>
      <c r="AAK1414" s="4"/>
      <c r="AAO1414" s="4"/>
      <c r="ABA1414" s="4"/>
      <c r="ABE1414" s="4"/>
      <c r="ABQ1414" s="4"/>
      <c r="ABU1414" s="4"/>
      <c r="ACG1414" s="4"/>
      <c r="ACK1414" s="4"/>
      <c r="ACW1414" s="4"/>
      <c r="ADA1414" s="4"/>
      <c r="ADM1414" s="4"/>
      <c r="ADQ1414" s="4"/>
      <c r="AEC1414" s="4"/>
      <c r="AEG1414" s="4"/>
      <c r="AES1414" s="4"/>
      <c r="AFM1414" s="4"/>
      <c r="AFY1414" s="4"/>
      <c r="AGC1414" s="4"/>
      <c r="AGO1414" s="4"/>
      <c r="AGS1414" s="4"/>
      <c r="AHE1414" s="4"/>
      <c r="AHI1414" s="4"/>
      <c r="AHU1414" s="4"/>
      <c r="AHY1414" s="4"/>
      <c r="AIK1414" s="4"/>
      <c r="AIO1414" s="4"/>
      <c r="AJA1414" s="4"/>
      <c r="AJE1414" s="4"/>
      <c r="AJQ1414" s="4"/>
      <c r="AJU1414" s="4"/>
      <c r="AKG1414" s="4"/>
      <c r="AKK1414" s="4"/>
      <c r="AKW1414" s="4"/>
      <c r="ALA1414" s="4"/>
      <c r="ALM1414" s="4"/>
      <c r="ALQ1414" s="4"/>
      <c r="AMC1414" s="4"/>
      <c r="AMG1414" s="4"/>
      <c r="AMS1414" s="4"/>
      <c r="AMW1414" s="4"/>
      <c r="ANI1414" s="4"/>
      <c r="ANM1414" s="4"/>
      <c r="ANY1414" s="4"/>
      <c r="AOC1414" s="4"/>
      <c r="AOO1414" s="4"/>
      <c r="AOS1414" s="4"/>
      <c r="APE1414" s="4"/>
      <c r="API1414" s="4"/>
      <c r="APU1414" s="4"/>
      <c r="APY1414" s="4"/>
      <c r="AQK1414" s="4"/>
      <c r="AQO1414" s="4"/>
      <c r="ARA1414" s="4"/>
      <c r="ARE1414" s="4"/>
      <c r="ARQ1414" s="4"/>
      <c r="ARU1414" s="4"/>
      <c r="ASG1414" s="4"/>
      <c r="ASK1414" s="4"/>
      <c r="ASW1414" s="4"/>
      <c r="ATA1414" s="4"/>
      <c r="ATM1414" s="4"/>
      <c r="ATQ1414" s="4"/>
      <c r="AUC1414" s="4"/>
      <c r="AUG1414" s="4"/>
      <c r="AUS1414" s="4"/>
      <c r="AUW1414" s="4"/>
      <c r="AVI1414" s="4"/>
      <c r="AVM1414" s="4"/>
      <c r="AVY1414" s="4"/>
      <c r="AWC1414" s="4"/>
      <c r="AWO1414" s="4"/>
      <c r="AWS1414" s="4"/>
      <c r="AXE1414" s="4"/>
      <c r="AXI1414" s="4"/>
      <c r="AXU1414" s="4"/>
      <c r="AXY1414" s="4"/>
      <c r="AYK1414" s="4"/>
      <c r="AYO1414" s="4"/>
      <c r="AZA1414" s="4"/>
      <c r="AZE1414" s="4"/>
      <c r="AZQ1414" s="4"/>
      <c r="AZU1414" s="4"/>
      <c r="BAG1414" s="4"/>
      <c r="BAK1414" s="4"/>
      <c r="BAW1414" s="4"/>
      <c r="BBA1414" s="4"/>
      <c r="BBM1414" s="4"/>
      <c r="BBQ1414" s="4"/>
      <c r="BCC1414" s="4"/>
      <c r="BCG1414" s="4"/>
      <c r="BCS1414" s="4"/>
      <c r="BCW1414" s="4"/>
      <c r="BDI1414" s="4"/>
      <c r="BDM1414" s="4"/>
      <c r="BDY1414" s="4"/>
      <c r="BEC1414" s="4"/>
      <c r="BEO1414" s="4"/>
    </row>
    <row r="1415" spans="1:1021 1033:1497" x14ac:dyDescent="0.2">
      <c r="A1415" s="4"/>
      <c r="D1415" s="16"/>
      <c r="CO1415" s="4"/>
      <c r="DA1415" s="4"/>
      <c r="DE1415" s="4"/>
      <c r="DQ1415" s="4"/>
      <c r="DU1415" s="4"/>
      <c r="EG1415" s="4"/>
      <c r="EK1415" s="4"/>
      <c r="EW1415" s="4"/>
      <c r="FA1415" s="4"/>
      <c r="FM1415" s="4"/>
      <c r="FQ1415" s="4"/>
      <c r="GC1415" s="4"/>
      <c r="GG1415" s="4"/>
      <c r="GS1415" s="4"/>
      <c r="GW1415" s="4"/>
      <c r="HI1415" s="4"/>
      <c r="HM1415" s="4"/>
      <c r="HY1415" s="4"/>
      <c r="IC1415" s="4"/>
      <c r="IO1415" s="4"/>
      <c r="IS1415" s="4"/>
      <c r="JE1415" s="4"/>
      <c r="JI1415" s="4"/>
      <c r="JU1415" s="4"/>
      <c r="JY1415" s="4"/>
      <c r="KK1415" s="4"/>
      <c r="KO1415" s="4"/>
      <c r="LA1415" s="4"/>
      <c r="LE1415" s="4"/>
      <c r="LQ1415" s="4"/>
      <c r="LU1415" s="4"/>
      <c r="MG1415" s="4"/>
      <c r="MK1415" s="4"/>
      <c r="MW1415" s="4"/>
      <c r="NA1415" s="4"/>
      <c r="NM1415" s="4"/>
      <c r="NQ1415" s="4"/>
      <c r="OC1415" s="4"/>
      <c r="OG1415" s="4"/>
      <c r="OS1415" s="4"/>
      <c r="OW1415" s="4"/>
      <c r="PI1415" s="4"/>
      <c r="PM1415" s="4"/>
      <c r="PY1415" s="4"/>
      <c r="QC1415" s="4"/>
      <c r="QO1415" s="4"/>
      <c r="QS1415" s="4"/>
      <c r="RE1415" s="4"/>
      <c r="RI1415" s="4"/>
      <c r="RU1415" s="4"/>
      <c r="RY1415" s="4"/>
      <c r="SK1415" s="4"/>
      <c r="SO1415" s="4"/>
      <c r="TA1415" s="4"/>
      <c r="TE1415" s="4"/>
      <c r="TQ1415" s="4"/>
      <c r="TU1415" s="4"/>
      <c r="UG1415" s="4"/>
      <c r="UK1415" s="4"/>
      <c r="UW1415" s="4"/>
      <c r="VA1415" s="4"/>
      <c r="VM1415" s="4"/>
      <c r="VQ1415" s="4"/>
      <c r="WC1415" s="4"/>
      <c r="WG1415" s="4"/>
      <c r="WS1415" s="4"/>
      <c r="WW1415" s="4"/>
      <c r="XI1415" s="4"/>
      <c r="XM1415" s="4"/>
      <c r="XY1415" s="4"/>
      <c r="YC1415" s="4"/>
      <c r="YO1415" s="4"/>
      <c r="YS1415" s="4"/>
      <c r="ZE1415" s="4"/>
      <c r="ZI1415" s="4"/>
      <c r="ZU1415" s="4"/>
      <c r="ZY1415" s="4"/>
      <c r="AAK1415" s="4"/>
      <c r="AAO1415" s="4"/>
      <c r="ABA1415" s="4"/>
      <c r="ABE1415" s="4"/>
      <c r="ABQ1415" s="4"/>
      <c r="ABU1415" s="4"/>
      <c r="ACG1415" s="4"/>
      <c r="ACK1415" s="4"/>
      <c r="ACW1415" s="4"/>
      <c r="ADA1415" s="4"/>
      <c r="ADM1415" s="4"/>
      <c r="ADQ1415" s="4"/>
      <c r="AEC1415" s="4"/>
      <c r="AEG1415" s="4"/>
      <c r="AES1415" s="4"/>
      <c r="AFM1415" s="4"/>
      <c r="AFY1415" s="4"/>
      <c r="AGC1415" s="4"/>
      <c r="AGO1415" s="4"/>
      <c r="AGS1415" s="4"/>
      <c r="AHE1415" s="4"/>
      <c r="AHI1415" s="4"/>
      <c r="AHU1415" s="4"/>
      <c r="AHY1415" s="4"/>
      <c r="AIK1415" s="4"/>
      <c r="AIO1415" s="4"/>
      <c r="AJA1415" s="4"/>
      <c r="AJE1415" s="4"/>
      <c r="AJQ1415" s="4"/>
      <c r="AJU1415" s="4"/>
      <c r="AKG1415" s="4"/>
      <c r="AKK1415" s="4"/>
      <c r="AKW1415" s="4"/>
      <c r="ALA1415" s="4"/>
      <c r="ALM1415" s="4"/>
      <c r="ALQ1415" s="4"/>
      <c r="AMC1415" s="4"/>
      <c r="AMG1415" s="4"/>
      <c r="AMS1415" s="4"/>
      <c r="AMW1415" s="4"/>
      <c r="ANI1415" s="4"/>
      <c r="ANM1415" s="4"/>
      <c r="ANY1415" s="4"/>
      <c r="AOC1415" s="4"/>
      <c r="AOO1415" s="4"/>
      <c r="AOS1415" s="4"/>
      <c r="APE1415" s="4"/>
      <c r="API1415" s="4"/>
      <c r="APU1415" s="4"/>
      <c r="APY1415" s="4"/>
      <c r="AQK1415" s="4"/>
      <c r="AQO1415" s="4"/>
      <c r="ARA1415" s="4"/>
      <c r="ARE1415" s="4"/>
      <c r="ARQ1415" s="4"/>
      <c r="ARU1415" s="4"/>
      <c r="ASG1415" s="4"/>
      <c r="ASK1415" s="4"/>
      <c r="ASW1415" s="4"/>
      <c r="ATA1415" s="4"/>
      <c r="ATM1415" s="4"/>
      <c r="ATQ1415" s="4"/>
      <c r="AUC1415" s="4"/>
      <c r="AUG1415" s="4"/>
      <c r="AUS1415" s="4"/>
      <c r="AUW1415" s="4"/>
      <c r="AVI1415" s="4"/>
      <c r="AVM1415" s="4"/>
      <c r="AVY1415" s="4"/>
      <c r="AWC1415" s="4"/>
      <c r="AWO1415" s="4"/>
      <c r="AWS1415" s="4"/>
      <c r="AXE1415" s="4"/>
      <c r="AXI1415" s="4"/>
      <c r="AXU1415" s="4"/>
      <c r="AXY1415" s="4"/>
      <c r="AYK1415" s="4"/>
      <c r="AYO1415" s="4"/>
      <c r="AZA1415" s="4"/>
      <c r="AZE1415" s="4"/>
      <c r="AZQ1415" s="4"/>
      <c r="AZU1415" s="4"/>
      <c r="BAG1415" s="4"/>
      <c r="BAK1415" s="4"/>
      <c r="BAW1415" s="4"/>
      <c r="BBA1415" s="4"/>
      <c r="BBM1415" s="4"/>
      <c r="BBQ1415" s="4"/>
      <c r="BCC1415" s="4"/>
      <c r="BCG1415" s="4"/>
      <c r="BCS1415" s="4"/>
      <c r="BCW1415" s="4"/>
      <c r="BDI1415" s="4"/>
      <c r="BDM1415" s="4"/>
      <c r="BDY1415" s="4"/>
      <c r="BEC1415" s="4"/>
      <c r="BEO1415" s="4"/>
    </row>
    <row r="1416" spans="1:1021 1033:1497" x14ac:dyDescent="0.2">
      <c r="A1416" s="4"/>
      <c r="D1416" s="16"/>
      <c r="CO1416" s="4"/>
      <c r="DA1416" s="4"/>
      <c r="DE1416" s="4"/>
      <c r="DQ1416" s="4"/>
      <c r="DU1416" s="4"/>
      <c r="EG1416" s="4"/>
      <c r="EK1416" s="4"/>
      <c r="EW1416" s="4"/>
      <c r="FA1416" s="4"/>
      <c r="FM1416" s="4"/>
      <c r="FQ1416" s="4"/>
      <c r="GC1416" s="4"/>
      <c r="GG1416" s="4"/>
      <c r="GS1416" s="4"/>
      <c r="GW1416" s="4"/>
      <c r="HI1416" s="4"/>
      <c r="HM1416" s="4"/>
      <c r="HY1416" s="4"/>
      <c r="IC1416" s="4"/>
      <c r="IO1416" s="4"/>
      <c r="IS1416" s="4"/>
      <c r="JE1416" s="4"/>
      <c r="JI1416" s="4"/>
      <c r="JU1416" s="4"/>
      <c r="JY1416" s="4"/>
      <c r="KK1416" s="4"/>
      <c r="KO1416" s="4"/>
      <c r="LA1416" s="4"/>
      <c r="LE1416" s="4"/>
      <c r="LQ1416" s="4"/>
      <c r="LU1416" s="4"/>
      <c r="MG1416" s="4"/>
      <c r="MK1416" s="4"/>
      <c r="MW1416" s="4"/>
      <c r="NA1416" s="4"/>
      <c r="NM1416" s="4"/>
      <c r="NQ1416" s="4"/>
      <c r="OC1416" s="4"/>
      <c r="OG1416" s="4"/>
      <c r="OS1416" s="4"/>
      <c r="OW1416" s="4"/>
      <c r="PI1416" s="4"/>
      <c r="PM1416" s="4"/>
      <c r="PY1416" s="4"/>
      <c r="QC1416" s="4"/>
      <c r="QO1416" s="4"/>
      <c r="QS1416" s="4"/>
      <c r="RE1416" s="4"/>
      <c r="RI1416" s="4"/>
      <c r="RU1416" s="4"/>
      <c r="RY1416" s="4"/>
      <c r="SK1416" s="4"/>
      <c r="SO1416" s="4"/>
      <c r="TA1416" s="4"/>
      <c r="TE1416" s="4"/>
      <c r="TQ1416" s="4"/>
      <c r="TU1416" s="4"/>
      <c r="UG1416" s="4"/>
      <c r="UK1416" s="4"/>
      <c r="UW1416" s="4"/>
      <c r="VA1416" s="4"/>
      <c r="VM1416" s="4"/>
      <c r="VQ1416" s="4"/>
      <c r="WC1416" s="4"/>
      <c r="WG1416" s="4"/>
      <c r="WS1416" s="4"/>
      <c r="WW1416" s="4"/>
      <c r="XI1416" s="4"/>
      <c r="XM1416" s="4"/>
      <c r="XY1416" s="4"/>
      <c r="YC1416" s="4"/>
      <c r="YO1416" s="4"/>
      <c r="YS1416" s="4"/>
      <c r="ZE1416" s="4"/>
      <c r="ZI1416" s="4"/>
      <c r="ZU1416" s="4"/>
      <c r="ZY1416" s="4"/>
      <c r="AAK1416" s="4"/>
      <c r="AAO1416" s="4"/>
      <c r="ABA1416" s="4"/>
      <c r="ABE1416" s="4"/>
      <c r="ABQ1416" s="4"/>
      <c r="ABU1416" s="4"/>
      <c r="ACG1416" s="4"/>
      <c r="ACK1416" s="4"/>
      <c r="ACW1416" s="4"/>
      <c r="ADA1416" s="4"/>
      <c r="ADM1416" s="4"/>
      <c r="ADQ1416" s="4"/>
      <c r="AEC1416" s="4"/>
      <c r="AEG1416" s="4"/>
      <c r="AES1416" s="4"/>
      <c r="AFM1416" s="4"/>
      <c r="AFY1416" s="4"/>
      <c r="AGC1416" s="4"/>
      <c r="AGO1416" s="4"/>
      <c r="AGS1416" s="4"/>
      <c r="AHE1416" s="4"/>
      <c r="AHI1416" s="4"/>
      <c r="AHU1416" s="4"/>
      <c r="AHY1416" s="4"/>
      <c r="AIK1416" s="4"/>
      <c r="AIO1416" s="4"/>
      <c r="AJA1416" s="4"/>
      <c r="AJE1416" s="4"/>
      <c r="AJQ1416" s="4"/>
      <c r="AJU1416" s="4"/>
      <c r="AKG1416" s="4"/>
      <c r="AKK1416" s="4"/>
      <c r="AKW1416" s="4"/>
      <c r="ALA1416" s="4"/>
      <c r="ALM1416" s="4"/>
      <c r="ALQ1416" s="4"/>
      <c r="AMC1416" s="4"/>
      <c r="AMG1416" s="4"/>
      <c r="AMS1416" s="4"/>
      <c r="AMW1416" s="4"/>
      <c r="ANI1416" s="4"/>
      <c r="ANM1416" s="4"/>
      <c r="ANY1416" s="4"/>
      <c r="AOC1416" s="4"/>
      <c r="AOO1416" s="4"/>
      <c r="AOS1416" s="4"/>
      <c r="APE1416" s="4"/>
      <c r="API1416" s="4"/>
      <c r="APU1416" s="4"/>
      <c r="APY1416" s="4"/>
      <c r="AQK1416" s="4"/>
      <c r="AQO1416" s="4"/>
      <c r="ARA1416" s="4"/>
      <c r="ARE1416" s="4"/>
      <c r="ARQ1416" s="4"/>
      <c r="ARU1416" s="4"/>
      <c r="ASG1416" s="4"/>
      <c r="ASK1416" s="4"/>
      <c r="ASW1416" s="4"/>
      <c r="ATA1416" s="4"/>
      <c r="ATM1416" s="4"/>
      <c r="ATQ1416" s="4"/>
      <c r="AUC1416" s="4"/>
      <c r="AUG1416" s="4"/>
      <c r="AUS1416" s="4"/>
      <c r="AUW1416" s="4"/>
      <c r="AVI1416" s="4"/>
      <c r="AVM1416" s="4"/>
      <c r="AVY1416" s="4"/>
      <c r="AWC1416" s="4"/>
      <c r="AWO1416" s="4"/>
      <c r="AWS1416" s="4"/>
      <c r="AXE1416" s="4"/>
      <c r="AXI1416" s="4"/>
      <c r="AXU1416" s="4"/>
      <c r="AXY1416" s="4"/>
      <c r="AYK1416" s="4"/>
      <c r="AYO1416" s="4"/>
      <c r="AZA1416" s="4"/>
      <c r="AZE1416" s="4"/>
      <c r="AZQ1416" s="4"/>
      <c r="AZU1416" s="4"/>
      <c r="BAG1416" s="4"/>
      <c r="BAK1416" s="4"/>
      <c r="BAW1416" s="4"/>
      <c r="BBA1416" s="4"/>
      <c r="BBM1416" s="4"/>
      <c r="BBQ1416" s="4"/>
      <c r="BCC1416" s="4"/>
      <c r="BCG1416" s="4"/>
      <c r="BCS1416" s="4"/>
      <c r="BCW1416" s="4"/>
      <c r="BDI1416" s="4"/>
      <c r="BDM1416" s="4"/>
      <c r="BDY1416" s="4"/>
      <c r="BEC1416" s="4"/>
      <c r="BEO1416" s="4"/>
    </row>
    <row r="1417" spans="1:1021 1033:1497" x14ac:dyDescent="0.2">
      <c r="A1417" s="4"/>
      <c r="D1417" s="16"/>
      <c r="CO1417" s="4"/>
      <c r="DA1417" s="4"/>
      <c r="DE1417" s="4"/>
      <c r="DQ1417" s="4"/>
      <c r="DU1417" s="4"/>
      <c r="EG1417" s="4"/>
      <c r="EK1417" s="4"/>
      <c r="EW1417" s="4"/>
      <c r="FA1417" s="4"/>
      <c r="FM1417" s="4"/>
      <c r="FQ1417" s="4"/>
      <c r="GC1417" s="4"/>
      <c r="GG1417" s="4"/>
      <c r="GS1417" s="4"/>
      <c r="GW1417" s="4"/>
      <c r="HI1417" s="4"/>
      <c r="HM1417" s="4"/>
      <c r="HY1417" s="4"/>
      <c r="IC1417" s="4"/>
      <c r="IO1417" s="4"/>
      <c r="IS1417" s="4"/>
      <c r="JE1417" s="4"/>
      <c r="JI1417" s="4"/>
      <c r="JU1417" s="4"/>
      <c r="JY1417" s="4"/>
      <c r="KK1417" s="4"/>
      <c r="KO1417" s="4"/>
      <c r="LA1417" s="4"/>
      <c r="LE1417" s="4"/>
      <c r="LQ1417" s="4"/>
      <c r="LU1417" s="4"/>
      <c r="MG1417" s="4"/>
      <c r="MK1417" s="4"/>
      <c r="MW1417" s="4"/>
      <c r="NA1417" s="4"/>
      <c r="NM1417" s="4"/>
      <c r="NQ1417" s="4"/>
      <c r="OC1417" s="4"/>
      <c r="OG1417" s="4"/>
      <c r="OS1417" s="4"/>
      <c r="OW1417" s="4"/>
      <c r="PI1417" s="4"/>
      <c r="PM1417" s="4"/>
      <c r="PY1417" s="4"/>
      <c r="QC1417" s="4"/>
      <c r="QO1417" s="4"/>
      <c r="QS1417" s="4"/>
      <c r="RE1417" s="4"/>
      <c r="RI1417" s="4"/>
      <c r="RU1417" s="4"/>
      <c r="RY1417" s="4"/>
      <c r="SK1417" s="4"/>
      <c r="SO1417" s="4"/>
      <c r="TA1417" s="4"/>
      <c r="TE1417" s="4"/>
      <c r="TQ1417" s="4"/>
      <c r="TU1417" s="4"/>
      <c r="UG1417" s="4"/>
      <c r="UK1417" s="4"/>
      <c r="UW1417" s="4"/>
      <c r="VA1417" s="4"/>
      <c r="VM1417" s="4"/>
      <c r="VQ1417" s="4"/>
      <c r="WC1417" s="4"/>
      <c r="WG1417" s="4"/>
      <c r="WS1417" s="4"/>
      <c r="WW1417" s="4"/>
      <c r="XI1417" s="4"/>
      <c r="XM1417" s="4"/>
      <c r="XY1417" s="4"/>
      <c r="YC1417" s="4"/>
      <c r="YO1417" s="4"/>
      <c r="YS1417" s="4"/>
      <c r="ZE1417" s="4"/>
      <c r="ZI1417" s="4"/>
      <c r="ZU1417" s="4"/>
      <c r="ZY1417" s="4"/>
      <c r="AAK1417" s="4"/>
      <c r="AAO1417" s="4"/>
      <c r="ABA1417" s="4"/>
      <c r="ABE1417" s="4"/>
      <c r="ABQ1417" s="4"/>
      <c r="ABU1417" s="4"/>
      <c r="ACG1417" s="4"/>
      <c r="ACK1417" s="4"/>
      <c r="ACW1417" s="4"/>
      <c r="ADA1417" s="4"/>
      <c r="ADM1417" s="4"/>
      <c r="ADQ1417" s="4"/>
      <c r="AEC1417" s="4"/>
      <c r="AEG1417" s="4"/>
      <c r="AES1417" s="4"/>
      <c r="AFM1417" s="4"/>
      <c r="AFY1417" s="4"/>
      <c r="AGC1417" s="4"/>
      <c r="AGO1417" s="4"/>
      <c r="AGS1417" s="4"/>
      <c r="AHE1417" s="4"/>
      <c r="AHI1417" s="4"/>
      <c r="AHU1417" s="4"/>
      <c r="AHY1417" s="4"/>
      <c r="AIK1417" s="4"/>
      <c r="AIO1417" s="4"/>
      <c r="AJA1417" s="4"/>
      <c r="AJE1417" s="4"/>
      <c r="AJQ1417" s="4"/>
      <c r="AJU1417" s="4"/>
      <c r="AKG1417" s="4"/>
      <c r="AKK1417" s="4"/>
      <c r="AKW1417" s="4"/>
      <c r="ALA1417" s="4"/>
      <c r="ALM1417" s="4"/>
      <c r="ALQ1417" s="4"/>
      <c r="AMC1417" s="4"/>
      <c r="AMG1417" s="4"/>
      <c r="AMS1417" s="4"/>
      <c r="AMW1417" s="4"/>
      <c r="ANI1417" s="4"/>
      <c r="ANM1417" s="4"/>
      <c r="ANY1417" s="4"/>
      <c r="AOC1417" s="4"/>
      <c r="AOO1417" s="4"/>
      <c r="AOS1417" s="4"/>
      <c r="APE1417" s="4"/>
      <c r="API1417" s="4"/>
      <c r="APU1417" s="4"/>
      <c r="APY1417" s="4"/>
      <c r="AQK1417" s="4"/>
      <c r="AQO1417" s="4"/>
      <c r="ARA1417" s="4"/>
      <c r="ARE1417" s="4"/>
      <c r="ARQ1417" s="4"/>
      <c r="ARU1417" s="4"/>
      <c r="ASG1417" s="4"/>
      <c r="ASK1417" s="4"/>
      <c r="ASW1417" s="4"/>
      <c r="ATA1417" s="4"/>
      <c r="ATM1417" s="4"/>
      <c r="ATQ1417" s="4"/>
      <c r="AUC1417" s="4"/>
      <c r="AUG1417" s="4"/>
      <c r="AUS1417" s="4"/>
      <c r="AUW1417" s="4"/>
      <c r="AVI1417" s="4"/>
      <c r="AVM1417" s="4"/>
      <c r="AVY1417" s="4"/>
      <c r="AWC1417" s="4"/>
      <c r="AWO1417" s="4"/>
      <c r="AWS1417" s="4"/>
      <c r="AXE1417" s="4"/>
      <c r="AXI1417" s="4"/>
      <c r="AXU1417" s="4"/>
      <c r="AXY1417" s="4"/>
      <c r="AYK1417" s="4"/>
      <c r="AYO1417" s="4"/>
      <c r="AZA1417" s="4"/>
      <c r="AZE1417" s="4"/>
      <c r="AZQ1417" s="4"/>
      <c r="AZU1417" s="4"/>
      <c r="BAG1417" s="4"/>
      <c r="BAK1417" s="4"/>
      <c r="BAW1417" s="4"/>
      <c r="BBA1417" s="4"/>
      <c r="BBM1417" s="4"/>
      <c r="BBQ1417" s="4"/>
      <c r="BCC1417" s="4"/>
      <c r="BCG1417" s="4"/>
      <c r="BCS1417" s="4"/>
      <c r="BCW1417" s="4"/>
      <c r="BDI1417" s="4"/>
      <c r="BDM1417" s="4"/>
      <c r="BDY1417" s="4"/>
      <c r="BEC1417" s="4"/>
      <c r="BEO1417" s="4"/>
    </row>
    <row r="1418" spans="1:1021 1033:1497" x14ac:dyDescent="0.2">
      <c r="A1418" s="4"/>
      <c r="D1418" s="16"/>
      <c r="CO1418" s="4"/>
      <c r="DA1418" s="4"/>
      <c r="DE1418" s="4"/>
      <c r="DQ1418" s="4"/>
      <c r="DU1418" s="4"/>
      <c r="EG1418" s="4"/>
      <c r="EK1418" s="4"/>
      <c r="EW1418" s="4"/>
      <c r="FA1418" s="4"/>
      <c r="FM1418" s="4"/>
      <c r="FQ1418" s="4"/>
      <c r="GC1418" s="4"/>
      <c r="GG1418" s="4"/>
      <c r="GS1418" s="4"/>
      <c r="GW1418" s="4"/>
      <c r="HI1418" s="4"/>
      <c r="HM1418" s="4"/>
      <c r="HY1418" s="4"/>
      <c r="IC1418" s="4"/>
      <c r="IO1418" s="4"/>
      <c r="IS1418" s="4"/>
      <c r="JE1418" s="4"/>
      <c r="JI1418" s="4"/>
      <c r="JU1418" s="4"/>
      <c r="JY1418" s="4"/>
      <c r="KK1418" s="4"/>
      <c r="KO1418" s="4"/>
      <c r="LA1418" s="4"/>
      <c r="LE1418" s="4"/>
      <c r="LQ1418" s="4"/>
      <c r="LU1418" s="4"/>
      <c r="MG1418" s="4"/>
      <c r="MK1418" s="4"/>
      <c r="MW1418" s="4"/>
      <c r="NA1418" s="4"/>
      <c r="NM1418" s="4"/>
      <c r="NQ1418" s="4"/>
      <c r="OC1418" s="4"/>
      <c r="OG1418" s="4"/>
      <c r="OS1418" s="4"/>
      <c r="OW1418" s="4"/>
      <c r="PI1418" s="4"/>
      <c r="PM1418" s="4"/>
      <c r="PY1418" s="4"/>
      <c r="QC1418" s="4"/>
      <c r="QO1418" s="4"/>
      <c r="QS1418" s="4"/>
      <c r="RE1418" s="4"/>
      <c r="RI1418" s="4"/>
      <c r="RU1418" s="4"/>
      <c r="RY1418" s="4"/>
      <c r="SK1418" s="4"/>
      <c r="SO1418" s="4"/>
      <c r="TA1418" s="4"/>
      <c r="TE1418" s="4"/>
      <c r="TQ1418" s="4"/>
      <c r="TU1418" s="4"/>
      <c r="UG1418" s="4"/>
      <c r="UK1418" s="4"/>
      <c r="UW1418" s="4"/>
      <c r="VA1418" s="4"/>
      <c r="VM1418" s="4"/>
      <c r="VQ1418" s="4"/>
      <c r="WC1418" s="4"/>
      <c r="WG1418" s="4"/>
      <c r="WS1418" s="4"/>
      <c r="WW1418" s="4"/>
      <c r="XI1418" s="4"/>
      <c r="XM1418" s="4"/>
      <c r="XY1418" s="4"/>
      <c r="YC1418" s="4"/>
      <c r="YO1418" s="4"/>
      <c r="YS1418" s="4"/>
      <c r="ZE1418" s="4"/>
      <c r="ZI1418" s="4"/>
      <c r="ZU1418" s="4"/>
      <c r="ZY1418" s="4"/>
      <c r="AAK1418" s="4"/>
      <c r="AAO1418" s="4"/>
      <c r="ABA1418" s="4"/>
      <c r="ABE1418" s="4"/>
      <c r="ABQ1418" s="4"/>
      <c r="ABU1418" s="4"/>
      <c r="ACG1418" s="4"/>
      <c r="ACK1418" s="4"/>
      <c r="ACW1418" s="4"/>
      <c r="ADA1418" s="4"/>
      <c r="ADM1418" s="4"/>
      <c r="ADQ1418" s="4"/>
      <c r="AEC1418" s="4"/>
      <c r="AEG1418" s="4"/>
      <c r="AES1418" s="4"/>
      <c r="AFM1418" s="4"/>
      <c r="AFY1418" s="4"/>
      <c r="AGC1418" s="4"/>
      <c r="AGO1418" s="4"/>
      <c r="AGS1418" s="4"/>
      <c r="AHE1418" s="4"/>
      <c r="AHI1418" s="4"/>
      <c r="AHU1418" s="4"/>
      <c r="AHY1418" s="4"/>
      <c r="AIK1418" s="4"/>
      <c r="AIO1418" s="4"/>
      <c r="AJA1418" s="4"/>
      <c r="AJE1418" s="4"/>
      <c r="AJQ1418" s="4"/>
      <c r="AJU1418" s="4"/>
      <c r="AKG1418" s="4"/>
      <c r="AKK1418" s="4"/>
      <c r="AKW1418" s="4"/>
      <c r="ALA1418" s="4"/>
      <c r="ALM1418" s="4"/>
      <c r="ALQ1418" s="4"/>
      <c r="AMC1418" s="4"/>
      <c r="AMG1418" s="4"/>
      <c r="AMS1418" s="4"/>
      <c r="AMW1418" s="4"/>
      <c r="ANI1418" s="4"/>
      <c r="ANM1418" s="4"/>
      <c r="ANY1418" s="4"/>
      <c r="AOC1418" s="4"/>
      <c r="AOO1418" s="4"/>
      <c r="AOS1418" s="4"/>
      <c r="APE1418" s="4"/>
      <c r="API1418" s="4"/>
      <c r="APU1418" s="4"/>
      <c r="APY1418" s="4"/>
      <c r="AQK1418" s="4"/>
      <c r="AQO1418" s="4"/>
      <c r="ARA1418" s="4"/>
      <c r="ARE1418" s="4"/>
      <c r="ARQ1418" s="4"/>
      <c r="ARU1418" s="4"/>
      <c r="ASG1418" s="4"/>
      <c r="ASK1418" s="4"/>
      <c r="ASW1418" s="4"/>
      <c r="ATA1418" s="4"/>
      <c r="ATM1418" s="4"/>
      <c r="ATQ1418" s="4"/>
      <c r="AUC1418" s="4"/>
      <c r="AUG1418" s="4"/>
      <c r="AUS1418" s="4"/>
      <c r="AUW1418" s="4"/>
      <c r="AVI1418" s="4"/>
      <c r="AVM1418" s="4"/>
      <c r="AVY1418" s="4"/>
      <c r="AWC1418" s="4"/>
      <c r="AWO1418" s="4"/>
      <c r="AWS1418" s="4"/>
      <c r="AXE1418" s="4"/>
      <c r="AXI1418" s="4"/>
      <c r="AXU1418" s="4"/>
      <c r="AXY1418" s="4"/>
      <c r="AYK1418" s="4"/>
      <c r="AYO1418" s="4"/>
      <c r="AZA1418" s="4"/>
      <c r="AZE1418" s="4"/>
      <c r="AZQ1418" s="4"/>
      <c r="AZU1418" s="4"/>
      <c r="BAG1418" s="4"/>
      <c r="BAK1418" s="4"/>
      <c r="BAW1418" s="4"/>
      <c r="BBA1418" s="4"/>
      <c r="BBM1418" s="4"/>
      <c r="BBQ1418" s="4"/>
      <c r="BCC1418" s="4"/>
      <c r="BCG1418" s="4"/>
      <c r="BCS1418" s="4"/>
      <c r="BCW1418" s="4"/>
      <c r="BDI1418" s="4"/>
      <c r="BDM1418" s="4"/>
      <c r="BDY1418" s="4"/>
      <c r="BEC1418" s="4"/>
      <c r="BEO1418" s="4"/>
    </row>
    <row r="1419" spans="1:1021 1033:1497" x14ac:dyDescent="0.2">
      <c r="A1419" s="4"/>
      <c r="D1419" s="16"/>
      <c r="CO1419" s="4"/>
      <c r="DA1419" s="4"/>
      <c r="DE1419" s="4"/>
      <c r="DQ1419" s="4"/>
      <c r="DU1419" s="4"/>
      <c r="EG1419" s="4"/>
      <c r="EK1419" s="4"/>
      <c r="EW1419" s="4"/>
      <c r="FA1419" s="4"/>
      <c r="FM1419" s="4"/>
      <c r="FQ1419" s="4"/>
      <c r="GC1419" s="4"/>
      <c r="GG1419" s="4"/>
      <c r="GS1419" s="4"/>
      <c r="GW1419" s="4"/>
      <c r="HI1419" s="4"/>
      <c r="HM1419" s="4"/>
      <c r="HY1419" s="4"/>
      <c r="IC1419" s="4"/>
      <c r="IO1419" s="4"/>
      <c r="IS1419" s="4"/>
      <c r="JE1419" s="4"/>
      <c r="JI1419" s="4"/>
      <c r="JU1419" s="4"/>
      <c r="JY1419" s="4"/>
      <c r="KK1419" s="4"/>
      <c r="KO1419" s="4"/>
      <c r="LA1419" s="4"/>
      <c r="LE1419" s="4"/>
      <c r="LQ1419" s="4"/>
      <c r="LU1419" s="4"/>
      <c r="MG1419" s="4"/>
      <c r="MK1419" s="4"/>
      <c r="MW1419" s="4"/>
      <c r="NA1419" s="4"/>
      <c r="NM1419" s="4"/>
      <c r="NQ1419" s="4"/>
      <c r="OC1419" s="4"/>
      <c r="OG1419" s="4"/>
      <c r="OS1419" s="4"/>
      <c r="OW1419" s="4"/>
      <c r="PI1419" s="4"/>
      <c r="PM1419" s="4"/>
      <c r="PY1419" s="4"/>
      <c r="QC1419" s="4"/>
      <c r="QO1419" s="4"/>
      <c r="QS1419" s="4"/>
      <c r="RE1419" s="4"/>
      <c r="RI1419" s="4"/>
      <c r="RU1419" s="4"/>
      <c r="RY1419" s="4"/>
      <c r="SK1419" s="4"/>
      <c r="SO1419" s="4"/>
      <c r="TA1419" s="4"/>
      <c r="TE1419" s="4"/>
      <c r="TQ1419" s="4"/>
      <c r="TU1419" s="4"/>
      <c r="UG1419" s="4"/>
      <c r="UK1419" s="4"/>
      <c r="UW1419" s="4"/>
      <c r="VA1419" s="4"/>
      <c r="VM1419" s="4"/>
      <c r="VQ1419" s="4"/>
      <c r="WC1419" s="4"/>
      <c r="WG1419" s="4"/>
      <c r="WS1419" s="4"/>
      <c r="WW1419" s="4"/>
      <c r="XI1419" s="4"/>
      <c r="XM1419" s="4"/>
      <c r="XY1419" s="4"/>
      <c r="YC1419" s="4"/>
      <c r="YO1419" s="4"/>
      <c r="YS1419" s="4"/>
      <c r="ZE1419" s="4"/>
      <c r="ZI1419" s="4"/>
      <c r="ZU1419" s="4"/>
      <c r="ZY1419" s="4"/>
      <c r="AAK1419" s="4"/>
      <c r="AAO1419" s="4"/>
      <c r="ABA1419" s="4"/>
      <c r="ABE1419" s="4"/>
      <c r="ABQ1419" s="4"/>
      <c r="ABU1419" s="4"/>
      <c r="ACG1419" s="4"/>
      <c r="ACK1419" s="4"/>
      <c r="ACW1419" s="4"/>
      <c r="ADA1419" s="4"/>
      <c r="ADM1419" s="4"/>
      <c r="ADQ1419" s="4"/>
      <c r="AEC1419" s="4"/>
      <c r="AEG1419" s="4"/>
      <c r="AES1419" s="4"/>
      <c r="AFM1419" s="4"/>
      <c r="AFY1419" s="4"/>
      <c r="AGC1419" s="4"/>
      <c r="AGO1419" s="4"/>
      <c r="AGS1419" s="4"/>
      <c r="AHE1419" s="4"/>
      <c r="AHI1419" s="4"/>
      <c r="AHU1419" s="4"/>
      <c r="AHY1419" s="4"/>
      <c r="AIK1419" s="4"/>
      <c r="AIO1419" s="4"/>
      <c r="AJA1419" s="4"/>
      <c r="AJE1419" s="4"/>
      <c r="AJQ1419" s="4"/>
      <c r="AJU1419" s="4"/>
      <c r="AKG1419" s="4"/>
      <c r="AKK1419" s="4"/>
      <c r="AKW1419" s="4"/>
      <c r="ALA1419" s="4"/>
      <c r="ALM1419" s="4"/>
      <c r="ALQ1419" s="4"/>
      <c r="AMC1419" s="4"/>
      <c r="AMG1419" s="4"/>
      <c r="AMS1419" s="4"/>
      <c r="AMW1419" s="4"/>
      <c r="ANI1419" s="4"/>
      <c r="ANM1419" s="4"/>
      <c r="ANY1419" s="4"/>
      <c r="AOC1419" s="4"/>
      <c r="AOO1419" s="4"/>
      <c r="AOS1419" s="4"/>
      <c r="APE1419" s="4"/>
      <c r="API1419" s="4"/>
      <c r="APU1419" s="4"/>
      <c r="APY1419" s="4"/>
      <c r="AQK1419" s="4"/>
      <c r="AQO1419" s="4"/>
      <c r="ARA1419" s="4"/>
      <c r="ARE1419" s="4"/>
      <c r="ARQ1419" s="4"/>
      <c r="ARU1419" s="4"/>
      <c r="ASG1419" s="4"/>
      <c r="ASK1419" s="4"/>
      <c r="ASW1419" s="4"/>
      <c r="ATA1419" s="4"/>
      <c r="ATM1419" s="4"/>
      <c r="ATQ1419" s="4"/>
      <c r="AUC1419" s="4"/>
      <c r="AUG1419" s="4"/>
      <c r="AUS1419" s="4"/>
      <c r="AUW1419" s="4"/>
      <c r="AVI1419" s="4"/>
      <c r="AVM1419" s="4"/>
      <c r="AVY1419" s="4"/>
      <c r="AWC1419" s="4"/>
      <c r="AWO1419" s="4"/>
      <c r="AWS1419" s="4"/>
      <c r="AXE1419" s="4"/>
      <c r="AXI1419" s="4"/>
      <c r="AXU1419" s="4"/>
      <c r="AXY1419" s="4"/>
      <c r="AYK1419" s="4"/>
      <c r="AYO1419" s="4"/>
      <c r="AZA1419" s="4"/>
      <c r="AZE1419" s="4"/>
      <c r="AZQ1419" s="4"/>
      <c r="AZU1419" s="4"/>
      <c r="BAG1419" s="4"/>
      <c r="BAK1419" s="4"/>
      <c r="BAW1419" s="4"/>
      <c r="BBA1419" s="4"/>
      <c r="BBM1419" s="4"/>
      <c r="BBQ1419" s="4"/>
      <c r="BCC1419" s="4"/>
      <c r="BCG1419" s="4"/>
      <c r="BCS1419" s="4"/>
      <c r="BCW1419" s="4"/>
      <c r="BDI1419" s="4"/>
      <c r="BDM1419" s="4"/>
      <c r="BDY1419" s="4"/>
      <c r="BEC1419" s="4"/>
      <c r="BEO1419" s="4"/>
    </row>
    <row r="1420" spans="1:1021 1033:1497" x14ac:dyDescent="0.2">
      <c r="A1420" s="4"/>
      <c r="D1420" s="16"/>
      <c r="CO1420" s="4"/>
      <c r="DA1420" s="4"/>
      <c r="DE1420" s="4"/>
      <c r="DQ1420" s="4"/>
      <c r="DU1420" s="4"/>
      <c r="EG1420" s="4"/>
      <c r="EK1420" s="4"/>
      <c r="EW1420" s="4"/>
      <c r="FA1420" s="4"/>
      <c r="FM1420" s="4"/>
      <c r="FQ1420" s="4"/>
      <c r="GC1420" s="4"/>
      <c r="GG1420" s="4"/>
      <c r="GS1420" s="4"/>
      <c r="GW1420" s="4"/>
      <c r="HI1420" s="4"/>
      <c r="HM1420" s="4"/>
      <c r="HY1420" s="4"/>
      <c r="IC1420" s="4"/>
      <c r="IO1420" s="4"/>
      <c r="IS1420" s="4"/>
      <c r="JE1420" s="4"/>
      <c r="JI1420" s="4"/>
      <c r="JU1420" s="4"/>
      <c r="JY1420" s="4"/>
      <c r="KK1420" s="4"/>
      <c r="KO1420" s="4"/>
      <c r="LA1420" s="4"/>
      <c r="LE1420" s="4"/>
      <c r="LQ1420" s="4"/>
      <c r="LU1420" s="4"/>
      <c r="MG1420" s="4"/>
      <c r="MK1420" s="4"/>
      <c r="MW1420" s="4"/>
      <c r="NA1420" s="4"/>
      <c r="NM1420" s="4"/>
      <c r="NQ1420" s="4"/>
      <c r="OC1420" s="4"/>
      <c r="OG1420" s="4"/>
      <c r="OS1420" s="4"/>
      <c r="OW1420" s="4"/>
      <c r="PI1420" s="4"/>
      <c r="PM1420" s="4"/>
      <c r="PY1420" s="4"/>
      <c r="QC1420" s="4"/>
      <c r="QO1420" s="4"/>
      <c r="QS1420" s="4"/>
      <c r="RE1420" s="4"/>
      <c r="RI1420" s="4"/>
      <c r="RU1420" s="4"/>
      <c r="RY1420" s="4"/>
      <c r="SK1420" s="4"/>
      <c r="SO1420" s="4"/>
      <c r="TA1420" s="4"/>
      <c r="TE1420" s="4"/>
      <c r="TQ1420" s="4"/>
      <c r="TU1420" s="4"/>
      <c r="UG1420" s="4"/>
      <c r="UK1420" s="4"/>
      <c r="UW1420" s="4"/>
      <c r="VA1420" s="4"/>
      <c r="VM1420" s="4"/>
      <c r="VQ1420" s="4"/>
      <c r="WC1420" s="4"/>
      <c r="WG1420" s="4"/>
      <c r="WS1420" s="4"/>
      <c r="WW1420" s="4"/>
      <c r="XI1420" s="4"/>
      <c r="XM1420" s="4"/>
      <c r="XY1420" s="4"/>
      <c r="YC1420" s="4"/>
      <c r="YO1420" s="4"/>
      <c r="YS1420" s="4"/>
      <c r="ZE1420" s="4"/>
      <c r="ZI1420" s="4"/>
      <c r="ZU1420" s="4"/>
      <c r="ZY1420" s="4"/>
      <c r="AAK1420" s="4"/>
      <c r="AAO1420" s="4"/>
      <c r="ABA1420" s="4"/>
      <c r="ABE1420" s="4"/>
      <c r="ABQ1420" s="4"/>
      <c r="ABU1420" s="4"/>
      <c r="ACG1420" s="4"/>
      <c r="ACK1420" s="4"/>
      <c r="ACW1420" s="4"/>
      <c r="ADA1420" s="4"/>
      <c r="ADM1420" s="4"/>
      <c r="ADQ1420" s="4"/>
      <c r="AEC1420" s="4"/>
      <c r="AEG1420" s="4"/>
      <c r="AES1420" s="4"/>
      <c r="AFM1420" s="4"/>
      <c r="AFY1420" s="4"/>
      <c r="AGC1420" s="4"/>
      <c r="AGO1420" s="4"/>
      <c r="AGS1420" s="4"/>
      <c r="AHE1420" s="4"/>
      <c r="AHI1420" s="4"/>
      <c r="AHU1420" s="4"/>
      <c r="AHY1420" s="4"/>
      <c r="AIK1420" s="4"/>
      <c r="AIO1420" s="4"/>
      <c r="AJA1420" s="4"/>
      <c r="AJE1420" s="4"/>
      <c r="AJQ1420" s="4"/>
      <c r="AJU1420" s="4"/>
      <c r="AKG1420" s="4"/>
      <c r="AKK1420" s="4"/>
      <c r="AKW1420" s="4"/>
      <c r="ALA1420" s="4"/>
      <c r="ALM1420" s="4"/>
      <c r="ALQ1420" s="4"/>
      <c r="AMC1420" s="4"/>
      <c r="AMG1420" s="4"/>
      <c r="AMS1420" s="4"/>
      <c r="AMW1420" s="4"/>
      <c r="ANI1420" s="4"/>
      <c r="ANM1420" s="4"/>
      <c r="ANY1420" s="4"/>
      <c r="AOC1420" s="4"/>
      <c r="AOO1420" s="4"/>
      <c r="AOS1420" s="4"/>
      <c r="APE1420" s="4"/>
      <c r="API1420" s="4"/>
      <c r="APU1420" s="4"/>
      <c r="APY1420" s="4"/>
      <c r="AQK1420" s="4"/>
      <c r="AQO1420" s="4"/>
      <c r="ARA1420" s="4"/>
      <c r="ARE1420" s="4"/>
      <c r="ARQ1420" s="4"/>
      <c r="ARU1420" s="4"/>
      <c r="ASG1420" s="4"/>
      <c r="ASK1420" s="4"/>
      <c r="ASW1420" s="4"/>
      <c r="ATA1420" s="4"/>
      <c r="ATM1420" s="4"/>
      <c r="ATQ1420" s="4"/>
      <c r="AUC1420" s="4"/>
      <c r="AUG1420" s="4"/>
      <c r="AUS1420" s="4"/>
      <c r="AUW1420" s="4"/>
      <c r="AVI1420" s="4"/>
      <c r="AVM1420" s="4"/>
      <c r="AVY1420" s="4"/>
      <c r="AWC1420" s="4"/>
      <c r="AWO1420" s="4"/>
      <c r="AWS1420" s="4"/>
      <c r="AXE1420" s="4"/>
      <c r="AXI1420" s="4"/>
      <c r="AXU1420" s="4"/>
      <c r="AXY1420" s="4"/>
      <c r="AYK1420" s="4"/>
      <c r="AYO1420" s="4"/>
      <c r="AZA1420" s="4"/>
      <c r="AZE1420" s="4"/>
      <c r="AZQ1420" s="4"/>
      <c r="AZU1420" s="4"/>
      <c r="BAG1420" s="4"/>
      <c r="BAK1420" s="4"/>
      <c r="BAW1420" s="4"/>
      <c r="BBA1420" s="4"/>
      <c r="BBM1420" s="4"/>
      <c r="BBQ1420" s="4"/>
      <c r="BCC1420" s="4"/>
      <c r="BCG1420" s="4"/>
      <c r="BCS1420" s="4"/>
      <c r="BCW1420" s="4"/>
      <c r="BDI1420" s="4"/>
      <c r="BDM1420" s="4"/>
      <c r="BDY1420" s="4"/>
      <c r="BEC1420" s="4"/>
      <c r="BEO1420" s="4"/>
    </row>
    <row r="1421" spans="1:1021 1033:1497" x14ac:dyDescent="0.2">
      <c r="A1421" s="4"/>
      <c r="D1421" s="16"/>
      <c r="CO1421" s="4"/>
      <c r="DA1421" s="4"/>
      <c r="DE1421" s="4"/>
      <c r="DQ1421" s="4"/>
      <c r="DU1421" s="4"/>
      <c r="EG1421" s="4"/>
      <c r="EK1421" s="4"/>
      <c r="EW1421" s="4"/>
      <c r="FA1421" s="4"/>
      <c r="FM1421" s="4"/>
      <c r="FQ1421" s="4"/>
      <c r="GC1421" s="4"/>
      <c r="GG1421" s="4"/>
      <c r="GS1421" s="4"/>
      <c r="GW1421" s="4"/>
      <c r="HI1421" s="4"/>
      <c r="HM1421" s="4"/>
      <c r="HY1421" s="4"/>
      <c r="IC1421" s="4"/>
      <c r="IO1421" s="4"/>
      <c r="IS1421" s="4"/>
      <c r="JE1421" s="4"/>
      <c r="JI1421" s="4"/>
      <c r="JU1421" s="4"/>
      <c r="JY1421" s="4"/>
      <c r="KK1421" s="4"/>
      <c r="KO1421" s="4"/>
      <c r="LA1421" s="4"/>
      <c r="LE1421" s="4"/>
      <c r="LQ1421" s="4"/>
      <c r="LU1421" s="4"/>
      <c r="MG1421" s="4"/>
      <c r="MK1421" s="4"/>
      <c r="MW1421" s="4"/>
      <c r="NA1421" s="4"/>
      <c r="NM1421" s="4"/>
      <c r="NQ1421" s="4"/>
      <c r="OC1421" s="4"/>
      <c r="OG1421" s="4"/>
      <c r="OS1421" s="4"/>
      <c r="OW1421" s="4"/>
      <c r="PI1421" s="4"/>
      <c r="PM1421" s="4"/>
      <c r="PY1421" s="4"/>
      <c r="QC1421" s="4"/>
      <c r="QO1421" s="4"/>
      <c r="QS1421" s="4"/>
      <c r="RE1421" s="4"/>
      <c r="RI1421" s="4"/>
      <c r="RU1421" s="4"/>
      <c r="RY1421" s="4"/>
      <c r="SK1421" s="4"/>
      <c r="SO1421" s="4"/>
      <c r="TA1421" s="4"/>
      <c r="TE1421" s="4"/>
      <c r="TQ1421" s="4"/>
      <c r="TU1421" s="4"/>
      <c r="UG1421" s="4"/>
      <c r="UK1421" s="4"/>
      <c r="UW1421" s="4"/>
      <c r="VA1421" s="4"/>
      <c r="VM1421" s="4"/>
      <c r="VQ1421" s="4"/>
      <c r="WC1421" s="4"/>
      <c r="WG1421" s="4"/>
      <c r="WS1421" s="4"/>
      <c r="WW1421" s="4"/>
      <c r="XI1421" s="4"/>
      <c r="XM1421" s="4"/>
      <c r="XY1421" s="4"/>
      <c r="YC1421" s="4"/>
      <c r="YO1421" s="4"/>
      <c r="YS1421" s="4"/>
      <c r="ZE1421" s="4"/>
      <c r="ZI1421" s="4"/>
      <c r="ZU1421" s="4"/>
      <c r="ZY1421" s="4"/>
      <c r="AAK1421" s="4"/>
      <c r="AAO1421" s="4"/>
      <c r="ABA1421" s="4"/>
      <c r="ABE1421" s="4"/>
      <c r="ABQ1421" s="4"/>
      <c r="ABU1421" s="4"/>
      <c r="ACG1421" s="4"/>
      <c r="ACK1421" s="4"/>
      <c r="ACW1421" s="4"/>
      <c r="ADA1421" s="4"/>
      <c r="ADM1421" s="4"/>
      <c r="ADQ1421" s="4"/>
      <c r="AEC1421" s="4"/>
      <c r="AEG1421" s="4"/>
      <c r="AES1421" s="4"/>
      <c r="AFM1421" s="4"/>
      <c r="AFY1421" s="4"/>
      <c r="AGC1421" s="4"/>
      <c r="AGO1421" s="4"/>
      <c r="AGS1421" s="4"/>
      <c r="AHE1421" s="4"/>
      <c r="AHI1421" s="4"/>
      <c r="AHU1421" s="4"/>
      <c r="AHY1421" s="4"/>
      <c r="AIK1421" s="4"/>
      <c r="AIO1421" s="4"/>
      <c r="AJA1421" s="4"/>
      <c r="AJE1421" s="4"/>
      <c r="AJQ1421" s="4"/>
      <c r="AJU1421" s="4"/>
      <c r="AKG1421" s="4"/>
      <c r="AKK1421" s="4"/>
      <c r="AKW1421" s="4"/>
      <c r="ALA1421" s="4"/>
      <c r="ALM1421" s="4"/>
      <c r="ALQ1421" s="4"/>
      <c r="AMC1421" s="4"/>
      <c r="AMG1421" s="4"/>
      <c r="AMS1421" s="4"/>
      <c r="AMW1421" s="4"/>
      <c r="ANI1421" s="4"/>
      <c r="ANM1421" s="4"/>
      <c r="ANY1421" s="4"/>
      <c r="AOC1421" s="4"/>
      <c r="AOO1421" s="4"/>
      <c r="AOS1421" s="4"/>
      <c r="APE1421" s="4"/>
      <c r="API1421" s="4"/>
      <c r="APU1421" s="4"/>
      <c r="APY1421" s="4"/>
      <c r="AQK1421" s="4"/>
      <c r="AQO1421" s="4"/>
      <c r="ARA1421" s="4"/>
      <c r="ARE1421" s="4"/>
      <c r="ARQ1421" s="4"/>
      <c r="ARU1421" s="4"/>
      <c r="ASG1421" s="4"/>
      <c r="ASK1421" s="4"/>
      <c r="ASW1421" s="4"/>
      <c r="ATA1421" s="4"/>
      <c r="ATM1421" s="4"/>
      <c r="ATQ1421" s="4"/>
      <c r="AUC1421" s="4"/>
      <c r="AUG1421" s="4"/>
      <c r="AUS1421" s="4"/>
      <c r="AUW1421" s="4"/>
      <c r="AVI1421" s="4"/>
      <c r="AVM1421" s="4"/>
      <c r="AVY1421" s="4"/>
      <c r="AWC1421" s="4"/>
      <c r="AWO1421" s="4"/>
      <c r="AWS1421" s="4"/>
      <c r="AXE1421" s="4"/>
      <c r="AXI1421" s="4"/>
      <c r="AXU1421" s="4"/>
      <c r="AXY1421" s="4"/>
      <c r="AYK1421" s="4"/>
      <c r="AYO1421" s="4"/>
      <c r="AZA1421" s="4"/>
      <c r="AZE1421" s="4"/>
      <c r="AZQ1421" s="4"/>
      <c r="AZU1421" s="4"/>
      <c r="BAG1421" s="4"/>
      <c r="BAK1421" s="4"/>
      <c r="BAW1421" s="4"/>
      <c r="BBA1421" s="4"/>
      <c r="BBM1421" s="4"/>
      <c r="BBQ1421" s="4"/>
      <c r="BCC1421" s="4"/>
      <c r="BCG1421" s="4"/>
      <c r="BCS1421" s="4"/>
      <c r="BCW1421" s="4"/>
      <c r="BDI1421" s="4"/>
      <c r="BDM1421" s="4"/>
      <c r="BDY1421" s="4"/>
      <c r="BEC1421" s="4"/>
      <c r="BEO1421" s="4"/>
    </row>
    <row r="1422" spans="1:1021 1033:1497" x14ac:dyDescent="0.2">
      <c r="A1422" s="4"/>
      <c r="D1422" s="16"/>
      <c r="CO1422" s="4"/>
      <c r="DA1422" s="4"/>
      <c r="DE1422" s="4"/>
      <c r="DQ1422" s="4"/>
      <c r="DU1422" s="4"/>
      <c r="EG1422" s="4"/>
      <c r="EK1422" s="4"/>
      <c r="EW1422" s="4"/>
      <c r="FA1422" s="4"/>
      <c r="FM1422" s="4"/>
      <c r="FQ1422" s="4"/>
      <c r="GC1422" s="4"/>
      <c r="GG1422" s="4"/>
      <c r="GS1422" s="4"/>
      <c r="GW1422" s="4"/>
      <c r="HI1422" s="4"/>
      <c r="HM1422" s="4"/>
      <c r="HY1422" s="4"/>
      <c r="IC1422" s="4"/>
      <c r="IO1422" s="4"/>
      <c r="IS1422" s="4"/>
      <c r="JE1422" s="4"/>
      <c r="JI1422" s="4"/>
      <c r="JU1422" s="4"/>
      <c r="JY1422" s="4"/>
      <c r="KK1422" s="4"/>
      <c r="KO1422" s="4"/>
      <c r="LA1422" s="4"/>
      <c r="LE1422" s="4"/>
      <c r="LQ1422" s="4"/>
      <c r="LU1422" s="4"/>
      <c r="MG1422" s="4"/>
      <c r="MK1422" s="4"/>
      <c r="MW1422" s="4"/>
      <c r="NA1422" s="4"/>
      <c r="NM1422" s="4"/>
      <c r="NQ1422" s="4"/>
      <c r="OC1422" s="4"/>
      <c r="OG1422" s="4"/>
      <c r="OS1422" s="4"/>
      <c r="OW1422" s="4"/>
      <c r="PI1422" s="4"/>
      <c r="PM1422" s="4"/>
      <c r="PY1422" s="4"/>
      <c r="QC1422" s="4"/>
      <c r="QO1422" s="4"/>
      <c r="QS1422" s="4"/>
      <c r="RE1422" s="4"/>
      <c r="RI1422" s="4"/>
      <c r="RU1422" s="4"/>
      <c r="RY1422" s="4"/>
      <c r="SK1422" s="4"/>
      <c r="SO1422" s="4"/>
      <c r="TA1422" s="4"/>
      <c r="TE1422" s="4"/>
      <c r="TQ1422" s="4"/>
      <c r="TU1422" s="4"/>
      <c r="UG1422" s="4"/>
      <c r="UK1422" s="4"/>
      <c r="UW1422" s="4"/>
      <c r="VA1422" s="4"/>
      <c r="VM1422" s="4"/>
      <c r="VQ1422" s="4"/>
      <c r="WC1422" s="4"/>
      <c r="WG1422" s="4"/>
      <c r="WS1422" s="4"/>
      <c r="WW1422" s="4"/>
      <c r="XI1422" s="4"/>
      <c r="XM1422" s="4"/>
      <c r="XY1422" s="4"/>
      <c r="YC1422" s="4"/>
      <c r="YO1422" s="4"/>
      <c r="YS1422" s="4"/>
      <c r="ZE1422" s="4"/>
      <c r="ZI1422" s="4"/>
      <c r="ZU1422" s="4"/>
      <c r="ZY1422" s="4"/>
      <c r="AAK1422" s="4"/>
      <c r="AAO1422" s="4"/>
      <c r="ABA1422" s="4"/>
      <c r="ABE1422" s="4"/>
      <c r="ABQ1422" s="4"/>
      <c r="ABU1422" s="4"/>
      <c r="ACG1422" s="4"/>
      <c r="ACK1422" s="4"/>
      <c r="ACW1422" s="4"/>
      <c r="ADA1422" s="4"/>
      <c r="ADM1422" s="4"/>
      <c r="ADQ1422" s="4"/>
      <c r="AEC1422" s="4"/>
      <c r="AEG1422" s="4"/>
      <c r="AES1422" s="4"/>
      <c r="AFM1422" s="4"/>
      <c r="AFY1422" s="4"/>
      <c r="AGC1422" s="4"/>
      <c r="AGO1422" s="4"/>
      <c r="AGS1422" s="4"/>
      <c r="AHE1422" s="4"/>
      <c r="AHI1422" s="4"/>
      <c r="AHU1422" s="4"/>
      <c r="AHY1422" s="4"/>
      <c r="AIK1422" s="4"/>
      <c r="AIO1422" s="4"/>
      <c r="AJA1422" s="4"/>
      <c r="AJE1422" s="4"/>
      <c r="AJQ1422" s="4"/>
      <c r="AJU1422" s="4"/>
      <c r="AKG1422" s="4"/>
      <c r="AKK1422" s="4"/>
      <c r="AKW1422" s="4"/>
      <c r="ALA1422" s="4"/>
      <c r="ALM1422" s="4"/>
      <c r="ALQ1422" s="4"/>
      <c r="AMC1422" s="4"/>
      <c r="AMG1422" s="4"/>
      <c r="AMS1422" s="4"/>
      <c r="AMW1422" s="4"/>
      <c r="ANI1422" s="4"/>
      <c r="ANM1422" s="4"/>
      <c r="ANY1422" s="4"/>
      <c r="AOC1422" s="4"/>
      <c r="AOO1422" s="4"/>
      <c r="AOS1422" s="4"/>
      <c r="APE1422" s="4"/>
      <c r="API1422" s="4"/>
      <c r="APU1422" s="4"/>
      <c r="APY1422" s="4"/>
      <c r="AQK1422" s="4"/>
      <c r="AQO1422" s="4"/>
      <c r="ARA1422" s="4"/>
      <c r="ARE1422" s="4"/>
      <c r="ARQ1422" s="4"/>
      <c r="ARU1422" s="4"/>
      <c r="ASG1422" s="4"/>
      <c r="ASK1422" s="4"/>
      <c r="ASW1422" s="4"/>
      <c r="ATA1422" s="4"/>
      <c r="ATM1422" s="4"/>
      <c r="ATQ1422" s="4"/>
      <c r="AUC1422" s="4"/>
      <c r="AUG1422" s="4"/>
      <c r="AUS1422" s="4"/>
      <c r="AUW1422" s="4"/>
      <c r="AVI1422" s="4"/>
      <c r="AVM1422" s="4"/>
      <c r="AVY1422" s="4"/>
      <c r="AWC1422" s="4"/>
      <c r="AWO1422" s="4"/>
      <c r="AWS1422" s="4"/>
      <c r="AXE1422" s="4"/>
      <c r="AXI1422" s="4"/>
      <c r="AXU1422" s="4"/>
      <c r="AXY1422" s="4"/>
      <c r="AYK1422" s="4"/>
      <c r="AYO1422" s="4"/>
      <c r="AZA1422" s="4"/>
      <c r="AZE1422" s="4"/>
      <c r="AZQ1422" s="4"/>
      <c r="AZU1422" s="4"/>
      <c r="BAG1422" s="4"/>
      <c r="BAK1422" s="4"/>
      <c r="BAW1422" s="4"/>
      <c r="BBA1422" s="4"/>
      <c r="BBM1422" s="4"/>
      <c r="BBQ1422" s="4"/>
      <c r="BCC1422" s="4"/>
      <c r="BCG1422" s="4"/>
      <c r="BCS1422" s="4"/>
      <c r="BCW1422" s="4"/>
      <c r="BDI1422" s="4"/>
      <c r="BDM1422" s="4"/>
      <c r="BDY1422" s="4"/>
      <c r="BEC1422" s="4"/>
      <c r="BEO1422" s="4"/>
    </row>
    <row r="1423" spans="1:1021 1033:1497" x14ac:dyDescent="0.2">
      <c r="A1423" s="4"/>
      <c r="D1423" s="16"/>
      <c r="CO1423" s="4"/>
      <c r="DA1423" s="4"/>
      <c r="DE1423" s="4"/>
      <c r="DQ1423" s="4"/>
      <c r="DU1423" s="4"/>
      <c r="EG1423" s="4"/>
      <c r="EK1423" s="4"/>
      <c r="EW1423" s="4"/>
      <c r="FA1423" s="4"/>
      <c r="FM1423" s="4"/>
      <c r="FQ1423" s="4"/>
      <c r="GC1423" s="4"/>
      <c r="GG1423" s="4"/>
      <c r="GS1423" s="4"/>
      <c r="GW1423" s="4"/>
      <c r="HI1423" s="4"/>
      <c r="HM1423" s="4"/>
      <c r="HY1423" s="4"/>
      <c r="IC1423" s="4"/>
      <c r="IO1423" s="4"/>
      <c r="IS1423" s="4"/>
      <c r="JE1423" s="4"/>
      <c r="JI1423" s="4"/>
      <c r="JU1423" s="4"/>
      <c r="JY1423" s="4"/>
      <c r="KK1423" s="4"/>
      <c r="KO1423" s="4"/>
      <c r="LA1423" s="4"/>
      <c r="LE1423" s="4"/>
      <c r="LQ1423" s="4"/>
      <c r="LU1423" s="4"/>
      <c r="MG1423" s="4"/>
      <c r="MK1423" s="4"/>
      <c r="MW1423" s="4"/>
      <c r="NA1423" s="4"/>
      <c r="NM1423" s="4"/>
      <c r="NQ1423" s="4"/>
      <c r="OC1423" s="4"/>
      <c r="OG1423" s="4"/>
      <c r="OS1423" s="4"/>
      <c r="OW1423" s="4"/>
      <c r="PI1423" s="4"/>
      <c r="PM1423" s="4"/>
      <c r="PY1423" s="4"/>
      <c r="QC1423" s="4"/>
      <c r="QO1423" s="4"/>
      <c r="QS1423" s="4"/>
      <c r="RE1423" s="4"/>
      <c r="RI1423" s="4"/>
      <c r="RU1423" s="4"/>
      <c r="RY1423" s="4"/>
      <c r="SK1423" s="4"/>
      <c r="SO1423" s="4"/>
      <c r="TA1423" s="4"/>
      <c r="TE1423" s="4"/>
      <c r="TQ1423" s="4"/>
      <c r="TU1423" s="4"/>
      <c r="UG1423" s="4"/>
      <c r="UK1423" s="4"/>
      <c r="UW1423" s="4"/>
      <c r="VA1423" s="4"/>
      <c r="VM1423" s="4"/>
      <c r="VQ1423" s="4"/>
      <c r="WC1423" s="4"/>
      <c r="WG1423" s="4"/>
      <c r="WS1423" s="4"/>
      <c r="WW1423" s="4"/>
      <c r="XI1423" s="4"/>
      <c r="XM1423" s="4"/>
      <c r="XY1423" s="4"/>
      <c r="YC1423" s="4"/>
      <c r="YO1423" s="4"/>
      <c r="YS1423" s="4"/>
      <c r="ZE1423" s="4"/>
      <c r="ZI1423" s="4"/>
      <c r="ZU1423" s="4"/>
      <c r="ZY1423" s="4"/>
      <c r="AAK1423" s="4"/>
      <c r="AAO1423" s="4"/>
      <c r="ABA1423" s="4"/>
      <c r="ABE1423" s="4"/>
      <c r="ABQ1423" s="4"/>
      <c r="ABU1423" s="4"/>
      <c r="ACG1423" s="4"/>
      <c r="ACK1423" s="4"/>
      <c r="ACW1423" s="4"/>
      <c r="ADA1423" s="4"/>
      <c r="ADM1423" s="4"/>
      <c r="ADQ1423" s="4"/>
      <c r="AEC1423" s="4"/>
      <c r="AEG1423" s="4"/>
      <c r="AES1423" s="4"/>
      <c r="AFM1423" s="4"/>
      <c r="AFY1423" s="4"/>
      <c r="AGC1423" s="4"/>
      <c r="AGO1423" s="4"/>
      <c r="AGS1423" s="4"/>
      <c r="AHE1423" s="4"/>
      <c r="AHI1423" s="4"/>
      <c r="AHU1423" s="4"/>
      <c r="AHY1423" s="4"/>
      <c r="AIK1423" s="4"/>
      <c r="AIO1423" s="4"/>
      <c r="AJA1423" s="4"/>
      <c r="AJE1423" s="4"/>
      <c r="AJQ1423" s="4"/>
      <c r="AJU1423" s="4"/>
      <c r="AKG1423" s="4"/>
      <c r="AKK1423" s="4"/>
      <c r="AKW1423" s="4"/>
      <c r="ALA1423" s="4"/>
      <c r="ALM1423" s="4"/>
      <c r="ALQ1423" s="4"/>
      <c r="AMC1423" s="4"/>
      <c r="AMG1423" s="4"/>
      <c r="AMS1423" s="4"/>
      <c r="AMW1423" s="4"/>
      <c r="ANI1423" s="4"/>
      <c r="ANM1423" s="4"/>
      <c r="ANY1423" s="4"/>
      <c r="AOC1423" s="4"/>
      <c r="AOO1423" s="4"/>
      <c r="AOS1423" s="4"/>
      <c r="APE1423" s="4"/>
      <c r="API1423" s="4"/>
      <c r="APU1423" s="4"/>
      <c r="APY1423" s="4"/>
      <c r="AQK1423" s="4"/>
      <c r="AQO1423" s="4"/>
      <c r="ARA1423" s="4"/>
      <c r="ARE1423" s="4"/>
      <c r="ARQ1423" s="4"/>
      <c r="ARU1423" s="4"/>
      <c r="ASG1423" s="4"/>
      <c r="ASK1423" s="4"/>
      <c r="ASW1423" s="4"/>
      <c r="ATA1423" s="4"/>
      <c r="ATM1423" s="4"/>
      <c r="ATQ1423" s="4"/>
      <c r="AUC1423" s="4"/>
      <c r="AUG1423" s="4"/>
      <c r="AUS1423" s="4"/>
      <c r="AUW1423" s="4"/>
      <c r="AVI1423" s="4"/>
      <c r="AVM1423" s="4"/>
      <c r="AVY1423" s="4"/>
      <c r="AWC1423" s="4"/>
      <c r="AWO1423" s="4"/>
      <c r="AWS1423" s="4"/>
      <c r="AXE1423" s="4"/>
      <c r="AXI1423" s="4"/>
      <c r="AXU1423" s="4"/>
      <c r="AXY1423" s="4"/>
      <c r="AYK1423" s="4"/>
      <c r="AYO1423" s="4"/>
      <c r="AZA1423" s="4"/>
      <c r="AZE1423" s="4"/>
      <c r="AZQ1423" s="4"/>
      <c r="AZU1423" s="4"/>
      <c r="BAG1423" s="4"/>
      <c r="BAK1423" s="4"/>
      <c r="BAW1423" s="4"/>
      <c r="BBA1423" s="4"/>
      <c r="BBM1423" s="4"/>
      <c r="BBQ1423" s="4"/>
      <c r="BCC1423" s="4"/>
      <c r="BCG1423" s="4"/>
      <c r="BCS1423" s="4"/>
      <c r="BCW1423" s="4"/>
      <c r="BDI1423" s="4"/>
      <c r="BDM1423" s="4"/>
      <c r="BDY1423" s="4"/>
      <c r="BEC1423" s="4"/>
      <c r="BEO1423" s="4"/>
    </row>
    <row r="1424" spans="1:1021 1033:1497" x14ac:dyDescent="0.2">
      <c r="A1424" s="4"/>
      <c r="D1424" s="16"/>
      <c r="CO1424" s="4"/>
      <c r="DA1424" s="4"/>
      <c r="DE1424" s="4"/>
      <c r="DQ1424" s="4"/>
      <c r="DU1424" s="4"/>
      <c r="EG1424" s="4"/>
      <c r="EK1424" s="4"/>
      <c r="EW1424" s="4"/>
      <c r="FA1424" s="4"/>
      <c r="FM1424" s="4"/>
      <c r="FQ1424" s="4"/>
      <c r="GC1424" s="4"/>
      <c r="GG1424" s="4"/>
      <c r="GS1424" s="4"/>
      <c r="GW1424" s="4"/>
      <c r="HI1424" s="4"/>
      <c r="HM1424" s="4"/>
      <c r="HY1424" s="4"/>
      <c r="IC1424" s="4"/>
      <c r="IO1424" s="4"/>
      <c r="IS1424" s="4"/>
      <c r="JE1424" s="4"/>
      <c r="JI1424" s="4"/>
      <c r="JU1424" s="4"/>
      <c r="JY1424" s="4"/>
      <c r="KK1424" s="4"/>
      <c r="KO1424" s="4"/>
      <c r="LA1424" s="4"/>
      <c r="LE1424" s="4"/>
      <c r="LQ1424" s="4"/>
      <c r="LU1424" s="4"/>
      <c r="MG1424" s="4"/>
      <c r="MK1424" s="4"/>
      <c r="MW1424" s="4"/>
      <c r="NA1424" s="4"/>
      <c r="NM1424" s="4"/>
      <c r="NQ1424" s="4"/>
      <c r="OC1424" s="4"/>
      <c r="OG1424" s="4"/>
      <c r="OS1424" s="4"/>
      <c r="OW1424" s="4"/>
      <c r="PI1424" s="4"/>
      <c r="PM1424" s="4"/>
      <c r="PY1424" s="4"/>
      <c r="QC1424" s="4"/>
      <c r="QO1424" s="4"/>
      <c r="QS1424" s="4"/>
      <c r="RE1424" s="4"/>
      <c r="RI1424" s="4"/>
      <c r="RU1424" s="4"/>
      <c r="RY1424" s="4"/>
      <c r="SK1424" s="4"/>
      <c r="SO1424" s="4"/>
      <c r="TA1424" s="4"/>
      <c r="TE1424" s="4"/>
      <c r="TQ1424" s="4"/>
      <c r="TU1424" s="4"/>
      <c r="UG1424" s="4"/>
      <c r="UK1424" s="4"/>
      <c r="UW1424" s="4"/>
      <c r="VA1424" s="4"/>
      <c r="VM1424" s="4"/>
      <c r="VQ1424" s="4"/>
      <c r="WC1424" s="4"/>
      <c r="WG1424" s="4"/>
      <c r="WS1424" s="4"/>
      <c r="WW1424" s="4"/>
      <c r="XI1424" s="4"/>
      <c r="XM1424" s="4"/>
      <c r="XY1424" s="4"/>
      <c r="YC1424" s="4"/>
      <c r="YO1424" s="4"/>
      <c r="YS1424" s="4"/>
      <c r="ZE1424" s="4"/>
      <c r="ZI1424" s="4"/>
      <c r="ZU1424" s="4"/>
      <c r="ZY1424" s="4"/>
      <c r="AAK1424" s="4"/>
      <c r="AAO1424" s="4"/>
      <c r="ABA1424" s="4"/>
      <c r="ABE1424" s="4"/>
      <c r="ABQ1424" s="4"/>
      <c r="ABU1424" s="4"/>
      <c r="ACG1424" s="4"/>
      <c r="ACK1424" s="4"/>
      <c r="ACW1424" s="4"/>
      <c r="ADA1424" s="4"/>
      <c r="ADM1424" s="4"/>
      <c r="ADQ1424" s="4"/>
      <c r="AEC1424" s="4"/>
      <c r="AEG1424" s="4"/>
      <c r="AES1424" s="4"/>
      <c r="AFM1424" s="4"/>
      <c r="AFY1424" s="4"/>
      <c r="AGC1424" s="4"/>
      <c r="AGO1424" s="4"/>
      <c r="AGS1424" s="4"/>
      <c r="AHE1424" s="4"/>
      <c r="AHI1424" s="4"/>
      <c r="AHU1424" s="4"/>
      <c r="AHY1424" s="4"/>
      <c r="AIK1424" s="4"/>
      <c r="AIO1424" s="4"/>
      <c r="AJA1424" s="4"/>
      <c r="AJE1424" s="4"/>
      <c r="AJQ1424" s="4"/>
      <c r="AJU1424" s="4"/>
      <c r="AKG1424" s="4"/>
      <c r="AKK1424" s="4"/>
      <c r="AKW1424" s="4"/>
      <c r="ALA1424" s="4"/>
      <c r="ALM1424" s="4"/>
      <c r="ALQ1424" s="4"/>
      <c r="AMC1424" s="4"/>
      <c r="AMG1424" s="4"/>
      <c r="AMS1424" s="4"/>
      <c r="AMW1424" s="4"/>
      <c r="ANI1424" s="4"/>
      <c r="ANM1424" s="4"/>
      <c r="ANY1424" s="4"/>
      <c r="AOC1424" s="4"/>
      <c r="AOO1424" s="4"/>
      <c r="AOS1424" s="4"/>
      <c r="APE1424" s="4"/>
      <c r="API1424" s="4"/>
      <c r="APU1424" s="4"/>
      <c r="APY1424" s="4"/>
      <c r="AQK1424" s="4"/>
      <c r="AQO1424" s="4"/>
      <c r="ARA1424" s="4"/>
      <c r="ARE1424" s="4"/>
      <c r="ARQ1424" s="4"/>
      <c r="ARU1424" s="4"/>
      <c r="ASG1424" s="4"/>
      <c r="ASK1424" s="4"/>
      <c r="ASW1424" s="4"/>
      <c r="ATA1424" s="4"/>
      <c r="ATM1424" s="4"/>
      <c r="ATQ1424" s="4"/>
      <c r="AUC1424" s="4"/>
      <c r="AUG1424" s="4"/>
      <c r="AUS1424" s="4"/>
      <c r="AUW1424" s="4"/>
      <c r="AVI1424" s="4"/>
      <c r="AVM1424" s="4"/>
      <c r="AVY1424" s="4"/>
      <c r="AWC1424" s="4"/>
      <c r="AWO1424" s="4"/>
      <c r="AWS1424" s="4"/>
      <c r="AXE1424" s="4"/>
      <c r="AXI1424" s="4"/>
      <c r="AXU1424" s="4"/>
      <c r="AXY1424" s="4"/>
      <c r="AYK1424" s="4"/>
      <c r="AYO1424" s="4"/>
      <c r="AZA1424" s="4"/>
      <c r="AZE1424" s="4"/>
      <c r="AZQ1424" s="4"/>
      <c r="AZU1424" s="4"/>
      <c r="BAG1424" s="4"/>
      <c r="BAK1424" s="4"/>
      <c r="BAW1424" s="4"/>
      <c r="BBA1424" s="4"/>
      <c r="BBM1424" s="4"/>
      <c r="BBQ1424" s="4"/>
      <c r="BCC1424" s="4"/>
      <c r="BCG1424" s="4"/>
      <c r="BCS1424" s="4"/>
      <c r="BCW1424" s="4"/>
      <c r="BDI1424" s="4"/>
      <c r="BDM1424" s="4"/>
      <c r="BDY1424" s="4"/>
      <c r="BEC1424" s="4"/>
      <c r="BEO1424" s="4"/>
    </row>
    <row r="1425" spans="1:1021 1033:1497" x14ac:dyDescent="0.2">
      <c r="A1425" s="4"/>
      <c r="D1425" s="16"/>
      <c r="CO1425" s="4"/>
      <c r="DA1425" s="4"/>
      <c r="DE1425" s="4"/>
      <c r="DQ1425" s="4"/>
      <c r="DU1425" s="4"/>
      <c r="EG1425" s="4"/>
      <c r="EK1425" s="4"/>
      <c r="EW1425" s="4"/>
      <c r="FA1425" s="4"/>
      <c r="FM1425" s="4"/>
      <c r="FQ1425" s="4"/>
      <c r="GC1425" s="4"/>
      <c r="GG1425" s="4"/>
      <c r="GS1425" s="4"/>
      <c r="GW1425" s="4"/>
      <c r="HI1425" s="4"/>
      <c r="HM1425" s="4"/>
      <c r="HY1425" s="4"/>
      <c r="IC1425" s="4"/>
      <c r="IO1425" s="4"/>
      <c r="IS1425" s="4"/>
      <c r="JE1425" s="4"/>
      <c r="JI1425" s="4"/>
      <c r="JU1425" s="4"/>
      <c r="JY1425" s="4"/>
      <c r="KK1425" s="4"/>
      <c r="KO1425" s="4"/>
      <c r="LA1425" s="4"/>
      <c r="LE1425" s="4"/>
      <c r="LQ1425" s="4"/>
      <c r="LU1425" s="4"/>
      <c r="MG1425" s="4"/>
      <c r="MK1425" s="4"/>
      <c r="MW1425" s="4"/>
      <c r="NA1425" s="4"/>
      <c r="NM1425" s="4"/>
      <c r="NQ1425" s="4"/>
      <c r="OC1425" s="4"/>
      <c r="OG1425" s="4"/>
      <c r="OS1425" s="4"/>
      <c r="OW1425" s="4"/>
      <c r="PI1425" s="4"/>
      <c r="PM1425" s="4"/>
      <c r="PY1425" s="4"/>
      <c r="QC1425" s="4"/>
      <c r="QO1425" s="4"/>
      <c r="QS1425" s="4"/>
      <c r="RE1425" s="4"/>
      <c r="RI1425" s="4"/>
      <c r="RU1425" s="4"/>
      <c r="RY1425" s="4"/>
      <c r="SK1425" s="4"/>
      <c r="SO1425" s="4"/>
      <c r="TA1425" s="4"/>
      <c r="TE1425" s="4"/>
      <c r="TQ1425" s="4"/>
      <c r="TU1425" s="4"/>
      <c r="UG1425" s="4"/>
      <c r="UK1425" s="4"/>
      <c r="UW1425" s="4"/>
      <c r="VA1425" s="4"/>
      <c r="VM1425" s="4"/>
      <c r="VQ1425" s="4"/>
      <c r="WC1425" s="4"/>
      <c r="WG1425" s="4"/>
      <c r="WS1425" s="4"/>
      <c r="WW1425" s="4"/>
      <c r="XI1425" s="4"/>
      <c r="XM1425" s="4"/>
      <c r="XY1425" s="4"/>
      <c r="YC1425" s="4"/>
      <c r="YO1425" s="4"/>
      <c r="YS1425" s="4"/>
      <c r="ZE1425" s="4"/>
      <c r="ZI1425" s="4"/>
      <c r="ZU1425" s="4"/>
      <c r="ZY1425" s="4"/>
      <c r="AAK1425" s="4"/>
      <c r="AAO1425" s="4"/>
      <c r="ABA1425" s="4"/>
      <c r="ABE1425" s="4"/>
      <c r="ABQ1425" s="4"/>
      <c r="ABU1425" s="4"/>
      <c r="ACG1425" s="4"/>
      <c r="ACK1425" s="4"/>
      <c r="ACW1425" s="4"/>
      <c r="ADA1425" s="4"/>
      <c r="ADM1425" s="4"/>
      <c r="ADQ1425" s="4"/>
      <c r="AEC1425" s="4"/>
      <c r="AEG1425" s="4"/>
      <c r="AES1425" s="4"/>
      <c r="AFM1425" s="4"/>
      <c r="AFY1425" s="4"/>
      <c r="AGC1425" s="4"/>
      <c r="AGO1425" s="4"/>
      <c r="AGS1425" s="4"/>
      <c r="AHE1425" s="4"/>
      <c r="AHI1425" s="4"/>
      <c r="AHU1425" s="4"/>
      <c r="AHY1425" s="4"/>
      <c r="AIK1425" s="4"/>
      <c r="AIO1425" s="4"/>
      <c r="AJA1425" s="4"/>
      <c r="AJE1425" s="4"/>
      <c r="AJQ1425" s="4"/>
      <c r="AJU1425" s="4"/>
      <c r="AKG1425" s="4"/>
      <c r="AKK1425" s="4"/>
      <c r="AKW1425" s="4"/>
      <c r="ALA1425" s="4"/>
      <c r="ALM1425" s="4"/>
      <c r="ALQ1425" s="4"/>
      <c r="AMC1425" s="4"/>
      <c r="AMG1425" s="4"/>
      <c r="AMS1425" s="4"/>
      <c r="AMW1425" s="4"/>
      <c r="ANI1425" s="4"/>
      <c r="ANM1425" s="4"/>
      <c r="ANY1425" s="4"/>
      <c r="AOC1425" s="4"/>
      <c r="AOO1425" s="4"/>
      <c r="AOS1425" s="4"/>
      <c r="APE1425" s="4"/>
      <c r="API1425" s="4"/>
      <c r="APU1425" s="4"/>
      <c r="APY1425" s="4"/>
      <c r="AQK1425" s="4"/>
      <c r="AQO1425" s="4"/>
      <c r="ARA1425" s="4"/>
      <c r="ARE1425" s="4"/>
      <c r="ARQ1425" s="4"/>
      <c r="ARU1425" s="4"/>
      <c r="ASG1425" s="4"/>
      <c r="ASK1425" s="4"/>
      <c r="ASW1425" s="4"/>
      <c r="ATA1425" s="4"/>
      <c r="ATM1425" s="4"/>
      <c r="ATQ1425" s="4"/>
      <c r="AUC1425" s="4"/>
      <c r="AUG1425" s="4"/>
      <c r="AUS1425" s="4"/>
      <c r="AUW1425" s="4"/>
      <c r="AVI1425" s="4"/>
      <c r="AVM1425" s="4"/>
      <c r="AVY1425" s="4"/>
      <c r="AWC1425" s="4"/>
      <c r="AWO1425" s="4"/>
      <c r="AWS1425" s="4"/>
      <c r="AXE1425" s="4"/>
      <c r="AXI1425" s="4"/>
      <c r="AXU1425" s="4"/>
      <c r="AXY1425" s="4"/>
      <c r="AYK1425" s="4"/>
      <c r="AYO1425" s="4"/>
      <c r="AZA1425" s="4"/>
      <c r="AZE1425" s="4"/>
      <c r="AZQ1425" s="4"/>
      <c r="AZU1425" s="4"/>
      <c r="BAG1425" s="4"/>
      <c r="BAK1425" s="4"/>
      <c r="BAW1425" s="4"/>
      <c r="BBA1425" s="4"/>
      <c r="BBM1425" s="4"/>
      <c r="BBQ1425" s="4"/>
      <c r="BCC1425" s="4"/>
      <c r="BCG1425" s="4"/>
      <c r="BCS1425" s="4"/>
      <c r="BCW1425" s="4"/>
      <c r="BDI1425" s="4"/>
      <c r="BDM1425" s="4"/>
      <c r="BDY1425" s="4"/>
      <c r="BEC1425" s="4"/>
      <c r="BEO1425" s="4"/>
    </row>
    <row r="1426" spans="1:1021 1033:1497" x14ac:dyDescent="0.2">
      <c r="A1426" s="4"/>
      <c r="D1426" s="16"/>
      <c r="CO1426" s="4"/>
      <c r="DA1426" s="4"/>
      <c r="DE1426" s="4"/>
      <c r="DQ1426" s="4"/>
      <c r="DU1426" s="4"/>
      <c r="EG1426" s="4"/>
      <c r="EK1426" s="4"/>
      <c r="EW1426" s="4"/>
      <c r="FA1426" s="4"/>
      <c r="FM1426" s="4"/>
      <c r="FQ1426" s="4"/>
      <c r="GC1426" s="4"/>
      <c r="GG1426" s="4"/>
      <c r="GS1426" s="4"/>
      <c r="GW1426" s="4"/>
      <c r="HI1426" s="4"/>
      <c r="HM1426" s="4"/>
      <c r="HY1426" s="4"/>
      <c r="IC1426" s="4"/>
      <c r="IO1426" s="4"/>
      <c r="IS1426" s="4"/>
      <c r="JE1426" s="4"/>
      <c r="JI1426" s="4"/>
      <c r="JU1426" s="4"/>
      <c r="JY1426" s="4"/>
      <c r="KK1426" s="4"/>
      <c r="KO1426" s="4"/>
      <c r="LA1426" s="4"/>
      <c r="LE1426" s="4"/>
      <c r="LQ1426" s="4"/>
      <c r="LU1426" s="4"/>
      <c r="MG1426" s="4"/>
      <c r="MK1426" s="4"/>
      <c r="MW1426" s="4"/>
      <c r="NA1426" s="4"/>
      <c r="NM1426" s="4"/>
      <c r="NQ1426" s="4"/>
      <c r="OC1426" s="4"/>
      <c r="OG1426" s="4"/>
      <c r="OS1426" s="4"/>
      <c r="OW1426" s="4"/>
      <c r="PI1426" s="4"/>
      <c r="PM1426" s="4"/>
      <c r="PY1426" s="4"/>
      <c r="QC1426" s="4"/>
      <c r="QO1426" s="4"/>
      <c r="QS1426" s="4"/>
      <c r="RE1426" s="4"/>
      <c r="RI1426" s="4"/>
      <c r="RU1426" s="4"/>
      <c r="RY1426" s="4"/>
      <c r="SK1426" s="4"/>
      <c r="SO1426" s="4"/>
      <c r="TA1426" s="4"/>
      <c r="TE1426" s="4"/>
      <c r="TQ1426" s="4"/>
      <c r="TU1426" s="4"/>
      <c r="UG1426" s="4"/>
      <c r="UK1426" s="4"/>
      <c r="UW1426" s="4"/>
      <c r="VA1426" s="4"/>
      <c r="VM1426" s="4"/>
      <c r="VQ1426" s="4"/>
      <c r="WC1426" s="4"/>
      <c r="WG1426" s="4"/>
      <c r="WS1426" s="4"/>
      <c r="WW1426" s="4"/>
      <c r="XI1426" s="4"/>
      <c r="XM1426" s="4"/>
      <c r="XY1426" s="4"/>
      <c r="YC1426" s="4"/>
      <c r="YO1426" s="4"/>
      <c r="YS1426" s="4"/>
      <c r="ZE1426" s="4"/>
      <c r="ZI1426" s="4"/>
      <c r="ZU1426" s="4"/>
      <c r="ZY1426" s="4"/>
      <c r="AAK1426" s="4"/>
      <c r="AAO1426" s="4"/>
      <c r="ABA1426" s="4"/>
      <c r="ABE1426" s="4"/>
      <c r="ABQ1426" s="4"/>
      <c r="ABU1426" s="4"/>
      <c r="ACG1426" s="4"/>
      <c r="ACK1426" s="4"/>
      <c r="ACW1426" s="4"/>
      <c r="ADA1426" s="4"/>
      <c r="ADM1426" s="4"/>
      <c r="ADQ1426" s="4"/>
      <c r="AEC1426" s="4"/>
      <c r="AEG1426" s="4"/>
      <c r="AES1426" s="4"/>
      <c r="AFM1426" s="4"/>
      <c r="AFY1426" s="4"/>
      <c r="AGC1426" s="4"/>
      <c r="AGO1426" s="4"/>
      <c r="AGS1426" s="4"/>
      <c r="AHE1426" s="4"/>
      <c r="AHI1426" s="4"/>
      <c r="AHU1426" s="4"/>
      <c r="AHY1426" s="4"/>
      <c r="AIK1426" s="4"/>
      <c r="AIO1426" s="4"/>
      <c r="AJA1426" s="4"/>
      <c r="AJE1426" s="4"/>
      <c r="AJQ1426" s="4"/>
      <c r="AJU1426" s="4"/>
      <c r="AKG1426" s="4"/>
      <c r="AKK1426" s="4"/>
      <c r="AKW1426" s="4"/>
      <c r="ALA1426" s="4"/>
      <c r="ALM1426" s="4"/>
      <c r="ALQ1426" s="4"/>
      <c r="AMC1426" s="4"/>
      <c r="AMG1426" s="4"/>
      <c r="AMS1426" s="4"/>
      <c r="AMW1426" s="4"/>
      <c r="ANI1426" s="4"/>
      <c r="ANM1426" s="4"/>
      <c r="ANY1426" s="4"/>
      <c r="AOC1426" s="4"/>
      <c r="AOO1426" s="4"/>
      <c r="AOS1426" s="4"/>
      <c r="APE1426" s="4"/>
      <c r="API1426" s="4"/>
      <c r="APU1426" s="4"/>
      <c r="APY1426" s="4"/>
      <c r="AQK1426" s="4"/>
      <c r="AQO1426" s="4"/>
      <c r="ARA1426" s="4"/>
      <c r="ARE1426" s="4"/>
      <c r="ARQ1426" s="4"/>
      <c r="ARU1426" s="4"/>
      <c r="ASG1426" s="4"/>
      <c r="ASK1426" s="4"/>
      <c r="ASW1426" s="4"/>
      <c r="ATA1426" s="4"/>
      <c r="ATM1426" s="4"/>
      <c r="ATQ1426" s="4"/>
      <c r="AUC1426" s="4"/>
      <c r="AUG1426" s="4"/>
      <c r="AUS1426" s="4"/>
      <c r="AUW1426" s="4"/>
      <c r="AVI1426" s="4"/>
      <c r="AVM1426" s="4"/>
      <c r="AVY1426" s="4"/>
      <c r="AWC1426" s="4"/>
      <c r="AWO1426" s="4"/>
      <c r="AWS1426" s="4"/>
      <c r="AXE1426" s="4"/>
      <c r="AXI1426" s="4"/>
      <c r="AXU1426" s="4"/>
      <c r="AXY1426" s="4"/>
      <c r="AYK1426" s="4"/>
      <c r="AYO1426" s="4"/>
      <c r="AZA1426" s="4"/>
      <c r="AZE1426" s="4"/>
      <c r="AZQ1426" s="4"/>
      <c r="AZU1426" s="4"/>
      <c r="BAG1426" s="4"/>
      <c r="BAK1426" s="4"/>
      <c r="BAW1426" s="4"/>
      <c r="BBA1426" s="4"/>
      <c r="BBM1426" s="4"/>
      <c r="BBQ1426" s="4"/>
      <c r="BCC1426" s="4"/>
      <c r="BCG1426" s="4"/>
      <c r="BCS1426" s="4"/>
      <c r="BCW1426" s="4"/>
      <c r="BDI1426" s="4"/>
      <c r="BDM1426" s="4"/>
      <c r="BDY1426" s="4"/>
      <c r="BEC1426" s="4"/>
      <c r="BEO1426" s="4"/>
    </row>
    <row r="1427" spans="1:1021 1033:1497" x14ac:dyDescent="0.2">
      <c r="A1427" s="4"/>
      <c r="D1427" s="16"/>
      <c r="CO1427" s="4"/>
      <c r="DA1427" s="4"/>
      <c r="DE1427" s="4"/>
      <c r="DQ1427" s="4"/>
      <c r="DU1427" s="4"/>
      <c r="EG1427" s="4"/>
      <c r="EK1427" s="4"/>
      <c r="EW1427" s="4"/>
      <c r="FA1427" s="4"/>
      <c r="FM1427" s="4"/>
      <c r="FQ1427" s="4"/>
      <c r="GC1427" s="4"/>
      <c r="GG1427" s="4"/>
      <c r="GS1427" s="4"/>
      <c r="GW1427" s="4"/>
      <c r="HI1427" s="4"/>
      <c r="HM1427" s="4"/>
      <c r="HY1427" s="4"/>
      <c r="IC1427" s="4"/>
      <c r="IO1427" s="4"/>
      <c r="IS1427" s="4"/>
      <c r="JE1427" s="4"/>
      <c r="JI1427" s="4"/>
      <c r="JU1427" s="4"/>
      <c r="JY1427" s="4"/>
      <c r="KK1427" s="4"/>
      <c r="KO1427" s="4"/>
      <c r="LA1427" s="4"/>
      <c r="LE1427" s="4"/>
      <c r="LQ1427" s="4"/>
      <c r="LU1427" s="4"/>
      <c r="MG1427" s="4"/>
      <c r="MK1427" s="4"/>
      <c r="MW1427" s="4"/>
      <c r="NA1427" s="4"/>
      <c r="NM1427" s="4"/>
      <c r="NQ1427" s="4"/>
      <c r="OC1427" s="4"/>
      <c r="OG1427" s="4"/>
      <c r="OS1427" s="4"/>
      <c r="OW1427" s="4"/>
      <c r="PI1427" s="4"/>
      <c r="PM1427" s="4"/>
      <c r="PY1427" s="4"/>
      <c r="QC1427" s="4"/>
      <c r="QO1427" s="4"/>
      <c r="QS1427" s="4"/>
      <c r="RE1427" s="4"/>
      <c r="RI1427" s="4"/>
      <c r="RU1427" s="4"/>
      <c r="RY1427" s="4"/>
      <c r="SK1427" s="4"/>
      <c r="SO1427" s="4"/>
      <c r="TA1427" s="4"/>
      <c r="TE1427" s="4"/>
      <c r="TQ1427" s="4"/>
      <c r="TU1427" s="4"/>
      <c r="UG1427" s="4"/>
      <c r="UK1427" s="4"/>
      <c r="UW1427" s="4"/>
      <c r="VA1427" s="4"/>
      <c r="VM1427" s="4"/>
      <c r="VQ1427" s="4"/>
      <c r="WC1427" s="4"/>
      <c r="WG1427" s="4"/>
      <c r="WS1427" s="4"/>
      <c r="WW1427" s="4"/>
      <c r="XI1427" s="4"/>
      <c r="XM1427" s="4"/>
      <c r="XY1427" s="4"/>
      <c r="YC1427" s="4"/>
      <c r="YO1427" s="4"/>
      <c r="YS1427" s="4"/>
      <c r="ZE1427" s="4"/>
      <c r="ZI1427" s="4"/>
      <c r="ZU1427" s="4"/>
      <c r="ZY1427" s="4"/>
      <c r="AAK1427" s="4"/>
      <c r="AAO1427" s="4"/>
      <c r="ABA1427" s="4"/>
      <c r="ABE1427" s="4"/>
      <c r="ABQ1427" s="4"/>
      <c r="ABU1427" s="4"/>
      <c r="ACG1427" s="4"/>
      <c r="ACK1427" s="4"/>
      <c r="ACW1427" s="4"/>
      <c r="ADA1427" s="4"/>
      <c r="ADM1427" s="4"/>
      <c r="ADQ1427" s="4"/>
      <c r="AEC1427" s="4"/>
      <c r="AEG1427" s="4"/>
      <c r="AES1427" s="4"/>
      <c r="AFM1427" s="4"/>
      <c r="AFY1427" s="4"/>
      <c r="AGC1427" s="4"/>
      <c r="AGO1427" s="4"/>
      <c r="AGS1427" s="4"/>
      <c r="AHE1427" s="4"/>
      <c r="AHI1427" s="4"/>
      <c r="AHU1427" s="4"/>
      <c r="AHY1427" s="4"/>
      <c r="AIK1427" s="4"/>
      <c r="AIO1427" s="4"/>
      <c r="AJA1427" s="4"/>
      <c r="AJE1427" s="4"/>
      <c r="AJQ1427" s="4"/>
      <c r="AJU1427" s="4"/>
      <c r="AKG1427" s="4"/>
      <c r="AKK1427" s="4"/>
      <c r="AKW1427" s="4"/>
      <c r="ALA1427" s="4"/>
      <c r="ALM1427" s="4"/>
      <c r="ALQ1427" s="4"/>
      <c r="AMC1427" s="4"/>
      <c r="AMG1427" s="4"/>
      <c r="AMS1427" s="4"/>
      <c r="AMW1427" s="4"/>
      <c r="ANI1427" s="4"/>
      <c r="ANM1427" s="4"/>
      <c r="ANY1427" s="4"/>
      <c r="AOC1427" s="4"/>
      <c r="AOO1427" s="4"/>
      <c r="AOS1427" s="4"/>
      <c r="APE1427" s="4"/>
      <c r="API1427" s="4"/>
      <c r="APU1427" s="4"/>
      <c r="APY1427" s="4"/>
      <c r="AQK1427" s="4"/>
      <c r="AQO1427" s="4"/>
      <c r="ARA1427" s="4"/>
      <c r="ARE1427" s="4"/>
      <c r="ARQ1427" s="4"/>
      <c r="ARU1427" s="4"/>
      <c r="ASG1427" s="4"/>
      <c r="ASK1427" s="4"/>
      <c r="ASW1427" s="4"/>
      <c r="ATA1427" s="4"/>
      <c r="ATM1427" s="4"/>
      <c r="ATQ1427" s="4"/>
      <c r="AUC1427" s="4"/>
      <c r="AUG1427" s="4"/>
      <c r="AUS1427" s="4"/>
      <c r="AUW1427" s="4"/>
      <c r="AVI1427" s="4"/>
      <c r="AVM1427" s="4"/>
      <c r="AVY1427" s="4"/>
      <c r="AWC1427" s="4"/>
      <c r="AWO1427" s="4"/>
      <c r="AWS1427" s="4"/>
      <c r="AXE1427" s="4"/>
      <c r="AXI1427" s="4"/>
      <c r="AXU1427" s="4"/>
      <c r="AXY1427" s="4"/>
      <c r="AYK1427" s="4"/>
      <c r="AYO1427" s="4"/>
      <c r="AZA1427" s="4"/>
      <c r="AZE1427" s="4"/>
      <c r="AZQ1427" s="4"/>
      <c r="AZU1427" s="4"/>
      <c r="BAG1427" s="4"/>
      <c r="BAK1427" s="4"/>
      <c r="BAW1427" s="4"/>
      <c r="BBA1427" s="4"/>
      <c r="BBM1427" s="4"/>
      <c r="BBQ1427" s="4"/>
      <c r="BCC1427" s="4"/>
      <c r="BCG1427" s="4"/>
      <c r="BCS1427" s="4"/>
      <c r="BCW1427" s="4"/>
      <c r="BDI1427" s="4"/>
      <c r="BDM1427" s="4"/>
      <c r="BDY1427" s="4"/>
      <c r="BEC1427" s="4"/>
      <c r="BEO1427" s="4"/>
    </row>
    <row r="1428" spans="1:1021 1033:1497" x14ac:dyDescent="0.2">
      <c r="A1428" s="4"/>
    </row>
    <row r="1429" spans="1:1021 1033:1497" x14ac:dyDescent="0.2">
      <c r="A1429" s="4"/>
    </row>
    <row r="1430" spans="1:1021 1033:1497" x14ac:dyDescent="0.2">
      <c r="A1430" s="4"/>
    </row>
    <row r="1431" spans="1:1021 1033:1497" x14ac:dyDescent="0.2">
      <c r="A1431" s="4"/>
    </row>
    <row r="1432" spans="1:1021 1033:1497" x14ac:dyDescent="0.2">
      <c r="A1432" s="4"/>
    </row>
    <row r="1433" spans="1:1021 1033:1497" x14ac:dyDescent="0.2">
      <c r="A1433" s="4"/>
    </row>
    <row r="1434" spans="1:1021 1033:1497" x14ac:dyDescent="0.2">
      <c r="A1434" s="4"/>
    </row>
    <row r="1435" spans="1:1021 1033:1497" x14ac:dyDescent="0.2">
      <c r="A1435" s="4"/>
    </row>
    <row r="1436" spans="1:1021 1033:1497" x14ac:dyDescent="0.2">
      <c r="A1436" s="4"/>
    </row>
    <row r="1437" spans="1:1021 1033:1497" x14ac:dyDescent="0.2">
      <c r="A1437" s="4"/>
    </row>
    <row r="1438" spans="1:1021 1033:1497" x14ac:dyDescent="0.2">
      <c r="A1438" s="4"/>
    </row>
    <row r="1439" spans="1:1021 1033:1497" x14ac:dyDescent="0.2">
      <c r="A1439" s="4"/>
    </row>
    <row r="1440" spans="1:1021 1033:1497" x14ac:dyDescent="0.2">
      <c r="A1440" s="4"/>
    </row>
    <row r="1441" spans="1:1" x14ac:dyDescent="0.2">
      <c r="A1441" s="4"/>
    </row>
    <row r="1442" spans="1:1" x14ac:dyDescent="0.2">
      <c r="A1442" s="4"/>
    </row>
    <row r="1443" spans="1:1" x14ac:dyDescent="0.2">
      <c r="A1443" s="4"/>
    </row>
    <row r="1444" spans="1:1" x14ac:dyDescent="0.2">
      <c r="A1444" s="4"/>
    </row>
    <row r="1445" spans="1:1" x14ac:dyDescent="0.2">
      <c r="A1445" s="4"/>
    </row>
    <row r="1446" spans="1:1" x14ac:dyDescent="0.2">
      <c r="A1446" s="4"/>
    </row>
    <row r="1447" spans="1:1" x14ac:dyDescent="0.2">
      <c r="A1447" s="4"/>
    </row>
    <row r="1448" spans="1:1" x14ac:dyDescent="0.2">
      <c r="A1448" s="4"/>
    </row>
    <row r="1449" spans="1:1" x14ac:dyDescent="0.2">
      <c r="A1449" s="4"/>
    </row>
    <row r="1450" spans="1:1" x14ac:dyDescent="0.2">
      <c r="A1450" s="4"/>
    </row>
    <row r="1451" spans="1:1" x14ac:dyDescent="0.2">
      <c r="A1451" s="4"/>
    </row>
    <row r="1452" spans="1:1" x14ac:dyDescent="0.2">
      <c r="A1452" s="4"/>
    </row>
    <row r="1453" spans="1:1" x14ac:dyDescent="0.2">
      <c r="A1453" s="4"/>
    </row>
    <row r="1454" spans="1:1" x14ac:dyDescent="0.2">
      <c r="A1454" s="4"/>
    </row>
    <row r="1455" spans="1:1" x14ac:dyDescent="0.2">
      <c r="A1455" s="4"/>
    </row>
    <row r="1456" spans="1:1" x14ac:dyDescent="0.2">
      <c r="A1456" s="4"/>
    </row>
    <row r="1457" spans="1:1" x14ac:dyDescent="0.2">
      <c r="A1457" s="4"/>
    </row>
    <row r="1458" spans="1:1" x14ac:dyDescent="0.2">
      <c r="A1458" s="4"/>
    </row>
    <row r="1459" spans="1:1" x14ac:dyDescent="0.2">
      <c r="A1459" s="4"/>
    </row>
    <row r="1460" spans="1:1" x14ac:dyDescent="0.2">
      <c r="A1460" s="4"/>
    </row>
    <row r="1461" spans="1:1" x14ac:dyDescent="0.2">
      <c r="A1461" s="4"/>
    </row>
    <row r="1462" spans="1:1" x14ac:dyDescent="0.2">
      <c r="A1462" s="4"/>
    </row>
    <row r="1463" spans="1:1" x14ac:dyDescent="0.2">
      <c r="A1463" s="4"/>
    </row>
    <row r="1464" spans="1:1" x14ac:dyDescent="0.2">
      <c r="A1464" s="4"/>
    </row>
    <row r="1465" spans="1:1" x14ac:dyDescent="0.2">
      <c r="A1465" s="4"/>
    </row>
    <row r="1466" spans="1:1" x14ac:dyDescent="0.2">
      <c r="A1466" s="4"/>
    </row>
    <row r="1467" spans="1:1" x14ac:dyDescent="0.2">
      <c r="A1467" s="4"/>
    </row>
    <row r="1468" spans="1:1" x14ac:dyDescent="0.2">
      <c r="A1468" s="4"/>
    </row>
    <row r="1469" spans="1:1" x14ac:dyDescent="0.2">
      <c r="A1469" s="4"/>
    </row>
    <row r="1470" spans="1:1" x14ac:dyDescent="0.2">
      <c r="A1470" s="4"/>
    </row>
    <row r="1471" spans="1:1" x14ac:dyDescent="0.2">
      <c r="A1471" s="4"/>
    </row>
    <row r="1472" spans="1:1" x14ac:dyDescent="0.2">
      <c r="A1472" s="4"/>
    </row>
    <row r="1473" spans="1:1" x14ac:dyDescent="0.2">
      <c r="A1473" s="4"/>
    </row>
    <row r="1474" spans="1:1" x14ac:dyDescent="0.2">
      <c r="A1474" s="4"/>
    </row>
    <row r="1475" spans="1:1" x14ac:dyDescent="0.2">
      <c r="A1475" s="4"/>
    </row>
    <row r="1476" spans="1:1" x14ac:dyDescent="0.2">
      <c r="A1476" s="4"/>
    </row>
    <row r="1477" spans="1:1" x14ac:dyDescent="0.2">
      <c r="A1477" s="4"/>
    </row>
    <row r="1478" spans="1:1" x14ac:dyDescent="0.2">
      <c r="A1478" s="4"/>
    </row>
    <row r="1479" spans="1:1" x14ac:dyDescent="0.2">
      <c r="A1479" s="4"/>
    </row>
    <row r="1480" spans="1:1" x14ac:dyDescent="0.2">
      <c r="A1480" s="4"/>
    </row>
    <row r="1481" spans="1:1" x14ac:dyDescent="0.2">
      <c r="A1481" s="4"/>
    </row>
    <row r="1482" spans="1:1" x14ac:dyDescent="0.2">
      <c r="A1482" s="4"/>
    </row>
    <row r="1483" spans="1:1" x14ac:dyDescent="0.2">
      <c r="A1483" s="4"/>
    </row>
    <row r="1484" spans="1:1" x14ac:dyDescent="0.2">
      <c r="A1484" s="4"/>
    </row>
    <row r="1485" spans="1:1" x14ac:dyDescent="0.2">
      <c r="A1485" s="4"/>
    </row>
    <row r="1486" spans="1:1" x14ac:dyDescent="0.2">
      <c r="A1486" s="4"/>
    </row>
    <row r="1487" spans="1:1" x14ac:dyDescent="0.2">
      <c r="A1487" s="4"/>
    </row>
    <row r="1488" spans="1:1" x14ac:dyDescent="0.2">
      <c r="A1488" s="4"/>
    </row>
    <row r="1489" spans="1:1" x14ac:dyDescent="0.2">
      <c r="A1489" s="4"/>
    </row>
    <row r="1490" spans="1:1" x14ac:dyDescent="0.2">
      <c r="A1490" s="4"/>
    </row>
    <row r="1491" spans="1:1" x14ac:dyDescent="0.2">
      <c r="A1491" s="4"/>
    </row>
    <row r="1492" spans="1:1" x14ac:dyDescent="0.2">
      <c r="A1492" s="4"/>
    </row>
    <row r="1493" spans="1:1" x14ac:dyDescent="0.2">
      <c r="A1493" s="4"/>
    </row>
    <row r="1494" spans="1:1" x14ac:dyDescent="0.2">
      <c r="A1494" s="4"/>
    </row>
    <row r="1495" spans="1:1" x14ac:dyDescent="0.2">
      <c r="A1495" s="4"/>
    </row>
    <row r="1496" spans="1:1" x14ac:dyDescent="0.2">
      <c r="A1496" s="4"/>
    </row>
    <row r="1497" spans="1:1" x14ac:dyDescent="0.2">
      <c r="A1497" s="4"/>
    </row>
    <row r="1498" spans="1:1" x14ac:dyDescent="0.2">
      <c r="A1498" s="4"/>
    </row>
    <row r="1499" spans="1:1" x14ac:dyDescent="0.2">
      <c r="A1499" s="4"/>
    </row>
    <row r="1500" spans="1:1" x14ac:dyDescent="0.2">
      <c r="A1500" s="4"/>
    </row>
    <row r="1501" spans="1:1" x14ac:dyDescent="0.2">
      <c r="A1501" s="4"/>
    </row>
    <row r="1502" spans="1:1" x14ac:dyDescent="0.2">
      <c r="A1502" s="4"/>
    </row>
    <row r="1503" spans="1:1" x14ac:dyDescent="0.2">
      <c r="A1503" s="4"/>
    </row>
    <row r="1504" spans="1:1" x14ac:dyDescent="0.2">
      <c r="A1504" s="4"/>
    </row>
    <row r="1505" spans="1:1" x14ac:dyDescent="0.2">
      <c r="A1505" s="4"/>
    </row>
    <row r="1506" spans="1:1" x14ac:dyDescent="0.2">
      <c r="A1506" s="4"/>
    </row>
    <row r="1507" spans="1:1" x14ac:dyDescent="0.2">
      <c r="A1507" s="4"/>
    </row>
    <row r="1508" spans="1:1" x14ac:dyDescent="0.2">
      <c r="A1508" s="4"/>
    </row>
    <row r="1509" spans="1:1" x14ac:dyDescent="0.2">
      <c r="A1509" s="4"/>
    </row>
    <row r="1510" spans="1:1" x14ac:dyDescent="0.2">
      <c r="A1510" s="4"/>
    </row>
    <row r="1511" spans="1:1" x14ac:dyDescent="0.2">
      <c r="A1511" s="4"/>
    </row>
    <row r="1512" spans="1:1" x14ac:dyDescent="0.2">
      <c r="A1512" s="4"/>
    </row>
    <row r="1513" spans="1:1" x14ac:dyDescent="0.2">
      <c r="A1513" s="4"/>
    </row>
    <row r="1514" spans="1:1" x14ac:dyDescent="0.2">
      <c r="A1514" s="4"/>
    </row>
    <row r="1515" spans="1:1" x14ac:dyDescent="0.2">
      <c r="A1515" s="4"/>
    </row>
    <row r="1516" spans="1:1" x14ac:dyDescent="0.2">
      <c r="A1516" s="4"/>
    </row>
    <row r="1517" spans="1:1" x14ac:dyDescent="0.2">
      <c r="A1517" s="4"/>
    </row>
    <row r="1518" spans="1:1" x14ac:dyDescent="0.2">
      <c r="A1518" s="4"/>
    </row>
    <row r="1519" spans="1:1" x14ac:dyDescent="0.2">
      <c r="A1519" s="4"/>
    </row>
    <row r="1520" spans="1:1" x14ac:dyDescent="0.2">
      <c r="A1520" s="4"/>
    </row>
    <row r="1521" spans="1:1" x14ac:dyDescent="0.2">
      <c r="A1521" s="4"/>
    </row>
    <row r="1522" spans="1:1" x14ac:dyDescent="0.2">
      <c r="A1522" s="4"/>
    </row>
    <row r="1523" spans="1:1" x14ac:dyDescent="0.2">
      <c r="A1523" s="4"/>
    </row>
    <row r="1524" spans="1:1" x14ac:dyDescent="0.2">
      <c r="A1524" s="4"/>
    </row>
    <row r="1525" spans="1:1" x14ac:dyDescent="0.2">
      <c r="A1525" s="4"/>
    </row>
    <row r="1526" spans="1:1" x14ac:dyDescent="0.2">
      <c r="A1526" s="4"/>
    </row>
    <row r="1527" spans="1:1" x14ac:dyDescent="0.2">
      <c r="A1527" s="4"/>
    </row>
    <row r="1528" spans="1:1" x14ac:dyDescent="0.2">
      <c r="A1528" s="4"/>
    </row>
    <row r="1529" spans="1:1" x14ac:dyDescent="0.2">
      <c r="A1529" s="4"/>
    </row>
    <row r="1530" spans="1:1" x14ac:dyDescent="0.2">
      <c r="A1530" s="4"/>
    </row>
    <row r="1531" spans="1:1" x14ac:dyDescent="0.2">
      <c r="A1531" s="4"/>
    </row>
    <row r="1532" spans="1:1" x14ac:dyDescent="0.2">
      <c r="A1532" s="4"/>
    </row>
    <row r="1533" spans="1:1" x14ac:dyDescent="0.2">
      <c r="A1533" s="4"/>
    </row>
    <row r="1534" spans="1:1" x14ac:dyDescent="0.2">
      <c r="A1534" s="4"/>
    </row>
    <row r="1535" spans="1:1" x14ac:dyDescent="0.2">
      <c r="A1535" s="4"/>
    </row>
    <row r="1536" spans="1:1" x14ac:dyDescent="0.2">
      <c r="A1536" s="4"/>
    </row>
    <row r="1537" spans="1:1" x14ac:dyDescent="0.2">
      <c r="A1537" s="4"/>
    </row>
    <row r="1538" spans="1:1" x14ac:dyDescent="0.2">
      <c r="A1538" s="4"/>
    </row>
    <row r="1539" spans="1:1" x14ac:dyDescent="0.2">
      <c r="A1539" s="4"/>
    </row>
    <row r="1540" spans="1:1" x14ac:dyDescent="0.2">
      <c r="A1540" s="4"/>
    </row>
    <row r="1541" spans="1:1" x14ac:dyDescent="0.2">
      <c r="A1541" s="4"/>
    </row>
    <row r="1542" spans="1:1" x14ac:dyDescent="0.2">
      <c r="A1542" s="4"/>
    </row>
    <row r="1543" spans="1:1" x14ac:dyDescent="0.2">
      <c r="A1543" s="4"/>
    </row>
    <row r="1544" spans="1:1" x14ac:dyDescent="0.2">
      <c r="A1544" s="4"/>
    </row>
    <row r="1545" spans="1:1" x14ac:dyDescent="0.2">
      <c r="A1545" s="4"/>
    </row>
    <row r="1546" spans="1:1" x14ac:dyDescent="0.2">
      <c r="A1546" s="4"/>
    </row>
    <row r="1547" spans="1:1" x14ac:dyDescent="0.2">
      <c r="A1547" s="4"/>
    </row>
    <row r="1548" spans="1:1" x14ac:dyDescent="0.2">
      <c r="A1548" s="4"/>
    </row>
    <row r="1549" spans="1:1" x14ac:dyDescent="0.2">
      <c r="A1549" s="4"/>
    </row>
    <row r="1550" spans="1:1" x14ac:dyDescent="0.2">
      <c r="A1550" s="4"/>
    </row>
    <row r="1551" spans="1:1" x14ac:dyDescent="0.2">
      <c r="A1551" s="4"/>
    </row>
    <row r="1552" spans="1:1" x14ac:dyDescent="0.2">
      <c r="A1552" s="4"/>
    </row>
    <row r="1553" spans="1:1" x14ac:dyDescent="0.2">
      <c r="A1553" s="4"/>
    </row>
    <row r="1554" spans="1:1" x14ac:dyDescent="0.2">
      <c r="A1554" s="4"/>
    </row>
    <row r="1555" spans="1:1" x14ac:dyDescent="0.2">
      <c r="A1555" s="4"/>
    </row>
    <row r="1556" spans="1:1" x14ac:dyDescent="0.2">
      <c r="A1556" s="4"/>
    </row>
    <row r="1557" spans="1:1" x14ac:dyDescent="0.2">
      <c r="A1557" s="4"/>
    </row>
    <row r="1558" spans="1:1" x14ac:dyDescent="0.2">
      <c r="A1558" s="4"/>
    </row>
    <row r="1559" spans="1:1" x14ac:dyDescent="0.2">
      <c r="A1559" s="4"/>
    </row>
    <row r="1560" spans="1:1" x14ac:dyDescent="0.2">
      <c r="A1560" s="4"/>
    </row>
    <row r="1561" spans="1:1" x14ac:dyDescent="0.2">
      <c r="A1561" s="4"/>
    </row>
    <row r="1562" spans="1:1" x14ac:dyDescent="0.2">
      <c r="A1562" s="4"/>
    </row>
    <row r="1563" spans="1:1" x14ac:dyDescent="0.2">
      <c r="A1563" s="4"/>
    </row>
    <row r="1564" spans="1:1" x14ac:dyDescent="0.2">
      <c r="A1564" s="4"/>
    </row>
    <row r="1565" spans="1:1" x14ac:dyDescent="0.2">
      <c r="A1565" s="4"/>
    </row>
    <row r="1566" spans="1:1" x14ac:dyDescent="0.2">
      <c r="A1566" s="4"/>
    </row>
    <row r="1567" spans="1:1" x14ac:dyDescent="0.2">
      <c r="A1567" s="4"/>
    </row>
    <row r="1568" spans="1:1" x14ac:dyDescent="0.2">
      <c r="A1568" s="4"/>
    </row>
    <row r="1569" spans="1:1" x14ac:dyDescent="0.2">
      <c r="A1569" s="4"/>
    </row>
    <row r="1570" spans="1:1" x14ac:dyDescent="0.2">
      <c r="A1570" s="4"/>
    </row>
    <row r="1571" spans="1:1" x14ac:dyDescent="0.2">
      <c r="A1571" s="4"/>
    </row>
    <row r="1572" spans="1:1" x14ac:dyDescent="0.2">
      <c r="A1572" s="4"/>
    </row>
    <row r="1573" spans="1:1" x14ac:dyDescent="0.2">
      <c r="A1573" s="4"/>
    </row>
    <row r="1574" spans="1:1" x14ac:dyDescent="0.2">
      <c r="A1574" s="4"/>
    </row>
    <row r="1575" spans="1:1" x14ac:dyDescent="0.2">
      <c r="A1575" s="4"/>
    </row>
    <row r="1576" spans="1:1" x14ac:dyDescent="0.2">
      <c r="A1576" s="4"/>
    </row>
    <row r="1577" spans="1:1" x14ac:dyDescent="0.2">
      <c r="A1577" s="4"/>
    </row>
    <row r="1578" spans="1:1" x14ac:dyDescent="0.2">
      <c r="A1578" s="4"/>
    </row>
    <row r="1579" spans="1:1" x14ac:dyDescent="0.2">
      <c r="A1579" s="4"/>
    </row>
    <row r="1580" spans="1:1" x14ac:dyDescent="0.2">
      <c r="A1580" s="4"/>
    </row>
    <row r="1581" spans="1:1" x14ac:dyDescent="0.2">
      <c r="A1581" s="4"/>
    </row>
    <row r="1582" spans="1:1" x14ac:dyDescent="0.2">
      <c r="A1582" s="4"/>
    </row>
    <row r="1583" spans="1:1" x14ac:dyDescent="0.2">
      <c r="A1583" s="4"/>
    </row>
    <row r="1584" spans="1:1" x14ac:dyDescent="0.2">
      <c r="A1584" s="4"/>
    </row>
    <row r="1585" spans="1:1" x14ac:dyDescent="0.2">
      <c r="A1585" s="4"/>
    </row>
    <row r="1586" spans="1:1" x14ac:dyDescent="0.2">
      <c r="A1586" s="4"/>
    </row>
    <row r="1587" spans="1:1" x14ac:dyDescent="0.2">
      <c r="A1587" s="4"/>
    </row>
    <row r="1588" spans="1:1" x14ac:dyDescent="0.2">
      <c r="A1588" s="4"/>
    </row>
    <row r="1589" spans="1:1" x14ac:dyDescent="0.2">
      <c r="A1589" s="4"/>
    </row>
    <row r="1590" spans="1:1" x14ac:dyDescent="0.2">
      <c r="A1590" s="4"/>
    </row>
    <row r="1591" spans="1:1" x14ac:dyDescent="0.2">
      <c r="A1591" s="4"/>
    </row>
    <row r="1592" spans="1:1" x14ac:dyDescent="0.2">
      <c r="A1592" s="4"/>
    </row>
    <row r="1593" spans="1:1" x14ac:dyDescent="0.2">
      <c r="A1593" s="4"/>
    </row>
    <row r="1594" spans="1:1" x14ac:dyDescent="0.2">
      <c r="A1594" s="4"/>
    </row>
    <row r="1595" spans="1:1" x14ac:dyDescent="0.2">
      <c r="A1595" s="4"/>
    </row>
    <row r="1596" spans="1:1" x14ac:dyDescent="0.2">
      <c r="A1596" s="4"/>
    </row>
    <row r="1597" spans="1:1" x14ac:dyDescent="0.2">
      <c r="A1597" s="4"/>
    </row>
    <row r="1598" spans="1:1" x14ac:dyDescent="0.2">
      <c r="A1598" s="4"/>
    </row>
    <row r="1599" spans="1:1" x14ac:dyDescent="0.2">
      <c r="A1599" s="4"/>
    </row>
    <row r="1600" spans="1:1" x14ac:dyDescent="0.2">
      <c r="A1600" s="4"/>
    </row>
    <row r="1601" spans="1:1" x14ac:dyDescent="0.2">
      <c r="A1601" s="4"/>
    </row>
    <row r="1602" spans="1:1" x14ac:dyDescent="0.2">
      <c r="A1602" s="4"/>
    </row>
    <row r="1603" spans="1:1" x14ac:dyDescent="0.2">
      <c r="A1603" s="4"/>
    </row>
    <row r="1604" spans="1:1" x14ac:dyDescent="0.2">
      <c r="A1604" s="4"/>
    </row>
    <row r="1605" spans="1:1" x14ac:dyDescent="0.2">
      <c r="A1605" s="4"/>
    </row>
    <row r="1606" spans="1:1" x14ac:dyDescent="0.2">
      <c r="A1606" s="4"/>
    </row>
    <row r="1607" spans="1:1" x14ac:dyDescent="0.2">
      <c r="A1607" s="4"/>
    </row>
    <row r="1608" spans="1:1" x14ac:dyDescent="0.2">
      <c r="A1608" s="4"/>
    </row>
    <row r="1609" spans="1:1" x14ac:dyDescent="0.2">
      <c r="A1609" s="4"/>
    </row>
    <row r="1610" spans="1:1" x14ac:dyDescent="0.2">
      <c r="A1610" s="4"/>
    </row>
    <row r="1611" spans="1:1" x14ac:dyDescent="0.2">
      <c r="A1611" s="4"/>
    </row>
    <row r="1612" spans="1:1" x14ac:dyDescent="0.2">
      <c r="A1612" s="4"/>
    </row>
    <row r="1613" spans="1:1" x14ac:dyDescent="0.2">
      <c r="A1613" s="4"/>
    </row>
    <row r="1614" spans="1:1" x14ac:dyDescent="0.2">
      <c r="A1614" s="4"/>
    </row>
    <row r="1615" spans="1:1" x14ac:dyDescent="0.2">
      <c r="A1615" s="4"/>
    </row>
    <row r="1616" spans="1:1" x14ac:dyDescent="0.2">
      <c r="A1616" s="4"/>
    </row>
    <row r="1617" spans="1:1" x14ac:dyDescent="0.2">
      <c r="A1617" s="4"/>
    </row>
    <row r="1618" spans="1:1" x14ac:dyDescent="0.2">
      <c r="A1618" s="4"/>
    </row>
    <row r="1619" spans="1:1" x14ac:dyDescent="0.2">
      <c r="A1619" s="4"/>
    </row>
    <row r="1620" spans="1:1" x14ac:dyDescent="0.2">
      <c r="A1620" s="4"/>
    </row>
    <row r="1621" spans="1:1" x14ac:dyDescent="0.2">
      <c r="A1621" s="4"/>
    </row>
    <row r="1622" spans="1:1" x14ac:dyDescent="0.2">
      <c r="A1622" s="4"/>
    </row>
    <row r="1623" spans="1:1" x14ac:dyDescent="0.2">
      <c r="A1623" s="4"/>
    </row>
    <row r="1624" spans="1:1" x14ac:dyDescent="0.2">
      <c r="A1624" s="4"/>
    </row>
    <row r="1625" spans="1:1" x14ac:dyDescent="0.2">
      <c r="A1625" s="4"/>
    </row>
    <row r="1626" spans="1:1" x14ac:dyDescent="0.2">
      <c r="A1626" s="4"/>
    </row>
    <row r="1627" spans="1:1" x14ac:dyDescent="0.2">
      <c r="A1627" s="4"/>
    </row>
    <row r="1628" spans="1:1" x14ac:dyDescent="0.2">
      <c r="A1628" s="4"/>
    </row>
    <row r="1629" spans="1:1" x14ac:dyDescent="0.2">
      <c r="A1629" s="4"/>
    </row>
    <row r="1630" spans="1:1" x14ac:dyDescent="0.2">
      <c r="A1630" s="4"/>
    </row>
    <row r="1631" spans="1:1" x14ac:dyDescent="0.2">
      <c r="A1631" s="4"/>
    </row>
    <row r="1632" spans="1:1" x14ac:dyDescent="0.2">
      <c r="A1632" s="4"/>
    </row>
    <row r="1633" spans="1:1" x14ac:dyDescent="0.2">
      <c r="A1633" s="4"/>
    </row>
    <row r="1634" spans="1:1" x14ac:dyDescent="0.2">
      <c r="A1634" s="4"/>
    </row>
    <row r="1635" spans="1:1" x14ac:dyDescent="0.2">
      <c r="A1635" s="4"/>
    </row>
    <row r="1636" spans="1:1" x14ac:dyDescent="0.2">
      <c r="A1636" s="4"/>
    </row>
    <row r="1637" spans="1:1" x14ac:dyDescent="0.2">
      <c r="A1637" s="4"/>
    </row>
    <row r="1638" spans="1:1" x14ac:dyDescent="0.2">
      <c r="A1638" s="4"/>
    </row>
    <row r="1639" spans="1:1" x14ac:dyDescent="0.2">
      <c r="A1639" s="4"/>
    </row>
    <row r="1640" spans="1:1" x14ac:dyDescent="0.2">
      <c r="A1640" s="4"/>
    </row>
    <row r="1641" spans="1:1" x14ac:dyDescent="0.2">
      <c r="A1641" s="4"/>
    </row>
    <row r="1642" spans="1:1" x14ac:dyDescent="0.2">
      <c r="A1642" s="4"/>
    </row>
    <row r="1643" spans="1:1" x14ac:dyDescent="0.2">
      <c r="A1643" s="4"/>
    </row>
    <row r="1644" spans="1:1" x14ac:dyDescent="0.2">
      <c r="A1644" s="4"/>
    </row>
    <row r="1645" spans="1:1" x14ac:dyDescent="0.2">
      <c r="A1645" s="4"/>
    </row>
    <row r="1646" spans="1:1" x14ac:dyDescent="0.2">
      <c r="A1646" s="4"/>
    </row>
    <row r="1647" spans="1:1" x14ac:dyDescent="0.2">
      <c r="A1647" s="4"/>
    </row>
    <row r="1648" spans="1:1" x14ac:dyDescent="0.2">
      <c r="A1648" s="4"/>
    </row>
    <row r="1649" spans="1:1" x14ac:dyDescent="0.2">
      <c r="A1649" s="4"/>
    </row>
    <row r="1650" spans="1:1" x14ac:dyDescent="0.2">
      <c r="A1650" s="4"/>
    </row>
    <row r="1651" spans="1:1" x14ac:dyDescent="0.2">
      <c r="A1651" s="4"/>
    </row>
    <row r="1652" spans="1:1" x14ac:dyDescent="0.2">
      <c r="A1652" s="4"/>
    </row>
    <row r="1653" spans="1:1" x14ac:dyDescent="0.2">
      <c r="A1653" s="4"/>
    </row>
    <row r="1654" spans="1:1" x14ac:dyDescent="0.2">
      <c r="A1654" s="4"/>
    </row>
    <row r="1655" spans="1:1" x14ac:dyDescent="0.2">
      <c r="A1655" s="4"/>
    </row>
    <row r="1656" spans="1:1" x14ac:dyDescent="0.2">
      <c r="A1656" s="4"/>
    </row>
    <row r="1657" spans="1:1" x14ac:dyDescent="0.2">
      <c r="A1657" s="4"/>
    </row>
    <row r="1658" spans="1:1" x14ac:dyDescent="0.2">
      <c r="A1658" s="4"/>
    </row>
    <row r="1659" spans="1:1" x14ac:dyDescent="0.2">
      <c r="A1659" s="4"/>
    </row>
    <row r="1660" spans="1:1" x14ac:dyDescent="0.2">
      <c r="A1660" s="4"/>
    </row>
    <row r="1661" spans="1:1" x14ac:dyDescent="0.2">
      <c r="A1661" s="4"/>
    </row>
    <row r="1662" spans="1:1" x14ac:dyDescent="0.2">
      <c r="A1662" s="4"/>
    </row>
    <row r="1663" spans="1:1" x14ac:dyDescent="0.2">
      <c r="A1663" s="4"/>
    </row>
    <row r="1664" spans="1:1" x14ac:dyDescent="0.2">
      <c r="A1664" s="4"/>
    </row>
    <row r="1665" spans="1:1" x14ac:dyDescent="0.2">
      <c r="A1665" s="4"/>
    </row>
    <row r="1666" spans="1:1" x14ac:dyDescent="0.2">
      <c r="A1666" s="4"/>
    </row>
    <row r="1667" spans="1:1" x14ac:dyDescent="0.2">
      <c r="A1667" s="4"/>
    </row>
    <row r="1668" spans="1:1" x14ac:dyDescent="0.2">
      <c r="A1668" s="4"/>
    </row>
    <row r="1669" spans="1:1" x14ac:dyDescent="0.2">
      <c r="A1669" s="4"/>
    </row>
    <row r="1670" spans="1:1" x14ac:dyDescent="0.2">
      <c r="A1670" s="4"/>
    </row>
    <row r="1671" spans="1:1" x14ac:dyDescent="0.2">
      <c r="A1671" s="4"/>
    </row>
    <row r="1672" spans="1:1" x14ac:dyDescent="0.2">
      <c r="A1672" s="4"/>
    </row>
    <row r="1673" spans="1:1" x14ac:dyDescent="0.2">
      <c r="A1673" s="4"/>
    </row>
    <row r="1674" spans="1:1" x14ac:dyDescent="0.2">
      <c r="A1674" s="4"/>
    </row>
    <row r="1675" spans="1:1" x14ac:dyDescent="0.2">
      <c r="A1675" s="4"/>
    </row>
    <row r="1676" spans="1:1" x14ac:dyDescent="0.2">
      <c r="A1676" s="4"/>
    </row>
    <row r="1677" spans="1:1" x14ac:dyDescent="0.2">
      <c r="A1677" s="4"/>
    </row>
    <row r="1678" spans="1:1" x14ac:dyDescent="0.2">
      <c r="A1678" s="4"/>
    </row>
    <row r="1679" spans="1:1" x14ac:dyDescent="0.2">
      <c r="A1679" s="4"/>
    </row>
    <row r="1680" spans="1:1" x14ac:dyDescent="0.2">
      <c r="A1680" s="4"/>
    </row>
    <row r="1681" spans="1:1" x14ac:dyDescent="0.2">
      <c r="A1681" s="4"/>
    </row>
    <row r="1682" spans="1:1" x14ac:dyDescent="0.2">
      <c r="A1682" s="4"/>
    </row>
    <row r="1683" spans="1:1" x14ac:dyDescent="0.2">
      <c r="A1683" s="4"/>
    </row>
    <row r="1684" spans="1:1" x14ac:dyDescent="0.2">
      <c r="A1684" s="4"/>
    </row>
    <row r="1685" spans="1:1" x14ac:dyDescent="0.2">
      <c r="A1685" s="4"/>
    </row>
    <row r="1686" spans="1:1" x14ac:dyDescent="0.2">
      <c r="A1686" s="4"/>
    </row>
    <row r="1687" spans="1:1" x14ac:dyDescent="0.2">
      <c r="A1687" s="4"/>
    </row>
    <row r="1688" spans="1:1" x14ac:dyDescent="0.2">
      <c r="A1688" s="4"/>
    </row>
    <row r="1689" spans="1:1" x14ac:dyDescent="0.2">
      <c r="A1689" s="4"/>
    </row>
    <row r="1690" spans="1:1" x14ac:dyDescent="0.2">
      <c r="A1690" s="4"/>
    </row>
    <row r="1691" spans="1:1" x14ac:dyDescent="0.2">
      <c r="A1691" s="4"/>
    </row>
    <row r="1692" spans="1:1" x14ac:dyDescent="0.2">
      <c r="A1692" s="4"/>
    </row>
    <row r="1693" spans="1:1" x14ac:dyDescent="0.2">
      <c r="A1693" s="4"/>
    </row>
    <row r="1694" spans="1:1" x14ac:dyDescent="0.2">
      <c r="A1694" s="4"/>
    </row>
    <row r="1695" spans="1:1" x14ac:dyDescent="0.2">
      <c r="A1695" s="4"/>
    </row>
    <row r="1696" spans="1:1" x14ac:dyDescent="0.2">
      <c r="A1696" s="4"/>
    </row>
    <row r="1697" spans="1:1" x14ac:dyDescent="0.2">
      <c r="A1697" s="4"/>
    </row>
    <row r="1698" spans="1:1" x14ac:dyDescent="0.2">
      <c r="A1698" s="4"/>
    </row>
    <row r="1699" spans="1:1" x14ac:dyDescent="0.2">
      <c r="A1699" s="4"/>
    </row>
    <row r="1700" spans="1:1" x14ac:dyDescent="0.2">
      <c r="A1700" s="4"/>
    </row>
    <row r="1701" spans="1:1" x14ac:dyDescent="0.2">
      <c r="A1701" s="4"/>
    </row>
    <row r="1702" spans="1:1" x14ac:dyDescent="0.2">
      <c r="A1702" s="4"/>
    </row>
    <row r="1703" spans="1:1" x14ac:dyDescent="0.2">
      <c r="A1703" s="4"/>
    </row>
    <row r="1704" spans="1:1" x14ac:dyDescent="0.2">
      <c r="A1704" s="4"/>
    </row>
    <row r="1705" spans="1:1" x14ac:dyDescent="0.2">
      <c r="A1705" s="4"/>
    </row>
    <row r="1706" spans="1:1" x14ac:dyDescent="0.2">
      <c r="A1706" s="4"/>
    </row>
    <row r="1707" spans="1:1" x14ac:dyDescent="0.2">
      <c r="A1707" s="4"/>
    </row>
    <row r="1708" spans="1:1" x14ac:dyDescent="0.2">
      <c r="A1708" s="4"/>
    </row>
    <row r="1709" spans="1:1" x14ac:dyDescent="0.2">
      <c r="A1709" s="4"/>
    </row>
    <row r="1710" spans="1:1" x14ac:dyDescent="0.2">
      <c r="A1710" s="4"/>
    </row>
    <row r="1711" spans="1:1" x14ac:dyDescent="0.2">
      <c r="A1711" s="4"/>
    </row>
    <row r="1712" spans="1:1" x14ac:dyDescent="0.2">
      <c r="A1712" s="4"/>
    </row>
    <row r="1713" spans="1:1" x14ac:dyDescent="0.2">
      <c r="A1713" s="4"/>
    </row>
    <row r="1714" spans="1:1" x14ac:dyDescent="0.2">
      <c r="A1714" s="4"/>
    </row>
    <row r="1715" spans="1:1" x14ac:dyDescent="0.2">
      <c r="A1715" s="4"/>
    </row>
    <row r="1716" spans="1:1" x14ac:dyDescent="0.2">
      <c r="A1716" s="4"/>
    </row>
    <row r="1717" spans="1:1" x14ac:dyDescent="0.2">
      <c r="A1717" s="4"/>
    </row>
    <row r="1718" spans="1:1" x14ac:dyDescent="0.2">
      <c r="A1718" s="4"/>
    </row>
    <row r="1719" spans="1:1" x14ac:dyDescent="0.2">
      <c r="A1719" s="4"/>
    </row>
    <row r="1720" spans="1:1" x14ac:dyDescent="0.2">
      <c r="A1720" s="4"/>
    </row>
    <row r="1721" spans="1:1" x14ac:dyDescent="0.2">
      <c r="A1721" s="4"/>
    </row>
    <row r="1722" spans="1:1" x14ac:dyDescent="0.2">
      <c r="A1722" s="4"/>
    </row>
    <row r="1723" spans="1:1" x14ac:dyDescent="0.2">
      <c r="A1723" s="4"/>
    </row>
    <row r="1724" spans="1:1" x14ac:dyDescent="0.2">
      <c r="A1724" s="4"/>
    </row>
    <row r="1725" spans="1:1" x14ac:dyDescent="0.2">
      <c r="A1725" s="4"/>
    </row>
    <row r="1726" spans="1:1" x14ac:dyDescent="0.2">
      <c r="A1726" s="4"/>
    </row>
    <row r="1727" spans="1:1" x14ac:dyDescent="0.2">
      <c r="A1727" s="4"/>
    </row>
    <row r="1728" spans="1:1" x14ac:dyDescent="0.2">
      <c r="A1728" s="4"/>
    </row>
    <row r="1729" spans="1:1" x14ac:dyDescent="0.2">
      <c r="A1729" s="4"/>
    </row>
    <row r="1730" spans="1:1" x14ac:dyDescent="0.2">
      <c r="A1730" s="4"/>
    </row>
    <row r="1731" spans="1:1" x14ac:dyDescent="0.2">
      <c r="A1731" s="4"/>
    </row>
    <row r="1732" spans="1:1" x14ac:dyDescent="0.2">
      <c r="A1732" s="4"/>
    </row>
    <row r="1733" spans="1:1" x14ac:dyDescent="0.2">
      <c r="A1733" s="4"/>
    </row>
    <row r="1734" spans="1:1" x14ac:dyDescent="0.2">
      <c r="A1734" s="4"/>
    </row>
    <row r="1735" spans="1:1" x14ac:dyDescent="0.2">
      <c r="A1735" s="4"/>
    </row>
    <row r="1736" spans="1:1" x14ac:dyDescent="0.2">
      <c r="A1736" s="4"/>
    </row>
    <row r="1737" spans="1:1" x14ac:dyDescent="0.2">
      <c r="A1737" s="4"/>
    </row>
    <row r="1738" spans="1:1" x14ac:dyDescent="0.2">
      <c r="A1738" s="4"/>
    </row>
    <row r="1739" spans="1:1" x14ac:dyDescent="0.2">
      <c r="A1739" s="4"/>
    </row>
    <row r="1740" spans="1:1" x14ac:dyDescent="0.2">
      <c r="A1740" s="4"/>
    </row>
    <row r="1741" spans="1:1" x14ac:dyDescent="0.2">
      <c r="A1741" s="4"/>
    </row>
    <row r="1742" spans="1:1" x14ac:dyDescent="0.2">
      <c r="A1742" s="4"/>
    </row>
    <row r="1743" spans="1:1" x14ac:dyDescent="0.2">
      <c r="A1743" s="4"/>
    </row>
    <row r="1744" spans="1:1" x14ac:dyDescent="0.2">
      <c r="A1744" s="4"/>
    </row>
    <row r="1745" spans="1:1" x14ac:dyDescent="0.2">
      <c r="A1745" s="4"/>
    </row>
    <row r="1746" spans="1:1" x14ac:dyDescent="0.2">
      <c r="A1746" s="4"/>
    </row>
    <row r="1747" spans="1:1" x14ac:dyDescent="0.2">
      <c r="A1747" s="4"/>
    </row>
    <row r="1748" spans="1:1" x14ac:dyDescent="0.2">
      <c r="A1748" s="4"/>
    </row>
    <row r="1749" spans="1:1" x14ac:dyDescent="0.2">
      <c r="A1749" s="4"/>
    </row>
    <row r="1750" spans="1:1" x14ac:dyDescent="0.2">
      <c r="A1750" s="4"/>
    </row>
    <row r="1751" spans="1:1" x14ac:dyDescent="0.2">
      <c r="A1751" s="4"/>
    </row>
    <row r="1752" spans="1:1" x14ac:dyDescent="0.2">
      <c r="A1752" s="4"/>
    </row>
    <row r="1753" spans="1:1" x14ac:dyDescent="0.2">
      <c r="A1753" s="4"/>
    </row>
    <row r="1754" spans="1:1" x14ac:dyDescent="0.2">
      <c r="A1754" s="4"/>
    </row>
    <row r="1755" spans="1:1" x14ac:dyDescent="0.2">
      <c r="A1755" s="4"/>
    </row>
    <row r="1756" spans="1:1" x14ac:dyDescent="0.2">
      <c r="A1756" s="4"/>
    </row>
    <row r="1757" spans="1:1" x14ac:dyDescent="0.2">
      <c r="A1757" s="4"/>
    </row>
    <row r="1758" spans="1:1" x14ac:dyDescent="0.2">
      <c r="A1758" s="4"/>
    </row>
    <row r="1759" spans="1:1" x14ac:dyDescent="0.2">
      <c r="A1759" s="4"/>
    </row>
    <row r="1760" spans="1:1" x14ac:dyDescent="0.2">
      <c r="A1760" s="4"/>
    </row>
    <row r="1761" spans="1:1" x14ac:dyDescent="0.2">
      <c r="A1761" s="4"/>
    </row>
    <row r="1762" spans="1:1" x14ac:dyDescent="0.2">
      <c r="A1762" s="4"/>
    </row>
    <row r="1763" spans="1:1" x14ac:dyDescent="0.2">
      <c r="A1763" s="4"/>
    </row>
    <row r="1764" spans="1:1" x14ac:dyDescent="0.2">
      <c r="A1764" s="4"/>
    </row>
    <row r="1765" spans="1:1" x14ac:dyDescent="0.2">
      <c r="A1765" s="4"/>
    </row>
    <row r="1766" spans="1:1" x14ac:dyDescent="0.2">
      <c r="A1766" s="4"/>
    </row>
    <row r="1767" spans="1:1" x14ac:dyDescent="0.2">
      <c r="A1767" s="4"/>
    </row>
    <row r="1768" spans="1:1" x14ac:dyDescent="0.2">
      <c r="A1768" s="4"/>
    </row>
    <row r="1769" spans="1:1" x14ac:dyDescent="0.2">
      <c r="A1769" s="4"/>
    </row>
    <row r="1770" spans="1:1" x14ac:dyDescent="0.2">
      <c r="A1770" s="4"/>
    </row>
    <row r="1771" spans="1:1" x14ac:dyDescent="0.2">
      <c r="A1771" s="4"/>
    </row>
    <row r="1772" spans="1:1" x14ac:dyDescent="0.2">
      <c r="A1772" s="4"/>
    </row>
    <row r="1773" spans="1:1" x14ac:dyDescent="0.2">
      <c r="A1773" s="4"/>
    </row>
    <row r="1774" spans="1:1" x14ac:dyDescent="0.2">
      <c r="A1774" s="4"/>
    </row>
    <row r="1775" spans="1:1" x14ac:dyDescent="0.2">
      <c r="A1775" s="4"/>
    </row>
    <row r="1776" spans="1:1" x14ac:dyDescent="0.2">
      <c r="A1776" s="4"/>
    </row>
    <row r="1777" spans="1:1" x14ac:dyDescent="0.2">
      <c r="A1777" s="4"/>
    </row>
    <row r="1778" spans="1:1" x14ac:dyDescent="0.2">
      <c r="A1778" s="4"/>
    </row>
    <row r="1779" spans="1:1" x14ac:dyDescent="0.2">
      <c r="A1779" s="4"/>
    </row>
    <row r="1780" spans="1:1" x14ac:dyDescent="0.2">
      <c r="A1780" s="4"/>
    </row>
    <row r="1781" spans="1:1" x14ac:dyDescent="0.2">
      <c r="A1781" s="4"/>
    </row>
    <row r="1782" spans="1:1" x14ac:dyDescent="0.2">
      <c r="A1782" s="4"/>
    </row>
    <row r="1783" spans="1:1" x14ac:dyDescent="0.2">
      <c r="A1783" s="4"/>
    </row>
    <row r="1784" spans="1:1" x14ac:dyDescent="0.2">
      <c r="A1784" s="4"/>
    </row>
    <row r="1785" spans="1:1" x14ac:dyDescent="0.2">
      <c r="A1785" s="4"/>
    </row>
    <row r="1786" spans="1:1" x14ac:dyDescent="0.2">
      <c r="A1786" s="4"/>
    </row>
    <row r="1787" spans="1:1" x14ac:dyDescent="0.2">
      <c r="A1787" s="4"/>
    </row>
    <row r="1788" spans="1:1" x14ac:dyDescent="0.2">
      <c r="A1788" s="4"/>
    </row>
    <row r="1789" spans="1:1" x14ac:dyDescent="0.2">
      <c r="A1789" s="4"/>
    </row>
    <row r="1790" spans="1:1" x14ac:dyDescent="0.2">
      <c r="A1790" s="4"/>
    </row>
    <row r="1791" spans="1:1" x14ac:dyDescent="0.2">
      <c r="A1791" s="4"/>
    </row>
    <row r="1792" spans="1:1" x14ac:dyDescent="0.2">
      <c r="A1792" s="4"/>
    </row>
    <row r="1793" spans="1:1" x14ac:dyDescent="0.2">
      <c r="A1793" s="4"/>
    </row>
    <row r="1794" spans="1:1" x14ac:dyDescent="0.2">
      <c r="A1794" s="4"/>
    </row>
    <row r="1795" spans="1:1" x14ac:dyDescent="0.2">
      <c r="A1795" s="4"/>
    </row>
    <row r="1796" spans="1:1" x14ac:dyDescent="0.2">
      <c r="A1796" s="4"/>
    </row>
    <row r="1797" spans="1:1" x14ac:dyDescent="0.2">
      <c r="A1797" s="4"/>
    </row>
    <row r="1798" spans="1:1" x14ac:dyDescent="0.2">
      <c r="A1798" s="4"/>
    </row>
    <row r="1799" spans="1:1" x14ac:dyDescent="0.2">
      <c r="A1799" s="4"/>
    </row>
    <row r="1800" spans="1:1" x14ac:dyDescent="0.2">
      <c r="A1800" s="4"/>
    </row>
    <row r="1801" spans="1:1" x14ac:dyDescent="0.2">
      <c r="A1801" s="4"/>
    </row>
    <row r="1802" spans="1:1" x14ac:dyDescent="0.2">
      <c r="A1802" s="4"/>
    </row>
    <row r="1803" spans="1:1" x14ac:dyDescent="0.2">
      <c r="A1803" s="4"/>
    </row>
    <row r="1804" spans="1:1" x14ac:dyDescent="0.2">
      <c r="A1804" s="4"/>
    </row>
    <row r="1805" spans="1:1" x14ac:dyDescent="0.2">
      <c r="A1805" s="4"/>
    </row>
    <row r="1806" spans="1:1" x14ac:dyDescent="0.2">
      <c r="A1806" s="4"/>
    </row>
    <row r="1807" spans="1:1" x14ac:dyDescent="0.2">
      <c r="A1807" s="4"/>
    </row>
    <row r="1808" spans="1:1" x14ac:dyDescent="0.2">
      <c r="A1808" s="4"/>
    </row>
    <row r="1809" spans="1:1" x14ac:dyDescent="0.2">
      <c r="A1809" s="4"/>
    </row>
    <row r="1810" spans="1:1" x14ac:dyDescent="0.2">
      <c r="A1810" s="4"/>
    </row>
    <row r="1811" spans="1:1" x14ac:dyDescent="0.2">
      <c r="A1811" s="4"/>
    </row>
    <row r="1812" spans="1:1" x14ac:dyDescent="0.2">
      <c r="A1812" s="4"/>
    </row>
    <row r="1813" spans="1:1" x14ac:dyDescent="0.2">
      <c r="A1813" s="4"/>
    </row>
    <row r="1814" spans="1:1" x14ac:dyDescent="0.2">
      <c r="A1814" s="4"/>
    </row>
    <row r="1815" spans="1:1" x14ac:dyDescent="0.2">
      <c r="A1815" s="4"/>
    </row>
    <row r="1816" spans="1:1" x14ac:dyDescent="0.2">
      <c r="A1816" s="4"/>
    </row>
    <row r="1817" spans="1:1" x14ac:dyDescent="0.2">
      <c r="A1817" s="4"/>
    </row>
    <row r="1818" spans="1:1" x14ac:dyDescent="0.2">
      <c r="A1818" s="4"/>
    </row>
    <row r="1819" spans="1:1" x14ac:dyDescent="0.2">
      <c r="A1819" s="4"/>
    </row>
    <row r="1820" spans="1:1" x14ac:dyDescent="0.2">
      <c r="A1820" s="4"/>
    </row>
    <row r="1821" spans="1:1" x14ac:dyDescent="0.2">
      <c r="A1821" s="4"/>
    </row>
    <row r="1822" spans="1:1" x14ac:dyDescent="0.2">
      <c r="A1822" s="4"/>
    </row>
    <row r="1823" spans="1:1" x14ac:dyDescent="0.2">
      <c r="A1823" s="4"/>
    </row>
    <row r="1824" spans="1:1" x14ac:dyDescent="0.2">
      <c r="A1824" s="4"/>
    </row>
    <row r="1825" spans="1:1" x14ac:dyDescent="0.2">
      <c r="A1825" s="4"/>
    </row>
    <row r="1826" spans="1:1" x14ac:dyDescent="0.2">
      <c r="A1826" s="4"/>
    </row>
    <row r="1827" spans="1:1" x14ac:dyDescent="0.2">
      <c r="A1827" s="4"/>
    </row>
    <row r="1828" spans="1:1" x14ac:dyDescent="0.2">
      <c r="A1828" s="4"/>
    </row>
    <row r="1829" spans="1:1" x14ac:dyDescent="0.2">
      <c r="A1829" s="4"/>
    </row>
    <row r="1830" spans="1:1" x14ac:dyDescent="0.2">
      <c r="A1830" s="4"/>
    </row>
    <row r="1831" spans="1:1" x14ac:dyDescent="0.2">
      <c r="A1831" s="4"/>
    </row>
    <row r="1832" spans="1:1" x14ac:dyDescent="0.2">
      <c r="A1832" s="4"/>
    </row>
    <row r="1833" spans="1:1" x14ac:dyDescent="0.2">
      <c r="A1833" s="4"/>
    </row>
    <row r="1834" spans="1:1" x14ac:dyDescent="0.2">
      <c r="A1834" s="4"/>
    </row>
    <row r="1835" spans="1:1" x14ac:dyDescent="0.2">
      <c r="A1835" s="4"/>
    </row>
    <row r="1836" spans="1:1" x14ac:dyDescent="0.2">
      <c r="A1836" s="4"/>
    </row>
    <row r="1837" spans="1:1" x14ac:dyDescent="0.2">
      <c r="A1837" s="4"/>
    </row>
    <row r="1838" spans="1:1" x14ac:dyDescent="0.2">
      <c r="A1838" s="4"/>
    </row>
    <row r="1839" spans="1:1" x14ac:dyDescent="0.2">
      <c r="A1839" s="4"/>
    </row>
    <row r="1840" spans="1:1" x14ac:dyDescent="0.2">
      <c r="A1840" s="4"/>
    </row>
    <row r="1841" spans="1:1" x14ac:dyDescent="0.2">
      <c r="A1841" s="4"/>
    </row>
    <row r="1842" spans="1:1" x14ac:dyDescent="0.2">
      <c r="A1842" s="4"/>
    </row>
    <row r="1843" spans="1:1" x14ac:dyDescent="0.2">
      <c r="A1843" s="4"/>
    </row>
    <row r="1844" spans="1:1" x14ac:dyDescent="0.2">
      <c r="A1844" s="4"/>
    </row>
    <row r="1845" spans="1:1" x14ac:dyDescent="0.2">
      <c r="A1845" s="4"/>
    </row>
    <row r="1846" spans="1:1" x14ac:dyDescent="0.2">
      <c r="A1846" s="4"/>
    </row>
    <row r="1847" spans="1:1" x14ac:dyDescent="0.2">
      <c r="A1847" s="4"/>
    </row>
    <row r="1848" spans="1:1" x14ac:dyDescent="0.2">
      <c r="A1848" s="4"/>
    </row>
    <row r="1849" spans="1:1" x14ac:dyDescent="0.2">
      <c r="A1849" s="4"/>
    </row>
    <row r="1850" spans="1:1" x14ac:dyDescent="0.2">
      <c r="A1850" s="4"/>
    </row>
    <row r="1851" spans="1:1" x14ac:dyDescent="0.2">
      <c r="A1851" s="4"/>
    </row>
    <row r="1852" spans="1:1" x14ac:dyDescent="0.2">
      <c r="A1852" s="4"/>
    </row>
    <row r="1853" spans="1:1" x14ac:dyDescent="0.2">
      <c r="A1853" s="4"/>
    </row>
    <row r="1854" spans="1:1" x14ac:dyDescent="0.2">
      <c r="A1854" s="4"/>
    </row>
    <row r="1855" spans="1:1" x14ac:dyDescent="0.2">
      <c r="A1855" s="4"/>
    </row>
    <row r="1856" spans="1:1" x14ac:dyDescent="0.2">
      <c r="A1856" s="4"/>
    </row>
    <row r="1857" spans="1:1" x14ac:dyDescent="0.2">
      <c r="A1857" s="4"/>
    </row>
    <row r="1858" spans="1:1" x14ac:dyDescent="0.2">
      <c r="A1858" s="4"/>
    </row>
    <row r="1859" spans="1:1" x14ac:dyDescent="0.2">
      <c r="A1859" s="4"/>
    </row>
    <row r="1860" spans="1:1" x14ac:dyDescent="0.2">
      <c r="A1860" s="4"/>
    </row>
    <row r="1861" spans="1:1" x14ac:dyDescent="0.2">
      <c r="A1861" s="4"/>
    </row>
    <row r="1862" spans="1:1" x14ac:dyDescent="0.2">
      <c r="A1862" s="4"/>
    </row>
    <row r="1863" spans="1:1" x14ac:dyDescent="0.2">
      <c r="A1863" s="4"/>
    </row>
    <row r="1864" spans="1:1" x14ac:dyDescent="0.2">
      <c r="A1864" s="4"/>
    </row>
    <row r="1865" spans="1:1" x14ac:dyDescent="0.2">
      <c r="A1865" s="4"/>
    </row>
    <row r="1866" spans="1:1" x14ac:dyDescent="0.2">
      <c r="A1866" s="4"/>
    </row>
    <row r="1867" spans="1:1" x14ac:dyDescent="0.2">
      <c r="A1867" s="4"/>
    </row>
    <row r="1868" spans="1:1" x14ac:dyDescent="0.2">
      <c r="A1868" s="4"/>
    </row>
    <row r="1869" spans="1:1" x14ac:dyDescent="0.2">
      <c r="A1869" s="4"/>
    </row>
    <row r="1870" spans="1:1" x14ac:dyDescent="0.2">
      <c r="A1870" s="4"/>
    </row>
    <row r="1871" spans="1:1" x14ac:dyDescent="0.2">
      <c r="A1871" s="4"/>
    </row>
    <row r="1872" spans="1:1" x14ac:dyDescent="0.2">
      <c r="A1872" s="4"/>
    </row>
    <row r="1873" spans="1:1" x14ac:dyDescent="0.2">
      <c r="A1873" s="4"/>
    </row>
    <row r="1874" spans="1:1" x14ac:dyDescent="0.2">
      <c r="A1874" s="4"/>
    </row>
    <row r="1875" spans="1:1" x14ac:dyDescent="0.2">
      <c r="A1875" s="4"/>
    </row>
    <row r="1876" spans="1:1" x14ac:dyDescent="0.2">
      <c r="A1876" s="4"/>
    </row>
    <row r="1877" spans="1:1" x14ac:dyDescent="0.2">
      <c r="A1877" s="4"/>
    </row>
    <row r="1878" spans="1:1" x14ac:dyDescent="0.2">
      <c r="A1878" s="4"/>
    </row>
    <row r="1879" spans="1:1" x14ac:dyDescent="0.2">
      <c r="A1879" s="4"/>
    </row>
    <row r="1880" spans="1:1" x14ac:dyDescent="0.2">
      <c r="A1880" s="4"/>
    </row>
    <row r="1881" spans="1:1" x14ac:dyDescent="0.2">
      <c r="A1881" s="4"/>
    </row>
    <row r="1882" spans="1:1" x14ac:dyDescent="0.2">
      <c r="A1882" s="4"/>
    </row>
    <row r="1883" spans="1:1" x14ac:dyDescent="0.2">
      <c r="A1883" s="4"/>
    </row>
    <row r="1884" spans="1:1" x14ac:dyDescent="0.2">
      <c r="A1884" s="4"/>
    </row>
    <row r="1885" spans="1:1" x14ac:dyDescent="0.2">
      <c r="A1885" s="4"/>
    </row>
    <row r="1886" spans="1:1" x14ac:dyDescent="0.2">
      <c r="A1886" s="4"/>
    </row>
    <row r="1887" spans="1:1" x14ac:dyDescent="0.2">
      <c r="A1887" s="4"/>
    </row>
    <row r="1888" spans="1:1" x14ac:dyDescent="0.2">
      <c r="A1888" s="4"/>
    </row>
    <row r="1889" spans="1:1" x14ac:dyDescent="0.2">
      <c r="A1889" s="4"/>
    </row>
    <row r="1890" spans="1:1" x14ac:dyDescent="0.2">
      <c r="A1890" s="4"/>
    </row>
    <row r="1891" spans="1:1" x14ac:dyDescent="0.2">
      <c r="A1891" s="4"/>
    </row>
    <row r="1892" spans="1:1" x14ac:dyDescent="0.2">
      <c r="A1892" s="4"/>
    </row>
    <row r="1893" spans="1:1" x14ac:dyDescent="0.2">
      <c r="A1893" s="4"/>
    </row>
    <row r="1894" spans="1:1" x14ac:dyDescent="0.2">
      <c r="A1894" s="4"/>
    </row>
    <row r="1895" spans="1:1" x14ac:dyDescent="0.2">
      <c r="A1895" s="4"/>
    </row>
    <row r="1896" spans="1:1" x14ac:dyDescent="0.2">
      <c r="A1896" s="4"/>
    </row>
    <row r="1897" spans="1:1" x14ac:dyDescent="0.2">
      <c r="A1897" s="4"/>
    </row>
    <row r="1898" spans="1:1" x14ac:dyDescent="0.2">
      <c r="A1898" s="4"/>
    </row>
    <row r="1899" spans="1:1" x14ac:dyDescent="0.2">
      <c r="A1899" s="4"/>
    </row>
    <row r="1900" spans="1:1" x14ac:dyDescent="0.2">
      <c r="A1900" s="4"/>
    </row>
    <row r="1901" spans="1:1" x14ac:dyDescent="0.2">
      <c r="A1901" s="4"/>
    </row>
    <row r="1902" spans="1:1" x14ac:dyDescent="0.2">
      <c r="A1902" s="4"/>
    </row>
    <row r="1903" spans="1:1" x14ac:dyDescent="0.2">
      <c r="A1903" s="4"/>
    </row>
    <row r="1904" spans="1:1" x14ac:dyDescent="0.2">
      <c r="A1904" s="4"/>
    </row>
    <row r="1905" spans="1:1" x14ac:dyDescent="0.2">
      <c r="A1905" s="4"/>
    </row>
    <row r="1906" spans="1:1" x14ac:dyDescent="0.2">
      <c r="A1906" s="4"/>
    </row>
    <row r="1907" spans="1:1" x14ac:dyDescent="0.2">
      <c r="A1907" s="4"/>
    </row>
    <row r="1908" spans="1:1" x14ac:dyDescent="0.2">
      <c r="A1908" s="4"/>
    </row>
    <row r="1909" spans="1:1" x14ac:dyDescent="0.2">
      <c r="A1909" s="4"/>
    </row>
    <row r="1910" spans="1:1" x14ac:dyDescent="0.2">
      <c r="A1910" s="4"/>
    </row>
    <row r="1911" spans="1:1" x14ac:dyDescent="0.2">
      <c r="A1911" s="4"/>
    </row>
    <row r="1912" spans="1:1" x14ac:dyDescent="0.2">
      <c r="A1912" s="4"/>
    </row>
    <row r="1913" spans="1:1" x14ac:dyDescent="0.2">
      <c r="A1913" s="4"/>
    </row>
    <row r="1914" spans="1:1" x14ac:dyDescent="0.2">
      <c r="A1914" s="4"/>
    </row>
    <row r="1915" spans="1:1" x14ac:dyDescent="0.2">
      <c r="A1915" s="4"/>
    </row>
    <row r="1916" spans="1:1" x14ac:dyDescent="0.2">
      <c r="A1916" s="4"/>
    </row>
    <row r="1917" spans="1:1" x14ac:dyDescent="0.2">
      <c r="A1917" s="4"/>
    </row>
    <row r="1918" spans="1:1" x14ac:dyDescent="0.2">
      <c r="A1918" s="4"/>
    </row>
    <row r="1919" spans="1:1" x14ac:dyDescent="0.2">
      <c r="A1919" s="4"/>
    </row>
    <row r="1920" spans="1:1" x14ac:dyDescent="0.2">
      <c r="A1920" s="4"/>
    </row>
    <row r="1921" spans="1:1" x14ac:dyDescent="0.2">
      <c r="A1921" s="4"/>
    </row>
    <row r="1922" spans="1:1" x14ac:dyDescent="0.2">
      <c r="A1922" s="4"/>
    </row>
    <row r="1923" spans="1:1" x14ac:dyDescent="0.2">
      <c r="A1923" s="4"/>
    </row>
    <row r="1924" spans="1:1" x14ac:dyDescent="0.2">
      <c r="A1924" s="4"/>
    </row>
    <row r="1925" spans="1:1" x14ac:dyDescent="0.2">
      <c r="A1925" s="4"/>
    </row>
    <row r="1926" spans="1:1" x14ac:dyDescent="0.2">
      <c r="A1926" s="4"/>
    </row>
    <row r="1927" spans="1:1" x14ac:dyDescent="0.2">
      <c r="A1927" s="4"/>
    </row>
    <row r="1928" spans="1:1" x14ac:dyDescent="0.2">
      <c r="A1928" s="4"/>
    </row>
    <row r="1929" spans="1:1" x14ac:dyDescent="0.2">
      <c r="A1929" s="4"/>
    </row>
    <row r="1930" spans="1:1" x14ac:dyDescent="0.2">
      <c r="A1930" s="4"/>
    </row>
    <row r="1931" spans="1:1" x14ac:dyDescent="0.2">
      <c r="A1931" s="4"/>
    </row>
    <row r="1932" spans="1:1" x14ac:dyDescent="0.2">
      <c r="A1932" s="4"/>
    </row>
    <row r="1933" spans="1:1" x14ac:dyDescent="0.2">
      <c r="A1933" s="4"/>
    </row>
    <row r="1934" spans="1:1" x14ac:dyDescent="0.2">
      <c r="A1934" s="4"/>
    </row>
    <row r="1935" spans="1:1" x14ac:dyDescent="0.2">
      <c r="A1935" s="4"/>
    </row>
    <row r="1936" spans="1:1" x14ac:dyDescent="0.2">
      <c r="A1936" s="4"/>
    </row>
    <row r="1937" spans="1:1" x14ac:dyDescent="0.2">
      <c r="A1937" s="4"/>
    </row>
    <row r="1938" spans="1:1" x14ac:dyDescent="0.2">
      <c r="A1938" s="4"/>
    </row>
    <row r="1939" spans="1:1" x14ac:dyDescent="0.2">
      <c r="A1939" s="4"/>
    </row>
    <row r="1940" spans="1:1" x14ac:dyDescent="0.2">
      <c r="A1940" s="4"/>
    </row>
    <row r="1941" spans="1:1" x14ac:dyDescent="0.2">
      <c r="A1941" s="4"/>
    </row>
    <row r="1942" spans="1:1" x14ac:dyDescent="0.2">
      <c r="A1942" s="4"/>
    </row>
    <row r="1943" spans="1:1" x14ac:dyDescent="0.2">
      <c r="A1943" s="4"/>
    </row>
    <row r="1944" spans="1:1" x14ac:dyDescent="0.2">
      <c r="A1944" s="4"/>
    </row>
    <row r="1945" spans="1:1" x14ac:dyDescent="0.2">
      <c r="A1945" s="4"/>
    </row>
    <row r="1946" spans="1:1" x14ac:dyDescent="0.2">
      <c r="A1946" s="4"/>
    </row>
    <row r="1947" spans="1:1" x14ac:dyDescent="0.2">
      <c r="A1947" s="4"/>
    </row>
    <row r="1948" spans="1:1" x14ac:dyDescent="0.2">
      <c r="A1948" s="4"/>
    </row>
    <row r="1949" spans="1:1" x14ac:dyDescent="0.2">
      <c r="A1949" s="4"/>
    </row>
    <row r="1950" spans="1:1" x14ac:dyDescent="0.2">
      <c r="A1950" s="4"/>
    </row>
    <row r="1951" spans="1:1" x14ac:dyDescent="0.2">
      <c r="A1951" s="4"/>
    </row>
    <row r="1952" spans="1:1" x14ac:dyDescent="0.2">
      <c r="A1952" s="4"/>
    </row>
    <row r="1953" spans="1:1" x14ac:dyDescent="0.2">
      <c r="A1953" s="4"/>
    </row>
    <row r="1954" spans="1:1" x14ac:dyDescent="0.2">
      <c r="A1954" s="4"/>
    </row>
    <row r="1955" spans="1:1" x14ac:dyDescent="0.2">
      <c r="A1955" s="4"/>
    </row>
    <row r="1956" spans="1:1" x14ac:dyDescent="0.2">
      <c r="A1956" s="4"/>
    </row>
    <row r="1957" spans="1:1" x14ac:dyDescent="0.2">
      <c r="A1957" s="4"/>
    </row>
    <row r="1958" spans="1:1" x14ac:dyDescent="0.2">
      <c r="A1958" s="4"/>
    </row>
    <row r="1959" spans="1:1" x14ac:dyDescent="0.2">
      <c r="A1959" s="4"/>
    </row>
    <row r="1960" spans="1:1" x14ac:dyDescent="0.2">
      <c r="A1960" s="4"/>
    </row>
    <row r="1961" spans="1:1" x14ac:dyDescent="0.2">
      <c r="A1961" s="4"/>
    </row>
    <row r="1962" spans="1:1" x14ac:dyDescent="0.2">
      <c r="A1962" s="4"/>
    </row>
    <row r="1963" spans="1:1" x14ac:dyDescent="0.2">
      <c r="A1963" s="4"/>
    </row>
    <row r="1964" spans="1:1" x14ac:dyDescent="0.2">
      <c r="A1964" s="4"/>
    </row>
    <row r="1965" spans="1:1" x14ac:dyDescent="0.2">
      <c r="A1965" s="4"/>
    </row>
    <row r="1966" spans="1:1" x14ac:dyDescent="0.2">
      <c r="A1966" s="4"/>
    </row>
    <row r="1967" spans="1:1" x14ac:dyDescent="0.2">
      <c r="A1967" s="4"/>
    </row>
    <row r="1968" spans="1:1" x14ac:dyDescent="0.2">
      <c r="A1968" s="4"/>
    </row>
    <row r="1969" spans="1:1" x14ac:dyDescent="0.2">
      <c r="A1969" s="4"/>
    </row>
    <row r="1970" spans="1:1" x14ac:dyDescent="0.2">
      <c r="A1970" s="4"/>
    </row>
    <row r="1971" spans="1:1" x14ac:dyDescent="0.2">
      <c r="A1971" s="4"/>
    </row>
    <row r="1972" spans="1:1" x14ac:dyDescent="0.2">
      <c r="A1972" s="4"/>
    </row>
    <row r="1973" spans="1:1" x14ac:dyDescent="0.2">
      <c r="A1973" s="4"/>
    </row>
    <row r="1974" spans="1:1" x14ac:dyDescent="0.2">
      <c r="A1974" s="4"/>
    </row>
    <row r="1975" spans="1:1" x14ac:dyDescent="0.2">
      <c r="A1975" s="4"/>
    </row>
    <row r="1976" spans="1:1" x14ac:dyDescent="0.2">
      <c r="A1976" s="4"/>
    </row>
    <row r="1977" spans="1:1" x14ac:dyDescent="0.2">
      <c r="A1977" s="4"/>
    </row>
    <row r="1978" spans="1:1" x14ac:dyDescent="0.2">
      <c r="A1978" s="4"/>
    </row>
    <row r="1979" spans="1:1" x14ac:dyDescent="0.2">
      <c r="A1979" s="4"/>
    </row>
    <row r="1980" spans="1:1" x14ac:dyDescent="0.2">
      <c r="A1980" s="4"/>
    </row>
    <row r="1981" spans="1:1" x14ac:dyDescent="0.2">
      <c r="A1981" s="4"/>
    </row>
    <row r="1982" spans="1:1" x14ac:dyDescent="0.2">
      <c r="A1982" s="4"/>
    </row>
    <row r="1983" spans="1:1" x14ac:dyDescent="0.2">
      <c r="A1983" s="4"/>
    </row>
    <row r="1984" spans="1:1" x14ac:dyDescent="0.2">
      <c r="A1984" s="4"/>
    </row>
    <row r="1985" spans="1:1" x14ac:dyDescent="0.2">
      <c r="A1985" s="4"/>
    </row>
    <row r="1986" spans="1:1" x14ac:dyDescent="0.2">
      <c r="A1986" s="4"/>
    </row>
    <row r="1987" spans="1:1" x14ac:dyDescent="0.2">
      <c r="A1987" s="4"/>
    </row>
    <row r="1988" spans="1:1" x14ac:dyDescent="0.2">
      <c r="A1988" s="4"/>
    </row>
    <row r="1989" spans="1:1" x14ac:dyDescent="0.2">
      <c r="A1989" s="4"/>
    </row>
    <row r="1990" spans="1:1" x14ac:dyDescent="0.2">
      <c r="A1990" s="4"/>
    </row>
    <row r="1991" spans="1:1" x14ac:dyDescent="0.2">
      <c r="A1991" s="4"/>
    </row>
    <row r="1992" spans="1:1" x14ac:dyDescent="0.2">
      <c r="A1992" s="4"/>
    </row>
    <row r="1993" spans="1:1" x14ac:dyDescent="0.2">
      <c r="A1993" s="4"/>
    </row>
    <row r="1994" spans="1:1" x14ac:dyDescent="0.2">
      <c r="A1994" s="4"/>
    </row>
    <row r="1995" spans="1:1" x14ac:dyDescent="0.2">
      <c r="A1995" s="4"/>
    </row>
    <row r="1996" spans="1:1" x14ac:dyDescent="0.2">
      <c r="A1996" s="4"/>
    </row>
    <row r="1997" spans="1:1" x14ac:dyDescent="0.2">
      <c r="A1997" s="4"/>
    </row>
    <row r="1998" spans="1:1" x14ac:dyDescent="0.2">
      <c r="A1998" s="4"/>
    </row>
    <row r="1999" spans="1:1" x14ac:dyDescent="0.2">
      <c r="A1999" s="4"/>
    </row>
    <row r="2000" spans="1:1" x14ac:dyDescent="0.2">
      <c r="A2000" s="4"/>
    </row>
    <row r="2001" spans="1:1" x14ac:dyDescent="0.2">
      <c r="A2001" s="4"/>
    </row>
    <row r="2002" spans="1:1" x14ac:dyDescent="0.2">
      <c r="A2002" s="4"/>
    </row>
    <row r="2003" spans="1:1" x14ac:dyDescent="0.2">
      <c r="A2003" s="4"/>
    </row>
    <row r="2004" spans="1:1" x14ac:dyDescent="0.2">
      <c r="A2004" s="4"/>
    </row>
    <row r="2005" spans="1:1" x14ac:dyDescent="0.2">
      <c r="A2005" s="4"/>
    </row>
    <row r="2006" spans="1:1" x14ac:dyDescent="0.2">
      <c r="A2006" s="4"/>
    </row>
    <row r="2007" spans="1:1" x14ac:dyDescent="0.2">
      <c r="A2007" s="4"/>
    </row>
    <row r="2008" spans="1:1" x14ac:dyDescent="0.2">
      <c r="A2008" s="4"/>
    </row>
    <row r="2009" spans="1:1" x14ac:dyDescent="0.2">
      <c r="A2009" s="4"/>
    </row>
    <row r="2010" spans="1:1" x14ac:dyDescent="0.2">
      <c r="A2010" s="4"/>
    </row>
    <row r="2011" spans="1:1" x14ac:dyDescent="0.2">
      <c r="A2011" s="4"/>
    </row>
    <row r="2012" spans="1:1" x14ac:dyDescent="0.2">
      <c r="A2012" s="4"/>
    </row>
    <row r="2013" spans="1:1" x14ac:dyDescent="0.2">
      <c r="A2013" s="4"/>
    </row>
    <row r="2014" spans="1:1" x14ac:dyDescent="0.2">
      <c r="A2014" s="4"/>
    </row>
    <row r="2015" spans="1:1" x14ac:dyDescent="0.2">
      <c r="A2015" s="4"/>
    </row>
    <row r="2016" spans="1:1" x14ac:dyDescent="0.2">
      <c r="A2016" s="4"/>
    </row>
    <row r="2017" spans="1:1" x14ac:dyDescent="0.2">
      <c r="A2017" s="4"/>
    </row>
    <row r="2018" spans="1:1" x14ac:dyDescent="0.2">
      <c r="A2018" s="4"/>
    </row>
    <row r="2019" spans="1:1" x14ac:dyDescent="0.2">
      <c r="A2019" s="4"/>
    </row>
    <row r="2020" spans="1:1" x14ac:dyDescent="0.2">
      <c r="A2020" s="4"/>
    </row>
    <row r="2021" spans="1:1" x14ac:dyDescent="0.2">
      <c r="A2021" s="4"/>
    </row>
    <row r="2022" spans="1:1" x14ac:dyDescent="0.2">
      <c r="A2022" s="4"/>
    </row>
    <row r="2023" spans="1:1" x14ac:dyDescent="0.2">
      <c r="A2023" s="4"/>
    </row>
    <row r="2024" spans="1:1" x14ac:dyDescent="0.2">
      <c r="A2024" s="4"/>
    </row>
    <row r="2025" spans="1:1" x14ac:dyDescent="0.2">
      <c r="A2025" s="4"/>
    </row>
    <row r="2026" spans="1:1" x14ac:dyDescent="0.2">
      <c r="A2026" s="4"/>
    </row>
    <row r="2027" spans="1:1" x14ac:dyDescent="0.2">
      <c r="A2027" s="4"/>
    </row>
    <row r="2028" spans="1:1" x14ac:dyDescent="0.2">
      <c r="A2028" s="4"/>
    </row>
    <row r="2029" spans="1:1" x14ac:dyDescent="0.2">
      <c r="A2029" s="4"/>
    </row>
    <row r="2030" spans="1:1" x14ac:dyDescent="0.2">
      <c r="A2030" s="4"/>
    </row>
    <row r="2031" spans="1:1" x14ac:dyDescent="0.2">
      <c r="A2031" s="4"/>
    </row>
    <row r="2032" spans="1:1" x14ac:dyDescent="0.2">
      <c r="A2032" s="4"/>
    </row>
    <row r="2033" spans="1:1" x14ac:dyDescent="0.2">
      <c r="A2033" s="4"/>
    </row>
    <row r="2034" spans="1:1" x14ac:dyDescent="0.2">
      <c r="A2034" s="4"/>
    </row>
    <row r="2035" spans="1:1" x14ac:dyDescent="0.2">
      <c r="A2035" s="4"/>
    </row>
    <row r="2036" spans="1:1" x14ac:dyDescent="0.2">
      <c r="A2036" s="4"/>
    </row>
    <row r="2037" spans="1:1" x14ac:dyDescent="0.2">
      <c r="A2037" s="4"/>
    </row>
    <row r="2038" spans="1:1" x14ac:dyDescent="0.2">
      <c r="A2038" s="4"/>
    </row>
    <row r="2039" spans="1:1" x14ac:dyDescent="0.2">
      <c r="A2039" s="4"/>
    </row>
    <row r="2040" spans="1:1" x14ac:dyDescent="0.2">
      <c r="A2040" s="4"/>
    </row>
    <row r="2041" spans="1:1" x14ac:dyDescent="0.2">
      <c r="A2041" s="4"/>
    </row>
    <row r="2042" spans="1:1" x14ac:dyDescent="0.2">
      <c r="A2042" s="4"/>
    </row>
    <row r="2043" spans="1:1" x14ac:dyDescent="0.2">
      <c r="A2043" s="4"/>
    </row>
    <row r="2044" spans="1:1" x14ac:dyDescent="0.2">
      <c r="A2044" s="4"/>
    </row>
    <row r="2045" spans="1:1" x14ac:dyDescent="0.2">
      <c r="A2045" s="4"/>
    </row>
    <row r="2046" spans="1:1" x14ac:dyDescent="0.2">
      <c r="A2046" s="4"/>
    </row>
    <row r="2047" spans="1:1" x14ac:dyDescent="0.2">
      <c r="A2047" s="4"/>
    </row>
    <row r="2048" spans="1:1" x14ac:dyDescent="0.2">
      <c r="A2048" s="4"/>
    </row>
    <row r="2049" spans="1:1" x14ac:dyDescent="0.2">
      <c r="A2049" s="4"/>
    </row>
    <row r="2050" spans="1:1" x14ac:dyDescent="0.2">
      <c r="A2050" s="4"/>
    </row>
    <row r="2051" spans="1:1" x14ac:dyDescent="0.2">
      <c r="A2051" s="4"/>
    </row>
    <row r="2052" spans="1:1" x14ac:dyDescent="0.2">
      <c r="A2052" s="4"/>
    </row>
    <row r="2053" spans="1:1" x14ac:dyDescent="0.2">
      <c r="A2053" s="4"/>
    </row>
    <row r="2054" spans="1:1" x14ac:dyDescent="0.2">
      <c r="A2054" s="4"/>
    </row>
    <row r="2055" spans="1:1" x14ac:dyDescent="0.2">
      <c r="A2055" s="4"/>
    </row>
    <row r="2056" spans="1:1" x14ac:dyDescent="0.2">
      <c r="A2056" s="4"/>
    </row>
    <row r="2057" spans="1:1" x14ac:dyDescent="0.2">
      <c r="A2057" s="4"/>
    </row>
    <row r="2058" spans="1:1" x14ac:dyDescent="0.2">
      <c r="A2058" s="4"/>
    </row>
    <row r="2059" spans="1:1" x14ac:dyDescent="0.2">
      <c r="A2059" s="4"/>
    </row>
    <row r="2060" spans="1:1" x14ac:dyDescent="0.2">
      <c r="A2060" s="4"/>
    </row>
    <row r="2061" spans="1:1" x14ac:dyDescent="0.2">
      <c r="A2061" s="4"/>
    </row>
    <row r="2062" spans="1:1" x14ac:dyDescent="0.2">
      <c r="A2062" s="4"/>
    </row>
    <row r="2063" spans="1:1" x14ac:dyDescent="0.2">
      <c r="A2063" s="4"/>
    </row>
    <row r="2064" spans="1:1" x14ac:dyDescent="0.2">
      <c r="A2064" s="4"/>
    </row>
    <row r="2065" spans="1:1" x14ac:dyDescent="0.2">
      <c r="A2065" s="4"/>
    </row>
    <row r="2066" spans="1:1" x14ac:dyDescent="0.2">
      <c r="A2066" s="4"/>
    </row>
    <row r="2067" spans="1:1" x14ac:dyDescent="0.2">
      <c r="A2067" s="4"/>
    </row>
    <row r="2068" spans="1:1" x14ac:dyDescent="0.2">
      <c r="A2068" s="4"/>
    </row>
    <row r="2069" spans="1:1" x14ac:dyDescent="0.2">
      <c r="A2069" s="4"/>
    </row>
    <row r="2070" spans="1:1" x14ac:dyDescent="0.2">
      <c r="A2070" s="4"/>
    </row>
    <row r="2071" spans="1:1" x14ac:dyDescent="0.2">
      <c r="A2071" s="4"/>
    </row>
    <row r="2072" spans="1:1" x14ac:dyDescent="0.2">
      <c r="A2072" s="4"/>
    </row>
    <row r="2073" spans="1:1" x14ac:dyDescent="0.2">
      <c r="A2073" s="4"/>
    </row>
    <row r="2074" spans="1:1" x14ac:dyDescent="0.2">
      <c r="A2074" s="4"/>
    </row>
    <row r="2075" spans="1:1" x14ac:dyDescent="0.2">
      <c r="A2075" s="4"/>
    </row>
    <row r="2076" spans="1:1" x14ac:dyDescent="0.2">
      <c r="A2076" s="4"/>
    </row>
    <row r="2077" spans="1:1" x14ac:dyDescent="0.2">
      <c r="A2077" s="4"/>
    </row>
    <row r="2078" spans="1:1" x14ac:dyDescent="0.2">
      <c r="A2078" s="4"/>
    </row>
    <row r="2079" spans="1:1" x14ac:dyDescent="0.2">
      <c r="A2079" s="4"/>
    </row>
    <row r="2080" spans="1:1" x14ac:dyDescent="0.2">
      <c r="A2080" s="4"/>
    </row>
    <row r="2081" spans="1:1" x14ac:dyDescent="0.2">
      <c r="A2081" s="4"/>
    </row>
    <row r="2082" spans="1:1" x14ac:dyDescent="0.2">
      <c r="A2082" s="4"/>
    </row>
    <row r="2083" spans="1:1" x14ac:dyDescent="0.2">
      <c r="A2083" s="4"/>
    </row>
    <row r="2084" spans="1:1" x14ac:dyDescent="0.2">
      <c r="A2084" s="4"/>
    </row>
    <row r="2085" spans="1:1" x14ac:dyDescent="0.2">
      <c r="A2085" s="4"/>
    </row>
    <row r="2086" spans="1:1" x14ac:dyDescent="0.2">
      <c r="A2086" s="4"/>
    </row>
    <row r="2087" spans="1:1" x14ac:dyDescent="0.2">
      <c r="A2087" s="4"/>
    </row>
    <row r="2088" spans="1:1" x14ac:dyDescent="0.2">
      <c r="A2088" s="4"/>
    </row>
    <row r="2089" spans="1:1" x14ac:dyDescent="0.2">
      <c r="A2089" s="4"/>
    </row>
    <row r="2090" spans="1:1" x14ac:dyDescent="0.2">
      <c r="A2090" s="4"/>
    </row>
    <row r="2091" spans="1:1" x14ac:dyDescent="0.2">
      <c r="A2091" s="4"/>
    </row>
    <row r="2092" spans="1:1" x14ac:dyDescent="0.2">
      <c r="A2092" s="4"/>
    </row>
    <row r="2093" spans="1:1" x14ac:dyDescent="0.2">
      <c r="A2093" s="4"/>
    </row>
    <row r="2094" spans="1:1" x14ac:dyDescent="0.2">
      <c r="A2094" s="4"/>
    </row>
    <row r="2095" spans="1:1" x14ac:dyDescent="0.2">
      <c r="A2095" s="4"/>
    </row>
    <row r="2096" spans="1:1" x14ac:dyDescent="0.2">
      <c r="A2096" s="4"/>
    </row>
    <row r="2097" spans="1:1" x14ac:dyDescent="0.2">
      <c r="A2097" s="4"/>
    </row>
    <row r="2098" spans="1:1" x14ac:dyDescent="0.2">
      <c r="A2098" s="4"/>
    </row>
    <row r="2099" spans="1:1" x14ac:dyDescent="0.2">
      <c r="A2099" s="4"/>
    </row>
    <row r="2100" spans="1:1" x14ac:dyDescent="0.2">
      <c r="A2100" s="4"/>
    </row>
    <row r="2101" spans="1:1" x14ac:dyDescent="0.2">
      <c r="A2101" s="4"/>
    </row>
    <row r="2102" spans="1:1" x14ac:dyDescent="0.2">
      <c r="A2102" s="4"/>
    </row>
    <row r="2103" spans="1:1" x14ac:dyDescent="0.2">
      <c r="A2103" s="4"/>
    </row>
    <row r="2104" spans="1:1" x14ac:dyDescent="0.2">
      <c r="A2104" s="4"/>
    </row>
    <row r="2105" spans="1:1" x14ac:dyDescent="0.2">
      <c r="A2105" s="4"/>
    </row>
    <row r="2106" spans="1:1" x14ac:dyDescent="0.2">
      <c r="A2106" s="4"/>
    </row>
    <row r="2107" spans="1:1" x14ac:dyDescent="0.2">
      <c r="A2107" s="4"/>
    </row>
    <row r="2108" spans="1:1" x14ac:dyDescent="0.2">
      <c r="A2108" s="4"/>
    </row>
    <row r="2109" spans="1:1" x14ac:dyDescent="0.2">
      <c r="A2109" s="4"/>
    </row>
    <row r="2110" spans="1:1" x14ac:dyDescent="0.2">
      <c r="A2110" s="4"/>
    </row>
    <row r="2111" spans="1:1" x14ac:dyDescent="0.2">
      <c r="A2111" s="4"/>
    </row>
    <row r="2112" spans="1:1" x14ac:dyDescent="0.2">
      <c r="A2112" s="4"/>
    </row>
    <row r="2113" spans="1:1" x14ac:dyDescent="0.2">
      <c r="A2113" s="4"/>
    </row>
    <row r="2114" spans="1:1" x14ac:dyDescent="0.2">
      <c r="A2114" s="4"/>
    </row>
    <row r="2115" spans="1:1" x14ac:dyDescent="0.2">
      <c r="A2115" s="4"/>
    </row>
    <row r="2116" spans="1:1" x14ac:dyDescent="0.2">
      <c r="A2116" s="4"/>
    </row>
    <row r="2117" spans="1:1" x14ac:dyDescent="0.2">
      <c r="A2117" s="4"/>
    </row>
    <row r="2118" spans="1:1" x14ac:dyDescent="0.2">
      <c r="A2118" s="4"/>
    </row>
    <row r="2119" spans="1:1" x14ac:dyDescent="0.2">
      <c r="A2119" s="4"/>
    </row>
    <row r="2120" spans="1:1" x14ac:dyDescent="0.2">
      <c r="A2120" s="4"/>
    </row>
    <row r="2121" spans="1:1" x14ac:dyDescent="0.2">
      <c r="A2121" s="4"/>
    </row>
    <row r="2122" spans="1:1" x14ac:dyDescent="0.2">
      <c r="A2122" s="4"/>
    </row>
    <row r="2123" spans="1:1" x14ac:dyDescent="0.2">
      <c r="A2123" s="4"/>
    </row>
    <row r="2124" spans="1:1" x14ac:dyDescent="0.2">
      <c r="A2124" s="4"/>
    </row>
    <row r="2125" spans="1:1" x14ac:dyDescent="0.2">
      <c r="A2125" s="4"/>
    </row>
    <row r="2126" spans="1:1" x14ac:dyDescent="0.2">
      <c r="A2126" s="4"/>
    </row>
    <row r="2127" spans="1:1" x14ac:dyDescent="0.2">
      <c r="A2127" s="4"/>
    </row>
    <row r="2128" spans="1:1" x14ac:dyDescent="0.2">
      <c r="A2128" s="4"/>
    </row>
    <row r="2129" spans="1:1" x14ac:dyDescent="0.2">
      <c r="A2129" s="4"/>
    </row>
    <row r="2130" spans="1:1" x14ac:dyDescent="0.2">
      <c r="A2130" s="4"/>
    </row>
    <row r="2131" spans="1:1" x14ac:dyDescent="0.2">
      <c r="A2131" s="4"/>
    </row>
    <row r="2132" spans="1:1" x14ac:dyDescent="0.2">
      <c r="A2132" s="4"/>
    </row>
    <row r="2133" spans="1:1" x14ac:dyDescent="0.2">
      <c r="A2133" s="4"/>
    </row>
    <row r="2134" spans="1:1" x14ac:dyDescent="0.2">
      <c r="A2134" s="4"/>
    </row>
    <row r="2135" spans="1:1" x14ac:dyDescent="0.2">
      <c r="A2135" s="4"/>
    </row>
    <row r="2136" spans="1:1" x14ac:dyDescent="0.2">
      <c r="A2136" s="4"/>
    </row>
    <row r="2137" spans="1:1" x14ac:dyDescent="0.2">
      <c r="A2137" s="4"/>
    </row>
    <row r="2138" spans="1:1" x14ac:dyDescent="0.2">
      <c r="A2138" s="4"/>
    </row>
    <row r="2139" spans="1:1" x14ac:dyDescent="0.2">
      <c r="A2139" s="4"/>
    </row>
    <row r="2140" spans="1:1" x14ac:dyDescent="0.2">
      <c r="A2140" s="4"/>
    </row>
    <row r="2141" spans="1:1" x14ac:dyDescent="0.2">
      <c r="A2141" s="4"/>
    </row>
    <row r="2142" spans="1:1" x14ac:dyDescent="0.2">
      <c r="A2142" s="4"/>
    </row>
    <row r="2143" spans="1:1" x14ac:dyDescent="0.2">
      <c r="A2143" s="4"/>
    </row>
    <row r="2144" spans="1:1" x14ac:dyDescent="0.2">
      <c r="A2144" s="4"/>
    </row>
    <row r="2145" spans="1:1" x14ac:dyDescent="0.2">
      <c r="A2145" s="4"/>
    </row>
    <row r="2146" spans="1:1" x14ac:dyDescent="0.2">
      <c r="A2146" s="4"/>
    </row>
    <row r="2147" spans="1:1" x14ac:dyDescent="0.2">
      <c r="A2147" s="4"/>
    </row>
    <row r="2148" spans="1:1" x14ac:dyDescent="0.2">
      <c r="A2148" s="4"/>
    </row>
    <row r="2149" spans="1:1" x14ac:dyDescent="0.2">
      <c r="A2149" s="4"/>
    </row>
    <row r="2150" spans="1:1" x14ac:dyDescent="0.2">
      <c r="A2150" s="4"/>
    </row>
    <row r="2151" spans="1:1" x14ac:dyDescent="0.2">
      <c r="A2151" s="4"/>
    </row>
    <row r="2152" spans="1:1" x14ac:dyDescent="0.2">
      <c r="A2152" s="4"/>
    </row>
    <row r="2153" spans="1:1" x14ac:dyDescent="0.2">
      <c r="A2153" s="4"/>
    </row>
    <row r="2154" spans="1:1" x14ac:dyDescent="0.2">
      <c r="A2154" s="4"/>
    </row>
    <row r="2155" spans="1:1" x14ac:dyDescent="0.2">
      <c r="A2155" s="4"/>
    </row>
    <row r="2156" spans="1:1" x14ac:dyDescent="0.2">
      <c r="A2156" s="4"/>
    </row>
    <row r="2157" spans="1:1" x14ac:dyDescent="0.2">
      <c r="A2157" s="4"/>
    </row>
    <row r="2158" spans="1:1" x14ac:dyDescent="0.2">
      <c r="A2158" s="4"/>
    </row>
    <row r="2159" spans="1:1" x14ac:dyDescent="0.2">
      <c r="A2159" s="4"/>
    </row>
    <row r="2160" spans="1:1" x14ac:dyDescent="0.2">
      <c r="A2160" s="4"/>
    </row>
    <row r="2161" spans="1:1" x14ac:dyDescent="0.2">
      <c r="A2161" s="4"/>
    </row>
    <row r="2162" spans="1:1" x14ac:dyDescent="0.2">
      <c r="A2162" s="4"/>
    </row>
    <row r="2163" spans="1:1" x14ac:dyDescent="0.2">
      <c r="A2163" s="4"/>
    </row>
    <row r="2164" spans="1:1" x14ac:dyDescent="0.2">
      <c r="A2164" s="4"/>
    </row>
    <row r="2165" spans="1:1" x14ac:dyDescent="0.2">
      <c r="A2165" s="4"/>
    </row>
    <row r="2166" spans="1:1" x14ac:dyDescent="0.2">
      <c r="A2166" s="4"/>
    </row>
    <row r="2167" spans="1:1" x14ac:dyDescent="0.2">
      <c r="A2167" s="4"/>
    </row>
    <row r="2168" spans="1:1" x14ac:dyDescent="0.2">
      <c r="A2168" s="4"/>
    </row>
    <row r="2169" spans="1:1" x14ac:dyDescent="0.2">
      <c r="A2169" s="4"/>
    </row>
    <row r="2170" spans="1:1" x14ac:dyDescent="0.2">
      <c r="A2170" s="4"/>
    </row>
    <row r="2171" spans="1:1" x14ac:dyDescent="0.2">
      <c r="A2171" s="4"/>
    </row>
    <row r="2172" spans="1:1" x14ac:dyDescent="0.2">
      <c r="A2172" s="4"/>
    </row>
    <row r="2173" spans="1:1" x14ac:dyDescent="0.2">
      <c r="A2173" s="4"/>
    </row>
    <row r="2174" spans="1:1" x14ac:dyDescent="0.2">
      <c r="A2174" s="4"/>
    </row>
    <row r="2175" spans="1:1" x14ac:dyDescent="0.2">
      <c r="A2175" s="4"/>
    </row>
    <row r="2176" spans="1:1" x14ac:dyDescent="0.2">
      <c r="A2176" s="4"/>
    </row>
    <row r="2177" spans="1:1" x14ac:dyDescent="0.2">
      <c r="A2177" s="4"/>
    </row>
    <row r="2178" spans="1:1" x14ac:dyDescent="0.2">
      <c r="A2178" s="4"/>
    </row>
    <row r="2179" spans="1:1" x14ac:dyDescent="0.2">
      <c r="A2179" s="4"/>
    </row>
    <row r="2180" spans="1:1" x14ac:dyDescent="0.2">
      <c r="A2180" s="4"/>
    </row>
    <row r="2181" spans="1:1" x14ac:dyDescent="0.2">
      <c r="A2181" s="4"/>
    </row>
    <row r="2182" spans="1:1" x14ac:dyDescent="0.2">
      <c r="A2182" s="4"/>
    </row>
    <row r="2183" spans="1:1" x14ac:dyDescent="0.2">
      <c r="A2183" s="4"/>
    </row>
    <row r="2184" spans="1:1" x14ac:dyDescent="0.2">
      <c r="A2184" s="4"/>
    </row>
    <row r="2185" spans="1:1" x14ac:dyDescent="0.2">
      <c r="A2185" s="4"/>
    </row>
    <row r="2186" spans="1:1" x14ac:dyDescent="0.2">
      <c r="A2186" s="4"/>
    </row>
    <row r="2187" spans="1:1" x14ac:dyDescent="0.2">
      <c r="A2187" s="4"/>
    </row>
    <row r="2188" spans="1:1" x14ac:dyDescent="0.2">
      <c r="A2188" s="4"/>
    </row>
    <row r="2189" spans="1:1" x14ac:dyDescent="0.2">
      <c r="A2189" s="4"/>
    </row>
    <row r="2190" spans="1:1" x14ac:dyDescent="0.2">
      <c r="A2190" s="4"/>
    </row>
    <row r="2191" spans="1:1" x14ac:dyDescent="0.2">
      <c r="A2191" s="4"/>
    </row>
    <row r="2192" spans="1:1" x14ac:dyDescent="0.2">
      <c r="A2192" s="4"/>
    </row>
    <row r="2193" spans="1:1" x14ac:dyDescent="0.2">
      <c r="A2193" s="4"/>
    </row>
    <row r="2194" spans="1:1" x14ac:dyDescent="0.2">
      <c r="A2194" s="4"/>
    </row>
    <row r="2195" spans="1:1" x14ac:dyDescent="0.2">
      <c r="A2195" s="4"/>
    </row>
    <row r="2196" spans="1:1" x14ac:dyDescent="0.2">
      <c r="A2196" s="4"/>
    </row>
    <row r="2197" spans="1:1" x14ac:dyDescent="0.2">
      <c r="A2197" s="4"/>
    </row>
    <row r="2198" spans="1:1" x14ac:dyDescent="0.2">
      <c r="A2198" s="4"/>
    </row>
    <row r="2199" spans="1:1" x14ac:dyDescent="0.2">
      <c r="A2199" s="4"/>
    </row>
    <row r="2200" spans="1:1" x14ac:dyDescent="0.2">
      <c r="A2200" s="4"/>
    </row>
    <row r="2201" spans="1:1" x14ac:dyDescent="0.2">
      <c r="A2201" s="4"/>
    </row>
    <row r="2202" spans="1:1" x14ac:dyDescent="0.2">
      <c r="A2202" s="4"/>
    </row>
    <row r="2203" spans="1:1" x14ac:dyDescent="0.2">
      <c r="A2203" s="4"/>
    </row>
    <row r="2204" spans="1:1" x14ac:dyDescent="0.2">
      <c r="A2204" s="4"/>
    </row>
    <row r="2205" spans="1:1" x14ac:dyDescent="0.2">
      <c r="A2205" s="4"/>
    </row>
    <row r="2206" spans="1:1" x14ac:dyDescent="0.2">
      <c r="A2206" s="4"/>
    </row>
    <row r="2207" spans="1:1" x14ac:dyDescent="0.2">
      <c r="A2207" s="4"/>
    </row>
    <row r="2208" spans="1:1" x14ac:dyDescent="0.2">
      <c r="A2208" s="4"/>
    </row>
    <row r="2209" spans="1:1" x14ac:dyDescent="0.2">
      <c r="A2209" s="4"/>
    </row>
    <row r="2210" spans="1:1" x14ac:dyDescent="0.2">
      <c r="A2210" s="4"/>
    </row>
    <row r="2211" spans="1:1" x14ac:dyDescent="0.2">
      <c r="A2211" s="4"/>
    </row>
    <row r="2212" spans="1:1" x14ac:dyDescent="0.2">
      <c r="A2212" s="4"/>
    </row>
    <row r="2213" spans="1:1" x14ac:dyDescent="0.2">
      <c r="A2213" s="4"/>
    </row>
    <row r="2214" spans="1:1" x14ac:dyDescent="0.2">
      <c r="A2214" s="4"/>
    </row>
    <row r="2215" spans="1:1" x14ac:dyDescent="0.2">
      <c r="A2215" s="4"/>
    </row>
    <row r="2216" spans="1:1" x14ac:dyDescent="0.2">
      <c r="A2216" s="4"/>
    </row>
    <row r="2217" spans="1:1" x14ac:dyDescent="0.2">
      <c r="A2217" s="4"/>
    </row>
    <row r="2218" spans="1:1" x14ac:dyDescent="0.2">
      <c r="A2218" s="4"/>
    </row>
    <row r="2219" spans="1:1" x14ac:dyDescent="0.2">
      <c r="A2219" s="4"/>
    </row>
    <row r="2220" spans="1:1" x14ac:dyDescent="0.2">
      <c r="A2220" s="4"/>
    </row>
    <row r="2221" spans="1:1" x14ac:dyDescent="0.2">
      <c r="A2221" s="4"/>
    </row>
    <row r="2222" spans="1:1" x14ac:dyDescent="0.2">
      <c r="A2222" s="4"/>
    </row>
    <row r="2223" spans="1:1" x14ac:dyDescent="0.2">
      <c r="A2223" s="4"/>
    </row>
    <row r="2224" spans="1:1" x14ac:dyDescent="0.2">
      <c r="A2224" s="4"/>
    </row>
    <row r="2225" spans="1:1" x14ac:dyDescent="0.2">
      <c r="A2225" s="4"/>
    </row>
    <row r="2226" spans="1:1" x14ac:dyDescent="0.2">
      <c r="A2226" s="4"/>
    </row>
    <row r="2227" spans="1:1" x14ac:dyDescent="0.2">
      <c r="A2227" s="4"/>
    </row>
    <row r="2228" spans="1:1" x14ac:dyDescent="0.2">
      <c r="A2228" s="4"/>
    </row>
    <row r="2229" spans="1:1" x14ac:dyDescent="0.2">
      <c r="A2229" s="4"/>
    </row>
    <row r="2230" spans="1:1" x14ac:dyDescent="0.2">
      <c r="A2230" s="4"/>
    </row>
    <row r="2231" spans="1:1" x14ac:dyDescent="0.2">
      <c r="A2231" s="4"/>
    </row>
    <row r="2232" spans="1:1" x14ac:dyDescent="0.2">
      <c r="A2232" s="4"/>
    </row>
    <row r="2233" spans="1:1" x14ac:dyDescent="0.2">
      <c r="A2233" s="4"/>
    </row>
    <row r="2234" spans="1:1" x14ac:dyDescent="0.2">
      <c r="A2234" s="4"/>
    </row>
    <row r="2235" spans="1:1" x14ac:dyDescent="0.2">
      <c r="A2235" s="4"/>
    </row>
    <row r="2236" spans="1:1" x14ac:dyDescent="0.2">
      <c r="A2236" s="4"/>
    </row>
    <row r="2237" spans="1:1" x14ac:dyDescent="0.2">
      <c r="A2237" s="4"/>
    </row>
    <row r="2238" spans="1:1" x14ac:dyDescent="0.2">
      <c r="A2238" s="4"/>
    </row>
    <row r="2239" spans="1:1" x14ac:dyDescent="0.2">
      <c r="A2239" s="4"/>
    </row>
    <row r="2240" spans="1:1" x14ac:dyDescent="0.2">
      <c r="A2240" s="4"/>
    </row>
    <row r="2241" spans="1:1" x14ac:dyDescent="0.2">
      <c r="A2241" s="4"/>
    </row>
    <row r="2242" spans="1:1" x14ac:dyDescent="0.2">
      <c r="A2242" s="4"/>
    </row>
    <row r="2243" spans="1:1" x14ac:dyDescent="0.2">
      <c r="A2243" s="4"/>
    </row>
    <row r="2244" spans="1:1" x14ac:dyDescent="0.2">
      <c r="A2244" s="4"/>
    </row>
    <row r="2245" spans="1:1" x14ac:dyDescent="0.2">
      <c r="A2245" s="4"/>
    </row>
    <row r="2246" spans="1:1" x14ac:dyDescent="0.2">
      <c r="A2246" s="4"/>
    </row>
    <row r="2247" spans="1:1" x14ac:dyDescent="0.2">
      <c r="A2247" s="4"/>
    </row>
    <row r="2248" spans="1:1" x14ac:dyDescent="0.2">
      <c r="A2248" s="4"/>
    </row>
    <row r="2249" spans="1:1" x14ac:dyDescent="0.2">
      <c r="A2249" s="4"/>
    </row>
    <row r="2250" spans="1:1" x14ac:dyDescent="0.2">
      <c r="A2250" s="4"/>
    </row>
    <row r="2251" spans="1:1" x14ac:dyDescent="0.2">
      <c r="A2251" s="4"/>
    </row>
    <row r="2252" spans="1:1" x14ac:dyDescent="0.2">
      <c r="A2252" s="4"/>
    </row>
    <row r="2253" spans="1:1" x14ac:dyDescent="0.2">
      <c r="A2253" s="4"/>
    </row>
    <row r="2254" spans="1:1" x14ac:dyDescent="0.2">
      <c r="A2254" s="4"/>
    </row>
    <row r="2255" spans="1:1" x14ac:dyDescent="0.2">
      <c r="A2255" s="4"/>
    </row>
    <row r="2256" spans="1:1" x14ac:dyDescent="0.2">
      <c r="A2256" s="4"/>
    </row>
    <row r="2257" spans="1:1" x14ac:dyDescent="0.2">
      <c r="A2257" s="4"/>
    </row>
    <row r="2258" spans="1:1" x14ac:dyDescent="0.2">
      <c r="A2258" s="4"/>
    </row>
    <row r="2259" spans="1:1" x14ac:dyDescent="0.2">
      <c r="A2259" s="4"/>
    </row>
    <row r="2260" spans="1:1" x14ac:dyDescent="0.2">
      <c r="A2260" s="4"/>
    </row>
    <row r="2261" spans="1:1" x14ac:dyDescent="0.2">
      <c r="A2261" s="4"/>
    </row>
    <row r="2262" spans="1:1" x14ac:dyDescent="0.2">
      <c r="A2262" s="4"/>
    </row>
    <row r="2263" spans="1:1" x14ac:dyDescent="0.2">
      <c r="A2263" s="4"/>
    </row>
    <row r="2264" spans="1:1" x14ac:dyDescent="0.2">
      <c r="A2264" s="4"/>
    </row>
    <row r="2265" spans="1:1" x14ac:dyDescent="0.2">
      <c r="A2265" s="4"/>
    </row>
    <row r="2266" spans="1:1" x14ac:dyDescent="0.2">
      <c r="A2266" s="4"/>
    </row>
    <row r="2267" spans="1:1" x14ac:dyDescent="0.2">
      <c r="A2267" s="4"/>
    </row>
    <row r="2268" spans="1:1" x14ac:dyDescent="0.2">
      <c r="A2268" s="4"/>
    </row>
    <row r="2269" spans="1:1" x14ac:dyDescent="0.2">
      <c r="A2269" s="4"/>
    </row>
    <row r="2270" spans="1:1" x14ac:dyDescent="0.2">
      <c r="A2270" s="4"/>
    </row>
    <row r="2271" spans="1:1" x14ac:dyDescent="0.2">
      <c r="A2271" s="4"/>
    </row>
    <row r="2272" spans="1:1" x14ac:dyDescent="0.2">
      <c r="A2272" s="4"/>
    </row>
    <row r="2273" spans="1:1" x14ac:dyDescent="0.2">
      <c r="A2273" s="4"/>
    </row>
    <row r="2274" spans="1:1" x14ac:dyDescent="0.2">
      <c r="A2274" s="4"/>
    </row>
    <row r="2275" spans="1:1" x14ac:dyDescent="0.2">
      <c r="A2275" s="4"/>
    </row>
    <row r="2276" spans="1:1" x14ac:dyDescent="0.2">
      <c r="A2276" s="4"/>
    </row>
    <row r="2277" spans="1:1" x14ac:dyDescent="0.2">
      <c r="A2277" s="4"/>
    </row>
    <row r="2278" spans="1:1" x14ac:dyDescent="0.2">
      <c r="A2278" s="4"/>
    </row>
    <row r="2279" spans="1:1" x14ac:dyDescent="0.2">
      <c r="A2279" s="4"/>
    </row>
    <row r="2280" spans="1:1" x14ac:dyDescent="0.2">
      <c r="A2280" s="4"/>
    </row>
    <row r="2281" spans="1:1" x14ac:dyDescent="0.2">
      <c r="A2281" s="4"/>
    </row>
    <row r="2282" spans="1:1" x14ac:dyDescent="0.2">
      <c r="A2282" s="4"/>
    </row>
    <row r="2283" spans="1:1" x14ac:dyDescent="0.2">
      <c r="A2283" s="4"/>
    </row>
    <row r="2284" spans="1:1" x14ac:dyDescent="0.2">
      <c r="A2284" s="4"/>
    </row>
    <row r="2285" spans="1:1" x14ac:dyDescent="0.2">
      <c r="A2285" s="4"/>
    </row>
    <row r="2286" spans="1:1" x14ac:dyDescent="0.2">
      <c r="A2286" s="4"/>
    </row>
    <row r="2287" spans="1:1" x14ac:dyDescent="0.2">
      <c r="A2287" s="4"/>
    </row>
    <row r="2288" spans="1:1" x14ac:dyDescent="0.2">
      <c r="A2288" s="4"/>
    </row>
    <row r="2289" spans="1:1" x14ac:dyDescent="0.2">
      <c r="A2289" s="4"/>
    </row>
    <row r="2290" spans="1:1" x14ac:dyDescent="0.2">
      <c r="A2290" s="4"/>
    </row>
    <row r="2291" spans="1:1" x14ac:dyDescent="0.2">
      <c r="A2291" s="4"/>
    </row>
    <row r="2292" spans="1:1" x14ac:dyDescent="0.2">
      <c r="A2292" s="4"/>
    </row>
    <row r="2293" spans="1:1" x14ac:dyDescent="0.2">
      <c r="A2293" s="4"/>
    </row>
    <row r="2294" spans="1:1" x14ac:dyDescent="0.2">
      <c r="A2294" s="4"/>
    </row>
    <row r="2295" spans="1:1" x14ac:dyDescent="0.2">
      <c r="A2295" s="4"/>
    </row>
    <row r="2296" spans="1:1" x14ac:dyDescent="0.2">
      <c r="A2296" s="4"/>
    </row>
    <row r="2297" spans="1:1" x14ac:dyDescent="0.2">
      <c r="A2297" s="4"/>
    </row>
    <row r="2298" spans="1:1" x14ac:dyDescent="0.2">
      <c r="A2298" s="4"/>
    </row>
    <row r="2299" spans="1:1" x14ac:dyDescent="0.2">
      <c r="A2299" s="4"/>
    </row>
    <row r="2300" spans="1:1" x14ac:dyDescent="0.2">
      <c r="A2300" s="4"/>
    </row>
    <row r="2301" spans="1:1" x14ac:dyDescent="0.2">
      <c r="A2301" s="4"/>
    </row>
    <row r="2302" spans="1:1" x14ac:dyDescent="0.2">
      <c r="A2302" s="4"/>
    </row>
    <row r="2303" spans="1:1" x14ac:dyDescent="0.2">
      <c r="A2303" s="4"/>
    </row>
    <row r="2304" spans="1:1" x14ac:dyDescent="0.2">
      <c r="A2304" s="4"/>
    </row>
    <row r="2305" spans="1:1" x14ac:dyDescent="0.2">
      <c r="A2305" s="4"/>
    </row>
    <row r="2306" spans="1:1" x14ac:dyDescent="0.2">
      <c r="A2306" s="4"/>
    </row>
    <row r="2307" spans="1:1" x14ac:dyDescent="0.2">
      <c r="A2307" s="4"/>
    </row>
    <row r="2308" spans="1:1" x14ac:dyDescent="0.2">
      <c r="A2308" s="4"/>
    </row>
    <row r="2309" spans="1:1" x14ac:dyDescent="0.2">
      <c r="A2309" s="4"/>
    </row>
    <row r="2310" spans="1:1" x14ac:dyDescent="0.2">
      <c r="A2310" s="4"/>
    </row>
    <row r="2311" spans="1:1" x14ac:dyDescent="0.2">
      <c r="A2311" s="4"/>
    </row>
    <row r="2312" spans="1:1" x14ac:dyDescent="0.2">
      <c r="A2312" s="4"/>
    </row>
    <row r="2313" spans="1:1" x14ac:dyDescent="0.2">
      <c r="A2313" s="4"/>
    </row>
    <row r="2314" spans="1:1" x14ac:dyDescent="0.2">
      <c r="A2314" s="4"/>
    </row>
    <row r="2315" spans="1:1" x14ac:dyDescent="0.2">
      <c r="A2315" s="4"/>
    </row>
    <row r="2316" spans="1:1" x14ac:dyDescent="0.2">
      <c r="A2316" s="4"/>
    </row>
    <row r="2317" spans="1:1" x14ac:dyDescent="0.2">
      <c r="A2317" s="4"/>
    </row>
    <row r="2318" spans="1:1" x14ac:dyDescent="0.2">
      <c r="A2318" s="4"/>
    </row>
    <row r="2319" spans="1:1" x14ac:dyDescent="0.2">
      <c r="A2319" s="4"/>
    </row>
    <row r="2320" spans="1:1" x14ac:dyDescent="0.2">
      <c r="A2320" s="4"/>
    </row>
    <row r="2321" spans="1:1" x14ac:dyDescent="0.2">
      <c r="A2321" s="4"/>
    </row>
    <row r="2322" spans="1:1" x14ac:dyDescent="0.2">
      <c r="A2322" s="4"/>
    </row>
    <row r="2323" spans="1:1" x14ac:dyDescent="0.2">
      <c r="A2323" s="4"/>
    </row>
    <row r="2324" spans="1:1" x14ac:dyDescent="0.2">
      <c r="A2324" s="4"/>
    </row>
    <row r="2325" spans="1:1" x14ac:dyDescent="0.2">
      <c r="A2325" s="4"/>
    </row>
    <row r="2326" spans="1:1" x14ac:dyDescent="0.2">
      <c r="A2326" s="4"/>
    </row>
    <row r="2327" spans="1:1" x14ac:dyDescent="0.2">
      <c r="A2327" s="4"/>
    </row>
    <row r="2328" spans="1:1" x14ac:dyDescent="0.2">
      <c r="A2328" s="4"/>
    </row>
    <row r="2329" spans="1:1" x14ac:dyDescent="0.2">
      <c r="A2329" s="4"/>
    </row>
    <row r="2330" spans="1:1" x14ac:dyDescent="0.2">
      <c r="A2330" s="4"/>
    </row>
    <row r="2331" spans="1:1" x14ac:dyDescent="0.2">
      <c r="A2331" s="4"/>
    </row>
    <row r="2332" spans="1:1" x14ac:dyDescent="0.2">
      <c r="A2332" s="4"/>
    </row>
    <row r="2333" spans="1:1" x14ac:dyDescent="0.2">
      <c r="A2333" s="4"/>
    </row>
    <row r="2334" spans="1:1" x14ac:dyDescent="0.2">
      <c r="A2334" s="4"/>
    </row>
    <row r="2335" spans="1:1" x14ac:dyDescent="0.2">
      <c r="A2335" s="4"/>
    </row>
    <row r="2336" spans="1:1" x14ac:dyDescent="0.2">
      <c r="A2336" s="4"/>
    </row>
    <row r="2337" spans="1:1" x14ac:dyDescent="0.2">
      <c r="A2337" s="4"/>
    </row>
    <row r="2338" spans="1:1" x14ac:dyDescent="0.2">
      <c r="A2338" s="4"/>
    </row>
    <row r="2339" spans="1:1" x14ac:dyDescent="0.2">
      <c r="A2339" s="4"/>
    </row>
    <row r="2340" spans="1:1" x14ac:dyDescent="0.2">
      <c r="A2340" s="4"/>
    </row>
    <row r="2341" spans="1:1" x14ac:dyDescent="0.2">
      <c r="A2341" s="4"/>
    </row>
    <row r="2342" spans="1:1" x14ac:dyDescent="0.2">
      <c r="A2342" s="4"/>
    </row>
    <row r="2343" spans="1:1" x14ac:dyDescent="0.2">
      <c r="A2343" s="4"/>
    </row>
    <row r="2344" spans="1:1" x14ac:dyDescent="0.2">
      <c r="A2344" s="4"/>
    </row>
    <row r="2345" spans="1:1" x14ac:dyDescent="0.2">
      <c r="A2345" s="4"/>
    </row>
    <row r="2346" spans="1:1" x14ac:dyDescent="0.2">
      <c r="A2346" s="4"/>
    </row>
    <row r="2347" spans="1:1" x14ac:dyDescent="0.2">
      <c r="A2347" s="4"/>
    </row>
    <row r="2348" spans="1:1" x14ac:dyDescent="0.2">
      <c r="A2348" s="4"/>
    </row>
    <row r="2349" spans="1:1" x14ac:dyDescent="0.2">
      <c r="A2349" s="4"/>
    </row>
    <row r="2350" spans="1:1" x14ac:dyDescent="0.2">
      <c r="A2350" s="4"/>
    </row>
    <row r="2351" spans="1:1" x14ac:dyDescent="0.2">
      <c r="A2351" s="4"/>
    </row>
    <row r="2352" spans="1:1" x14ac:dyDescent="0.2">
      <c r="A2352" s="4"/>
    </row>
    <row r="2353" spans="1:1" x14ac:dyDescent="0.2">
      <c r="A2353" s="4"/>
    </row>
    <row r="2354" spans="1:1" x14ac:dyDescent="0.2">
      <c r="A2354" s="4"/>
    </row>
    <row r="2355" spans="1:1" x14ac:dyDescent="0.2">
      <c r="A2355" s="4"/>
    </row>
    <row r="2356" spans="1:1" x14ac:dyDescent="0.2">
      <c r="A2356" s="4"/>
    </row>
    <row r="2357" spans="1:1" x14ac:dyDescent="0.2">
      <c r="A2357" s="4"/>
    </row>
    <row r="2358" spans="1:1" x14ac:dyDescent="0.2">
      <c r="A2358" s="4"/>
    </row>
    <row r="2359" spans="1:1" x14ac:dyDescent="0.2">
      <c r="A2359" s="4"/>
    </row>
    <row r="2360" spans="1:1" x14ac:dyDescent="0.2">
      <c r="A2360" s="4"/>
    </row>
    <row r="2361" spans="1:1" x14ac:dyDescent="0.2">
      <c r="A2361" s="4"/>
    </row>
    <row r="2362" spans="1:1" x14ac:dyDescent="0.2">
      <c r="A2362" s="4"/>
    </row>
    <row r="2363" spans="1:1" x14ac:dyDescent="0.2">
      <c r="A2363" s="4"/>
    </row>
    <row r="2364" spans="1:1" x14ac:dyDescent="0.2">
      <c r="A2364" s="4"/>
    </row>
    <row r="2365" spans="1:1" x14ac:dyDescent="0.2">
      <c r="A2365" s="4"/>
    </row>
    <row r="2366" spans="1:1" x14ac:dyDescent="0.2">
      <c r="A2366" s="4"/>
    </row>
    <row r="2367" spans="1:1" x14ac:dyDescent="0.2">
      <c r="A2367" s="4"/>
    </row>
    <row r="2368" spans="1:1" x14ac:dyDescent="0.2">
      <c r="A2368" s="4"/>
    </row>
    <row r="2369" spans="1:1" x14ac:dyDescent="0.2">
      <c r="A2369" s="4"/>
    </row>
    <row r="2370" spans="1:1" x14ac:dyDescent="0.2">
      <c r="A2370" s="4"/>
    </row>
    <row r="2371" spans="1:1" x14ac:dyDescent="0.2">
      <c r="A2371" s="4"/>
    </row>
    <row r="2372" spans="1:1" x14ac:dyDescent="0.2">
      <c r="A2372" s="4"/>
    </row>
    <row r="2373" spans="1:1" x14ac:dyDescent="0.2">
      <c r="A2373" s="4"/>
    </row>
    <row r="2374" spans="1:1" x14ac:dyDescent="0.2">
      <c r="A2374" s="4"/>
    </row>
    <row r="2375" spans="1:1" x14ac:dyDescent="0.2">
      <c r="A2375" s="4"/>
    </row>
    <row r="2376" spans="1:1" x14ac:dyDescent="0.2">
      <c r="A2376" s="4"/>
    </row>
    <row r="2377" spans="1:1" x14ac:dyDescent="0.2">
      <c r="A2377" s="4"/>
    </row>
    <row r="2378" spans="1:1" x14ac:dyDescent="0.2">
      <c r="A2378" s="4"/>
    </row>
    <row r="2379" spans="1:1" x14ac:dyDescent="0.2">
      <c r="A2379" s="4"/>
    </row>
    <row r="2380" spans="1:1" x14ac:dyDescent="0.2">
      <c r="A2380" s="4"/>
    </row>
    <row r="2381" spans="1:1" x14ac:dyDescent="0.2">
      <c r="A2381" s="4"/>
    </row>
    <row r="2382" spans="1:1" x14ac:dyDescent="0.2">
      <c r="A2382" s="4"/>
    </row>
    <row r="2383" spans="1:1" x14ac:dyDescent="0.2">
      <c r="A2383" s="4"/>
    </row>
    <row r="2384" spans="1:1" x14ac:dyDescent="0.2">
      <c r="A2384" s="4"/>
    </row>
    <row r="2385" spans="1:1" x14ac:dyDescent="0.2">
      <c r="A2385" s="4"/>
    </row>
    <row r="2386" spans="1:1" x14ac:dyDescent="0.2">
      <c r="A2386" s="4"/>
    </row>
    <row r="2387" spans="1:1" x14ac:dyDescent="0.2">
      <c r="A2387" s="4"/>
    </row>
    <row r="2388" spans="1:1" x14ac:dyDescent="0.2">
      <c r="A2388" s="4"/>
    </row>
    <row r="2389" spans="1:1" x14ac:dyDescent="0.2">
      <c r="A2389" s="4"/>
    </row>
    <row r="2390" spans="1:1" x14ac:dyDescent="0.2">
      <c r="A2390" s="4"/>
    </row>
    <row r="2391" spans="1:1" x14ac:dyDescent="0.2">
      <c r="A2391" s="4"/>
    </row>
    <row r="2392" spans="1:1" x14ac:dyDescent="0.2">
      <c r="A2392" s="4"/>
    </row>
    <row r="2393" spans="1:1" x14ac:dyDescent="0.2">
      <c r="A2393" s="4"/>
    </row>
    <row r="2394" spans="1:1" x14ac:dyDescent="0.2">
      <c r="A2394" s="4"/>
    </row>
    <row r="2395" spans="1:1" x14ac:dyDescent="0.2">
      <c r="A2395" s="4"/>
    </row>
    <row r="2396" spans="1:1" x14ac:dyDescent="0.2">
      <c r="A2396" s="4"/>
    </row>
    <row r="2397" spans="1:1" x14ac:dyDescent="0.2">
      <c r="A2397" s="4"/>
    </row>
    <row r="2398" spans="1:1" x14ac:dyDescent="0.2">
      <c r="A2398" s="4"/>
    </row>
    <row r="2399" spans="1:1" x14ac:dyDescent="0.2">
      <c r="A2399" s="4"/>
    </row>
    <row r="2400" spans="1:1" x14ac:dyDescent="0.2">
      <c r="A2400" s="4"/>
    </row>
    <row r="2401" spans="1:1" x14ac:dyDescent="0.2">
      <c r="A2401" s="4"/>
    </row>
    <row r="2402" spans="1:1" x14ac:dyDescent="0.2">
      <c r="A2402" s="4"/>
    </row>
    <row r="2403" spans="1:1" x14ac:dyDescent="0.2">
      <c r="A2403" s="4"/>
    </row>
    <row r="2404" spans="1:1" x14ac:dyDescent="0.2">
      <c r="A2404" s="4"/>
    </row>
    <row r="2405" spans="1:1" x14ac:dyDescent="0.2">
      <c r="A2405" s="4"/>
    </row>
    <row r="2406" spans="1:1" x14ac:dyDescent="0.2">
      <c r="A2406" s="4"/>
    </row>
    <row r="2407" spans="1:1" x14ac:dyDescent="0.2">
      <c r="A2407" s="4"/>
    </row>
    <row r="2408" spans="1:1" x14ac:dyDescent="0.2">
      <c r="A2408" s="4"/>
    </row>
    <row r="2409" spans="1:1" x14ac:dyDescent="0.2">
      <c r="A2409" s="4"/>
    </row>
    <row r="2410" spans="1:1" x14ac:dyDescent="0.2">
      <c r="A2410" s="4"/>
    </row>
    <row r="2411" spans="1:1" x14ac:dyDescent="0.2">
      <c r="A2411" s="4"/>
    </row>
    <row r="2412" spans="1:1" x14ac:dyDescent="0.2">
      <c r="A2412" s="4"/>
    </row>
    <row r="2413" spans="1:1" x14ac:dyDescent="0.2">
      <c r="A2413" s="4"/>
    </row>
    <row r="2414" spans="1:1" x14ac:dyDescent="0.2">
      <c r="A2414" s="4"/>
    </row>
    <row r="2415" spans="1:1" x14ac:dyDescent="0.2">
      <c r="A2415" s="4"/>
    </row>
    <row r="2416" spans="1:1" x14ac:dyDescent="0.2">
      <c r="A2416" s="4"/>
    </row>
    <row r="2417" spans="1:1" x14ac:dyDescent="0.2">
      <c r="A2417" s="4"/>
    </row>
    <row r="2418" spans="1:1" x14ac:dyDescent="0.2">
      <c r="A2418" s="4"/>
    </row>
    <row r="2419" spans="1:1" x14ac:dyDescent="0.2">
      <c r="A2419" s="4"/>
    </row>
    <row r="2420" spans="1:1" x14ac:dyDescent="0.2">
      <c r="A2420" s="4"/>
    </row>
    <row r="2421" spans="1:1" x14ac:dyDescent="0.2">
      <c r="A2421" s="4"/>
    </row>
    <row r="2422" spans="1:1" x14ac:dyDescent="0.2">
      <c r="A2422" s="4"/>
    </row>
    <row r="2423" spans="1:1" x14ac:dyDescent="0.2">
      <c r="A2423" s="4"/>
    </row>
    <row r="2424" spans="1:1" x14ac:dyDescent="0.2">
      <c r="A2424" s="4"/>
    </row>
    <row r="2425" spans="1:1" x14ac:dyDescent="0.2">
      <c r="A2425" s="4"/>
    </row>
    <row r="2426" spans="1:1" x14ac:dyDescent="0.2">
      <c r="A2426" s="4"/>
    </row>
    <row r="2427" spans="1:1" x14ac:dyDescent="0.2">
      <c r="A2427" s="4"/>
    </row>
    <row r="2428" spans="1:1" x14ac:dyDescent="0.2">
      <c r="A2428" s="4"/>
    </row>
    <row r="2429" spans="1:1" x14ac:dyDescent="0.2">
      <c r="A2429" s="4"/>
    </row>
    <row r="2430" spans="1:1" x14ac:dyDescent="0.2">
      <c r="A2430" s="4"/>
    </row>
    <row r="2431" spans="1:1" x14ac:dyDescent="0.2">
      <c r="A2431" s="4"/>
    </row>
    <row r="2432" spans="1:1" x14ac:dyDescent="0.2">
      <c r="A2432" s="4"/>
    </row>
    <row r="2433" spans="1:1" x14ac:dyDescent="0.2">
      <c r="A2433" s="4"/>
    </row>
    <row r="2434" spans="1:1" x14ac:dyDescent="0.2">
      <c r="A2434" s="4"/>
    </row>
    <row r="2435" spans="1:1" x14ac:dyDescent="0.2">
      <c r="A2435" s="4"/>
    </row>
    <row r="2436" spans="1:1" x14ac:dyDescent="0.2">
      <c r="A2436" s="4"/>
    </row>
    <row r="2437" spans="1:1" x14ac:dyDescent="0.2">
      <c r="A2437" s="4"/>
    </row>
    <row r="2438" spans="1:1" x14ac:dyDescent="0.2">
      <c r="A2438" s="4"/>
    </row>
    <row r="2439" spans="1:1" x14ac:dyDescent="0.2">
      <c r="A2439" s="4"/>
    </row>
    <row r="2440" spans="1:1" x14ac:dyDescent="0.2">
      <c r="A2440" s="4"/>
    </row>
    <row r="2441" spans="1:1" x14ac:dyDescent="0.2">
      <c r="A2441" s="4"/>
    </row>
    <row r="2442" spans="1:1" x14ac:dyDescent="0.2">
      <c r="A2442" s="4"/>
    </row>
    <row r="2443" spans="1:1" x14ac:dyDescent="0.2">
      <c r="A2443" s="4"/>
    </row>
    <row r="2444" spans="1:1" x14ac:dyDescent="0.2">
      <c r="A2444" s="4"/>
    </row>
    <row r="2445" spans="1:1" x14ac:dyDescent="0.2">
      <c r="A2445" s="4"/>
    </row>
    <row r="2446" spans="1:1" x14ac:dyDescent="0.2">
      <c r="A2446" s="4"/>
    </row>
    <row r="2447" spans="1:1" x14ac:dyDescent="0.2">
      <c r="A2447" s="4"/>
    </row>
    <row r="2448" spans="1:1" x14ac:dyDescent="0.2">
      <c r="A2448" s="4"/>
    </row>
    <row r="2449" spans="1:1" x14ac:dyDescent="0.2">
      <c r="A2449" s="4"/>
    </row>
    <row r="2450" spans="1:1" x14ac:dyDescent="0.2">
      <c r="A2450" s="4"/>
    </row>
    <row r="2451" spans="1:1" x14ac:dyDescent="0.2">
      <c r="A2451" s="4"/>
    </row>
    <row r="2452" spans="1:1" x14ac:dyDescent="0.2">
      <c r="A2452" s="4"/>
    </row>
    <row r="2453" spans="1:1" x14ac:dyDescent="0.2">
      <c r="A2453" s="4"/>
    </row>
    <row r="2454" spans="1:1" x14ac:dyDescent="0.2">
      <c r="A2454" s="4"/>
    </row>
    <row r="2455" spans="1:1" x14ac:dyDescent="0.2">
      <c r="A2455" s="4"/>
    </row>
    <row r="2456" spans="1:1" x14ac:dyDescent="0.2">
      <c r="A2456" s="4"/>
    </row>
    <row r="2457" spans="1:1" x14ac:dyDescent="0.2">
      <c r="A2457" s="4"/>
    </row>
    <row r="2458" spans="1:1" x14ac:dyDescent="0.2">
      <c r="A2458" s="4"/>
    </row>
    <row r="2459" spans="1:1" x14ac:dyDescent="0.2">
      <c r="A2459" s="4"/>
    </row>
    <row r="2460" spans="1:1" x14ac:dyDescent="0.2">
      <c r="A2460" s="4"/>
    </row>
    <row r="2461" spans="1:1" x14ac:dyDescent="0.2">
      <c r="A2461" s="4"/>
    </row>
    <row r="2462" spans="1:1" x14ac:dyDescent="0.2">
      <c r="A2462" s="4"/>
    </row>
    <row r="2463" spans="1:1" x14ac:dyDescent="0.2">
      <c r="A2463" s="4"/>
    </row>
    <row r="2464" spans="1:1" x14ac:dyDescent="0.2">
      <c r="A2464" s="4"/>
    </row>
    <row r="2465" spans="1:1" x14ac:dyDescent="0.2">
      <c r="A2465" s="4"/>
    </row>
    <row r="2466" spans="1:1" x14ac:dyDescent="0.2">
      <c r="A2466" s="4"/>
    </row>
    <row r="2467" spans="1:1" x14ac:dyDescent="0.2">
      <c r="A2467" s="4"/>
    </row>
    <row r="2468" spans="1:1" x14ac:dyDescent="0.2">
      <c r="A2468" s="4"/>
    </row>
    <row r="2469" spans="1:1" x14ac:dyDescent="0.2">
      <c r="A2469" s="4"/>
    </row>
    <row r="2470" spans="1:1" x14ac:dyDescent="0.2">
      <c r="A2470" s="4"/>
    </row>
    <row r="2471" spans="1:1" x14ac:dyDescent="0.2">
      <c r="A2471" s="4"/>
    </row>
    <row r="2472" spans="1:1" x14ac:dyDescent="0.2">
      <c r="A2472" s="4"/>
    </row>
    <row r="2473" spans="1:1" x14ac:dyDescent="0.2">
      <c r="A2473" s="4"/>
    </row>
    <row r="2474" spans="1:1" x14ac:dyDescent="0.2">
      <c r="A2474" s="4"/>
    </row>
    <row r="2475" spans="1:1" x14ac:dyDescent="0.2">
      <c r="A2475" s="4"/>
    </row>
    <row r="2476" spans="1:1" x14ac:dyDescent="0.2">
      <c r="A2476" s="4"/>
    </row>
    <row r="2477" spans="1:1" x14ac:dyDescent="0.2">
      <c r="A2477" s="4"/>
    </row>
    <row r="2478" spans="1:1" x14ac:dyDescent="0.2">
      <c r="A2478" s="4"/>
    </row>
    <row r="2479" spans="1:1" x14ac:dyDescent="0.2">
      <c r="A2479" s="4"/>
    </row>
    <row r="2480" spans="1:1" x14ac:dyDescent="0.2">
      <c r="A2480" s="4"/>
    </row>
    <row r="2481" spans="1:1" x14ac:dyDescent="0.2">
      <c r="A2481" s="4"/>
    </row>
    <row r="2482" spans="1:1" x14ac:dyDescent="0.2">
      <c r="A2482" s="4"/>
    </row>
    <row r="2483" spans="1:1" x14ac:dyDescent="0.2">
      <c r="A2483" s="4"/>
    </row>
    <row r="2484" spans="1:1" x14ac:dyDescent="0.2">
      <c r="A2484" s="4"/>
    </row>
    <row r="2485" spans="1:1" x14ac:dyDescent="0.2">
      <c r="A2485" s="4"/>
    </row>
    <row r="2486" spans="1:1" x14ac:dyDescent="0.2">
      <c r="A2486" s="4"/>
    </row>
    <row r="2487" spans="1:1" x14ac:dyDescent="0.2">
      <c r="A2487" s="4"/>
    </row>
    <row r="2488" spans="1:1" x14ac:dyDescent="0.2">
      <c r="A2488" s="4"/>
    </row>
    <row r="2489" spans="1:1" x14ac:dyDescent="0.2">
      <c r="A2489" s="4"/>
    </row>
    <row r="2490" spans="1:1" x14ac:dyDescent="0.2">
      <c r="A2490" s="4"/>
    </row>
    <row r="2491" spans="1:1" x14ac:dyDescent="0.2">
      <c r="A2491" s="4"/>
    </row>
    <row r="2492" spans="1:1" x14ac:dyDescent="0.2">
      <c r="A2492" s="4"/>
    </row>
    <row r="2493" spans="1:1" x14ac:dyDescent="0.2">
      <c r="A2493" s="4"/>
    </row>
    <row r="2494" spans="1:1" x14ac:dyDescent="0.2">
      <c r="A2494" s="4"/>
    </row>
    <row r="2495" spans="1:1" x14ac:dyDescent="0.2">
      <c r="A2495" s="4"/>
    </row>
    <row r="2496" spans="1:1" x14ac:dyDescent="0.2">
      <c r="A2496" s="4"/>
    </row>
    <row r="2497" spans="1:1" x14ac:dyDescent="0.2">
      <c r="A2497" s="4"/>
    </row>
    <row r="2498" spans="1:1" x14ac:dyDescent="0.2">
      <c r="A2498" s="4"/>
    </row>
    <row r="2499" spans="1:1" x14ac:dyDescent="0.2">
      <c r="A2499" s="4"/>
    </row>
    <row r="2500" spans="1:1" x14ac:dyDescent="0.2">
      <c r="A2500" s="4"/>
    </row>
    <row r="2501" spans="1:1" x14ac:dyDescent="0.2">
      <c r="A2501" s="4"/>
    </row>
    <row r="2502" spans="1:1" x14ac:dyDescent="0.2">
      <c r="A2502" s="4"/>
    </row>
    <row r="2503" spans="1:1" x14ac:dyDescent="0.2">
      <c r="A2503" s="4"/>
    </row>
    <row r="2504" spans="1:1" x14ac:dyDescent="0.2">
      <c r="A2504" s="4"/>
    </row>
    <row r="2505" spans="1:1" x14ac:dyDescent="0.2">
      <c r="A2505" s="4"/>
    </row>
    <row r="2506" spans="1:1" x14ac:dyDescent="0.2">
      <c r="A2506" s="4"/>
    </row>
    <row r="2507" spans="1:1" x14ac:dyDescent="0.2">
      <c r="A2507" s="4"/>
    </row>
    <row r="2508" spans="1:1" x14ac:dyDescent="0.2">
      <c r="A2508" s="4"/>
    </row>
    <row r="2509" spans="1:1" x14ac:dyDescent="0.2">
      <c r="A2509" s="4"/>
    </row>
    <row r="2510" spans="1:1" x14ac:dyDescent="0.2">
      <c r="A2510" s="4"/>
    </row>
    <row r="2511" spans="1:1" x14ac:dyDescent="0.2">
      <c r="A2511" s="4"/>
    </row>
    <row r="2512" spans="1:1" x14ac:dyDescent="0.2">
      <c r="A2512" s="4"/>
    </row>
    <row r="2513" spans="1:1" x14ac:dyDescent="0.2">
      <c r="A2513" s="4"/>
    </row>
    <row r="2514" spans="1:1" x14ac:dyDescent="0.2">
      <c r="A2514" s="4"/>
    </row>
    <row r="2515" spans="1:1" x14ac:dyDescent="0.2">
      <c r="A2515" s="4"/>
    </row>
    <row r="2516" spans="1:1" x14ac:dyDescent="0.2">
      <c r="A2516" s="4"/>
    </row>
    <row r="2517" spans="1:1" x14ac:dyDescent="0.2">
      <c r="A2517" s="4"/>
    </row>
    <row r="2518" spans="1:1" x14ac:dyDescent="0.2">
      <c r="A2518" s="4"/>
    </row>
    <row r="2519" spans="1:1" x14ac:dyDescent="0.2">
      <c r="A2519" s="4"/>
    </row>
    <row r="2520" spans="1:1" x14ac:dyDescent="0.2">
      <c r="A2520" s="4"/>
    </row>
    <row r="2521" spans="1:1" x14ac:dyDescent="0.2">
      <c r="A2521" s="4"/>
    </row>
    <row r="2522" spans="1:1" x14ac:dyDescent="0.2">
      <c r="A2522" s="4"/>
    </row>
    <row r="2523" spans="1:1" x14ac:dyDescent="0.2">
      <c r="A2523" s="4"/>
    </row>
    <row r="2524" spans="1:1" x14ac:dyDescent="0.2">
      <c r="A2524" s="4"/>
    </row>
    <row r="2525" spans="1:1" x14ac:dyDescent="0.2">
      <c r="A2525" s="4"/>
    </row>
    <row r="2526" spans="1:1" x14ac:dyDescent="0.2">
      <c r="A2526" s="4"/>
    </row>
    <row r="2527" spans="1:1" x14ac:dyDescent="0.2">
      <c r="A2527" s="4"/>
    </row>
    <row r="2528" spans="1:1" x14ac:dyDescent="0.2">
      <c r="A2528" s="4"/>
    </row>
    <row r="2529" spans="1:1" x14ac:dyDescent="0.2">
      <c r="A2529" s="4"/>
    </row>
    <row r="2530" spans="1:1" x14ac:dyDescent="0.2">
      <c r="A2530" s="4"/>
    </row>
    <row r="2531" spans="1:1" x14ac:dyDescent="0.2">
      <c r="A2531" s="4"/>
    </row>
    <row r="2532" spans="1:1" x14ac:dyDescent="0.2">
      <c r="A2532" s="4"/>
    </row>
    <row r="2533" spans="1:1" x14ac:dyDescent="0.2">
      <c r="A2533" s="4"/>
    </row>
    <row r="2534" spans="1:1" x14ac:dyDescent="0.2">
      <c r="A2534" s="4"/>
    </row>
    <row r="2535" spans="1:1" x14ac:dyDescent="0.2">
      <c r="A2535" s="4"/>
    </row>
    <row r="2536" spans="1:1" x14ac:dyDescent="0.2">
      <c r="A2536" s="4"/>
    </row>
    <row r="2537" spans="1:1" x14ac:dyDescent="0.2">
      <c r="A2537" s="4"/>
    </row>
    <row r="2538" spans="1:1" x14ac:dyDescent="0.2">
      <c r="A2538" s="4"/>
    </row>
    <row r="2539" spans="1:1" x14ac:dyDescent="0.2">
      <c r="A2539" s="4"/>
    </row>
    <row r="2540" spans="1:1" x14ac:dyDescent="0.2">
      <c r="A2540" s="4"/>
    </row>
    <row r="2541" spans="1:1" x14ac:dyDescent="0.2">
      <c r="A2541" s="4"/>
    </row>
    <row r="2542" spans="1:1" x14ac:dyDescent="0.2">
      <c r="A2542" s="4"/>
    </row>
    <row r="2543" spans="1:1" x14ac:dyDescent="0.2">
      <c r="A2543" s="4"/>
    </row>
    <row r="2544" spans="1:1" x14ac:dyDescent="0.2">
      <c r="A2544" s="4"/>
    </row>
    <row r="2545" spans="1:1" x14ac:dyDescent="0.2">
      <c r="A2545" s="4"/>
    </row>
    <row r="2546" spans="1:1" x14ac:dyDescent="0.2">
      <c r="A2546" s="4"/>
    </row>
    <row r="2547" spans="1:1" x14ac:dyDescent="0.2">
      <c r="A2547" s="4"/>
    </row>
    <row r="2548" spans="1:1" x14ac:dyDescent="0.2">
      <c r="A2548" s="4"/>
    </row>
    <row r="2549" spans="1:1" x14ac:dyDescent="0.2">
      <c r="A2549" s="4"/>
    </row>
    <row r="2550" spans="1:1" x14ac:dyDescent="0.2">
      <c r="A2550" s="4"/>
    </row>
    <row r="2551" spans="1:1" x14ac:dyDescent="0.2">
      <c r="A2551" s="4"/>
    </row>
    <row r="2552" spans="1:1" x14ac:dyDescent="0.2">
      <c r="A2552" s="4"/>
    </row>
    <row r="2553" spans="1:1" x14ac:dyDescent="0.2">
      <c r="A2553" s="4"/>
    </row>
    <row r="2554" spans="1:1" x14ac:dyDescent="0.2">
      <c r="A2554" s="4"/>
    </row>
    <row r="2555" spans="1:1" x14ac:dyDescent="0.2">
      <c r="A2555" s="4"/>
    </row>
    <row r="2556" spans="1:1" x14ac:dyDescent="0.2">
      <c r="A2556" s="4"/>
    </row>
    <row r="2557" spans="1:1" x14ac:dyDescent="0.2">
      <c r="A2557" s="4"/>
    </row>
    <row r="2558" spans="1:1" x14ac:dyDescent="0.2">
      <c r="A2558" s="4"/>
    </row>
    <row r="2559" spans="1:1" x14ac:dyDescent="0.2">
      <c r="A2559" s="4"/>
    </row>
    <row r="2560" spans="1:1" x14ac:dyDescent="0.2">
      <c r="A2560" s="4"/>
    </row>
    <row r="2561" spans="1:1" x14ac:dyDescent="0.2">
      <c r="A2561" s="4"/>
    </row>
    <row r="2562" spans="1:1" x14ac:dyDescent="0.2">
      <c r="A2562" s="4"/>
    </row>
    <row r="2563" spans="1:1" x14ac:dyDescent="0.2">
      <c r="A2563" s="4"/>
    </row>
    <row r="2564" spans="1:1" x14ac:dyDescent="0.2">
      <c r="A2564" s="4"/>
    </row>
    <row r="2565" spans="1:1" x14ac:dyDescent="0.2">
      <c r="A2565" s="4"/>
    </row>
    <row r="2566" spans="1:1" x14ac:dyDescent="0.2">
      <c r="A2566" s="4"/>
    </row>
    <row r="2567" spans="1:1" x14ac:dyDescent="0.2">
      <c r="A2567" s="4"/>
    </row>
    <row r="2568" spans="1:1" x14ac:dyDescent="0.2">
      <c r="A2568" s="4"/>
    </row>
    <row r="2569" spans="1:1" x14ac:dyDescent="0.2">
      <c r="A2569" s="4"/>
    </row>
    <row r="2570" spans="1:1" x14ac:dyDescent="0.2">
      <c r="A2570" s="4"/>
    </row>
    <row r="2571" spans="1:1" x14ac:dyDescent="0.2">
      <c r="A2571" s="4"/>
    </row>
    <row r="2572" spans="1:1" x14ac:dyDescent="0.2">
      <c r="A2572" s="4"/>
    </row>
    <row r="2573" spans="1:1" x14ac:dyDescent="0.2">
      <c r="A2573" s="4"/>
    </row>
    <row r="2574" spans="1:1" x14ac:dyDescent="0.2">
      <c r="A2574" s="4"/>
    </row>
    <row r="2575" spans="1:1" x14ac:dyDescent="0.2">
      <c r="A2575" s="4"/>
    </row>
    <row r="2576" spans="1:1" x14ac:dyDescent="0.2">
      <c r="A2576" s="4"/>
    </row>
    <row r="2577" spans="1:1" x14ac:dyDescent="0.2">
      <c r="A2577" s="4"/>
    </row>
    <row r="2578" spans="1:1" x14ac:dyDescent="0.2">
      <c r="A2578" s="4"/>
    </row>
    <row r="2579" spans="1:1" x14ac:dyDescent="0.2">
      <c r="A2579" s="4"/>
    </row>
    <row r="2580" spans="1:1" x14ac:dyDescent="0.2">
      <c r="A2580" s="4"/>
    </row>
    <row r="2581" spans="1:1" x14ac:dyDescent="0.2">
      <c r="A2581" s="4"/>
    </row>
    <row r="2582" spans="1:1" x14ac:dyDescent="0.2">
      <c r="A2582" s="4"/>
    </row>
    <row r="2583" spans="1:1" x14ac:dyDescent="0.2">
      <c r="A2583" s="4"/>
    </row>
    <row r="2584" spans="1:1" x14ac:dyDescent="0.2">
      <c r="A2584" s="4"/>
    </row>
    <row r="2585" spans="1:1" x14ac:dyDescent="0.2">
      <c r="A2585" s="4"/>
    </row>
    <row r="2586" spans="1:1" x14ac:dyDescent="0.2">
      <c r="A2586" s="4"/>
    </row>
    <row r="2587" spans="1:1" x14ac:dyDescent="0.2">
      <c r="A2587" s="4"/>
    </row>
    <row r="2588" spans="1:1" x14ac:dyDescent="0.2">
      <c r="A2588" s="4"/>
    </row>
    <row r="2589" spans="1:1" x14ac:dyDescent="0.2">
      <c r="A2589" s="4"/>
    </row>
    <row r="2590" spans="1:1" x14ac:dyDescent="0.2">
      <c r="A2590" s="4"/>
    </row>
    <row r="2591" spans="1:1" x14ac:dyDescent="0.2">
      <c r="A2591" s="4"/>
    </row>
    <row r="2592" spans="1:1" x14ac:dyDescent="0.2">
      <c r="A2592" s="4"/>
    </row>
    <row r="2593" spans="1:1" x14ac:dyDescent="0.2">
      <c r="A2593" s="4"/>
    </row>
    <row r="2594" spans="1:1" x14ac:dyDescent="0.2">
      <c r="A2594" s="4"/>
    </row>
    <row r="2595" spans="1:1" x14ac:dyDescent="0.2">
      <c r="A2595" s="4"/>
    </row>
    <row r="2596" spans="1:1" x14ac:dyDescent="0.2">
      <c r="A2596" s="4"/>
    </row>
    <row r="2597" spans="1:1" x14ac:dyDescent="0.2">
      <c r="A2597" s="4"/>
    </row>
    <row r="2598" spans="1:1" x14ac:dyDescent="0.2">
      <c r="A2598" s="4"/>
    </row>
    <row r="2599" spans="1:1" x14ac:dyDescent="0.2">
      <c r="A2599" s="4"/>
    </row>
    <row r="2600" spans="1:1" x14ac:dyDescent="0.2">
      <c r="A2600" s="4"/>
    </row>
    <row r="2601" spans="1:1" x14ac:dyDescent="0.2">
      <c r="A2601" s="4"/>
    </row>
    <row r="2602" spans="1:1" x14ac:dyDescent="0.2">
      <c r="A2602" s="4"/>
    </row>
    <row r="2603" spans="1:1" x14ac:dyDescent="0.2">
      <c r="A2603" s="4"/>
    </row>
    <row r="2604" spans="1:1" x14ac:dyDescent="0.2">
      <c r="A2604" s="4"/>
    </row>
    <row r="2605" spans="1:1" x14ac:dyDescent="0.2">
      <c r="A2605" s="4"/>
    </row>
    <row r="2606" spans="1:1" x14ac:dyDescent="0.2">
      <c r="A2606" s="4"/>
    </row>
    <row r="2607" spans="1:1" x14ac:dyDescent="0.2">
      <c r="A2607" s="4"/>
    </row>
    <row r="2608" spans="1:1" x14ac:dyDescent="0.2">
      <c r="A2608" s="4"/>
    </row>
    <row r="2609" spans="1:1" x14ac:dyDescent="0.2">
      <c r="A2609" s="4"/>
    </row>
    <row r="2610" spans="1:1" x14ac:dyDescent="0.2">
      <c r="A2610" s="4"/>
    </row>
    <row r="2611" spans="1:1" x14ac:dyDescent="0.2">
      <c r="A2611" s="4"/>
    </row>
    <row r="2612" spans="1:1" x14ac:dyDescent="0.2">
      <c r="A2612" s="4"/>
    </row>
    <row r="2613" spans="1:1" x14ac:dyDescent="0.2">
      <c r="A2613" s="4"/>
    </row>
    <row r="2614" spans="1:1" x14ac:dyDescent="0.2">
      <c r="A2614" s="4"/>
    </row>
    <row r="2615" spans="1:1" x14ac:dyDescent="0.2">
      <c r="A2615" s="4"/>
    </row>
    <row r="2616" spans="1:1" x14ac:dyDescent="0.2">
      <c r="A2616" s="4"/>
    </row>
    <row r="2617" spans="1:1" x14ac:dyDescent="0.2">
      <c r="A2617" s="4"/>
    </row>
    <row r="2618" spans="1:1" x14ac:dyDescent="0.2">
      <c r="A2618" s="4"/>
    </row>
    <row r="2619" spans="1:1" x14ac:dyDescent="0.2">
      <c r="A2619" s="4"/>
    </row>
    <row r="2620" spans="1:1" x14ac:dyDescent="0.2">
      <c r="A2620" s="4"/>
    </row>
    <row r="2621" spans="1:1" x14ac:dyDescent="0.2">
      <c r="A2621" s="4"/>
    </row>
    <row r="2622" spans="1:1" x14ac:dyDescent="0.2">
      <c r="A2622" s="4"/>
    </row>
    <row r="2623" spans="1:1" x14ac:dyDescent="0.2">
      <c r="A2623" s="4"/>
    </row>
    <row r="2624" spans="1:1" x14ac:dyDescent="0.2">
      <c r="A2624" s="4"/>
    </row>
    <row r="2625" spans="1:1" x14ac:dyDescent="0.2">
      <c r="A2625" s="4"/>
    </row>
    <row r="2626" spans="1:1" x14ac:dyDescent="0.2">
      <c r="A2626" s="4"/>
    </row>
    <row r="2627" spans="1:1" x14ac:dyDescent="0.2">
      <c r="A2627" s="4"/>
    </row>
    <row r="2628" spans="1:1" x14ac:dyDescent="0.2">
      <c r="A2628" s="4"/>
    </row>
    <row r="2629" spans="1:1" x14ac:dyDescent="0.2">
      <c r="A2629" s="4"/>
    </row>
    <row r="2630" spans="1:1" x14ac:dyDescent="0.2">
      <c r="A2630" s="4"/>
    </row>
    <row r="2631" spans="1:1" x14ac:dyDescent="0.2">
      <c r="A2631" s="4"/>
    </row>
    <row r="2632" spans="1:1" x14ac:dyDescent="0.2">
      <c r="A2632" s="4"/>
    </row>
    <row r="2633" spans="1:1" x14ac:dyDescent="0.2">
      <c r="A2633" s="4"/>
    </row>
    <row r="2634" spans="1:1" x14ac:dyDescent="0.2">
      <c r="A2634" s="4"/>
    </row>
    <row r="2635" spans="1:1" x14ac:dyDescent="0.2">
      <c r="A2635" s="4"/>
    </row>
    <row r="2636" spans="1:1" x14ac:dyDescent="0.2">
      <c r="A2636" s="4"/>
    </row>
    <row r="2637" spans="1:1" x14ac:dyDescent="0.2">
      <c r="A2637" s="4"/>
    </row>
    <row r="2638" spans="1:1" x14ac:dyDescent="0.2">
      <c r="A2638" s="4"/>
    </row>
    <row r="2639" spans="1:1" x14ac:dyDescent="0.2">
      <c r="A2639" s="4"/>
    </row>
    <row r="2640" spans="1:1" x14ac:dyDescent="0.2">
      <c r="A2640" s="4"/>
    </row>
    <row r="2641" spans="1:1" x14ac:dyDescent="0.2">
      <c r="A2641" s="4"/>
    </row>
    <row r="2642" spans="1:1" x14ac:dyDescent="0.2">
      <c r="A2642" s="4"/>
    </row>
    <row r="2643" spans="1:1" x14ac:dyDescent="0.2">
      <c r="A2643" s="4"/>
    </row>
    <row r="2644" spans="1:1" x14ac:dyDescent="0.2">
      <c r="A2644" s="4"/>
    </row>
    <row r="2645" spans="1:1" x14ac:dyDescent="0.2">
      <c r="A2645" s="4"/>
    </row>
    <row r="2646" spans="1:1" x14ac:dyDescent="0.2">
      <c r="A2646" s="4"/>
    </row>
    <row r="2647" spans="1:1" x14ac:dyDescent="0.2">
      <c r="A2647" s="4"/>
    </row>
    <row r="2648" spans="1:1" x14ac:dyDescent="0.2">
      <c r="A2648" s="4"/>
    </row>
    <row r="2649" spans="1:1" x14ac:dyDescent="0.2">
      <c r="A2649" s="4"/>
    </row>
    <row r="2650" spans="1:1" x14ac:dyDescent="0.2">
      <c r="A2650" s="4"/>
    </row>
    <row r="2651" spans="1:1" x14ac:dyDescent="0.2">
      <c r="A2651" s="4"/>
    </row>
    <row r="2652" spans="1:1" x14ac:dyDescent="0.2">
      <c r="A2652" s="4"/>
    </row>
    <row r="2653" spans="1:1" x14ac:dyDescent="0.2">
      <c r="A2653" s="4"/>
    </row>
    <row r="2654" spans="1:1" x14ac:dyDescent="0.2">
      <c r="A2654" s="4"/>
    </row>
    <row r="2655" spans="1:1" x14ac:dyDescent="0.2">
      <c r="A2655" s="4"/>
    </row>
    <row r="2656" spans="1:1" x14ac:dyDescent="0.2">
      <c r="A2656" s="4"/>
    </row>
    <row r="2657" spans="1:1" x14ac:dyDescent="0.2">
      <c r="A2657" s="4"/>
    </row>
    <row r="2658" spans="1:1" x14ac:dyDescent="0.2">
      <c r="A2658" s="4"/>
    </row>
    <row r="2659" spans="1:1" x14ac:dyDescent="0.2">
      <c r="A2659" s="4"/>
    </row>
    <row r="2660" spans="1:1" x14ac:dyDescent="0.2">
      <c r="A2660" s="4"/>
    </row>
    <row r="2661" spans="1:1" x14ac:dyDescent="0.2">
      <c r="A2661" s="4"/>
    </row>
    <row r="2662" spans="1:1" x14ac:dyDescent="0.2">
      <c r="A2662" s="4"/>
    </row>
    <row r="2663" spans="1:1" x14ac:dyDescent="0.2">
      <c r="A2663" s="4"/>
    </row>
    <row r="2664" spans="1:1" x14ac:dyDescent="0.2">
      <c r="A2664" s="4"/>
    </row>
    <row r="2665" spans="1:1" x14ac:dyDescent="0.2">
      <c r="A2665" s="4"/>
    </row>
    <row r="2666" spans="1:1" x14ac:dyDescent="0.2">
      <c r="A2666" s="4"/>
    </row>
    <row r="2667" spans="1:1" x14ac:dyDescent="0.2">
      <c r="A2667" s="4"/>
    </row>
    <row r="2668" spans="1:1" x14ac:dyDescent="0.2">
      <c r="A2668" s="4"/>
    </row>
    <row r="2669" spans="1:1" x14ac:dyDescent="0.2">
      <c r="A2669" s="4"/>
    </row>
    <row r="2670" spans="1:1" x14ac:dyDescent="0.2">
      <c r="A2670" s="4"/>
    </row>
    <row r="2671" spans="1:1" x14ac:dyDescent="0.2">
      <c r="A2671" s="4"/>
    </row>
    <row r="2672" spans="1:1" x14ac:dyDescent="0.2">
      <c r="A2672" s="4"/>
    </row>
    <row r="2673" spans="1:1" x14ac:dyDescent="0.2">
      <c r="A2673" s="4"/>
    </row>
    <row r="2674" spans="1:1" x14ac:dyDescent="0.2">
      <c r="A2674" s="4"/>
    </row>
    <row r="2675" spans="1:1" x14ac:dyDescent="0.2">
      <c r="A2675" s="4"/>
    </row>
    <row r="2676" spans="1:1" x14ac:dyDescent="0.2">
      <c r="A2676" s="4"/>
    </row>
    <row r="2677" spans="1:1" x14ac:dyDescent="0.2">
      <c r="A2677" s="4"/>
    </row>
    <row r="2678" spans="1:1" x14ac:dyDescent="0.2">
      <c r="A2678" s="4"/>
    </row>
    <row r="2679" spans="1:1" x14ac:dyDescent="0.2">
      <c r="A2679" s="4"/>
    </row>
    <row r="2680" spans="1:1" x14ac:dyDescent="0.2">
      <c r="A2680" s="4"/>
    </row>
    <row r="2681" spans="1:1" x14ac:dyDescent="0.2">
      <c r="A2681" s="4"/>
    </row>
    <row r="2682" spans="1:1" x14ac:dyDescent="0.2">
      <c r="A2682" s="4"/>
    </row>
    <row r="2683" spans="1:1" x14ac:dyDescent="0.2">
      <c r="A2683" s="4"/>
    </row>
    <row r="2684" spans="1:1" x14ac:dyDescent="0.2">
      <c r="A2684" s="4"/>
    </row>
    <row r="2685" spans="1:1" x14ac:dyDescent="0.2">
      <c r="A2685" s="4"/>
    </row>
    <row r="2686" spans="1:1" x14ac:dyDescent="0.2">
      <c r="A2686" s="4"/>
    </row>
    <row r="2687" spans="1:1" x14ac:dyDescent="0.2">
      <c r="A2687" s="4"/>
    </row>
    <row r="2688" spans="1:1" x14ac:dyDescent="0.2">
      <c r="A2688" s="4"/>
    </row>
    <row r="2689" spans="1:1" x14ac:dyDescent="0.2">
      <c r="A2689" s="4"/>
    </row>
    <row r="2690" spans="1:1" x14ac:dyDescent="0.2">
      <c r="A2690" s="4"/>
    </row>
    <row r="2691" spans="1:1" x14ac:dyDescent="0.2">
      <c r="A2691" s="4"/>
    </row>
    <row r="2692" spans="1:1" x14ac:dyDescent="0.2">
      <c r="A2692" s="4"/>
    </row>
    <row r="2693" spans="1:1" x14ac:dyDescent="0.2">
      <c r="A2693" s="4"/>
    </row>
    <row r="2694" spans="1:1" x14ac:dyDescent="0.2">
      <c r="A2694" s="4"/>
    </row>
    <row r="2695" spans="1:1" x14ac:dyDescent="0.2">
      <c r="A2695" s="4"/>
    </row>
    <row r="2696" spans="1:1" x14ac:dyDescent="0.2">
      <c r="A2696" s="4"/>
    </row>
    <row r="2697" spans="1:1" x14ac:dyDescent="0.2">
      <c r="A2697" s="4"/>
    </row>
    <row r="2698" spans="1:1" x14ac:dyDescent="0.2">
      <c r="A2698" s="4"/>
    </row>
    <row r="2699" spans="1:1" x14ac:dyDescent="0.2">
      <c r="A2699" s="4"/>
    </row>
    <row r="2700" spans="1:1" x14ac:dyDescent="0.2">
      <c r="A2700" s="4"/>
    </row>
    <row r="2701" spans="1:1" x14ac:dyDescent="0.2">
      <c r="A2701" s="4"/>
    </row>
    <row r="2702" spans="1:1" x14ac:dyDescent="0.2">
      <c r="A2702" s="4"/>
    </row>
    <row r="2703" spans="1:1" x14ac:dyDescent="0.2">
      <c r="A2703" s="4"/>
    </row>
    <row r="2704" spans="1:1" x14ac:dyDescent="0.2">
      <c r="A2704" s="4"/>
    </row>
    <row r="2705" spans="1:1" x14ac:dyDescent="0.2">
      <c r="A2705" s="4"/>
    </row>
    <row r="2706" spans="1:1" x14ac:dyDescent="0.2">
      <c r="A2706" s="4"/>
    </row>
    <row r="2707" spans="1:1" x14ac:dyDescent="0.2">
      <c r="A2707" s="4"/>
    </row>
    <row r="2708" spans="1:1" x14ac:dyDescent="0.2">
      <c r="A2708" s="4"/>
    </row>
    <row r="2709" spans="1:1" x14ac:dyDescent="0.2">
      <c r="A2709" s="4"/>
    </row>
    <row r="2710" spans="1:1" x14ac:dyDescent="0.2">
      <c r="A2710" s="4"/>
    </row>
    <row r="2711" spans="1:1" x14ac:dyDescent="0.2">
      <c r="A2711" s="4"/>
    </row>
    <row r="2712" spans="1:1" x14ac:dyDescent="0.2">
      <c r="A2712" s="4"/>
    </row>
    <row r="2713" spans="1:1" x14ac:dyDescent="0.2">
      <c r="A2713" s="4"/>
    </row>
    <row r="2714" spans="1:1" x14ac:dyDescent="0.2">
      <c r="A2714" s="4"/>
    </row>
    <row r="2715" spans="1:1" x14ac:dyDescent="0.2">
      <c r="A2715" s="4"/>
    </row>
    <row r="2716" spans="1:1" x14ac:dyDescent="0.2">
      <c r="A2716" s="4"/>
    </row>
    <row r="2717" spans="1:1" x14ac:dyDescent="0.2">
      <c r="A2717" s="4"/>
    </row>
    <row r="2718" spans="1:1" x14ac:dyDescent="0.2">
      <c r="A2718" s="4"/>
    </row>
    <row r="2719" spans="1:1" x14ac:dyDescent="0.2">
      <c r="A2719" s="4"/>
    </row>
    <row r="2720" spans="1:1" x14ac:dyDescent="0.2">
      <c r="A2720" s="4"/>
    </row>
    <row r="2721" spans="1:1" x14ac:dyDescent="0.2">
      <c r="A2721" s="4"/>
    </row>
    <row r="2722" spans="1:1" x14ac:dyDescent="0.2">
      <c r="A2722" s="4"/>
    </row>
    <row r="2723" spans="1:1" x14ac:dyDescent="0.2">
      <c r="A2723" s="4"/>
    </row>
    <row r="2724" spans="1:1" x14ac:dyDescent="0.2">
      <c r="A2724" s="4"/>
    </row>
    <row r="2725" spans="1:1" x14ac:dyDescent="0.2">
      <c r="A2725" s="4"/>
    </row>
    <row r="2726" spans="1:1" x14ac:dyDescent="0.2">
      <c r="A2726" s="4"/>
    </row>
    <row r="2727" spans="1:1" x14ac:dyDescent="0.2">
      <c r="A2727" s="4"/>
    </row>
    <row r="2728" spans="1:1" x14ac:dyDescent="0.2">
      <c r="A2728" s="4"/>
    </row>
    <row r="2729" spans="1:1" x14ac:dyDescent="0.2">
      <c r="A2729" s="4"/>
    </row>
    <row r="2730" spans="1:1" x14ac:dyDescent="0.2">
      <c r="A2730" s="4"/>
    </row>
    <row r="2731" spans="1:1" x14ac:dyDescent="0.2">
      <c r="A2731" s="4"/>
    </row>
    <row r="2732" spans="1:1" x14ac:dyDescent="0.2">
      <c r="A2732" s="4"/>
    </row>
    <row r="2733" spans="1:1" x14ac:dyDescent="0.2">
      <c r="A2733" s="4"/>
    </row>
    <row r="2734" spans="1:1" x14ac:dyDescent="0.2">
      <c r="A2734" s="4"/>
    </row>
    <row r="2735" spans="1:1" x14ac:dyDescent="0.2">
      <c r="A2735" s="4"/>
    </row>
    <row r="2736" spans="1:1" x14ac:dyDescent="0.2">
      <c r="A2736" s="4"/>
    </row>
    <row r="2737" spans="1:1" x14ac:dyDescent="0.2">
      <c r="A2737" s="4"/>
    </row>
    <row r="2738" spans="1:1" x14ac:dyDescent="0.2">
      <c r="A2738" s="4"/>
    </row>
    <row r="2739" spans="1:1" x14ac:dyDescent="0.2">
      <c r="A2739" s="4"/>
    </row>
    <row r="2740" spans="1:1" x14ac:dyDescent="0.2">
      <c r="A2740" s="4"/>
    </row>
    <row r="2741" spans="1:1" x14ac:dyDescent="0.2">
      <c r="A2741" s="4"/>
    </row>
    <row r="2742" spans="1:1" x14ac:dyDescent="0.2">
      <c r="A2742" s="4"/>
    </row>
    <row r="2743" spans="1:1" x14ac:dyDescent="0.2">
      <c r="A2743" s="4"/>
    </row>
    <row r="2744" spans="1:1" x14ac:dyDescent="0.2">
      <c r="A2744" s="4"/>
    </row>
    <row r="2745" spans="1:1" x14ac:dyDescent="0.2">
      <c r="A2745" s="4"/>
    </row>
    <row r="2746" spans="1:1" x14ac:dyDescent="0.2">
      <c r="A2746" s="4"/>
    </row>
    <row r="2747" spans="1:1" x14ac:dyDescent="0.2">
      <c r="A2747" s="4"/>
    </row>
    <row r="2748" spans="1:1" x14ac:dyDescent="0.2">
      <c r="A2748" s="4"/>
    </row>
    <row r="2749" spans="1:1" x14ac:dyDescent="0.2">
      <c r="A2749" s="4"/>
    </row>
    <row r="2750" spans="1:1" x14ac:dyDescent="0.2">
      <c r="A2750" s="4"/>
    </row>
    <row r="2751" spans="1:1" x14ac:dyDescent="0.2">
      <c r="A2751" s="4"/>
    </row>
    <row r="2752" spans="1:1" x14ac:dyDescent="0.2">
      <c r="A2752" s="4"/>
    </row>
    <row r="2753" spans="1:1" x14ac:dyDescent="0.2">
      <c r="A2753" s="4"/>
    </row>
    <row r="2754" spans="1:1" x14ac:dyDescent="0.2">
      <c r="A2754" s="4"/>
    </row>
    <row r="2755" spans="1:1" x14ac:dyDescent="0.2">
      <c r="A2755" s="4"/>
    </row>
    <row r="2756" spans="1:1" x14ac:dyDescent="0.2">
      <c r="A2756" s="4"/>
    </row>
    <row r="2757" spans="1:1" x14ac:dyDescent="0.2">
      <c r="A2757" s="4"/>
    </row>
    <row r="2758" spans="1:1" x14ac:dyDescent="0.2">
      <c r="A2758" s="4"/>
    </row>
    <row r="2759" spans="1:1" x14ac:dyDescent="0.2">
      <c r="A2759" s="4"/>
    </row>
    <row r="2760" spans="1:1" x14ac:dyDescent="0.2">
      <c r="A2760" s="4"/>
    </row>
    <row r="2761" spans="1:1" x14ac:dyDescent="0.2">
      <c r="A2761" s="4"/>
    </row>
    <row r="2762" spans="1:1" x14ac:dyDescent="0.2">
      <c r="A2762" s="4"/>
    </row>
    <row r="2763" spans="1:1" x14ac:dyDescent="0.2">
      <c r="A2763" s="4"/>
    </row>
    <row r="2764" spans="1:1" x14ac:dyDescent="0.2">
      <c r="A2764" s="4"/>
    </row>
    <row r="2765" spans="1:1" x14ac:dyDescent="0.2">
      <c r="A2765" s="4"/>
    </row>
    <row r="2766" spans="1:1" x14ac:dyDescent="0.2">
      <c r="A2766" s="4"/>
    </row>
    <row r="2767" spans="1:1" x14ac:dyDescent="0.2">
      <c r="A2767" s="4"/>
    </row>
    <row r="2768" spans="1:1" x14ac:dyDescent="0.2">
      <c r="A2768" s="4"/>
    </row>
    <row r="2769" spans="1:1" x14ac:dyDescent="0.2">
      <c r="A2769" s="4"/>
    </row>
    <row r="2770" spans="1:1" x14ac:dyDescent="0.2">
      <c r="A2770" s="4"/>
    </row>
    <row r="2771" spans="1:1" x14ac:dyDescent="0.2">
      <c r="A2771" s="4"/>
    </row>
    <row r="2772" spans="1:1" x14ac:dyDescent="0.2">
      <c r="A2772" s="4"/>
    </row>
    <row r="2773" spans="1:1" x14ac:dyDescent="0.2">
      <c r="A2773" s="4"/>
    </row>
    <row r="2774" spans="1:1" x14ac:dyDescent="0.2">
      <c r="A2774" s="4"/>
    </row>
    <row r="2775" spans="1:1" x14ac:dyDescent="0.2">
      <c r="A2775" s="4"/>
    </row>
    <row r="2776" spans="1:1" x14ac:dyDescent="0.2">
      <c r="A2776" s="4"/>
    </row>
    <row r="2777" spans="1:1" x14ac:dyDescent="0.2">
      <c r="A2777" s="4"/>
    </row>
    <row r="2778" spans="1:1" x14ac:dyDescent="0.2">
      <c r="A2778" s="4"/>
    </row>
    <row r="2779" spans="1:1" x14ac:dyDescent="0.2">
      <c r="A2779" s="4"/>
    </row>
    <row r="2780" spans="1:1" x14ac:dyDescent="0.2">
      <c r="A2780" s="4"/>
    </row>
    <row r="2781" spans="1:1" x14ac:dyDescent="0.2">
      <c r="A2781" s="4"/>
    </row>
    <row r="2782" spans="1:1" x14ac:dyDescent="0.2">
      <c r="A2782" s="4"/>
    </row>
    <row r="2783" spans="1:1" x14ac:dyDescent="0.2">
      <c r="A2783" s="4"/>
    </row>
    <row r="2784" spans="1:1" x14ac:dyDescent="0.2">
      <c r="A2784" s="4"/>
    </row>
    <row r="2785" spans="1:1" x14ac:dyDescent="0.2">
      <c r="A2785" s="4"/>
    </row>
    <row r="2786" spans="1:1" x14ac:dyDescent="0.2">
      <c r="A2786" s="4"/>
    </row>
    <row r="2787" spans="1:1" x14ac:dyDescent="0.2">
      <c r="A2787" s="4"/>
    </row>
    <row r="2788" spans="1:1" x14ac:dyDescent="0.2">
      <c r="A2788" s="4"/>
    </row>
    <row r="2789" spans="1:1" x14ac:dyDescent="0.2">
      <c r="A2789" s="4"/>
    </row>
    <row r="2790" spans="1:1" x14ac:dyDescent="0.2">
      <c r="A2790" s="4"/>
    </row>
    <row r="2791" spans="1:1" x14ac:dyDescent="0.2">
      <c r="A2791" s="4"/>
    </row>
    <row r="2792" spans="1:1" x14ac:dyDescent="0.2">
      <c r="A2792" s="4"/>
    </row>
    <row r="2793" spans="1:1" x14ac:dyDescent="0.2">
      <c r="A2793" s="4"/>
    </row>
    <row r="2794" spans="1:1" x14ac:dyDescent="0.2">
      <c r="A2794" s="4"/>
    </row>
    <row r="2795" spans="1:1" x14ac:dyDescent="0.2">
      <c r="A2795" s="4"/>
    </row>
    <row r="2796" spans="1:1" x14ac:dyDescent="0.2">
      <c r="A2796" s="4"/>
    </row>
    <row r="2797" spans="1:1" x14ac:dyDescent="0.2">
      <c r="A2797" s="4"/>
    </row>
    <row r="2798" spans="1:1" x14ac:dyDescent="0.2">
      <c r="A2798" s="4"/>
    </row>
    <row r="2799" spans="1:1" x14ac:dyDescent="0.2">
      <c r="A2799" s="4"/>
    </row>
    <row r="2800" spans="1:1" x14ac:dyDescent="0.2">
      <c r="A2800" s="4"/>
    </row>
    <row r="2801" spans="1:1" x14ac:dyDescent="0.2">
      <c r="A2801" s="4"/>
    </row>
    <row r="2802" spans="1:1" x14ac:dyDescent="0.2">
      <c r="A2802" s="4"/>
    </row>
    <row r="2803" spans="1:1" x14ac:dyDescent="0.2">
      <c r="A2803" s="4"/>
    </row>
    <row r="2804" spans="1:1" x14ac:dyDescent="0.2">
      <c r="A2804" s="4"/>
    </row>
    <row r="2805" spans="1:1" x14ac:dyDescent="0.2">
      <c r="A2805" s="4"/>
    </row>
    <row r="2806" spans="1:1" x14ac:dyDescent="0.2">
      <c r="A2806" s="4"/>
    </row>
    <row r="2807" spans="1:1" x14ac:dyDescent="0.2">
      <c r="A2807" s="4"/>
    </row>
    <row r="2808" spans="1:1" x14ac:dyDescent="0.2">
      <c r="A2808" s="4"/>
    </row>
    <row r="2809" spans="1:1" x14ac:dyDescent="0.2">
      <c r="A2809" s="4"/>
    </row>
    <row r="2810" spans="1:1" x14ac:dyDescent="0.2">
      <c r="A2810" s="4"/>
    </row>
    <row r="2811" spans="1:1" x14ac:dyDescent="0.2">
      <c r="A2811" s="4"/>
    </row>
    <row r="2812" spans="1:1" x14ac:dyDescent="0.2">
      <c r="A2812" s="4"/>
    </row>
    <row r="2813" spans="1:1" x14ac:dyDescent="0.2">
      <c r="A2813" s="4"/>
    </row>
    <row r="2814" spans="1:1" x14ac:dyDescent="0.2">
      <c r="A2814" s="4"/>
    </row>
    <row r="2815" spans="1:1" x14ac:dyDescent="0.2">
      <c r="A2815" s="4"/>
    </row>
    <row r="2816" spans="1:1" x14ac:dyDescent="0.2">
      <c r="A2816" s="4"/>
    </row>
    <row r="2817" spans="1:1" x14ac:dyDescent="0.2">
      <c r="A2817" s="4"/>
    </row>
    <row r="2818" spans="1:1" x14ac:dyDescent="0.2">
      <c r="A2818" s="4"/>
    </row>
    <row r="2819" spans="1:1" x14ac:dyDescent="0.2">
      <c r="A2819" s="4"/>
    </row>
    <row r="2820" spans="1:1" x14ac:dyDescent="0.2">
      <c r="A2820" s="4"/>
    </row>
    <row r="2821" spans="1:1" x14ac:dyDescent="0.2">
      <c r="A2821" s="4"/>
    </row>
    <row r="2822" spans="1:1" x14ac:dyDescent="0.2">
      <c r="A2822" s="4"/>
    </row>
    <row r="2823" spans="1:1" x14ac:dyDescent="0.2">
      <c r="A2823" s="4"/>
    </row>
    <row r="2824" spans="1:1" x14ac:dyDescent="0.2">
      <c r="A2824" s="4"/>
    </row>
    <row r="2825" spans="1:1" x14ac:dyDescent="0.2">
      <c r="A2825" s="4"/>
    </row>
    <row r="2826" spans="1:1" x14ac:dyDescent="0.2">
      <c r="A2826" s="4"/>
    </row>
    <row r="2827" spans="1:1" x14ac:dyDescent="0.2">
      <c r="A2827" s="4"/>
    </row>
    <row r="2828" spans="1:1" x14ac:dyDescent="0.2">
      <c r="A2828" s="4"/>
    </row>
    <row r="2829" spans="1:1" x14ac:dyDescent="0.2">
      <c r="A2829" s="4"/>
    </row>
    <row r="2830" spans="1:1" x14ac:dyDescent="0.2">
      <c r="A2830" s="4"/>
    </row>
    <row r="2831" spans="1:1" x14ac:dyDescent="0.2">
      <c r="A2831" s="4"/>
    </row>
    <row r="2832" spans="1:1" x14ac:dyDescent="0.2">
      <c r="A2832" s="4"/>
    </row>
    <row r="2833" spans="1:1" x14ac:dyDescent="0.2">
      <c r="A2833" s="4"/>
    </row>
    <row r="2834" spans="1:1" x14ac:dyDescent="0.2">
      <c r="A2834" s="4"/>
    </row>
    <row r="2835" spans="1:1" x14ac:dyDescent="0.2">
      <c r="A2835" s="4"/>
    </row>
    <row r="2836" spans="1:1" x14ac:dyDescent="0.2">
      <c r="A2836" s="4"/>
    </row>
    <row r="2837" spans="1:1" x14ac:dyDescent="0.2">
      <c r="A2837" s="4"/>
    </row>
    <row r="2838" spans="1:1" x14ac:dyDescent="0.2">
      <c r="A2838" s="4"/>
    </row>
    <row r="2839" spans="1:1" x14ac:dyDescent="0.2">
      <c r="A2839" s="4"/>
    </row>
    <row r="2840" spans="1:1" x14ac:dyDescent="0.2">
      <c r="A2840" s="4"/>
    </row>
    <row r="2841" spans="1:1" x14ac:dyDescent="0.2">
      <c r="A2841" s="4"/>
    </row>
    <row r="2842" spans="1:1" x14ac:dyDescent="0.2">
      <c r="A2842" s="4"/>
    </row>
    <row r="2843" spans="1:1" x14ac:dyDescent="0.2">
      <c r="A2843" s="4"/>
    </row>
    <row r="2844" spans="1:1" x14ac:dyDescent="0.2">
      <c r="A2844" s="4"/>
    </row>
    <row r="2845" spans="1:1" x14ac:dyDescent="0.2">
      <c r="A2845" s="4"/>
    </row>
    <row r="2846" spans="1:1" x14ac:dyDescent="0.2">
      <c r="A2846" s="4"/>
    </row>
    <row r="2847" spans="1:1" x14ac:dyDescent="0.2">
      <c r="A2847" s="4"/>
    </row>
    <row r="2848" spans="1:1" x14ac:dyDescent="0.2">
      <c r="A2848" s="4"/>
    </row>
    <row r="2849" spans="1:1" x14ac:dyDescent="0.2">
      <c r="A2849" s="4"/>
    </row>
    <row r="2850" spans="1:1" x14ac:dyDescent="0.2">
      <c r="A2850" s="4"/>
    </row>
    <row r="2851" spans="1:1" x14ac:dyDescent="0.2">
      <c r="A2851" s="4"/>
    </row>
    <row r="2852" spans="1:1" x14ac:dyDescent="0.2">
      <c r="A2852" s="4"/>
    </row>
    <row r="2853" spans="1:1" x14ac:dyDescent="0.2">
      <c r="A2853" s="4"/>
    </row>
    <row r="2854" spans="1:1" x14ac:dyDescent="0.2">
      <c r="A2854" s="4"/>
    </row>
    <row r="2855" spans="1:1" x14ac:dyDescent="0.2">
      <c r="A2855" s="4"/>
    </row>
    <row r="2856" spans="1:1" x14ac:dyDescent="0.2">
      <c r="A2856" s="4"/>
    </row>
    <row r="2857" spans="1:1" x14ac:dyDescent="0.2">
      <c r="A2857" s="4"/>
    </row>
    <row r="2858" spans="1:1" x14ac:dyDescent="0.2">
      <c r="A2858" s="4"/>
    </row>
    <row r="2859" spans="1:1" x14ac:dyDescent="0.2">
      <c r="A2859" s="4"/>
    </row>
    <row r="2860" spans="1:1" x14ac:dyDescent="0.2">
      <c r="A2860" s="4"/>
    </row>
    <row r="2861" spans="1:1" x14ac:dyDescent="0.2">
      <c r="A2861" s="4"/>
    </row>
    <row r="2862" spans="1:1" x14ac:dyDescent="0.2">
      <c r="A2862" s="4"/>
    </row>
    <row r="2863" spans="1:1" x14ac:dyDescent="0.2">
      <c r="A2863" s="4"/>
    </row>
    <row r="2864" spans="1:1" x14ac:dyDescent="0.2">
      <c r="A2864" s="4"/>
    </row>
    <row r="2865" spans="1:1" x14ac:dyDescent="0.2">
      <c r="A2865" s="4"/>
    </row>
    <row r="2866" spans="1:1" x14ac:dyDescent="0.2">
      <c r="A2866" s="4"/>
    </row>
    <row r="2867" spans="1:1" x14ac:dyDescent="0.2">
      <c r="A2867" s="4"/>
    </row>
    <row r="2868" spans="1:1" x14ac:dyDescent="0.2">
      <c r="A2868" s="4"/>
    </row>
    <row r="2869" spans="1:1" x14ac:dyDescent="0.2">
      <c r="A2869" s="4"/>
    </row>
    <row r="2870" spans="1:1" x14ac:dyDescent="0.2">
      <c r="A2870" s="4"/>
    </row>
    <row r="2871" spans="1:1" x14ac:dyDescent="0.2">
      <c r="A2871" s="4"/>
    </row>
    <row r="2872" spans="1:1" x14ac:dyDescent="0.2">
      <c r="A2872" s="4"/>
    </row>
    <row r="2873" spans="1:1" x14ac:dyDescent="0.2">
      <c r="A2873" s="4"/>
    </row>
    <row r="2874" spans="1:1" x14ac:dyDescent="0.2">
      <c r="A2874" s="4"/>
    </row>
    <row r="2875" spans="1:1" x14ac:dyDescent="0.2">
      <c r="A2875" s="4"/>
    </row>
    <row r="2876" spans="1:1" x14ac:dyDescent="0.2">
      <c r="A2876" s="4"/>
    </row>
    <row r="2877" spans="1:1" x14ac:dyDescent="0.2">
      <c r="A2877" s="4"/>
    </row>
    <row r="2878" spans="1:1" x14ac:dyDescent="0.2">
      <c r="A2878" s="4"/>
    </row>
    <row r="2879" spans="1:1" x14ac:dyDescent="0.2">
      <c r="A2879" s="4"/>
    </row>
    <row r="2880" spans="1:1" x14ac:dyDescent="0.2">
      <c r="A2880" s="4"/>
    </row>
    <row r="2881" spans="1:1" x14ac:dyDescent="0.2">
      <c r="A2881" s="4"/>
    </row>
    <row r="2882" spans="1:1" x14ac:dyDescent="0.2">
      <c r="A2882" s="4"/>
    </row>
    <row r="2883" spans="1:1" x14ac:dyDescent="0.2">
      <c r="A2883" s="4"/>
    </row>
    <row r="2884" spans="1:1" x14ac:dyDescent="0.2">
      <c r="A2884" s="4"/>
    </row>
    <row r="2885" spans="1:1" x14ac:dyDescent="0.2">
      <c r="A2885" s="4"/>
    </row>
    <row r="2886" spans="1:1" x14ac:dyDescent="0.2">
      <c r="A2886" s="4"/>
    </row>
    <row r="2887" spans="1:1" x14ac:dyDescent="0.2">
      <c r="A2887" s="4"/>
    </row>
    <row r="2888" spans="1:1" x14ac:dyDescent="0.2">
      <c r="A2888" s="4"/>
    </row>
    <row r="2889" spans="1:1" x14ac:dyDescent="0.2">
      <c r="A2889" s="4"/>
    </row>
    <row r="2890" spans="1:1" x14ac:dyDescent="0.2">
      <c r="A2890" s="4"/>
    </row>
    <row r="2891" spans="1:1" x14ac:dyDescent="0.2">
      <c r="A2891" s="4"/>
    </row>
    <row r="2892" spans="1:1" x14ac:dyDescent="0.2">
      <c r="A2892" s="4"/>
    </row>
    <row r="2893" spans="1:1" x14ac:dyDescent="0.2">
      <c r="A2893" s="4"/>
    </row>
    <row r="2894" spans="1:1" x14ac:dyDescent="0.2">
      <c r="A2894" s="4"/>
    </row>
    <row r="2895" spans="1:1" x14ac:dyDescent="0.2">
      <c r="A2895" s="4"/>
    </row>
    <row r="2896" spans="1:1" x14ac:dyDescent="0.2">
      <c r="A2896" s="4"/>
    </row>
    <row r="2897" spans="1:1" x14ac:dyDescent="0.2">
      <c r="A2897" s="4"/>
    </row>
    <row r="2898" spans="1:1" x14ac:dyDescent="0.2">
      <c r="A2898" s="4"/>
    </row>
    <row r="2899" spans="1:1" x14ac:dyDescent="0.2">
      <c r="A2899" s="4"/>
    </row>
    <row r="2900" spans="1:1" x14ac:dyDescent="0.2">
      <c r="A2900" s="4"/>
    </row>
    <row r="2901" spans="1:1" x14ac:dyDescent="0.2">
      <c r="A2901" s="4"/>
    </row>
    <row r="2902" spans="1:1" x14ac:dyDescent="0.2">
      <c r="A2902" s="4"/>
    </row>
    <row r="2903" spans="1:1" x14ac:dyDescent="0.2">
      <c r="A2903" s="4"/>
    </row>
    <row r="2904" spans="1:1" x14ac:dyDescent="0.2">
      <c r="A2904" s="4"/>
    </row>
    <row r="2905" spans="1:1" x14ac:dyDescent="0.2">
      <c r="A2905" s="4"/>
    </row>
    <row r="2906" spans="1:1" x14ac:dyDescent="0.2">
      <c r="A2906" s="4"/>
    </row>
    <row r="2907" spans="1:1" x14ac:dyDescent="0.2">
      <c r="A2907" s="4"/>
    </row>
    <row r="2908" spans="1:1" x14ac:dyDescent="0.2">
      <c r="A2908" s="4"/>
    </row>
    <row r="2909" spans="1:1" x14ac:dyDescent="0.2">
      <c r="A2909" s="4"/>
    </row>
    <row r="2910" spans="1:1" x14ac:dyDescent="0.2">
      <c r="A2910" s="4"/>
    </row>
    <row r="2911" spans="1:1" x14ac:dyDescent="0.2">
      <c r="A2911" s="4"/>
    </row>
    <row r="2912" spans="1:1" x14ac:dyDescent="0.2">
      <c r="A2912" s="4"/>
    </row>
    <row r="2913" spans="1:1" x14ac:dyDescent="0.2">
      <c r="A2913" s="4"/>
    </row>
    <row r="2914" spans="1:1" x14ac:dyDescent="0.2">
      <c r="A2914" s="4"/>
    </row>
    <row r="2915" spans="1:1" x14ac:dyDescent="0.2">
      <c r="A2915" s="4"/>
    </row>
    <row r="2916" spans="1:1" x14ac:dyDescent="0.2">
      <c r="A2916" s="4"/>
    </row>
    <row r="2917" spans="1:1" x14ac:dyDescent="0.2">
      <c r="A2917" s="4"/>
    </row>
    <row r="2918" spans="1:1" x14ac:dyDescent="0.2">
      <c r="A2918" s="4"/>
    </row>
    <row r="2919" spans="1:1" x14ac:dyDescent="0.2">
      <c r="A2919" s="4"/>
    </row>
    <row r="2920" spans="1:1" x14ac:dyDescent="0.2">
      <c r="A2920" s="4"/>
    </row>
    <row r="2921" spans="1:1" x14ac:dyDescent="0.2">
      <c r="A2921" s="4"/>
    </row>
    <row r="2922" spans="1:1" x14ac:dyDescent="0.2">
      <c r="A2922" s="4"/>
    </row>
    <row r="2923" spans="1:1" x14ac:dyDescent="0.2">
      <c r="A2923" s="4"/>
    </row>
    <row r="2924" spans="1:1" x14ac:dyDescent="0.2">
      <c r="A2924" s="4"/>
    </row>
    <row r="2925" spans="1:1" x14ac:dyDescent="0.2">
      <c r="A2925" s="4"/>
    </row>
    <row r="2926" spans="1:1" x14ac:dyDescent="0.2">
      <c r="A2926" s="4"/>
    </row>
    <row r="2927" spans="1:1" x14ac:dyDescent="0.2">
      <c r="A2927" s="4"/>
    </row>
    <row r="2928" spans="1:1" x14ac:dyDescent="0.2">
      <c r="A2928" s="4"/>
    </row>
    <row r="2929" spans="1:1" x14ac:dyDescent="0.2">
      <c r="A2929" s="4"/>
    </row>
    <row r="2930" spans="1:1" x14ac:dyDescent="0.2">
      <c r="A2930" s="4"/>
    </row>
    <row r="2931" spans="1:1" x14ac:dyDescent="0.2">
      <c r="A2931" s="4"/>
    </row>
    <row r="2932" spans="1:1" x14ac:dyDescent="0.2">
      <c r="A2932" s="4"/>
    </row>
    <row r="2933" spans="1:1" x14ac:dyDescent="0.2">
      <c r="A2933" s="4"/>
    </row>
    <row r="2934" spans="1:1" x14ac:dyDescent="0.2">
      <c r="A2934" s="4"/>
    </row>
    <row r="2935" spans="1:1" x14ac:dyDescent="0.2">
      <c r="A2935" s="4"/>
    </row>
    <row r="2936" spans="1:1" x14ac:dyDescent="0.2">
      <c r="A2936" s="4"/>
    </row>
    <row r="2937" spans="1:1" x14ac:dyDescent="0.2">
      <c r="A2937" s="4"/>
    </row>
    <row r="2938" spans="1:1" x14ac:dyDescent="0.2">
      <c r="A2938" s="4"/>
    </row>
    <row r="2939" spans="1:1" x14ac:dyDescent="0.2">
      <c r="A2939" s="4"/>
    </row>
    <row r="2940" spans="1:1" x14ac:dyDescent="0.2">
      <c r="A2940" s="4"/>
    </row>
    <row r="2941" spans="1:1" x14ac:dyDescent="0.2">
      <c r="A2941" s="4"/>
    </row>
    <row r="2942" spans="1:1" x14ac:dyDescent="0.2">
      <c r="A2942" s="4"/>
    </row>
    <row r="2943" spans="1:1" x14ac:dyDescent="0.2">
      <c r="A2943" s="4"/>
    </row>
    <row r="2944" spans="1:1" x14ac:dyDescent="0.2">
      <c r="A2944" s="4"/>
    </row>
    <row r="2945" spans="1:1" x14ac:dyDescent="0.2">
      <c r="A2945" s="4"/>
    </row>
    <row r="2946" spans="1:1" x14ac:dyDescent="0.2">
      <c r="A2946" s="4"/>
    </row>
    <row r="2947" spans="1:1" x14ac:dyDescent="0.2">
      <c r="A2947" s="4"/>
    </row>
    <row r="2948" spans="1:1" x14ac:dyDescent="0.2">
      <c r="A2948" s="4"/>
    </row>
    <row r="2949" spans="1:1" x14ac:dyDescent="0.2">
      <c r="A2949" s="4"/>
    </row>
    <row r="2950" spans="1:1" x14ac:dyDescent="0.2">
      <c r="A2950" s="4"/>
    </row>
    <row r="2951" spans="1:1" x14ac:dyDescent="0.2">
      <c r="A2951" s="4"/>
    </row>
    <row r="2952" spans="1:1" x14ac:dyDescent="0.2">
      <c r="A2952" s="4"/>
    </row>
    <row r="2953" spans="1:1" x14ac:dyDescent="0.2">
      <c r="A2953" s="4"/>
    </row>
    <row r="2954" spans="1:1" x14ac:dyDescent="0.2">
      <c r="A2954" s="4"/>
    </row>
    <row r="2955" spans="1:1" x14ac:dyDescent="0.2">
      <c r="A2955" s="4"/>
    </row>
    <row r="2956" spans="1:1" x14ac:dyDescent="0.2">
      <c r="A2956" s="4"/>
    </row>
    <row r="2957" spans="1:1" x14ac:dyDescent="0.2">
      <c r="A2957" s="4"/>
    </row>
    <row r="2958" spans="1:1" x14ac:dyDescent="0.2">
      <c r="A2958" s="4"/>
    </row>
    <row r="2959" spans="1:1" x14ac:dyDescent="0.2">
      <c r="A2959" s="4"/>
    </row>
    <row r="2960" spans="1:1" x14ac:dyDescent="0.2">
      <c r="A2960" s="4"/>
    </row>
    <row r="2961" spans="1:1" x14ac:dyDescent="0.2">
      <c r="A2961" s="4"/>
    </row>
    <row r="2962" spans="1:1" x14ac:dyDescent="0.2">
      <c r="A2962" s="4"/>
    </row>
    <row r="2963" spans="1:1" x14ac:dyDescent="0.2">
      <c r="A2963" s="4"/>
    </row>
    <row r="2964" spans="1:1" x14ac:dyDescent="0.2">
      <c r="A2964" s="4"/>
    </row>
    <row r="2965" spans="1:1" x14ac:dyDescent="0.2">
      <c r="A2965" s="4"/>
    </row>
    <row r="2966" spans="1:1" x14ac:dyDescent="0.2">
      <c r="A2966" s="4"/>
    </row>
    <row r="2967" spans="1:1" x14ac:dyDescent="0.2">
      <c r="A2967" s="4"/>
    </row>
    <row r="2968" spans="1:1" x14ac:dyDescent="0.2">
      <c r="A2968" s="4"/>
    </row>
    <row r="2969" spans="1:1" x14ac:dyDescent="0.2">
      <c r="A2969" s="4"/>
    </row>
    <row r="2970" spans="1:1" x14ac:dyDescent="0.2">
      <c r="A2970" s="4"/>
    </row>
    <row r="2971" spans="1:1" x14ac:dyDescent="0.2">
      <c r="A2971" s="4"/>
    </row>
    <row r="2972" spans="1:1" x14ac:dyDescent="0.2">
      <c r="A2972" s="4"/>
    </row>
    <row r="2973" spans="1:1" x14ac:dyDescent="0.2">
      <c r="A2973" s="4"/>
    </row>
    <row r="2974" spans="1:1" x14ac:dyDescent="0.2">
      <c r="A2974" s="4"/>
    </row>
    <row r="2975" spans="1:1" x14ac:dyDescent="0.2">
      <c r="A2975" s="4"/>
    </row>
    <row r="2976" spans="1:1" x14ac:dyDescent="0.2">
      <c r="A2976" s="4"/>
    </row>
    <row r="2977" spans="1:1" x14ac:dyDescent="0.2">
      <c r="A2977" s="4"/>
    </row>
    <row r="2978" spans="1:1" x14ac:dyDescent="0.2">
      <c r="A2978" s="4"/>
    </row>
    <row r="2979" spans="1:1" x14ac:dyDescent="0.2">
      <c r="A2979" s="4"/>
    </row>
    <row r="2980" spans="1:1" x14ac:dyDescent="0.2">
      <c r="A2980" s="4"/>
    </row>
    <row r="2981" spans="1:1" x14ac:dyDescent="0.2">
      <c r="A2981" s="4"/>
    </row>
    <row r="2982" spans="1:1" x14ac:dyDescent="0.2">
      <c r="A2982" s="4"/>
    </row>
    <row r="2983" spans="1:1" x14ac:dyDescent="0.2">
      <c r="A2983" s="4"/>
    </row>
    <row r="2984" spans="1:1" x14ac:dyDescent="0.2">
      <c r="A2984" s="4"/>
    </row>
    <row r="2985" spans="1:1" x14ac:dyDescent="0.2">
      <c r="A2985" s="4"/>
    </row>
    <row r="2986" spans="1:1" x14ac:dyDescent="0.2">
      <c r="A2986" s="4"/>
    </row>
    <row r="2987" spans="1:1" x14ac:dyDescent="0.2">
      <c r="A2987" s="4"/>
    </row>
    <row r="2988" spans="1:1" x14ac:dyDescent="0.2">
      <c r="A2988" s="4"/>
    </row>
    <row r="2989" spans="1:1" x14ac:dyDescent="0.2">
      <c r="A2989" s="4"/>
    </row>
    <row r="2990" spans="1:1" x14ac:dyDescent="0.2">
      <c r="A2990" s="4"/>
    </row>
    <row r="2991" spans="1:1" x14ac:dyDescent="0.2">
      <c r="A2991" s="4"/>
    </row>
    <row r="2992" spans="1:1" x14ac:dyDescent="0.2">
      <c r="A2992" s="4"/>
    </row>
    <row r="2993" spans="1:1" x14ac:dyDescent="0.2">
      <c r="A2993" s="4"/>
    </row>
    <row r="2994" spans="1:1" x14ac:dyDescent="0.2">
      <c r="A2994" s="4"/>
    </row>
    <row r="2995" spans="1:1" x14ac:dyDescent="0.2">
      <c r="A2995" s="4"/>
    </row>
    <row r="2996" spans="1:1" x14ac:dyDescent="0.2">
      <c r="A2996" s="4"/>
    </row>
    <row r="2997" spans="1:1" x14ac:dyDescent="0.2">
      <c r="A2997" s="4"/>
    </row>
    <row r="2998" spans="1:1" x14ac:dyDescent="0.2">
      <c r="A2998" s="4"/>
    </row>
    <row r="2999" spans="1:1" x14ac:dyDescent="0.2">
      <c r="A2999" s="4"/>
    </row>
    <row r="3000" spans="1:1" x14ac:dyDescent="0.2">
      <c r="A3000" s="4"/>
    </row>
    <row r="3001" spans="1:1" x14ac:dyDescent="0.2">
      <c r="A3001" s="4"/>
    </row>
    <row r="3002" spans="1:1" x14ac:dyDescent="0.2">
      <c r="A3002" s="4"/>
    </row>
    <row r="3003" spans="1:1" x14ac:dyDescent="0.2">
      <c r="A3003" s="4"/>
    </row>
    <row r="3004" spans="1:1" x14ac:dyDescent="0.2">
      <c r="A3004" s="4"/>
    </row>
    <row r="3005" spans="1:1" x14ac:dyDescent="0.2">
      <c r="A3005" s="4"/>
    </row>
    <row r="3006" spans="1:1" x14ac:dyDescent="0.2">
      <c r="A3006" s="4"/>
    </row>
    <row r="3007" spans="1:1" x14ac:dyDescent="0.2">
      <c r="A3007" s="4"/>
    </row>
    <row r="3008" spans="1:1" x14ac:dyDescent="0.2">
      <c r="A3008" s="4"/>
    </row>
    <row r="3009" spans="1:1" x14ac:dyDescent="0.2">
      <c r="A3009" s="4"/>
    </row>
    <row r="3010" spans="1:1" x14ac:dyDescent="0.2">
      <c r="A3010" s="4"/>
    </row>
    <row r="3011" spans="1:1" x14ac:dyDescent="0.2">
      <c r="A3011" s="4"/>
    </row>
    <row r="3012" spans="1:1" x14ac:dyDescent="0.2">
      <c r="A3012" s="4"/>
    </row>
    <row r="3013" spans="1:1" x14ac:dyDescent="0.2">
      <c r="A3013" s="4"/>
    </row>
    <row r="3014" spans="1:1" x14ac:dyDescent="0.2">
      <c r="A3014" s="4"/>
    </row>
    <row r="3015" spans="1:1" x14ac:dyDescent="0.2">
      <c r="A3015" s="4"/>
    </row>
    <row r="3016" spans="1:1" x14ac:dyDescent="0.2">
      <c r="A3016" s="4"/>
    </row>
    <row r="3017" spans="1:1" x14ac:dyDescent="0.2">
      <c r="A3017" s="4"/>
    </row>
    <row r="3018" spans="1:1" x14ac:dyDescent="0.2">
      <c r="A3018" s="4"/>
    </row>
    <row r="3019" spans="1:1" x14ac:dyDescent="0.2">
      <c r="A3019" s="4"/>
    </row>
    <row r="3020" spans="1:1" x14ac:dyDescent="0.2">
      <c r="A3020" s="4"/>
    </row>
    <row r="3021" spans="1:1" x14ac:dyDescent="0.2">
      <c r="A3021" s="4"/>
    </row>
    <row r="3022" spans="1:1" x14ac:dyDescent="0.2">
      <c r="A3022" s="4"/>
    </row>
    <row r="3023" spans="1:1" x14ac:dyDescent="0.2">
      <c r="A3023" s="4"/>
    </row>
    <row r="3024" spans="1:1" x14ac:dyDescent="0.2">
      <c r="A3024" s="4"/>
    </row>
    <row r="3025" spans="1:1" x14ac:dyDescent="0.2">
      <c r="A3025" s="4"/>
    </row>
    <row r="3026" spans="1:1" x14ac:dyDescent="0.2">
      <c r="A3026" s="4"/>
    </row>
    <row r="3027" spans="1:1" x14ac:dyDescent="0.2">
      <c r="A3027" s="4"/>
    </row>
    <row r="3028" spans="1:1" x14ac:dyDescent="0.2">
      <c r="A3028" s="4"/>
    </row>
    <row r="3029" spans="1:1" x14ac:dyDescent="0.2">
      <c r="A3029" s="4"/>
    </row>
    <row r="3030" spans="1:1" x14ac:dyDescent="0.2">
      <c r="A3030" s="4"/>
    </row>
    <row r="3031" spans="1:1" x14ac:dyDescent="0.2">
      <c r="A3031" s="4"/>
    </row>
    <row r="3032" spans="1:1" x14ac:dyDescent="0.2">
      <c r="A3032" s="4"/>
    </row>
    <row r="3033" spans="1:1" x14ac:dyDescent="0.2">
      <c r="A3033" s="4"/>
    </row>
    <row r="3034" spans="1:1" x14ac:dyDescent="0.2">
      <c r="A3034" s="4"/>
    </row>
    <row r="3035" spans="1:1" x14ac:dyDescent="0.2">
      <c r="A3035" s="4"/>
    </row>
    <row r="3036" spans="1:1" x14ac:dyDescent="0.2">
      <c r="A3036" s="4"/>
    </row>
    <row r="3037" spans="1:1" x14ac:dyDescent="0.2">
      <c r="A3037" s="4"/>
    </row>
    <row r="3038" spans="1:1" x14ac:dyDescent="0.2">
      <c r="A3038" s="4"/>
    </row>
    <row r="3039" spans="1:1" x14ac:dyDescent="0.2">
      <c r="A3039" s="4"/>
    </row>
    <row r="3040" spans="1:1" x14ac:dyDescent="0.2">
      <c r="A3040" s="4"/>
    </row>
    <row r="3041" spans="1:1" x14ac:dyDescent="0.2">
      <c r="A3041" s="4"/>
    </row>
    <row r="3042" spans="1:1" x14ac:dyDescent="0.2">
      <c r="A3042" s="4"/>
    </row>
    <row r="3043" spans="1:1" x14ac:dyDescent="0.2">
      <c r="A3043" s="4"/>
    </row>
    <row r="3044" spans="1:1" x14ac:dyDescent="0.2">
      <c r="A3044" s="4"/>
    </row>
    <row r="3045" spans="1:1" x14ac:dyDescent="0.2">
      <c r="A3045" s="4"/>
    </row>
    <row r="3046" spans="1:1" x14ac:dyDescent="0.2">
      <c r="A3046" s="4"/>
    </row>
    <row r="3047" spans="1:1" x14ac:dyDescent="0.2">
      <c r="A3047" s="4"/>
    </row>
    <row r="3048" spans="1:1" x14ac:dyDescent="0.2">
      <c r="A3048" s="4"/>
    </row>
    <row r="3049" spans="1:1" x14ac:dyDescent="0.2">
      <c r="A3049" s="4"/>
    </row>
    <row r="3050" spans="1:1" x14ac:dyDescent="0.2">
      <c r="A3050" s="4"/>
    </row>
    <row r="3051" spans="1:1" x14ac:dyDescent="0.2">
      <c r="A3051" s="4"/>
    </row>
    <row r="3052" spans="1:1" x14ac:dyDescent="0.2">
      <c r="A3052" s="4"/>
    </row>
    <row r="3053" spans="1:1" x14ac:dyDescent="0.2">
      <c r="A3053" s="4"/>
    </row>
    <row r="3054" spans="1:1" x14ac:dyDescent="0.2">
      <c r="A3054" s="4"/>
    </row>
    <row r="3055" spans="1:1" x14ac:dyDescent="0.2">
      <c r="A3055" s="4"/>
    </row>
    <row r="3056" spans="1:1" x14ac:dyDescent="0.2">
      <c r="A3056" s="4"/>
    </row>
    <row r="3057" spans="1:1" x14ac:dyDescent="0.2">
      <c r="A3057" s="4"/>
    </row>
    <row r="3058" spans="1:1" x14ac:dyDescent="0.2">
      <c r="A3058" s="4"/>
    </row>
    <row r="3059" spans="1:1" x14ac:dyDescent="0.2">
      <c r="A3059" s="4"/>
    </row>
    <row r="3060" spans="1:1" x14ac:dyDescent="0.2">
      <c r="A3060" s="4"/>
    </row>
    <row r="3061" spans="1:1" x14ac:dyDescent="0.2">
      <c r="A3061" s="4"/>
    </row>
    <row r="3062" spans="1:1" x14ac:dyDescent="0.2">
      <c r="A3062" s="4"/>
    </row>
    <row r="3063" spans="1:1" x14ac:dyDescent="0.2">
      <c r="A3063" s="4"/>
    </row>
    <row r="3064" spans="1:1" x14ac:dyDescent="0.2">
      <c r="A3064" s="4"/>
    </row>
    <row r="3065" spans="1:1" x14ac:dyDescent="0.2">
      <c r="A3065" s="4"/>
    </row>
    <row r="3066" spans="1:1" x14ac:dyDescent="0.2">
      <c r="A3066" s="4"/>
    </row>
    <row r="3067" spans="1:1" x14ac:dyDescent="0.2">
      <c r="A3067" s="4"/>
    </row>
    <row r="3068" spans="1:1" x14ac:dyDescent="0.2">
      <c r="A3068" s="4"/>
    </row>
    <row r="3069" spans="1:1" x14ac:dyDescent="0.2">
      <c r="A3069" s="4"/>
    </row>
    <row r="3070" spans="1:1" x14ac:dyDescent="0.2">
      <c r="A3070" s="4"/>
    </row>
    <row r="3071" spans="1:1" x14ac:dyDescent="0.2">
      <c r="A3071" s="4"/>
    </row>
    <row r="3072" spans="1:1" x14ac:dyDescent="0.2">
      <c r="A3072" s="4"/>
    </row>
    <row r="3073" spans="1:1" x14ac:dyDescent="0.2">
      <c r="A3073" s="4"/>
    </row>
    <row r="3074" spans="1:1" x14ac:dyDescent="0.2">
      <c r="A3074" s="4"/>
    </row>
    <row r="3075" spans="1:1" x14ac:dyDescent="0.2">
      <c r="A3075" s="4"/>
    </row>
    <row r="3076" spans="1:1" x14ac:dyDescent="0.2">
      <c r="A3076" s="4"/>
    </row>
    <row r="3077" spans="1:1" x14ac:dyDescent="0.2">
      <c r="A3077" s="4"/>
    </row>
    <row r="3078" spans="1:1" x14ac:dyDescent="0.2">
      <c r="A3078" s="4"/>
    </row>
    <row r="3079" spans="1:1" x14ac:dyDescent="0.2">
      <c r="A3079" s="4"/>
    </row>
    <row r="3080" spans="1:1" x14ac:dyDescent="0.2">
      <c r="A3080" s="4"/>
    </row>
    <row r="3081" spans="1:1" x14ac:dyDescent="0.2">
      <c r="A3081" s="4"/>
    </row>
    <row r="3082" spans="1:1" x14ac:dyDescent="0.2">
      <c r="A3082" s="4"/>
    </row>
    <row r="3083" spans="1:1" x14ac:dyDescent="0.2">
      <c r="A3083" s="4"/>
    </row>
    <row r="3084" spans="1:1" x14ac:dyDescent="0.2">
      <c r="A3084" s="4"/>
    </row>
    <row r="3085" spans="1:1" x14ac:dyDescent="0.2">
      <c r="A3085" s="4"/>
    </row>
    <row r="3086" spans="1:1" x14ac:dyDescent="0.2">
      <c r="A3086" s="4"/>
    </row>
    <row r="3087" spans="1:1" x14ac:dyDescent="0.2">
      <c r="A3087" s="4"/>
    </row>
    <row r="3088" spans="1:1" x14ac:dyDescent="0.2">
      <c r="A3088" s="4"/>
    </row>
    <row r="3089" spans="1:1" x14ac:dyDescent="0.2">
      <c r="A3089" s="4"/>
    </row>
    <row r="3090" spans="1:1" x14ac:dyDescent="0.2">
      <c r="A3090" s="4"/>
    </row>
    <row r="3091" spans="1:1" x14ac:dyDescent="0.2">
      <c r="A3091" s="4"/>
    </row>
    <row r="3092" spans="1:1" x14ac:dyDescent="0.2">
      <c r="A3092" s="4"/>
    </row>
    <row r="3093" spans="1:1" x14ac:dyDescent="0.2">
      <c r="A3093" s="4"/>
    </row>
    <row r="3094" spans="1:1" x14ac:dyDescent="0.2">
      <c r="A3094" s="4"/>
    </row>
    <row r="3095" spans="1:1" x14ac:dyDescent="0.2">
      <c r="A3095" s="4"/>
    </row>
    <row r="3096" spans="1:1" x14ac:dyDescent="0.2">
      <c r="A3096" s="4"/>
    </row>
    <row r="3097" spans="1:1" x14ac:dyDescent="0.2">
      <c r="A3097" s="4"/>
    </row>
    <row r="3098" spans="1:1" x14ac:dyDescent="0.2">
      <c r="A3098" s="4"/>
    </row>
    <row r="3099" spans="1:1" x14ac:dyDescent="0.2">
      <c r="A3099" s="4"/>
    </row>
    <row r="3100" spans="1:1" x14ac:dyDescent="0.2">
      <c r="A3100" s="4"/>
    </row>
    <row r="3101" spans="1:1" x14ac:dyDescent="0.2">
      <c r="A3101" s="4"/>
    </row>
    <row r="3102" spans="1:1" x14ac:dyDescent="0.2">
      <c r="A3102" s="4"/>
    </row>
    <row r="3103" spans="1:1" x14ac:dyDescent="0.2">
      <c r="A3103" s="4"/>
    </row>
    <row r="3104" spans="1:1" x14ac:dyDescent="0.2">
      <c r="A3104" s="4"/>
    </row>
    <row r="3105" spans="1:1" x14ac:dyDescent="0.2">
      <c r="A3105" s="4"/>
    </row>
    <row r="3106" spans="1:1" x14ac:dyDescent="0.2">
      <c r="A3106" s="4"/>
    </row>
    <row r="3107" spans="1:1" x14ac:dyDescent="0.2">
      <c r="A3107" s="4"/>
    </row>
    <row r="3108" spans="1:1" x14ac:dyDescent="0.2">
      <c r="A3108" s="4"/>
    </row>
    <row r="3109" spans="1:1" x14ac:dyDescent="0.2">
      <c r="A3109" s="4"/>
    </row>
    <row r="3110" spans="1:1" x14ac:dyDescent="0.2">
      <c r="A3110" s="4"/>
    </row>
    <row r="3111" spans="1:1" x14ac:dyDescent="0.2">
      <c r="A3111" s="4"/>
    </row>
    <row r="3112" spans="1:1" x14ac:dyDescent="0.2">
      <c r="A3112" s="4"/>
    </row>
    <row r="3113" spans="1:1" x14ac:dyDescent="0.2">
      <c r="A3113" s="4"/>
    </row>
    <row r="3114" spans="1:1" x14ac:dyDescent="0.2">
      <c r="A3114" s="4"/>
    </row>
    <row r="3115" spans="1:1" x14ac:dyDescent="0.2">
      <c r="A3115" s="4"/>
    </row>
    <row r="3116" spans="1:1" x14ac:dyDescent="0.2">
      <c r="A3116" s="4"/>
    </row>
    <row r="3117" spans="1:1" x14ac:dyDescent="0.2">
      <c r="A3117" s="4"/>
    </row>
    <row r="3118" spans="1:1" x14ac:dyDescent="0.2">
      <c r="A3118" s="4"/>
    </row>
    <row r="3119" spans="1:1" x14ac:dyDescent="0.2">
      <c r="A3119" s="4"/>
    </row>
    <row r="3120" spans="1:1" x14ac:dyDescent="0.2">
      <c r="A3120" s="4"/>
    </row>
    <row r="3121" spans="1:1" x14ac:dyDescent="0.2">
      <c r="A3121" s="4"/>
    </row>
    <row r="3122" spans="1:1" x14ac:dyDescent="0.2">
      <c r="A3122" s="4"/>
    </row>
    <row r="3123" spans="1:1" x14ac:dyDescent="0.2">
      <c r="A3123" s="4"/>
    </row>
    <row r="3124" spans="1:1" x14ac:dyDescent="0.2">
      <c r="A3124" s="4"/>
    </row>
    <row r="3125" spans="1:1" x14ac:dyDescent="0.2">
      <c r="A3125" s="4"/>
    </row>
    <row r="3126" spans="1:1" x14ac:dyDescent="0.2">
      <c r="A3126" s="4"/>
    </row>
    <row r="3127" spans="1:1" x14ac:dyDescent="0.2">
      <c r="A3127" s="4"/>
    </row>
    <row r="3128" spans="1:1" x14ac:dyDescent="0.2">
      <c r="A3128" s="4"/>
    </row>
    <row r="3129" spans="1:1" x14ac:dyDescent="0.2">
      <c r="A3129" s="4"/>
    </row>
    <row r="3130" spans="1:1" x14ac:dyDescent="0.2">
      <c r="A3130" s="4"/>
    </row>
    <row r="3131" spans="1:1" x14ac:dyDescent="0.2">
      <c r="A3131" s="4"/>
    </row>
    <row r="3132" spans="1:1" x14ac:dyDescent="0.2">
      <c r="A3132" s="4"/>
    </row>
    <row r="3133" spans="1:1" x14ac:dyDescent="0.2">
      <c r="A3133" s="4"/>
    </row>
    <row r="3134" spans="1:1" x14ac:dyDescent="0.2">
      <c r="A3134" s="4"/>
    </row>
    <row r="3135" spans="1:1" x14ac:dyDescent="0.2">
      <c r="A3135" s="4"/>
    </row>
    <row r="3136" spans="1:1" x14ac:dyDescent="0.2">
      <c r="A3136" s="4"/>
    </row>
    <row r="3137" spans="1:1" x14ac:dyDescent="0.2">
      <c r="A3137" s="4"/>
    </row>
    <row r="3138" spans="1:1" x14ac:dyDescent="0.2">
      <c r="A3138" s="4"/>
    </row>
    <row r="3139" spans="1:1" x14ac:dyDescent="0.2">
      <c r="A3139" s="4"/>
    </row>
    <row r="3140" spans="1:1" x14ac:dyDescent="0.2">
      <c r="A3140" s="4"/>
    </row>
    <row r="3141" spans="1:1" x14ac:dyDescent="0.2">
      <c r="A3141" s="4"/>
    </row>
    <row r="3142" spans="1:1" x14ac:dyDescent="0.2">
      <c r="A3142" s="4"/>
    </row>
    <row r="3143" spans="1:1" x14ac:dyDescent="0.2">
      <c r="A3143" s="4"/>
    </row>
    <row r="3144" spans="1:1" x14ac:dyDescent="0.2">
      <c r="A3144" s="4"/>
    </row>
    <row r="3145" spans="1:1" x14ac:dyDescent="0.2">
      <c r="A3145" s="4"/>
    </row>
    <row r="3146" spans="1:1" x14ac:dyDescent="0.2">
      <c r="A3146" s="4"/>
    </row>
    <row r="3147" spans="1:1" x14ac:dyDescent="0.2">
      <c r="A3147" s="4"/>
    </row>
    <row r="3148" spans="1:1" x14ac:dyDescent="0.2">
      <c r="A3148" s="4"/>
    </row>
    <row r="3149" spans="1:1" x14ac:dyDescent="0.2">
      <c r="A3149" s="4"/>
    </row>
    <row r="3150" spans="1:1" x14ac:dyDescent="0.2">
      <c r="A3150" s="4"/>
    </row>
    <row r="3151" spans="1:1" x14ac:dyDescent="0.2">
      <c r="A3151" s="4"/>
    </row>
    <row r="3152" spans="1:1" x14ac:dyDescent="0.2">
      <c r="A3152" s="4"/>
    </row>
    <row r="3153" spans="1:1" x14ac:dyDescent="0.2">
      <c r="A3153" s="4"/>
    </row>
    <row r="3154" spans="1:1" x14ac:dyDescent="0.2">
      <c r="A3154" s="4"/>
    </row>
    <row r="3155" spans="1:1" x14ac:dyDescent="0.2">
      <c r="A3155" s="4"/>
    </row>
    <row r="3156" spans="1:1" x14ac:dyDescent="0.2">
      <c r="A3156" s="4"/>
    </row>
    <row r="3157" spans="1:1" x14ac:dyDescent="0.2">
      <c r="A3157" s="4"/>
    </row>
    <row r="3158" spans="1:1" x14ac:dyDescent="0.2">
      <c r="A3158" s="4"/>
    </row>
    <row r="3159" spans="1:1" x14ac:dyDescent="0.2">
      <c r="A3159" s="4"/>
    </row>
    <row r="3160" spans="1:1" x14ac:dyDescent="0.2">
      <c r="A3160" s="4"/>
    </row>
    <row r="3161" spans="1:1" x14ac:dyDescent="0.2">
      <c r="A3161" s="4"/>
    </row>
    <row r="3162" spans="1:1" x14ac:dyDescent="0.2">
      <c r="A3162" s="4"/>
    </row>
    <row r="3163" spans="1:1" x14ac:dyDescent="0.2">
      <c r="A3163" s="4"/>
    </row>
    <row r="3164" spans="1:1" x14ac:dyDescent="0.2">
      <c r="A3164" s="4"/>
    </row>
    <row r="3165" spans="1:1" x14ac:dyDescent="0.2">
      <c r="A3165" s="4"/>
    </row>
    <row r="3166" spans="1:1" x14ac:dyDescent="0.2">
      <c r="A3166" s="4"/>
    </row>
    <row r="3167" spans="1:1" x14ac:dyDescent="0.2">
      <c r="A3167" s="4"/>
    </row>
    <row r="3168" spans="1:1" x14ac:dyDescent="0.2">
      <c r="A3168" s="4"/>
    </row>
    <row r="3169" spans="1:1" x14ac:dyDescent="0.2">
      <c r="A3169" s="4"/>
    </row>
    <row r="3170" spans="1:1" x14ac:dyDescent="0.2">
      <c r="A3170" s="4"/>
    </row>
    <row r="3171" spans="1:1" x14ac:dyDescent="0.2">
      <c r="A3171" s="4"/>
    </row>
    <row r="3172" spans="1:1" x14ac:dyDescent="0.2">
      <c r="A3172" s="4"/>
    </row>
    <row r="3173" spans="1:1" x14ac:dyDescent="0.2">
      <c r="A3173" s="4"/>
    </row>
    <row r="3174" spans="1:1" x14ac:dyDescent="0.2">
      <c r="A3174" s="4"/>
    </row>
    <row r="3175" spans="1:1" x14ac:dyDescent="0.2">
      <c r="A3175" s="4"/>
    </row>
    <row r="3176" spans="1:1" x14ac:dyDescent="0.2">
      <c r="A3176" s="4"/>
    </row>
    <row r="3177" spans="1:1" x14ac:dyDescent="0.2">
      <c r="A3177" s="4"/>
    </row>
    <row r="3178" spans="1:1" x14ac:dyDescent="0.2">
      <c r="A3178" s="4"/>
    </row>
    <row r="3179" spans="1:1" x14ac:dyDescent="0.2">
      <c r="A3179" s="4"/>
    </row>
    <row r="3180" spans="1:1" x14ac:dyDescent="0.2">
      <c r="A3180" s="4"/>
    </row>
    <row r="3181" spans="1:1" x14ac:dyDescent="0.2">
      <c r="A3181" s="4"/>
    </row>
    <row r="3182" spans="1:1" x14ac:dyDescent="0.2">
      <c r="A3182" s="4"/>
    </row>
    <row r="3183" spans="1:1" x14ac:dyDescent="0.2">
      <c r="A3183" s="4"/>
    </row>
    <row r="3184" spans="1:1" x14ac:dyDescent="0.2">
      <c r="A3184" s="4"/>
    </row>
    <row r="3185" spans="1:1" x14ac:dyDescent="0.2">
      <c r="A3185" s="4"/>
    </row>
    <row r="3186" spans="1:1" x14ac:dyDescent="0.2">
      <c r="A3186" s="4"/>
    </row>
    <row r="3187" spans="1:1" x14ac:dyDescent="0.2">
      <c r="A3187" s="4"/>
    </row>
    <row r="3188" spans="1:1" x14ac:dyDescent="0.2">
      <c r="A3188" s="4"/>
    </row>
    <row r="3189" spans="1:1" x14ac:dyDescent="0.2">
      <c r="A3189" s="4"/>
    </row>
    <row r="3190" spans="1:1" x14ac:dyDescent="0.2">
      <c r="A3190" s="4"/>
    </row>
    <row r="3191" spans="1:1" x14ac:dyDescent="0.2">
      <c r="A3191" s="4"/>
    </row>
    <row r="3192" spans="1:1" x14ac:dyDescent="0.2">
      <c r="A3192" s="4"/>
    </row>
    <row r="3193" spans="1:1" x14ac:dyDescent="0.2">
      <c r="A3193" s="4"/>
    </row>
    <row r="3194" spans="1:1" x14ac:dyDescent="0.2">
      <c r="A3194" s="4"/>
    </row>
    <row r="3195" spans="1:1" x14ac:dyDescent="0.2">
      <c r="A3195" s="4"/>
    </row>
    <row r="3196" spans="1:1" x14ac:dyDescent="0.2">
      <c r="A3196" s="4"/>
    </row>
    <row r="3197" spans="1:1" x14ac:dyDescent="0.2">
      <c r="A3197" s="4"/>
    </row>
    <row r="3198" spans="1:1" x14ac:dyDescent="0.2">
      <c r="A3198" s="4"/>
    </row>
    <row r="3199" spans="1:1" x14ac:dyDescent="0.2">
      <c r="A3199" s="4"/>
    </row>
    <row r="3200" spans="1:1" x14ac:dyDescent="0.2">
      <c r="A3200" s="4"/>
    </row>
    <row r="3201" spans="1:1" x14ac:dyDescent="0.2">
      <c r="A3201" s="4"/>
    </row>
    <row r="3202" spans="1:1" x14ac:dyDescent="0.2">
      <c r="A3202" s="4"/>
    </row>
    <row r="3203" spans="1:1" x14ac:dyDescent="0.2">
      <c r="A3203" s="4"/>
    </row>
    <row r="3204" spans="1:1" x14ac:dyDescent="0.2">
      <c r="A3204" s="4"/>
    </row>
    <row r="3205" spans="1:1" x14ac:dyDescent="0.2">
      <c r="A3205" s="4"/>
    </row>
    <row r="3206" spans="1:1" x14ac:dyDescent="0.2">
      <c r="A3206" s="4"/>
    </row>
    <row r="3207" spans="1:1" x14ac:dyDescent="0.2">
      <c r="A3207" s="4"/>
    </row>
    <row r="3208" spans="1:1" x14ac:dyDescent="0.2">
      <c r="A3208" s="4"/>
    </row>
    <row r="3209" spans="1:1" x14ac:dyDescent="0.2">
      <c r="A3209" s="4"/>
    </row>
    <row r="3210" spans="1:1" x14ac:dyDescent="0.2">
      <c r="A3210" s="4"/>
    </row>
    <row r="3211" spans="1:1" x14ac:dyDescent="0.2">
      <c r="A3211" s="4"/>
    </row>
    <row r="3212" spans="1:1" x14ac:dyDescent="0.2">
      <c r="A3212" s="4"/>
    </row>
    <row r="3213" spans="1:1" x14ac:dyDescent="0.2">
      <c r="A3213" s="4"/>
    </row>
    <row r="3214" spans="1:1" x14ac:dyDescent="0.2">
      <c r="A3214" s="4"/>
    </row>
    <row r="3215" spans="1:1" x14ac:dyDescent="0.2">
      <c r="A3215" s="4"/>
    </row>
    <row r="3216" spans="1:1" x14ac:dyDescent="0.2">
      <c r="A3216" s="4"/>
    </row>
    <row r="3217" spans="1:1" x14ac:dyDescent="0.2">
      <c r="A3217" s="4"/>
    </row>
    <row r="3218" spans="1:1" x14ac:dyDescent="0.2">
      <c r="A3218" s="4"/>
    </row>
    <row r="3219" spans="1:1" x14ac:dyDescent="0.2">
      <c r="A3219" s="4"/>
    </row>
    <row r="3220" spans="1:1" x14ac:dyDescent="0.2">
      <c r="A3220" s="4"/>
    </row>
    <row r="3221" spans="1:1" x14ac:dyDescent="0.2">
      <c r="A3221" s="4"/>
    </row>
    <row r="3222" spans="1:1" x14ac:dyDescent="0.2">
      <c r="A3222" s="4"/>
    </row>
    <row r="3223" spans="1:1" x14ac:dyDescent="0.2">
      <c r="A3223" s="4"/>
    </row>
    <row r="3224" spans="1:1" x14ac:dyDescent="0.2">
      <c r="A3224" s="4"/>
    </row>
    <row r="3225" spans="1:1" x14ac:dyDescent="0.2">
      <c r="A3225" s="4"/>
    </row>
    <row r="3226" spans="1:1" x14ac:dyDescent="0.2">
      <c r="A3226" s="4"/>
    </row>
    <row r="3227" spans="1:1" x14ac:dyDescent="0.2">
      <c r="A3227" s="4"/>
    </row>
    <row r="3228" spans="1:1" x14ac:dyDescent="0.2">
      <c r="A3228" s="4"/>
    </row>
    <row r="3229" spans="1:1" x14ac:dyDescent="0.2">
      <c r="A3229" s="4"/>
    </row>
    <row r="3230" spans="1:1" x14ac:dyDescent="0.2">
      <c r="A3230" s="4"/>
    </row>
    <row r="3231" spans="1:1" x14ac:dyDescent="0.2">
      <c r="A3231" s="4"/>
    </row>
    <row r="3232" spans="1:1" x14ac:dyDescent="0.2">
      <c r="A3232" s="4"/>
    </row>
    <row r="3233" spans="1:1" x14ac:dyDescent="0.2">
      <c r="A3233" s="4"/>
    </row>
    <row r="3234" spans="1:1" x14ac:dyDescent="0.2">
      <c r="A3234" s="4"/>
    </row>
    <row r="3235" spans="1:1" x14ac:dyDescent="0.2">
      <c r="A3235" s="4"/>
    </row>
    <row r="3236" spans="1:1" x14ac:dyDescent="0.2">
      <c r="A3236" s="4"/>
    </row>
    <row r="3237" spans="1:1" x14ac:dyDescent="0.2">
      <c r="A3237" s="4"/>
    </row>
    <row r="3238" spans="1:1" x14ac:dyDescent="0.2">
      <c r="A3238" s="4"/>
    </row>
    <row r="3239" spans="1:1" x14ac:dyDescent="0.2">
      <c r="A3239" s="4"/>
    </row>
    <row r="3240" spans="1:1" x14ac:dyDescent="0.2">
      <c r="A3240" s="4"/>
    </row>
    <row r="3241" spans="1:1" x14ac:dyDescent="0.2">
      <c r="A3241" s="4"/>
    </row>
    <row r="3242" spans="1:1" x14ac:dyDescent="0.2">
      <c r="A3242" s="4"/>
    </row>
    <row r="3243" spans="1:1" x14ac:dyDescent="0.2">
      <c r="A3243" s="4"/>
    </row>
    <row r="3244" spans="1:1" x14ac:dyDescent="0.2">
      <c r="A3244" s="4"/>
    </row>
    <row r="3245" spans="1:1" x14ac:dyDescent="0.2">
      <c r="A3245" s="4"/>
    </row>
    <row r="3246" spans="1:1" x14ac:dyDescent="0.2">
      <c r="A3246" s="4"/>
    </row>
    <row r="3247" spans="1:1" x14ac:dyDescent="0.2">
      <c r="A3247" s="4"/>
    </row>
    <row r="3248" spans="1:1" x14ac:dyDescent="0.2">
      <c r="A3248" s="4"/>
    </row>
    <row r="3249" spans="1:1" x14ac:dyDescent="0.2">
      <c r="A3249" s="4"/>
    </row>
    <row r="3250" spans="1:1" x14ac:dyDescent="0.2">
      <c r="A3250" s="4"/>
    </row>
    <row r="3251" spans="1:1" x14ac:dyDescent="0.2">
      <c r="A3251" s="4"/>
    </row>
    <row r="3252" spans="1:1" x14ac:dyDescent="0.2">
      <c r="A3252" s="4"/>
    </row>
    <row r="3253" spans="1:1" x14ac:dyDescent="0.2">
      <c r="A3253" s="4"/>
    </row>
    <row r="3254" spans="1:1" x14ac:dyDescent="0.2">
      <c r="A3254" s="4"/>
    </row>
    <row r="3255" spans="1:1" x14ac:dyDescent="0.2">
      <c r="A3255" s="4"/>
    </row>
    <row r="3256" spans="1:1" x14ac:dyDescent="0.2">
      <c r="A3256" s="4"/>
    </row>
    <row r="3257" spans="1:1" x14ac:dyDescent="0.2">
      <c r="A3257" s="4"/>
    </row>
    <row r="3258" spans="1:1" x14ac:dyDescent="0.2">
      <c r="A3258" s="4"/>
    </row>
    <row r="3259" spans="1:1" x14ac:dyDescent="0.2">
      <c r="A3259" s="4"/>
    </row>
    <row r="3260" spans="1:1" x14ac:dyDescent="0.2">
      <c r="A3260" s="4"/>
    </row>
    <row r="3261" spans="1:1" x14ac:dyDescent="0.2">
      <c r="A3261" s="4"/>
    </row>
    <row r="3262" spans="1:1" x14ac:dyDescent="0.2">
      <c r="A3262" s="4"/>
    </row>
    <row r="3263" spans="1:1" x14ac:dyDescent="0.2">
      <c r="A3263" s="4"/>
    </row>
    <row r="3264" spans="1:1" x14ac:dyDescent="0.2">
      <c r="A3264" s="4"/>
    </row>
    <row r="3265" spans="1:1" x14ac:dyDescent="0.2">
      <c r="A3265" s="4"/>
    </row>
    <row r="3266" spans="1:1" x14ac:dyDescent="0.2">
      <c r="A3266" s="4"/>
    </row>
    <row r="3267" spans="1:1" x14ac:dyDescent="0.2">
      <c r="A3267" s="4"/>
    </row>
    <row r="3268" spans="1:1" x14ac:dyDescent="0.2">
      <c r="A3268" s="4"/>
    </row>
    <row r="3269" spans="1:1" x14ac:dyDescent="0.2">
      <c r="A3269" s="4"/>
    </row>
    <row r="3270" spans="1:1" x14ac:dyDescent="0.2">
      <c r="A3270" s="4"/>
    </row>
    <row r="3271" spans="1:1" x14ac:dyDescent="0.2">
      <c r="A3271" s="4"/>
    </row>
    <row r="3272" spans="1:1" x14ac:dyDescent="0.2">
      <c r="A3272" s="4"/>
    </row>
    <row r="3273" spans="1:1" x14ac:dyDescent="0.2">
      <c r="A3273" s="4"/>
    </row>
    <row r="3274" spans="1:1" x14ac:dyDescent="0.2">
      <c r="A3274" s="4"/>
    </row>
    <row r="3275" spans="1:1" x14ac:dyDescent="0.2">
      <c r="A3275" s="4"/>
    </row>
    <row r="3276" spans="1:1" x14ac:dyDescent="0.2">
      <c r="A3276" s="4"/>
    </row>
    <row r="3277" spans="1:1" x14ac:dyDescent="0.2">
      <c r="A3277" s="4"/>
    </row>
    <row r="3278" spans="1:1" x14ac:dyDescent="0.2">
      <c r="A3278" s="4"/>
    </row>
    <row r="3279" spans="1:1" x14ac:dyDescent="0.2">
      <c r="A3279" s="4"/>
    </row>
    <row r="3280" spans="1:1" x14ac:dyDescent="0.2">
      <c r="A3280" s="4"/>
    </row>
    <row r="3281" spans="1:1" x14ac:dyDescent="0.2">
      <c r="A3281" s="4"/>
    </row>
    <row r="3282" spans="1:1" x14ac:dyDescent="0.2">
      <c r="A3282" s="4"/>
    </row>
    <row r="3283" spans="1:1" x14ac:dyDescent="0.2">
      <c r="A3283" s="4"/>
    </row>
    <row r="3284" spans="1:1" x14ac:dyDescent="0.2">
      <c r="A3284" s="4"/>
    </row>
    <row r="3285" spans="1:1" x14ac:dyDescent="0.2">
      <c r="A3285" s="4"/>
    </row>
    <row r="3286" spans="1:1" x14ac:dyDescent="0.2">
      <c r="A3286" s="4"/>
    </row>
    <row r="3287" spans="1:1" x14ac:dyDescent="0.2">
      <c r="A3287" s="4"/>
    </row>
    <row r="3288" spans="1:1" x14ac:dyDescent="0.2">
      <c r="A3288" s="4"/>
    </row>
    <row r="3289" spans="1:1" x14ac:dyDescent="0.2">
      <c r="A3289" s="4"/>
    </row>
    <row r="3290" spans="1:1" x14ac:dyDescent="0.2">
      <c r="A3290" s="4"/>
    </row>
    <row r="3291" spans="1:1" x14ac:dyDescent="0.2">
      <c r="A3291" s="4"/>
    </row>
    <row r="3292" spans="1:1" x14ac:dyDescent="0.2">
      <c r="A3292" s="4"/>
    </row>
    <row r="3293" spans="1:1" x14ac:dyDescent="0.2">
      <c r="A3293" s="4"/>
    </row>
    <row r="3294" spans="1:1" x14ac:dyDescent="0.2">
      <c r="A3294" s="4"/>
    </row>
    <row r="3295" spans="1:1" x14ac:dyDescent="0.2">
      <c r="A3295" s="4"/>
    </row>
    <row r="3296" spans="1:1" x14ac:dyDescent="0.2">
      <c r="A3296" s="4"/>
    </row>
    <row r="3297" spans="1:1" x14ac:dyDescent="0.2">
      <c r="A3297" s="4"/>
    </row>
    <row r="3298" spans="1:1" x14ac:dyDescent="0.2">
      <c r="A3298" s="4"/>
    </row>
    <row r="3299" spans="1:1" x14ac:dyDescent="0.2">
      <c r="A3299" s="4"/>
    </row>
    <row r="3300" spans="1:1" x14ac:dyDescent="0.2">
      <c r="A3300" s="4"/>
    </row>
    <row r="3301" spans="1:1" x14ac:dyDescent="0.2">
      <c r="A3301" s="4"/>
    </row>
    <row r="3302" spans="1:1" x14ac:dyDescent="0.2">
      <c r="A3302" s="4"/>
    </row>
    <row r="3303" spans="1:1" x14ac:dyDescent="0.2">
      <c r="A3303" s="4"/>
    </row>
    <row r="3304" spans="1:1" x14ac:dyDescent="0.2">
      <c r="A3304" s="4"/>
    </row>
    <row r="3305" spans="1:1" x14ac:dyDescent="0.2">
      <c r="A3305" s="4"/>
    </row>
    <row r="3306" spans="1:1" x14ac:dyDescent="0.2">
      <c r="A3306" s="4"/>
    </row>
    <row r="3307" spans="1:1" x14ac:dyDescent="0.2">
      <c r="A3307" s="4"/>
    </row>
    <row r="3308" spans="1:1" x14ac:dyDescent="0.2">
      <c r="A3308" s="4"/>
    </row>
    <row r="3309" spans="1:1" x14ac:dyDescent="0.2">
      <c r="A3309" s="4"/>
    </row>
    <row r="3310" spans="1:1" x14ac:dyDescent="0.2">
      <c r="A3310" s="4"/>
    </row>
    <row r="3311" spans="1:1" x14ac:dyDescent="0.2">
      <c r="A3311" s="4"/>
    </row>
    <row r="3312" spans="1:1" x14ac:dyDescent="0.2">
      <c r="A3312" s="4"/>
    </row>
    <row r="3313" spans="1:1" x14ac:dyDescent="0.2">
      <c r="A3313" s="4"/>
    </row>
    <row r="3314" spans="1:1" x14ac:dyDescent="0.2">
      <c r="A3314" s="4"/>
    </row>
    <row r="3315" spans="1:1" x14ac:dyDescent="0.2">
      <c r="A3315" s="4"/>
    </row>
    <row r="3316" spans="1:1" x14ac:dyDescent="0.2">
      <c r="A3316" s="4"/>
    </row>
    <row r="3317" spans="1:1" x14ac:dyDescent="0.2">
      <c r="A3317" s="4"/>
    </row>
    <row r="3318" spans="1:1" x14ac:dyDescent="0.2">
      <c r="A3318" s="4"/>
    </row>
    <row r="3319" spans="1:1" x14ac:dyDescent="0.2">
      <c r="A3319" s="4"/>
    </row>
    <row r="3320" spans="1:1" x14ac:dyDescent="0.2">
      <c r="A3320" s="4"/>
    </row>
    <row r="3321" spans="1:1" x14ac:dyDescent="0.2">
      <c r="A3321" s="4"/>
    </row>
    <row r="3322" spans="1:1" x14ac:dyDescent="0.2">
      <c r="A3322" s="4"/>
    </row>
    <row r="3323" spans="1:1" x14ac:dyDescent="0.2">
      <c r="A3323" s="4"/>
    </row>
    <row r="3324" spans="1:1" x14ac:dyDescent="0.2">
      <c r="A3324" s="4"/>
    </row>
    <row r="3325" spans="1:1" x14ac:dyDescent="0.2">
      <c r="A3325" s="4"/>
    </row>
    <row r="3326" spans="1:1" x14ac:dyDescent="0.2">
      <c r="A3326" s="4"/>
    </row>
    <row r="3327" spans="1:1" x14ac:dyDescent="0.2">
      <c r="A3327" s="4"/>
    </row>
    <row r="3328" spans="1:1" x14ac:dyDescent="0.2">
      <c r="A3328" s="4"/>
    </row>
    <row r="3329" spans="1:1" x14ac:dyDescent="0.2">
      <c r="A3329" s="4"/>
    </row>
    <row r="3330" spans="1:1" x14ac:dyDescent="0.2">
      <c r="A3330" s="4"/>
    </row>
    <row r="3331" spans="1:1" x14ac:dyDescent="0.2">
      <c r="A3331" s="4"/>
    </row>
    <row r="3332" spans="1:1" x14ac:dyDescent="0.2">
      <c r="A3332" s="4"/>
    </row>
    <row r="3333" spans="1:1" x14ac:dyDescent="0.2">
      <c r="A3333" s="4"/>
    </row>
    <row r="3334" spans="1:1" x14ac:dyDescent="0.2">
      <c r="A3334" s="4"/>
    </row>
    <row r="3335" spans="1:1" x14ac:dyDescent="0.2">
      <c r="A3335" s="4"/>
    </row>
    <row r="3336" spans="1:1" x14ac:dyDescent="0.2">
      <c r="A3336" s="4"/>
    </row>
    <row r="3337" spans="1:1" x14ac:dyDescent="0.2">
      <c r="A3337" s="4"/>
    </row>
    <row r="3338" spans="1:1" x14ac:dyDescent="0.2">
      <c r="A3338" s="4"/>
    </row>
    <row r="3339" spans="1:1" x14ac:dyDescent="0.2">
      <c r="A3339" s="4"/>
    </row>
    <row r="3340" spans="1:1" x14ac:dyDescent="0.2">
      <c r="A3340" s="4"/>
    </row>
    <row r="3341" spans="1:1" x14ac:dyDescent="0.2">
      <c r="A3341" s="4"/>
    </row>
    <row r="3342" spans="1:1" x14ac:dyDescent="0.2">
      <c r="A3342" s="4"/>
    </row>
    <row r="3343" spans="1:1" x14ac:dyDescent="0.2">
      <c r="A3343" s="4"/>
    </row>
    <row r="3344" spans="1:1" x14ac:dyDescent="0.2">
      <c r="A3344" s="4"/>
    </row>
    <row r="3345" spans="1:1" x14ac:dyDescent="0.2">
      <c r="A3345" s="4"/>
    </row>
    <row r="3346" spans="1:1" x14ac:dyDescent="0.2">
      <c r="A3346" s="4"/>
    </row>
    <row r="3347" spans="1:1" x14ac:dyDescent="0.2">
      <c r="A3347" s="4"/>
    </row>
    <row r="3348" spans="1:1" x14ac:dyDescent="0.2">
      <c r="A3348" s="4"/>
    </row>
    <row r="3349" spans="1:1" x14ac:dyDescent="0.2">
      <c r="A3349" s="4"/>
    </row>
    <row r="3350" spans="1:1" x14ac:dyDescent="0.2">
      <c r="A3350" s="4"/>
    </row>
    <row r="3351" spans="1:1" x14ac:dyDescent="0.2">
      <c r="A3351" s="4"/>
    </row>
    <row r="3352" spans="1:1" x14ac:dyDescent="0.2">
      <c r="A3352" s="4"/>
    </row>
    <row r="3353" spans="1:1" x14ac:dyDescent="0.2">
      <c r="A3353" s="4"/>
    </row>
    <row r="3354" spans="1:1" x14ac:dyDescent="0.2">
      <c r="A3354" s="4"/>
    </row>
    <row r="3355" spans="1:1" x14ac:dyDescent="0.2">
      <c r="A3355" s="4"/>
    </row>
    <row r="3356" spans="1:1" x14ac:dyDescent="0.2">
      <c r="A3356" s="4"/>
    </row>
    <row r="3357" spans="1:1" x14ac:dyDescent="0.2">
      <c r="A3357" s="4"/>
    </row>
    <row r="3358" spans="1:1" x14ac:dyDescent="0.2">
      <c r="A3358" s="4"/>
    </row>
    <row r="3359" spans="1:1" x14ac:dyDescent="0.2">
      <c r="A3359" s="4"/>
    </row>
    <row r="3360" spans="1:1" x14ac:dyDescent="0.2">
      <c r="A3360" s="4"/>
    </row>
    <row r="3361" spans="1:1" x14ac:dyDescent="0.2">
      <c r="A3361" s="4"/>
    </row>
    <row r="3362" spans="1:1" x14ac:dyDescent="0.2">
      <c r="A3362" s="4"/>
    </row>
    <row r="3363" spans="1:1" x14ac:dyDescent="0.2">
      <c r="A3363" s="4"/>
    </row>
    <row r="3364" spans="1:1" x14ac:dyDescent="0.2">
      <c r="A3364" s="4"/>
    </row>
    <row r="3365" spans="1:1" x14ac:dyDescent="0.2">
      <c r="A3365" s="4"/>
    </row>
    <row r="3366" spans="1:1" x14ac:dyDescent="0.2">
      <c r="A3366" s="4"/>
    </row>
    <row r="3367" spans="1:1" x14ac:dyDescent="0.2">
      <c r="A3367" s="4"/>
    </row>
    <row r="3368" spans="1:1" x14ac:dyDescent="0.2">
      <c r="A3368" s="4"/>
    </row>
    <row r="3369" spans="1:1" x14ac:dyDescent="0.2">
      <c r="A3369" s="4"/>
    </row>
    <row r="3370" spans="1:1" x14ac:dyDescent="0.2">
      <c r="A3370" s="4"/>
    </row>
    <row r="3371" spans="1:1" x14ac:dyDescent="0.2">
      <c r="A3371" s="4"/>
    </row>
    <row r="3372" spans="1:1" x14ac:dyDescent="0.2">
      <c r="A3372" s="4"/>
    </row>
    <row r="3373" spans="1:1" x14ac:dyDescent="0.2">
      <c r="A3373" s="4"/>
    </row>
    <row r="3374" spans="1:1" x14ac:dyDescent="0.2">
      <c r="A3374" s="4"/>
    </row>
    <row r="3375" spans="1:1" x14ac:dyDescent="0.2">
      <c r="A3375" s="4"/>
    </row>
    <row r="3376" spans="1:1" x14ac:dyDescent="0.2">
      <c r="A3376" s="4"/>
    </row>
    <row r="3377" spans="1:1" x14ac:dyDescent="0.2">
      <c r="A3377" s="4"/>
    </row>
    <row r="3378" spans="1:1" x14ac:dyDescent="0.2">
      <c r="A3378" s="4"/>
    </row>
    <row r="3379" spans="1:1" x14ac:dyDescent="0.2">
      <c r="A3379" s="4"/>
    </row>
    <row r="3380" spans="1:1" x14ac:dyDescent="0.2">
      <c r="A3380" s="4"/>
    </row>
    <row r="3381" spans="1:1" x14ac:dyDescent="0.2">
      <c r="A3381" s="4"/>
    </row>
    <row r="3382" spans="1:1" x14ac:dyDescent="0.2">
      <c r="A3382" s="4"/>
    </row>
    <row r="3383" spans="1:1" x14ac:dyDescent="0.2">
      <c r="A3383" s="4"/>
    </row>
    <row r="3384" spans="1:1" x14ac:dyDescent="0.2">
      <c r="A3384" s="4"/>
    </row>
    <row r="3385" spans="1:1" x14ac:dyDescent="0.2">
      <c r="A3385" s="4"/>
    </row>
    <row r="3386" spans="1:1" x14ac:dyDescent="0.2">
      <c r="A3386" s="4"/>
    </row>
    <row r="3387" spans="1:1" x14ac:dyDescent="0.2">
      <c r="A3387" s="4"/>
    </row>
    <row r="3388" spans="1:1" x14ac:dyDescent="0.2">
      <c r="A3388" s="4"/>
    </row>
    <row r="3389" spans="1:1" x14ac:dyDescent="0.2">
      <c r="A3389" s="4"/>
    </row>
    <row r="3390" spans="1:1" x14ac:dyDescent="0.2">
      <c r="A3390" s="4"/>
    </row>
    <row r="3391" spans="1:1" x14ac:dyDescent="0.2">
      <c r="A3391" s="4"/>
    </row>
    <row r="3392" spans="1:1" x14ac:dyDescent="0.2">
      <c r="A3392" s="4"/>
    </row>
    <row r="3393" spans="1:1" x14ac:dyDescent="0.2">
      <c r="A3393" s="4"/>
    </row>
    <row r="3394" spans="1:1" x14ac:dyDescent="0.2">
      <c r="A3394" s="4"/>
    </row>
    <row r="3395" spans="1:1" x14ac:dyDescent="0.2">
      <c r="A3395" s="4"/>
    </row>
    <row r="3396" spans="1:1" x14ac:dyDescent="0.2">
      <c r="A3396" s="4"/>
    </row>
    <row r="3397" spans="1:1" x14ac:dyDescent="0.2">
      <c r="A3397" s="4"/>
    </row>
    <row r="3398" spans="1:1" x14ac:dyDescent="0.2">
      <c r="A3398" s="4"/>
    </row>
    <row r="3399" spans="1:1" x14ac:dyDescent="0.2">
      <c r="A3399" s="4"/>
    </row>
    <row r="3400" spans="1:1" x14ac:dyDescent="0.2">
      <c r="A3400" s="4"/>
    </row>
    <row r="3401" spans="1:1" x14ac:dyDescent="0.2">
      <c r="A3401" s="4"/>
    </row>
    <row r="3402" spans="1:1" x14ac:dyDescent="0.2">
      <c r="A3402" s="4"/>
    </row>
    <row r="3403" spans="1:1" x14ac:dyDescent="0.2">
      <c r="A3403" s="4"/>
    </row>
    <row r="3404" spans="1:1" x14ac:dyDescent="0.2">
      <c r="A3404" s="4"/>
    </row>
    <row r="3405" spans="1:1" x14ac:dyDescent="0.2">
      <c r="A3405" s="4"/>
    </row>
    <row r="3406" spans="1:1" x14ac:dyDescent="0.2">
      <c r="A3406" s="4"/>
    </row>
    <row r="3407" spans="1:1" x14ac:dyDescent="0.2">
      <c r="A3407" s="4"/>
    </row>
    <row r="3408" spans="1:1" x14ac:dyDescent="0.2">
      <c r="A3408" s="4"/>
    </row>
    <row r="3409" spans="1:1" x14ac:dyDescent="0.2">
      <c r="A3409" s="4"/>
    </row>
    <row r="3410" spans="1:1" x14ac:dyDescent="0.2">
      <c r="A3410" s="4"/>
    </row>
    <row r="3411" spans="1:1" x14ac:dyDescent="0.2">
      <c r="A3411" s="4"/>
    </row>
    <row r="3412" spans="1:1" x14ac:dyDescent="0.2">
      <c r="A3412" s="4"/>
    </row>
    <row r="3413" spans="1:1" x14ac:dyDescent="0.2">
      <c r="A3413" s="4"/>
    </row>
    <row r="3414" spans="1:1" x14ac:dyDescent="0.2">
      <c r="A3414" s="4"/>
    </row>
    <row r="3415" spans="1:1" x14ac:dyDescent="0.2">
      <c r="A3415" s="4"/>
    </row>
    <row r="3416" spans="1:1" x14ac:dyDescent="0.2">
      <c r="A3416" s="4"/>
    </row>
    <row r="3417" spans="1:1" x14ac:dyDescent="0.2">
      <c r="A3417" s="4"/>
    </row>
    <row r="3418" spans="1:1" x14ac:dyDescent="0.2">
      <c r="A3418" s="4"/>
    </row>
    <row r="3419" spans="1:1" x14ac:dyDescent="0.2">
      <c r="A3419" s="4"/>
    </row>
    <row r="3420" spans="1:1" x14ac:dyDescent="0.2">
      <c r="A3420" s="4"/>
    </row>
    <row r="3421" spans="1:1" x14ac:dyDescent="0.2">
      <c r="A3421" s="4"/>
    </row>
    <row r="3422" spans="1:1" x14ac:dyDescent="0.2">
      <c r="A3422" s="4"/>
    </row>
    <row r="3423" spans="1:1" x14ac:dyDescent="0.2">
      <c r="A3423" s="4"/>
    </row>
    <row r="3424" spans="1:1" x14ac:dyDescent="0.2">
      <c r="A3424" s="4"/>
    </row>
    <row r="3425" spans="1:1" x14ac:dyDescent="0.2">
      <c r="A3425" s="4"/>
    </row>
    <row r="3426" spans="1:1" x14ac:dyDescent="0.2">
      <c r="A3426" s="4"/>
    </row>
    <row r="3427" spans="1:1" x14ac:dyDescent="0.2">
      <c r="A3427" s="4"/>
    </row>
    <row r="3428" spans="1:1" x14ac:dyDescent="0.2">
      <c r="A3428" s="4"/>
    </row>
    <row r="3429" spans="1:1" x14ac:dyDescent="0.2">
      <c r="A3429" s="4"/>
    </row>
    <row r="3430" spans="1:1" x14ac:dyDescent="0.2">
      <c r="A3430" s="4"/>
    </row>
    <row r="3431" spans="1:1" x14ac:dyDescent="0.2">
      <c r="A3431" s="4"/>
    </row>
    <row r="3432" spans="1:1" x14ac:dyDescent="0.2">
      <c r="A3432" s="4"/>
    </row>
    <row r="3433" spans="1:1" x14ac:dyDescent="0.2">
      <c r="A3433" s="4"/>
    </row>
    <row r="3434" spans="1:1" x14ac:dyDescent="0.2">
      <c r="A3434" s="4"/>
    </row>
    <row r="3435" spans="1:1" x14ac:dyDescent="0.2">
      <c r="A3435" s="4"/>
    </row>
    <row r="3436" spans="1:1" x14ac:dyDescent="0.2">
      <c r="A3436" s="4"/>
    </row>
    <row r="3437" spans="1:1" x14ac:dyDescent="0.2">
      <c r="A3437" s="4"/>
    </row>
    <row r="3438" spans="1:1" x14ac:dyDescent="0.2">
      <c r="A3438" s="4"/>
    </row>
    <row r="3439" spans="1:1" x14ac:dyDescent="0.2">
      <c r="A3439" s="4"/>
    </row>
    <row r="3440" spans="1:1" x14ac:dyDescent="0.2">
      <c r="A3440" s="4"/>
    </row>
    <row r="3441" spans="1:1" x14ac:dyDescent="0.2">
      <c r="A3441" s="4"/>
    </row>
    <row r="3442" spans="1:1" x14ac:dyDescent="0.2">
      <c r="A3442" s="4"/>
    </row>
    <row r="3443" spans="1:1" x14ac:dyDescent="0.2">
      <c r="A3443" s="4"/>
    </row>
    <row r="3444" spans="1:1" x14ac:dyDescent="0.2">
      <c r="A3444" s="4"/>
    </row>
    <row r="3445" spans="1:1" x14ac:dyDescent="0.2">
      <c r="A3445" s="4"/>
    </row>
    <row r="3446" spans="1:1" x14ac:dyDescent="0.2">
      <c r="A3446" s="4"/>
    </row>
    <row r="3447" spans="1:1" x14ac:dyDescent="0.2">
      <c r="A3447" s="4"/>
    </row>
    <row r="3448" spans="1:1" x14ac:dyDescent="0.2">
      <c r="A3448" s="4"/>
    </row>
    <row r="3449" spans="1:1" x14ac:dyDescent="0.2">
      <c r="A3449" s="4"/>
    </row>
    <row r="3450" spans="1:1" x14ac:dyDescent="0.2">
      <c r="A3450" s="4"/>
    </row>
    <row r="3451" spans="1:1" x14ac:dyDescent="0.2">
      <c r="A3451" s="4"/>
    </row>
    <row r="3452" spans="1:1" x14ac:dyDescent="0.2">
      <c r="A3452" s="4"/>
    </row>
    <row r="3453" spans="1:1" x14ac:dyDescent="0.2">
      <c r="A3453" s="4"/>
    </row>
    <row r="3454" spans="1:1" x14ac:dyDescent="0.2">
      <c r="A3454" s="4"/>
    </row>
    <row r="3455" spans="1:1" x14ac:dyDescent="0.2">
      <c r="A3455" s="4"/>
    </row>
    <row r="3456" spans="1:1" x14ac:dyDescent="0.2">
      <c r="A3456" s="4"/>
    </row>
    <row r="3457" spans="1:1" x14ac:dyDescent="0.2">
      <c r="A3457" s="4"/>
    </row>
    <row r="3458" spans="1:1" x14ac:dyDescent="0.2">
      <c r="A3458" s="4"/>
    </row>
    <row r="3459" spans="1:1" x14ac:dyDescent="0.2">
      <c r="A3459" s="4"/>
    </row>
    <row r="3460" spans="1:1" x14ac:dyDescent="0.2">
      <c r="A3460" s="4"/>
    </row>
    <row r="3461" spans="1:1" x14ac:dyDescent="0.2">
      <c r="A3461" s="4"/>
    </row>
    <row r="3462" spans="1:1" x14ac:dyDescent="0.2">
      <c r="A3462" s="4"/>
    </row>
    <row r="3463" spans="1:1" x14ac:dyDescent="0.2">
      <c r="A3463" s="4"/>
    </row>
    <row r="3464" spans="1:1" x14ac:dyDescent="0.2">
      <c r="A3464" s="4"/>
    </row>
    <row r="3465" spans="1:1" x14ac:dyDescent="0.2">
      <c r="A3465" s="4"/>
    </row>
    <row r="3466" spans="1:1" x14ac:dyDescent="0.2">
      <c r="A3466" s="4"/>
    </row>
    <row r="3467" spans="1:1" x14ac:dyDescent="0.2">
      <c r="A3467" s="4"/>
    </row>
    <row r="3468" spans="1:1" x14ac:dyDescent="0.2">
      <c r="A3468" s="4"/>
    </row>
    <row r="3469" spans="1:1" x14ac:dyDescent="0.2">
      <c r="A3469" s="4"/>
    </row>
    <row r="3470" spans="1:1" x14ac:dyDescent="0.2">
      <c r="A3470" s="4"/>
    </row>
    <row r="3471" spans="1:1" x14ac:dyDescent="0.2">
      <c r="A3471" s="4"/>
    </row>
    <row r="3472" spans="1:1" x14ac:dyDescent="0.2">
      <c r="A3472" s="4"/>
    </row>
    <row r="3473" spans="1:1" x14ac:dyDescent="0.2">
      <c r="A3473" s="4"/>
    </row>
    <row r="3474" spans="1:1" x14ac:dyDescent="0.2">
      <c r="A3474" s="4"/>
    </row>
    <row r="3475" spans="1:1" x14ac:dyDescent="0.2">
      <c r="A3475" s="4"/>
    </row>
    <row r="3476" spans="1:1" x14ac:dyDescent="0.2">
      <c r="A3476" s="4"/>
    </row>
    <row r="3477" spans="1:1" x14ac:dyDescent="0.2">
      <c r="A3477" s="4"/>
    </row>
    <row r="3478" spans="1:1" x14ac:dyDescent="0.2">
      <c r="A3478" s="4"/>
    </row>
    <row r="3479" spans="1:1" x14ac:dyDescent="0.2">
      <c r="A3479" s="4"/>
    </row>
    <row r="3480" spans="1:1" x14ac:dyDescent="0.2">
      <c r="A3480" s="4"/>
    </row>
    <row r="3481" spans="1:1" x14ac:dyDescent="0.2">
      <c r="A3481" s="4"/>
    </row>
    <row r="3482" spans="1:1" x14ac:dyDescent="0.2">
      <c r="A3482" s="4"/>
    </row>
    <row r="3483" spans="1:1" x14ac:dyDescent="0.2">
      <c r="A3483" s="4"/>
    </row>
    <row r="3484" spans="1:1" x14ac:dyDescent="0.2">
      <c r="A3484" s="4"/>
    </row>
    <row r="3485" spans="1:1" x14ac:dyDescent="0.2">
      <c r="A3485" s="4"/>
    </row>
    <row r="3486" spans="1:1" x14ac:dyDescent="0.2">
      <c r="A3486" s="4"/>
    </row>
    <row r="3487" spans="1:1" x14ac:dyDescent="0.2">
      <c r="A3487" s="4"/>
    </row>
    <row r="3488" spans="1:1" x14ac:dyDescent="0.2">
      <c r="A3488" s="4"/>
    </row>
    <row r="3489" spans="1:1" x14ac:dyDescent="0.2">
      <c r="A3489" s="4"/>
    </row>
    <row r="3490" spans="1:1" x14ac:dyDescent="0.2">
      <c r="A3490" s="4"/>
    </row>
    <row r="3491" spans="1:1" x14ac:dyDescent="0.2">
      <c r="A3491" s="4"/>
    </row>
    <row r="3492" spans="1:1" x14ac:dyDescent="0.2">
      <c r="A3492" s="4"/>
    </row>
    <row r="3493" spans="1:1" x14ac:dyDescent="0.2">
      <c r="A3493" s="4"/>
    </row>
    <row r="3494" spans="1:1" x14ac:dyDescent="0.2">
      <c r="A3494" s="4"/>
    </row>
    <row r="3495" spans="1:1" x14ac:dyDescent="0.2">
      <c r="A3495" s="4"/>
    </row>
    <row r="3496" spans="1:1" x14ac:dyDescent="0.2">
      <c r="A3496" s="4"/>
    </row>
    <row r="3497" spans="1:1" x14ac:dyDescent="0.2">
      <c r="A3497" s="4"/>
    </row>
    <row r="3498" spans="1:1" x14ac:dyDescent="0.2">
      <c r="A3498" s="4"/>
    </row>
    <row r="3499" spans="1:1" x14ac:dyDescent="0.2">
      <c r="A3499" s="4"/>
    </row>
    <row r="3500" spans="1:1" x14ac:dyDescent="0.2">
      <c r="A3500" s="4"/>
    </row>
    <row r="3501" spans="1:1" x14ac:dyDescent="0.2">
      <c r="A3501" s="4"/>
    </row>
    <row r="3502" spans="1:1" x14ac:dyDescent="0.2">
      <c r="A3502" s="4"/>
    </row>
    <row r="3503" spans="1:1" x14ac:dyDescent="0.2">
      <c r="A3503" s="4"/>
    </row>
    <row r="3504" spans="1:1" x14ac:dyDescent="0.2">
      <c r="A3504" s="4"/>
    </row>
    <row r="3505" spans="1:1" x14ac:dyDescent="0.2">
      <c r="A3505" s="4"/>
    </row>
    <row r="3506" spans="1:1" x14ac:dyDescent="0.2">
      <c r="A3506" s="4"/>
    </row>
    <row r="3507" spans="1:1" x14ac:dyDescent="0.2">
      <c r="A3507" s="4"/>
    </row>
    <row r="3508" spans="1:1" x14ac:dyDescent="0.2">
      <c r="A3508" s="4"/>
    </row>
    <row r="3509" spans="1:1" x14ac:dyDescent="0.2">
      <c r="A3509" s="4"/>
    </row>
    <row r="3510" spans="1:1" x14ac:dyDescent="0.2">
      <c r="A3510" s="4"/>
    </row>
    <row r="3511" spans="1:1" x14ac:dyDescent="0.2">
      <c r="A3511" s="4"/>
    </row>
    <row r="3512" spans="1:1" x14ac:dyDescent="0.2">
      <c r="A3512" s="4"/>
    </row>
    <row r="3513" spans="1:1" x14ac:dyDescent="0.2">
      <c r="A3513" s="4"/>
    </row>
    <row r="3514" spans="1:1" x14ac:dyDescent="0.2">
      <c r="A3514" s="4"/>
    </row>
    <row r="3515" spans="1:1" x14ac:dyDescent="0.2">
      <c r="A3515" s="4"/>
    </row>
    <row r="3516" spans="1:1" x14ac:dyDescent="0.2">
      <c r="A3516" s="4"/>
    </row>
    <row r="3517" spans="1:1" x14ac:dyDescent="0.2">
      <c r="A3517" s="4"/>
    </row>
    <row r="3518" spans="1:1" x14ac:dyDescent="0.2">
      <c r="A3518" s="4"/>
    </row>
    <row r="3519" spans="1:1" x14ac:dyDescent="0.2">
      <c r="A3519" s="4"/>
    </row>
    <row r="3520" spans="1:1" x14ac:dyDescent="0.2">
      <c r="A3520" s="4"/>
    </row>
    <row r="3521" spans="1:1" x14ac:dyDescent="0.2">
      <c r="A3521" s="4"/>
    </row>
    <row r="3522" spans="1:1" x14ac:dyDescent="0.2">
      <c r="A3522" s="4"/>
    </row>
    <row r="3523" spans="1:1" x14ac:dyDescent="0.2">
      <c r="A3523" s="4"/>
    </row>
    <row r="3524" spans="1:1" x14ac:dyDescent="0.2">
      <c r="A3524" s="4"/>
    </row>
    <row r="3525" spans="1:1" x14ac:dyDescent="0.2">
      <c r="A3525" s="4"/>
    </row>
    <row r="3526" spans="1:1" x14ac:dyDescent="0.2">
      <c r="A3526" s="4"/>
    </row>
    <row r="3527" spans="1:1" x14ac:dyDescent="0.2">
      <c r="A3527" s="4"/>
    </row>
    <row r="3528" spans="1:1" x14ac:dyDescent="0.2">
      <c r="A3528" s="4"/>
    </row>
    <row r="3529" spans="1:1" x14ac:dyDescent="0.2">
      <c r="A3529" s="4"/>
    </row>
    <row r="3530" spans="1:1" x14ac:dyDescent="0.2">
      <c r="A3530" s="4"/>
    </row>
    <row r="3531" spans="1:1" x14ac:dyDescent="0.2">
      <c r="A3531" s="4"/>
    </row>
    <row r="3532" spans="1:1" x14ac:dyDescent="0.2">
      <c r="A3532" s="4"/>
    </row>
    <row r="3533" spans="1:1" x14ac:dyDescent="0.2">
      <c r="A3533" s="4"/>
    </row>
    <row r="3534" spans="1:1" x14ac:dyDescent="0.2">
      <c r="A3534" s="4"/>
    </row>
    <row r="3535" spans="1:1" x14ac:dyDescent="0.2">
      <c r="A3535" s="4"/>
    </row>
    <row r="3536" spans="1:1" x14ac:dyDescent="0.2">
      <c r="A3536" s="4"/>
    </row>
    <row r="3537" spans="1:1" x14ac:dyDescent="0.2">
      <c r="A3537" s="4"/>
    </row>
    <row r="3538" spans="1:1" x14ac:dyDescent="0.2">
      <c r="A3538" s="4"/>
    </row>
    <row r="3539" spans="1:1" x14ac:dyDescent="0.2">
      <c r="A3539" s="4"/>
    </row>
    <row r="3540" spans="1:1" x14ac:dyDescent="0.2">
      <c r="A3540" s="4"/>
    </row>
    <row r="3541" spans="1:1" x14ac:dyDescent="0.2">
      <c r="A3541" s="4"/>
    </row>
    <row r="3542" spans="1:1" x14ac:dyDescent="0.2">
      <c r="A3542" s="4"/>
    </row>
    <row r="3543" spans="1:1" x14ac:dyDescent="0.2">
      <c r="A3543" s="4"/>
    </row>
    <row r="3544" spans="1:1" x14ac:dyDescent="0.2">
      <c r="A3544" s="4"/>
    </row>
    <row r="3545" spans="1:1" x14ac:dyDescent="0.2">
      <c r="A3545" s="4"/>
    </row>
    <row r="3546" spans="1:1" x14ac:dyDescent="0.2">
      <c r="A3546" s="4"/>
    </row>
    <row r="3547" spans="1:1" x14ac:dyDescent="0.2">
      <c r="A3547" s="4"/>
    </row>
    <row r="3548" spans="1:1" x14ac:dyDescent="0.2">
      <c r="A3548" s="4"/>
    </row>
    <row r="3549" spans="1:1" x14ac:dyDescent="0.2">
      <c r="A3549" s="4"/>
    </row>
    <row r="3550" spans="1:1" x14ac:dyDescent="0.2">
      <c r="A3550" s="4"/>
    </row>
    <row r="3551" spans="1:1" x14ac:dyDescent="0.2">
      <c r="A3551" s="4"/>
    </row>
    <row r="3552" spans="1:1" x14ac:dyDescent="0.2">
      <c r="A3552" s="4"/>
    </row>
    <row r="3553" spans="1:1" x14ac:dyDescent="0.2">
      <c r="A3553" s="4"/>
    </row>
    <row r="3554" spans="1:1" x14ac:dyDescent="0.2">
      <c r="A3554" s="4"/>
    </row>
    <row r="3555" spans="1:1" x14ac:dyDescent="0.2">
      <c r="A3555" s="4"/>
    </row>
    <row r="3556" spans="1:1" x14ac:dyDescent="0.2">
      <c r="A3556" s="4"/>
    </row>
    <row r="3557" spans="1:1" x14ac:dyDescent="0.2">
      <c r="A3557" s="4"/>
    </row>
    <row r="3558" spans="1:1" x14ac:dyDescent="0.2">
      <c r="A3558" s="4"/>
    </row>
    <row r="3559" spans="1:1" x14ac:dyDescent="0.2">
      <c r="A3559" s="4"/>
    </row>
    <row r="3560" spans="1:1" x14ac:dyDescent="0.2">
      <c r="A3560" s="4"/>
    </row>
    <row r="3561" spans="1:1" x14ac:dyDescent="0.2">
      <c r="A3561" s="4"/>
    </row>
    <row r="3562" spans="1:1" x14ac:dyDescent="0.2">
      <c r="A3562" s="4"/>
    </row>
    <row r="3563" spans="1:1" x14ac:dyDescent="0.2">
      <c r="A3563" s="4"/>
    </row>
    <row r="3564" spans="1:1" x14ac:dyDescent="0.2">
      <c r="A3564" s="4"/>
    </row>
    <row r="3565" spans="1:1" x14ac:dyDescent="0.2">
      <c r="A3565" s="4"/>
    </row>
    <row r="3566" spans="1:1" x14ac:dyDescent="0.2">
      <c r="A3566" s="4"/>
    </row>
    <row r="3567" spans="1:1" x14ac:dyDescent="0.2">
      <c r="A3567" s="4"/>
    </row>
    <row r="3568" spans="1:1" x14ac:dyDescent="0.2">
      <c r="A3568" s="4"/>
    </row>
    <row r="3569" spans="1:1" x14ac:dyDescent="0.2">
      <c r="A3569" s="4"/>
    </row>
    <row r="3570" spans="1:1" x14ac:dyDescent="0.2">
      <c r="A3570" s="4"/>
    </row>
    <row r="3571" spans="1:1" x14ac:dyDescent="0.2">
      <c r="A3571" s="4"/>
    </row>
    <row r="3572" spans="1:1" x14ac:dyDescent="0.2">
      <c r="A3572" s="4"/>
    </row>
    <row r="3573" spans="1:1" x14ac:dyDescent="0.2">
      <c r="A3573" s="4"/>
    </row>
    <row r="3574" spans="1:1" x14ac:dyDescent="0.2">
      <c r="A3574" s="4"/>
    </row>
    <row r="3575" spans="1:1" x14ac:dyDescent="0.2">
      <c r="A3575" s="4"/>
    </row>
    <row r="3576" spans="1:1" x14ac:dyDescent="0.2">
      <c r="A3576" s="4"/>
    </row>
    <row r="3577" spans="1:1" x14ac:dyDescent="0.2">
      <c r="A3577" s="4"/>
    </row>
    <row r="3578" spans="1:1" x14ac:dyDescent="0.2">
      <c r="A3578" s="4"/>
    </row>
    <row r="3579" spans="1:1" x14ac:dyDescent="0.2">
      <c r="A3579" s="4"/>
    </row>
    <row r="3580" spans="1:1" x14ac:dyDescent="0.2">
      <c r="A3580" s="4"/>
    </row>
    <row r="3581" spans="1:1" x14ac:dyDescent="0.2">
      <c r="A3581" s="4"/>
    </row>
    <row r="3582" spans="1:1" x14ac:dyDescent="0.2">
      <c r="A3582" s="4"/>
    </row>
    <row r="3583" spans="1:1" x14ac:dyDescent="0.2">
      <c r="A3583" s="4"/>
    </row>
    <row r="3584" spans="1:1" x14ac:dyDescent="0.2">
      <c r="A3584" s="4"/>
    </row>
    <row r="3585" spans="1:1" x14ac:dyDescent="0.2">
      <c r="A3585" s="4"/>
    </row>
    <row r="3586" spans="1:1" x14ac:dyDescent="0.2">
      <c r="A3586" s="4"/>
    </row>
    <row r="3587" spans="1:1" x14ac:dyDescent="0.2">
      <c r="A3587" s="4"/>
    </row>
    <row r="3588" spans="1:1" x14ac:dyDescent="0.2">
      <c r="A3588" s="4"/>
    </row>
    <row r="3589" spans="1:1" x14ac:dyDescent="0.2">
      <c r="A3589" s="4"/>
    </row>
    <row r="3590" spans="1:1" x14ac:dyDescent="0.2">
      <c r="A3590" s="4"/>
    </row>
    <row r="3591" spans="1:1" x14ac:dyDescent="0.2">
      <c r="A3591" s="4"/>
    </row>
    <row r="3592" spans="1:1" x14ac:dyDescent="0.2">
      <c r="A3592" s="4"/>
    </row>
    <row r="3593" spans="1:1" x14ac:dyDescent="0.2">
      <c r="A3593" s="4"/>
    </row>
    <row r="3594" spans="1:1" x14ac:dyDescent="0.2">
      <c r="A3594" s="4"/>
    </row>
    <row r="3595" spans="1:1" x14ac:dyDescent="0.2">
      <c r="A3595" s="4"/>
    </row>
    <row r="3596" spans="1:1" x14ac:dyDescent="0.2">
      <c r="A3596" s="4"/>
    </row>
    <row r="3597" spans="1:1" x14ac:dyDescent="0.2">
      <c r="A3597" s="4"/>
    </row>
    <row r="3598" spans="1:1" x14ac:dyDescent="0.2">
      <c r="A3598" s="4"/>
    </row>
    <row r="3599" spans="1:1" x14ac:dyDescent="0.2">
      <c r="A3599" s="4"/>
    </row>
    <row r="3600" spans="1:1" x14ac:dyDescent="0.2">
      <c r="A3600" s="4"/>
    </row>
    <row r="3601" spans="1:1" x14ac:dyDescent="0.2">
      <c r="A3601" s="4"/>
    </row>
    <row r="3602" spans="1:1" x14ac:dyDescent="0.2">
      <c r="A3602" s="4"/>
    </row>
    <row r="3603" spans="1:1" x14ac:dyDescent="0.2">
      <c r="A3603" s="4"/>
    </row>
    <row r="3604" spans="1:1" x14ac:dyDescent="0.2">
      <c r="A3604" s="4"/>
    </row>
    <row r="3605" spans="1:1" x14ac:dyDescent="0.2">
      <c r="A3605" s="4"/>
    </row>
    <row r="3606" spans="1:1" x14ac:dyDescent="0.2">
      <c r="A3606" s="4"/>
    </row>
    <row r="3607" spans="1:1" x14ac:dyDescent="0.2">
      <c r="A3607" s="4"/>
    </row>
    <row r="3608" spans="1:1" x14ac:dyDescent="0.2">
      <c r="A3608" s="4"/>
    </row>
    <row r="3609" spans="1:1" x14ac:dyDescent="0.2">
      <c r="A3609" s="4"/>
    </row>
    <row r="3610" spans="1:1" x14ac:dyDescent="0.2">
      <c r="A3610" s="4"/>
    </row>
    <row r="3611" spans="1:1" x14ac:dyDescent="0.2">
      <c r="A3611" s="4"/>
    </row>
    <row r="3612" spans="1:1" x14ac:dyDescent="0.2">
      <c r="A3612" s="4"/>
    </row>
    <row r="3613" spans="1:1" x14ac:dyDescent="0.2">
      <c r="A3613" s="4"/>
    </row>
    <row r="3614" spans="1:1" x14ac:dyDescent="0.2">
      <c r="A3614" s="4"/>
    </row>
    <row r="3615" spans="1:1" x14ac:dyDescent="0.2">
      <c r="A3615" s="4"/>
    </row>
    <row r="3616" spans="1:1" x14ac:dyDescent="0.2">
      <c r="A3616" s="4"/>
    </row>
    <row r="3617" spans="1:1" x14ac:dyDescent="0.2">
      <c r="A3617" s="4"/>
    </row>
    <row r="3618" spans="1:1" x14ac:dyDescent="0.2">
      <c r="A3618" s="4"/>
    </row>
    <row r="3619" spans="1:1" x14ac:dyDescent="0.2">
      <c r="A3619" s="4"/>
    </row>
    <row r="3620" spans="1:1" x14ac:dyDescent="0.2">
      <c r="A3620" s="4"/>
    </row>
    <row r="3621" spans="1:1" x14ac:dyDescent="0.2">
      <c r="A3621" s="4"/>
    </row>
    <row r="3622" spans="1:1" x14ac:dyDescent="0.2">
      <c r="A3622" s="4"/>
    </row>
    <row r="3623" spans="1:1" x14ac:dyDescent="0.2">
      <c r="A3623" s="4"/>
    </row>
    <row r="3624" spans="1:1" x14ac:dyDescent="0.2">
      <c r="A3624" s="4"/>
    </row>
    <row r="3625" spans="1:1" x14ac:dyDescent="0.2">
      <c r="A3625" s="4"/>
    </row>
    <row r="3626" spans="1:1" x14ac:dyDescent="0.2">
      <c r="A3626" s="4"/>
    </row>
    <row r="3627" spans="1:1" x14ac:dyDescent="0.2">
      <c r="A3627" s="4"/>
    </row>
    <row r="3628" spans="1:1" x14ac:dyDescent="0.2">
      <c r="A3628" s="4"/>
    </row>
    <row r="3629" spans="1:1" x14ac:dyDescent="0.2">
      <c r="A3629" s="4"/>
    </row>
    <row r="3630" spans="1:1" x14ac:dyDescent="0.2">
      <c r="A3630" s="4"/>
    </row>
    <row r="3631" spans="1:1" x14ac:dyDescent="0.2">
      <c r="A3631" s="4"/>
    </row>
    <row r="3632" spans="1:1" x14ac:dyDescent="0.2">
      <c r="A3632" s="4"/>
    </row>
    <row r="3633" spans="1:1" x14ac:dyDescent="0.2">
      <c r="A3633" s="4"/>
    </row>
    <row r="3634" spans="1:1" x14ac:dyDescent="0.2">
      <c r="A3634" s="4"/>
    </row>
    <row r="3635" spans="1:1" x14ac:dyDescent="0.2">
      <c r="A3635" s="4"/>
    </row>
    <row r="3636" spans="1:1" x14ac:dyDescent="0.2">
      <c r="A3636" s="4"/>
    </row>
    <row r="3637" spans="1:1" x14ac:dyDescent="0.2">
      <c r="A3637" s="4"/>
    </row>
    <row r="3638" spans="1:1" x14ac:dyDescent="0.2">
      <c r="A3638" s="4"/>
    </row>
    <row r="3639" spans="1:1" x14ac:dyDescent="0.2">
      <c r="A3639" s="4"/>
    </row>
    <row r="3640" spans="1:1" x14ac:dyDescent="0.2">
      <c r="A3640" s="4"/>
    </row>
    <row r="3641" spans="1:1" x14ac:dyDescent="0.2">
      <c r="A3641" s="4"/>
    </row>
    <row r="3642" spans="1:1" x14ac:dyDescent="0.2">
      <c r="A3642" s="4"/>
    </row>
    <row r="3643" spans="1:1" x14ac:dyDescent="0.2">
      <c r="A3643" s="4"/>
    </row>
    <row r="3644" spans="1:1" x14ac:dyDescent="0.2">
      <c r="A3644" s="4"/>
    </row>
    <row r="3645" spans="1:1" x14ac:dyDescent="0.2">
      <c r="A3645" s="4"/>
    </row>
    <row r="3646" spans="1:1" x14ac:dyDescent="0.2">
      <c r="A3646" s="4"/>
    </row>
    <row r="3647" spans="1:1" x14ac:dyDescent="0.2">
      <c r="A3647" s="4"/>
    </row>
    <row r="3648" spans="1:1" x14ac:dyDescent="0.2">
      <c r="A3648" s="4"/>
    </row>
    <row r="3649" spans="1:1" x14ac:dyDescent="0.2">
      <c r="A3649" s="4"/>
    </row>
    <row r="3650" spans="1:1" x14ac:dyDescent="0.2">
      <c r="A3650" s="4"/>
    </row>
    <row r="3651" spans="1:1" x14ac:dyDescent="0.2">
      <c r="A3651" s="4"/>
    </row>
    <row r="3652" spans="1:1" x14ac:dyDescent="0.2">
      <c r="A3652" s="4"/>
    </row>
    <row r="3653" spans="1:1" x14ac:dyDescent="0.2">
      <c r="A3653" s="4"/>
    </row>
    <row r="3654" spans="1:1" x14ac:dyDescent="0.2">
      <c r="A3654" s="4"/>
    </row>
    <row r="3655" spans="1:1" x14ac:dyDescent="0.2">
      <c r="A3655" s="4"/>
    </row>
    <row r="3656" spans="1:1" x14ac:dyDescent="0.2">
      <c r="A3656" s="4"/>
    </row>
    <row r="3657" spans="1:1" x14ac:dyDescent="0.2">
      <c r="A3657" s="4"/>
    </row>
    <row r="3658" spans="1:1" x14ac:dyDescent="0.2">
      <c r="A3658" s="4"/>
    </row>
    <row r="3659" spans="1:1" x14ac:dyDescent="0.2">
      <c r="A3659" s="4"/>
    </row>
    <row r="3660" spans="1:1" x14ac:dyDescent="0.2">
      <c r="A3660" s="4"/>
    </row>
    <row r="3661" spans="1:1" x14ac:dyDescent="0.2">
      <c r="A3661" s="4"/>
    </row>
    <row r="3662" spans="1:1" x14ac:dyDescent="0.2">
      <c r="A3662" s="4"/>
    </row>
    <row r="3663" spans="1:1" x14ac:dyDescent="0.2">
      <c r="A3663" s="4"/>
    </row>
    <row r="3664" spans="1:1" x14ac:dyDescent="0.2">
      <c r="A3664" s="4"/>
    </row>
    <row r="3665" spans="1:1" x14ac:dyDescent="0.2">
      <c r="A3665" s="4"/>
    </row>
    <row r="3666" spans="1:1" x14ac:dyDescent="0.2">
      <c r="A3666" s="4"/>
    </row>
    <row r="3667" spans="1:1" x14ac:dyDescent="0.2">
      <c r="A3667" s="4"/>
    </row>
    <row r="3668" spans="1:1" x14ac:dyDescent="0.2">
      <c r="A3668" s="4"/>
    </row>
    <row r="3669" spans="1:1" x14ac:dyDescent="0.2">
      <c r="A3669" s="4"/>
    </row>
    <row r="3670" spans="1:1" x14ac:dyDescent="0.2">
      <c r="A3670" s="4"/>
    </row>
    <row r="3671" spans="1:1" x14ac:dyDescent="0.2">
      <c r="A3671" s="4"/>
    </row>
    <row r="3672" spans="1:1" x14ac:dyDescent="0.2">
      <c r="A3672" s="4"/>
    </row>
    <row r="3673" spans="1:1" x14ac:dyDescent="0.2">
      <c r="A3673" s="4"/>
    </row>
    <row r="3674" spans="1:1" x14ac:dyDescent="0.2">
      <c r="A3674" s="4"/>
    </row>
    <row r="3675" spans="1:1" x14ac:dyDescent="0.2">
      <c r="A3675" s="4"/>
    </row>
    <row r="3676" spans="1:1" x14ac:dyDescent="0.2">
      <c r="A3676" s="4"/>
    </row>
    <row r="3677" spans="1:1" x14ac:dyDescent="0.2">
      <c r="A3677" s="4"/>
    </row>
    <row r="3678" spans="1:1" x14ac:dyDescent="0.2">
      <c r="A3678" s="4"/>
    </row>
    <row r="3679" spans="1:1" x14ac:dyDescent="0.2">
      <c r="A3679" s="4"/>
    </row>
    <row r="3680" spans="1:1" x14ac:dyDescent="0.2">
      <c r="A3680" s="4"/>
    </row>
    <row r="3681" spans="1:1" x14ac:dyDescent="0.2">
      <c r="A3681" s="4"/>
    </row>
    <row r="3682" spans="1:1" x14ac:dyDescent="0.2">
      <c r="A3682" s="4"/>
    </row>
    <row r="3683" spans="1:1" x14ac:dyDescent="0.2">
      <c r="A3683" s="4"/>
    </row>
    <row r="3684" spans="1:1" x14ac:dyDescent="0.2">
      <c r="A3684" s="4"/>
    </row>
    <row r="3685" spans="1:1" x14ac:dyDescent="0.2">
      <c r="A3685" s="4"/>
    </row>
    <row r="3686" spans="1:1" x14ac:dyDescent="0.2">
      <c r="A3686" s="4"/>
    </row>
    <row r="3687" spans="1:1" x14ac:dyDescent="0.2">
      <c r="A3687" s="4"/>
    </row>
    <row r="3688" spans="1:1" x14ac:dyDescent="0.2">
      <c r="A3688" s="4"/>
    </row>
    <row r="3689" spans="1:1" x14ac:dyDescent="0.2">
      <c r="A3689" s="4"/>
    </row>
    <row r="3690" spans="1:1" x14ac:dyDescent="0.2">
      <c r="A3690" s="4"/>
    </row>
    <row r="3691" spans="1:1" x14ac:dyDescent="0.2">
      <c r="A3691" s="4"/>
    </row>
    <row r="3692" spans="1:1" x14ac:dyDescent="0.2">
      <c r="A3692" s="4"/>
    </row>
    <row r="3693" spans="1:1" x14ac:dyDescent="0.2">
      <c r="A3693" s="4"/>
    </row>
    <row r="3694" spans="1:1" x14ac:dyDescent="0.2">
      <c r="A3694" s="4"/>
    </row>
    <row r="3695" spans="1:1" x14ac:dyDescent="0.2">
      <c r="A3695" s="4"/>
    </row>
    <row r="3696" spans="1:1" x14ac:dyDescent="0.2">
      <c r="A3696" s="4"/>
    </row>
    <row r="3697" spans="1:1" x14ac:dyDescent="0.2">
      <c r="A3697" s="4"/>
    </row>
    <row r="3698" spans="1:1" x14ac:dyDescent="0.2">
      <c r="A3698" s="4"/>
    </row>
    <row r="3699" spans="1:1" x14ac:dyDescent="0.2">
      <c r="A3699" s="4"/>
    </row>
    <row r="3700" spans="1:1" x14ac:dyDescent="0.2">
      <c r="A3700" s="4"/>
    </row>
    <row r="3701" spans="1:1" x14ac:dyDescent="0.2">
      <c r="A3701" s="4"/>
    </row>
    <row r="3702" spans="1:1" x14ac:dyDescent="0.2">
      <c r="A3702" s="4"/>
    </row>
    <row r="3703" spans="1:1" x14ac:dyDescent="0.2">
      <c r="A3703" s="4"/>
    </row>
    <row r="3704" spans="1:1" x14ac:dyDescent="0.2">
      <c r="A3704" s="4"/>
    </row>
    <row r="3705" spans="1:1" x14ac:dyDescent="0.2">
      <c r="A3705" s="4"/>
    </row>
    <row r="3706" spans="1:1" x14ac:dyDescent="0.2">
      <c r="A3706" s="4"/>
    </row>
    <row r="3707" spans="1:1" x14ac:dyDescent="0.2">
      <c r="A3707" s="4"/>
    </row>
    <row r="3708" spans="1:1" x14ac:dyDescent="0.2">
      <c r="A3708" s="4"/>
    </row>
    <row r="3709" spans="1:1" x14ac:dyDescent="0.2">
      <c r="A3709" s="4"/>
    </row>
    <row r="3710" spans="1:1" x14ac:dyDescent="0.2">
      <c r="A3710" s="4"/>
    </row>
    <row r="3711" spans="1:1" x14ac:dyDescent="0.2">
      <c r="A3711" s="4"/>
    </row>
    <row r="3712" spans="1:1" x14ac:dyDescent="0.2">
      <c r="A3712" s="4"/>
    </row>
    <row r="3713" spans="1:1" x14ac:dyDescent="0.2">
      <c r="A3713" s="4"/>
    </row>
    <row r="3714" spans="1:1" x14ac:dyDescent="0.2">
      <c r="A3714" s="4"/>
    </row>
    <row r="3715" spans="1:1" x14ac:dyDescent="0.2">
      <c r="A3715" s="4"/>
    </row>
    <row r="3716" spans="1:1" x14ac:dyDescent="0.2">
      <c r="A3716" s="4"/>
    </row>
    <row r="3717" spans="1:1" x14ac:dyDescent="0.2">
      <c r="A3717" s="4"/>
    </row>
    <row r="3718" spans="1:1" x14ac:dyDescent="0.2">
      <c r="A3718" s="4"/>
    </row>
    <row r="3719" spans="1:1" x14ac:dyDescent="0.2">
      <c r="A3719" s="4"/>
    </row>
    <row r="3720" spans="1:1" x14ac:dyDescent="0.2">
      <c r="A3720" s="4"/>
    </row>
    <row r="3721" spans="1:1" x14ac:dyDescent="0.2">
      <c r="A3721" s="4"/>
    </row>
    <row r="3722" spans="1:1" x14ac:dyDescent="0.2">
      <c r="A3722" s="4"/>
    </row>
    <row r="3723" spans="1:1" x14ac:dyDescent="0.2">
      <c r="A3723" s="4"/>
    </row>
    <row r="3724" spans="1:1" x14ac:dyDescent="0.2">
      <c r="A3724" s="4"/>
    </row>
    <row r="3725" spans="1:1" x14ac:dyDescent="0.2">
      <c r="A3725" s="4"/>
    </row>
    <row r="3726" spans="1:1" x14ac:dyDescent="0.2">
      <c r="A3726" s="4"/>
    </row>
    <row r="3727" spans="1:1" x14ac:dyDescent="0.2">
      <c r="A3727" s="4"/>
    </row>
    <row r="3728" spans="1:1" x14ac:dyDescent="0.2">
      <c r="A3728" s="4"/>
    </row>
    <row r="3729" spans="1:1" x14ac:dyDescent="0.2">
      <c r="A3729" s="4"/>
    </row>
    <row r="3730" spans="1:1" x14ac:dyDescent="0.2">
      <c r="A3730" s="4"/>
    </row>
    <row r="3731" spans="1:1" x14ac:dyDescent="0.2">
      <c r="A3731" s="4"/>
    </row>
    <row r="3732" spans="1:1" x14ac:dyDescent="0.2">
      <c r="A3732" s="4"/>
    </row>
    <row r="3733" spans="1:1" x14ac:dyDescent="0.2">
      <c r="A3733" s="4"/>
    </row>
    <row r="3734" spans="1:1" x14ac:dyDescent="0.2">
      <c r="A3734" s="4"/>
    </row>
    <row r="3735" spans="1:1" x14ac:dyDescent="0.2">
      <c r="A3735" s="4"/>
    </row>
    <row r="3736" spans="1:1" x14ac:dyDescent="0.2">
      <c r="A3736" s="4"/>
    </row>
    <row r="3737" spans="1:1" x14ac:dyDescent="0.2">
      <c r="A3737" s="4"/>
    </row>
    <row r="3738" spans="1:1" x14ac:dyDescent="0.2">
      <c r="A3738" s="4"/>
    </row>
    <row r="3739" spans="1:1" x14ac:dyDescent="0.2">
      <c r="A3739" s="4"/>
    </row>
    <row r="3740" spans="1:1" x14ac:dyDescent="0.2">
      <c r="A3740" s="4"/>
    </row>
    <row r="3741" spans="1:1" x14ac:dyDescent="0.2">
      <c r="A3741" s="4"/>
    </row>
    <row r="3742" spans="1:1" x14ac:dyDescent="0.2">
      <c r="A3742" s="4"/>
    </row>
    <row r="3743" spans="1:1" x14ac:dyDescent="0.2">
      <c r="A3743" s="4"/>
    </row>
    <row r="3744" spans="1:1" x14ac:dyDescent="0.2">
      <c r="A3744" s="4"/>
    </row>
    <row r="3745" spans="1:1" x14ac:dyDescent="0.2">
      <c r="A3745" s="4"/>
    </row>
    <row r="3746" spans="1:1" x14ac:dyDescent="0.2">
      <c r="A3746" s="4"/>
    </row>
    <row r="3747" spans="1:1" x14ac:dyDescent="0.2">
      <c r="A3747" s="4"/>
    </row>
    <row r="3748" spans="1:1" x14ac:dyDescent="0.2">
      <c r="A3748" s="4"/>
    </row>
    <row r="3749" spans="1:1" x14ac:dyDescent="0.2">
      <c r="A3749" s="4"/>
    </row>
    <row r="3750" spans="1:1" x14ac:dyDescent="0.2">
      <c r="A3750" s="4"/>
    </row>
    <row r="3751" spans="1:1" x14ac:dyDescent="0.2">
      <c r="A3751" s="4"/>
    </row>
    <row r="3752" spans="1:1" x14ac:dyDescent="0.2">
      <c r="A3752" s="4"/>
    </row>
    <row r="3753" spans="1:1" x14ac:dyDescent="0.2">
      <c r="A3753" s="4"/>
    </row>
    <row r="3754" spans="1:1" x14ac:dyDescent="0.2">
      <c r="A3754" s="4"/>
    </row>
    <row r="3755" spans="1:1" x14ac:dyDescent="0.2">
      <c r="A3755" s="4"/>
    </row>
    <row r="3756" spans="1:1" x14ac:dyDescent="0.2">
      <c r="A3756" s="4"/>
    </row>
    <row r="3757" spans="1:1" x14ac:dyDescent="0.2">
      <c r="A3757" s="4"/>
    </row>
    <row r="3758" spans="1:1" x14ac:dyDescent="0.2">
      <c r="A3758" s="4"/>
    </row>
    <row r="3759" spans="1:1" x14ac:dyDescent="0.2">
      <c r="A3759" s="4"/>
    </row>
    <row r="3760" spans="1:1" x14ac:dyDescent="0.2">
      <c r="A3760" s="4"/>
    </row>
    <row r="3761" spans="1:1" x14ac:dyDescent="0.2">
      <c r="A3761" s="4"/>
    </row>
    <row r="3762" spans="1:1" x14ac:dyDescent="0.2">
      <c r="A3762" s="4"/>
    </row>
    <row r="3763" spans="1:1" x14ac:dyDescent="0.2">
      <c r="A3763" s="4"/>
    </row>
    <row r="3764" spans="1:1" x14ac:dyDescent="0.2">
      <c r="A3764" s="4"/>
    </row>
    <row r="3765" spans="1:1" x14ac:dyDescent="0.2">
      <c r="A3765" s="4"/>
    </row>
    <row r="3766" spans="1:1" x14ac:dyDescent="0.2">
      <c r="A3766" s="4"/>
    </row>
    <row r="3767" spans="1:1" x14ac:dyDescent="0.2">
      <c r="A3767" s="4"/>
    </row>
    <row r="3768" spans="1:1" x14ac:dyDescent="0.2">
      <c r="A3768" s="4"/>
    </row>
    <row r="3769" spans="1:1" x14ac:dyDescent="0.2">
      <c r="A3769" s="4"/>
    </row>
    <row r="3770" spans="1:1" x14ac:dyDescent="0.2">
      <c r="A3770" s="4"/>
    </row>
    <row r="3771" spans="1:1" x14ac:dyDescent="0.2">
      <c r="A3771" s="4"/>
    </row>
    <row r="3772" spans="1:1" x14ac:dyDescent="0.2">
      <c r="A3772" s="4"/>
    </row>
    <row r="3773" spans="1:1" x14ac:dyDescent="0.2">
      <c r="A3773" s="4"/>
    </row>
    <row r="3774" spans="1:1" x14ac:dyDescent="0.2">
      <c r="A3774" s="4"/>
    </row>
    <row r="3775" spans="1:1" x14ac:dyDescent="0.2">
      <c r="A3775" s="4"/>
    </row>
    <row r="3776" spans="1:1" x14ac:dyDescent="0.2">
      <c r="A3776" s="4"/>
    </row>
    <row r="3777" spans="1:1" x14ac:dyDescent="0.2">
      <c r="A3777" s="4"/>
    </row>
    <row r="3778" spans="1:1" x14ac:dyDescent="0.2">
      <c r="A3778" s="4"/>
    </row>
    <row r="3779" spans="1:1" x14ac:dyDescent="0.2">
      <c r="A3779" s="4"/>
    </row>
    <row r="3780" spans="1:1" x14ac:dyDescent="0.2">
      <c r="A3780" s="4"/>
    </row>
    <row r="3781" spans="1:1" x14ac:dyDescent="0.2">
      <c r="A3781" s="4"/>
    </row>
    <row r="3782" spans="1:1" x14ac:dyDescent="0.2">
      <c r="A3782" s="4"/>
    </row>
    <row r="3783" spans="1:1" x14ac:dyDescent="0.2">
      <c r="A3783" s="4"/>
    </row>
    <row r="3784" spans="1:1" x14ac:dyDescent="0.2">
      <c r="A3784" s="4"/>
    </row>
    <row r="3785" spans="1:1" x14ac:dyDescent="0.2">
      <c r="A3785" s="4"/>
    </row>
    <row r="3786" spans="1:1" x14ac:dyDescent="0.2">
      <c r="A3786" s="4"/>
    </row>
    <row r="3787" spans="1:1" x14ac:dyDescent="0.2">
      <c r="A3787" s="4"/>
    </row>
    <row r="3788" spans="1:1" x14ac:dyDescent="0.2">
      <c r="A3788" s="4"/>
    </row>
    <row r="3789" spans="1:1" x14ac:dyDescent="0.2">
      <c r="A3789" s="4"/>
    </row>
    <row r="3790" spans="1:1" x14ac:dyDescent="0.2">
      <c r="A3790" s="4"/>
    </row>
    <row r="3791" spans="1:1" x14ac:dyDescent="0.2">
      <c r="A3791" s="4"/>
    </row>
    <row r="3792" spans="1:1" x14ac:dyDescent="0.2">
      <c r="A3792" s="4"/>
    </row>
    <row r="3793" spans="1:1" x14ac:dyDescent="0.2">
      <c r="A3793" s="4"/>
    </row>
    <row r="3794" spans="1:1" x14ac:dyDescent="0.2">
      <c r="A3794" s="4"/>
    </row>
    <row r="3795" spans="1:1" x14ac:dyDescent="0.2">
      <c r="A3795" s="4"/>
    </row>
    <row r="3796" spans="1:1" x14ac:dyDescent="0.2">
      <c r="A3796" s="4"/>
    </row>
    <row r="3797" spans="1:1" x14ac:dyDescent="0.2">
      <c r="A3797" s="4"/>
    </row>
    <row r="3798" spans="1:1" x14ac:dyDescent="0.2">
      <c r="A3798" s="4"/>
    </row>
    <row r="3799" spans="1:1" x14ac:dyDescent="0.2">
      <c r="A3799" s="4"/>
    </row>
    <row r="3800" spans="1:1" x14ac:dyDescent="0.2">
      <c r="A3800" s="4"/>
    </row>
    <row r="3801" spans="1:1" x14ac:dyDescent="0.2">
      <c r="A3801" s="4"/>
    </row>
    <row r="3802" spans="1:1" x14ac:dyDescent="0.2">
      <c r="A3802" s="4"/>
    </row>
    <row r="3803" spans="1:1" x14ac:dyDescent="0.2">
      <c r="A3803" s="4"/>
    </row>
    <row r="3804" spans="1:1" x14ac:dyDescent="0.2">
      <c r="A3804" s="4"/>
    </row>
    <row r="3805" spans="1:1" x14ac:dyDescent="0.2">
      <c r="A3805" s="4"/>
    </row>
    <row r="3806" spans="1:1" x14ac:dyDescent="0.2">
      <c r="A3806" s="4"/>
    </row>
    <row r="3807" spans="1:1" x14ac:dyDescent="0.2">
      <c r="A3807" s="4"/>
    </row>
    <row r="3808" spans="1:1" x14ac:dyDescent="0.2">
      <c r="A3808" s="4"/>
    </row>
    <row r="3809" spans="1:1" x14ac:dyDescent="0.2">
      <c r="A3809" s="4"/>
    </row>
    <row r="3810" spans="1:1" x14ac:dyDescent="0.2">
      <c r="A3810" s="4"/>
    </row>
    <row r="3811" spans="1:1" x14ac:dyDescent="0.2">
      <c r="A3811" s="4"/>
    </row>
    <row r="3812" spans="1:1" x14ac:dyDescent="0.2">
      <c r="A3812" s="4"/>
    </row>
    <row r="3813" spans="1:1" x14ac:dyDescent="0.2">
      <c r="A3813" s="4"/>
    </row>
    <row r="3814" spans="1:1" x14ac:dyDescent="0.2">
      <c r="A3814" s="4"/>
    </row>
    <row r="3815" spans="1:1" x14ac:dyDescent="0.2">
      <c r="A3815" s="4"/>
    </row>
    <row r="3816" spans="1:1" x14ac:dyDescent="0.2">
      <c r="A3816" s="4"/>
    </row>
    <row r="3817" spans="1:1" x14ac:dyDescent="0.2">
      <c r="A3817" s="4"/>
    </row>
    <row r="3818" spans="1:1" x14ac:dyDescent="0.2">
      <c r="A3818" s="4"/>
    </row>
    <row r="3819" spans="1:1" x14ac:dyDescent="0.2">
      <c r="A3819" s="4"/>
    </row>
    <row r="3820" spans="1:1" x14ac:dyDescent="0.2">
      <c r="A3820" s="4"/>
    </row>
    <row r="3821" spans="1:1" x14ac:dyDescent="0.2">
      <c r="A3821" s="4"/>
    </row>
    <row r="3822" spans="1:1" x14ac:dyDescent="0.2">
      <c r="A3822" s="4"/>
    </row>
    <row r="3823" spans="1:1" x14ac:dyDescent="0.2">
      <c r="A3823" s="4"/>
    </row>
    <row r="3824" spans="1:1" x14ac:dyDescent="0.2">
      <c r="A3824" s="4"/>
    </row>
    <row r="3825" spans="1:1" x14ac:dyDescent="0.2">
      <c r="A3825" s="4"/>
    </row>
    <row r="3826" spans="1:1" x14ac:dyDescent="0.2">
      <c r="A3826" s="4"/>
    </row>
    <row r="3827" spans="1:1" x14ac:dyDescent="0.2">
      <c r="A3827" s="4"/>
    </row>
    <row r="3828" spans="1:1" x14ac:dyDescent="0.2">
      <c r="A3828" s="4"/>
    </row>
    <row r="3829" spans="1:1" x14ac:dyDescent="0.2">
      <c r="A3829" s="4"/>
    </row>
    <row r="3830" spans="1:1" x14ac:dyDescent="0.2">
      <c r="A3830" s="4"/>
    </row>
    <row r="3831" spans="1:1" x14ac:dyDescent="0.2">
      <c r="A3831" s="4"/>
    </row>
    <row r="3832" spans="1:1" x14ac:dyDescent="0.2">
      <c r="A3832" s="4"/>
    </row>
    <row r="3833" spans="1:1" x14ac:dyDescent="0.2">
      <c r="A3833" s="4"/>
    </row>
    <row r="3834" spans="1:1" x14ac:dyDescent="0.2">
      <c r="A3834" s="4"/>
    </row>
    <row r="3835" spans="1:1" x14ac:dyDescent="0.2">
      <c r="A3835" s="4"/>
    </row>
    <row r="3836" spans="1:1" x14ac:dyDescent="0.2">
      <c r="A3836" s="4"/>
    </row>
    <row r="3837" spans="1:1" x14ac:dyDescent="0.2">
      <c r="A3837" s="4"/>
    </row>
    <row r="3838" spans="1:1" x14ac:dyDescent="0.2">
      <c r="A3838" s="4"/>
    </row>
    <row r="3839" spans="1:1" x14ac:dyDescent="0.2">
      <c r="A3839" s="4"/>
    </row>
    <row r="3840" spans="1:1" x14ac:dyDescent="0.2">
      <c r="A3840" s="4"/>
    </row>
    <row r="3841" spans="1:1" x14ac:dyDescent="0.2">
      <c r="A3841" s="4"/>
    </row>
    <row r="3842" spans="1:1" x14ac:dyDescent="0.2">
      <c r="A3842" s="4"/>
    </row>
    <row r="3843" spans="1:1" x14ac:dyDescent="0.2">
      <c r="A3843" s="4"/>
    </row>
    <row r="3844" spans="1:1" x14ac:dyDescent="0.2">
      <c r="A3844" s="4"/>
    </row>
    <row r="3845" spans="1:1" x14ac:dyDescent="0.2">
      <c r="A3845" s="4"/>
    </row>
    <row r="3846" spans="1:1" x14ac:dyDescent="0.2">
      <c r="A3846" s="4"/>
    </row>
    <row r="3847" spans="1:1" x14ac:dyDescent="0.2">
      <c r="A3847" s="4"/>
    </row>
    <row r="3848" spans="1:1" x14ac:dyDescent="0.2">
      <c r="A3848" s="4"/>
    </row>
    <row r="3849" spans="1:1" x14ac:dyDescent="0.2">
      <c r="A3849" s="4"/>
    </row>
    <row r="3850" spans="1:1" x14ac:dyDescent="0.2">
      <c r="A3850" s="4"/>
    </row>
    <row r="3851" spans="1:1" x14ac:dyDescent="0.2">
      <c r="A3851" s="4"/>
    </row>
    <row r="3852" spans="1:1" x14ac:dyDescent="0.2">
      <c r="A3852" s="4"/>
    </row>
    <row r="3853" spans="1:1" x14ac:dyDescent="0.2">
      <c r="A3853" s="4"/>
    </row>
    <row r="3854" spans="1:1" x14ac:dyDescent="0.2">
      <c r="A3854" s="4"/>
    </row>
    <row r="3855" spans="1:1" x14ac:dyDescent="0.2">
      <c r="A3855" s="4"/>
    </row>
    <row r="3856" spans="1:1" x14ac:dyDescent="0.2">
      <c r="A3856" s="4"/>
    </row>
    <row r="3857" spans="1:1" x14ac:dyDescent="0.2">
      <c r="A3857" s="4"/>
    </row>
    <row r="3858" spans="1:1" x14ac:dyDescent="0.2">
      <c r="A3858" s="4"/>
    </row>
    <row r="3859" spans="1:1" x14ac:dyDescent="0.2">
      <c r="A3859" s="4"/>
    </row>
    <row r="3860" spans="1:1" x14ac:dyDescent="0.2">
      <c r="A3860" s="4"/>
    </row>
    <row r="3861" spans="1:1" x14ac:dyDescent="0.2">
      <c r="A3861" s="4"/>
    </row>
    <row r="3862" spans="1:1" x14ac:dyDescent="0.2">
      <c r="A3862" s="4"/>
    </row>
    <row r="3863" spans="1:1" x14ac:dyDescent="0.2">
      <c r="A3863" s="4"/>
    </row>
    <row r="3864" spans="1:1" x14ac:dyDescent="0.2">
      <c r="A3864" s="4"/>
    </row>
    <row r="3865" spans="1:1" x14ac:dyDescent="0.2">
      <c r="A3865" s="4"/>
    </row>
    <row r="3866" spans="1:1" x14ac:dyDescent="0.2">
      <c r="A3866" s="4"/>
    </row>
    <row r="3867" spans="1:1" x14ac:dyDescent="0.2">
      <c r="A3867" s="4"/>
    </row>
    <row r="3868" spans="1:1" x14ac:dyDescent="0.2">
      <c r="A3868" s="4"/>
    </row>
    <row r="3869" spans="1:1" x14ac:dyDescent="0.2">
      <c r="A3869" s="4"/>
    </row>
    <row r="3870" spans="1:1" x14ac:dyDescent="0.2">
      <c r="A3870" s="4"/>
    </row>
    <row r="3871" spans="1:1" x14ac:dyDescent="0.2">
      <c r="A3871" s="4"/>
    </row>
    <row r="3872" spans="1:1" x14ac:dyDescent="0.2">
      <c r="A3872" s="4"/>
    </row>
    <row r="3873" spans="1:1" x14ac:dyDescent="0.2">
      <c r="A3873" s="4"/>
    </row>
    <row r="3874" spans="1:1" x14ac:dyDescent="0.2">
      <c r="A3874" s="4"/>
    </row>
    <row r="3875" spans="1:1" x14ac:dyDescent="0.2">
      <c r="A3875" s="4"/>
    </row>
    <row r="3876" spans="1:1" x14ac:dyDescent="0.2">
      <c r="A3876" s="4"/>
    </row>
    <row r="3877" spans="1:1" x14ac:dyDescent="0.2">
      <c r="A3877" s="4"/>
    </row>
    <row r="3878" spans="1:1" x14ac:dyDescent="0.2">
      <c r="A3878" s="4"/>
    </row>
    <row r="3879" spans="1:1" x14ac:dyDescent="0.2">
      <c r="A3879" s="4"/>
    </row>
    <row r="3880" spans="1:1" x14ac:dyDescent="0.2">
      <c r="A3880" s="4"/>
    </row>
    <row r="3881" spans="1:1" x14ac:dyDescent="0.2">
      <c r="A3881" s="4"/>
    </row>
    <row r="3882" spans="1:1" x14ac:dyDescent="0.2">
      <c r="A3882" s="4"/>
    </row>
    <row r="3883" spans="1:1" x14ac:dyDescent="0.2">
      <c r="A3883" s="4"/>
    </row>
    <row r="3884" spans="1:1" x14ac:dyDescent="0.2">
      <c r="A3884" s="4"/>
    </row>
    <row r="3885" spans="1:1" x14ac:dyDescent="0.2">
      <c r="A3885" s="4"/>
    </row>
    <row r="3886" spans="1:1" x14ac:dyDescent="0.2">
      <c r="A3886" s="4"/>
    </row>
    <row r="3887" spans="1:1" x14ac:dyDescent="0.2">
      <c r="A3887" s="4"/>
    </row>
    <row r="3888" spans="1:1" x14ac:dyDescent="0.2">
      <c r="A3888" s="4"/>
    </row>
    <row r="3889" spans="1:1" x14ac:dyDescent="0.2">
      <c r="A3889" s="4"/>
    </row>
    <row r="3890" spans="1:1" x14ac:dyDescent="0.2">
      <c r="A3890" s="4"/>
    </row>
    <row r="3891" spans="1:1" x14ac:dyDescent="0.2">
      <c r="A3891" s="4"/>
    </row>
    <row r="3892" spans="1:1" x14ac:dyDescent="0.2">
      <c r="A3892" s="4"/>
    </row>
    <row r="3893" spans="1:1" x14ac:dyDescent="0.2">
      <c r="A3893" s="4"/>
    </row>
    <row r="3894" spans="1:1" x14ac:dyDescent="0.2">
      <c r="A3894" s="4"/>
    </row>
    <row r="3895" spans="1:1" x14ac:dyDescent="0.2">
      <c r="A3895" s="4"/>
    </row>
    <row r="3896" spans="1:1" x14ac:dyDescent="0.2">
      <c r="A3896" s="4"/>
    </row>
    <row r="3897" spans="1:1" x14ac:dyDescent="0.2">
      <c r="A3897" s="4"/>
    </row>
    <row r="3898" spans="1:1" x14ac:dyDescent="0.2">
      <c r="A3898" s="4"/>
    </row>
    <row r="3899" spans="1:1" x14ac:dyDescent="0.2">
      <c r="A3899" s="4"/>
    </row>
    <row r="3900" spans="1:1" x14ac:dyDescent="0.2">
      <c r="A3900" s="4"/>
    </row>
    <row r="3901" spans="1:1" x14ac:dyDescent="0.2">
      <c r="A3901" s="4"/>
    </row>
    <row r="3902" spans="1:1" x14ac:dyDescent="0.2">
      <c r="A3902" s="4"/>
    </row>
    <row r="3903" spans="1:1" x14ac:dyDescent="0.2">
      <c r="A3903" s="4"/>
    </row>
    <row r="3904" spans="1:1" x14ac:dyDescent="0.2">
      <c r="A3904" s="4"/>
    </row>
    <row r="3905" spans="1:1" x14ac:dyDescent="0.2">
      <c r="A3905" s="4"/>
    </row>
    <row r="3906" spans="1:1" x14ac:dyDescent="0.2">
      <c r="A3906" s="4"/>
    </row>
    <row r="3907" spans="1:1" x14ac:dyDescent="0.2">
      <c r="A3907" s="4"/>
    </row>
    <row r="3908" spans="1:1" x14ac:dyDescent="0.2">
      <c r="A3908" s="4"/>
    </row>
    <row r="3909" spans="1:1" x14ac:dyDescent="0.2">
      <c r="A3909" s="4"/>
    </row>
    <row r="3910" spans="1:1" x14ac:dyDescent="0.2">
      <c r="A3910" s="4"/>
    </row>
    <row r="3911" spans="1:1" x14ac:dyDescent="0.2">
      <c r="A3911" s="4"/>
    </row>
    <row r="3912" spans="1:1" x14ac:dyDescent="0.2">
      <c r="A3912" s="4"/>
    </row>
    <row r="3913" spans="1:1" x14ac:dyDescent="0.2">
      <c r="A3913" s="4"/>
    </row>
    <row r="3914" spans="1:1" x14ac:dyDescent="0.2">
      <c r="A3914" s="4"/>
    </row>
    <row r="3915" spans="1:1" x14ac:dyDescent="0.2">
      <c r="A3915" s="4"/>
    </row>
    <row r="3916" spans="1:1" x14ac:dyDescent="0.2">
      <c r="A3916" s="4"/>
    </row>
    <row r="3917" spans="1:1" x14ac:dyDescent="0.2">
      <c r="A3917" s="4"/>
    </row>
    <row r="3918" spans="1:1" x14ac:dyDescent="0.2">
      <c r="A3918" s="4"/>
    </row>
    <row r="3919" spans="1:1" x14ac:dyDescent="0.2">
      <c r="A3919" s="4"/>
    </row>
    <row r="3920" spans="1:1" x14ac:dyDescent="0.2">
      <c r="A3920" s="4"/>
    </row>
    <row r="3921" spans="1:1" x14ac:dyDescent="0.2">
      <c r="A3921" s="4"/>
    </row>
    <row r="3922" spans="1:1" x14ac:dyDescent="0.2">
      <c r="A3922" s="4"/>
    </row>
    <row r="3923" spans="1:1" x14ac:dyDescent="0.2">
      <c r="A3923" s="4"/>
    </row>
    <row r="3924" spans="1:1" x14ac:dyDescent="0.2">
      <c r="A3924" s="4"/>
    </row>
    <row r="3925" spans="1:1" x14ac:dyDescent="0.2">
      <c r="A3925" s="4"/>
    </row>
    <row r="3926" spans="1:1" x14ac:dyDescent="0.2">
      <c r="A3926" s="4"/>
    </row>
    <row r="3927" spans="1:1" x14ac:dyDescent="0.2">
      <c r="A3927" s="4"/>
    </row>
    <row r="3928" spans="1:1" x14ac:dyDescent="0.2">
      <c r="A3928" s="4"/>
    </row>
    <row r="3929" spans="1:1" x14ac:dyDescent="0.2">
      <c r="A3929" s="4"/>
    </row>
    <row r="3930" spans="1:1" x14ac:dyDescent="0.2">
      <c r="A3930" s="4"/>
    </row>
    <row r="3931" spans="1:1" x14ac:dyDescent="0.2">
      <c r="A3931" s="4"/>
    </row>
    <row r="3932" spans="1:1" x14ac:dyDescent="0.2">
      <c r="A3932" s="4"/>
    </row>
    <row r="3933" spans="1:1" x14ac:dyDescent="0.2">
      <c r="A3933" s="4"/>
    </row>
    <row r="3934" spans="1:1" x14ac:dyDescent="0.2">
      <c r="A3934" s="4"/>
    </row>
    <row r="3935" spans="1:1" x14ac:dyDescent="0.2">
      <c r="A3935" s="4"/>
    </row>
    <row r="3936" spans="1:1" x14ac:dyDescent="0.2">
      <c r="A3936" s="4"/>
    </row>
    <row r="3937" spans="1:1" x14ac:dyDescent="0.2">
      <c r="A3937" s="4"/>
    </row>
    <row r="3938" spans="1:1" x14ac:dyDescent="0.2">
      <c r="A3938" s="4"/>
    </row>
    <row r="3939" spans="1:1" x14ac:dyDescent="0.2">
      <c r="A3939" s="4"/>
    </row>
    <row r="3940" spans="1:1" x14ac:dyDescent="0.2">
      <c r="A3940" s="4"/>
    </row>
    <row r="3941" spans="1:1" x14ac:dyDescent="0.2">
      <c r="A3941" s="4"/>
    </row>
    <row r="3942" spans="1:1" x14ac:dyDescent="0.2">
      <c r="A3942" s="4"/>
    </row>
    <row r="3943" spans="1:1" x14ac:dyDescent="0.2">
      <c r="A3943" s="4"/>
    </row>
    <row r="3944" spans="1:1" x14ac:dyDescent="0.2">
      <c r="A3944" s="4"/>
    </row>
    <row r="3945" spans="1:1" x14ac:dyDescent="0.2">
      <c r="A3945" s="4"/>
    </row>
    <row r="3946" spans="1:1" x14ac:dyDescent="0.2">
      <c r="A3946" s="4"/>
    </row>
    <row r="3947" spans="1:1" x14ac:dyDescent="0.2">
      <c r="A3947" s="4"/>
    </row>
    <row r="3948" spans="1:1" x14ac:dyDescent="0.2">
      <c r="A3948" s="4"/>
    </row>
    <row r="3949" spans="1:1" x14ac:dyDescent="0.2">
      <c r="A3949" s="4"/>
    </row>
    <row r="3950" spans="1:1" x14ac:dyDescent="0.2">
      <c r="A3950" s="4"/>
    </row>
    <row r="3951" spans="1:1" x14ac:dyDescent="0.2">
      <c r="A3951" s="4"/>
    </row>
    <row r="3952" spans="1:1" x14ac:dyDescent="0.2">
      <c r="A3952" s="4"/>
    </row>
    <row r="3953" spans="1:1" x14ac:dyDescent="0.2">
      <c r="A3953" s="4"/>
    </row>
    <row r="3954" spans="1:1" x14ac:dyDescent="0.2">
      <c r="A3954" s="4"/>
    </row>
    <row r="3955" spans="1:1" x14ac:dyDescent="0.2">
      <c r="A3955" s="4"/>
    </row>
    <row r="3956" spans="1:1" x14ac:dyDescent="0.2">
      <c r="A3956" s="4"/>
    </row>
    <row r="3957" spans="1:1" x14ac:dyDescent="0.2">
      <c r="A3957" s="4"/>
    </row>
    <row r="3958" spans="1:1" x14ac:dyDescent="0.2">
      <c r="A3958" s="4"/>
    </row>
    <row r="3959" spans="1:1" x14ac:dyDescent="0.2">
      <c r="A3959" s="4"/>
    </row>
    <row r="3960" spans="1:1" x14ac:dyDescent="0.2">
      <c r="A3960" s="4"/>
    </row>
    <row r="3961" spans="1:1" x14ac:dyDescent="0.2">
      <c r="A3961" s="4"/>
    </row>
    <row r="3962" spans="1:1" x14ac:dyDescent="0.2">
      <c r="A3962" s="4"/>
    </row>
    <row r="3963" spans="1:1" x14ac:dyDescent="0.2">
      <c r="A3963" s="4"/>
    </row>
    <row r="3964" spans="1:1" x14ac:dyDescent="0.2">
      <c r="A3964" s="4"/>
    </row>
    <row r="3965" spans="1:1" x14ac:dyDescent="0.2">
      <c r="A3965" s="4"/>
    </row>
    <row r="3966" spans="1:1" x14ac:dyDescent="0.2">
      <c r="A3966" s="4"/>
    </row>
    <row r="3967" spans="1:1" x14ac:dyDescent="0.2">
      <c r="A3967" s="4"/>
    </row>
    <row r="3968" spans="1:1" x14ac:dyDescent="0.2">
      <c r="A3968" s="4"/>
    </row>
    <row r="3969" spans="1:1" x14ac:dyDescent="0.2">
      <c r="A3969" s="4"/>
    </row>
    <row r="3970" spans="1:1" x14ac:dyDescent="0.2">
      <c r="A3970" s="4"/>
    </row>
    <row r="3971" spans="1:1" x14ac:dyDescent="0.2">
      <c r="A3971" s="4"/>
    </row>
    <row r="3972" spans="1:1" x14ac:dyDescent="0.2">
      <c r="A3972" s="4"/>
    </row>
    <row r="3973" spans="1:1" x14ac:dyDescent="0.2">
      <c r="A3973" s="4"/>
    </row>
    <row r="3974" spans="1:1" x14ac:dyDescent="0.2">
      <c r="A3974" s="4"/>
    </row>
    <row r="3975" spans="1:1" x14ac:dyDescent="0.2">
      <c r="A3975" s="4"/>
    </row>
    <row r="3976" spans="1:1" x14ac:dyDescent="0.2">
      <c r="A3976" s="4"/>
    </row>
    <row r="3977" spans="1:1" x14ac:dyDescent="0.2">
      <c r="A3977" s="4"/>
    </row>
    <row r="3978" spans="1:1" x14ac:dyDescent="0.2">
      <c r="A3978" s="4"/>
    </row>
    <row r="3979" spans="1:1" x14ac:dyDescent="0.2">
      <c r="A3979" s="4"/>
    </row>
    <row r="3980" spans="1:1" x14ac:dyDescent="0.2">
      <c r="A3980" s="4"/>
    </row>
    <row r="3981" spans="1:1" x14ac:dyDescent="0.2">
      <c r="A3981" s="4"/>
    </row>
    <row r="3982" spans="1:1" x14ac:dyDescent="0.2">
      <c r="A3982" s="4"/>
    </row>
    <row r="3983" spans="1:1" x14ac:dyDescent="0.2">
      <c r="A3983" s="4"/>
    </row>
    <row r="3984" spans="1:1" x14ac:dyDescent="0.2">
      <c r="A3984" s="4"/>
    </row>
    <row r="3985" spans="1:1" x14ac:dyDescent="0.2">
      <c r="A3985" s="4"/>
    </row>
    <row r="3986" spans="1:1" x14ac:dyDescent="0.2">
      <c r="A3986" s="4"/>
    </row>
    <row r="3987" spans="1:1" x14ac:dyDescent="0.2">
      <c r="A3987" s="4"/>
    </row>
    <row r="3988" spans="1:1" x14ac:dyDescent="0.2">
      <c r="A3988" s="4"/>
    </row>
    <row r="3989" spans="1:1" x14ac:dyDescent="0.2">
      <c r="A3989" s="4"/>
    </row>
    <row r="3990" spans="1:1" x14ac:dyDescent="0.2">
      <c r="A3990" s="4"/>
    </row>
    <row r="3991" spans="1:1" x14ac:dyDescent="0.2">
      <c r="A3991" s="4"/>
    </row>
    <row r="3992" spans="1:1" x14ac:dyDescent="0.2">
      <c r="A3992" s="4"/>
    </row>
    <row r="3993" spans="1:1" x14ac:dyDescent="0.2">
      <c r="A3993" s="4"/>
    </row>
    <row r="3994" spans="1:1" x14ac:dyDescent="0.2">
      <c r="A3994" s="4"/>
    </row>
    <row r="3995" spans="1:1" x14ac:dyDescent="0.2">
      <c r="A3995" s="4"/>
    </row>
    <row r="3996" spans="1:1" x14ac:dyDescent="0.2">
      <c r="A3996" s="4"/>
    </row>
    <row r="3997" spans="1:1" x14ac:dyDescent="0.2">
      <c r="A3997" s="4"/>
    </row>
    <row r="3998" spans="1:1" x14ac:dyDescent="0.2">
      <c r="A3998" s="4"/>
    </row>
    <row r="3999" spans="1:1" x14ac:dyDescent="0.2">
      <c r="A3999" s="4"/>
    </row>
    <row r="4000" spans="1:1" x14ac:dyDescent="0.2">
      <c r="A4000" s="4"/>
    </row>
    <row r="4001" spans="1:1" x14ac:dyDescent="0.2">
      <c r="A4001" s="4"/>
    </row>
    <row r="4002" spans="1:1" x14ac:dyDescent="0.2">
      <c r="A4002" s="4"/>
    </row>
    <row r="4003" spans="1:1" x14ac:dyDescent="0.2">
      <c r="A4003" s="4"/>
    </row>
    <row r="4004" spans="1:1" x14ac:dyDescent="0.2">
      <c r="A4004" s="4"/>
    </row>
    <row r="4005" spans="1:1" x14ac:dyDescent="0.2">
      <c r="A4005" s="4"/>
    </row>
    <row r="4006" spans="1:1" x14ac:dyDescent="0.2">
      <c r="A4006" s="4"/>
    </row>
    <row r="4007" spans="1:1" x14ac:dyDescent="0.2">
      <c r="A4007" s="4"/>
    </row>
    <row r="4008" spans="1:1" x14ac:dyDescent="0.2">
      <c r="A4008" s="4"/>
    </row>
    <row r="4009" spans="1:1" x14ac:dyDescent="0.2">
      <c r="A4009" s="4"/>
    </row>
    <row r="4010" spans="1:1" x14ac:dyDescent="0.2">
      <c r="A4010" s="4"/>
    </row>
    <row r="4011" spans="1:1" x14ac:dyDescent="0.2">
      <c r="A4011" s="4"/>
    </row>
    <row r="4012" spans="1:1" x14ac:dyDescent="0.2">
      <c r="A4012" s="4"/>
    </row>
    <row r="4013" spans="1:1" x14ac:dyDescent="0.2">
      <c r="A4013" s="4"/>
    </row>
    <row r="4014" spans="1:1" x14ac:dyDescent="0.2">
      <c r="A4014" s="4"/>
    </row>
    <row r="4015" spans="1:1" x14ac:dyDescent="0.2">
      <c r="A4015" s="4"/>
    </row>
    <row r="4016" spans="1:1" x14ac:dyDescent="0.2">
      <c r="A4016" s="4"/>
    </row>
    <row r="4017" spans="1:1" x14ac:dyDescent="0.2">
      <c r="A4017" s="4"/>
    </row>
    <row r="4018" spans="1:1" x14ac:dyDescent="0.2">
      <c r="A4018" s="4"/>
    </row>
    <row r="4019" spans="1:1" x14ac:dyDescent="0.2">
      <c r="A4019" s="4"/>
    </row>
    <row r="4020" spans="1:1" x14ac:dyDescent="0.2">
      <c r="A4020" s="4"/>
    </row>
    <row r="4021" spans="1:1" x14ac:dyDescent="0.2">
      <c r="A4021" s="4"/>
    </row>
    <row r="4022" spans="1:1" x14ac:dyDescent="0.2">
      <c r="A4022" s="4"/>
    </row>
    <row r="4023" spans="1:1" x14ac:dyDescent="0.2">
      <c r="A4023" s="4"/>
    </row>
    <row r="4024" spans="1:1" x14ac:dyDescent="0.2">
      <c r="A4024" s="4"/>
    </row>
    <row r="4025" spans="1:1" x14ac:dyDescent="0.2">
      <c r="A4025" s="4"/>
    </row>
    <row r="4026" spans="1:1" x14ac:dyDescent="0.2">
      <c r="A4026" s="4"/>
    </row>
    <row r="4027" spans="1:1" x14ac:dyDescent="0.2">
      <c r="A4027" s="4"/>
    </row>
    <row r="4028" spans="1:1" x14ac:dyDescent="0.2">
      <c r="A4028" s="4"/>
    </row>
    <row r="4029" spans="1:1" x14ac:dyDescent="0.2">
      <c r="A4029" s="4"/>
    </row>
    <row r="4030" spans="1:1" x14ac:dyDescent="0.2">
      <c r="A4030" s="4"/>
    </row>
    <row r="4031" spans="1:1" x14ac:dyDescent="0.2">
      <c r="A4031" s="4"/>
    </row>
    <row r="4032" spans="1:1" x14ac:dyDescent="0.2">
      <c r="A4032" s="4"/>
    </row>
    <row r="4033" spans="1:1" x14ac:dyDescent="0.2">
      <c r="A4033" s="4"/>
    </row>
    <row r="4034" spans="1:1" x14ac:dyDescent="0.2">
      <c r="A4034" s="4"/>
    </row>
    <row r="4035" spans="1:1" x14ac:dyDescent="0.2">
      <c r="A4035" s="4"/>
    </row>
    <row r="4036" spans="1:1" x14ac:dyDescent="0.2">
      <c r="A4036" s="4"/>
    </row>
    <row r="4037" spans="1:1" x14ac:dyDescent="0.2">
      <c r="A4037" s="4"/>
    </row>
    <row r="4038" spans="1:1" x14ac:dyDescent="0.2">
      <c r="A4038" s="4"/>
    </row>
    <row r="4039" spans="1:1" x14ac:dyDescent="0.2">
      <c r="A4039" s="4"/>
    </row>
    <row r="4040" spans="1:1" x14ac:dyDescent="0.2">
      <c r="A4040" s="4"/>
    </row>
    <row r="4041" spans="1:1" x14ac:dyDescent="0.2">
      <c r="A4041" s="4"/>
    </row>
    <row r="4042" spans="1:1" x14ac:dyDescent="0.2">
      <c r="A4042" s="4"/>
    </row>
    <row r="4043" spans="1:1" x14ac:dyDescent="0.2">
      <c r="A4043" s="4"/>
    </row>
    <row r="4044" spans="1:1" x14ac:dyDescent="0.2">
      <c r="A4044" s="4"/>
    </row>
    <row r="4045" spans="1:1" x14ac:dyDescent="0.2">
      <c r="A4045" s="4"/>
    </row>
    <row r="4046" spans="1:1" x14ac:dyDescent="0.2">
      <c r="A4046" s="4"/>
    </row>
    <row r="4047" spans="1:1" x14ac:dyDescent="0.2">
      <c r="A4047" s="4"/>
    </row>
    <row r="4048" spans="1:1" x14ac:dyDescent="0.2">
      <c r="A4048" s="4"/>
    </row>
    <row r="4049" spans="1:1" x14ac:dyDescent="0.2">
      <c r="A4049" s="4"/>
    </row>
    <row r="4050" spans="1:1" x14ac:dyDescent="0.2">
      <c r="A4050" s="4"/>
    </row>
    <row r="4051" spans="1:1" x14ac:dyDescent="0.2">
      <c r="A4051" s="4"/>
    </row>
    <row r="4052" spans="1:1" x14ac:dyDescent="0.2">
      <c r="A4052" s="4"/>
    </row>
    <row r="4053" spans="1:1" x14ac:dyDescent="0.2">
      <c r="A4053" s="4"/>
    </row>
    <row r="4054" spans="1:1" x14ac:dyDescent="0.2">
      <c r="A4054" s="4"/>
    </row>
    <row r="4055" spans="1:1" x14ac:dyDescent="0.2">
      <c r="A4055" s="4"/>
    </row>
    <row r="4056" spans="1:1" x14ac:dyDescent="0.2">
      <c r="A4056" s="4"/>
    </row>
    <row r="4057" spans="1:1" x14ac:dyDescent="0.2">
      <c r="A4057" s="4"/>
    </row>
    <row r="4058" spans="1:1" x14ac:dyDescent="0.2">
      <c r="A4058" s="4"/>
    </row>
    <row r="4059" spans="1:1" x14ac:dyDescent="0.2">
      <c r="A4059" s="4"/>
    </row>
    <row r="4060" spans="1:1" x14ac:dyDescent="0.2">
      <c r="A4060" s="4"/>
    </row>
    <row r="4061" spans="1:1" x14ac:dyDescent="0.2">
      <c r="A4061" s="4"/>
    </row>
    <row r="4062" spans="1:1" x14ac:dyDescent="0.2">
      <c r="A4062" s="4"/>
    </row>
    <row r="4063" spans="1:1" x14ac:dyDescent="0.2">
      <c r="A4063" s="4"/>
    </row>
    <row r="4064" spans="1:1" x14ac:dyDescent="0.2">
      <c r="A4064" s="4"/>
    </row>
    <row r="4065" spans="1:1" x14ac:dyDescent="0.2">
      <c r="A4065" s="4"/>
    </row>
    <row r="4066" spans="1:1" x14ac:dyDescent="0.2">
      <c r="A4066" s="4"/>
    </row>
    <row r="4067" spans="1:1" x14ac:dyDescent="0.2">
      <c r="A4067" s="4"/>
    </row>
    <row r="4068" spans="1:1" x14ac:dyDescent="0.2">
      <c r="A4068" s="4"/>
    </row>
    <row r="4069" spans="1:1" x14ac:dyDescent="0.2">
      <c r="A4069" s="4"/>
    </row>
    <row r="4070" spans="1:1" x14ac:dyDescent="0.2">
      <c r="A4070" s="4"/>
    </row>
    <row r="4071" spans="1:1" x14ac:dyDescent="0.2">
      <c r="A4071" s="4"/>
    </row>
    <row r="4072" spans="1:1" x14ac:dyDescent="0.2">
      <c r="A4072" s="4"/>
    </row>
    <row r="4073" spans="1:1" x14ac:dyDescent="0.2">
      <c r="A4073" s="4"/>
    </row>
    <row r="4074" spans="1:1" x14ac:dyDescent="0.2">
      <c r="A4074" s="4"/>
    </row>
    <row r="4075" spans="1:1" x14ac:dyDescent="0.2">
      <c r="A4075" s="4"/>
    </row>
    <row r="4076" spans="1:1" x14ac:dyDescent="0.2">
      <c r="A4076" s="4"/>
    </row>
    <row r="4077" spans="1:1" x14ac:dyDescent="0.2">
      <c r="A4077" s="4"/>
    </row>
    <row r="4078" spans="1:1" x14ac:dyDescent="0.2">
      <c r="A4078" s="4"/>
    </row>
    <row r="4079" spans="1:1" x14ac:dyDescent="0.2">
      <c r="A4079" s="4"/>
    </row>
    <row r="4080" spans="1:1" x14ac:dyDescent="0.2">
      <c r="A4080" s="4"/>
    </row>
    <row r="4081" spans="1:1" x14ac:dyDescent="0.2">
      <c r="A4081" s="4"/>
    </row>
    <row r="4082" spans="1:1" x14ac:dyDescent="0.2">
      <c r="A4082" s="4"/>
    </row>
    <row r="4083" spans="1:1" x14ac:dyDescent="0.2">
      <c r="A4083" s="4"/>
    </row>
    <row r="4084" spans="1:1" x14ac:dyDescent="0.2">
      <c r="A4084" s="4"/>
    </row>
    <row r="4085" spans="1:1" x14ac:dyDescent="0.2">
      <c r="A4085" s="4"/>
    </row>
    <row r="4086" spans="1:1" x14ac:dyDescent="0.2">
      <c r="A4086" s="4"/>
    </row>
    <row r="4087" spans="1:1" x14ac:dyDescent="0.2">
      <c r="A4087" s="4"/>
    </row>
    <row r="4088" spans="1:1" x14ac:dyDescent="0.2">
      <c r="A4088" s="4"/>
    </row>
    <row r="4089" spans="1:1" x14ac:dyDescent="0.2">
      <c r="A4089" s="4"/>
    </row>
    <row r="4090" spans="1:1" x14ac:dyDescent="0.2">
      <c r="A4090" s="4"/>
    </row>
    <row r="4091" spans="1:1" x14ac:dyDescent="0.2">
      <c r="A4091" s="4"/>
    </row>
    <row r="4092" spans="1:1" x14ac:dyDescent="0.2">
      <c r="A4092" s="4"/>
    </row>
    <row r="4093" spans="1:1" x14ac:dyDescent="0.2">
      <c r="A4093" s="4"/>
    </row>
    <row r="4094" spans="1:1" x14ac:dyDescent="0.2">
      <c r="A4094" s="4"/>
    </row>
    <row r="4095" spans="1:1" x14ac:dyDescent="0.2">
      <c r="A4095" s="4"/>
    </row>
    <row r="4096" spans="1:1" x14ac:dyDescent="0.2">
      <c r="A4096" s="4"/>
    </row>
    <row r="4097" spans="1:1" x14ac:dyDescent="0.2">
      <c r="A4097" s="4"/>
    </row>
    <row r="4098" spans="1:1" x14ac:dyDescent="0.2">
      <c r="A4098" s="4"/>
    </row>
    <row r="4099" spans="1:1" x14ac:dyDescent="0.2">
      <c r="A4099" s="4"/>
    </row>
    <row r="4100" spans="1:1" x14ac:dyDescent="0.2">
      <c r="A4100" s="4"/>
    </row>
    <row r="4101" spans="1:1" x14ac:dyDescent="0.2">
      <c r="A4101" s="4"/>
    </row>
    <row r="4102" spans="1:1" x14ac:dyDescent="0.2">
      <c r="A4102" s="4"/>
    </row>
    <row r="4103" spans="1:1" x14ac:dyDescent="0.2">
      <c r="A4103" s="4"/>
    </row>
    <row r="4104" spans="1:1" x14ac:dyDescent="0.2">
      <c r="A4104" s="4"/>
    </row>
    <row r="4105" spans="1:1" x14ac:dyDescent="0.2">
      <c r="A4105" s="4"/>
    </row>
    <row r="4106" spans="1:1" x14ac:dyDescent="0.2">
      <c r="A4106" s="4"/>
    </row>
    <row r="4107" spans="1:1" x14ac:dyDescent="0.2">
      <c r="A4107" s="4"/>
    </row>
    <row r="4108" spans="1:1" x14ac:dyDescent="0.2">
      <c r="A4108" s="4"/>
    </row>
    <row r="4109" spans="1:1" x14ac:dyDescent="0.2">
      <c r="A4109" s="4"/>
    </row>
    <row r="4110" spans="1:1" x14ac:dyDescent="0.2">
      <c r="A4110" s="4"/>
    </row>
    <row r="4111" spans="1:1" x14ac:dyDescent="0.2">
      <c r="A4111" s="4"/>
    </row>
    <row r="4112" spans="1:1" x14ac:dyDescent="0.2">
      <c r="A4112" s="4"/>
    </row>
    <row r="4113" spans="1:1" x14ac:dyDescent="0.2">
      <c r="A4113" s="4"/>
    </row>
    <row r="4114" spans="1:1" x14ac:dyDescent="0.2">
      <c r="A4114" s="4"/>
    </row>
    <row r="4115" spans="1:1" x14ac:dyDescent="0.2">
      <c r="A4115" s="4"/>
    </row>
    <row r="4116" spans="1:1" x14ac:dyDescent="0.2">
      <c r="A4116" s="4"/>
    </row>
    <row r="4117" spans="1:1" x14ac:dyDescent="0.2">
      <c r="A4117" s="4"/>
    </row>
    <row r="4118" spans="1:1" x14ac:dyDescent="0.2">
      <c r="A4118" s="4"/>
    </row>
    <row r="4119" spans="1:1" x14ac:dyDescent="0.2">
      <c r="A4119" s="4"/>
    </row>
    <row r="4120" spans="1:1" x14ac:dyDescent="0.2">
      <c r="A4120" s="4"/>
    </row>
    <row r="4121" spans="1:1" x14ac:dyDescent="0.2">
      <c r="A4121" s="4"/>
    </row>
    <row r="4122" spans="1:1" x14ac:dyDescent="0.2">
      <c r="A4122" s="4"/>
    </row>
    <row r="4123" spans="1:1" x14ac:dyDescent="0.2">
      <c r="A4123" s="4"/>
    </row>
    <row r="4124" spans="1:1" x14ac:dyDescent="0.2">
      <c r="A4124" s="4"/>
    </row>
    <row r="4125" spans="1:1" x14ac:dyDescent="0.2">
      <c r="A4125" s="4"/>
    </row>
    <row r="4126" spans="1:1" x14ac:dyDescent="0.2">
      <c r="A4126" s="4"/>
    </row>
    <row r="4127" spans="1:1" x14ac:dyDescent="0.2">
      <c r="A4127" s="4"/>
    </row>
    <row r="4128" spans="1:1" x14ac:dyDescent="0.2">
      <c r="A4128" s="4"/>
    </row>
    <row r="4129" spans="1:1" x14ac:dyDescent="0.2">
      <c r="A4129" s="4"/>
    </row>
    <row r="4130" spans="1:1" x14ac:dyDescent="0.2">
      <c r="A4130" s="4"/>
    </row>
    <row r="4131" spans="1:1" x14ac:dyDescent="0.2">
      <c r="A4131" s="4"/>
    </row>
    <row r="4132" spans="1:1" x14ac:dyDescent="0.2">
      <c r="A4132" s="4"/>
    </row>
    <row r="4133" spans="1:1" x14ac:dyDescent="0.2">
      <c r="A4133" s="4"/>
    </row>
    <row r="4134" spans="1:1" x14ac:dyDescent="0.2">
      <c r="A4134" s="4"/>
    </row>
    <row r="4135" spans="1:1" x14ac:dyDescent="0.2">
      <c r="A4135" s="4"/>
    </row>
    <row r="4136" spans="1:1" x14ac:dyDescent="0.2">
      <c r="A4136" s="4"/>
    </row>
    <row r="4137" spans="1:1" x14ac:dyDescent="0.2">
      <c r="A4137" s="4"/>
    </row>
    <row r="4138" spans="1:1" x14ac:dyDescent="0.2">
      <c r="A4138" s="4"/>
    </row>
    <row r="4139" spans="1:1" x14ac:dyDescent="0.2">
      <c r="A4139" s="4"/>
    </row>
    <row r="4140" spans="1:1" x14ac:dyDescent="0.2">
      <c r="A4140" s="4"/>
    </row>
    <row r="4141" spans="1:1" x14ac:dyDescent="0.2">
      <c r="A4141" s="4"/>
    </row>
    <row r="4142" spans="1:1" x14ac:dyDescent="0.2">
      <c r="A4142" s="4"/>
    </row>
    <row r="4143" spans="1:1" x14ac:dyDescent="0.2">
      <c r="A4143" s="4"/>
    </row>
    <row r="4144" spans="1:1" x14ac:dyDescent="0.2">
      <c r="A4144" s="4"/>
    </row>
    <row r="4145" spans="1:1" x14ac:dyDescent="0.2">
      <c r="A4145" s="4"/>
    </row>
    <row r="4146" spans="1:1" x14ac:dyDescent="0.2">
      <c r="A4146" s="4"/>
    </row>
    <row r="4147" spans="1:1" x14ac:dyDescent="0.2">
      <c r="A4147" s="4"/>
    </row>
    <row r="4148" spans="1:1" x14ac:dyDescent="0.2">
      <c r="A4148" s="4"/>
    </row>
    <row r="4149" spans="1:1" x14ac:dyDescent="0.2">
      <c r="A4149" s="4"/>
    </row>
    <row r="4150" spans="1:1" x14ac:dyDescent="0.2">
      <c r="A4150" s="4"/>
    </row>
    <row r="4151" spans="1:1" x14ac:dyDescent="0.2">
      <c r="A4151" s="4"/>
    </row>
    <row r="4152" spans="1:1" x14ac:dyDescent="0.2">
      <c r="A4152" s="4"/>
    </row>
    <row r="4153" spans="1:1" x14ac:dyDescent="0.2">
      <c r="A4153" s="4"/>
    </row>
    <row r="4154" spans="1:1" x14ac:dyDescent="0.2">
      <c r="A4154" s="4"/>
    </row>
    <row r="4155" spans="1:1" x14ac:dyDescent="0.2">
      <c r="A4155" s="4"/>
    </row>
    <row r="4156" spans="1:1" x14ac:dyDescent="0.2">
      <c r="A4156" s="4"/>
    </row>
    <row r="4157" spans="1:1" x14ac:dyDescent="0.2">
      <c r="A4157" s="4"/>
    </row>
    <row r="4158" spans="1:1" x14ac:dyDescent="0.2">
      <c r="A4158" s="4"/>
    </row>
    <row r="4159" spans="1:1" x14ac:dyDescent="0.2">
      <c r="A4159" s="4"/>
    </row>
    <row r="4160" spans="1:1" x14ac:dyDescent="0.2">
      <c r="A4160" s="4"/>
    </row>
    <row r="4161" spans="1:1" x14ac:dyDescent="0.2">
      <c r="A4161" s="4"/>
    </row>
    <row r="4162" spans="1:1" x14ac:dyDescent="0.2">
      <c r="A4162" s="4"/>
    </row>
    <row r="4163" spans="1:1" x14ac:dyDescent="0.2">
      <c r="A4163" s="4"/>
    </row>
    <row r="4164" spans="1:1" x14ac:dyDescent="0.2">
      <c r="A4164" s="4"/>
    </row>
    <row r="4165" spans="1:1" x14ac:dyDescent="0.2">
      <c r="A4165" s="4"/>
    </row>
    <row r="4166" spans="1:1" x14ac:dyDescent="0.2">
      <c r="A4166" s="4"/>
    </row>
    <row r="4167" spans="1:1" x14ac:dyDescent="0.2">
      <c r="A4167" s="4"/>
    </row>
    <row r="4168" spans="1:1" x14ac:dyDescent="0.2">
      <c r="A4168" s="4"/>
    </row>
    <row r="4169" spans="1:1" x14ac:dyDescent="0.2">
      <c r="A4169" s="4"/>
    </row>
    <row r="4170" spans="1:1" x14ac:dyDescent="0.2">
      <c r="A4170" s="4"/>
    </row>
    <row r="4171" spans="1:1" x14ac:dyDescent="0.2">
      <c r="A4171" s="4"/>
    </row>
    <row r="4172" spans="1:1" x14ac:dyDescent="0.2">
      <c r="A4172" s="4"/>
    </row>
    <row r="4173" spans="1:1" x14ac:dyDescent="0.2">
      <c r="A4173" s="4"/>
    </row>
    <row r="4174" spans="1:1" x14ac:dyDescent="0.2">
      <c r="A4174" s="4"/>
    </row>
    <row r="4175" spans="1:1" x14ac:dyDescent="0.2">
      <c r="A4175" s="4"/>
    </row>
    <row r="4176" spans="1:1" x14ac:dyDescent="0.2">
      <c r="A4176" s="4"/>
    </row>
    <row r="4177" spans="1:1" x14ac:dyDescent="0.2">
      <c r="A4177" s="4"/>
    </row>
    <row r="4178" spans="1:1" x14ac:dyDescent="0.2">
      <c r="A4178" s="4"/>
    </row>
    <row r="4179" spans="1:1" x14ac:dyDescent="0.2">
      <c r="A4179" s="4"/>
    </row>
    <row r="4180" spans="1:1" x14ac:dyDescent="0.2">
      <c r="A4180" s="4"/>
    </row>
    <row r="4181" spans="1:1" x14ac:dyDescent="0.2">
      <c r="A4181" s="4"/>
    </row>
    <row r="4182" spans="1:1" x14ac:dyDescent="0.2">
      <c r="A4182" s="4"/>
    </row>
    <row r="4183" spans="1:1" x14ac:dyDescent="0.2">
      <c r="A4183" s="4"/>
    </row>
    <row r="4184" spans="1:1" x14ac:dyDescent="0.2">
      <c r="A4184" s="4"/>
    </row>
    <row r="4185" spans="1:1" x14ac:dyDescent="0.2">
      <c r="A4185" s="4"/>
    </row>
    <row r="4186" spans="1:1" x14ac:dyDescent="0.2">
      <c r="A4186" s="4"/>
    </row>
    <row r="4187" spans="1:1" x14ac:dyDescent="0.2">
      <c r="A4187" s="4"/>
    </row>
    <row r="4188" spans="1:1" x14ac:dyDescent="0.2">
      <c r="A4188" s="4"/>
    </row>
    <row r="4189" spans="1:1" x14ac:dyDescent="0.2">
      <c r="A4189" s="4"/>
    </row>
    <row r="4190" spans="1:1" x14ac:dyDescent="0.2">
      <c r="A4190" s="4"/>
    </row>
    <row r="4191" spans="1:1" x14ac:dyDescent="0.2">
      <c r="A4191" s="4"/>
    </row>
    <row r="4192" spans="1:1" x14ac:dyDescent="0.2">
      <c r="A4192" s="4"/>
    </row>
    <row r="4193" spans="1:1" x14ac:dyDescent="0.2">
      <c r="A4193" s="4"/>
    </row>
    <row r="4194" spans="1:1" x14ac:dyDescent="0.2">
      <c r="A4194" s="4"/>
    </row>
    <row r="4195" spans="1:1" x14ac:dyDescent="0.2">
      <c r="A4195" s="4"/>
    </row>
    <row r="4196" spans="1:1" x14ac:dyDescent="0.2">
      <c r="A4196" s="4"/>
    </row>
    <row r="4197" spans="1:1" x14ac:dyDescent="0.2">
      <c r="A4197" s="4"/>
    </row>
    <row r="4198" spans="1:1" x14ac:dyDescent="0.2">
      <c r="A4198" s="4"/>
    </row>
    <row r="4199" spans="1:1" x14ac:dyDescent="0.2">
      <c r="A4199" s="4"/>
    </row>
    <row r="4200" spans="1:1" x14ac:dyDescent="0.2">
      <c r="A4200" s="4"/>
    </row>
    <row r="4201" spans="1:1" x14ac:dyDescent="0.2">
      <c r="A4201" s="4"/>
    </row>
    <row r="4202" spans="1:1" x14ac:dyDescent="0.2">
      <c r="A4202" s="4"/>
    </row>
    <row r="4203" spans="1:1" x14ac:dyDescent="0.2">
      <c r="A4203" s="4"/>
    </row>
    <row r="4204" spans="1:1" x14ac:dyDescent="0.2">
      <c r="A4204" s="4"/>
    </row>
    <row r="4205" spans="1:1" x14ac:dyDescent="0.2">
      <c r="A4205" s="4"/>
    </row>
    <row r="4206" spans="1:1" x14ac:dyDescent="0.2">
      <c r="A4206" s="4"/>
    </row>
    <row r="4207" spans="1:1" x14ac:dyDescent="0.2">
      <c r="A4207" s="4"/>
    </row>
    <row r="4208" spans="1:1" x14ac:dyDescent="0.2">
      <c r="A4208" s="4"/>
    </row>
    <row r="4209" spans="1:1" x14ac:dyDescent="0.2">
      <c r="A4209" s="4"/>
    </row>
    <row r="4210" spans="1:1" x14ac:dyDescent="0.2">
      <c r="A4210" s="4"/>
    </row>
    <row r="4211" spans="1:1" x14ac:dyDescent="0.2">
      <c r="A4211" s="4"/>
    </row>
    <row r="4212" spans="1:1" x14ac:dyDescent="0.2">
      <c r="A4212" s="4"/>
    </row>
    <row r="4213" spans="1:1" x14ac:dyDescent="0.2">
      <c r="A4213" s="4"/>
    </row>
    <row r="4214" spans="1:1" x14ac:dyDescent="0.2">
      <c r="A4214" s="4"/>
    </row>
    <row r="4215" spans="1:1" x14ac:dyDescent="0.2">
      <c r="A4215" s="4"/>
    </row>
    <row r="4216" spans="1:1" x14ac:dyDescent="0.2">
      <c r="A4216" s="4"/>
    </row>
    <row r="4217" spans="1:1" x14ac:dyDescent="0.2">
      <c r="A4217" s="4"/>
    </row>
    <row r="4218" spans="1:1" x14ac:dyDescent="0.2">
      <c r="A4218" s="4"/>
    </row>
    <row r="4219" spans="1:1" x14ac:dyDescent="0.2">
      <c r="A4219" s="4"/>
    </row>
    <row r="4220" spans="1:1" x14ac:dyDescent="0.2">
      <c r="A4220" s="4"/>
    </row>
    <row r="4221" spans="1:1" x14ac:dyDescent="0.2">
      <c r="A4221" s="4"/>
    </row>
    <row r="4222" spans="1:1" x14ac:dyDescent="0.2">
      <c r="A4222" s="4"/>
    </row>
    <row r="4223" spans="1:1" x14ac:dyDescent="0.2">
      <c r="A4223" s="4"/>
    </row>
    <row r="4224" spans="1:1" x14ac:dyDescent="0.2">
      <c r="A4224" s="4"/>
    </row>
    <row r="4225" spans="1:1" x14ac:dyDescent="0.2">
      <c r="A4225" s="4"/>
    </row>
    <row r="4226" spans="1:1" x14ac:dyDescent="0.2">
      <c r="A4226" s="4"/>
    </row>
    <row r="4227" spans="1:1" x14ac:dyDescent="0.2">
      <c r="A4227" s="4"/>
    </row>
    <row r="4228" spans="1:1" x14ac:dyDescent="0.2">
      <c r="A4228" s="4"/>
    </row>
    <row r="4229" spans="1:1" x14ac:dyDescent="0.2">
      <c r="A4229" s="4"/>
    </row>
    <row r="4230" spans="1:1" x14ac:dyDescent="0.2">
      <c r="A4230" s="4"/>
    </row>
    <row r="4231" spans="1:1" x14ac:dyDescent="0.2">
      <c r="A4231" s="4"/>
    </row>
    <row r="4232" spans="1:1" x14ac:dyDescent="0.2">
      <c r="A4232" s="4"/>
    </row>
    <row r="4233" spans="1:1" x14ac:dyDescent="0.2">
      <c r="A4233" s="4"/>
    </row>
    <row r="4234" spans="1:1" x14ac:dyDescent="0.2">
      <c r="A4234" s="4"/>
    </row>
    <row r="4235" spans="1:1" x14ac:dyDescent="0.2">
      <c r="A4235" s="4"/>
    </row>
    <row r="4236" spans="1:1" x14ac:dyDescent="0.2">
      <c r="A4236" s="4"/>
    </row>
    <row r="4237" spans="1:1" x14ac:dyDescent="0.2">
      <c r="A4237" s="4"/>
    </row>
    <row r="4238" spans="1:1" x14ac:dyDescent="0.2">
      <c r="A4238" s="4"/>
    </row>
    <row r="4239" spans="1:1" x14ac:dyDescent="0.2">
      <c r="A4239" s="4"/>
    </row>
    <row r="4240" spans="1:1" x14ac:dyDescent="0.2">
      <c r="A4240" s="4"/>
    </row>
    <row r="4241" spans="1:1" x14ac:dyDescent="0.2">
      <c r="A4241" s="4"/>
    </row>
    <row r="4242" spans="1:1" x14ac:dyDescent="0.2">
      <c r="A4242" s="4"/>
    </row>
    <row r="4243" spans="1:1" x14ac:dyDescent="0.2">
      <c r="A4243" s="4"/>
    </row>
    <row r="4244" spans="1:1" x14ac:dyDescent="0.2">
      <c r="A4244" s="4"/>
    </row>
    <row r="4245" spans="1:1" x14ac:dyDescent="0.2">
      <c r="A4245" s="4"/>
    </row>
    <row r="4246" spans="1:1" x14ac:dyDescent="0.2">
      <c r="A4246" s="4"/>
    </row>
    <row r="4247" spans="1:1" x14ac:dyDescent="0.2">
      <c r="A4247" s="4"/>
    </row>
    <row r="4248" spans="1:1" x14ac:dyDescent="0.2">
      <c r="A4248" s="4"/>
    </row>
    <row r="4249" spans="1:1" x14ac:dyDescent="0.2">
      <c r="A4249" s="4"/>
    </row>
    <row r="4250" spans="1:1" x14ac:dyDescent="0.2">
      <c r="A4250" s="4"/>
    </row>
    <row r="4251" spans="1:1" x14ac:dyDescent="0.2">
      <c r="A4251" s="4"/>
    </row>
    <row r="4252" spans="1:1" x14ac:dyDescent="0.2">
      <c r="A4252" s="4"/>
    </row>
    <row r="4253" spans="1:1" x14ac:dyDescent="0.2">
      <c r="A4253" s="4"/>
    </row>
    <row r="4254" spans="1:1" x14ac:dyDescent="0.2">
      <c r="A4254" s="4"/>
    </row>
    <row r="4255" spans="1:1" x14ac:dyDescent="0.2">
      <c r="A4255" s="4"/>
    </row>
    <row r="4256" spans="1:1" x14ac:dyDescent="0.2">
      <c r="A4256" s="4"/>
    </row>
    <row r="4257" spans="1:1" x14ac:dyDescent="0.2">
      <c r="A4257" s="4"/>
    </row>
    <row r="4258" spans="1:1" x14ac:dyDescent="0.2">
      <c r="A4258" s="4"/>
    </row>
    <row r="4259" spans="1:1" x14ac:dyDescent="0.2">
      <c r="A4259" s="4"/>
    </row>
    <row r="4260" spans="1:1" x14ac:dyDescent="0.2">
      <c r="A4260" s="4"/>
    </row>
    <row r="4261" spans="1:1" x14ac:dyDescent="0.2">
      <c r="A4261" s="4"/>
    </row>
    <row r="4262" spans="1:1" x14ac:dyDescent="0.2">
      <c r="A4262" s="4"/>
    </row>
    <row r="4263" spans="1:1" x14ac:dyDescent="0.2">
      <c r="A4263" s="4"/>
    </row>
    <row r="4264" spans="1:1" x14ac:dyDescent="0.2">
      <c r="A4264" s="4"/>
    </row>
    <row r="4265" spans="1:1" x14ac:dyDescent="0.2">
      <c r="A4265" s="4"/>
    </row>
    <row r="4266" spans="1:1" x14ac:dyDescent="0.2">
      <c r="A4266" s="4"/>
    </row>
    <row r="4267" spans="1:1" x14ac:dyDescent="0.2">
      <c r="A4267" s="4"/>
    </row>
    <row r="4268" spans="1:1" x14ac:dyDescent="0.2">
      <c r="A4268" s="4"/>
    </row>
    <row r="4269" spans="1:1" x14ac:dyDescent="0.2">
      <c r="A4269" s="4"/>
    </row>
    <row r="4270" spans="1:1" x14ac:dyDescent="0.2">
      <c r="A4270" s="4"/>
    </row>
    <row r="4271" spans="1:1" x14ac:dyDescent="0.2">
      <c r="A4271" s="4"/>
    </row>
    <row r="4272" spans="1:1" x14ac:dyDescent="0.2">
      <c r="A4272" s="4"/>
    </row>
    <row r="4273" spans="1:1" x14ac:dyDescent="0.2">
      <c r="A4273" s="4"/>
    </row>
    <row r="4274" spans="1:1" x14ac:dyDescent="0.2">
      <c r="A4274" s="4"/>
    </row>
    <row r="4275" spans="1:1" x14ac:dyDescent="0.2">
      <c r="A4275" s="4"/>
    </row>
    <row r="4276" spans="1:1" x14ac:dyDescent="0.2">
      <c r="A4276" s="4"/>
    </row>
    <row r="4277" spans="1:1" x14ac:dyDescent="0.2">
      <c r="A4277" s="4"/>
    </row>
    <row r="4278" spans="1:1" x14ac:dyDescent="0.2">
      <c r="A4278" s="4"/>
    </row>
    <row r="4279" spans="1:1" x14ac:dyDescent="0.2">
      <c r="A4279" s="4"/>
    </row>
    <row r="4280" spans="1:1" x14ac:dyDescent="0.2">
      <c r="A4280" s="4"/>
    </row>
    <row r="4281" spans="1:1" x14ac:dyDescent="0.2">
      <c r="A4281" s="4"/>
    </row>
    <row r="4282" spans="1:1" x14ac:dyDescent="0.2">
      <c r="A4282" s="4"/>
    </row>
    <row r="4283" spans="1:1" x14ac:dyDescent="0.2">
      <c r="A4283" s="4"/>
    </row>
    <row r="4284" spans="1:1" x14ac:dyDescent="0.2">
      <c r="A4284" s="4"/>
    </row>
    <row r="4285" spans="1:1" x14ac:dyDescent="0.2">
      <c r="A4285" s="4"/>
    </row>
    <row r="4286" spans="1:1" x14ac:dyDescent="0.2">
      <c r="A4286" s="4"/>
    </row>
    <row r="4287" spans="1:1" x14ac:dyDescent="0.2">
      <c r="A4287" s="4"/>
    </row>
    <row r="4288" spans="1:1" x14ac:dyDescent="0.2">
      <c r="A4288" s="4"/>
    </row>
    <row r="4289" spans="1:1" x14ac:dyDescent="0.2">
      <c r="A4289" s="4"/>
    </row>
    <row r="4290" spans="1:1" x14ac:dyDescent="0.2">
      <c r="A4290" s="4"/>
    </row>
    <row r="4291" spans="1:1" x14ac:dyDescent="0.2">
      <c r="A4291" s="4"/>
    </row>
    <row r="4292" spans="1:1" x14ac:dyDescent="0.2">
      <c r="A4292" s="4"/>
    </row>
    <row r="4293" spans="1:1" x14ac:dyDescent="0.2">
      <c r="A4293" s="4"/>
    </row>
    <row r="4294" spans="1:1" x14ac:dyDescent="0.2">
      <c r="A4294" s="4"/>
    </row>
    <row r="4295" spans="1:1" x14ac:dyDescent="0.2">
      <c r="A4295" s="4"/>
    </row>
    <row r="4296" spans="1:1" x14ac:dyDescent="0.2">
      <c r="A4296" s="4"/>
    </row>
    <row r="4297" spans="1:1" x14ac:dyDescent="0.2">
      <c r="A4297" s="4"/>
    </row>
    <row r="4298" spans="1:1" x14ac:dyDescent="0.2">
      <c r="A4298" s="4"/>
    </row>
    <row r="4299" spans="1:1" x14ac:dyDescent="0.2">
      <c r="A4299" s="4"/>
    </row>
    <row r="4300" spans="1:1" x14ac:dyDescent="0.2">
      <c r="A4300" s="4"/>
    </row>
    <row r="4301" spans="1:1" x14ac:dyDescent="0.2">
      <c r="A4301" s="4"/>
    </row>
    <row r="4302" spans="1:1" x14ac:dyDescent="0.2">
      <c r="A4302" s="4"/>
    </row>
    <row r="4303" spans="1:1" x14ac:dyDescent="0.2">
      <c r="A4303" s="4"/>
    </row>
    <row r="4304" spans="1:1" x14ac:dyDescent="0.2">
      <c r="A4304" s="4"/>
    </row>
    <row r="4305" spans="1:1" x14ac:dyDescent="0.2">
      <c r="A4305" s="4"/>
    </row>
    <row r="4306" spans="1:1" x14ac:dyDescent="0.2">
      <c r="A4306" s="4"/>
    </row>
    <row r="4307" spans="1:1" x14ac:dyDescent="0.2">
      <c r="A4307" s="4"/>
    </row>
    <row r="4308" spans="1:1" x14ac:dyDescent="0.2">
      <c r="A4308" s="4"/>
    </row>
    <row r="4309" spans="1:1" x14ac:dyDescent="0.2">
      <c r="A4309" s="4"/>
    </row>
    <row r="4310" spans="1:1" x14ac:dyDescent="0.2">
      <c r="A4310" s="4"/>
    </row>
    <row r="4311" spans="1:1" x14ac:dyDescent="0.2">
      <c r="A4311" s="4"/>
    </row>
    <row r="4312" spans="1:1" x14ac:dyDescent="0.2">
      <c r="A4312" s="4"/>
    </row>
    <row r="4313" spans="1:1" x14ac:dyDescent="0.2">
      <c r="A4313" s="4"/>
    </row>
    <row r="4314" spans="1:1" x14ac:dyDescent="0.2">
      <c r="A4314" s="4"/>
    </row>
    <row r="4315" spans="1:1" x14ac:dyDescent="0.2">
      <c r="A4315" s="4"/>
    </row>
    <row r="4316" spans="1:1" x14ac:dyDescent="0.2">
      <c r="A4316" s="4"/>
    </row>
    <row r="4317" spans="1:1" x14ac:dyDescent="0.2">
      <c r="A4317" s="4"/>
    </row>
    <row r="4318" spans="1:1" x14ac:dyDescent="0.2">
      <c r="A4318" s="4"/>
    </row>
    <row r="4319" spans="1:1" x14ac:dyDescent="0.2">
      <c r="A4319" s="4"/>
    </row>
    <row r="4320" spans="1:1" x14ac:dyDescent="0.2">
      <c r="A4320" s="4"/>
    </row>
    <row r="4321" spans="1:1" x14ac:dyDescent="0.2">
      <c r="A4321" s="4"/>
    </row>
    <row r="4322" spans="1:1" x14ac:dyDescent="0.2">
      <c r="A4322" s="4"/>
    </row>
    <row r="4323" spans="1:1" x14ac:dyDescent="0.2">
      <c r="A4323" s="4"/>
    </row>
    <row r="4324" spans="1:1" x14ac:dyDescent="0.2">
      <c r="A4324" s="4"/>
    </row>
    <row r="4325" spans="1:1" x14ac:dyDescent="0.2">
      <c r="A4325" s="4"/>
    </row>
    <row r="4326" spans="1:1" x14ac:dyDescent="0.2">
      <c r="A4326" s="4"/>
    </row>
    <row r="4327" spans="1:1" x14ac:dyDescent="0.2">
      <c r="A4327" s="4"/>
    </row>
    <row r="4328" spans="1:1" x14ac:dyDescent="0.2">
      <c r="A4328" s="4"/>
    </row>
    <row r="4329" spans="1:1" x14ac:dyDescent="0.2">
      <c r="A4329" s="4"/>
    </row>
    <row r="4330" spans="1:1" x14ac:dyDescent="0.2">
      <c r="A4330" s="4"/>
    </row>
    <row r="4331" spans="1:1" x14ac:dyDescent="0.2">
      <c r="A4331" s="4"/>
    </row>
    <row r="4332" spans="1:1" x14ac:dyDescent="0.2">
      <c r="A4332" s="4"/>
    </row>
    <row r="4333" spans="1:1" x14ac:dyDescent="0.2">
      <c r="A4333" s="4"/>
    </row>
    <row r="4334" spans="1:1" x14ac:dyDescent="0.2">
      <c r="A4334" s="4"/>
    </row>
    <row r="4335" spans="1:1" x14ac:dyDescent="0.2">
      <c r="A4335" s="4"/>
    </row>
    <row r="4336" spans="1:1" x14ac:dyDescent="0.2">
      <c r="A4336" s="4"/>
    </row>
    <row r="4337" spans="1:1" x14ac:dyDescent="0.2">
      <c r="A4337" s="4"/>
    </row>
    <row r="4338" spans="1:1" x14ac:dyDescent="0.2">
      <c r="A4338" s="4"/>
    </row>
    <row r="4339" spans="1:1" x14ac:dyDescent="0.2">
      <c r="A4339" s="4"/>
    </row>
    <row r="4340" spans="1:1" x14ac:dyDescent="0.2">
      <c r="A4340" s="4"/>
    </row>
    <row r="4341" spans="1:1" x14ac:dyDescent="0.2">
      <c r="A4341" s="4"/>
    </row>
    <row r="4342" spans="1:1" x14ac:dyDescent="0.2">
      <c r="A4342" s="4"/>
    </row>
    <row r="4343" spans="1:1" x14ac:dyDescent="0.2">
      <c r="A4343" s="4"/>
    </row>
    <row r="4344" spans="1:1" x14ac:dyDescent="0.2">
      <c r="A4344" s="4"/>
    </row>
    <row r="4345" spans="1:1" x14ac:dyDescent="0.2">
      <c r="A4345" s="4"/>
    </row>
    <row r="4346" spans="1:1" x14ac:dyDescent="0.2">
      <c r="A4346" s="4"/>
    </row>
    <row r="4347" spans="1:1" x14ac:dyDescent="0.2">
      <c r="A4347" s="4"/>
    </row>
    <row r="4348" spans="1:1" x14ac:dyDescent="0.2">
      <c r="A4348" s="4"/>
    </row>
    <row r="4349" spans="1:1" x14ac:dyDescent="0.2">
      <c r="A4349" s="4"/>
    </row>
    <row r="4350" spans="1:1" x14ac:dyDescent="0.2">
      <c r="A4350" s="4"/>
    </row>
    <row r="4351" spans="1:1" x14ac:dyDescent="0.2">
      <c r="A4351" s="4"/>
    </row>
    <row r="4352" spans="1:1" x14ac:dyDescent="0.2">
      <c r="A4352" s="4"/>
    </row>
    <row r="4353" spans="1:1" x14ac:dyDescent="0.2">
      <c r="A4353" s="4"/>
    </row>
    <row r="4354" spans="1:1" x14ac:dyDescent="0.2">
      <c r="A4354" s="4"/>
    </row>
    <row r="4355" spans="1:1" x14ac:dyDescent="0.2">
      <c r="A4355" s="4"/>
    </row>
    <row r="4356" spans="1:1" x14ac:dyDescent="0.2">
      <c r="A4356" s="4"/>
    </row>
    <row r="4357" spans="1:1" x14ac:dyDescent="0.2">
      <c r="A4357" s="4"/>
    </row>
    <row r="4358" spans="1:1" x14ac:dyDescent="0.2">
      <c r="A4358" s="4"/>
    </row>
    <row r="4359" spans="1:1" x14ac:dyDescent="0.2">
      <c r="A4359" s="4"/>
    </row>
    <row r="4360" spans="1:1" x14ac:dyDescent="0.2">
      <c r="A4360" s="4"/>
    </row>
    <row r="4361" spans="1:1" x14ac:dyDescent="0.2">
      <c r="A4361" s="4"/>
    </row>
    <row r="4362" spans="1:1" x14ac:dyDescent="0.2">
      <c r="A4362" s="4"/>
    </row>
    <row r="4363" spans="1:1" x14ac:dyDescent="0.2">
      <c r="A4363" s="4"/>
    </row>
    <row r="4364" spans="1:1" x14ac:dyDescent="0.2">
      <c r="A4364" s="4"/>
    </row>
    <row r="4365" spans="1:1" x14ac:dyDescent="0.2">
      <c r="A4365" s="4"/>
    </row>
    <row r="4366" spans="1:1" x14ac:dyDescent="0.2">
      <c r="A4366" s="4"/>
    </row>
    <row r="4367" spans="1:1" x14ac:dyDescent="0.2">
      <c r="A4367" s="4"/>
    </row>
    <row r="4368" spans="1:1" x14ac:dyDescent="0.2">
      <c r="A4368" s="4"/>
    </row>
    <row r="4369" spans="1:1" x14ac:dyDescent="0.2">
      <c r="A4369" s="4"/>
    </row>
    <row r="4370" spans="1:1" x14ac:dyDescent="0.2">
      <c r="A4370" s="4"/>
    </row>
    <row r="4371" spans="1:1" x14ac:dyDescent="0.2">
      <c r="A4371" s="4"/>
    </row>
    <row r="4372" spans="1:1" x14ac:dyDescent="0.2">
      <c r="A4372" s="4"/>
    </row>
    <row r="4373" spans="1:1" x14ac:dyDescent="0.2">
      <c r="A4373" s="4"/>
    </row>
    <row r="4374" spans="1:1" x14ac:dyDescent="0.2">
      <c r="A4374" s="4"/>
    </row>
    <row r="4375" spans="1:1" x14ac:dyDescent="0.2">
      <c r="A4375" s="4"/>
    </row>
    <row r="4376" spans="1:1" x14ac:dyDescent="0.2">
      <c r="A4376" s="4"/>
    </row>
    <row r="4377" spans="1:1" x14ac:dyDescent="0.2">
      <c r="A4377" s="4"/>
    </row>
    <row r="4378" spans="1:1" x14ac:dyDescent="0.2">
      <c r="A4378" s="4"/>
    </row>
    <row r="4379" spans="1:1" x14ac:dyDescent="0.2">
      <c r="A4379" s="4"/>
    </row>
    <row r="4380" spans="1:1" x14ac:dyDescent="0.2">
      <c r="A4380" s="4"/>
    </row>
    <row r="4381" spans="1:1" x14ac:dyDescent="0.2">
      <c r="A4381" s="4"/>
    </row>
    <row r="4382" spans="1:1" x14ac:dyDescent="0.2">
      <c r="A4382" s="4"/>
    </row>
    <row r="4383" spans="1:1" x14ac:dyDescent="0.2">
      <c r="A4383" s="4"/>
    </row>
    <row r="4384" spans="1:1" x14ac:dyDescent="0.2">
      <c r="A4384" s="4"/>
    </row>
    <row r="4385" spans="1:1" x14ac:dyDescent="0.2">
      <c r="A4385" s="4"/>
    </row>
    <row r="4386" spans="1:1" x14ac:dyDescent="0.2">
      <c r="A4386" s="4"/>
    </row>
    <row r="4387" spans="1:1" x14ac:dyDescent="0.2">
      <c r="A4387" s="4"/>
    </row>
    <row r="4388" spans="1:1" x14ac:dyDescent="0.2">
      <c r="A4388" s="4"/>
    </row>
    <row r="4389" spans="1:1" x14ac:dyDescent="0.2">
      <c r="A4389" s="4"/>
    </row>
    <row r="4390" spans="1:1" x14ac:dyDescent="0.2">
      <c r="A4390" s="4"/>
    </row>
    <row r="4391" spans="1:1" x14ac:dyDescent="0.2">
      <c r="A4391" s="4"/>
    </row>
    <row r="4392" spans="1:1" x14ac:dyDescent="0.2">
      <c r="A4392" s="4"/>
    </row>
    <row r="4393" spans="1:1" x14ac:dyDescent="0.2">
      <c r="A4393" s="4"/>
    </row>
    <row r="4394" spans="1:1" x14ac:dyDescent="0.2">
      <c r="A4394" s="4"/>
    </row>
    <row r="4395" spans="1:1" x14ac:dyDescent="0.2">
      <c r="A4395" s="4"/>
    </row>
    <row r="4396" spans="1:1" x14ac:dyDescent="0.2">
      <c r="A4396" s="4"/>
    </row>
    <row r="4397" spans="1:1" x14ac:dyDescent="0.2">
      <c r="A4397" s="4"/>
    </row>
    <row r="4398" spans="1:1" x14ac:dyDescent="0.2">
      <c r="A4398" s="4"/>
    </row>
    <row r="4399" spans="1:1" x14ac:dyDescent="0.2">
      <c r="A4399" s="4"/>
    </row>
    <row r="4400" spans="1:1" x14ac:dyDescent="0.2">
      <c r="A4400" s="4"/>
    </row>
    <row r="4401" spans="1:1" x14ac:dyDescent="0.2">
      <c r="A4401" s="4"/>
    </row>
    <row r="4402" spans="1:1" x14ac:dyDescent="0.2">
      <c r="A4402" s="4"/>
    </row>
    <row r="4403" spans="1:1" x14ac:dyDescent="0.2">
      <c r="A4403" s="4"/>
    </row>
    <row r="4404" spans="1:1" x14ac:dyDescent="0.2">
      <c r="A4404" s="4"/>
    </row>
    <row r="4405" spans="1:1" x14ac:dyDescent="0.2">
      <c r="A4405" s="4"/>
    </row>
    <row r="4406" spans="1:1" x14ac:dyDescent="0.2">
      <c r="A4406" s="4"/>
    </row>
    <row r="4407" spans="1:1" x14ac:dyDescent="0.2">
      <c r="A4407" s="4"/>
    </row>
    <row r="4408" spans="1:1" x14ac:dyDescent="0.2">
      <c r="A4408" s="4"/>
    </row>
    <row r="4409" spans="1:1" x14ac:dyDescent="0.2">
      <c r="A4409" s="4"/>
    </row>
    <row r="4410" spans="1:1" x14ac:dyDescent="0.2">
      <c r="A4410" s="4"/>
    </row>
    <row r="4411" spans="1:1" x14ac:dyDescent="0.2">
      <c r="A4411" s="4"/>
    </row>
    <row r="4412" spans="1:1" x14ac:dyDescent="0.2">
      <c r="A4412" s="4"/>
    </row>
    <row r="4413" spans="1:1" x14ac:dyDescent="0.2">
      <c r="A4413" s="4"/>
    </row>
    <row r="4414" spans="1:1" x14ac:dyDescent="0.2">
      <c r="A4414" s="4"/>
    </row>
    <row r="4415" spans="1:1" x14ac:dyDescent="0.2">
      <c r="A4415" s="4"/>
    </row>
    <row r="4416" spans="1:1" x14ac:dyDescent="0.2">
      <c r="A4416" s="4"/>
    </row>
    <row r="4417" spans="1:1" x14ac:dyDescent="0.2">
      <c r="A4417" s="4"/>
    </row>
    <row r="4418" spans="1:1" x14ac:dyDescent="0.2">
      <c r="A4418" s="4"/>
    </row>
    <row r="4419" spans="1:1" x14ac:dyDescent="0.2">
      <c r="A4419" s="4"/>
    </row>
    <row r="4420" spans="1:1" x14ac:dyDescent="0.2">
      <c r="A4420" s="4"/>
    </row>
    <row r="4421" spans="1:1" x14ac:dyDescent="0.2">
      <c r="A4421" s="4"/>
    </row>
    <row r="4422" spans="1:1" x14ac:dyDescent="0.2">
      <c r="A4422" s="4"/>
    </row>
    <row r="4423" spans="1:1" x14ac:dyDescent="0.2">
      <c r="A4423" s="4"/>
    </row>
    <row r="4424" spans="1:1" x14ac:dyDescent="0.2">
      <c r="A4424" s="4"/>
    </row>
    <row r="4425" spans="1:1" x14ac:dyDescent="0.2">
      <c r="A4425" s="4"/>
    </row>
    <row r="4426" spans="1:1" x14ac:dyDescent="0.2">
      <c r="A4426" s="4"/>
    </row>
    <row r="4427" spans="1:1" x14ac:dyDescent="0.2">
      <c r="A4427" s="4"/>
    </row>
    <row r="4428" spans="1:1" x14ac:dyDescent="0.2">
      <c r="A4428" s="4"/>
    </row>
    <row r="4429" spans="1:1" x14ac:dyDescent="0.2">
      <c r="A4429" s="4"/>
    </row>
    <row r="4430" spans="1:1" x14ac:dyDescent="0.2">
      <c r="A4430" s="4"/>
    </row>
    <row r="4431" spans="1:1" x14ac:dyDescent="0.2">
      <c r="A4431" s="4"/>
    </row>
    <row r="4432" spans="1:1" x14ac:dyDescent="0.2">
      <c r="A4432" s="4"/>
    </row>
    <row r="4433" spans="1:1" x14ac:dyDescent="0.2">
      <c r="A4433" s="4"/>
    </row>
    <row r="4434" spans="1:1" x14ac:dyDescent="0.2">
      <c r="A4434" s="4"/>
    </row>
    <row r="4435" spans="1:1" x14ac:dyDescent="0.2">
      <c r="A4435" s="4"/>
    </row>
    <row r="4436" spans="1:1" x14ac:dyDescent="0.2">
      <c r="A4436" s="4"/>
    </row>
    <row r="4437" spans="1:1" x14ac:dyDescent="0.2">
      <c r="A4437" s="4"/>
    </row>
    <row r="4438" spans="1:1" x14ac:dyDescent="0.2">
      <c r="A4438" s="4"/>
    </row>
    <row r="4439" spans="1:1" x14ac:dyDescent="0.2">
      <c r="A4439" s="4"/>
    </row>
    <row r="4440" spans="1:1" x14ac:dyDescent="0.2">
      <c r="A4440" s="4"/>
    </row>
    <row r="4441" spans="1:1" x14ac:dyDescent="0.2">
      <c r="A4441" s="4"/>
    </row>
    <row r="4442" spans="1:1" x14ac:dyDescent="0.2">
      <c r="A4442" s="4"/>
    </row>
    <row r="4443" spans="1:1" x14ac:dyDescent="0.2">
      <c r="A4443" s="4"/>
    </row>
    <row r="4444" spans="1:1" x14ac:dyDescent="0.2">
      <c r="A4444" s="4"/>
    </row>
    <row r="4445" spans="1:1" x14ac:dyDescent="0.2">
      <c r="A4445" s="4"/>
    </row>
    <row r="4446" spans="1:1" x14ac:dyDescent="0.2">
      <c r="A4446" s="4"/>
    </row>
    <row r="4447" spans="1:1" x14ac:dyDescent="0.2">
      <c r="A4447" s="4"/>
    </row>
    <row r="4448" spans="1:1" x14ac:dyDescent="0.2">
      <c r="A4448" s="4"/>
    </row>
    <row r="4449" spans="1:1" x14ac:dyDescent="0.2">
      <c r="A4449" s="4"/>
    </row>
    <row r="4450" spans="1:1" x14ac:dyDescent="0.2">
      <c r="A4450" s="4"/>
    </row>
    <row r="4451" spans="1:1" x14ac:dyDescent="0.2">
      <c r="A4451" s="4"/>
    </row>
    <row r="4452" spans="1:1" x14ac:dyDescent="0.2">
      <c r="A4452" s="4"/>
    </row>
    <row r="4453" spans="1:1" x14ac:dyDescent="0.2">
      <c r="A4453" s="4"/>
    </row>
    <row r="4454" spans="1:1" x14ac:dyDescent="0.2">
      <c r="A4454" s="4"/>
    </row>
    <row r="4455" spans="1:1" x14ac:dyDescent="0.2">
      <c r="A4455" s="4"/>
    </row>
    <row r="4456" spans="1:1" x14ac:dyDescent="0.2">
      <c r="A4456" s="4"/>
    </row>
    <row r="4457" spans="1:1" x14ac:dyDescent="0.2">
      <c r="A4457" s="4"/>
    </row>
    <row r="4458" spans="1:1" x14ac:dyDescent="0.2">
      <c r="A4458" s="4"/>
    </row>
    <row r="4459" spans="1:1" x14ac:dyDescent="0.2">
      <c r="A4459" s="4"/>
    </row>
    <row r="4460" spans="1:1" x14ac:dyDescent="0.2">
      <c r="A4460" s="4"/>
    </row>
    <row r="4461" spans="1:1" x14ac:dyDescent="0.2">
      <c r="A4461" s="4"/>
    </row>
    <row r="4462" spans="1:1" x14ac:dyDescent="0.2">
      <c r="A4462" s="4"/>
    </row>
    <row r="4463" spans="1:1" x14ac:dyDescent="0.2">
      <c r="A4463" s="4"/>
    </row>
    <row r="4464" spans="1:1" x14ac:dyDescent="0.2">
      <c r="A4464" s="4"/>
    </row>
    <row r="4465" spans="1:1" x14ac:dyDescent="0.2">
      <c r="A4465" s="4"/>
    </row>
    <row r="4466" spans="1:1" x14ac:dyDescent="0.2">
      <c r="A4466" s="4"/>
    </row>
    <row r="4467" spans="1:1" x14ac:dyDescent="0.2">
      <c r="A4467" s="4"/>
    </row>
    <row r="4468" spans="1:1" x14ac:dyDescent="0.2">
      <c r="A4468" s="4"/>
    </row>
    <row r="4469" spans="1:1" x14ac:dyDescent="0.2">
      <c r="A4469" s="4"/>
    </row>
    <row r="4470" spans="1:1" x14ac:dyDescent="0.2">
      <c r="A4470" s="4"/>
    </row>
    <row r="4471" spans="1:1" x14ac:dyDescent="0.2">
      <c r="A4471" s="4"/>
    </row>
    <row r="4472" spans="1:1" x14ac:dyDescent="0.2">
      <c r="A4472" s="4"/>
    </row>
    <row r="4473" spans="1:1" x14ac:dyDescent="0.2">
      <c r="A4473" s="4"/>
    </row>
    <row r="4474" spans="1:1" x14ac:dyDescent="0.2">
      <c r="A4474" s="4"/>
    </row>
    <row r="4475" spans="1:1" x14ac:dyDescent="0.2">
      <c r="A4475" s="4"/>
    </row>
    <row r="4476" spans="1:1" x14ac:dyDescent="0.2">
      <c r="A4476" s="4"/>
    </row>
    <row r="4477" spans="1:1" x14ac:dyDescent="0.2">
      <c r="A4477" s="4"/>
    </row>
    <row r="4478" spans="1:1" x14ac:dyDescent="0.2">
      <c r="A4478" s="4"/>
    </row>
    <row r="4479" spans="1:1" x14ac:dyDescent="0.2">
      <c r="A4479" s="4"/>
    </row>
    <row r="4480" spans="1:1" x14ac:dyDescent="0.2">
      <c r="A4480" s="4"/>
    </row>
    <row r="4481" spans="1:1" x14ac:dyDescent="0.2">
      <c r="A4481" s="4"/>
    </row>
    <row r="4482" spans="1:1" x14ac:dyDescent="0.2">
      <c r="A4482" s="4"/>
    </row>
    <row r="4483" spans="1:1" x14ac:dyDescent="0.2">
      <c r="A4483" s="4"/>
    </row>
    <row r="4484" spans="1:1" x14ac:dyDescent="0.2">
      <c r="A4484" s="4"/>
    </row>
    <row r="4485" spans="1:1" x14ac:dyDescent="0.2">
      <c r="A4485" s="4"/>
    </row>
    <row r="4486" spans="1:1" x14ac:dyDescent="0.2">
      <c r="A4486" s="4"/>
    </row>
    <row r="4487" spans="1:1" x14ac:dyDescent="0.2">
      <c r="A4487" s="4"/>
    </row>
    <row r="4488" spans="1:1" x14ac:dyDescent="0.2">
      <c r="A4488" s="4"/>
    </row>
    <row r="4489" spans="1:1" x14ac:dyDescent="0.2">
      <c r="A4489" s="4"/>
    </row>
    <row r="4490" spans="1:1" x14ac:dyDescent="0.2">
      <c r="A4490" s="4"/>
    </row>
    <row r="4491" spans="1:1" x14ac:dyDescent="0.2">
      <c r="A4491" s="4"/>
    </row>
    <row r="4492" spans="1:1" x14ac:dyDescent="0.2">
      <c r="A4492" s="4"/>
    </row>
    <row r="4493" spans="1:1" x14ac:dyDescent="0.2">
      <c r="A4493" s="4"/>
    </row>
    <row r="4494" spans="1:1" x14ac:dyDescent="0.2">
      <c r="A4494" s="4"/>
    </row>
    <row r="4495" spans="1:1" x14ac:dyDescent="0.2">
      <c r="A4495" s="4"/>
    </row>
    <row r="4496" spans="1:1" x14ac:dyDescent="0.2">
      <c r="A4496" s="4"/>
    </row>
    <row r="4497" spans="1:1" x14ac:dyDescent="0.2">
      <c r="A4497" s="4"/>
    </row>
    <row r="4498" spans="1:1" x14ac:dyDescent="0.2">
      <c r="A4498" s="4"/>
    </row>
    <row r="4499" spans="1:1" x14ac:dyDescent="0.2">
      <c r="A4499" s="4"/>
    </row>
    <row r="4500" spans="1:1" x14ac:dyDescent="0.2">
      <c r="A4500" s="4"/>
    </row>
    <row r="4501" spans="1:1" x14ac:dyDescent="0.2">
      <c r="A4501" s="4"/>
    </row>
    <row r="4502" spans="1:1" x14ac:dyDescent="0.2">
      <c r="A4502" s="4"/>
    </row>
    <row r="4503" spans="1:1" x14ac:dyDescent="0.2">
      <c r="A4503" s="4"/>
    </row>
    <row r="4504" spans="1:1" x14ac:dyDescent="0.2">
      <c r="A4504" s="4"/>
    </row>
    <row r="4505" spans="1:1" x14ac:dyDescent="0.2">
      <c r="A4505" s="4"/>
    </row>
    <row r="4506" spans="1:1" x14ac:dyDescent="0.2">
      <c r="A4506" s="4"/>
    </row>
    <row r="4507" spans="1:1" x14ac:dyDescent="0.2">
      <c r="A4507" s="4"/>
    </row>
    <row r="4508" spans="1:1" x14ac:dyDescent="0.2">
      <c r="A4508" s="4"/>
    </row>
    <row r="4509" spans="1:1" x14ac:dyDescent="0.2">
      <c r="A4509" s="4"/>
    </row>
    <row r="4510" spans="1:1" x14ac:dyDescent="0.2">
      <c r="A4510" s="4"/>
    </row>
    <row r="4511" spans="1:1" x14ac:dyDescent="0.2">
      <c r="A4511" s="4"/>
    </row>
    <row r="4512" spans="1:1" x14ac:dyDescent="0.2">
      <c r="A4512" s="4"/>
    </row>
    <row r="4513" spans="1:1" x14ac:dyDescent="0.2">
      <c r="A4513" s="4"/>
    </row>
    <row r="4514" spans="1:1" x14ac:dyDescent="0.2">
      <c r="A4514" s="4"/>
    </row>
    <row r="4515" spans="1:1" x14ac:dyDescent="0.2">
      <c r="A4515" s="4"/>
    </row>
    <row r="4516" spans="1:1" x14ac:dyDescent="0.2">
      <c r="A4516" s="4"/>
    </row>
    <row r="4517" spans="1:1" x14ac:dyDescent="0.2">
      <c r="A4517" s="4"/>
    </row>
    <row r="4518" spans="1:1" x14ac:dyDescent="0.2">
      <c r="A4518" s="4"/>
    </row>
    <row r="4519" spans="1:1" x14ac:dyDescent="0.2">
      <c r="A4519" s="4"/>
    </row>
    <row r="4520" spans="1:1" x14ac:dyDescent="0.2">
      <c r="A4520" s="4"/>
    </row>
    <row r="4521" spans="1:1" x14ac:dyDescent="0.2">
      <c r="A4521" s="4"/>
    </row>
    <row r="4522" spans="1:1" x14ac:dyDescent="0.2">
      <c r="A4522" s="4"/>
    </row>
    <row r="4523" spans="1:1" x14ac:dyDescent="0.2">
      <c r="A4523" s="4"/>
    </row>
    <row r="4524" spans="1:1" x14ac:dyDescent="0.2">
      <c r="A4524" s="4"/>
    </row>
    <row r="4525" spans="1:1" x14ac:dyDescent="0.2">
      <c r="A4525" s="4"/>
    </row>
    <row r="4526" spans="1:1" x14ac:dyDescent="0.2">
      <c r="A4526" s="4"/>
    </row>
    <row r="4527" spans="1:1" x14ac:dyDescent="0.2">
      <c r="A4527" s="4"/>
    </row>
    <row r="4528" spans="1:1" x14ac:dyDescent="0.2">
      <c r="A4528" s="4"/>
    </row>
    <row r="4529" spans="1:1" x14ac:dyDescent="0.2">
      <c r="A4529" s="4"/>
    </row>
    <row r="4530" spans="1:1" x14ac:dyDescent="0.2">
      <c r="A4530" s="4"/>
    </row>
    <row r="4531" spans="1:1" x14ac:dyDescent="0.2">
      <c r="A4531" s="4"/>
    </row>
    <row r="4532" spans="1:1" x14ac:dyDescent="0.2">
      <c r="A4532" s="4"/>
    </row>
    <row r="4533" spans="1:1" x14ac:dyDescent="0.2">
      <c r="A4533" s="4"/>
    </row>
    <row r="4534" spans="1:1" x14ac:dyDescent="0.2">
      <c r="A4534" s="4"/>
    </row>
    <row r="4535" spans="1:1" x14ac:dyDescent="0.2">
      <c r="A4535" s="4"/>
    </row>
    <row r="4536" spans="1:1" x14ac:dyDescent="0.2">
      <c r="A4536" s="4"/>
    </row>
    <row r="4537" spans="1:1" x14ac:dyDescent="0.2">
      <c r="A4537" s="4"/>
    </row>
    <row r="4538" spans="1:1" x14ac:dyDescent="0.2">
      <c r="A4538" s="4"/>
    </row>
    <row r="4539" spans="1:1" x14ac:dyDescent="0.2">
      <c r="A4539" s="4"/>
    </row>
    <row r="4540" spans="1:1" x14ac:dyDescent="0.2">
      <c r="A4540" s="4"/>
    </row>
    <row r="4541" spans="1:1" x14ac:dyDescent="0.2">
      <c r="A4541" s="4"/>
    </row>
    <row r="4542" spans="1:1" x14ac:dyDescent="0.2">
      <c r="A4542" s="4"/>
    </row>
    <row r="4543" spans="1:1" x14ac:dyDescent="0.2">
      <c r="A4543" s="4"/>
    </row>
    <row r="4544" spans="1:1" x14ac:dyDescent="0.2">
      <c r="A4544" s="4"/>
    </row>
    <row r="4545" spans="1:1" x14ac:dyDescent="0.2">
      <c r="A4545" s="4"/>
    </row>
    <row r="4546" spans="1:1" x14ac:dyDescent="0.2">
      <c r="A4546" s="4"/>
    </row>
    <row r="4547" spans="1:1" x14ac:dyDescent="0.2">
      <c r="A4547" s="4"/>
    </row>
    <row r="4548" spans="1:1" x14ac:dyDescent="0.2">
      <c r="A4548" s="4"/>
    </row>
    <row r="4549" spans="1:1" x14ac:dyDescent="0.2">
      <c r="A4549" s="4"/>
    </row>
    <row r="4550" spans="1:1" x14ac:dyDescent="0.2">
      <c r="A4550" s="4"/>
    </row>
    <row r="4551" spans="1:1" x14ac:dyDescent="0.2">
      <c r="A4551" s="4"/>
    </row>
    <row r="4552" spans="1:1" x14ac:dyDescent="0.2">
      <c r="A4552" s="4"/>
    </row>
    <row r="4553" spans="1:1" x14ac:dyDescent="0.2">
      <c r="A4553" s="4"/>
    </row>
    <row r="4554" spans="1:1" x14ac:dyDescent="0.2">
      <c r="A4554" s="4"/>
    </row>
    <row r="4555" spans="1:1" x14ac:dyDescent="0.2">
      <c r="A4555" s="4"/>
    </row>
    <row r="4556" spans="1:1" x14ac:dyDescent="0.2">
      <c r="A4556" s="4"/>
    </row>
    <row r="4557" spans="1:1" x14ac:dyDescent="0.2">
      <c r="A4557" s="4"/>
    </row>
    <row r="4558" spans="1:1" x14ac:dyDescent="0.2">
      <c r="A4558" s="4"/>
    </row>
    <row r="4559" spans="1:1" x14ac:dyDescent="0.2">
      <c r="A4559" s="4"/>
    </row>
    <row r="4560" spans="1:1" x14ac:dyDescent="0.2">
      <c r="A4560" s="4"/>
    </row>
    <row r="4561" spans="1:1" x14ac:dyDescent="0.2">
      <c r="A4561" s="4"/>
    </row>
    <row r="4562" spans="1:1" x14ac:dyDescent="0.2">
      <c r="A4562" s="4"/>
    </row>
    <row r="4563" spans="1:1" x14ac:dyDescent="0.2">
      <c r="A4563" s="4"/>
    </row>
    <row r="4564" spans="1:1" x14ac:dyDescent="0.2">
      <c r="A4564" s="4"/>
    </row>
    <row r="4565" spans="1:1" x14ac:dyDescent="0.2">
      <c r="A4565" s="4"/>
    </row>
    <row r="4566" spans="1:1" x14ac:dyDescent="0.2">
      <c r="A4566" s="4"/>
    </row>
    <row r="4567" spans="1:1" x14ac:dyDescent="0.2">
      <c r="A4567" s="4"/>
    </row>
    <row r="4568" spans="1:1" x14ac:dyDescent="0.2">
      <c r="A4568" s="4"/>
    </row>
    <row r="4569" spans="1:1" x14ac:dyDescent="0.2">
      <c r="A4569" s="4"/>
    </row>
    <row r="4570" spans="1:1" x14ac:dyDescent="0.2">
      <c r="A4570" s="4"/>
    </row>
    <row r="4571" spans="1:1" x14ac:dyDescent="0.2">
      <c r="A4571" s="4"/>
    </row>
    <row r="4572" spans="1:1" x14ac:dyDescent="0.2">
      <c r="A4572" s="4"/>
    </row>
    <row r="4573" spans="1:1" x14ac:dyDescent="0.2">
      <c r="A4573" s="4"/>
    </row>
    <row r="4574" spans="1:1" x14ac:dyDescent="0.2">
      <c r="A4574" s="4"/>
    </row>
    <row r="4575" spans="1:1" x14ac:dyDescent="0.2">
      <c r="A4575" s="4"/>
    </row>
    <row r="4576" spans="1:1" x14ac:dyDescent="0.2">
      <c r="A4576" s="4"/>
    </row>
    <row r="4577" spans="1:1" x14ac:dyDescent="0.2">
      <c r="A4577" s="4"/>
    </row>
    <row r="4578" spans="1:1" x14ac:dyDescent="0.2">
      <c r="A4578" s="4"/>
    </row>
    <row r="4579" spans="1:1" x14ac:dyDescent="0.2">
      <c r="A4579" s="4"/>
    </row>
    <row r="4580" spans="1:1" x14ac:dyDescent="0.2">
      <c r="A4580" s="4"/>
    </row>
    <row r="4581" spans="1:1" x14ac:dyDescent="0.2">
      <c r="A4581" s="4"/>
    </row>
    <row r="4582" spans="1:1" x14ac:dyDescent="0.2">
      <c r="A4582" s="4"/>
    </row>
    <row r="4583" spans="1:1" x14ac:dyDescent="0.2">
      <c r="A4583" s="4"/>
    </row>
    <row r="4584" spans="1:1" x14ac:dyDescent="0.2">
      <c r="A4584" s="4"/>
    </row>
    <row r="4585" spans="1:1" x14ac:dyDescent="0.2">
      <c r="A4585" s="4"/>
    </row>
    <row r="4586" spans="1:1" x14ac:dyDescent="0.2">
      <c r="A4586" s="4"/>
    </row>
    <row r="4587" spans="1:1" x14ac:dyDescent="0.2">
      <c r="A4587" s="4"/>
    </row>
    <row r="4588" spans="1:1" x14ac:dyDescent="0.2">
      <c r="A4588" s="4"/>
    </row>
    <row r="4589" spans="1:1" x14ac:dyDescent="0.2">
      <c r="A4589" s="4"/>
    </row>
    <row r="4590" spans="1:1" x14ac:dyDescent="0.2">
      <c r="A4590" s="4"/>
    </row>
    <row r="4591" spans="1:1" x14ac:dyDescent="0.2">
      <c r="A4591" s="4"/>
    </row>
    <row r="4592" spans="1:1" x14ac:dyDescent="0.2">
      <c r="A4592" s="4"/>
    </row>
    <row r="4593" spans="1:1" x14ac:dyDescent="0.2">
      <c r="A4593" s="4"/>
    </row>
    <row r="4594" spans="1:1" x14ac:dyDescent="0.2">
      <c r="A4594" s="4"/>
    </row>
    <row r="4595" spans="1:1" x14ac:dyDescent="0.2">
      <c r="A4595" s="4"/>
    </row>
    <row r="4596" spans="1:1" x14ac:dyDescent="0.2">
      <c r="A4596" s="4"/>
    </row>
    <row r="4597" spans="1:1" x14ac:dyDescent="0.2">
      <c r="A4597" s="4"/>
    </row>
    <row r="4598" spans="1:1" x14ac:dyDescent="0.2">
      <c r="A4598" s="4"/>
    </row>
    <row r="4599" spans="1:1" x14ac:dyDescent="0.2">
      <c r="A4599" s="4"/>
    </row>
    <row r="4600" spans="1:1" x14ac:dyDescent="0.2">
      <c r="A4600" s="4"/>
    </row>
    <row r="4601" spans="1:1" x14ac:dyDescent="0.2">
      <c r="A4601" s="4"/>
    </row>
    <row r="4602" spans="1:1" x14ac:dyDescent="0.2">
      <c r="A4602" s="4"/>
    </row>
    <row r="4603" spans="1:1" x14ac:dyDescent="0.2">
      <c r="A4603" s="4"/>
    </row>
    <row r="4604" spans="1:1" x14ac:dyDescent="0.2">
      <c r="A4604" s="4"/>
    </row>
    <row r="4605" spans="1:1" x14ac:dyDescent="0.2">
      <c r="A4605" s="4"/>
    </row>
    <row r="4606" spans="1:1" x14ac:dyDescent="0.2">
      <c r="A4606" s="4"/>
    </row>
    <row r="4607" spans="1:1" x14ac:dyDescent="0.2">
      <c r="A4607" s="4"/>
    </row>
    <row r="4608" spans="1:1" x14ac:dyDescent="0.2">
      <c r="A4608" s="4"/>
    </row>
    <row r="4609" spans="1:1" x14ac:dyDescent="0.2">
      <c r="A4609" s="4"/>
    </row>
    <row r="4610" spans="1:1" x14ac:dyDescent="0.2">
      <c r="A4610" s="4"/>
    </row>
    <row r="4611" spans="1:1" x14ac:dyDescent="0.2">
      <c r="A4611" s="4"/>
    </row>
    <row r="4612" spans="1:1" x14ac:dyDescent="0.2">
      <c r="A4612" s="4"/>
    </row>
    <row r="4613" spans="1:1" x14ac:dyDescent="0.2">
      <c r="A4613" s="4"/>
    </row>
    <row r="4614" spans="1:1" x14ac:dyDescent="0.2">
      <c r="A4614" s="4"/>
    </row>
    <row r="4615" spans="1:1" x14ac:dyDescent="0.2">
      <c r="A4615" s="4"/>
    </row>
    <row r="4616" spans="1:1" x14ac:dyDescent="0.2">
      <c r="A4616" s="4"/>
    </row>
    <row r="4617" spans="1:1" x14ac:dyDescent="0.2">
      <c r="A4617" s="4"/>
    </row>
    <row r="4618" spans="1:1" x14ac:dyDescent="0.2">
      <c r="A4618" s="4"/>
    </row>
    <row r="4619" spans="1:1" x14ac:dyDescent="0.2">
      <c r="A4619" s="4"/>
    </row>
    <row r="4620" spans="1:1" x14ac:dyDescent="0.2">
      <c r="A4620" s="4"/>
    </row>
    <row r="4621" spans="1:1" x14ac:dyDescent="0.2">
      <c r="A4621" s="4"/>
    </row>
    <row r="4622" spans="1:1" x14ac:dyDescent="0.2">
      <c r="A4622" s="4"/>
    </row>
    <row r="4623" spans="1:1" x14ac:dyDescent="0.2">
      <c r="A4623" s="4"/>
    </row>
    <row r="4624" spans="1:1" x14ac:dyDescent="0.2">
      <c r="A4624" s="4"/>
    </row>
    <row r="4625" spans="1:1" x14ac:dyDescent="0.2">
      <c r="A4625" s="4"/>
    </row>
    <row r="4626" spans="1:1" x14ac:dyDescent="0.2">
      <c r="A4626" s="4"/>
    </row>
    <row r="4627" spans="1:1" x14ac:dyDescent="0.2">
      <c r="A4627" s="4"/>
    </row>
    <row r="4628" spans="1:1" x14ac:dyDescent="0.2">
      <c r="A4628" s="4"/>
    </row>
    <row r="4629" spans="1:1" x14ac:dyDescent="0.2">
      <c r="A4629" s="4"/>
    </row>
    <row r="4630" spans="1:1" x14ac:dyDescent="0.2">
      <c r="A4630" s="4"/>
    </row>
    <row r="4631" spans="1:1" x14ac:dyDescent="0.2">
      <c r="A4631" s="4"/>
    </row>
    <row r="4632" spans="1:1" x14ac:dyDescent="0.2">
      <c r="A4632" s="4"/>
    </row>
    <row r="4633" spans="1:1" x14ac:dyDescent="0.2">
      <c r="A4633" s="4"/>
    </row>
    <row r="4634" spans="1:1" x14ac:dyDescent="0.2">
      <c r="A4634" s="4"/>
    </row>
    <row r="4635" spans="1:1" x14ac:dyDescent="0.2">
      <c r="A4635" s="4"/>
    </row>
    <row r="4636" spans="1:1" x14ac:dyDescent="0.2">
      <c r="A4636" s="4"/>
    </row>
    <row r="4637" spans="1:1" x14ac:dyDescent="0.2">
      <c r="A4637" s="4"/>
    </row>
    <row r="4638" spans="1:1" x14ac:dyDescent="0.2">
      <c r="A4638" s="4"/>
    </row>
    <row r="4639" spans="1:1" x14ac:dyDescent="0.2">
      <c r="A4639" s="4"/>
    </row>
    <row r="4640" spans="1:1" x14ac:dyDescent="0.2">
      <c r="A4640" s="4"/>
    </row>
    <row r="4641" spans="1:1" x14ac:dyDescent="0.2">
      <c r="A4641" s="4"/>
    </row>
    <row r="4642" spans="1:1" x14ac:dyDescent="0.2">
      <c r="A4642" s="4"/>
    </row>
    <row r="4643" spans="1:1" x14ac:dyDescent="0.2">
      <c r="A4643" s="4"/>
    </row>
    <row r="4644" spans="1:1" x14ac:dyDescent="0.2">
      <c r="A4644" s="4"/>
    </row>
    <row r="4645" spans="1:1" x14ac:dyDescent="0.2">
      <c r="A4645" s="4"/>
    </row>
    <row r="4646" spans="1:1" x14ac:dyDescent="0.2">
      <c r="A4646" s="4"/>
    </row>
    <row r="4647" spans="1:1" x14ac:dyDescent="0.2">
      <c r="A4647" s="4"/>
    </row>
    <row r="4648" spans="1:1" x14ac:dyDescent="0.2">
      <c r="A4648" s="4"/>
    </row>
    <row r="4649" spans="1:1" x14ac:dyDescent="0.2">
      <c r="A4649" s="4"/>
    </row>
    <row r="4650" spans="1:1" x14ac:dyDescent="0.2">
      <c r="A4650" s="4"/>
    </row>
    <row r="4651" spans="1:1" x14ac:dyDescent="0.2">
      <c r="A4651" s="4"/>
    </row>
    <row r="4652" spans="1:1" x14ac:dyDescent="0.2">
      <c r="A4652" s="4"/>
    </row>
    <row r="4653" spans="1:1" x14ac:dyDescent="0.2">
      <c r="A4653" s="4"/>
    </row>
    <row r="4654" spans="1:1" x14ac:dyDescent="0.2">
      <c r="A4654" s="4"/>
    </row>
    <row r="4655" spans="1:1" x14ac:dyDescent="0.2">
      <c r="A4655" s="4"/>
    </row>
    <row r="4656" spans="1:1" x14ac:dyDescent="0.2">
      <c r="A4656" s="4"/>
    </row>
    <row r="4657" spans="1:1" x14ac:dyDescent="0.2">
      <c r="A4657" s="4"/>
    </row>
    <row r="4658" spans="1:1" x14ac:dyDescent="0.2">
      <c r="A4658" s="4"/>
    </row>
    <row r="4659" spans="1:1" x14ac:dyDescent="0.2">
      <c r="A4659" s="4"/>
    </row>
    <row r="4660" spans="1:1" x14ac:dyDescent="0.2">
      <c r="A4660" s="4"/>
    </row>
    <row r="4661" spans="1:1" x14ac:dyDescent="0.2">
      <c r="A4661" s="4"/>
    </row>
    <row r="4662" spans="1:1" x14ac:dyDescent="0.2">
      <c r="A4662" s="4"/>
    </row>
    <row r="4663" spans="1:1" x14ac:dyDescent="0.2">
      <c r="A4663" s="4"/>
    </row>
    <row r="4664" spans="1:1" x14ac:dyDescent="0.2">
      <c r="A4664" s="4"/>
    </row>
    <row r="4665" spans="1:1" x14ac:dyDescent="0.2">
      <c r="A4665" s="4"/>
    </row>
    <row r="4666" spans="1:1" x14ac:dyDescent="0.2">
      <c r="A4666" s="4"/>
    </row>
    <row r="4667" spans="1:1" x14ac:dyDescent="0.2">
      <c r="A4667" s="4"/>
    </row>
    <row r="4668" spans="1:1" x14ac:dyDescent="0.2">
      <c r="A4668" s="4"/>
    </row>
    <row r="4669" spans="1:1" x14ac:dyDescent="0.2">
      <c r="A4669" s="4"/>
    </row>
    <row r="4670" spans="1:1" x14ac:dyDescent="0.2">
      <c r="A4670" s="4"/>
    </row>
    <row r="4671" spans="1:1" x14ac:dyDescent="0.2">
      <c r="A4671" s="4"/>
    </row>
    <row r="4672" spans="1:1" x14ac:dyDescent="0.2">
      <c r="A4672" s="4"/>
    </row>
    <row r="4673" spans="1:1" x14ac:dyDescent="0.2">
      <c r="A4673" s="4"/>
    </row>
    <row r="4674" spans="1:1" x14ac:dyDescent="0.2">
      <c r="A4674" s="4"/>
    </row>
    <row r="4675" spans="1:1" x14ac:dyDescent="0.2">
      <c r="A4675" s="4"/>
    </row>
    <row r="4676" spans="1:1" x14ac:dyDescent="0.2">
      <c r="A4676" s="4"/>
    </row>
    <row r="4677" spans="1:1" x14ac:dyDescent="0.2">
      <c r="A4677" s="4"/>
    </row>
    <row r="4678" spans="1:1" x14ac:dyDescent="0.2">
      <c r="A4678" s="4"/>
    </row>
    <row r="4679" spans="1:1" x14ac:dyDescent="0.2">
      <c r="A4679" s="4"/>
    </row>
    <row r="4680" spans="1:1" x14ac:dyDescent="0.2">
      <c r="A4680" s="4"/>
    </row>
    <row r="4681" spans="1:1" x14ac:dyDescent="0.2">
      <c r="A4681" s="4"/>
    </row>
    <row r="4682" spans="1:1" x14ac:dyDescent="0.2">
      <c r="A4682" s="4"/>
    </row>
    <row r="4683" spans="1:1" x14ac:dyDescent="0.2">
      <c r="A4683" s="4"/>
    </row>
    <row r="4684" spans="1:1" x14ac:dyDescent="0.2">
      <c r="A4684" s="4"/>
    </row>
    <row r="4685" spans="1:1" x14ac:dyDescent="0.2">
      <c r="A4685" s="4"/>
    </row>
    <row r="4686" spans="1:1" x14ac:dyDescent="0.2">
      <c r="A4686" s="4"/>
    </row>
    <row r="4687" spans="1:1" x14ac:dyDescent="0.2">
      <c r="A4687" s="4"/>
    </row>
    <row r="4688" spans="1:1" x14ac:dyDescent="0.2">
      <c r="A4688" s="4"/>
    </row>
    <row r="4689" spans="1:1" x14ac:dyDescent="0.2">
      <c r="A4689" s="4"/>
    </row>
    <row r="4690" spans="1:1" x14ac:dyDescent="0.2">
      <c r="A4690" s="4"/>
    </row>
    <row r="4691" spans="1:1" x14ac:dyDescent="0.2">
      <c r="A4691" s="4"/>
    </row>
    <row r="4692" spans="1:1" x14ac:dyDescent="0.2">
      <c r="A4692" s="4"/>
    </row>
    <row r="4693" spans="1:1" x14ac:dyDescent="0.2">
      <c r="A4693" s="4"/>
    </row>
    <row r="4694" spans="1:1" x14ac:dyDescent="0.2">
      <c r="A4694" s="4"/>
    </row>
    <row r="4695" spans="1:1" x14ac:dyDescent="0.2">
      <c r="A4695" s="4"/>
    </row>
    <row r="4696" spans="1:1" x14ac:dyDescent="0.2">
      <c r="A4696" s="4"/>
    </row>
    <row r="4697" spans="1:1" x14ac:dyDescent="0.2">
      <c r="A4697" s="4"/>
    </row>
    <row r="4698" spans="1:1" x14ac:dyDescent="0.2">
      <c r="A4698" s="4"/>
    </row>
    <row r="4699" spans="1:1" x14ac:dyDescent="0.2">
      <c r="A4699" s="4"/>
    </row>
    <row r="4700" spans="1:1" x14ac:dyDescent="0.2">
      <c r="A4700" s="4"/>
    </row>
    <row r="4701" spans="1:1" x14ac:dyDescent="0.2">
      <c r="A4701" s="4"/>
    </row>
    <row r="4702" spans="1:1" x14ac:dyDescent="0.2">
      <c r="A4702" s="4"/>
    </row>
    <row r="4703" spans="1:1" x14ac:dyDescent="0.2">
      <c r="A4703" s="4"/>
    </row>
    <row r="4704" spans="1:1" x14ac:dyDescent="0.2">
      <c r="A4704" s="4"/>
    </row>
    <row r="4705" spans="1:1" x14ac:dyDescent="0.2">
      <c r="A4705" s="4"/>
    </row>
    <row r="4706" spans="1:1" x14ac:dyDescent="0.2">
      <c r="A4706" s="4"/>
    </row>
    <row r="4707" spans="1:1" x14ac:dyDescent="0.2">
      <c r="A4707" s="4"/>
    </row>
    <row r="4708" spans="1:1" x14ac:dyDescent="0.2">
      <c r="A4708" s="4"/>
    </row>
    <row r="4709" spans="1:1" x14ac:dyDescent="0.2">
      <c r="A4709" s="4"/>
    </row>
    <row r="4710" spans="1:1" x14ac:dyDescent="0.2">
      <c r="A4710" s="4"/>
    </row>
    <row r="4711" spans="1:1" x14ac:dyDescent="0.2">
      <c r="A4711" s="4"/>
    </row>
    <row r="4712" spans="1:1" x14ac:dyDescent="0.2">
      <c r="A4712" s="4"/>
    </row>
    <row r="4713" spans="1:1" x14ac:dyDescent="0.2">
      <c r="A4713" s="4"/>
    </row>
    <row r="4714" spans="1:1" x14ac:dyDescent="0.2">
      <c r="A4714" s="4"/>
    </row>
    <row r="4715" spans="1:1" x14ac:dyDescent="0.2">
      <c r="A4715" s="4"/>
    </row>
    <row r="4716" spans="1:1" x14ac:dyDescent="0.2">
      <c r="A4716" s="4"/>
    </row>
    <row r="4717" spans="1:1" x14ac:dyDescent="0.2">
      <c r="A4717" s="4"/>
    </row>
    <row r="4718" spans="1:1" x14ac:dyDescent="0.2">
      <c r="A4718" s="4"/>
    </row>
    <row r="4719" spans="1:1" x14ac:dyDescent="0.2">
      <c r="A4719" s="4"/>
    </row>
    <row r="4720" spans="1:1" x14ac:dyDescent="0.2">
      <c r="A4720" s="4"/>
    </row>
    <row r="4721" spans="1:1" x14ac:dyDescent="0.2">
      <c r="A4721" s="4"/>
    </row>
    <row r="4722" spans="1:1" x14ac:dyDescent="0.2">
      <c r="A4722" s="4"/>
    </row>
    <row r="4723" spans="1:1" x14ac:dyDescent="0.2">
      <c r="A4723" s="4"/>
    </row>
    <row r="4724" spans="1:1" x14ac:dyDescent="0.2">
      <c r="A4724" s="4"/>
    </row>
    <row r="4725" spans="1:1" x14ac:dyDescent="0.2">
      <c r="A4725" s="4"/>
    </row>
    <row r="4726" spans="1:1" x14ac:dyDescent="0.2">
      <c r="A4726" s="4"/>
    </row>
    <row r="4727" spans="1:1" x14ac:dyDescent="0.2">
      <c r="A4727" s="4"/>
    </row>
    <row r="4728" spans="1:1" x14ac:dyDescent="0.2">
      <c r="A4728" s="4"/>
    </row>
    <row r="4729" spans="1:1" x14ac:dyDescent="0.2">
      <c r="A4729" s="4"/>
    </row>
    <row r="4730" spans="1:1" x14ac:dyDescent="0.2">
      <c r="A4730" s="4"/>
    </row>
    <row r="4731" spans="1:1" x14ac:dyDescent="0.2">
      <c r="A4731" s="4"/>
    </row>
    <row r="4732" spans="1:1" x14ac:dyDescent="0.2">
      <c r="A4732" s="4"/>
    </row>
    <row r="4733" spans="1:1" x14ac:dyDescent="0.2">
      <c r="A4733" s="4"/>
    </row>
    <row r="4734" spans="1:1" x14ac:dyDescent="0.2">
      <c r="A4734" s="4"/>
    </row>
    <row r="4735" spans="1:1" x14ac:dyDescent="0.2">
      <c r="A4735" s="4"/>
    </row>
    <row r="4736" spans="1:1" x14ac:dyDescent="0.2">
      <c r="A4736" s="4"/>
    </row>
    <row r="4737" spans="1:1" x14ac:dyDescent="0.2">
      <c r="A4737" s="4"/>
    </row>
    <row r="4738" spans="1:1" x14ac:dyDescent="0.2">
      <c r="A4738" s="4"/>
    </row>
    <row r="4739" spans="1:1" x14ac:dyDescent="0.2">
      <c r="A4739" s="4"/>
    </row>
    <row r="4740" spans="1:1" x14ac:dyDescent="0.2">
      <c r="A4740" s="4"/>
    </row>
    <row r="4741" spans="1:1" x14ac:dyDescent="0.2">
      <c r="A4741" s="4"/>
    </row>
    <row r="4742" spans="1:1" x14ac:dyDescent="0.2">
      <c r="A4742" s="4"/>
    </row>
    <row r="4743" spans="1:1" x14ac:dyDescent="0.2">
      <c r="A4743" s="4"/>
    </row>
    <row r="4744" spans="1:1" x14ac:dyDescent="0.2">
      <c r="A4744" s="4"/>
    </row>
    <row r="4745" spans="1:1" x14ac:dyDescent="0.2">
      <c r="A4745" s="4"/>
    </row>
    <row r="4746" spans="1:1" x14ac:dyDescent="0.2">
      <c r="A4746" s="4"/>
    </row>
    <row r="4747" spans="1:1" x14ac:dyDescent="0.2">
      <c r="A4747" s="4"/>
    </row>
    <row r="4748" spans="1:1" x14ac:dyDescent="0.2">
      <c r="A4748" s="4"/>
    </row>
    <row r="4749" spans="1:1" x14ac:dyDescent="0.2">
      <c r="A4749" s="4"/>
    </row>
    <row r="4750" spans="1:1" x14ac:dyDescent="0.2">
      <c r="A4750" s="4"/>
    </row>
    <row r="4751" spans="1:1" x14ac:dyDescent="0.2">
      <c r="A4751" s="4"/>
    </row>
    <row r="4752" spans="1:1" x14ac:dyDescent="0.2">
      <c r="A4752" s="4"/>
    </row>
    <row r="4753" spans="1:1" x14ac:dyDescent="0.2">
      <c r="A4753" s="4"/>
    </row>
    <row r="4754" spans="1:1" x14ac:dyDescent="0.2">
      <c r="A4754" s="4"/>
    </row>
    <row r="4755" spans="1:1" x14ac:dyDescent="0.2">
      <c r="A4755" s="4"/>
    </row>
    <row r="4756" spans="1:1" x14ac:dyDescent="0.2">
      <c r="A4756" s="4"/>
    </row>
    <row r="4757" spans="1:1" x14ac:dyDescent="0.2">
      <c r="A4757" s="4"/>
    </row>
    <row r="4758" spans="1:1" x14ac:dyDescent="0.2">
      <c r="A4758" s="4"/>
    </row>
    <row r="4759" spans="1:1" x14ac:dyDescent="0.2">
      <c r="A4759" s="4"/>
    </row>
    <row r="4760" spans="1:1" x14ac:dyDescent="0.2">
      <c r="A4760" s="4"/>
    </row>
    <row r="4761" spans="1:1" x14ac:dyDescent="0.2">
      <c r="A4761" s="4"/>
    </row>
    <row r="4762" spans="1:1" x14ac:dyDescent="0.2">
      <c r="A4762" s="4"/>
    </row>
    <row r="4763" spans="1:1" x14ac:dyDescent="0.2">
      <c r="A4763" s="4"/>
    </row>
    <row r="4764" spans="1:1" x14ac:dyDescent="0.2">
      <c r="A4764" s="4"/>
    </row>
    <row r="4765" spans="1:1" x14ac:dyDescent="0.2">
      <c r="A4765" s="4"/>
    </row>
    <row r="4766" spans="1:1" x14ac:dyDescent="0.2">
      <c r="A4766" s="4"/>
    </row>
    <row r="4767" spans="1:1" x14ac:dyDescent="0.2">
      <c r="A4767" s="4"/>
    </row>
    <row r="4768" spans="1:1" x14ac:dyDescent="0.2">
      <c r="A4768" s="4"/>
    </row>
    <row r="4769" spans="1:1" x14ac:dyDescent="0.2">
      <c r="A4769" s="4"/>
    </row>
    <row r="4770" spans="1:1" x14ac:dyDescent="0.2">
      <c r="A4770" s="4"/>
    </row>
    <row r="4771" spans="1:1" x14ac:dyDescent="0.2">
      <c r="A4771" s="4"/>
    </row>
    <row r="4772" spans="1:1" x14ac:dyDescent="0.2">
      <c r="A4772" s="4"/>
    </row>
    <row r="4773" spans="1:1" x14ac:dyDescent="0.2">
      <c r="A4773" s="4"/>
    </row>
    <row r="4774" spans="1:1" x14ac:dyDescent="0.2">
      <c r="A4774" s="4"/>
    </row>
    <row r="4775" spans="1:1" x14ac:dyDescent="0.2">
      <c r="A4775" s="4"/>
    </row>
    <row r="4776" spans="1:1" x14ac:dyDescent="0.2">
      <c r="A4776" s="4"/>
    </row>
    <row r="4777" spans="1:1" x14ac:dyDescent="0.2">
      <c r="A4777" s="4"/>
    </row>
    <row r="4778" spans="1:1" x14ac:dyDescent="0.2">
      <c r="A4778" s="4"/>
    </row>
    <row r="4779" spans="1:1" x14ac:dyDescent="0.2">
      <c r="A4779" s="4"/>
    </row>
    <row r="4780" spans="1:1" x14ac:dyDescent="0.2">
      <c r="A4780" s="4"/>
    </row>
    <row r="4781" spans="1:1" x14ac:dyDescent="0.2">
      <c r="A4781" s="4"/>
    </row>
    <row r="4782" spans="1:1" x14ac:dyDescent="0.2">
      <c r="A4782" s="4"/>
    </row>
    <row r="4783" spans="1:1" x14ac:dyDescent="0.2">
      <c r="A4783" s="4"/>
    </row>
    <row r="4784" spans="1:1" x14ac:dyDescent="0.2">
      <c r="A4784" s="4"/>
    </row>
    <row r="4785" spans="1:1" x14ac:dyDescent="0.2">
      <c r="A4785" s="4"/>
    </row>
    <row r="4786" spans="1:1" x14ac:dyDescent="0.2">
      <c r="A4786" s="4"/>
    </row>
    <row r="4787" spans="1:1" x14ac:dyDescent="0.2">
      <c r="A4787" s="4"/>
    </row>
    <row r="4788" spans="1:1" x14ac:dyDescent="0.2">
      <c r="A4788" s="4"/>
    </row>
    <row r="4789" spans="1:1" x14ac:dyDescent="0.2">
      <c r="A4789" s="4"/>
    </row>
    <row r="4790" spans="1:1" x14ac:dyDescent="0.2">
      <c r="A4790" s="4"/>
    </row>
    <row r="4791" spans="1:1" x14ac:dyDescent="0.2">
      <c r="A4791" s="4"/>
    </row>
    <row r="4792" spans="1:1" x14ac:dyDescent="0.2">
      <c r="A4792" s="4"/>
    </row>
    <row r="4793" spans="1:1" x14ac:dyDescent="0.2">
      <c r="A4793" s="4"/>
    </row>
    <row r="4794" spans="1:1" x14ac:dyDescent="0.2">
      <c r="A4794" s="4"/>
    </row>
    <row r="4795" spans="1:1" x14ac:dyDescent="0.2">
      <c r="A4795" s="4"/>
    </row>
    <row r="4796" spans="1:1" x14ac:dyDescent="0.2">
      <c r="A4796" s="4"/>
    </row>
    <row r="4797" spans="1:1" x14ac:dyDescent="0.2">
      <c r="A4797" s="4"/>
    </row>
    <row r="4798" spans="1:1" x14ac:dyDescent="0.2">
      <c r="A4798" s="4"/>
    </row>
    <row r="4799" spans="1:1" x14ac:dyDescent="0.2">
      <c r="A4799" s="4"/>
    </row>
    <row r="4800" spans="1:1" x14ac:dyDescent="0.2">
      <c r="A4800" s="4"/>
    </row>
    <row r="4801" spans="1:1" x14ac:dyDescent="0.2">
      <c r="A4801" s="4"/>
    </row>
    <row r="4802" spans="1:1" x14ac:dyDescent="0.2">
      <c r="A4802" s="4"/>
    </row>
    <row r="4803" spans="1:1" x14ac:dyDescent="0.2">
      <c r="A4803" s="4"/>
    </row>
    <row r="4804" spans="1:1" x14ac:dyDescent="0.2">
      <c r="A4804" s="4"/>
    </row>
    <row r="4805" spans="1:1" x14ac:dyDescent="0.2">
      <c r="A4805" s="4"/>
    </row>
    <row r="4806" spans="1:1" x14ac:dyDescent="0.2">
      <c r="A4806" s="4"/>
    </row>
    <row r="4807" spans="1:1" x14ac:dyDescent="0.2">
      <c r="A4807" s="4"/>
    </row>
    <row r="4808" spans="1:1" x14ac:dyDescent="0.2">
      <c r="A4808" s="4"/>
    </row>
    <row r="4809" spans="1:1" x14ac:dyDescent="0.2">
      <c r="A4809" s="4"/>
    </row>
    <row r="4810" spans="1:1" x14ac:dyDescent="0.2">
      <c r="A4810" s="4"/>
    </row>
    <row r="4811" spans="1:1" x14ac:dyDescent="0.2">
      <c r="A4811" s="4"/>
    </row>
    <row r="4812" spans="1:1" x14ac:dyDescent="0.2">
      <c r="A4812" s="4"/>
    </row>
    <row r="4813" spans="1:1" x14ac:dyDescent="0.2">
      <c r="A4813" s="4"/>
    </row>
    <row r="4814" spans="1:1" x14ac:dyDescent="0.2">
      <c r="A4814" s="4"/>
    </row>
    <row r="4815" spans="1:1" x14ac:dyDescent="0.2">
      <c r="A4815" s="4"/>
    </row>
    <row r="4816" spans="1:1" x14ac:dyDescent="0.2">
      <c r="A4816" s="4"/>
    </row>
    <row r="4817" spans="1:1" x14ac:dyDescent="0.2">
      <c r="A4817" s="4"/>
    </row>
    <row r="4818" spans="1:1" x14ac:dyDescent="0.2">
      <c r="A4818" s="4"/>
    </row>
    <row r="4819" spans="1:1" x14ac:dyDescent="0.2">
      <c r="A4819" s="4"/>
    </row>
    <row r="4820" spans="1:1" x14ac:dyDescent="0.2">
      <c r="A4820" s="4"/>
    </row>
    <row r="4821" spans="1:1" x14ac:dyDescent="0.2">
      <c r="A4821" s="4"/>
    </row>
    <row r="4822" spans="1:1" x14ac:dyDescent="0.2">
      <c r="A4822" s="4"/>
    </row>
    <row r="4823" spans="1:1" x14ac:dyDescent="0.2">
      <c r="A4823" s="4"/>
    </row>
    <row r="4824" spans="1:1" x14ac:dyDescent="0.2">
      <c r="A4824" s="4"/>
    </row>
    <row r="4825" spans="1:1" x14ac:dyDescent="0.2">
      <c r="A4825" s="4"/>
    </row>
    <row r="4826" spans="1:1" x14ac:dyDescent="0.2">
      <c r="A4826" s="4"/>
    </row>
    <row r="4827" spans="1:1" x14ac:dyDescent="0.2">
      <c r="A4827" s="4"/>
    </row>
    <row r="4828" spans="1:1" x14ac:dyDescent="0.2">
      <c r="A4828" s="4"/>
    </row>
    <row r="4829" spans="1:1" x14ac:dyDescent="0.2">
      <c r="A4829" s="4"/>
    </row>
    <row r="4830" spans="1:1" x14ac:dyDescent="0.2">
      <c r="A4830" s="4"/>
    </row>
    <row r="4831" spans="1:1" x14ac:dyDescent="0.2">
      <c r="A4831" s="4"/>
    </row>
    <row r="4832" spans="1:1" x14ac:dyDescent="0.2">
      <c r="A4832" s="4"/>
    </row>
    <row r="4833" spans="1:1" x14ac:dyDescent="0.2">
      <c r="A4833" s="4"/>
    </row>
    <row r="4834" spans="1:1" x14ac:dyDescent="0.2">
      <c r="A4834" s="4"/>
    </row>
    <row r="4835" spans="1:1" x14ac:dyDescent="0.2">
      <c r="A4835" s="4"/>
    </row>
    <row r="4836" spans="1:1" x14ac:dyDescent="0.2">
      <c r="A4836" s="4"/>
    </row>
    <row r="4837" spans="1:1" x14ac:dyDescent="0.2">
      <c r="A4837" s="4"/>
    </row>
    <row r="4838" spans="1:1" x14ac:dyDescent="0.2">
      <c r="A4838" s="4"/>
    </row>
    <row r="4839" spans="1:1" x14ac:dyDescent="0.2">
      <c r="A4839" s="4"/>
    </row>
    <row r="4840" spans="1:1" x14ac:dyDescent="0.2">
      <c r="A4840" s="4"/>
    </row>
    <row r="4841" spans="1:1" x14ac:dyDescent="0.2">
      <c r="A4841" s="4"/>
    </row>
    <row r="4842" spans="1:1" x14ac:dyDescent="0.2">
      <c r="A4842" s="4"/>
    </row>
    <row r="4843" spans="1:1" x14ac:dyDescent="0.2">
      <c r="A4843" s="4"/>
    </row>
    <row r="4844" spans="1:1" x14ac:dyDescent="0.2">
      <c r="A4844" s="4"/>
    </row>
    <row r="4845" spans="1:1" x14ac:dyDescent="0.2">
      <c r="A4845" s="4"/>
    </row>
    <row r="4846" spans="1:1" x14ac:dyDescent="0.2">
      <c r="A4846" s="4"/>
    </row>
    <row r="4847" spans="1:1" x14ac:dyDescent="0.2">
      <c r="A4847" s="4"/>
    </row>
    <row r="4848" spans="1:1" x14ac:dyDescent="0.2">
      <c r="A4848" s="4"/>
    </row>
    <row r="4849" spans="1:1" x14ac:dyDescent="0.2">
      <c r="A4849" s="4"/>
    </row>
    <row r="4850" spans="1:1" x14ac:dyDescent="0.2">
      <c r="A4850" s="4"/>
    </row>
    <row r="4851" spans="1:1" x14ac:dyDescent="0.2">
      <c r="A4851" s="4"/>
    </row>
    <row r="4852" spans="1:1" x14ac:dyDescent="0.2">
      <c r="A4852" s="4"/>
    </row>
    <row r="4853" spans="1:1" x14ac:dyDescent="0.2">
      <c r="A4853" s="4"/>
    </row>
    <row r="4854" spans="1:1" x14ac:dyDescent="0.2">
      <c r="A4854" s="4"/>
    </row>
    <row r="4855" spans="1:1" x14ac:dyDescent="0.2">
      <c r="A4855" s="4"/>
    </row>
    <row r="4856" spans="1:1" x14ac:dyDescent="0.2">
      <c r="A4856" s="4"/>
    </row>
    <row r="4857" spans="1:1" x14ac:dyDescent="0.2">
      <c r="A4857" s="4"/>
    </row>
    <row r="4858" spans="1:1" x14ac:dyDescent="0.2">
      <c r="A4858" s="4"/>
    </row>
    <row r="4859" spans="1:1" x14ac:dyDescent="0.2">
      <c r="A4859" s="4"/>
    </row>
    <row r="4860" spans="1:1" x14ac:dyDescent="0.2">
      <c r="A4860" s="4"/>
    </row>
    <row r="4861" spans="1:1" x14ac:dyDescent="0.2">
      <c r="A4861" s="4"/>
    </row>
    <row r="4862" spans="1:1" x14ac:dyDescent="0.2">
      <c r="A4862" s="4"/>
    </row>
    <row r="4863" spans="1:1" x14ac:dyDescent="0.2">
      <c r="A4863" s="4"/>
    </row>
    <row r="4864" spans="1:1" x14ac:dyDescent="0.2">
      <c r="A4864" s="4"/>
    </row>
    <row r="4865" spans="1:1" x14ac:dyDescent="0.2">
      <c r="A4865" s="4"/>
    </row>
    <row r="4866" spans="1:1" x14ac:dyDescent="0.2">
      <c r="A4866" s="4"/>
    </row>
    <row r="4867" spans="1:1" x14ac:dyDescent="0.2">
      <c r="A4867" s="4"/>
    </row>
    <row r="4868" spans="1:1" x14ac:dyDescent="0.2">
      <c r="A4868" s="4"/>
    </row>
    <row r="4869" spans="1:1" x14ac:dyDescent="0.2">
      <c r="A4869" s="4"/>
    </row>
    <row r="4870" spans="1:1" x14ac:dyDescent="0.2">
      <c r="A4870" s="4"/>
    </row>
    <row r="4871" spans="1:1" x14ac:dyDescent="0.2">
      <c r="A4871" s="4"/>
    </row>
    <row r="4872" spans="1:1" x14ac:dyDescent="0.2">
      <c r="A4872" s="4"/>
    </row>
    <row r="4873" spans="1:1" x14ac:dyDescent="0.2">
      <c r="A4873" s="4"/>
    </row>
    <row r="4874" spans="1:1" x14ac:dyDescent="0.2">
      <c r="A4874" s="4"/>
    </row>
    <row r="4875" spans="1:1" x14ac:dyDescent="0.2">
      <c r="A4875" s="4"/>
    </row>
    <row r="4876" spans="1:1" x14ac:dyDescent="0.2">
      <c r="A4876" s="4"/>
    </row>
    <row r="4877" spans="1:1" x14ac:dyDescent="0.2">
      <c r="A4877" s="4"/>
    </row>
    <row r="4878" spans="1:1" x14ac:dyDescent="0.2">
      <c r="A4878" s="4"/>
    </row>
    <row r="4879" spans="1:1" x14ac:dyDescent="0.2">
      <c r="A4879" s="4"/>
    </row>
    <row r="4880" spans="1:1" x14ac:dyDescent="0.2">
      <c r="A4880" s="4"/>
    </row>
    <row r="4881" spans="1:1" x14ac:dyDescent="0.2">
      <c r="A4881" s="4"/>
    </row>
    <row r="4882" spans="1:1" x14ac:dyDescent="0.2">
      <c r="A4882" s="4"/>
    </row>
    <row r="4883" spans="1:1" x14ac:dyDescent="0.2">
      <c r="A4883" s="4"/>
    </row>
    <row r="4884" spans="1:1" x14ac:dyDescent="0.2">
      <c r="A4884" s="4"/>
    </row>
    <row r="4885" spans="1:1" x14ac:dyDescent="0.2">
      <c r="A4885" s="4"/>
    </row>
    <row r="4886" spans="1:1" x14ac:dyDescent="0.2">
      <c r="A4886" s="4"/>
    </row>
    <row r="4887" spans="1:1" x14ac:dyDescent="0.2">
      <c r="A4887" s="4"/>
    </row>
    <row r="4888" spans="1:1" x14ac:dyDescent="0.2">
      <c r="A4888" s="4"/>
    </row>
    <row r="4889" spans="1:1" x14ac:dyDescent="0.2">
      <c r="A4889" s="4"/>
    </row>
    <row r="4890" spans="1:1" x14ac:dyDescent="0.2">
      <c r="A4890" s="4"/>
    </row>
    <row r="4891" spans="1:1" x14ac:dyDescent="0.2">
      <c r="A4891" s="4"/>
    </row>
    <row r="4892" spans="1:1" x14ac:dyDescent="0.2">
      <c r="A4892" s="4"/>
    </row>
    <row r="4893" spans="1:1" x14ac:dyDescent="0.2">
      <c r="A4893" s="4"/>
    </row>
    <row r="4894" spans="1:1" x14ac:dyDescent="0.2">
      <c r="A4894" s="4"/>
    </row>
    <row r="4895" spans="1:1" x14ac:dyDescent="0.2">
      <c r="A4895" s="4"/>
    </row>
    <row r="4896" spans="1:1" x14ac:dyDescent="0.2">
      <c r="A4896" s="4"/>
    </row>
    <row r="4897" spans="1:1" x14ac:dyDescent="0.2">
      <c r="A4897" s="4"/>
    </row>
    <row r="4898" spans="1:1" x14ac:dyDescent="0.2">
      <c r="A4898" s="4"/>
    </row>
    <row r="4899" spans="1:1" x14ac:dyDescent="0.2">
      <c r="A4899" s="4"/>
    </row>
    <row r="4900" spans="1:1" x14ac:dyDescent="0.2">
      <c r="A4900" s="4"/>
    </row>
    <row r="4901" spans="1:1" x14ac:dyDescent="0.2">
      <c r="A4901" s="4"/>
    </row>
    <row r="4902" spans="1:1" x14ac:dyDescent="0.2">
      <c r="A4902" s="4"/>
    </row>
    <row r="4903" spans="1:1" x14ac:dyDescent="0.2">
      <c r="A4903" s="4"/>
    </row>
    <row r="4904" spans="1:1" x14ac:dyDescent="0.2">
      <c r="A4904" s="4"/>
    </row>
    <row r="4905" spans="1:1" x14ac:dyDescent="0.2">
      <c r="A4905" s="4"/>
    </row>
    <row r="4906" spans="1:1" x14ac:dyDescent="0.2">
      <c r="A4906" s="4"/>
    </row>
    <row r="4907" spans="1:1" x14ac:dyDescent="0.2">
      <c r="A4907" s="4"/>
    </row>
    <row r="4908" spans="1:1" x14ac:dyDescent="0.2">
      <c r="A4908" s="4"/>
    </row>
    <row r="4909" spans="1:1" x14ac:dyDescent="0.2">
      <c r="A4909" s="4"/>
    </row>
    <row r="4910" spans="1:1" x14ac:dyDescent="0.2">
      <c r="A4910" s="4"/>
    </row>
    <row r="4911" spans="1:1" x14ac:dyDescent="0.2">
      <c r="A4911" s="4"/>
    </row>
    <row r="4912" spans="1:1" x14ac:dyDescent="0.2">
      <c r="A4912" s="4"/>
    </row>
    <row r="4913" spans="1:1" x14ac:dyDescent="0.2">
      <c r="A4913" s="4"/>
    </row>
    <row r="4914" spans="1:1" x14ac:dyDescent="0.2">
      <c r="A4914" s="4"/>
    </row>
    <row r="4915" spans="1:1" x14ac:dyDescent="0.2">
      <c r="A4915" s="4"/>
    </row>
    <row r="4916" spans="1:1" x14ac:dyDescent="0.2">
      <c r="A4916" s="4"/>
    </row>
    <row r="4917" spans="1:1" x14ac:dyDescent="0.2">
      <c r="A4917" s="4"/>
    </row>
    <row r="4918" spans="1:1" x14ac:dyDescent="0.2">
      <c r="A4918" s="4"/>
    </row>
    <row r="4919" spans="1:1" x14ac:dyDescent="0.2">
      <c r="A4919" s="4"/>
    </row>
    <row r="4920" spans="1:1" x14ac:dyDescent="0.2">
      <c r="A4920" s="4"/>
    </row>
    <row r="4921" spans="1:1" x14ac:dyDescent="0.2">
      <c r="A4921" s="4"/>
    </row>
    <row r="4922" spans="1:1" x14ac:dyDescent="0.2">
      <c r="A4922" s="4"/>
    </row>
    <row r="4923" spans="1:1" x14ac:dyDescent="0.2">
      <c r="A4923" s="4"/>
    </row>
    <row r="4924" spans="1:1" x14ac:dyDescent="0.2">
      <c r="A4924" s="4"/>
    </row>
    <row r="4925" spans="1:1" x14ac:dyDescent="0.2">
      <c r="A4925" s="4"/>
    </row>
    <row r="4926" spans="1:1" x14ac:dyDescent="0.2">
      <c r="A4926" s="4"/>
    </row>
    <row r="4927" spans="1:1" x14ac:dyDescent="0.2">
      <c r="A4927" s="4"/>
    </row>
    <row r="4928" spans="1:1" x14ac:dyDescent="0.2">
      <c r="A4928" s="4"/>
    </row>
    <row r="4929" spans="1:1" x14ac:dyDescent="0.2">
      <c r="A4929" s="4"/>
    </row>
    <row r="4930" spans="1:1" x14ac:dyDescent="0.2">
      <c r="A4930" s="4"/>
    </row>
    <row r="4931" spans="1:1" x14ac:dyDescent="0.2">
      <c r="A4931" s="4"/>
    </row>
    <row r="4932" spans="1:1" x14ac:dyDescent="0.2">
      <c r="A4932" s="4"/>
    </row>
    <row r="4933" spans="1:1" x14ac:dyDescent="0.2">
      <c r="A4933" s="4"/>
    </row>
    <row r="4934" spans="1:1" x14ac:dyDescent="0.2">
      <c r="A4934" s="4"/>
    </row>
    <row r="4935" spans="1:1" x14ac:dyDescent="0.2">
      <c r="A4935" s="4"/>
    </row>
    <row r="4936" spans="1:1" x14ac:dyDescent="0.2">
      <c r="A4936" s="4"/>
    </row>
    <row r="4937" spans="1:1" x14ac:dyDescent="0.2">
      <c r="A4937" s="4"/>
    </row>
    <row r="4938" spans="1:1" x14ac:dyDescent="0.2">
      <c r="A4938" s="4"/>
    </row>
    <row r="4939" spans="1:1" x14ac:dyDescent="0.2">
      <c r="A4939" s="4"/>
    </row>
    <row r="4940" spans="1:1" x14ac:dyDescent="0.2">
      <c r="A4940" s="4"/>
    </row>
    <row r="4941" spans="1:1" x14ac:dyDescent="0.2">
      <c r="A4941" s="4"/>
    </row>
    <row r="4942" spans="1:1" x14ac:dyDescent="0.2">
      <c r="A4942" s="4"/>
    </row>
    <row r="4943" spans="1:1" x14ac:dyDescent="0.2">
      <c r="A4943" s="4"/>
    </row>
    <row r="4944" spans="1:1" x14ac:dyDescent="0.2">
      <c r="A4944" s="4"/>
    </row>
    <row r="4945" spans="1:1" x14ac:dyDescent="0.2">
      <c r="A4945" s="4"/>
    </row>
    <row r="4946" spans="1:1" x14ac:dyDescent="0.2">
      <c r="A4946" s="4"/>
    </row>
    <row r="4947" spans="1:1" x14ac:dyDescent="0.2">
      <c r="A4947" s="4"/>
    </row>
    <row r="4948" spans="1:1" x14ac:dyDescent="0.2">
      <c r="A4948" s="4"/>
    </row>
    <row r="4949" spans="1:1" x14ac:dyDescent="0.2">
      <c r="A4949" s="4"/>
    </row>
    <row r="4950" spans="1:1" x14ac:dyDescent="0.2">
      <c r="A4950" s="4"/>
    </row>
    <row r="4951" spans="1:1" x14ac:dyDescent="0.2">
      <c r="A4951" s="4"/>
    </row>
    <row r="4952" spans="1:1" x14ac:dyDescent="0.2">
      <c r="A4952" s="4"/>
    </row>
    <row r="4953" spans="1:1" x14ac:dyDescent="0.2">
      <c r="A4953" s="4"/>
    </row>
    <row r="4954" spans="1:1" x14ac:dyDescent="0.2">
      <c r="A4954" s="4"/>
    </row>
    <row r="4955" spans="1:1" x14ac:dyDescent="0.2">
      <c r="A4955" s="4"/>
    </row>
    <row r="4956" spans="1:1" x14ac:dyDescent="0.2">
      <c r="A4956" s="4"/>
    </row>
    <row r="4957" spans="1:1" x14ac:dyDescent="0.2">
      <c r="A4957" s="4"/>
    </row>
    <row r="4958" spans="1:1" x14ac:dyDescent="0.2">
      <c r="A4958" s="4"/>
    </row>
    <row r="4959" spans="1:1" x14ac:dyDescent="0.2">
      <c r="A4959" s="4"/>
    </row>
    <row r="4960" spans="1:1" x14ac:dyDescent="0.2">
      <c r="A4960" s="4"/>
    </row>
    <row r="4961" spans="1:1" x14ac:dyDescent="0.2">
      <c r="A4961" s="4"/>
    </row>
    <row r="4962" spans="1:1" x14ac:dyDescent="0.2">
      <c r="A4962" s="4"/>
    </row>
    <row r="4963" spans="1:1" x14ac:dyDescent="0.2">
      <c r="A4963" s="4"/>
    </row>
    <row r="4964" spans="1:1" x14ac:dyDescent="0.2">
      <c r="A4964" s="4"/>
    </row>
    <row r="4965" spans="1:1" x14ac:dyDescent="0.2">
      <c r="A4965" s="4"/>
    </row>
    <row r="4966" spans="1:1" x14ac:dyDescent="0.2">
      <c r="A4966" s="4"/>
    </row>
    <row r="4967" spans="1:1" x14ac:dyDescent="0.2">
      <c r="A4967" s="4"/>
    </row>
    <row r="4968" spans="1:1" x14ac:dyDescent="0.2">
      <c r="A4968" s="4"/>
    </row>
    <row r="4969" spans="1:1" x14ac:dyDescent="0.2">
      <c r="A4969" s="4"/>
    </row>
    <row r="4970" spans="1:1" x14ac:dyDescent="0.2">
      <c r="A4970" s="4"/>
    </row>
    <row r="4971" spans="1:1" x14ac:dyDescent="0.2">
      <c r="A4971" s="4"/>
    </row>
    <row r="4972" spans="1:1" x14ac:dyDescent="0.2">
      <c r="A4972" s="4"/>
    </row>
    <row r="4973" spans="1:1" x14ac:dyDescent="0.2">
      <c r="A4973" s="4"/>
    </row>
    <row r="4974" spans="1:1" x14ac:dyDescent="0.2">
      <c r="A4974" s="4"/>
    </row>
    <row r="4975" spans="1:1" x14ac:dyDescent="0.2">
      <c r="A4975" s="4"/>
    </row>
    <row r="4976" spans="1:1" x14ac:dyDescent="0.2">
      <c r="A4976" s="4"/>
    </row>
    <row r="4977" spans="1:1" x14ac:dyDescent="0.2">
      <c r="A4977" s="4"/>
    </row>
    <row r="4978" spans="1:1" x14ac:dyDescent="0.2">
      <c r="A4978" s="4"/>
    </row>
    <row r="4979" spans="1:1" x14ac:dyDescent="0.2">
      <c r="A4979" s="4"/>
    </row>
    <row r="4980" spans="1:1" x14ac:dyDescent="0.2">
      <c r="A4980" s="4"/>
    </row>
    <row r="4981" spans="1:1" x14ac:dyDescent="0.2">
      <c r="A4981" s="4"/>
    </row>
    <row r="4982" spans="1:1" x14ac:dyDescent="0.2">
      <c r="A4982" s="4"/>
    </row>
    <row r="4983" spans="1:1" x14ac:dyDescent="0.2">
      <c r="A4983" s="4"/>
    </row>
    <row r="4984" spans="1:1" x14ac:dyDescent="0.2">
      <c r="A4984" s="4"/>
    </row>
    <row r="4985" spans="1:1" x14ac:dyDescent="0.2">
      <c r="A4985" s="4"/>
    </row>
    <row r="4986" spans="1:1" x14ac:dyDescent="0.2">
      <c r="A4986" s="4"/>
    </row>
    <row r="4987" spans="1:1" x14ac:dyDescent="0.2">
      <c r="A4987" s="4"/>
    </row>
    <row r="4988" spans="1:1" x14ac:dyDescent="0.2">
      <c r="A4988" s="4"/>
    </row>
    <row r="4989" spans="1:1" x14ac:dyDescent="0.2">
      <c r="A4989" s="4"/>
    </row>
    <row r="4990" spans="1:1" x14ac:dyDescent="0.2">
      <c r="A4990" s="4"/>
    </row>
    <row r="4991" spans="1:1" x14ac:dyDescent="0.2">
      <c r="A4991" s="4"/>
    </row>
    <row r="4992" spans="1:1" x14ac:dyDescent="0.2">
      <c r="A4992" s="4"/>
    </row>
    <row r="4993" spans="1:1" x14ac:dyDescent="0.2">
      <c r="A4993" s="4"/>
    </row>
    <row r="4994" spans="1:1" x14ac:dyDescent="0.2">
      <c r="A4994" s="4"/>
    </row>
    <row r="4995" spans="1:1" x14ac:dyDescent="0.2">
      <c r="A4995" s="4"/>
    </row>
    <row r="4996" spans="1:1" x14ac:dyDescent="0.2">
      <c r="A4996" s="4"/>
    </row>
    <row r="4997" spans="1:1" x14ac:dyDescent="0.2">
      <c r="A4997" s="4"/>
    </row>
    <row r="4998" spans="1:1" x14ac:dyDescent="0.2">
      <c r="A4998" s="4"/>
    </row>
    <row r="4999" spans="1:1" x14ac:dyDescent="0.2">
      <c r="A4999" s="4"/>
    </row>
    <row r="5000" spans="1:1" x14ac:dyDescent="0.2">
      <c r="A5000" s="4"/>
    </row>
    <row r="5001" spans="1:1" x14ac:dyDescent="0.2">
      <c r="A5001" s="4"/>
    </row>
    <row r="5002" spans="1:1" x14ac:dyDescent="0.2">
      <c r="A5002" s="4"/>
    </row>
    <row r="5003" spans="1:1" x14ac:dyDescent="0.2">
      <c r="A5003" s="4"/>
    </row>
    <row r="5004" spans="1:1" x14ac:dyDescent="0.2">
      <c r="A5004" s="4"/>
    </row>
    <row r="5005" spans="1:1" x14ac:dyDescent="0.2">
      <c r="A5005" s="4"/>
    </row>
    <row r="5006" spans="1:1" x14ac:dyDescent="0.2">
      <c r="A5006" s="4"/>
    </row>
    <row r="5007" spans="1:1" x14ac:dyDescent="0.2">
      <c r="A5007" s="4"/>
    </row>
    <row r="5008" spans="1:1" x14ac:dyDescent="0.2">
      <c r="A5008" s="4"/>
    </row>
    <row r="5009" spans="1:1" x14ac:dyDescent="0.2">
      <c r="A5009" s="4"/>
    </row>
    <row r="5010" spans="1:1" x14ac:dyDescent="0.2">
      <c r="A5010" s="4"/>
    </row>
    <row r="5011" spans="1:1" x14ac:dyDescent="0.2">
      <c r="A5011" s="4"/>
    </row>
    <row r="5012" spans="1:1" x14ac:dyDescent="0.2">
      <c r="A5012" s="4"/>
    </row>
    <row r="5013" spans="1:1" x14ac:dyDescent="0.2">
      <c r="A5013" s="4"/>
    </row>
    <row r="5014" spans="1:1" x14ac:dyDescent="0.2">
      <c r="A5014" s="4"/>
    </row>
    <row r="5015" spans="1:1" x14ac:dyDescent="0.2">
      <c r="A5015" s="4"/>
    </row>
    <row r="5016" spans="1:1" x14ac:dyDescent="0.2">
      <c r="A5016" s="4"/>
    </row>
    <row r="5017" spans="1:1" x14ac:dyDescent="0.2">
      <c r="A5017" s="4"/>
    </row>
    <row r="5018" spans="1:1" x14ac:dyDescent="0.2">
      <c r="A5018" s="4"/>
    </row>
    <row r="5019" spans="1:1" x14ac:dyDescent="0.2">
      <c r="A5019" s="4"/>
    </row>
    <row r="5020" spans="1:1" x14ac:dyDescent="0.2">
      <c r="A5020" s="4"/>
    </row>
    <row r="5021" spans="1:1" x14ac:dyDescent="0.2">
      <c r="A5021" s="4"/>
    </row>
    <row r="5022" spans="1:1" x14ac:dyDescent="0.2">
      <c r="A5022" s="4"/>
    </row>
    <row r="5023" spans="1:1" x14ac:dyDescent="0.2">
      <c r="A5023" s="4"/>
    </row>
    <row r="5024" spans="1:1" x14ac:dyDescent="0.2">
      <c r="A5024" s="4"/>
    </row>
    <row r="5025" spans="1:1" x14ac:dyDescent="0.2">
      <c r="A5025" s="4"/>
    </row>
    <row r="5026" spans="1:1" x14ac:dyDescent="0.2">
      <c r="A5026" s="4"/>
    </row>
    <row r="5027" spans="1:1" x14ac:dyDescent="0.2">
      <c r="A5027" s="4"/>
    </row>
    <row r="5028" spans="1:1" x14ac:dyDescent="0.2">
      <c r="A5028" s="4"/>
    </row>
    <row r="5029" spans="1:1" x14ac:dyDescent="0.2">
      <c r="A5029" s="4"/>
    </row>
    <row r="5030" spans="1:1" x14ac:dyDescent="0.2">
      <c r="A5030" s="4"/>
    </row>
    <row r="5031" spans="1:1" x14ac:dyDescent="0.2">
      <c r="A5031" s="4"/>
    </row>
    <row r="5032" spans="1:1" x14ac:dyDescent="0.2">
      <c r="A5032" s="4"/>
    </row>
    <row r="5033" spans="1:1" x14ac:dyDescent="0.2">
      <c r="A5033" s="4"/>
    </row>
    <row r="5034" spans="1:1" x14ac:dyDescent="0.2">
      <c r="A5034" s="4"/>
    </row>
    <row r="5035" spans="1:1" x14ac:dyDescent="0.2">
      <c r="A5035" s="4"/>
    </row>
    <row r="5036" spans="1:1" x14ac:dyDescent="0.2">
      <c r="A5036" s="4"/>
    </row>
    <row r="5037" spans="1:1" x14ac:dyDescent="0.2">
      <c r="A5037" s="4"/>
    </row>
    <row r="5038" spans="1:1" x14ac:dyDescent="0.2">
      <c r="A5038" s="4"/>
    </row>
    <row r="5039" spans="1:1" x14ac:dyDescent="0.2">
      <c r="A5039" s="4"/>
    </row>
    <row r="5040" spans="1:1" x14ac:dyDescent="0.2">
      <c r="A5040" s="4"/>
    </row>
    <row r="5041" spans="1:1" x14ac:dyDescent="0.2">
      <c r="A5041" s="4"/>
    </row>
    <row r="5042" spans="1:1" x14ac:dyDescent="0.2">
      <c r="A5042" s="4"/>
    </row>
    <row r="5043" spans="1:1" x14ac:dyDescent="0.2">
      <c r="A5043" s="4"/>
    </row>
    <row r="5044" spans="1:1" x14ac:dyDescent="0.2">
      <c r="A5044" s="4"/>
    </row>
    <row r="5045" spans="1:1" x14ac:dyDescent="0.2">
      <c r="A5045" s="4"/>
    </row>
    <row r="5046" spans="1:1" x14ac:dyDescent="0.2">
      <c r="A5046" s="4"/>
    </row>
    <row r="5047" spans="1:1" x14ac:dyDescent="0.2">
      <c r="A5047" s="4"/>
    </row>
    <row r="5048" spans="1:1" x14ac:dyDescent="0.2">
      <c r="A5048" s="4"/>
    </row>
    <row r="5049" spans="1:1" x14ac:dyDescent="0.2">
      <c r="A5049" s="4"/>
    </row>
    <row r="5050" spans="1:1" x14ac:dyDescent="0.2">
      <c r="A5050" s="4"/>
    </row>
    <row r="5051" spans="1:1" x14ac:dyDescent="0.2">
      <c r="A5051" s="4"/>
    </row>
    <row r="5052" spans="1:1" x14ac:dyDescent="0.2">
      <c r="A5052" s="4"/>
    </row>
    <row r="5053" spans="1:1" x14ac:dyDescent="0.2">
      <c r="A5053" s="4"/>
    </row>
    <row r="5054" spans="1:1" x14ac:dyDescent="0.2">
      <c r="A5054" s="4"/>
    </row>
    <row r="5055" spans="1:1" x14ac:dyDescent="0.2">
      <c r="A5055" s="4"/>
    </row>
    <row r="5056" spans="1:1" x14ac:dyDescent="0.2">
      <c r="A5056" s="4"/>
    </row>
    <row r="5057" spans="1:1" x14ac:dyDescent="0.2">
      <c r="A5057" s="4"/>
    </row>
    <row r="5058" spans="1:1" x14ac:dyDescent="0.2">
      <c r="A5058" s="4"/>
    </row>
    <row r="5059" spans="1:1" x14ac:dyDescent="0.2">
      <c r="A5059" s="4"/>
    </row>
    <row r="5060" spans="1:1" x14ac:dyDescent="0.2">
      <c r="A5060" s="4"/>
    </row>
    <row r="5061" spans="1:1" x14ac:dyDescent="0.2">
      <c r="A5061" s="4"/>
    </row>
    <row r="5062" spans="1:1" x14ac:dyDescent="0.2">
      <c r="A5062" s="4"/>
    </row>
    <row r="5063" spans="1:1" x14ac:dyDescent="0.2">
      <c r="A5063" s="4"/>
    </row>
    <row r="5064" spans="1:1" x14ac:dyDescent="0.2">
      <c r="A5064" s="4"/>
    </row>
    <row r="5065" spans="1:1" x14ac:dyDescent="0.2">
      <c r="A5065" s="4"/>
    </row>
    <row r="5066" spans="1:1" x14ac:dyDescent="0.2">
      <c r="A5066" s="4"/>
    </row>
    <row r="5067" spans="1:1" x14ac:dyDescent="0.2">
      <c r="A5067" s="4"/>
    </row>
    <row r="5068" spans="1:1" x14ac:dyDescent="0.2">
      <c r="A5068" s="4"/>
    </row>
    <row r="5069" spans="1:1" x14ac:dyDescent="0.2">
      <c r="A5069" s="4"/>
    </row>
    <row r="5070" spans="1:1" x14ac:dyDescent="0.2">
      <c r="A5070" s="4"/>
    </row>
    <row r="5071" spans="1:1" x14ac:dyDescent="0.2">
      <c r="A5071" s="4"/>
    </row>
    <row r="5072" spans="1:1" x14ac:dyDescent="0.2">
      <c r="A5072" s="4"/>
    </row>
    <row r="5073" spans="1:1" x14ac:dyDescent="0.2">
      <c r="A5073" s="4"/>
    </row>
    <row r="5074" spans="1:1" x14ac:dyDescent="0.2">
      <c r="A5074" s="4"/>
    </row>
    <row r="5075" spans="1:1" x14ac:dyDescent="0.2">
      <c r="A5075" s="4"/>
    </row>
    <row r="5076" spans="1:1" x14ac:dyDescent="0.2">
      <c r="A5076" s="4"/>
    </row>
    <row r="5077" spans="1:1" x14ac:dyDescent="0.2">
      <c r="A5077" s="4"/>
    </row>
    <row r="5078" spans="1:1" x14ac:dyDescent="0.2">
      <c r="A5078" s="4"/>
    </row>
    <row r="5079" spans="1:1" x14ac:dyDescent="0.2">
      <c r="A5079" s="4"/>
    </row>
    <row r="5080" spans="1:1" x14ac:dyDescent="0.2">
      <c r="A5080" s="4"/>
    </row>
    <row r="5081" spans="1:1" x14ac:dyDescent="0.2">
      <c r="A5081" s="4"/>
    </row>
    <row r="5082" spans="1:1" x14ac:dyDescent="0.2">
      <c r="A5082" s="4"/>
    </row>
    <row r="5083" spans="1:1" x14ac:dyDescent="0.2">
      <c r="A5083" s="4"/>
    </row>
    <row r="5084" spans="1:1" x14ac:dyDescent="0.2">
      <c r="A5084" s="4"/>
    </row>
    <row r="5085" spans="1:1" x14ac:dyDescent="0.2">
      <c r="A5085" s="4"/>
    </row>
    <row r="5086" spans="1:1" x14ac:dyDescent="0.2">
      <c r="A5086" s="4"/>
    </row>
    <row r="5087" spans="1:1" x14ac:dyDescent="0.2">
      <c r="A5087" s="4"/>
    </row>
    <row r="5088" spans="1:1" x14ac:dyDescent="0.2">
      <c r="A5088" s="4"/>
    </row>
    <row r="5089" spans="1:1" x14ac:dyDescent="0.2">
      <c r="A5089" s="4"/>
    </row>
    <row r="5090" spans="1:1" x14ac:dyDescent="0.2">
      <c r="A5090" s="4"/>
    </row>
    <row r="5091" spans="1:1" x14ac:dyDescent="0.2">
      <c r="A5091" s="4"/>
    </row>
    <row r="5092" spans="1:1" x14ac:dyDescent="0.2">
      <c r="A5092" s="4"/>
    </row>
    <row r="5093" spans="1:1" x14ac:dyDescent="0.2">
      <c r="A5093" s="4"/>
    </row>
    <row r="5094" spans="1:1" x14ac:dyDescent="0.2">
      <c r="A5094" s="4"/>
    </row>
    <row r="5095" spans="1:1" x14ac:dyDescent="0.2">
      <c r="A5095" s="4"/>
    </row>
    <row r="5096" spans="1:1" x14ac:dyDescent="0.2">
      <c r="A5096" s="4"/>
    </row>
    <row r="5097" spans="1:1" x14ac:dyDescent="0.2">
      <c r="A5097" s="4"/>
    </row>
    <row r="5098" spans="1:1" x14ac:dyDescent="0.2">
      <c r="A5098" s="4"/>
    </row>
    <row r="5099" spans="1:1" x14ac:dyDescent="0.2">
      <c r="A5099" s="4"/>
    </row>
    <row r="5100" spans="1:1" x14ac:dyDescent="0.2">
      <c r="A5100" s="4"/>
    </row>
    <row r="5101" spans="1:1" x14ac:dyDescent="0.2">
      <c r="A5101" s="4"/>
    </row>
    <row r="5102" spans="1:1" x14ac:dyDescent="0.2">
      <c r="A5102" s="4"/>
    </row>
    <row r="5103" spans="1:1" x14ac:dyDescent="0.2">
      <c r="A5103" s="4"/>
    </row>
    <row r="5104" spans="1:1" x14ac:dyDescent="0.2">
      <c r="A5104" s="4"/>
    </row>
    <row r="5105" spans="1:1" x14ac:dyDescent="0.2">
      <c r="A5105" s="4"/>
    </row>
    <row r="5106" spans="1:1" x14ac:dyDescent="0.2">
      <c r="A5106" s="4"/>
    </row>
    <row r="5107" spans="1:1" x14ac:dyDescent="0.2">
      <c r="A5107" s="4"/>
    </row>
    <row r="5108" spans="1:1" x14ac:dyDescent="0.2">
      <c r="A5108" s="4"/>
    </row>
    <row r="5109" spans="1:1" x14ac:dyDescent="0.2">
      <c r="A5109" s="4"/>
    </row>
    <row r="5110" spans="1:1" x14ac:dyDescent="0.2">
      <c r="A5110" s="4"/>
    </row>
    <row r="5111" spans="1:1" x14ac:dyDescent="0.2">
      <c r="A5111" s="4"/>
    </row>
    <row r="5112" spans="1:1" x14ac:dyDescent="0.2">
      <c r="A5112" s="4"/>
    </row>
    <row r="5113" spans="1:1" x14ac:dyDescent="0.2">
      <c r="A5113" s="4"/>
    </row>
    <row r="5114" spans="1:1" x14ac:dyDescent="0.2">
      <c r="A5114" s="4"/>
    </row>
    <row r="5115" spans="1:1" x14ac:dyDescent="0.2">
      <c r="A5115" s="4"/>
    </row>
    <row r="5116" spans="1:1" x14ac:dyDescent="0.2">
      <c r="A5116" s="4"/>
    </row>
    <row r="5117" spans="1:1" x14ac:dyDescent="0.2">
      <c r="A5117" s="4"/>
    </row>
    <row r="5118" spans="1:1" x14ac:dyDescent="0.2">
      <c r="A5118" s="4"/>
    </row>
    <row r="5119" spans="1:1" x14ac:dyDescent="0.2">
      <c r="A5119" s="4"/>
    </row>
    <row r="5120" spans="1:1" x14ac:dyDescent="0.2">
      <c r="A5120" s="4"/>
    </row>
    <row r="5121" spans="1:1" x14ac:dyDescent="0.2">
      <c r="A5121" s="4"/>
    </row>
    <row r="5122" spans="1:1" x14ac:dyDescent="0.2">
      <c r="A5122" s="4"/>
    </row>
    <row r="5123" spans="1:1" x14ac:dyDescent="0.2">
      <c r="A5123" s="4"/>
    </row>
    <row r="5124" spans="1:1" x14ac:dyDescent="0.2">
      <c r="A5124" s="4"/>
    </row>
    <row r="5125" spans="1:1" x14ac:dyDescent="0.2">
      <c r="A5125" s="4"/>
    </row>
    <row r="5126" spans="1:1" x14ac:dyDescent="0.2">
      <c r="A5126" s="4"/>
    </row>
    <row r="5127" spans="1:1" x14ac:dyDescent="0.2">
      <c r="A5127" s="4"/>
    </row>
    <row r="5128" spans="1:1" x14ac:dyDescent="0.2">
      <c r="A5128" s="4"/>
    </row>
    <row r="5129" spans="1:1" x14ac:dyDescent="0.2">
      <c r="A5129" s="4"/>
    </row>
    <row r="5130" spans="1:1" x14ac:dyDescent="0.2">
      <c r="A5130" s="4"/>
    </row>
    <row r="5131" spans="1:1" x14ac:dyDescent="0.2">
      <c r="A5131" s="4"/>
    </row>
    <row r="5132" spans="1:1" x14ac:dyDescent="0.2">
      <c r="A5132" s="4"/>
    </row>
    <row r="5133" spans="1:1" x14ac:dyDescent="0.2">
      <c r="A5133" s="4"/>
    </row>
    <row r="5134" spans="1:1" x14ac:dyDescent="0.2">
      <c r="A5134" s="4"/>
    </row>
    <row r="5135" spans="1:1" x14ac:dyDescent="0.2">
      <c r="A5135" s="4"/>
    </row>
    <row r="5136" spans="1:1" x14ac:dyDescent="0.2">
      <c r="A5136" s="4"/>
    </row>
    <row r="5137" spans="1:1" x14ac:dyDescent="0.2">
      <c r="A5137" s="4"/>
    </row>
    <row r="5138" spans="1:1" x14ac:dyDescent="0.2">
      <c r="A5138" s="4"/>
    </row>
    <row r="5139" spans="1:1" x14ac:dyDescent="0.2">
      <c r="A5139" s="4"/>
    </row>
    <row r="5140" spans="1:1" x14ac:dyDescent="0.2">
      <c r="A5140" s="4"/>
    </row>
    <row r="5141" spans="1:1" x14ac:dyDescent="0.2">
      <c r="A5141" s="4"/>
    </row>
    <row r="5142" spans="1:1" x14ac:dyDescent="0.2">
      <c r="A5142" s="4"/>
    </row>
    <row r="5143" spans="1:1" x14ac:dyDescent="0.2">
      <c r="A5143" s="4"/>
    </row>
    <row r="5144" spans="1:1" x14ac:dyDescent="0.2">
      <c r="A5144" s="4"/>
    </row>
    <row r="5145" spans="1:1" x14ac:dyDescent="0.2">
      <c r="A5145" s="4"/>
    </row>
    <row r="5146" spans="1:1" x14ac:dyDescent="0.2">
      <c r="A5146" s="4"/>
    </row>
    <row r="5147" spans="1:1" x14ac:dyDescent="0.2">
      <c r="A5147" s="4"/>
    </row>
    <row r="5148" spans="1:1" x14ac:dyDescent="0.2">
      <c r="A5148" s="4"/>
    </row>
    <row r="5149" spans="1:1" x14ac:dyDescent="0.2">
      <c r="A5149" s="4"/>
    </row>
    <row r="5150" spans="1:1" x14ac:dyDescent="0.2">
      <c r="A5150" s="4"/>
    </row>
    <row r="5151" spans="1:1" x14ac:dyDescent="0.2">
      <c r="A5151" s="4"/>
    </row>
    <row r="5152" spans="1:1" x14ac:dyDescent="0.2">
      <c r="A5152" s="4"/>
    </row>
    <row r="5153" spans="1:1" x14ac:dyDescent="0.2">
      <c r="A5153" s="4"/>
    </row>
    <row r="5154" spans="1:1" x14ac:dyDescent="0.2">
      <c r="A5154" s="4"/>
    </row>
    <row r="5155" spans="1:1" x14ac:dyDescent="0.2">
      <c r="A5155" s="4"/>
    </row>
    <row r="5156" spans="1:1" x14ac:dyDescent="0.2">
      <c r="A5156" s="4"/>
    </row>
    <row r="5157" spans="1:1" x14ac:dyDescent="0.2">
      <c r="A5157" s="4"/>
    </row>
    <row r="5158" spans="1:1" x14ac:dyDescent="0.2">
      <c r="A5158" s="4"/>
    </row>
    <row r="5159" spans="1:1" x14ac:dyDescent="0.2">
      <c r="A5159" s="4"/>
    </row>
    <row r="5160" spans="1:1" x14ac:dyDescent="0.2">
      <c r="A5160" s="4"/>
    </row>
    <row r="5161" spans="1:1" x14ac:dyDescent="0.2">
      <c r="A5161" s="4"/>
    </row>
    <row r="5162" spans="1:1" x14ac:dyDescent="0.2">
      <c r="A5162" s="4"/>
    </row>
    <row r="5163" spans="1:1" x14ac:dyDescent="0.2">
      <c r="A5163" s="4"/>
    </row>
    <row r="5164" spans="1:1" x14ac:dyDescent="0.2">
      <c r="A5164" s="4"/>
    </row>
    <row r="5165" spans="1:1" x14ac:dyDescent="0.2">
      <c r="A5165" s="4"/>
    </row>
    <row r="5166" spans="1:1" x14ac:dyDescent="0.2">
      <c r="A5166" s="4"/>
    </row>
    <row r="5167" spans="1:1" x14ac:dyDescent="0.2">
      <c r="A5167" s="4"/>
    </row>
    <row r="5168" spans="1:1" x14ac:dyDescent="0.2">
      <c r="A5168" s="4"/>
    </row>
    <row r="5169" spans="1:1" x14ac:dyDescent="0.2">
      <c r="A5169" s="4"/>
    </row>
    <row r="5170" spans="1:1" x14ac:dyDescent="0.2">
      <c r="A5170" s="4"/>
    </row>
    <row r="5171" spans="1:1" x14ac:dyDescent="0.2">
      <c r="A5171" s="4"/>
    </row>
    <row r="5172" spans="1:1" x14ac:dyDescent="0.2">
      <c r="A5172" s="4"/>
    </row>
    <row r="5173" spans="1:1" x14ac:dyDescent="0.2">
      <c r="A5173" s="4"/>
    </row>
    <row r="5174" spans="1:1" x14ac:dyDescent="0.2">
      <c r="A5174" s="4"/>
    </row>
    <row r="5175" spans="1:1" x14ac:dyDescent="0.2">
      <c r="A5175" s="4"/>
    </row>
    <row r="5176" spans="1:1" x14ac:dyDescent="0.2">
      <c r="A5176" s="4"/>
    </row>
    <row r="5177" spans="1:1" x14ac:dyDescent="0.2">
      <c r="A5177" s="4"/>
    </row>
    <row r="5178" spans="1:1" x14ac:dyDescent="0.2">
      <c r="A5178" s="4"/>
    </row>
    <row r="5179" spans="1:1" x14ac:dyDescent="0.2">
      <c r="A5179" s="4"/>
    </row>
    <row r="5180" spans="1:1" x14ac:dyDescent="0.2">
      <c r="A5180" s="4"/>
    </row>
    <row r="5181" spans="1:1" x14ac:dyDescent="0.2">
      <c r="A5181" s="4"/>
    </row>
    <row r="5182" spans="1:1" x14ac:dyDescent="0.2">
      <c r="A5182" s="4"/>
    </row>
    <row r="5183" spans="1:1" x14ac:dyDescent="0.2">
      <c r="A5183" s="4"/>
    </row>
    <row r="5184" spans="1:1" x14ac:dyDescent="0.2">
      <c r="A5184" s="4"/>
    </row>
    <row r="5185" spans="1:1" x14ac:dyDescent="0.2">
      <c r="A5185" s="4"/>
    </row>
    <row r="5186" spans="1:1" x14ac:dyDescent="0.2">
      <c r="A5186" s="4"/>
    </row>
    <row r="5187" spans="1:1" x14ac:dyDescent="0.2">
      <c r="A5187" s="4"/>
    </row>
    <row r="5188" spans="1:1" x14ac:dyDescent="0.2">
      <c r="A5188" s="4"/>
    </row>
    <row r="5189" spans="1:1" x14ac:dyDescent="0.2">
      <c r="A5189" s="4"/>
    </row>
    <row r="5190" spans="1:1" x14ac:dyDescent="0.2">
      <c r="A5190" s="4"/>
    </row>
    <row r="5191" spans="1:1" x14ac:dyDescent="0.2">
      <c r="A5191" s="4"/>
    </row>
    <row r="5192" spans="1:1" x14ac:dyDescent="0.2">
      <c r="A5192" s="4"/>
    </row>
    <row r="5193" spans="1:1" x14ac:dyDescent="0.2">
      <c r="A5193" s="4"/>
    </row>
    <row r="5194" spans="1:1" x14ac:dyDescent="0.2">
      <c r="A5194" s="4"/>
    </row>
    <row r="5195" spans="1:1" x14ac:dyDescent="0.2">
      <c r="A5195" s="4"/>
    </row>
    <row r="5196" spans="1:1" x14ac:dyDescent="0.2">
      <c r="A5196" s="4"/>
    </row>
    <row r="5197" spans="1:1" x14ac:dyDescent="0.2">
      <c r="A5197" s="4"/>
    </row>
    <row r="5198" spans="1:1" x14ac:dyDescent="0.2">
      <c r="A5198" s="4"/>
    </row>
    <row r="5199" spans="1:1" x14ac:dyDescent="0.2">
      <c r="A5199" s="4"/>
    </row>
    <row r="5200" spans="1:1" x14ac:dyDescent="0.2">
      <c r="A5200" s="4"/>
    </row>
    <row r="5201" spans="1:1" x14ac:dyDescent="0.2">
      <c r="A5201" s="4"/>
    </row>
    <row r="5202" spans="1:1" x14ac:dyDescent="0.2">
      <c r="A5202" s="4"/>
    </row>
    <row r="5203" spans="1:1" x14ac:dyDescent="0.2">
      <c r="A5203" s="4"/>
    </row>
    <row r="5204" spans="1:1" x14ac:dyDescent="0.2">
      <c r="A5204" s="4"/>
    </row>
    <row r="5205" spans="1:1" x14ac:dyDescent="0.2">
      <c r="A5205" s="4"/>
    </row>
    <row r="5206" spans="1:1" x14ac:dyDescent="0.2">
      <c r="A5206" s="4"/>
    </row>
    <row r="5207" spans="1:1" x14ac:dyDescent="0.2">
      <c r="A5207" s="4"/>
    </row>
    <row r="5208" spans="1:1" x14ac:dyDescent="0.2">
      <c r="A5208" s="4"/>
    </row>
    <row r="5209" spans="1:1" x14ac:dyDescent="0.2">
      <c r="A5209" s="4"/>
    </row>
    <row r="5210" spans="1:1" x14ac:dyDescent="0.2">
      <c r="A5210" s="4"/>
    </row>
    <row r="5211" spans="1:1" x14ac:dyDescent="0.2">
      <c r="A5211" s="4"/>
    </row>
    <row r="5212" spans="1:1" x14ac:dyDescent="0.2">
      <c r="A5212" s="4"/>
    </row>
    <row r="5213" spans="1:1" x14ac:dyDescent="0.2">
      <c r="A5213" s="4"/>
    </row>
    <row r="5214" spans="1:1" x14ac:dyDescent="0.2">
      <c r="A5214" s="4"/>
    </row>
    <row r="5215" spans="1:1" x14ac:dyDescent="0.2">
      <c r="A5215" s="4"/>
    </row>
    <row r="5216" spans="1:1" x14ac:dyDescent="0.2">
      <c r="A5216" s="4"/>
    </row>
    <row r="5217" spans="1:1" x14ac:dyDescent="0.2">
      <c r="A5217" s="4"/>
    </row>
    <row r="5218" spans="1:1" x14ac:dyDescent="0.2">
      <c r="A5218" s="4"/>
    </row>
    <row r="5219" spans="1:1" x14ac:dyDescent="0.2">
      <c r="A5219" s="4"/>
    </row>
    <row r="5220" spans="1:1" x14ac:dyDescent="0.2">
      <c r="A5220" s="4"/>
    </row>
    <row r="5221" spans="1:1" x14ac:dyDescent="0.2">
      <c r="A5221" s="4"/>
    </row>
    <row r="5222" spans="1:1" x14ac:dyDescent="0.2">
      <c r="A5222" s="4"/>
    </row>
    <row r="5223" spans="1:1" x14ac:dyDescent="0.2">
      <c r="A5223" s="4"/>
    </row>
    <row r="5224" spans="1:1" x14ac:dyDescent="0.2">
      <c r="A5224" s="4"/>
    </row>
    <row r="5225" spans="1:1" x14ac:dyDescent="0.2">
      <c r="A5225" s="4"/>
    </row>
    <row r="5226" spans="1:1" x14ac:dyDescent="0.2">
      <c r="A5226" s="4"/>
    </row>
    <row r="5227" spans="1:1" x14ac:dyDescent="0.2">
      <c r="A5227" s="4"/>
    </row>
    <row r="5228" spans="1:1" x14ac:dyDescent="0.2">
      <c r="A5228" s="4"/>
    </row>
    <row r="5229" spans="1:1" x14ac:dyDescent="0.2">
      <c r="A5229" s="4"/>
    </row>
    <row r="5230" spans="1:1" x14ac:dyDescent="0.2">
      <c r="A5230" s="4"/>
    </row>
    <row r="5231" spans="1:1" x14ac:dyDescent="0.2">
      <c r="A5231" s="4"/>
    </row>
    <row r="5232" spans="1:1" x14ac:dyDescent="0.2">
      <c r="A5232" s="4"/>
    </row>
    <row r="5233" spans="1:1" x14ac:dyDescent="0.2">
      <c r="A5233" s="4"/>
    </row>
    <row r="5234" spans="1:1" x14ac:dyDescent="0.2">
      <c r="A5234" s="4"/>
    </row>
    <row r="5235" spans="1:1" x14ac:dyDescent="0.2">
      <c r="A5235" s="4"/>
    </row>
    <row r="5236" spans="1:1" x14ac:dyDescent="0.2">
      <c r="A5236" s="4"/>
    </row>
    <row r="5237" spans="1:1" x14ac:dyDescent="0.2">
      <c r="A5237" s="4"/>
    </row>
    <row r="5238" spans="1:1" x14ac:dyDescent="0.2">
      <c r="A5238" s="4"/>
    </row>
    <row r="5239" spans="1:1" x14ac:dyDescent="0.2">
      <c r="A5239" s="4"/>
    </row>
    <row r="5240" spans="1:1" x14ac:dyDescent="0.2">
      <c r="A5240" s="4"/>
    </row>
    <row r="5241" spans="1:1" x14ac:dyDescent="0.2">
      <c r="A5241" s="4"/>
    </row>
    <row r="5242" spans="1:1" x14ac:dyDescent="0.2">
      <c r="A5242" s="4"/>
    </row>
    <row r="5243" spans="1:1" x14ac:dyDescent="0.2">
      <c r="A5243" s="4"/>
    </row>
    <row r="5244" spans="1:1" x14ac:dyDescent="0.2">
      <c r="A5244" s="4"/>
    </row>
    <row r="5245" spans="1:1" x14ac:dyDescent="0.2">
      <c r="A5245" s="4"/>
    </row>
    <row r="5246" spans="1:1" x14ac:dyDescent="0.2">
      <c r="A5246" s="4"/>
    </row>
    <row r="5247" spans="1:1" x14ac:dyDescent="0.2">
      <c r="A5247" s="4"/>
    </row>
    <row r="5248" spans="1:1" x14ac:dyDescent="0.2">
      <c r="A5248" s="4"/>
    </row>
    <row r="5249" spans="1:1" x14ac:dyDescent="0.2">
      <c r="A5249" s="4"/>
    </row>
    <row r="5250" spans="1:1" x14ac:dyDescent="0.2">
      <c r="A5250" s="4"/>
    </row>
    <row r="5251" spans="1:1" x14ac:dyDescent="0.2">
      <c r="A5251" s="4"/>
    </row>
    <row r="5252" spans="1:1" x14ac:dyDescent="0.2">
      <c r="A5252" s="4"/>
    </row>
    <row r="5253" spans="1:1" x14ac:dyDescent="0.2">
      <c r="A5253" s="4"/>
    </row>
    <row r="5254" spans="1:1" x14ac:dyDescent="0.2">
      <c r="A5254" s="4"/>
    </row>
    <row r="5255" spans="1:1" x14ac:dyDescent="0.2">
      <c r="A5255" s="4"/>
    </row>
    <row r="5256" spans="1:1" x14ac:dyDescent="0.2">
      <c r="A5256" s="4"/>
    </row>
    <row r="5257" spans="1:1" x14ac:dyDescent="0.2">
      <c r="A5257" s="4"/>
    </row>
    <row r="5258" spans="1:1" x14ac:dyDescent="0.2">
      <c r="A5258" s="4"/>
    </row>
    <row r="5259" spans="1:1" x14ac:dyDescent="0.2">
      <c r="A5259" s="4"/>
    </row>
    <row r="5260" spans="1:1" x14ac:dyDescent="0.2">
      <c r="A5260" s="4"/>
    </row>
    <row r="5261" spans="1:1" x14ac:dyDescent="0.2">
      <c r="A5261" s="4"/>
    </row>
    <row r="5262" spans="1:1" x14ac:dyDescent="0.2">
      <c r="A5262" s="4"/>
    </row>
    <row r="5263" spans="1:1" x14ac:dyDescent="0.2">
      <c r="A5263" s="4"/>
    </row>
    <row r="5264" spans="1:1" x14ac:dyDescent="0.2">
      <c r="A5264" s="4"/>
    </row>
    <row r="5265" spans="1:1" x14ac:dyDescent="0.2">
      <c r="A5265" s="4"/>
    </row>
    <row r="5266" spans="1:1" x14ac:dyDescent="0.2">
      <c r="A5266" s="4"/>
    </row>
    <row r="5267" spans="1:1" x14ac:dyDescent="0.2">
      <c r="A5267" s="4"/>
    </row>
    <row r="5268" spans="1:1" x14ac:dyDescent="0.2">
      <c r="A5268" s="4"/>
    </row>
    <row r="5269" spans="1:1" x14ac:dyDescent="0.2">
      <c r="A5269" s="4"/>
    </row>
    <row r="5270" spans="1:1" x14ac:dyDescent="0.2">
      <c r="A5270" s="4"/>
    </row>
    <row r="5271" spans="1:1" x14ac:dyDescent="0.2">
      <c r="A5271" s="4"/>
    </row>
    <row r="5272" spans="1:1" x14ac:dyDescent="0.2">
      <c r="A5272" s="4"/>
    </row>
    <row r="5273" spans="1:1" x14ac:dyDescent="0.2">
      <c r="A5273" s="4"/>
    </row>
    <row r="5274" spans="1:1" x14ac:dyDescent="0.2">
      <c r="A5274" s="4"/>
    </row>
    <row r="5275" spans="1:1" x14ac:dyDescent="0.2">
      <c r="A5275" s="4"/>
    </row>
    <row r="5276" spans="1:1" x14ac:dyDescent="0.2">
      <c r="A5276" s="4"/>
    </row>
    <row r="5277" spans="1:1" x14ac:dyDescent="0.2">
      <c r="A5277" s="4"/>
    </row>
    <row r="5278" spans="1:1" x14ac:dyDescent="0.2">
      <c r="A5278" s="4"/>
    </row>
    <row r="5279" spans="1:1" x14ac:dyDescent="0.2">
      <c r="A5279" s="4"/>
    </row>
    <row r="5280" spans="1:1" x14ac:dyDescent="0.2">
      <c r="A5280" s="4"/>
    </row>
    <row r="5281" spans="1:1" x14ac:dyDescent="0.2">
      <c r="A5281" s="4"/>
    </row>
    <row r="5282" spans="1:1" x14ac:dyDescent="0.2">
      <c r="A5282" s="4"/>
    </row>
    <row r="5283" spans="1:1" x14ac:dyDescent="0.2">
      <c r="A5283" s="4"/>
    </row>
    <row r="5284" spans="1:1" x14ac:dyDescent="0.2">
      <c r="A5284" s="4"/>
    </row>
    <row r="5285" spans="1:1" x14ac:dyDescent="0.2">
      <c r="A5285" s="4"/>
    </row>
    <row r="5286" spans="1:1" x14ac:dyDescent="0.2">
      <c r="A5286" s="4"/>
    </row>
    <row r="5287" spans="1:1" x14ac:dyDescent="0.2">
      <c r="A5287" s="4"/>
    </row>
    <row r="5288" spans="1:1" x14ac:dyDescent="0.2">
      <c r="A5288" s="4"/>
    </row>
    <row r="5289" spans="1:1" x14ac:dyDescent="0.2">
      <c r="A5289" s="4"/>
    </row>
    <row r="5290" spans="1:1" x14ac:dyDescent="0.2">
      <c r="A5290" s="4"/>
    </row>
    <row r="5291" spans="1:1" x14ac:dyDescent="0.2">
      <c r="A5291" s="4"/>
    </row>
    <row r="5292" spans="1:1" x14ac:dyDescent="0.2">
      <c r="A5292" s="4"/>
    </row>
    <row r="5293" spans="1:1" x14ac:dyDescent="0.2">
      <c r="A5293" s="4"/>
    </row>
    <row r="5294" spans="1:1" x14ac:dyDescent="0.2">
      <c r="A5294" s="4"/>
    </row>
    <row r="5295" spans="1:1" x14ac:dyDescent="0.2">
      <c r="A5295" s="4"/>
    </row>
    <row r="5296" spans="1:1" x14ac:dyDescent="0.2">
      <c r="A5296" s="4"/>
    </row>
    <row r="5297" spans="1:1" x14ac:dyDescent="0.2">
      <c r="A5297" s="4"/>
    </row>
    <row r="5298" spans="1:1" x14ac:dyDescent="0.2">
      <c r="A5298" s="4"/>
    </row>
    <row r="5299" spans="1:1" x14ac:dyDescent="0.2">
      <c r="A5299" s="4"/>
    </row>
    <row r="5300" spans="1:1" x14ac:dyDescent="0.2">
      <c r="A5300" s="4"/>
    </row>
    <row r="5301" spans="1:1" x14ac:dyDescent="0.2">
      <c r="A5301" s="4"/>
    </row>
    <row r="5302" spans="1:1" x14ac:dyDescent="0.2">
      <c r="A5302" s="4"/>
    </row>
    <row r="5303" spans="1:1" x14ac:dyDescent="0.2">
      <c r="A5303" s="4"/>
    </row>
    <row r="5304" spans="1:1" x14ac:dyDescent="0.2">
      <c r="A5304" s="4"/>
    </row>
    <row r="5305" spans="1:1" x14ac:dyDescent="0.2">
      <c r="A5305" s="4"/>
    </row>
    <row r="5306" spans="1:1" x14ac:dyDescent="0.2">
      <c r="A5306" s="4"/>
    </row>
    <row r="5307" spans="1:1" x14ac:dyDescent="0.2">
      <c r="A5307" s="4"/>
    </row>
    <row r="5308" spans="1:1" x14ac:dyDescent="0.2">
      <c r="A5308" s="4"/>
    </row>
    <row r="5309" spans="1:1" x14ac:dyDescent="0.2">
      <c r="A5309" s="4"/>
    </row>
    <row r="5310" spans="1:1" x14ac:dyDescent="0.2">
      <c r="A5310" s="4"/>
    </row>
    <row r="5311" spans="1:1" x14ac:dyDescent="0.2">
      <c r="A5311" s="4"/>
    </row>
    <row r="5312" spans="1:1" x14ac:dyDescent="0.2">
      <c r="A5312" s="4"/>
    </row>
    <row r="5313" spans="1:1" x14ac:dyDescent="0.2">
      <c r="A5313" s="4"/>
    </row>
    <row r="5314" spans="1:1" x14ac:dyDescent="0.2">
      <c r="A5314" s="4"/>
    </row>
    <row r="5315" spans="1:1" x14ac:dyDescent="0.2">
      <c r="A5315" s="4"/>
    </row>
    <row r="5316" spans="1:1" x14ac:dyDescent="0.2">
      <c r="A5316" s="4"/>
    </row>
    <row r="5317" spans="1:1" x14ac:dyDescent="0.2">
      <c r="A5317" s="4"/>
    </row>
    <row r="5318" spans="1:1" x14ac:dyDescent="0.2">
      <c r="A5318" s="4"/>
    </row>
    <row r="5319" spans="1:1" x14ac:dyDescent="0.2">
      <c r="A5319" s="4"/>
    </row>
    <row r="5320" spans="1:1" x14ac:dyDescent="0.2">
      <c r="A5320" s="4"/>
    </row>
    <row r="5321" spans="1:1" x14ac:dyDescent="0.2">
      <c r="A5321" s="4"/>
    </row>
    <row r="5322" spans="1:1" x14ac:dyDescent="0.2">
      <c r="A5322" s="4"/>
    </row>
    <row r="5323" spans="1:1" x14ac:dyDescent="0.2">
      <c r="A5323" s="4"/>
    </row>
    <row r="5324" spans="1:1" x14ac:dyDescent="0.2">
      <c r="A5324" s="4"/>
    </row>
    <row r="5325" spans="1:1" x14ac:dyDescent="0.2">
      <c r="A5325" s="4"/>
    </row>
    <row r="5326" spans="1:1" x14ac:dyDescent="0.2">
      <c r="A5326" s="4"/>
    </row>
    <row r="5327" spans="1:1" x14ac:dyDescent="0.2">
      <c r="A5327" s="4"/>
    </row>
    <row r="5328" spans="1:1" x14ac:dyDescent="0.2">
      <c r="A5328" s="4"/>
    </row>
    <row r="5329" spans="1:1" x14ac:dyDescent="0.2">
      <c r="A5329" s="4"/>
    </row>
    <row r="5330" spans="1:1" x14ac:dyDescent="0.2">
      <c r="A5330" s="4"/>
    </row>
    <row r="5331" spans="1:1" x14ac:dyDescent="0.2">
      <c r="A5331" s="4"/>
    </row>
    <row r="5332" spans="1:1" x14ac:dyDescent="0.2">
      <c r="A5332" s="4"/>
    </row>
    <row r="5333" spans="1:1" x14ac:dyDescent="0.2">
      <c r="A5333" s="4"/>
    </row>
    <row r="5334" spans="1:1" x14ac:dyDescent="0.2">
      <c r="A5334" s="4"/>
    </row>
    <row r="5335" spans="1:1" x14ac:dyDescent="0.2">
      <c r="A5335" s="4"/>
    </row>
    <row r="5336" spans="1:1" x14ac:dyDescent="0.2">
      <c r="A5336" s="4"/>
    </row>
    <row r="5337" spans="1:1" x14ac:dyDescent="0.2">
      <c r="A5337" s="4"/>
    </row>
    <row r="5338" spans="1:1" x14ac:dyDescent="0.2">
      <c r="A5338" s="4"/>
    </row>
    <row r="5339" spans="1:1" x14ac:dyDescent="0.2">
      <c r="A5339" s="4"/>
    </row>
    <row r="5340" spans="1:1" x14ac:dyDescent="0.2">
      <c r="A5340" s="4"/>
    </row>
    <row r="5341" spans="1:1" x14ac:dyDescent="0.2">
      <c r="A5341" s="4"/>
    </row>
    <row r="5342" spans="1:1" x14ac:dyDescent="0.2">
      <c r="A5342" s="4"/>
    </row>
    <row r="5343" spans="1:1" x14ac:dyDescent="0.2">
      <c r="A5343" s="4"/>
    </row>
    <row r="5344" spans="1:1" x14ac:dyDescent="0.2">
      <c r="A5344" s="4"/>
    </row>
    <row r="5345" spans="1:1" x14ac:dyDescent="0.2">
      <c r="A5345" s="4"/>
    </row>
    <row r="5346" spans="1:1" x14ac:dyDescent="0.2">
      <c r="A5346" s="4"/>
    </row>
    <row r="5347" spans="1:1" x14ac:dyDescent="0.2">
      <c r="A5347" s="4"/>
    </row>
    <row r="5348" spans="1:1" x14ac:dyDescent="0.2">
      <c r="A5348" s="4"/>
    </row>
    <row r="5349" spans="1:1" x14ac:dyDescent="0.2">
      <c r="A5349" s="4"/>
    </row>
    <row r="5350" spans="1:1" x14ac:dyDescent="0.2">
      <c r="A5350" s="4"/>
    </row>
    <row r="5351" spans="1:1" x14ac:dyDescent="0.2">
      <c r="A5351" s="4"/>
    </row>
    <row r="5352" spans="1:1" x14ac:dyDescent="0.2">
      <c r="A5352" s="4"/>
    </row>
    <row r="5353" spans="1:1" x14ac:dyDescent="0.2">
      <c r="A5353" s="4"/>
    </row>
    <row r="5354" spans="1:1" x14ac:dyDescent="0.2">
      <c r="A5354" s="4"/>
    </row>
    <row r="5355" spans="1:1" x14ac:dyDescent="0.2">
      <c r="A5355" s="4"/>
    </row>
    <row r="5356" spans="1:1" x14ac:dyDescent="0.2">
      <c r="A5356" s="4"/>
    </row>
    <row r="5357" spans="1:1" x14ac:dyDescent="0.2">
      <c r="A5357" s="4"/>
    </row>
    <row r="5358" spans="1:1" x14ac:dyDescent="0.2">
      <c r="A5358" s="4"/>
    </row>
    <row r="5359" spans="1:1" x14ac:dyDescent="0.2">
      <c r="A5359" s="4"/>
    </row>
    <row r="5360" spans="1:1" x14ac:dyDescent="0.2">
      <c r="A5360" s="4"/>
    </row>
    <row r="5361" spans="1:1" x14ac:dyDescent="0.2">
      <c r="A5361" s="4"/>
    </row>
    <row r="5362" spans="1:1" x14ac:dyDescent="0.2">
      <c r="A5362" s="4"/>
    </row>
    <row r="5363" spans="1:1" x14ac:dyDescent="0.2">
      <c r="A5363" s="4"/>
    </row>
    <row r="5364" spans="1:1" x14ac:dyDescent="0.2">
      <c r="A5364" s="4"/>
    </row>
    <row r="5365" spans="1:1" x14ac:dyDescent="0.2">
      <c r="A5365" s="4"/>
    </row>
    <row r="5366" spans="1:1" x14ac:dyDescent="0.2">
      <c r="A5366" s="4"/>
    </row>
    <row r="5367" spans="1:1" x14ac:dyDescent="0.2">
      <c r="A5367" s="4"/>
    </row>
    <row r="5368" spans="1:1" x14ac:dyDescent="0.2">
      <c r="A5368" s="4"/>
    </row>
    <row r="5369" spans="1:1" x14ac:dyDescent="0.2">
      <c r="A5369" s="4"/>
    </row>
    <row r="5370" spans="1:1" x14ac:dyDescent="0.2">
      <c r="A5370" s="4"/>
    </row>
    <row r="5371" spans="1:1" x14ac:dyDescent="0.2">
      <c r="A5371" s="4"/>
    </row>
    <row r="5372" spans="1:1" x14ac:dyDescent="0.2">
      <c r="A5372" s="4"/>
    </row>
    <row r="5373" spans="1:1" x14ac:dyDescent="0.2">
      <c r="A5373" s="4"/>
    </row>
    <row r="5374" spans="1:1" x14ac:dyDescent="0.2">
      <c r="A5374" s="4"/>
    </row>
    <row r="5375" spans="1:1" x14ac:dyDescent="0.2">
      <c r="A5375" s="4"/>
    </row>
    <row r="5376" spans="1:1" x14ac:dyDescent="0.2">
      <c r="A5376" s="4"/>
    </row>
    <row r="5377" spans="1:1" x14ac:dyDescent="0.2">
      <c r="A5377" s="4"/>
    </row>
    <row r="5378" spans="1:1" x14ac:dyDescent="0.2">
      <c r="A5378" s="4"/>
    </row>
    <row r="5379" spans="1:1" x14ac:dyDescent="0.2">
      <c r="A5379" s="4"/>
    </row>
    <row r="5380" spans="1:1" x14ac:dyDescent="0.2">
      <c r="A5380" s="4"/>
    </row>
    <row r="5381" spans="1:1" x14ac:dyDescent="0.2">
      <c r="A5381" s="4"/>
    </row>
    <row r="5382" spans="1:1" x14ac:dyDescent="0.2">
      <c r="A5382" s="4"/>
    </row>
    <row r="5383" spans="1:1" x14ac:dyDescent="0.2">
      <c r="A5383" s="4"/>
    </row>
    <row r="5384" spans="1:1" x14ac:dyDescent="0.2">
      <c r="A5384" s="4"/>
    </row>
    <row r="5385" spans="1:1" x14ac:dyDescent="0.2">
      <c r="A5385" s="4"/>
    </row>
    <row r="5386" spans="1:1" x14ac:dyDescent="0.2">
      <c r="A5386" s="4"/>
    </row>
    <row r="5387" spans="1:1" x14ac:dyDescent="0.2">
      <c r="A5387" s="4"/>
    </row>
    <row r="5388" spans="1:1" x14ac:dyDescent="0.2">
      <c r="A5388" s="4"/>
    </row>
    <row r="5389" spans="1:1" x14ac:dyDescent="0.2">
      <c r="A5389" s="4"/>
    </row>
    <row r="5390" spans="1:1" x14ac:dyDescent="0.2">
      <c r="A5390" s="4"/>
    </row>
    <row r="5391" spans="1:1" x14ac:dyDescent="0.2">
      <c r="A5391" s="4"/>
    </row>
    <row r="5392" spans="1:1" x14ac:dyDescent="0.2">
      <c r="A5392" s="4"/>
    </row>
    <row r="5393" spans="1:1" x14ac:dyDescent="0.2">
      <c r="A5393" s="4"/>
    </row>
    <row r="5394" spans="1:1" x14ac:dyDescent="0.2">
      <c r="A5394" s="4"/>
    </row>
    <row r="5395" spans="1:1" x14ac:dyDescent="0.2">
      <c r="A5395" s="4"/>
    </row>
    <row r="5396" spans="1:1" x14ac:dyDescent="0.2">
      <c r="A5396" s="4"/>
    </row>
    <row r="5397" spans="1:1" x14ac:dyDescent="0.2">
      <c r="A5397" s="4"/>
    </row>
    <row r="5398" spans="1:1" x14ac:dyDescent="0.2">
      <c r="A5398" s="4"/>
    </row>
    <row r="5399" spans="1:1" x14ac:dyDescent="0.2">
      <c r="A5399" s="4"/>
    </row>
    <row r="5400" spans="1:1" x14ac:dyDescent="0.2">
      <c r="A5400" s="4"/>
    </row>
    <row r="5401" spans="1:1" x14ac:dyDescent="0.2">
      <c r="A5401" s="4"/>
    </row>
    <row r="5402" spans="1:1" x14ac:dyDescent="0.2">
      <c r="A5402" s="4"/>
    </row>
    <row r="5403" spans="1:1" x14ac:dyDescent="0.2">
      <c r="A5403" s="4"/>
    </row>
    <row r="5404" spans="1:1" x14ac:dyDescent="0.2">
      <c r="A5404" s="4"/>
    </row>
    <row r="5405" spans="1:1" x14ac:dyDescent="0.2">
      <c r="A5405" s="4"/>
    </row>
    <row r="5406" spans="1:1" x14ac:dyDescent="0.2">
      <c r="A5406" s="4"/>
    </row>
    <row r="5407" spans="1:1" x14ac:dyDescent="0.2">
      <c r="A5407" s="4"/>
    </row>
    <row r="5408" spans="1:1" x14ac:dyDescent="0.2">
      <c r="A5408" s="4"/>
    </row>
    <row r="5409" spans="1:1" x14ac:dyDescent="0.2">
      <c r="A5409" s="4"/>
    </row>
    <row r="5410" spans="1:1" x14ac:dyDescent="0.2">
      <c r="A5410" s="4"/>
    </row>
    <row r="5411" spans="1:1" x14ac:dyDescent="0.2">
      <c r="A5411" s="4"/>
    </row>
    <row r="5412" spans="1:1" x14ac:dyDescent="0.2">
      <c r="A5412" s="4"/>
    </row>
    <row r="5413" spans="1:1" x14ac:dyDescent="0.2">
      <c r="A5413" s="4"/>
    </row>
    <row r="5414" spans="1:1" x14ac:dyDescent="0.2">
      <c r="A5414" s="4"/>
    </row>
    <row r="5415" spans="1:1" x14ac:dyDescent="0.2">
      <c r="A5415" s="4"/>
    </row>
    <row r="5416" spans="1:1" x14ac:dyDescent="0.2">
      <c r="A5416" s="4"/>
    </row>
    <row r="5417" spans="1:1" x14ac:dyDescent="0.2">
      <c r="A5417" s="4"/>
    </row>
    <row r="5418" spans="1:1" x14ac:dyDescent="0.2">
      <c r="A5418" s="4"/>
    </row>
    <row r="5419" spans="1:1" x14ac:dyDescent="0.2">
      <c r="A5419" s="4"/>
    </row>
    <row r="5420" spans="1:1" x14ac:dyDescent="0.2">
      <c r="A5420" s="4"/>
    </row>
    <row r="5421" spans="1:1" x14ac:dyDescent="0.2">
      <c r="A5421" s="4"/>
    </row>
    <row r="5422" spans="1:1" x14ac:dyDescent="0.2">
      <c r="A5422" s="4"/>
    </row>
    <row r="5423" spans="1:1" x14ac:dyDescent="0.2">
      <c r="A5423" s="4"/>
    </row>
    <row r="5424" spans="1:1" x14ac:dyDescent="0.2">
      <c r="A5424" s="4"/>
    </row>
    <row r="5425" spans="1:1" x14ac:dyDescent="0.2">
      <c r="A5425" s="4"/>
    </row>
    <row r="5426" spans="1:1" x14ac:dyDescent="0.2">
      <c r="A5426" s="4"/>
    </row>
    <row r="5427" spans="1:1" x14ac:dyDescent="0.2">
      <c r="A5427" s="4"/>
    </row>
    <row r="5428" spans="1:1" x14ac:dyDescent="0.2">
      <c r="A5428" s="4"/>
    </row>
    <row r="5429" spans="1:1" x14ac:dyDescent="0.2">
      <c r="A5429" s="4"/>
    </row>
    <row r="5430" spans="1:1" x14ac:dyDescent="0.2">
      <c r="A5430" s="4"/>
    </row>
    <row r="5431" spans="1:1" x14ac:dyDescent="0.2">
      <c r="A5431" s="4"/>
    </row>
    <row r="5432" spans="1:1" x14ac:dyDescent="0.2">
      <c r="A5432" s="4"/>
    </row>
    <row r="5433" spans="1:1" x14ac:dyDescent="0.2">
      <c r="A5433" s="4"/>
    </row>
    <row r="5434" spans="1:1" x14ac:dyDescent="0.2">
      <c r="A5434" s="4"/>
    </row>
    <row r="5435" spans="1:1" x14ac:dyDescent="0.2">
      <c r="A5435" s="4"/>
    </row>
    <row r="5436" spans="1:1" x14ac:dyDescent="0.2">
      <c r="A5436" s="4"/>
    </row>
    <row r="5437" spans="1:1" x14ac:dyDescent="0.2">
      <c r="A5437" s="4"/>
    </row>
    <row r="5438" spans="1:1" x14ac:dyDescent="0.2">
      <c r="A5438" s="4"/>
    </row>
    <row r="5439" spans="1:1" x14ac:dyDescent="0.2">
      <c r="A5439" s="4"/>
    </row>
    <row r="5440" spans="1:1" x14ac:dyDescent="0.2">
      <c r="A5440" s="4"/>
    </row>
    <row r="5441" spans="1:1" x14ac:dyDescent="0.2">
      <c r="A5441" s="4"/>
    </row>
    <row r="5442" spans="1:1" x14ac:dyDescent="0.2">
      <c r="A5442" s="4"/>
    </row>
    <row r="5443" spans="1:1" x14ac:dyDescent="0.2">
      <c r="A5443" s="4"/>
    </row>
    <row r="5444" spans="1:1" x14ac:dyDescent="0.2">
      <c r="A5444" s="4"/>
    </row>
    <row r="5445" spans="1:1" x14ac:dyDescent="0.2">
      <c r="A5445" s="4"/>
    </row>
    <row r="5446" spans="1:1" x14ac:dyDescent="0.2">
      <c r="A5446" s="4"/>
    </row>
    <row r="5447" spans="1:1" x14ac:dyDescent="0.2">
      <c r="A5447" s="4"/>
    </row>
    <row r="5448" spans="1:1" x14ac:dyDescent="0.2">
      <c r="A5448" s="4"/>
    </row>
    <row r="5449" spans="1:1" x14ac:dyDescent="0.2">
      <c r="A5449" s="4"/>
    </row>
    <row r="5450" spans="1:1" x14ac:dyDescent="0.2">
      <c r="A5450" s="4"/>
    </row>
    <row r="5451" spans="1:1" x14ac:dyDescent="0.2">
      <c r="A5451" s="4"/>
    </row>
    <row r="5452" spans="1:1" x14ac:dyDescent="0.2">
      <c r="A5452" s="4"/>
    </row>
    <row r="5453" spans="1:1" x14ac:dyDescent="0.2">
      <c r="A5453" s="4"/>
    </row>
    <row r="5454" spans="1:1" x14ac:dyDescent="0.2">
      <c r="A5454" s="4"/>
    </row>
    <row r="5455" spans="1:1" x14ac:dyDescent="0.2">
      <c r="A5455" s="4"/>
    </row>
    <row r="5456" spans="1:1" x14ac:dyDescent="0.2">
      <c r="A5456" s="4"/>
    </row>
    <row r="5457" spans="1:1" x14ac:dyDescent="0.2">
      <c r="A5457" s="4"/>
    </row>
    <row r="5458" spans="1:1" x14ac:dyDescent="0.2">
      <c r="A5458" s="4"/>
    </row>
    <row r="5459" spans="1:1" x14ac:dyDescent="0.2">
      <c r="A5459" s="4"/>
    </row>
    <row r="5460" spans="1:1" x14ac:dyDescent="0.2">
      <c r="A5460" s="4"/>
    </row>
    <row r="5461" spans="1:1" x14ac:dyDescent="0.2">
      <c r="A5461" s="4"/>
    </row>
    <row r="5462" spans="1:1" x14ac:dyDescent="0.2">
      <c r="A5462" s="4"/>
    </row>
    <row r="5463" spans="1:1" x14ac:dyDescent="0.2">
      <c r="A5463" s="4"/>
    </row>
    <row r="5464" spans="1:1" x14ac:dyDescent="0.2">
      <c r="A5464" s="4"/>
    </row>
    <row r="5465" spans="1:1" x14ac:dyDescent="0.2">
      <c r="A5465" s="4"/>
    </row>
    <row r="5466" spans="1:1" x14ac:dyDescent="0.2">
      <c r="A5466" s="4"/>
    </row>
    <row r="5467" spans="1:1" x14ac:dyDescent="0.2">
      <c r="A5467" s="4"/>
    </row>
    <row r="5468" spans="1:1" x14ac:dyDescent="0.2">
      <c r="A5468" s="4"/>
    </row>
    <row r="5469" spans="1:1" x14ac:dyDescent="0.2">
      <c r="A5469" s="4"/>
    </row>
    <row r="5470" spans="1:1" x14ac:dyDescent="0.2">
      <c r="A5470" s="4"/>
    </row>
    <row r="5471" spans="1:1" x14ac:dyDescent="0.2">
      <c r="A5471" s="4"/>
    </row>
    <row r="5472" spans="1:1" x14ac:dyDescent="0.2">
      <c r="A5472" s="4"/>
    </row>
    <row r="5473" spans="1:1" x14ac:dyDescent="0.2">
      <c r="A5473" s="4"/>
    </row>
    <row r="5474" spans="1:1" x14ac:dyDescent="0.2">
      <c r="A5474" s="4"/>
    </row>
    <row r="5475" spans="1:1" x14ac:dyDescent="0.2">
      <c r="A5475" s="4"/>
    </row>
    <row r="5476" spans="1:1" x14ac:dyDescent="0.2">
      <c r="A5476" s="4"/>
    </row>
    <row r="5477" spans="1:1" x14ac:dyDescent="0.2">
      <c r="A5477" s="4"/>
    </row>
    <row r="5478" spans="1:1" x14ac:dyDescent="0.2">
      <c r="A5478" s="4"/>
    </row>
    <row r="5479" spans="1:1" x14ac:dyDescent="0.2">
      <c r="A5479" s="4"/>
    </row>
    <row r="5480" spans="1:1" x14ac:dyDescent="0.2">
      <c r="A5480" s="4"/>
    </row>
    <row r="5481" spans="1:1" x14ac:dyDescent="0.2">
      <c r="A5481" s="4"/>
    </row>
    <row r="5482" spans="1:1" x14ac:dyDescent="0.2">
      <c r="A5482" s="4"/>
    </row>
    <row r="5483" spans="1:1" x14ac:dyDescent="0.2">
      <c r="A5483" s="4"/>
    </row>
    <row r="5484" spans="1:1" x14ac:dyDescent="0.2">
      <c r="A5484" s="4"/>
    </row>
    <row r="5485" spans="1:1" x14ac:dyDescent="0.2">
      <c r="A5485" s="4"/>
    </row>
    <row r="5486" spans="1:1" x14ac:dyDescent="0.2">
      <c r="A5486" s="4"/>
    </row>
    <row r="5487" spans="1:1" x14ac:dyDescent="0.2">
      <c r="A5487" s="4"/>
    </row>
    <row r="5488" spans="1:1" x14ac:dyDescent="0.2">
      <c r="A5488" s="4"/>
    </row>
    <row r="5489" spans="1:1" x14ac:dyDescent="0.2">
      <c r="A5489" s="4"/>
    </row>
    <row r="5490" spans="1:1" x14ac:dyDescent="0.2">
      <c r="A5490" s="4"/>
    </row>
    <row r="5491" spans="1:1" x14ac:dyDescent="0.2">
      <c r="A5491" s="4"/>
    </row>
    <row r="5492" spans="1:1" x14ac:dyDescent="0.2">
      <c r="A5492" s="4"/>
    </row>
    <row r="5493" spans="1:1" x14ac:dyDescent="0.2">
      <c r="A5493" s="4"/>
    </row>
    <row r="5494" spans="1:1" x14ac:dyDescent="0.2">
      <c r="A5494" s="4"/>
    </row>
    <row r="5495" spans="1:1" x14ac:dyDescent="0.2">
      <c r="A5495" s="4"/>
    </row>
    <row r="5496" spans="1:1" x14ac:dyDescent="0.2">
      <c r="A5496" s="4"/>
    </row>
    <row r="5497" spans="1:1" x14ac:dyDescent="0.2">
      <c r="A5497" s="4"/>
    </row>
    <row r="5498" spans="1:1" x14ac:dyDescent="0.2">
      <c r="A5498" s="4"/>
    </row>
    <row r="5499" spans="1:1" x14ac:dyDescent="0.2">
      <c r="A5499" s="4"/>
    </row>
    <row r="5500" spans="1:1" x14ac:dyDescent="0.2">
      <c r="A5500" s="4"/>
    </row>
    <row r="5501" spans="1:1" x14ac:dyDescent="0.2">
      <c r="A5501" s="4"/>
    </row>
    <row r="5502" spans="1:1" x14ac:dyDescent="0.2">
      <c r="A5502" s="4"/>
    </row>
    <row r="5503" spans="1:1" x14ac:dyDescent="0.2">
      <c r="A5503" s="4"/>
    </row>
    <row r="5504" spans="1:1" x14ac:dyDescent="0.2">
      <c r="A5504" s="4"/>
    </row>
    <row r="5505" spans="1:1" x14ac:dyDescent="0.2">
      <c r="A5505" s="4"/>
    </row>
    <row r="5506" spans="1:1" x14ac:dyDescent="0.2">
      <c r="A5506" s="4"/>
    </row>
    <row r="5507" spans="1:1" x14ac:dyDescent="0.2">
      <c r="A5507" s="4"/>
    </row>
    <row r="5508" spans="1:1" x14ac:dyDescent="0.2">
      <c r="A5508" s="4"/>
    </row>
    <row r="5509" spans="1:1" x14ac:dyDescent="0.2">
      <c r="A5509" s="4"/>
    </row>
    <row r="5510" spans="1:1" x14ac:dyDescent="0.2">
      <c r="A5510" s="4"/>
    </row>
    <row r="5511" spans="1:1" x14ac:dyDescent="0.2">
      <c r="A5511" s="4"/>
    </row>
    <row r="5512" spans="1:1" x14ac:dyDescent="0.2">
      <c r="A5512" s="4"/>
    </row>
    <row r="5513" spans="1:1" x14ac:dyDescent="0.2">
      <c r="A5513" s="4"/>
    </row>
    <row r="5514" spans="1:1" x14ac:dyDescent="0.2">
      <c r="A5514" s="4"/>
    </row>
    <row r="5515" spans="1:1" x14ac:dyDescent="0.2">
      <c r="A5515" s="4"/>
    </row>
    <row r="5516" spans="1:1" x14ac:dyDescent="0.2">
      <c r="A5516" s="4"/>
    </row>
    <row r="5517" spans="1:1" x14ac:dyDescent="0.2">
      <c r="A5517" s="4"/>
    </row>
    <row r="5518" spans="1:1" x14ac:dyDescent="0.2">
      <c r="A5518" s="4"/>
    </row>
    <row r="5519" spans="1:1" x14ac:dyDescent="0.2">
      <c r="A5519" s="4"/>
    </row>
    <row r="5520" spans="1:1" x14ac:dyDescent="0.2">
      <c r="A5520" s="4"/>
    </row>
    <row r="5521" spans="1:1" x14ac:dyDescent="0.2">
      <c r="A5521" s="4"/>
    </row>
    <row r="5522" spans="1:1" x14ac:dyDescent="0.2">
      <c r="A5522" s="4"/>
    </row>
    <row r="5523" spans="1:1" x14ac:dyDescent="0.2">
      <c r="A5523" s="4"/>
    </row>
    <row r="5524" spans="1:1" x14ac:dyDescent="0.2">
      <c r="A5524" s="4"/>
    </row>
    <row r="5525" spans="1:1" x14ac:dyDescent="0.2">
      <c r="A5525" s="4"/>
    </row>
    <row r="5526" spans="1:1" x14ac:dyDescent="0.2">
      <c r="A5526" s="4"/>
    </row>
    <row r="5527" spans="1:1" x14ac:dyDescent="0.2">
      <c r="A5527" s="4"/>
    </row>
    <row r="5528" spans="1:1" x14ac:dyDescent="0.2">
      <c r="A5528" s="4"/>
    </row>
    <row r="5529" spans="1:1" x14ac:dyDescent="0.2">
      <c r="A5529" s="4"/>
    </row>
    <row r="5530" spans="1:1" x14ac:dyDescent="0.2">
      <c r="A5530" s="4"/>
    </row>
    <row r="5531" spans="1:1" x14ac:dyDescent="0.2">
      <c r="A5531" s="4"/>
    </row>
    <row r="5532" spans="1:1" x14ac:dyDescent="0.2">
      <c r="A5532" s="4"/>
    </row>
    <row r="5533" spans="1:1" x14ac:dyDescent="0.2">
      <c r="A5533" s="4"/>
    </row>
    <row r="5534" spans="1:1" x14ac:dyDescent="0.2">
      <c r="A5534" s="4"/>
    </row>
    <row r="5535" spans="1:1" x14ac:dyDescent="0.2">
      <c r="A5535" s="4"/>
    </row>
    <row r="5536" spans="1:1" x14ac:dyDescent="0.2">
      <c r="A5536" s="4"/>
    </row>
    <row r="5537" spans="1:1" x14ac:dyDescent="0.2">
      <c r="A5537" s="4"/>
    </row>
    <row r="5538" spans="1:1" x14ac:dyDescent="0.2">
      <c r="A5538" s="4"/>
    </row>
    <row r="5539" spans="1:1" x14ac:dyDescent="0.2">
      <c r="A5539" s="4"/>
    </row>
    <row r="5540" spans="1:1" x14ac:dyDescent="0.2">
      <c r="A5540" s="4"/>
    </row>
    <row r="5541" spans="1:1" x14ac:dyDescent="0.2">
      <c r="A5541" s="4"/>
    </row>
    <row r="5542" spans="1:1" x14ac:dyDescent="0.2">
      <c r="A5542" s="4"/>
    </row>
    <row r="5543" spans="1:1" x14ac:dyDescent="0.2">
      <c r="A5543" s="4"/>
    </row>
    <row r="5544" spans="1:1" x14ac:dyDescent="0.2">
      <c r="A5544" s="4"/>
    </row>
    <row r="5545" spans="1:1" x14ac:dyDescent="0.2">
      <c r="A5545" s="4"/>
    </row>
    <row r="5546" spans="1:1" x14ac:dyDescent="0.2">
      <c r="A5546" s="4"/>
    </row>
    <row r="5547" spans="1:1" x14ac:dyDescent="0.2">
      <c r="A5547" s="4"/>
    </row>
    <row r="5548" spans="1:1" x14ac:dyDescent="0.2">
      <c r="A5548" s="4"/>
    </row>
    <row r="5549" spans="1:1" x14ac:dyDescent="0.2">
      <c r="A5549" s="4"/>
    </row>
    <row r="5550" spans="1:1" x14ac:dyDescent="0.2">
      <c r="A5550" s="4"/>
    </row>
    <row r="5551" spans="1:1" x14ac:dyDescent="0.2">
      <c r="A5551" s="4"/>
    </row>
    <row r="5552" spans="1:1" x14ac:dyDescent="0.2">
      <c r="A5552" s="4"/>
    </row>
    <row r="5553" spans="1:1" x14ac:dyDescent="0.2">
      <c r="A5553" s="4"/>
    </row>
    <row r="5554" spans="1:1" x14ac:dyDescent="0.2">
      <c r="A5554" s="4"/>
    </row>
    <row r="5555" spans="1:1" x14ac:dyDescent="0.2">
      <c r="A5555" s="4"/>
    </row>
    <row r="5556" spans="1:1" x14ac:dyDescent="0.2">
      <c r="A5556" s="4"/>
    </row>
    <row r="5557" spans="1:1" x14ac:dyDescent="0.2">
      <c r="A5557" s="4"/>
    </row>
    <row r="5558" spans="1:1" x14ac:dyDescent="0.2">
      <c r="A5558" s="4"/>
    </row>
    <row r="5559" spans="1:1" x14ac:dyDescent="0.2">
      <c r="A5559" s="4"/>
    </row>
    <row r="5560" spans="1:1" x14ac:dyDescent="0.2">
      <c r="A5560" s="4"/>
    </row>
    <row r="5561" spans="1:1" x14ac:dyDescent="0.2">
      <c r="A5561" s="4"/>
    </row>
    <row r="5562" spans="1:1" x14ac:dyDescent="0.2">
      <c r="A5562" s="4"/>
    </row>
    <row r="5563" spans="1:1" x14ac:dyDescent="0.2">
      <c r="A5563" s="4"/>
    </row>
    <row r="5564" spans="1:1" x14ac:dyDescent="0.2">
      <c r="A5564" s="4"/>
    </row>
    <row r="5565" spans="1:1" x14ac:dyDescent="0.2">
      <c r="A5565" s="4"/>
    </row>
    <row r="5566" spans="1:1" x14ac:dyDescent="0.2">
      <c r="A5566" s="4"/>
    </row>
    <row r="5567" spans="1:1" x14ac:dyDescent="0.2">
      <c r="A5567" s="4"/>
    </row>
    <row r="5568" spans="1:1" x14ac:dyDescent="0.2">
      <c r="A5568" s="4"/>
    </row>
    <row r="5569" spans="1:1" x14ac:dyDescent="0.2">
      <c r="A5569" s="4"/>
    </row>
    <row r="5570" spans="1:1" x14ac:dyDescent="0.2">
      <c r="A5570" s="4"/>
    </row>
    <row r="5571" spans="1:1" x14ac:dyDescent="0.2">
      <c r="A5571" s="4"/>
    </row>
    <row r="5572" spans="1:1" x14ac:dyDescent="0.2">
      <c r="A5572" s="4"/>
    </row>
    <row r="5573" spans="1:1" x14ac:dyDescent="0.2">
      <c r="A5573" s="4"/>
    </row>
    <row r="5574" spans="1:1" x14ac:dyDescent="0.2">
      <c r="A5574" s="4"/>
    </row>
    <row r="5575" spans="1:1" x14ac:dyDescent="0.2">
      <c r="A5575" s="4"/>
    </row>
    <row r="5576" spans="1:1" x14ac:dyDescent="0.2">
      <c r="A5576" s="4"/>
    </row>
    <row r="5577" spans="1:1" x14ac:dyDescent="0.2">
      <c r="A5577" s="4"/>
    </row>
    <row r="5578" spans="1:1" x14ac:dyDescent="0.2">
      <c r="A5578" s="4"/>
    </row>
    <row r="5579" spans="1:1" x14ac:dyDescent="0.2">
      <c r="A5579" s="4"/>
    </row>
    <row r="5580" spans="1:1" x14ac:dyDescent="0.2">
      <c r="A5580" s="4"/>
    </row>
    <row r="5581" spans="1:1" x14ac:dyDescent="0.2">
      <c r="A5581" s="4"/>
    </row>
    <row r="5582" spans="1:1" x14ac:dyDescent="0.2">
      <c r="A5582" s="4"/>
    </row>
    <row r="5583" spans="1:1" x14ac:dyDescent="0.2">
      <c r="A5583" s="4"/>
    </row>
    <row r="5584" spans="1:1" x14ac:dyDescent="0.2">
      <c r="A5584" s="4"/>
    </row>
    <row r="5585" spans="1:1" x14ac:dyDescent="0.2">
      <c r="A5585" s="4"/>
    </row>
    <row r="5586" spans="1:1" x14ac:dyDescent="0.2">
      <c r="A5586" s="4"/>
    </row>
    <row r="5587" spans="1:1" x14ac:dyDescent="0.2">
      <c r="A5587" s="4"/>
    </row>
    <row r="5588" spans="1:1" x14ac:dyDescent="0.2">
      <c r="A5588" s="4"/>
    </row>
    <row r="5589" spans="1:1" x14ac:dyDescent="0.2">
      <c r="A5589" s="4"/>
    </row>
    <row r="5590" spans="1:1" x14ac:dyDescent="0.2">
      <c r="A5590" s="4"/>
    </row>
    <row r="5591" spans="1:1" x14ac:dyDescent="0.2">
      <c r="A5591" s="4"/>
    </row>
    <row r="5592" spans="1:1" x14ac:dyDescent="0.2">
      <c r="A5592" s="4"/>
    </row>
    <row r="5593" spans="1:1" x14ac:dyDescent="0.2">
      <c r="A5593" s="4"/>
    </row>
    <row r="5594" spans="1:1" x14ac:dyDescent="0.2">
      <c r="A5594" s="4"/>
    </row>
    <row r="5595" spans="1:1" x14ac:dyDescent="0.2">
      <c r="A5595" s="4"/>
    </row>
    <row r="5596" spans="1:1" x14ac:dyDescent="0.2">
      <c r="A5596" s="4"/>
    </row>
    <row r="5597" spans="1:1" x14ac:dyDescent="0.2">
      <c r="A5597" s="4"/>
    </row>
    <row r="5598" spans="1:1" x14ac:dyDescent="0.2">
      <c r="A5598" s="4"/>
    </row>
    <row r="5599" spans="1:1" x14ac:dyDescent="0.2">
      <c r="A5599" s="4"/>
    </row>
    <row r="5600" spans="1:1" x14ac:dyDescent="0.2">
      <c r="A5600" s="4"/>
    </row>
    <row r="5601" spans="1:1" x14ac:dyDescent="0.2">
      <c r="A5601" s="4"/>
    </row>
    <row r="5602" spans="1:1" x14ac:dyDescent="0.2">
      <c r="A5602" s="4"/>
    </row>
    <row r="5603" spans="1:1" x14ac:dyDescent="0.2">
      <c r="A5603" s="4"/>
    </row>
    <row r="5604" spans="1:1" x14ac:dyDescent="0.2">
      <c r="A5604" s="4"/>
    </row>
    <row r="5605" spans="1:1" x14ac:dyDescent="0.2">
      <c r="A5605" s="4"/>
    </row>
    <row r="5606" spans="1:1" x14ac:dyDescent="0.2">
      <c r="A5606" s="4"/>
    </row>
    <row r="5607" spans="1:1" x14ac:dyDescent="0.2">
      <c r="A5607" s="4"/>
    </row>
    <row r="5608" spans="1:1" x14ac:dyDescent="0.2">
      <c r="A5608" s="4"/>
    </row>
    <row r="5609" spans="1:1" x14ac:dyDescent="0.2">
      <c r="A5609" s="4"/>
    </row>
    <row r="5610" spans="1:1" x14ac:dyDescent="0.2">
      <c r="A5610" s="4"/>
    </row>
    <row r="5611" spans="1:1" x14ac:dyDescent="0.2">
      <c r="A5611" s="4"/>
    </row>
    <row r="5612" spans="1:1" x14ac:dyDescent="0.2">
      <c r="A5612" s="4"/>
    </row>
    <row r="5613" spans="1:1" x14ac:dyDescent="0.2">
      <c r="A5613" s="4"/>
    </row>
    <row r="5614" spans="1:1" x14ac:dyDescent="0.2">
      <c r="A5614" s="4"/>
    </row>
    <row r="5615" spans="1:1" x14ac:dyDescent="0.2">
      <c r="A5615" s="4"/>
    </row>
    <row r="5616" spans="1:1" x14ac:dyDescent="0.2">
      <c r="A5616" s="4"/>
    </row>
    <row r="5617" spans="1:1" x14ac:dyDescent="0.2">
      <c r="A5617" s="4"/>
    </row>
    <row r="5618" spans="1:1" x14ac:dyDescent="0.2">
      <c r="A5618" s="4"/>
    </row>
    <row r="5619" spans="1:1" x14ac:dyDescent="0.2">
      <c r="A5619" s="4"/>
    </row>
    <row r="5620" spans="1:1" x14ac:dyDescent="0.2">
      <c r="A5620" s="4"/>
    </row>
    <row r="5621" spans="1:1" x14ac:dyDescent="0.2">
      <c r="A5621" s="4"/>
    </row>
    <row r="5622" spans="1:1" x14ac:dyDescent="0.2">
      <c r="A5622" s="4"/>
    </row>
    <row r="5623" spans="1:1" x14ac:dyDescent="0.2">
      <c r="A5623" s="4"/>
    </row>
    <row r="5624" spans="1:1" x14ac:dyDescent="0.2">
      <c r="A5624" s="4"/>
    </row>
    <row r="5625" spans="1:1" x14ac:dyDescent="0.2">
      <c r="A5625" s="4"/>
    </row>
    <row r="5626" spans="1:1" x14ac:dyDescent="0.2">
      <c r="A5626" s="4"/>
    </row>
    <row r="5627" spans="1:1" x14ac:dyDescent="0.2">
      <c r="A5627" s="4"/>
    </row>
    <row r="5628" spans="1:1" x14ac:dyDescent="0.2">
      <c r="A5628" s="4"/>
    </row>
    <row r="5629" spans="1:1" x14ac:dyDescent="0.2">
      <c r="A5629" s="4"/>
    </row>
    <row r="5630" spans="1:1" x14ac:dyDescent="0.2">
      <c r="A5630" s="4"/>
    </row>
    <row r="5631" spans="1:1" x14ac:dyDescent="0.2">
      <c r="A5631" s="4"/>
    </row>
    <row r="5632" spans="1:1" x14ac:dyDescent="0.2">
      <c r="A5632" s="4"/>
    </row>
    <row r="5633" spans="1:1" x14ac:dyDescent="0.2">
      <c r="A5633" s="4"/>
    </row>
    <row r="5634" spans="1:1" x14ac:dyDescent="0.2">
      <c r="A5634" s="4"/>
    </row>
    <row r="5635" spans="1:1" x14ac:dyDescent="0.2">
      <c r="A5635" s="4"/>
    </row>
    <row r="5636" spans="1:1" x14ac:dyDescent="0.2">
      <c r="A5636" s="4"/>
    </row>
    <row r="5637" spans="1:1" x14ac:dyDescent="0.2">
      <c r="A5637" s="4"/>
    </row>
    <row r="5638" spans="1:1" x14ac:dyDescent="0.2">
      <c r="A5638" s="4"/>
    </row>
    <row r="5639" spans="1:1" x14ac:dyDescent="0.2">
      <c r="A5639" s="4"/>
    </row>
    <row r="5640" spans="1:1" x14ac:dyDescent="0.2">
      <c r="A5640" s="4"/>
    </row>
    <row r="5641" spans="1:1" x14ac:dyDescent="0.2">
      <c r="A5641" s="4"/>
    </row>
    <row r="5642" spans="1:1" x14ac:dyDescent="0.2">
      <c r="A5642" s="4"/>
    </row>
    <row r="5643" spans="1:1" x14ac:dyDescent="0.2">
      <c r="A5643" s="4"/>
    </row>
    <row r="5644" spans="1:1" x14ac:dyDescent="0.2">
      <c r="A5644" s="4"/>
    </row>
    <row r="5645" spans="1:1" x14ac:dyDescent="0.2">
      <c r="A5645" s="4"/>
    </row>
    <row r="5646" spans="1:1" x14ac:dyDescent="0.2">
      <c r="A5646" s="4"/>
    </row>
    <row r="5647" spans="1:1" x14ac:dyDescent="0.2">
      <c r="A5647" s="4"/>
    </row>
    <row r="5648" spans="1:1" x14ac:dyDescent="0.2">
      <c r="A5648" s="4"/>
    </row>
    <row r="5649" spans="1:1" x14ac:dyDescent="0.2">
      <c r="A5649" s="4"/>
    </row>
    <row r="5650" spans="1:1" x14ac:dyDescent="0.2">
      <c r="A5650" s="4"/>
    </row>
    <row r="5651" spans="1:1" x14ac:dyDescent="0.2">
      <c r="A5651" s="4"/>
    </row>
    <row r="5652" spans="1:1" x14ac:dyDescent="0.2">
      <c r="A5652" s="4"/>
    </row>
    <row r="5653" spans="1:1" x14ac:dyDescent="0.2">
      <c r="A5653" s="4"/>
    </row>
    <row r="5654" spans="1:1" x14ac:dyDescent="0.2">
      <c r="A5654" s="4"/>
    </row>
    <row r="5655" spans="1:1" x14ac:dyDescent="0.2">
      <c r="A5655" s="4"/>
    </row>
    <row r="5656" spans="1:1" x14ac:dyDescent="0.2">
      <c r="A5656" s="4"/>
    </row>
    <row r="5657" spans="1:1" x14ac:dyDescent="0.2">
      <c r="A5657" s="4"/>
    </row>
    <row r="5658" spans="1:1" x14ac:dyDescent="0.2">
      <c r="A5658" s="4"/>
    </row>
    <row r="5659" spans="1:1" x14ac:dyDescent="0.2">
      <c r="A5659" s="4"/>
    </row>
    <row r="5660" spans="1:1" x14ac:dyDescent="0.2">
      <c r="A5660" s="4"/>
    </row>
    <row r="5661" spans="1:1" x14ac:dyDescent="0.2">
      <c r="A5661" s="4"/>
    </row>
    <row r="5662" spans="1:1" x14ac:dyDescent="0.2">
      <c r="A5662" s="4"/>
    </row>
    <row r="5663" spans="1:1" x14ac:dyDescent="0.2">
      <c r="A5663" s="4"/>
    </row>
    <row r="5664" spans="1:1" x14ac:dyDescent="0.2">
      <c r="A5664" s="4"/>
    </row>
    <row r="5665" spans="1:1" x14ac:dyDescent="0.2">
      <c r="A5665" s="4"/>
    </row>
    <row r="5666" spans="1:1" x14ac:dyDescent="0.2">
      <c r="A5666" s="4"/>
    </row>
    <row r="5667" spans="1:1" x14ac:dyDescent="0.2">
      <c r="A5667" s="4"/>
    </row>
    <row r="5668" spans="1:1" x14ac:dyDescent="0.2">
      <c r="A5668" s="4"/>
    </row>
    <row r="5669" spans="1:1" x14ac:dyDescent="0.2">
      <c r="A5669" s="4"/>
    </row>
    <row r="5670" spans="1:1" x14ac:dyDescent="0.2">
      <c r="A5670" s="4"/>
    </row>
    <row r="5671" spans="1:1" x14ac:dyDescent="0.2">
      <c r="A5671" s="4"/>
    </row>
    <row r="5672" spans="1:1" x14ac:dyDescent="0.2">
      <c r="A5672" s="4"/>
    </row>
    <row r="5673" spans="1:1" x14ac:dyDescent="0.2">
      <c r="A5673" s="4"/>
    </row>
    <row r="5674" spans="1:1" x14ac:dyDescent="0.2">
      <c r="A5674" s="4"/>
    </row>
    <row r="5675" spans="1:1" x14ac:dyDescent="0.2">
      <c r="A5675" s="4"/>
    </row>
    <row r="5676" spans="1:1" x14ac:dyDescent="0.2">
      <c r="A5676" s="4"/>
    </row>
    <row r="5677" spans="1:1" x14ac:dyDescent="0.2">
      <c r="A5677" s="4"/>
    </row>
    <row r="5678" spans="1:1" x14ac:dyDescent="0.2">
      <c r="A5678" s="4"/>
    </row>
    <row r="5679" spans="1:1" x14ac:dyDescent="0.2">
      <c r="A5679" s="4"/>
    </row>
    <row r="5680" spans="1:1" x14ac:dyDescent="0.2">
      <c r="A5680" s="4"/>
    </row>
    <row r="5681" spans="1:1" x14ac:dyDescent="0.2">
      <c r="A5681" s="4"/>
    </row>
    <row r="5682" spans="1:1" x14ac:dyDescent="0.2">
      <c r="A5682" s="4"/>
    </row>
    <row r="5683" spans="1:1" x14ac:dyDescent="0.2">
      <c r="A5683" s="4"/>
    </row>
    <row r="5684" spans="1:1" x14ac:dyDescent="0.2">
      <c r="A5684" s="4"/>
    </row>
    <row r="5685" spans="1:1" x14ac:dyDescent="0.2">
      <c r="A5685" s="4"/>
    </row>
    <row r="5686" spans="1:1" x14ac:dyDescent="0.2">
      <c r="A5686" s="4"/>
    </row>
    <row r="5687" spans="1:1" x14ac:dyDescent="0.2">
      <c r="A5687" s="4"/>
    </row>
    <row r="5688" spans="1:1" x14ac:dyDescent="0.2">
      <c r="A5688" s="4"/>
    </row>
    <row r="5689" spans="1:1" x14ac:dyDescent="0.2">
      <c r="A5689" s="4"/>
    </row>
    <row r="5690" spans="1:1" x14ac:dyDescent="0.2">
      <c r="A5690" s="4"/>
    </row>
    <row r="5691" spans="1:1" x14ac:dyDescent="0.2">
      <c r="A5691" s="4"/>
    </row>
    <row r="5692" spans="1:1" x14ac:dyDescent="0.2">
      <c r="A5692" s="4"/>
    </row>
    <row r="5693" spans="1:1" x14ac:dyDescent="0.2">
      <c r="A5693" s="4"/>
    </row>
    <row r="5694" spans="1:1" x14ac:dyDescent="0.2">
      <c r="A5694" s="4"/>
    </row>
    <row r="5695" spans="1:1" x14ac:dyDescent="0.2">
      <c r="A5695" s="4"/>
    </row>
    <row r="5696" spans="1:1" x14ac:dyDescent="0.2">
      <c r="A5696" s="4"/>
    </row>
    <row r="5697" spans="1:1" x14ac:dyDescent="0.2">
      <c r="A5697" s="4"/>
    </row>
    <row r="5698" spans="1:1" x14ac:dyDescent="0.2">
      <c r="A5698" s="4"/>
    </row>
    <row r="5699" spans="1:1" x14ac:dyDescent="0.2">
      <c r="A5699" s="4"/>
    </row>
    <row r="5700" spans="1:1" x14ac:dyDescent="0.2">
      <c r="A5700" s="4"/>
    </row>
    <row r="5701" spans="1:1" x14ac:dyDescent="0.2">
      <c r="A5701" s="4"/>
    </row>
    <row r="5702" spans="1:1" x14ac:dyDescent="0.2">
      <c r="A5702" s="4"/>
    </row>
    <row r="5703" spans="1:1" x14ac:dyDescent="0.2">
      <c r="A5703" s="4"/>
    </row>
    <row r="5704" spans="1:1" x14ac:dyDescent="0.2">
      <c r="A5704" s="4"/>
    </row>
    <row r="5705" spans="1:1" x14ac:dyDescent="0.2">
      <c r="A5705" s="4"/>
    </row>
    <row r="5706" spans="1:1" x14ac:dyDescent="0.2">
      <c r="A5706" s="4"/>
    </row>
    <row r="5707" spans="1:1" x14ac:dyDescent="0.2">
      <c r="A5707" s="4"/>
    </row>
    <row r="5708" spans="1:1" x14ac:dyDescent="0.2">
      <c r="A5708" s="4"/>
    </row>
    <row r="5709" spans="1:1" x14ac:dyDescent="0.2">
      <c r="A5709" s="4"/>
    </row>
    <row r="5710" spans="1:1" x14ac:dyDescent="0.2">
      <c r="A5710" s="4"/>
    </row>
    <row r="5711" spans="1:1" x14ac:dyDescent="0.2">
      <c r="A5711" s="4"/>
    </row>
    <row r="5712" spans="1:1" x14ac:dyDescent="0.2">
      <c r="A5712" s="4"/>
    </row>
    <row r="5713" spans="1:1" x14ac:dyDescent="0.2">
      <c r="A5713" s="4"/>
    </row>
    <row r="5714" spans="1:1" x14ac:dyDescent="0.2">
      <c r="A5714" s="4"/>
    </row>
    <row r="5715" spans="1:1" x14ac:dyDescent="0.2">
      <c r="A5715" s="4"/>
    </row>
    <row r="5716" spans="1:1" x14ac:dyDescent="0.2">
      <c r="A5716" s="4"/>
    </row>
    <row r="5717" spans="1:1" x14ac:dyDescent="0.2">
      <c r="A5717" s="4"/>
    </row>
    <row r="5718" spans="1:1" x14ac:dyDescent="0.2">
      <c r="A5718" s="4"/>
    </row>
    <row r="5719" spans="1:1" x14ac:dyDescent="0.2">
      <c r="A5719" s="4"/>
    </row>
    <row r="5720" spans="1:1" x14ac:dyDescent="0.2">
      <c r="A5720" s="4"/>
    </row>
    <row r="5721" spans="1:1" x14ac:dyDescent="0.2">
      <c r="A5721" s="4"/>
    </row>
    <row r="5722" spans="1:1" x14ac:dyDescent="0.2">
      <c r="A5722" s="4"/>
    </row>
    <row r="5723" spans="1:1" x14ac:dyDescent="0.2">
      <c r="A5723" s="4"/>
    </row>
    <row r="5724" spans="1:1" x14ac:dyDescent="0.2">
      <c r="A5724" s="4"/>
    </row>
    <row r="5725" spans="1:1" x14ac:dyDescent="0.2">
      <c r="A5725" s="4"/>
    </row>
    <row r="5726" spans="1:1" x14ac:dyDescent="0.2">
      <c r="A5726" s="4"/>
    </row>
    <row r="5727" spans="1:1" x14ac:dyDescent="0.2">
      <c r="A5727" s="4"/>
    </row>
    <row r="5728" spans="1:1" x14ac:dyDescent="0.2">
      <c r="A5728" s="4"/>
    </row>
    <row r="5729" spans="1:1" x14ac:dyDescent="0.2">
      <c r="A5729" s="4"/>
    </row>
    <row r="5730" spans="1:1" x14ac:dyDescent="0.2">
      <c r="A5730" s="4"/>
    </row>
    <row r="5731" spans="1:1" x14ac:dyDescent="0.2">
      <c r="A5731" s="4"/>
    </row>
    <row r="5732" spans="1:1" x14ac:dyDescent="0.2">
      <c r="A5732" s="4"/>
    </row>
    <row r="5733" spans="1:1" x14ac:dyDescent="0.2">
      <c r="A5733" s="4"/>
    </row>
    <row r="5734" spans="1:1" x14ac:dyDescent="0.2">
      <c r="A5734" s="4"/>
    </row>
    <row r="5735" spans="1:1" x14ac:dyDescent="0.2">
      <c r="A5735" s="4"/>
    </row>
    <row r="5736" spans="1:1" x14ac:dyDescent="0.2">
      <c r="A5736" s="4"/>
    </row>
    <row r="5737" spans="1:1" x14ac:dyDescent="0.2">
      <c r="A5737" s="4"/>
    </row>
    <row r="5738" spans="1:1" x14ac:dyDescent="0.2">
      <c r="A5738" s="4"/>
    </row>
    <row r="5739" spans="1:1" x14ac:dyDescent="0.2">
      <c r="A5739" s="4"/>
    </row>
    <row r="5740" spans="1:1" x14ac:dyDescent="0.2">
      <c r="A5740" s="4"/>
    </row>
    <row r="5741" spans="1:1" x14ac:dyDescent="0.2">
      <c r="A5741" s="4"/>
    </row>
    <row r="5742" spans="1:1" x14ac:dyDescent="0.2">
      <c r="A5742" s="4"/>
    </row>
    <row r="5743" spans="1:1" x14ac:dyDescent="0.2">
      <c r="A5743" s="4"/>
    </row>
    <row r="5744" spans="1:1" x14ac:dyDescent="0.2">
      <c r="A5744" s="4"/>
    </row>
    <row r="5745" spans="1:1" x14ac:dyDescent="0.2">
      <c r="A5745" s="4"/>
    </row>
    <row r="5746" spans="1:1" x14ac:dyDescent="0.2">
      <c r="A5746" s="4"/>
    </row>
    <row r="5747" spans="1:1" x14ac:dyDescent="0.2">
      <c r="A5747" s="4"/>
    </row>
    <row r="5748" spans="1:1" x14ac:dyDescent="0.2">
      <c r="A5748" s="4"/>
    </row>
    <row r="5749" spans="1:1" x14ac:dyDescent="0.2">
      <c r="A5749" s="4"/>
    </row>
    <row r="5750" spans="1:1" x14ac:dyDescent="0.2">
      <c r="A5750" s="4"/>
    </row>
    <row r="5751" spans="1:1" x14ac:dyDescent="0.2">
      <c r="A5751" s="4"/>
    </row>
    <row r="5752" spans="1:1" x14ac:dyDescent="0.2">
      <c r="A5752" s="4"/>
    </row>
    <row r="5753" spans="1:1" x14ac:dyDescent="0.2">
      <c r="A5753" s="4"/>
    </row>
    <row r="5754" spans="1:1" x14ac:dyDescent="0.2">
      <c r="A5754" s="4"/>
    </row>
    <row r="5755" spans="1:1" x14ac:dyDescent="0.2">
      <c r="A5755" s="4"/>
    </row>
    <row r="5756" spans="1:1" x14ac:dyDescent="0.2">
      <c r="A5756" s="4"/>
    </row>
    <row r="5757" spans="1:1" x14ac:dyDescent="0.2">
      <c r="A5757" s="4"/>
    </row>
    <row r="5758" spans="1:1" x14ac:dyDescent="0.2">
      <c r="A5758" s="4"/>
    </row>
    <row r="5759" spans="1:1" x14ac:dyDescent="0.2">
      <c r="A5759" s="4"/>
    </row>
    <row r="5760" spans="1:1" x14ac:dyDescent="0.2">
      <c r="A5760" s="4"/>
    </row>
    <row r="5761" spans="1:1" x14ac:dyDescent="0.2">
      <c r="A5761" s="4"/>
    </row>
    <row r="5762" spans="1:1" x14ac:dyDescent="0.2">
      <c r="A5762" s="4"/>
    </row>
    <row r="5763" spans="1:1" x14ac:dyDescent="0.2">
      <c r="A5763" s="4"/>
    </row>
    <row r="5764" spans="1:1" x14ac:dyDescent="0.2">
      <c r="A5764" s="4"/>
    </row>
    <row r="5765" spans="1:1" x14ac:dyDescent="0.2">
      <c r="A5765" s="4"/>
    </row>
    <row r="5766" spans="1:1" x14ac:dyDescent="0.2">
      <c r="A5766" s="4"/>
    </row>
    <row r="5767" spans="1:1" x14ac:dyDescent="0.2">
      <c r="A5767" s="4"/>
    </row>
    <row r="5768" spans="1:1" x14ac:dyDescent="0.2">
      <c r="A5768" s="4"/>
    </row>
    <row r="5769" spans="1:1" x14ac:dyDescent="0.2">
      <c r="A5769" s="4"/>
    </row>
    <row r="5770" spans="1:1" x14ac:dyDescent="0.2">
      <c r="A5770" s="4"/>
    </row>
    <row r="5771" spans="1:1" x14ac:dyDescent="0.2">
      <c r="A5771" s="4"/>
    </row>
    <row r="5772" spans="1:1" x14ac:dyDescent="0.2">
      <c r="A5772" s="4"/>
    </row>
    <row r="5773" spans="1:1" x14ac:dyDescent="0.2">
      <c r="A5773" s="4"/>
    </row>
    <row r="5774" spans="1:1" x14ac:dyDescent="0.2">
      <c r="A5774" s="4"/>
    </row>
    <row r="5775" spans="1:1" x14ac:dyDescent="0.2">
      <c r="A5775" s="4"/>
    </row>
    <row r="5776" spans="1:1" x14ac:dyDescent="0.2">
      <c r="A5776" s="4"/>
    </row>
    <row r="5777" spans="1:1" x14ac:dyDescent="0.2">
      <c r="A5777" s="4"/>
    </row>
    <row r="5778" spans="1:1" x14ac:dyDescent="0.2">
      <c r="A5778" s="4"/>
    </row>
    <row r="5779" spans="1:1" x14ac:dyDescent="0.2">
      <c r="A5779" s="4"/>
    </row>
    <row r="5780" spans="1:1" x14ac:dyDescent="0.2">
      <c r="A5780" s="4"/>
    </row>
    <row r="5781" spans="1:1" x14ac:dyDescent="0.2">
      <c r="A5781" s="4"/>
    </row>
    <row r="5782" spans="1:1" x14ac:dyDescent="0.2">
      <c r="A5782" s="4"/>
    </row>
    <row r="5783" spans="1:1" x14ac:dyDescent="0.2">
      <c r="A5783" s="4"/>
    </row>
    <row r="5784" spans="1:1" x14ac:dyDescent="0.2">
      <c r="A5784" s="4"/>
    </row>
    <row r="5785" spans="1:1" x14ac:dyDescent="0.2">
      <c r="A5785" s="4"/>
    </row>
    <row r="5786" spans="1:1" x14ac:dyDescent="0.2">
      <c r="A5786" s="4"/>
    </row>
    <row r="5787" spans="1:1" x14ac:dyDescent="0.2">
      <c r="A5787" s="4"/>
    </row>
    <row r="5788" spans="1:1" x14ac:dyDescent="0.2">
      <c r="A5788" s="4"/>
    </row>
    <row r="5789" spans="1:1" x14ac:dyDescent="0.2">
      <c r="A5789" s="4"/>
    </row>
    <row r="5790" spans="1:1" x14ac:dyDescent="0.2">
      <c r="A5790" s="4"/>
    </row>
    <row r="5791" spans="1:1" x14ac:dyDescent="0.2">
      <c r="A5791" s="4"/>
    </row>
    <row r="5792" spans="1:1" x14ac:dyDescent="0.2">
      <c r="A5792" s="4"/>
    </row>
    <row r="5793" spans="1:1" x14ac:dyDescent="0.2">
      <c r="A5793" s="4"/>
    </row>
    <row r="5794" spans="1:1" x14ac:dyDescent="0.2">
      <c r="A5794" s="4"/>
    </row>
    <row r="5795" spans="1:1" x14ac:dyDescent="0.2">
      <c r="A5795" s="4"/>
    </row>
    <row r="5796" spans="1:1" x14ac:dyDescent="0.2">
      <c r="A5796" s="4"/>
    </row>
    <row r="5797" spans="1:1" x14ac:dyDescent="0.2">
      <c r="A5797" s="4"/>
    </row>
    <row r="5798" spans="1:1" x14ac:dyDescent="0.2">
      <c r="A5798" s="4"/>
    </row>
    <row r="5799" spans="1:1" x14ac:dyDescent="0.2">
      <c r="A5799" s="4"/>
    </row>
    <row r="5800" spans="1:1" x14ac:dyDescent="0.2">
      <c r="A5800" s="4"/>
    </row>
    <row r="5801" spans="1:1" x14ac:dyDescent="0.2">
      <c r="A5801" s="4"/>
    </row>
    <row r="5802" spans="1:1" x14ac:dyDescent="0.2">
      <c r="A5802" s="4"/>
    </row>
    <row r="5803" spans="1:1" x14ac:dyDescent="0.2">
      <c r="A5803" s="4"/>
    </row>
    <row r="5804" spans="1:1" x14ac:dyDescent="0.2">
      <c r="A5804" s="4"/>
    </row>
    <row r="5805" spans="1:1" x14ac:dyDescent="0.2">
      <c r="A5805" s="4"/>
    </row>
    <row r="5806" spans="1:1" x14ac:dyDescent="0.2">
      <c r="A5806" s="4"/>
    </row>
    <row r="5807" spans="1:1" x14ac:dyDescent="0.2">
      <c r="A5807" s="4"/>
    </row>
    <row r="5808" spans="1:1" x14ac:dyDescent="0.2">
      <c r="A5808" s="4"/>
    </row>
    <row r="5809" spans="1:1" x14ac:dyDescent="0.2">
      <c r="A5809" s="4"/>
    </row>
    <row r="5810" spans="1:1" x14ac:dyDescent="0.2">
      <c r="A5810" s="4"/>
    </row>
    <row r="5811" spans="1:1" x14ac:dyDescent="0.2">
      <c r="A5811" s="4"/>
    </row>
    <row r="5812" spans="1:1" x14ac:dyDescent="0.2">
      <c r="A5812" s="4"/>
    </row>
    <row r="5813" spans="1:1" x14ac:dyDescent="0.2">
      <c r="A5813" s="4"/>
    </row>
    <row r="5814" spans="1:1" x14ac:dyDescent="0.2">
      <c r="A5814" s="4"/>
    </row>
    <row r="5815" spans="1:1" x14ac:dyDescent="0.2">
      <c r="A5815" s="4"/>
    </row>
    <row r="5816" spans="1:1" x14ac:dyDescent="0.2">
      <c r="A5816" s="4"/>
    </row>
    <row r="5817" spans="1:1" x14ac:dyDescent="0.2">
      <c r="A5817" s="4"/>
    </row>
    <row r="5818" spans="1:1" x14ac:dyDescent="0.2">
      <c r="A5818" s="4"/>
    </row>
    <row r="5819" spans="1:1" x14ac:dyDescent="0.2">
      <c r="A5819" s="4"/>
    </row>
    <row r="5820" spans="1:1" x14ac:dyDescent="0.2">
      <c r="A5820" s="4"/>
    </row>
    <row r="5821" spans="1:1" x14ac:dyDescent="0.2">
      <c r="A5821" s="4"/>
    </row>
    <row r="5822" spans="1:1" x14ac:dyDescent="0.2">
      <c r="A5822" s="4"/>
    </row>
    <row r="5823" spans="1:1" x14ac:dyDescent="0.2">
      <c r="A5823" s="4"/>
    </row>
    <row r="5824" spans="1:1" x14ac:dyDescent="0.2">
      <c r="A5824" s="4"/>
    </row>
    <row r="5825" spans="1:1" x14ac:dyDescent="0.2">
      <c r="A5825" s="4"/>
    </row>
    <row r="5826" spans="1:1" x14ac:dyDescent="0.2">
      <c r="A5826" s="4"/>
    </row>
    <row r="5827" spans="1:1" x14ac:dyDescent="0.2">
      <c r="A5827" s="4"/>
    </row>
    <row r="5828" spans="1:1" x14ac:dyDescent="0.2">
      <c r="A5828" s="4"/>
    </row>
    <row r="5829" spans="1:1" x14ac:dyDescent="0.2">
      <c r="A5829" s="4"/>
    </row>
    <row r="5830" spans="1:1" x14ac:dyDescent="0.2">
      <c r="A5830" s="4"/>
    </row>
    <row r="5831" spans="1:1" x14ac:dyDescent="0.2">
      <c r="A5831" s="4"/>
    </row>
    <row r="5832" spans="1:1" x14ac:dyDescent="0.2">
      <c r="A5832" s="4"/>
    </row>
    <row r="5833" spans="1:1" x14ac:dyDescent="0.2">
      <c r="A5833" s="4"/>
    </row>
    <row r="5834" spans="1:1" x14ac:dyDescent="0.2">
      <c r="A5834" s="4"/>
    </row>
    <row r="5835" spans="1:1" x14ac:dyDescent="0.2">
      <c r="A5835" s="4"/>
    </row>
    <row r="5836" spans="1:1" x14ac:dyDescent="0.2">
      <c r="A5836" s="4"/>
    </row>
    <row r="5837" spans="1:1" x14ac:dyDescent="0.2">
      <c r="A5837" s="4"/>
    </row>
    <row r="5838" spans="1:1" x14ac:dyDescent="0.2">
      <c r="A5838" s="4"/>
    </row>
    <row r="5839" spans="1:1" x14ac:dyDescent="0.2">
      <c r="A5839" s="4"/>
    </row>
    <row r="5840" spans="1:1" x14ac:dyDescent="0.2">
      <c r="A5840" s="4"/>
    </row>
    <row r="5841" spans="1:1" x14ac:dyDescent="0.2">
      <c r="A5841" s="4"/>
    </row>
    <row r="5842" spans="1:1" x14ac:dyDescent="0.2">
      <c r="A5842" s="4"/>
    </row>
    <row r="5843" spans="1:1" x14ac:dyDescent="0.2">
      <c r="A5843" s="4"/>
    </row>
    <row r="5844" spans="1:1" x14ac:dyDescent="0.2">
      <c r="A5844" s="4"/>
    </row>
    <row r="5845" spans="1:1" x14ac:dyDescent="0.2">
      <c r="A5845" s="4"/>
    </row>
    <row r="5846" spans="1:1" x14ac:dyDescent="0.2">
      <c r="A5846" s="4"/>
    </row>
    <row r="5847" spans="1:1" x14ac:dyDescent="0.2">
      <c r="A5847" s="4"/>
    </row>
    <row r="5848" spans="1:1" x14ac:dyDescent="0.2">
      <c r="A5848" s="4"/>
    </row>
    <row r="5849" spans="1:1" x14ac:dyDescent="0.2">
      <c r="A5849" s="4"/>
    </row>
    <row r="5850" spans="1:1" x14ac:dyDescent="0.2">
      <c r="A5850" s="4"/>
    </row>
    <row r="5851" spans="1:1" x14ac:dyDescent="0.2">
      <c r="A5851" s="4"/>
    </row>
    <row r="5852" spans="1:1" x14ac:dyDescent="0.2">
      <c r="A5852" s="4"/>
    </row>
    <row r="5853" spans="1:1" x14ac:dyDescent="0.2">
      <c r="A5853" s="4"/>
    </row>
    <row r="5854" spans="1:1" x14ac:dyDescent="0.2">
      <c r="A5854" s="4"/>
    </row>
    <row r="5855" spans="1:1" x14ac:dyDescent="0.2">
      <c r="A5855" s="4"/>
    </row>
    <row r="5856" spans="1:1" x14ac:dyDescent="0.2">
      <c r="A5856" s="4"/>
    </row>
    <row r="5857" spans="1:1" x14ac:dyDescent="0.2">
      <c r="A5857" s="4"/>
    </row>
    <row r="5858" spans="1:1" x14ac:dyDescent="0.2">
      <c r="A5858" s="4"/>
    </row>
    <row r="5859" spans="1:1" x14ac:dyDescent="0.2">
      <c r="A5859" s="4"/>
    </row>
    <row r="5860" spans="1:1" x14ac:dyDescent="0.2">
      <c r="A5860" s="4"/>
    </row>
    <row r="5861" spans="1:1" x14ac:dyDescent="0.2">
      <c r="A5861" s="4"/>
    </row>
    <row r="5862" spans="1:1" x14ac:dyDescent="0.2">
      <c r="A5862" s="4"/>
    </row>
    <row r="5863" spans="1:1" x14ac:dyDescent="0.2">
      <c r="A5863" s="4"/>
    </row>
    <row r="5864" spans="1:1" x14ac:dyDescent="0.2">
      <c r="A5864" s="4"/>
    </row>
    <row r="5865" spans="1:1" x14ac:dyDescent="0.2">
      <c r="A5865" s="4"/>
    </row>
    <row r="5866" spans="1:1" x14ac:dyDescent="0.2">
      <c r="A5866" s="4"/>
    </row>
    <row r="5867" spans="1:1" x14ac:dyDescent="0.2">
      <c r="A5867" s="4"/>
    </row>
    <row r="5868" spans="1:1" x14ac:dyDescent="0.2">
      <c r="A5868" s="4"/>
    </row>
    <row r="5869" spans="1:1" x14ac:dyDescent="0.2">
      <c r="A5869" s="4"/>
    </row>
    <row r="5870" spans="1:1" x14ac:dyDescent="0.2">
      <c r="A5870" s="4"/>
    </row>
    <row r="5871" spans="1:1" x14ac:dyDescent="0.2">
      <c r="A5871" s="4"/>
    </row>
    <row r="5872" spans="1:1" x14ac:dyDescent="0.2">
      <c r="A5872" s="4"/>
    </row>
    <row r="5873" spans="1:1" x14ac:dyDescent="0.2">
      <c r="A5873" s="4"/>
    </row>
    <row r="5874" spans="1:1" x14ac:dyDescent="0.2">
      <c r="A5874" s="4"/>
    </row>
    <row r="5875" spans="1:1" x14ac:dyDescent="0.2">
      <c r="A5875" s="4"/>
    </row>
    <row r="5876" spans="1:1" x14ac:dyDescent="0.2">
      <c r="A5876" s="4"/>
    </row>
    <row r="5877" spans="1:1" x14ac:dyDescent="0.2">
      <c r="A5877" s="4"/>
    </row>
    <row r="5878" spans="1:1" x14ac:dyDescent="0.2">
      <c r="A5878" s="4"/>
    </row>
    <row r="5879" spans="1:1" x14ac:dyDescent="0.2">
      <c r="A5879" s="4"/>
    </row>
    <row r="5880" spans="1:1" x14ac:dyDescent="0.2">
      <c r="A5880" s="4"/>
    </row>
    <row r="5881" spans="1:1" x14ac:dyDescent="0.2">
      <c r="A5881" s="4"/>
    </row>
    <row r="5882" spans="1:1" x14ac:dyDescent="0.2">
      <c r="A5882" s="4"/>
    </row>
    <row r="5883" spans="1:1" x14ac:dyDescent="0.2">
      <c r="A5883" s="4"/>
    </row>
    <row r="5884" spans="1:1" x14ac:dyDescent="0.2">
      <c r="A5884" s="4"/>
    </row>
    <row r="5885" spans="1:1" x14ac:dyDescent="0.2">
      <c r="A5885" s="4"/>
    </row>
    <row r="5886" spans="1:1" x14ac:dyDescent="0.2">
      <c r="A5886" s="4"/>
    </row>
    <row r="5887" spans="1:1" x14ac:dyDescent="0.2">
      <c r="A5887" s="4"/>
    </row>
    <row r="5888" spans="1:1" x14ac:dyDescent="0.2">
      <c r="A5888" s="4"/>
    </row>
    <row r="5889" spans="1:1" x14ac:dyDescent="0.2">
      <c r="A5889" s="4"/>
    </row>
    <row r="5890" spans="1:1" x14ac:dyDescent="0.2">
      <c r="A5890" s="4"/>
    </row>
    <row r="5891" spans="1:1" x14ac:dyDescent="0.2">
      <c r="A5891" s="4"/>
    </row>
    <row r="5892" spans="1:1" x14ac:dyDescent="0.2">
      <c r="A5892" s="4"/>
    </row>
    <row r="5893" spans="1:1" x14ac:dyDescent="0.2">
      <c r="A5893" s="4"/>
    </row>
    <row r="5894" spans="1:1" x14ac:dyDescent="0.2">
      <c r="A5894" s="4"/>
    </row>
    <row r="5895" spans="1:1" x14ac:dyDescent="0.2">
      <c r="A5895" s="4"/>
    </row>
    <row r="5896" spans="1:1" x14ac:dyDescent="0.2">
      <c r="A5896" s="4"/>
    </row>
    <row r="5897" spans="1:1" x14ac:dyDescent="0.2">
      <c r="A5897" s="4"/>
    </row>
    <row r="5898" spans="1:1" x14ac:dyDescent="0.2">
      <c r="A5898" s="4"/>
    </row>
    <row r="5899" spans="1:1" x14ac:dyDescent="0.2">
      <c r="A5899" s="4"/>
    </row>
    <row r="5900" spans="1:1" x14ac:dyDescent="0.2">
      <c r="A5900" s="4"/>
    </row>
    <row r="5901" spans="1:1" x14ac:dyDescent="0.2">
      <c r="A5901" s="4"/>
    </row>
    <row r="5902" spans="1:1" x14ac:dyDescent="0.2">
      <c r="A5902" s="4"/>
    </row>
    <row r="5903" spans="1:1" x14ac:dyDescent="0.2">
      <c r="A5903" s="4"/>
    </row>
    <row r="5904" spans="1:1" x14ac:dyDescent="0.2">
      <c r="A5904" s="4"/>
    </row>
    <row r="5905" spans="1:1" x14ac:dyDescent="0.2">
      <c r="A5905" s="4"/>
    </row>
    <row r="5906" spans="1:1" x14ac:dyDescent="0.2">
      <c r="A5906" s="4"/>
    </row>
    <row r="5907" spans="1:1" x14ac:dyDescent="0.2">
      <c r="A5907" s="4"/>
    </row>
    <row r="5908" spans="1:1" x14ac:dyDescent="0.2">
      <c r="A5908" s="4"/>
    </row>
    <row r="5909" spans="1:1" x14ac:dyDescent="0.2">
      <c r="A5909" s="4"/>
    </row>
    <row r="5910" spans="1:1" x14ac:dyDescent="0.2">
      <c r="A5910" s="4"/>
    </row>
    <row r="5911" spans="1:1" x14ac:dyDescent="0.2">
      <c r="A5911" s="4"/>
    </row>
    <row r="5912" spans="1:1" x14ac:dyDescent="0.2">
      <c r="A5912" s="4"/>
    </row>
    <row r="5913" spans="1:1" x14ac:dyDescent="0.2">
      <c r="A5913" s="4"/>
    </row>
    <row r="5914" spans="1:1" x14ac:dyDescent="0.2">
      <c r="A5914" s="4"/>
    </row>
    <row r="5915" spans="1:1" x14ac:dyDescent="0.2">
      <c r="A5915" s="4"/>
    </row>
    <row r="5916" spans="1:1" x14ac:dyDescent="0.2">
      <c r="A5916" s="4"/>
    </row>
    <row r="5917" spans="1:1" x14ac:dyDescent="0.2">
      <c r="A5917" s="4"/>
    </row>
    <row r="5918" spans="1:1" x14ac:dyDescent="0.2">
      <c r="A5918" s="4"/>
    </row>
    <row r="5919" spans="1:1" x14ac:dyDescent="0.2">
      <c r="A5919" s="4"/>
    </row>
    <row r="5920" spans="1:1" x14ac:dyDescent="0.2">
      <c r="A5920" s="4"/>
    </row>
    <row r="5921" spans="1:1" x14ac:dyDescent="0.2">
      <c r="A5921" s="4"/>
    </row>
    <row r="5922" spans="1:1" x14ac:dyDescent="0.2">
      <c r="A5922" s="4"/>
    </row>
    <row r="5923" spans="1:1" x14ac:dyDescent="0.2">
      <c r="A5923" s="4"/>
    </row>
    <row r="5924" spans="1:1" x14ac:dyDescent="0.2">
      <c r="A5924" s="4"/>
    </row>
    <row r="5925" spans="1:1" x14ac:dyDescent="0.2">
      <c r="A5925" s="4"/>
    </row>
    <row r="5926" spans="1:1" x14ac:dyDescent="0.2">
      <c r="A5926" s="4"/>
    </row>
    <row r="5927" spans="1:1" x14ac:dyDescent="0.2">
      <c r="A5927" s="4"/>
    </row>
    <row r="5928" spans="1:1" x14ac:dyDescent="0.2">
      <c r="A5928" s="4"/>
    </row>
    <row r="5929" spans="1:1" x14ac:dyDescent="0.2">
      <c r="A5929" s="4"/>
    </row>
    <row r="5930" spans="1:1" x14ac:dyDescent="0.2">
      <c r="A5930" s="4"/>
    </row>
    <row r="5931" spans="1:1" x14ac:dyDescent="0.2">
      <c r="A5931" s="4"/>
    </row>
    <row r="5932" spans="1:1" x14ac:dyDescent="0.2">
      <c r="A5932" s="4"/>
    </row>
    <row r="5933" spans="1:1" x14ac:dyDescent="0.2">
      <c r="A5933" s="4"/>
    </row>
    <row r="5934" spans="1:1" x14ac:dyDescent="0.2">
      <c r="A5934" s="4"/>
    </row>
    <row r="5935" spans="1:1" x14ac:dyDescent="0.2">
      <c r="A5935" s="4"/>
    </row>
    <row r="5936" spans="1:1" x14ac:dyDescent="0.2">
      <c r="A5936" s="4"/>
    </row>
    <row r="5937" spans="1:1" x14ac:dyDescent="0.2">
      <c r="A5937" s="4"/>
    </row>
    <row r="5938" spans="1:1" x14ac:dyDescent="0.2">
      <c r="A5938" s="4"/>
    </row>
    <row r="5939" spans="1:1" x14ac:dyDescent="0.2">
      <c r="A5939" s="4"/>
    </row>
    <row r="5940" spans="1:1" x14ac:dyDescent="0.2">
      <c r="A5940" s="4"/>
    </row>
    <row r="5941" spans="1:1" x14ac:dyDescent="0.2">
      <c r="A5941" s="4"/>
    </row>
    <row r="5942" spans="1:1" x14ac:dyDescent="0.2">
      <c r="A5942" s="4"/>
    </row>
    <row r="5943" spans="1:1" x14ac:dyDescent="0.2">
      <c r="A5943" s="4"/>
    </row>
    <row r="5944" spans="1:1" x14ac:dyDescent="0.2">
      <c r="A5944" s="4"/>
    </row>
    <row r="5945" spans="1:1" x14ac:dyDescent="0.2">
      <c r="A5945" s="4"/>
    </row>
    <row r="5946" spans="1:1" x14ac:dyDescent="0.2">
      <c r="A5946" s="4"/>
    </row>
    <row r="5947" spans="1:1" x14ac:dyDescent="0.2">
      <c r="A5947" s="4"/>
    </row>
    <row r="5948" spans="1:1" x14ac:dyDescent="0.2">
      <c r="A5948" s="4"/>
    </row>
    <row r="5949" spans="1:1" x14ac:dyDescent="0.2">
      <c r="A5949" s="4"/>
    </row>
    <row r="5950" spans="1:1" x14ac:dyDescent="0.2">
      <c r="A5950" s="4"/>
    </row>
    <row r="5951" spans="1:1" x14ac:dyDescent="0.2">
      <c r="A5951" s="4"/>
    </row>
    <row r="5952" spans="1:1" x14ac:dyDescent="0.2">
      <c r="A5952" s="4"/>
    </row>
    <row r="5953" spans="1:1" x14ac:dyDescent="0.2">
      <c r="A5953" s="4"/>
    </row>
    <row r="5954" spans="1:1" x14ac:dyDescent="0.2">
      <c r="A5954" s="4"/>
    </row>
    <row r="5955" spans="1:1" x14ac:dyDescent="0.2">
      <c r="A5955" s="4"/>
    </row>
    <row r="5956" spans="1:1" x14ac:dyDescent="0.2">
      <c r="A5956" s="4"/>
    </row>
    <row r="5957" spans="1:1" x14ac:dyDescent="0.2">
      <c r="A5957" s="4"/>
    </row>
    <row r="5958" spans="1:1" x14ac:dyDescent="0.2">
      <c r="A5958" s="4"/>
    </row>
    <row r="5959" spans="1:1" x14ac:dyDescent="0.2">
      <c r="A5959" s="4"/>
    </row>
    <row r="5960" spans="1:1" x14ac:dyDescent="0.2">
      <c r="A5960" s="4"/>
    </row>
    <row r="5961" spans="1:1" x14ac:dyDescent="0.2">
      <c r="A5961" s="4"/>
    </row>
    <row r="5962" spans="1:1" x14ac:dyDescent="0.2">
      <c r="A5962" s="4"/>
    </row>
    <row r="5963" spans="1:1" x14ac:dyDescent="0.2">
      <c r="A5963" s="4"/>
    </row>
    <row r="5964" spans="1:1" x14ac:dyDescent="0.2">
      <c r="A5964" s="4"/>
    </row>
    <row r="5965" spans="1:1" x14ac:dyDescent="0.2">
      <c r="A5965" s="4"/>
    </row>
    <row r="5966" spans="1:1" x14ac:dyDescent="0.2">
      <c r="A5966" s="4"/>
    </row>
    <row r="5967" spans="1:1" x14ac:dyDescent="0.2">
      <c r="A5967" s="4"/>
    </row>
    <row r="5968" spans="1:1" x14ac:dyDescent="0.2">
      <c r="A5968" s="4"/>
    </row>
    <row r="5969" spans="1:1" x14ac:dyDescent="0.2">
      <c r="A5969" s="4"/>
    </row>
    <row r="5970" spans="1:1" x14ac:dyDescent="0.2">
      <c r="A5970" s="4"/>
    </row>
    <row r="5971" spans="1:1" x14ac:dyDescent="0.2">
      <c r="A5971" s="4"/>
    </row>
    <row r="5972" spans="1:1" x14ac:dyDescent="0.2">
      <c r="A5972" s="4"/>
    </row>
    <row r="5973" spans="1:1" x14ac:dyDescent="0.2">
      <c r="A5973" s="4"/>
    </row>
    <row r="5974" spans="1:1" x14ac:dyDescent="0.2">
      <c r="A5974" s="4"/>
    </row>
    <row r="5975" spans="1:1" x14ac:dyDescent="0.2">
      <c r="A5975" s="4"/>
    </row>
    <row r="5976" spans="1:1" x14ac:dyDescent="0.2">
      <c r="A5976" s="4"/>
    </row>
    <row r="5977" spans="1:1" x14ac:dyDescent="0.2">
      <c r="A5977" s="4"/>
    </row>
    <row r="5978" spans="1:1" x14ac:dyDescent="0.2">
      <c r="A5978" s="4"/>
    </row>
    <row r="5979" spans="1:1" x14ac:dyDescent="0.2">
      <c r="A5979" s="4"/>
    </row>
    <row r="5980" spans="1:1" x14ac:dyDescent="0.2">
      <c r="A5980" s="4"/>
    </row>
    <row r="5981" spans="1:1" x14ac:dyDescent="0.2">
      <c r="A5981" s="4"/>
    </row>
    <row r="5982" spans="1:1" x14ac:dyDescent="0.2">
      <c r="A5982" s="4"/>
    </row>
    <row r="5983" spans="1:1" x14ac:dyDescent="0.2">
      <c r="A5983" s="4"/>
    </row>
    <row r="5984" spans="1:1" x14ac:dyDescent="0.2">
      <c r="A5984" s="4"/>
    </row>
    <row r="5985" spans="1:1" x14ac:dyDescent="0.2">
      <c r="A5985" s="4"/>
    </row>
    <row r="5986" spans="1:1" x14ac:dyDescent="0.2">
      <c r="A5986" s="4"/>
    </row>
    <row r="5987" spans="1:1" x14ac:dyDescent="0.2">
      <c r="A5987" s="4"/>
    </row>
    <row r="5988" spans="1:1" x14ac:dyDescent="0.2">
      <c r="A5988" s="4"/>
    </row>
    <row r="5989" spans="1:1" x14ac:dyDescent="0.2">
      <c r="A5989" s="4"/>
    </row>
    <row r="5990" spans="1:1" x14ac:dyDescent="0.2">
      <c r="A5990" s="4"/>
    </row>
    <row r="5991" spans="1:1" x14ac:dyDescent="0.2">
      <c r="A5991" s="4"/>
    </row>
    <row r="5992" spans="1:1" x14ac:dyDescent="0.2">
      <c r="A5992" s="4"/>
    </row>
    <row r="5993" spans="1:1" x14ac:dyDescent="0.2">
      <c r="A5993" s="4"/>
    </row>
    <row r="5994" spans="1:1" x14ac:dyDescent="0.2">
      <c r="A5994" s="4"/>
    </row>
    <row r="5995" spans="1:1" x14ac:dyDescent="0.2">
      <c r="A5995" s="4"/>
    </row>
    <row r="5996" spans="1:1" x14ac:dyDescent="0.2">
      <c r="A5996" s="4"/>
    </row>
    <row r="5997" spans="1:1" x14ac:dyDescent="0.2">
      <c r="A5997" s="4"/>
    </row>
    <row r="5998" spans="1:1" x14ac:dyDescent="0.2">
      <c r="A5998" s="4"/>
    </row>
    <row r="5999" spans="1:1" x14ac:dyDescent="0.2">
      <c r="A5999" s="4"/>
    </row>
    <row r="6000" spans="1:1" x14ac:dyDescent="0.2">
      <c r="A6000" s="4"/>
    </row>
    <row r="6001" spans="1:1" x14ac:dyDescent="0.2">
      <c r="A6001" s="4"/>
    </row>
    <row r="6002" spans="1:1" x14ac:dyDescent="0.2">
      <c r="A6002" s="4"/>
    </row>
    <row r="6003" spans="1:1" x14ac:dyDescent="0.2">
      <c r="A6003" s="4"/>
    </row>
    <row r="6004" spans="1:1" x14ac:dyDescent="0.2">
      <c r="A6004" s="4"/>
    </row>
    <row r="6005" spans="1:1" x14ac:dyDescent="0.2">
      <c r="A6005" s="4"/>
    </row>
    <row r="6006" spans="1:1" x14ac:dyDescent="0.2">
      <c r="A6006" s="4"/>
    </row>
    <row r="6007" spans="1:1" x14ac:dyDescent="0.2">
      <c r="A6007" s="4"/>
    </row>
    <row r="6008" spans="1:1" x14ac:dyDescent="0.2">
      <c r="A6008" s="4"/>
    </row>
    <row r="6009" spans="1:1" x14ac:dyDescent="0.2">
      <c r="A6009" s="4"/>
    </row>
    <row r="6010" spans="1:1" x14ac:dyDescent="0.2">
      <c r="A6010" s="4"/>
    </row>
    <row r="6011" spans="1:1" x14ac:dyDescent="0.2">
      <c r="A6011" s="4"/>
    </row>
    <row r="6012" spans="1:1" x14ac:dyDescent="0.2">
      <c r="A6012" s="4"/>
    </row>
    <row r="6013" spans="1:1" x14ac:dyDescent="0.2">
      <c r="A6013" s="4"/>
    </row>
    <row r="6014" spans="1:1" x14ac:dyDescent="0.2">
      <c r="A6014" s="4"/>
    </row>
    <row r="6015" spans="1:1" x14ac:dyDescent="0.2">
      <c r="A6015" s="4"/>
    </row>
    <row r="6016" spans="1:1" x14ac:dyDescent="0.2">
      <c r="A6016" s="4"/>
    </row>
    <row r="6017" spans="1:1" x14ac:dyDescent="0.2">
      <c r="A6017" s="4"/>
    </row>
    <row r="6018" spans="1:1" x14ac:dyDescent="0.2">
      <c r="A6018" s="4"/>
    </row>
    <row r="6019" spans="1:1" x14ac:dyDescent="0.2">
      <c r="A6019" s="4"/>
    </row>
    <row r="6020" spans="1:1" x14ac:dyDescent="0.2">
      <c r="A6020" s="4"/>
    </row>
    <row r="6021" spans="1:1" x14ac:dyDescent="0.2">
      <c r="A6021" s="4"/>
    </row>
    <row r="6022" spans="1:1" x14ac:dyDescent="0.2">
      <c r="A6022" s="4"/>
    </row>
    <row r="6023" spans="1:1" x14ac:dyDescent="0.2">
      <c r="A6023" s="4"/>
    </row>
    <row r="6024" spans="1:1" x14ac:dyDescent="0.2">
      <c r="A6024" s="4"/>
    </row>
    <row r="6025" spans="1:1" x14ac:dyDescent="0.2">
      <c r="A6025" s="4"/>
    </row>
    <row r="6026" spans="1:1" x14ac:dyDescent="0.2">
      <c r="A6026" s="4"/>
    </row>
    <row r="6027" spans="1:1" x14ac:dyDescent="0.2">
      <c r="A6027" s="4"/>
    </row>
    <row r="6028" spans="1:1" x14ac:dyDescent="0.2">
      <c r="A6028" s="4"/>
    </row>
    <row r="6029" spans="1:1" x14ac:dyDescent="0.2">
      <c r="A6029" s="4"/>
    </row>
    <row r="6030" spans="1:1" x14ac:dyDescent="0.2">
      <c r="A6030" s="4"/>
    </row>
    <row r="6031" spans="1:1" x14ac:dyDescent="0.2">
      <c r="A6031" s="4"/>
    </row>
    <row r="6032" spans="1:1" x14ac:dyDescent="0.2">
      <c r="A6032" s="4"/>
    </row>
    <row r="6033" spans="1:1" x14ac:dyDescent="0.2">
      <c r="A6033" s="4"/>
    </row>
    <row r="6034" spans="1:1" x14ac:dyDescent="0.2">
      <c r="A6034" s="4"/>
    </row>
    <row r="6035" spans="1:1" x14ac:dyDescent="0.2">
      <c r="A6035" s="4"/>
    </row>
    <row r="6036" spans="1:1" x14ac:dyDescent="0.2">
      <c r="A6036" s="4"/>
    </row>
    <row r="6037" spans="1:1" x14ac:dyDescent="0.2">
      <c r="A6037" s="4"/>
    </row>
    <row r="6038" spans="1:1" x14ac:dyDescent="0.2">
      <c r="A6038" s="4"/>
    </row>
    <row r="6039" spans="1:1" x14ac:dyDescent="0.2">
      <c r="A6039" s="4"/>
    </row>
    <row r="6040" spans="1:1" x14ac:dyDescent="0.2">
      <c r="A6040" s="4"/>
    </row>
    <row r="6041" spans="1:1" x14ac:dyDescent="0.2">
      <c r="A6041" s="4"/>
    </row>
    <row r="6042" spans="1:1" x14ac:dyDescent="0.2">
      <c r="A6042" s="4"/>
    </row>
    <row r="6043" spans="1:1" x14ac:dyDescent="0.2">
      <c r="A6043" s="4"/>
    </row>
    <row r="6044" spans="1:1" x14ac:dyDescent="0.2">
      <c r="A6044" s="4"/>
    </row>
    <row r="6045" spans="1:1" x14ac:dyDescent="0.2">
      <c r="A6045" s="4"/>
    </row>
    <row r="6046" spans="1:1" x14ac:dyDescent="0.2">
      <c r="A6046" s="4"/>
    </row>
    <row r="6047" spans="1:1" x14ac:dyDescent="0.2">
      <c r="A6047" s="4"/>
    </row>
    <row r="6048" spans="1:1" x14ac:dyDescent="0.2">
      <c r="A6048" s="4"/>
    </row>
    <row r="6049" spans="1:1" x14ac:dyDescent="0.2">
      <c r="A6049" s="4"/>
    </row>
    <row r="6050" spans="1:1" x14ac:dyDescent="0.2">
      <c r="A6050" s="4"/>
    </row>
    <row r="6051" spans="1:1" x14ac:dyDescent="0.2">
      <c r="A6051" s="4"/>
    </row>
    <row r="6052" spans="1:1" x14ac:dyDescent="0.2">
      <c r="A6052" s="4"/>
    </row>
    <row r="6053" spans="1:1" x14ac:dyDescent="0.2">
      <c r="A6053" s="4"/>
    </row>
    <row r="6054" spans="1:1" x14ac:dyDescent="0.2">
      <c r="A6054" s="4"/>
    </row>
    <row r="6055" spans="1:1" x14ac:dyDescent="0.2">
      <c r="A6055" s="4"/>
    </row>
    <row r="6056" spans="1:1" x14ac:dyDescent="0.2">
      <c r="A6056" s="4"/>
    </row>
    <row r="6057" spans="1:1" x14ac:dyDescent="0.2">
      <c r="A6057" s="4"/>
    </row>
    <row r="6058" spans="1:1" x14ac:dyDescent="0.2">
      <c r="A6058" s="4"/>
    </row>
    <row r="6059" spans="1:1" x14ac:dyDescent="0.2">
      <c r="A6059" s="4"/>
    </row>
    <row r="6060" spans="1:1" x14ac:dyDescent="0.2">
      <c r="A6060" s="4"/>
    </row>
    <row r="6061" spans="1:1" x14ac:dyDescent="0.2">
      <c r="A6061" s="4"/>
    </row>
    <row r="6062" spans="1:1" x14ac:dyDescent="0.2">
      <c r="A6062" s="4"/>
    </row>
    <row r="6063" spans="1:1" x14ac:dyDescent="0.2">
      <c r="A6063" s="4"/>
    </row>
    <row r="6064" spans="1:1" x14ac:dyDescent="0.2">
      <c r="A6064" s="4"/>
    </row>
    <row r="6065" spans="1:1" x14ac:dyDescent="0.2">
      <c r="A6065" s="4"/>
    </row>
    <row r="6066" spans="1:1" x14ac:dyDescent="0.2">
      <c r="A6066" s="4"/>
    </row>
    <row r="6067" spans="1:1" x14ac:dyDescent="0.2">
      <c r="A6067" s="4"/>
    </row>
    <row r="6068" spans="1:1" x14ac:dyDescent="0.2">
      <c r="A6068" s="4"/>
    </row>
    <row r="6069" spans="1:1" x14ac:dyDescent="0.2">
      <c r="A6069" s="4"/>
    </row>
    <row r="6070" spans="1:1" x14ac:dyDescent="0.2">
      <c r="A6070" s="4"/>
    </row>
    <row r="6071" spans="1:1" x14ac:dyDescent="0.2">
      <c r="A6071" s="4"/>
    </row>
    <row r="6072" spans="1:1" x14ac:dyDescent="0.2">
      <c r="A6072" s="4"/>
    </row>
    <row r="6073" spans="1:1" x14ac:dyDescent="0.2">
      <c r="A6073" s="4"/>
    </row>
    <row r="6074" spans="1:1" x14ac:dyDescent="0.2">
      <c r="A6074" s="4"/>
    </row>
    <row r="6075" spans="1:1" x14ac:dyDescent="0.2">
      <c r="A6075" s="4"/>
    </row>
    <row r="6076" spans="1:1" x14ac:dyDescent="0.2">
      <c r="A6076" s="4"/>
    </row>
    <row r="6077" spans="1:1" x14ac:dyDescent="0.2">
      <c r="A6077" s="4"/>
    </row>
    <row r="6078" spans="1:1" x14ac:dyDescent="0.2">
      <c r="A6078" s="4"/>
    </row>
    <row r="6079" spans="1:1" x14ac:dyDescent="0.2">
      <c r="A6079" s="4"/>
    </row>
    <row r="6080" spans="1:1" x14ac:dyDescent="0.2">
      <c r="A6080" s="4"/>
    </row>
    <row r="6081" spans="1:1" x14ac:dyDescent="0.2">
      <c r="A6081" s="4"/>
    </row>
    <row r="6082" spans="1:1" x14ac:dyDescent="0.2">
      <c r="A6082" s="4"/>
    </row>
    <row r="6083" spans="1:1" x14ac:dyDescent="0.2">
      <c r="A6083" s="4"/>
    </row>
    <row r="6084" spans="1:1" x14ac:dyDescent="0.2">
      <c r="A6084" s="4"/>
    </row>
    <row r="6085" spans="1:1" x14ac:dyDescent="0.2">
      <c r="A6085" s="4"/>
    </row>
    <row r="6086" spans="1:1" x14ac:dyDescent="0.2">
      <c r="A6086" s="4"/>
    </row>
    <row r="6087" spans="1:1" x14ac:dyDescent="0.2">
      <c r="A6087" s="4"/>
    </row>
    <row r="6088" spans="1:1" x14ac:dyDescent="0.2">
      <c r="A6088" s="4"/>
    </row>
    <row r="6089" spans="1:1" x14ac:dyDescent="0.2">
      <c r="A6089" s="4"/>
    </row>
    <row r="6090" spans="1:1" x14ac:dyDescent="0.2">
      <c r="A6090" s="4"/>
    </row>
    <row r="6091" spans="1:1" x14ac:dyDescent="0.2">
      <c r="A6091" s="4"/>
    </row>
    <row r="6092" spans="1:1" x14ac:dyDescent="0.2">
      <c r="A6092" s="4"/>
    </row>
    <row r="6093" spans="1:1" x14ac:dyDescent="0.2">
      <c r="A6093" s="4"/>
    </row>
    <row r="6094" spans="1:1" x14ac:dyDescent="0.2">
      <c r="A6094" s="4"/>
    </row>
    <row r="6095" spans="1:1" x14ac:dyDescent="0.2">
      <c r="A6095" s="4"/>
    </row>
    <row r="6096" spans="1:1" x14ac:dyDescent="0.2">
      <c r="A6096" s="4"/>
    </row>
    <row r="6097" spans="1:1" x14ac:dyDescent="0.2">
      <c r="A6097" s="4"/>
    </row>
    <row r="6098" spans="1:1" x14ac:dyDescent="0.2">
      <c r="A6098" s="4"/>
    </row>
    <row r="6099" spans="1:1" x14ac:dyDescent="0.2">
      <c r="A6099" s="4"/>
    </row>
    <row r="6100" spans="1:1" x14ac:dyDescent="0.2">
      <c r="A6100" s="4"/>
    </row>
    <row r="6101" spans="1:1" x14ac:dyDescent="0.2">
      <c r="A6101" s="4"/>
    </row>
    <row r="6102" spans="1:1" x14ac:dyDescent="0.2">
      <c r="A6102" s="4"/>
    </row>
    <row r="6103" spans="1:1" x14ac:dyDescent="0.2">
      <c r="A6103" s="4"/>
    </row>
    <row r="6104" spans="1:1" x14ac:dyDescent="0.2">
      <c r="A6104" s="4"/>
    </row>
    <row r="6105" spans="1:1" x14ac:dyDescent="0.2">
      <c r="A6105" s="4"/>
    </row>
    <row r="6106" spans="1:1" x14ac:dyDescent="0.2">
      <c r="A6106" s="4"/>
    </row>
    <row r="6107" spans="1:1" x14ac:dyDescent="0.2">
      <c r="A6107" s="4"/>
    </row>
    <row r="6108" spans="1:1" x14ac:dyDescent="0.2">
      <c r="A6108" s="4"/>
    </row>
    <row r="6109" spans="1:1" x14ac:dyDescent="0.2">
      <c r="A6109" s="4"/>
    </row>
    <row r="6110" spans="1:1" x14ac:dyDescent="0.2">
      <c r="A6110" s="4"/>
    </row>
    <row r="6111" spans="1:1" x14ac:dyDescent="0.2">
      <c r="A6111" s="4"/>
    </row>
    <row r="6112" spans="1:1" x14ac:dyDescent="0.2">
      <c r="A6112" s="4"/>
    </row>
    <row r="6113" spans="1:1" x14ac:dyDescent="0.2">
      <c r="A6113" s="4"/>
    </row>
    <row r="6114" spans="1:1" x14ac:dyDescent="0.2">
      <c r="A6114" s="4"/>
    </row>
    <row r="6115" spans="1:1" x14ac:dyDescent="0.2">
      <c r="A6115" s="4"/>
    </row>
    <row r="6116" spans="1:1" x14ac:dyDescent="0.2">
      <c r="A6116" s="4"/>
    </row>
    <row r="6117" spans="1:1" x14ac:dyDescent="0.2">
      <c r="A6117" s="4"/>
    </row>
    <row r="6118" spans="1:1" x14ac:dyDescent="0.2">
      <c r="A6118" s="4"/>
    </row>
    <row r="6119" spans="1:1" x14ac:dyDescent="0.2">
      <c r="A6119" s="4"/>
    </row>
    <row r="6120" spans="1:1" x14ac:dyDescent="0.2">
      <c r="A6120" s="4"/>
    </row>
    <row r="6121" spans="1:1" x14ac:dyDescent="0.2">
      <c r="A6121" s="4"/>
    </row>
    <row r="6122" spans="1:1" x14ac:dyDescent="0.2">
      <c r="A6122" s="4"/>
    </row>
    <row r="6123" spans="1:1" x14ac:dyDescent="0.2">
      <c r="A6123" s="4"/>
    </row>
    <row r="6124" spans="1:1" x14ac:dyDescent="0.2">
      <c r="A6124" s="4"/>
    </row>
    <row r="6125" spans="1:1" x14ac:dyDescent="0.2">
      <c r="A6125" s="4"/>
    </row>
    <row r="6126" spans="1:1" x14ac:dyDescent="0.2">
      <c r="A6126" s="4"/>
    </row>
    <row r="6127" spans="1:1" x14ac:dyDescent="0.2">
      <c r="A6127" s="4"/>
    </row>
    <row r="6128" spans="1:1" x14ac:dyDescent="0.2">
      <c r="A6128" s="4"/>
    </row>
    <row r="6129" spans="1:1" x14ac:dyDescent="0.2">
      <c r="A6129" s="4"/>
    </row>
    <row r="6130" spans="1:1" x14ac:dyDescent="0.2">
      <c r="A6130" s="4"/>
    </row>
    <row r="6131" spans="1:1" x14ac:dyDescent="0.2">
      <c r="A6131" s="4"/>
    </row>
    <row r="6132" spans="1:1" x14ac:dyDescent="0.2">
      <c r="A6132" s="4"/>
    </row>
    <row r="6133" spans="1:1" x14ac:dyDescent="0.2">
      <c r="A6133" s="4"/>
    </row>
    <row r="6134" spans="1:1" x14ac:dyDescent="0.2">
      <c r="A6134" s="4"/>
    </row>
    <row r="6135" spans="1:1" x14ac:dyDescent="0.2">
      <c r="A6135" s="4"/>
    </row>
    <row r="6136" spans="1:1" x14ac:dyDescent="0.2">
      <c r="A6136" s="4"/>
    </row>
    <row r="6137" spans="1:1" x14ac:dyDescent="0.2">
      <c r="A6137" s="4"/>
    </row>
    <row r="6138" spans="1:1" x14ac:dyDescent="0.2">
      <c r="A6138" s="4"/>
    </row>
    <row r="6139" spans="1:1" x14ac:dyDescent="0.2">
      <c r="A6139" s="4"/>
    </row>
    <row r="6140" spans="1:1" x14ac:dyDescent="0.2">
      <c r="A6140" s="4"/>
    </row>
    <row r="6141" spans="1:1" x14ac:dyDescent="0.2">
      <c r="A6141" s="4"/>
    </row>
    <row r="6142" spans="1:1" x14ac:dyDescent="0.2">
      <c r="A6142" s="4"/>
    </row>
    <row r="6143" spans="1:1" x14ac:dyDescent="0.2">
      <c r="A6143" s="4"/>
    </row>
    <row r="6144" spans="1:1" x14ac:dyDescent="0.2">
      <c r="A6144" s="4"/>
    </row>
    <row r="6145" spans="1:1" x14ac:dyDescent="0.2">
      <c r="A6145" s="4"/>
    </row>
    <row r="6146" spans="1:1" x14ac:dyDescent="0.2">
      <c r="A6146" s="4"/>
    </row>
    <row r="6147" spans="1:1" x14ac:dyDescent="0.2">
      <c r="A6147" s="4"/>
    </row>
    <row r="6148" spans="1:1" x14ac:dyDescent="0.2">
      <c r="A6148" s="4"/>
    </row>
    <row r="6149" spans="1:1" x14ac:dyDescent="0.2">
      <c r="A6149" s="4"/>
    </row>
    <row r="6150" spans="1:1" x14ac:dyDescent="0.2">
      <c r="A6150" s="4"/>
    </row>
    <row r="6151" spans="1:1" x14ac:dyDescent="0.2">
      <c r="A6151" s="4"/>
    </row>
    <row r="6152" spans="1:1" x14ac:dyDescent="0.2">
      <c r="A6152" s="4"/>
    </row>
    <row r="6153" spans="1:1" x14ac:dyDescent="0.2">
      <c r="A6153" s="4"/>
    </row>
    <row r="6154" spans="1:1" x14ac:dyDescent="0.2">
      <c r="A6154" s="4"/>
    </row>
    <row r="6155" spans="1:1" x14ac:dyDescent="0.2">
      <c r="A6155" s="4"/>
    </row>
    <row r="6156" spans="1:1" x14ac:dyDescent="0.2">
      <c r="A6156" s="4"/>
    </row>
    <row r="6157" spans="1:1" x14ac:dyDescent="0.2">
      <c r="A6157" s="4"/>
    </row>
    <row r="6158" spans="1:1" x14ac:dyDescent="0.2">
      <c r="A6158" s="4"/>
    </row>
    <row r="6159" spans="1:1" x14ac:dyDescent="0.2">
      <c r="A6159" s="4"/>
    </row>
    <row r="6160" spans="1:1" x14ac:dyDescent="0.2">
      <c r="A6160" s="4"/>
    </row>
    <row r="6161" spans="1:1" x14ac:dyDescent="0.2">
      <c r="A6161" s="4"/>
    </row>
    <row r="6162" spans="1:1" x14ac:dyDescent="0.2">
      <c r="A6162" s="4"/>
    </row>
    <row r="6163" spans="1:1" x14ac:dyDescent="0.2">
      <c r="A6163" s="4"/>
    </row>
    <row r="6164" spans="1:1" x14ac:dyDescent="0.2">
      <c r="A6164" s="4"/>
    </row>
    <row r="6165" spans="1:1" x14ac:dyDescent="0.2">
      <c r="A6165" s="4"/>
    </row>
    <row r="6166" spans="1:1" x14ac:dyDescent="0.2">
      <c r="A6166" s="4"/>
    </row>
    <row r="6167" spans="1:1" x14ac:dyDescent="0.2">
      <c r="A6167" s="4"/>
    </row>
    <row r="6168" spans="1:1" x14ac:dyDescent="0.2">
      <c r="A6168" s="4"/>
    </row>
    <row r="6169" spans="1:1" x14ac:dyDescent="0.2">
      <c r="A6169" s="4"/>
    </row>
    <row r="6170" spans="1:1" x14ac:dyDescent="0.2">
      <c r="A6170" s="4"/>
    </row>
    <row r="6171" spans="1:1" x14ac:dyDescent="0.2">
      <c r="A6171" s="4"/>
    </row>
    <row r="6172" spans="1:1" x14ac:dyDescent="0.2">
      <c r="A6172" s="4"/>
    </row>
    <row r="6173" spans="1:1" x14ac:dyDescent="0.2">
      <c r="A6173" s="4"/>
    </row>
    <row r="6174" spans="1:1" x14ac:dyDescent="0.2">
      <c r="A6174" s="4"/>
    </row>
    <row r="6175" spans="1:1" x14ac:dyDescent="0.2">
      <c r="A6175" s="4"/>
    </row>
    <row r="6176" spans="1:1" x14ac:dyDescent="0.2">
      <c r="A6176" s="4"/>
    </row>
    <row r="6177" spans="1:1" x14ac:dyDescent="0.2">
      <c r="A6177" s="4"/>
    </row>
    <row r="6178" spans="1:1" x14ac:dyDescent="0.2">
      <c r="A6178" s="4"/>
    </row>
    <row r="6179" spans="1:1" x14ac:dyDescent="0.2">
      <c r="A6179" s="4"/>
    </row>
    <row r="6180" spans="1:1" x14ac:dyDescent="0.2">
      <c r="A6180" s="4"/>
    </row>
    <row r="6181" spans="1:1" x14ac:dyDescent="0.2">
      <c r="A6181" s="4"/>
    </row>
    <row r="6182" spans="1:1" x14ac:dyDescent="0.2">
      <c r="A6182" s="4"/>
    </row>
    <row r="6183" spans="1:1" x14ac:dyDescent="0.2">
      <c r="A6183" s="4"/>
    </row>
    <row r="6184" spans="1:1" x14ac:dyDescent="0.2">
      <c r="A6184" s="4"/>
    </row>
    <row r="6185" spans="1:1" x14ac:dyDescent="0.2">
      <c r="A6185" s="4"/>
    </row>
    <row r="6186" spans="1:1" x14ac:dyDescent="0.2">
      <c r="A6186" s="4"/>
    </row>
    <row r="6187" spans="1:1" x14ac:dyDescent="0.2">
      <c r="A6187" s="4"/>
    </row>
    <row r="6188" spans="1:1" x14ac:dyDescent="0.2">
      <c r="A6188" s="4"/>
    </row>
    <row r="6189" spans="1:1" x14ac:dyDescent="0.2">
      <c r="A6189" s="4"/>
    </row>
    <row r="6190" spans="1:1" x14ac:dyDescent="0.2">
      <c r="A6190" s="4"/>
    </row>
    <row r="6191" spans="1:1" x14ac:dyDescent="0.2">
      <c r="A6191" s="4"/>
    </row>
    <row r="6192" spans="1:1" x14ac:dyDescent="0.2">
      <c r="A6192" s="4"/>
    </row>
    <row r="6193" spans="1:1" x14ac:dyDescent="0.2">
      <c r="A6193" s="4"/>
    </row>
    <row r="6194" spans="1:1" x14ac:dyDescent="0.2">
      <c r="A6194" s="4"/>
    </row>
    <row r="6195" spans="1:1" x14ac:dyDescent="0.2">
      <c r="A6195" s="4"/>
    </row>
    <row r="6196" spans="1:1" x14ac:dyDescent="0.2">
      <c r="A6196" s="4"/>
    </row>
    <row r="6197" spans="1:1" x14ac:dyDescent="0.2">
      <c r="A6197" s="4"/>
    </row>
    <row r="6198" spans="1:1" x14ac:dyDescent="0.2">
      <c r="A6198" s="4"/>
    </row>
    <row r="6199" spans="1:1" x14ac:dyDescent="0.2">
      <c r="A6199" s="4"/>
    </row>
    <row r="6200" spans="1:1" x14ac:dyDescent="0.2">
      <c r="A6200" s="4"/>
    </row>
    <row r="6201" spans="1:1" x14ac:dyDescent="0.2">
      <c r="A6201" s="4"/>
    </row>
    <row r="6202" spans="1:1" x14ac:dyDescent="0.2">
      <c r="A6202" s="4"/>
    </row>
    <row r="6203" spans="1:1" x14ac:dyDescent="0.2">
      <c r="A6203" s="4"/>
    </row>
    <row r="6204" spans="1:1" x14ac:dyDescent="0.2">
      <c r="A6204" s="4"/>
    </row>
    <row r="6205" spans="1:1" x14ac:dyDescent="0.2">
      <c r="A6205" s="4"/>
    </row>
    <row r="6206" spans="1:1" x14ac:dyDescent="0.2">
      <c r="A6206" s="4"/>
    </row>
    <row r="6207" spans="1:1" x14ac:dyDescent="0.2">
      <c r="A6207" s="4"/>
    </row>
    <row r="6208" spans="1:1" x14ac:dyDescent="0.2">
      <c r="A6208" s="4"/>
    </row>
    <row r="6209" spans="1:1" x14ac:dyDescent="0.2">
      <c r="A6209" s="4"/>
    </row>
    <row r="6210" spans="1:1" x14ac:dyDescent="0.2">
      <c r="A6210" s="4"/>
    </row>
    <row r="6211" spans="1:1" x14ac:dyDescent="0.2">
      <c r="A6211" s="4"/>
    </row>
    <row r="6212" spans="1:1" x14ac:dyDescent="0.2">
      <c r="A6212" s="4"/>
    </row>
    <row r="6213" spans="1:1" x14ac:dyDescent="0.2">
      <c r="A6213" s="4"/>
    </row>
    <row r="6214" spans="1:1" x14ac:dyDescent="0.2">
      <c r="A6214" s="4"/>
    </row>
    <row r="6215" spans="1:1" x14ac:dyDescent="0.2">
      <c r="A6215" s="4"/>
    </row>
    <row r="6216" spans="1:1" x14ac:dyDescent="0.2">
      <c r="A6216" s="4"/>
    </row>
    <row r="6217" spans="1:1" x14ac:dyDescent="0.2">
      <c r="A6217" s="4"/>
    </row>
    <row r="6218" spans="1:1" x14ac:dyDescent="0.2">
      <c r="A6218" s="4"/>
    </row>
    <row r="6219" spans="1:1" x14ac:dyDescent="0.2">
      <c r="A6219" s="4"/>
    </row>
    <row r="6220" spans="1:1" x14ac:dyDescent="0.2">
      <c r="A6220" s="4"/>
    </row>
    <row r="6221" spans="1:1" x14ac:dyDescent="0.2">
      <c r="A6221" s="4"/>
    </row>
    <row r="6222" spans="1:1" x14ac:dyDescent="0.2">
      <c r="A6222" s="4"/>
    </row>
    <row r="6223" spans="1:1" x14ac:dyDescent="0.2">
      <c r="A6223" s="4"/>
    </row>
    <row r="6224" spans="1:1" x14ac:dyDescent="0.2">
      <c r="A6224" s="4"/>
    </row>
    <row r="6225" spans="1:1" x14ac:dyDescent="0.2">
      <c r="A6225" s="4"/>
    </row>
    <row r="6226" spans="1:1" x14ac:dyDescent="0.2">
      <c r="A6226" s="4"/>
    </row>
    <row r="6227" spans="1:1" x14ac:dyDescent="0.2">
      <c r="A6227" s="4"/>
    </row>
    <row r="6228" spans="1:1" x14ac:dyDescent="0.2">
      <c r="A6228" s="4"/>
    </row>
    <row r="6229" spans="1:1" x14ac:dyDescent="0.2">
      <c r="A6229" s="4"/>
    </row>
    <row r="6230" spans="1:1" x14ac:dyDescent="0.2">
      <c r="A6230" s="4"/>
    </row>
    <row r="6231" spans="1:1" x14ac:dyDescent="0.2">
      <c r="A6231" s="4"/>
    </row>
    <row r="6232" spans="1:1" x14ac:dyDescent="0.2">
      <c r="A6232" s="4"/>
    </row>
    <row r="6233" spans="1:1" x14ac:dyDescent="0.2">
      <c r="A6233" s="4"/>
    </row>
    <row r="6234" spans="1:1" x14ac:dyDescent="0.2">
      <c r="A6234" s="4"/>
    </row>
    <row r="6235" spans="1:1" x14ac:dyDescent="0.2">
      <c r="A6235" s="4"/>
    </row>
    <row r="6236" spans="1:1" x14ac:dyDescent="0.2">
      <c r="A6236" s="4"/>
    </row>
    <row r="6237" spans="1:1" x14ac:dyDescent="0.2">
      <c r="A6237" s="4"/>
    </row>
    <row r="6238" spans="1:1" x14ac:dyDescent="0.2">
      <c r="A6238" s="4"/>
    </row>
    <row r="6239" spans="1:1" x14ac:dyDescent="0.2">
      <c r="A6239" s="4"/>
    </row>
    <row r="6240" spans="1:1" x14ac:dyDescent="0.2">
      <c r="A6240" s="4"/>
    </row>
    <row r="6241" spans="1:1" x14ac:dyDescent="0.2">
      <c r="A6241" s="4"/>
    </row>
    <row r="6242" spans="1:1" x14ac:dyDescent="0.2">
      <c r="A6242" s="4"/>
    </row>
    <row r="6243" spans="1:1" x14ac:dyDescent="0.2">
      <c r="A6243" s="4"/>
    </row>
    <row r="6244" spans="1:1" x14ac:dyDescent="0.2">
      <c r="A6244" s="4"/>
    </row>
    <row r="6245" spans="1:1" x14ac:dyDescent="0.2">
      <c r="A6245" s="4"/>
    </row>
    <row r="6246" spans="1:1" x14ac:dyDescent="0.2">
      <c r="A6246" s="4"/>
    </row>
    <row r="6247" spans="1:1" x14ac:dyDescent="0.2">
      <c r="A6247" s="4"/>
    </row>
    <row r="6248" spans="1:1" x14ac:dyDescent="0.2">
      <c r="A6248" s="4"/>
    </row>
    <row r="6249" spans="1:1" x14ac:dyDescent="0.2">
      <c r="A6249" s="4"/>
    </row>
    <row r="6250" spans="1:1" x14ac:dyDescent="0.2">
      <c r="A6250" s="4"/>
    </row>
    <row r="6251" spans="1:1" x14ac:dyDescent="0.2">
      <c r="A6251" s="4"/>
    </row>
    <row r="6252" spans="1:1" x14ac:dyDescent="0.2">
      <c r="A6252" s="4"/>
    </row>
    <row r="6253" spans="1:1" x14ac:dyDescent="0.2">
      <c r="A6253" s="4"/>
    </row>
    <row r="6254" spans="1:1" x14ac:dyDescent="0.2">
      <c r="A6254" s="4"/>
    </row>
    <row r="6255" spans="1:1" x14ac:dyDescent="0.2">
      <c r="A6255" s="4"/>
    </row>
    <row r="6256" spans="1:1" x14ac:dyDescent="0.2">
      <c r="A6256" s="4"/>
    </row>
    <row r="6257" spans="1:1" x14ac:dyDescent="0.2">
      <c r="A6257" s="4"/>
    </row>
    <row r="6258" spans="1:1" x14ac:dyDescent="0.2">
      <c r="A6258" s="4"/>
    </row>
    <row r="6259" spans="1:1" x14ac:dyDescent="0.2">
      <c r="A6259" s="4"/>
    </row>
    <row r="6260" spans="1:1" x14ac:dyDescent="0.2">
      <c r="A6260" s="4"/>
    </row>
    <row r="6261" spans="1:1" x14ac:dyDescent="0.2">
      <c r="A6261" s="4"/>
    </row>
    <row r="6262" spans="1:1" x14ac:dyDescent="0.2">
      <c r="A6262" s="4"/>
    </row>
    <row r="6263" spans="1:1" x14ac:dyDescent="0.2">
      <c r="A6263" s="4"/>
    </row>
    <row r="6264" spans="1:1" x14ac:dyDescent="0.2">
      <c r="A6264" s="4"/>
    </row>
    <row r="6265" spans="1:1" x14ac:dyDescent="0.2">
      <c r="A6265" s="4"/>
    </row>
    <row r="6266" spans="1:1" x14ac:dyDescent="0.2">
      <c r="A6266" s="4"/>
    </row>
    <row r="6267" spans="1:1" x14ac:dyDescent="0.2">
      <c r="A6267" s="4"/>
    </row>
    <row r="6268" spans="1:1" x14ac:dyDescent="0.2">
      <c r="A6268" s="4"/>
    </row>
    <row r="6269" spans="1:1" x14ac:dyDescent="0.2">
      <c r="A6269" s="4"/>
    </row>
    <row r="6270" spans="1:1" x14ac:dyDescent="0.2">
      <c r="A6270" s="4"/>
    </row>
    <row r="6271" spans="1:1" x14ac:dyDescent="0.2">
      <c r="A6271" s="4"/>
    </row>
    <row r="6272" spans="1:1" x14ac:dyDescent="0.2">
      <c r="A6272" s="4"/>
    </row>
    <row r="6273" spans="1:1" x14ac:dyDescent="0.2">
      <c r="A6273" s="4"/>
    </row>
    <row r="6274" spans="1:1" x14ac:dyDescent="0.2">
      <c r="A6274" s="4"/>
    </row>
    <row r="6275" spans="1:1" x14ac:dyDescent="0.2">
      <c r="A6275" s="4"/>
    </row>
    <row r="6276" spans="1:1" x14ac:dyDescent="0.2">
      <c r="A6276" s="4"/>
    </row>
    <row r="6277" spans="1:1" x14ac:dyDescent="0.2">
      <c r="A6277" s="4"/>
    </row>
    <row r="6278" spans="1:1" x14ac:dyDescent="0.2">
      <c r="A6278" s="4"/>
    </row>
    <row r="6279" spans="1:1" x14ac:dyDescent="0.2">
      <c r="A6279" s="4"/>
    </row>
    <row r="6280" spans="1:1" x14ac:dyDescent="0.2">
      <c r="A6280" s="4"/>
    </row>
    <row r="6281" spans="1:1" x14ac:dyDescent="0.2">
      <c r="A6281" s="4"/>
    </row>
    <row r="6282" spans="1:1" x14ac:dyDescent="0.2">
      <c r="A6282" s="4"/>
    </row>
    <row r="6283" spans="1:1" x14ac:dyDescent="0.2">
      <c r="A6283" s="4"/>
    </row>
    <row r="6284" spans="1:1" x14ac:dyDescent="0.2">
      <c r="A6284" s="4"/>
    </row>
    <row r="6285" spans="1:1" x14ac:dyDescent="0.2">
      <c r="A6285" s="4"/>
    </row>
    <row r="6286" spans="1:1" x14ac:dyDescent="0.2">
      <c r="A6286" s="4"/>
    </row>
    <row r="6287" spans="1:1" x14ac:dyDescent="0.2">
      <c r="A6287" s="4"/>
    </row>
    <row r="6288" spans="1:1" x14ac:dyDescent="0.2">
      <c r="A6288" s="4"/>
    </row>
    <row r="6289" spans="1:1" x14ac:dyDescent="0.2">
      <c r="A6289" s="4"/>
    </row>
    <row r="6290" spans="1:1" x14ac:dyDescent="0.2">
      <c r="A6290" s="4"/>
    </row>
    <row r="6291" spans="1:1" x14ac:dyDescent="0.2">
      <c r="A6291" s="4"/>
    </row>
    <row r="6292" spans="1:1" x14ac:dyDescent="0.2">
      <c r="A6292" s="4"/>
    </row>
    <row r="6293" spans="1:1" x14ac:dyDescent="0.2">
      <c r="A6293" s="4"/>
    </row>
    <row r="6294" spans="1:1" x14ac:dyDescent="0.2">
      <c r="A6294" s="4"/>
    </row>
    <row r="6295" spans="1:1" x14ac:dyDescent="0.2">
      <c r="A6295" s="4"/>
    </row>
    <row r="6296" spans="1:1" x14ac:dyDescent="0.2">
      <c r="A6296" s="4"/>
    </row>
    <row r="6297" spans="1:1" x14ac:dyDescent="0.2">
      <c r="A6297" s="4"/>
    </row>
    <row r="6298" spans="1:1" x14ac:dyDescent="0.2">
      <c r="A6298" s="4"/>
    </row>
    <row r="6299" spans="1:1" x14ac:dyDescent="0.2">
      <c r="A6299" s="4"/>
    </row>
    <row r="6300" spans="1:1" x14ac:dyDescent="0.2">
      <c r="A6300" s="4"/>
    </row>
    <row r="6301" spans="1:1" x14ac:dyDescent="0.2">
      <c r="A6301" s="4"/>
    </row>
    <row r="6302" spans="1:1" x14ac:dyDescent="0.2">
      <c r="A6302" s="4"/>
    </row>
    <row r="6303" spans="1:1" x14ac:dyDescent="0.2">
      <c r="A6303" s="4"/>
    </row>
    <row r="6304" spans="1:1" x14ac:dyDescent="0.2">
      <c r="A6304" s="4"/>
    </row>
    <row r="6305" spans="1:1" x14ac:dyDescent="0.2">
      <c r="A6305" s="4"/>
    </row>
    <row r="6306" spans="1:1" x14ac:dyDescent="0.2">
      <c r="A6306" s="4"/>
    </row>
    <row r="6307" spans="1:1" x14ac:dyDescent="0.2">
      <c r="A6307" s="4"/>
    </row>
    <row r="6308" spans="1:1" x14ac:dyDescent="0.2">
      <c r="A6308" s="4"/>
    </row>
    <row r="6309" spans="1:1" x14ac:dyDescent="0.2">
      <c r="A6309" s="4"/>
    </row>
    <row r="6310" spans="1:1" x14ac:dyDescent="0.2">
      <c r="A6310" s="4"/>
    </row>
    <row r="6311" spans="1:1" x14ac:dyDescent="0.2">
      <c r="A6311" s="4"/>
    </row>
    <row r="6312" spans="1:1" x14ac:dyDescent="0.2">
      <c r="A6312" s="4"/>
    </row>
    <row r="6313" spans="1:1" x14ac:dyDescent="0.2">
      <c r="A6313" s="4"/>
    </row>
    <row r="6314" spans="1:1" x14ac:dyDescent="0.2">
      <c r="A6314" s="4"/>
    </row>
    <row r="6315" spans="1:1" x14ac:dyDescent="0.2">
      <c r="A6315" s="4"/>
    </row>
    <row r="6316" spans="1:1" x14ac:dyDescent="0.2">
      <c r="A6316" s="4"/>
    </row>
    <row r="6317" spans="1:1" x14ac:dyDescent="0.2">
      <c r="A6317" s="4"/>
    </row>
    <row r="6318" spans="1:1" x14ac:dyDescent="0.2">
      <c r="A6318" s="4"/>
    </row>
    <row r="6319" spans="1:1" x14ac:dyDescent="0.2">
      <c r="A6319" s="4"/>
    </row>
    <row r="6320" spans="1:1" x14ac:dyDescent="0.2">
      <c r="A6320" s="4"/>
    </row>
    <row r="6321" spans="1:1" x14ac:dyDescent="0.2">
      <c r="A6321" s="4"/>
    </row>
    <row r="6322" spans="1:1" x14ac:dyDescent="0.2">
      <c r="A6322" s="4"/>
    </row>
    <row r="6323" spans="1:1" x14ac:dyDescent="0.2">
      <c r="A6323" s="4"/>
    </row>
    <row r="6324" spans="1:1" x14ac:dyDescent="0.2">
      <c r="A6324" s="4"/>
    </row>
    <row r="6325" spans="1:1" x14ac:dyDescent="0.2">
      <c r="A6325" s="4"/>
    </row>
    <row r="6326" spans="1:1" x14ac:dyDescent="0.2">
      <c r="A6326" s="4"/>
    </row>
    <row r="6327" spans="1:1" x14ac:dyDescent="0.2">
      <c r="A6327" s="4"/>
    </row>
    <row r="6328" spans="1:1" x14ac:dyDescent="0.2">
      <c r="A6328" s="4"/>
    </row>
    <row r="6329" spans="1:1" x14ac:dyDescent="0.2">
      <c r="A6329" s="4"/>
    </row>
    <row r="6330" spans="1:1" x14ac:dyDescent="0.2">
      <c r="A6330" s="4"/>
    </row>
    <row r="6331" spans="1:1" x14ac:dyDescent="0.2">
      <c r="A6331" s="4"/>
    </row>
    <row r="6332" spans="1:1" x14ac:dyDescent="0.2">
      <c r="A6332" s="4"/>
    </row>
    <row r="6333" spans="1:1" x14ac:dyDescent="0.2">
      <c r="A6333" s="4"/>
    </row>
    <row r="6334" spans="1:1" x14ac:dyDescent="0.2">
      <c r="A6334" s="4"/>
    </row>
    <row r="6335" spans="1:1" x14ac:dyDescent="0.2">
      <c r="A6335" s="4"/>
    </row>
    <row r="6336" spans="1:1" x14ac:dyDescent="0.2">
      <c r="A6336" s="4"/>
    </row>
    <row r="6337" spans="1:1" x14ac:dyDescent="0.2">
      <c r="A6337" s="4"/>
    </row>
    <row r="6338" spans="1:1" x14ac:dyDescent="0.2">
      <c r="A6338" s="4"/>
    </row>
    <row r="6339" spans="1:1" x14ac:dyDescent="0.2">
      <c r="A6339" s="4"/>
    </row>
    <row r="6340" spans="1:1" x14ac:dyDescent="0.2">
      <c r="A6340" s="4"/>
    </row>
    <row r="6341" spans="1:1" x14ac:dyDescent="0.2">
      <c r="A6341" s="4"/>
    </row>
    <row r="6342" spans="1:1" x14ac:dyDescent="0.2">
      <c r="A6342" s="4"/>
    </row>
    <row r="6343" spans="1:1" x14ac:dyDescent="0.2">
      <c r="A6343" s="4"/>
    </row>
    <row r="6344" spans="1:1" x14ac:dyDescent="0.2">
      <c r="A6344" s="4"/>
    </row>
    <row r="6345" spans="1:1" x14ac:dyDescent="0.2">
      <c r="A6345" s="4"/>
    </row>
    <row r="6346" spans="1:1" x14ac:dyDescent="0.2">
      <c r="A6346" s="4"/>
    </row>
    <row r="6347" spans="1:1" x14ac:dyDescent="0.2">
      <c r="A6347" s="4"/>
    </row>
    <row r="6348" spans="1:1" x14ac:dyDescent="0.2">
      <c r="A6348" s="4"/>
    </row>
    <row r="6349" spans="1:1" x14ac:dyDescent="0.2">
      <c r="A6349" s="4"/>
    </row>
    <row r="6350" spans="1:1" x14ac:dyDescent="0.2">
      <c r="A6350" s="4"/>
    </row>
    <row r="6351" spans="1:1" x14ac:dyDescent="0.2">
      <c r="A6351" s="4"/>
    </row>
    <row r="6352" spans="1:1" x14ac:dyDescent="0.2">
      <c r="A6352" s="4"/>
    </row>
    <row r="6353" spans="1:1" x14ac:dyDescent="0.2">
      <c r="A6353" s="4"/>
    </row>
    <row r="6354" spans="1:1" x14ac:dyDescent="0.2">
      <c r="A6354" s="4"/>
    </row>
    <row r="6355" spans="1:1" x14ac:dyDescent="0.2">
      <c r="A6355" s="4"/>
    </row>
    <row r="6356" spans="1:1" x14ac:dyDescent="0.2">
      <c r="A6356" s="4"/>
    </row>
    <row r="6357" spans="1:1" x14ac:dyDescent="0.2">
      <c r="A6357" s="4"/>
    </row>
    <row r="6358" spans="1:1" x14ac:dyDescent="0.2">
      <c r="A6358" s="4"/>
    </row>
    <row r="6359" spans="1:1" x14ac:dyDescent="0.2">
      <c r="A6359" s="4"/>
    </row>
    <row r="6360" spans="1:1" x14ac:dyDescent="0.2">
      <c r="A6360" s="4"/>
    </row>
    <row r="6361" spans="1:1" x14ac:dyDescent="0.2">
      <c r="A6361" s="4"/>
    </row>
    <row r="6362" spans="1:1" x14ac:dyDescent="0.2">
      <c r="A6362" s="4"/>
    </row>
    <row r="6363" spans="1:1" x14ac:dyDescent="0.2">
      <c r="A6363" s="4"/>
    </row>
    <row r="6364" spans="1:1" x14ac:dyDescent="0.2">
      <c r="A6364" s="4"/>
    </row>
    <row r="6365" spans="1:1" x14ac:dyDescent="0.2">
      <c r="A6365" s="4"/>
    </row>
    <row r="6366" spans="1:1" x14ac:dyDescent="0.2">
      <c r="A6366" s="4"/>
    </row>
    <row r="6367" spans="1:1" x14ac:dyDescent="0.2">
      <c r="A6367" s="4"/>
    </row>
    <row r="6368" spans="1:1" x14ac:dyDescent="0.2">
      <c r="A6368" s="4"/>
    </row>
    <row r="6369" spans="1:1" x14ac:dyDescent="0.2">
      <c r="A6369" s="4"/>
    </row>
    <row r="6370" spans="1:1" x14ac:dyDescent="0.2">
      <c r="A6370" s="4"/>
    </row>
    <row r="6371" spans="1:1" x14ac:dyDescent="0.2">
      <c r="A6371" s="4"/>
    </row>
    <row r="6372" spans="1:1" x14ac:dyDescent="0.2">
      <c r="A6372" s="4"/>
    </row>
    <row r="6373" spans="1:1" x14ac:dyDescent="0.2">
      <c r="A6373" s="4"/>
    </row>
    <row r="6374" spans="1:1" x14ac:dyDescent="0.2">
      <c r="A6374" s="4"/>
    </row>
    <row r="6375" spans="1:1" x14ac:dyDescent="0.2">
      <c r="A6375" s="4"/>
    </row>
    <row r="6376" spans="1:1" x14ac:dyDescent="0.2">
      <c r="A6376" s="4"/>
    </row>
    <row r="6377" spans="1:1" x14ac:dyDescent="0.2">
      <c r="A6377" s="4"/>
    </row>
    <row r="6378" spans="1:1" x14ac:dyDescent="0.2">
      <c r="A6378" s="4"/>
    </row>
    <row r="6379" spans="1:1" x14ac:dyDescent="0.2">
      <c r="A6379" s="4"/>
    </row>
    <row r="6380" spans="1:1" x14ac:dyDescent="0.2">
      <c r="A6380" s="4"/>
    </row>
    <row r="6381" spans="1:1" x14ac:dyDescent="0.2">
      <c r="A6381" s="4"/>
    </row>
    <row r="6382" spans="1:1" x14ac:dyDescent="0.2">
      <c r="A6382" s="4"/>
    </row>
    <row r="6383" spans="1:1" x14ac:dyDescent="0.2">
      <c r="A6383" s="4"/>
    </row>
    <row r="6384" spans="1:1" x14ac:dyDescent="0.2">
      <c r="A6384" s="4"/>
    </row>
    <row r="6385" spans="1:1" x14ac:dyDescent="0.2">
      <c r="A6385" s="4"/>
    </row>
    <row r="6386" spans="1:1" x14ac:dyDescent="0.2">
      <c r="A6386" s="4"/>
    </row>
    <row r="6387" spans="1:1" x14ac:dyDescent="0.2">
      <c r="A6387" s="4"/>
    </row>
    <row r="6388" spans="1:1" x14ac:dyDescent="0.2">
      <c r="A6388" s="4"/>
    </row>
    <row r="6389" spans="1:1" x14ac:dyDescent="0.2">
      <c r="A6389" s="4"/>
    </row>
    <row r="6390" spans="1:1" x14ac:dyDescent="0.2">
      <c r="A6390" s="4"/>
    </row>
    <row r="6391" spans="1:1" x14ac:dyDescent="0.2">
      <c r="A6391" s="4"/>
    </row>
    <row r="6392" spans="1:1" x14ac:dyDescent="0.2">
      <c r="A6392" s="4"/>
    </row>
    <row r="6393" spans="1:1" x14ac:dyDescent="0.2">
      <c r="A6393" s="4"/>
    </row>
    <row r="6394" spans="1:1" x14ac:dyDescent="0.2">
      <c r="A6394" s="4"/>
    </row>
    <row r="6395" spans="1:1" x14ac:dyDescent="0.2">
      <c r="A6395" s="4"/>
    </row>
    <row r="6396" spans="1:1" x14ac:dyDescent="0.2">
      <c r="A6396" s="4"/>
    </row>
    <row r="6397" spans="1:1" x14ac:dyDescent="0.2">
      <c r="A6397" s="4"/>
    </row>
    <row r="6398" spans="1:1" x14ac:dyDescent="0.2">
      <c r="A6398" s="4"/>
    </row>
    <row r="6399" spans="1:1" x14ac:dyDescent="0.2">
      <c r="A6399" s="4"/>
    </row>
    <row r="6400" spans="1:1" x14ac:dyDescent="0.2">
      <c r="A6400" s="4"/>
    </row>
    <row r="6401" spans="1:1" x14ac:dyDescent="0.2">
      <c r="A6401" s="4"/>
    </row>
    <row r="6402" spans="1:1" x14ac:dyDescent="0.2">
      <c r="A6402" s="4"/>
    </row>
    <row r="6403" spans="1:1" x14ac:dyDescent="0.2">
      <c r="A6403" s="4"/>
    </row>
    <row r="6404" spans="1:1" x14ac:dyDescent="0.2">
      <c r="A6404" s="4"/>
    </row>
    <row r="6405" spans="1:1" x14ac:dyDescent="0.2">
      <c r="A6405" s="4"/>
    </row>
    <row r="6406" spans="1:1" x14ac:dyDescent="0.2">
      <c r="A6406" s="4"/>
    </row>
    <row r="6407" spans="1:1" x14ac:dyDescent="0.2">
      <c r="A6407" s="4"/>
    </row>
    <row r="6408" spans="1:1" x14ac:dyDescent="0.2">
      <c r="A6408" s="4"/>
    </row>
    <row r="6409" spans="1:1" x14ac:dyDescent="0.2">
      <c r="A6409" s="4"/>
    </row>
    <row r="6410" spans="1:1" x14ac:dyDescent="0.2">
      <c r="A6410" s="4"/>
    </row>
    <row r="6411" spans="1:1" x14ac:dyDescent="0.2">
      <c r="A6411" s="4"/>
    </row>
    <row r="6412" spans="1:1" x14ac:dyDescent="0.2">
      <c r="A6412" s="4"/>
    </row>
    <row r="6413" spans="1:1" x14ac:dyDescent="0.2">
      <c r="A6413" s="4"/>
    </row>
    <row r="6414" spans="1:1" x14ac:dyDescent="0.2">
      <c r="A6414" s="4"/>
    </row>
    <row r="6415" spans="1:1" x14ac:dyDescent="0.2">
      <c r="A6415" s="4"/>
    </row>
    <row r="6416" spans="1:1" x14ac:dyDescent="0.2">
      <c r="A6416" s="4"/>
    </row>
    <row r="6417" spans="1:1" x14ac:dyDescent="0.2">
      <c r="A6417" s="4"/>
    </row>
    <row r="6418" spans="1:1" x14ac:dyDescent="0.2">
      <c r="A6418" s="4"/>
    </row>
    <row r="6419" spans="1:1" x14ac:dyDescent="0.2">
      <c r="A6419" s="4"/>
    </row>
    <row r="6420" spans="1:1" x14ac:dyDescent="0.2">
      <c r="A6420" s="4"/>
    </row>
    <row r="6421" spans="1:1" x14ac:dyDescent="0.2">
      <c r="A6421" s="4"/>
    </row>
    <row r="6422" spans="1:1" x14ac:dyDescent="0.2">
      <c r="A6422" s="4"/>
    </row>
    <row r="6423" spans="1:1" x14ac:dyDescent="0.2">
      <c r="A6423" s="4"/>
    </row>
    <row r="6424" spans="1:1" x14ac:dyDescent="0.2">
      <c r="A6424" s="4"/>
    </row>
    <row r="6425" spans="1:1" x14ac:dyDescent="0.2">
      <c r="A6425" s="4"/>
    </row>
    <row r="6426" spans="1:1" x14ac:dyDescent="0.2">
      <c r="A6426" s="4"/>
    </row>
    <row r="6427" spans="1:1" x14ac:dyDescent="0.2">
      <c r="A6427" s="4"/>
    </row>
    <row r="6428" spans="1:1" x14ac:dyDescent="0.2">
      <c r="A6428" s="4"/>
    </row>
    <row r="6429" spans="1:1" x14ac:dyDescent="0.2">
      <c r="A6429" s="4"/>
    </row>
    <row r="6430" spans="1:1" x14ac:dyDescent="0.2">
      <c r="A6430" s="4"/>
    </row>
    <row r="6431" spans="1:1" x14ac:dyDescent="0.2">
      <c r="A6431" s="4"/>
    </row>
    <row r="6432" spans="1:1" x14ac:dyDescent="0.2">
      <c r="A6432" s="4"/>
    </row>
    <row r="6433" spans="1:1" x14ac:dyDescent="0.2">
      <c r="A6433" s="4"/>
    </row>
    <row r="6434" spans="1:1" x14ac:dyDescent="0.2">
      <c r="A6434" s="4"/>
    </row>
    <row r="6435" spans="1:1" x14ac:dyDescent="0.2">
      <c r="A6435" s="4"/>
    </row>
    <row r="6436" spans="1:1" x14ac:dyDescent="0.2">
      <c r="A6436" s="4"/>
    </row>
    <row r="6437" spans="1:1" x14ac:dyDescent="0.2">
      <c r="A6437" s="4"/>
    </row>
    <row r="6438" spans="1:1" x14ac:dyDescent="0.2">
      <c r="A6438" s="4"/>
    </row>
    <row r="6439" spans="1:1" x14ac:dyDescent="0.2">
      <c r="A6439" s="4"/>
    </row>
    <row r="6440" spans="1:1" x14ac:dyDescent="0.2">
      <c r="A6440" s="4"/>
    </row>
    <row r="6441" spans="1:1" x14ac:dyDescent="0.2">
      <c r="A6441" s="4"/>
    </row>
    <row r="6442" spans="1:1" x14ac:dyDescent="0.2">
      <c r="A6442" s="4"/>
    </row>
    <row r="6443" spans="1:1" x14ac:dyDescent="0.2">
      <c r="A6443" s="4"/>
    </row>
    <row r="6444" spans="1:1" x14ac:dyDescent="0.2">
      <c r="A6444" s="4"/>
    </row>
    <row r="6445" spans="1:1" x14ac:dyDescent="0.2">
      <c r="A6445" s="4"/>
    </row>
    <row r="6446" spans="1:1" x14ac:dyDescent="0.2">
      <c r="A6446" s="4"/>
    </row>
    <row r="6447" spans="1:1" x14ac:dyDescent="0.2">
      <c r="A6447" s="4"/>
    </row>
    <row r="6448" spans="1:1" x14ac:dyDescent="0.2">
      <c r="A6448" s="4"/>
    </row>
    <row r="6449" spans="1:1" x14ac:dyDescent="0.2">
      <c r="A6449" s="4"/>
    </row>
    <row r="6450" spans="1:1" x14ac:dyDescent="0.2">
      <c r="A6450" s="4"/>
    </row>
    <row r="6451" spans="1:1" x14ac:dyDescent="0.2">
      <c r="A6451" s="4"/>
    </row>
    <row r="6452" spans="1:1" x14ac:dyDescent="0.2">
      <c r="A6452" s="4"/>
    </row>
    <row r="6453" spans="1:1" x14ac:dyDescent="0.2">
      <c r="A6453" s="4"/>
    </row>
    <row r="6454" spans="1:1" x14ac:dyDescent="0.2">
      <c r="A6454" s="4"/>
    </row>
    <row r="6455" spans="1:1" x14ac:dyDescent="0.2">
      <c r="A6455" s="4"/>
    </row>
    <row r="6456" spans="1:1" x14ac:dyDescent="0.2">
      <c r="A6456" s="4"/>
    </row>
    <row r="6457" spans="1:1" x14ac:dyDescent="0.2">
      <c r="A6457" s="4"/>
    </row>
    <row r="6458" spans="1:1" x14ac:dyDescent="0.2">
      <c r="A6458" s="4"/>
    </row>
    <row r="6459" spans="1:1" x14ac:dyDescent="0.2">
      <c r="A6459" s="4"/>
    </row>
    <row r="6460" spans="1:1" x14ac:dyDescent="0.2">
      <c r="A6460" s="4"/>
    </row>
    <row r="6461" spans="1:1" x14ac:dyDescent="0.2">
      <c r="A6461" s="4"/>
    </row>
    <row r="6462" spans="1:1" x14ac:dyDescent="0.2">
      <c r="A6462" s="4"/>
    </row>
    <row r="6463" spans="1:1" x14ac:dyDescent="0.2">
      <c r="A6463" s="4"/>
    </row>
    <row r="6464" spans="1:1" x14ac:dyDescent="0.2">
      <c r="A6464" s="4"/>
    </row>
    <row r="6465" spans="1:1" x14ac:dyDescent="0.2">
      <c r="A6465" s="4"/>
    </row>
    <row r="6466" spans="1:1" x14ac:dyDescent="0.2">
      <c r="A6466" s="4"/>
    </row>
    <row r="6467" spans="1:1" x14ac:dyDescent="0.2">
      <c r="A6467" s="4"/>
    </row>
    <row r="6468" spans="1:1" x14ac:dyDescent="0.2">
      <c r="A6468" s="4"/>
    </row>
    <row r="6469" spans="1:1" x14ac:dyDescent="0.2">
      <c r="A6469" s="4"/>
    </row>
    <row r="6470" spans="1:1" x14ac:dyDescent="0.2">
      <c r="A6470" s="4"/>
    </row>
    <row r="6471" spans="1:1" x14ac:dyDescent="0.2">
      <c r="A6471" s="4"/>
    </row>
    <row r="6472" spans="1:1" x14ac:dyDescent="0.2">
      <c r="A6472" s="4"/>
    </row>
    <row r="6473" spans="1:1" x14ac:dyDescent="0.2">
      <c r="A6473" s="4"/>
    </row>
    <row r="6474" spans="1:1" x14ac:dyDescent="0.2">
      <c r="A6474" s="4"/>
    </row>
    <row r="6475" spans="1:1" x14ac:dyDescent="0.2">
      <c r="A6475" s="4"/>
    </row>
    <row r="6476" spans="1:1" x14ac:dyDescent="0.2">
      <c r="A6476" s="4"/>
    </row>
    <row r="6477" spans="1:1" x14ac:dyDescent="0.2">
      <c r="A6477" s="4"/>
    </row>
    <row r="6478" spans="1:1" x14ac:dyDescent="0.2">
      <c r="A6478" s="4"/>
    </row>
    <row r="6479" spans="1:1" x14ac:dyDescent="0.2">
      <c r="A6479" s="4"/>
    </row>
    <row r="6480" spans="1:1" x14ac:dyDescent="0.2">
      <c r="A6480" s="4"/>
    </row>
    <row r="6481" spans="1:1" x14ac:dyDescent="0.2">
      <c r="A6481" s="4"/>
    </row>
    <row r="6482" spans="1:1" x14ac:dyDescent="0.2">
      <c r="A6482" s="4"/>
    </row>
    <row r="6483" spans="1:1" x14ac:dyDescent="0.2">
      <c r="A6483" s="4"/>
    </row>
    <row r="6484" spans="1:1" x14ac:dyDescent="0.2">
      <c r="A6484" s="4"/>
    </row>
    <row r="6485" spans="1:1" x14ac:dyDescent="0.2">
      <c r="A6485" s="4"/>
    </row>
    <row r="6486" spans="1:1" x14ac:dyDescent="0.2">
      <c r="A6486" s="4"/>
    </row>
    <row r="6487" spans="1:1" x14ac:dyDescent="0.2">
      <c r="A6487" s="4"/>
    </row>
    <row r="6488" spans="1:1" x14ac:dyDescent="0.2">
      <c r="A6488" s="4"/>
    </row>
    <row r="6489" spans="1:1" x14ac:dyDescent="0.2">
      <c r="A6489" s="4"/>
    </row>
    <row r="6490" spans="1:1" x14ac:dyDescent="0.2">
      <c r="A6490" s="4"/>
    </row>
    <row r="6491" spans="1:1" x14ac:dyDescent="0.2">
      <c r="A6491" s="4"/>
    </row>
    <row r="6492" spans="1:1" x14ac:dyDescent="0.2">
      <c r="A6492" s="4"/>
    </row>
    <row r="6493" spans="1:1" x14ac:dyDescent="0.2">
      <c r="A6493" s="4"/>
    </row>
    <row r="6494" spans="1:1" x14ac:dyDescent="0.2">
      <c r="A6494" s="4"/>
    </row>
    <row r="6495" spans="1:1" x14ac:dyDescent="0.2">
      <c r="A6495" s="4"/>
    </row>
    <row r="6496" spans="1:1" x14ac:dyDescent="0.2">
      <c r="A6496" s="4"/>
    </row>
    <row r="6497" spans="1:1" x14ac:dyDescent="0.2">
      <c r="A6497" s="4"/>
    </row>
    <row r="6498" spans="1:1" x14ac:dyDescent="0.2">
      <c r="A6498" s="4"/>
    </row>
    <row r="6499" spans="1:1" x14ac:dyDescent="0.2">
      <c r="A6499" s="4"/>
    </row>
    <row r="6500" spans="1:1" x14ac:dyDescent="0.2">
      <c r="A6500" s="4"/>
    </row>
    <row r="6501" spans="1:1" x14ac:dyDescent="0.2">
      <c r="A6501" s="4"/>
    </row>
    <row r="6502" spans="1:1" x14ac:dyDescent="0.2">
      <c r="A6502" s="4"/>
    </row>
    <row r="6503" spans="1:1" x14ac:dyDescent="0.2">
      <c r="A6503" s="4"/>
    </row>
    <row r="6504" spans="1:1" x14ac:dyDescent="0.2">
      <c r="A6504" s="4"/>
    </row>
    <row r="6505" spans="1:1" x14ac:dyDescent="0.2">
      <c r="A6505" s="4"/>
    </row>
    <row r="6506" spans="1:1" x14ac:dyDescent="0.2">
      <c r="A6506" s="4"/>
    </row>
    <row r="6507" spans="1:1" x14ac:dyDescent="0.2">
      <c r="A6507" s="4"/>
    </row>
    <row r="6508" spans="1:1" x14ac:dyDescent="0.2">
      <c r="A6508" s="4"/>
    </row>
    <row r="6509" spans="1:1" x14ac:dyDescent="0.2">
      <c r="A6509" s="4"/>
    </row>
    <row r="6510" spans="1:1" x14ac:dyDescent="0.2">
      <c r="A6510" s="4"/>
    </row>
    <row r="6511" spans="1:1" x14ac:dyDescent="0.2">
      <c r="A6511" s="4"/>
    </row>
    <row r="6512" spans="1:1" x14ac:dyDescent="0.2">
      <c r="A6512" s="4"/>
    </row>
    <row r="6513" spans="1:1" x14ac:dyDescent="0.2">
      <c r="A6513" s="4"/>
    </row>
    <row r="6514" spans="1:1" x14ac:dyDescent="0.2">
      <c r="A6514" s="4"/>
    </row>
    <row r="6515" spans="1:1" x14ac:dyDescent="0.2">
      <c r="A6515" s="4"/>
    </row>
    <row r="6516" spans="1:1" x14ac:dyDescent="0.2">
      <c r="A6516" s="4"/>
    </row>
    <row r="6517" spans="1:1" x14ac:dyDescent="0.2">
      <c r="A6517" s="4"/>
    </row>
    <row r="6518" spans="1:1" x14ac:dyDescent="0.2">
      <c r="A6518" s="4"/>
    </row>
    <row r="6519" spans="1:1" x14ac:dyDescent="0.2">
      <c r="A6519" s="4"/>
    </row>
    <row r="6520" spans="1:1" x14ac:dyDescent="0.2">
      <c r="A6520" s="4"/>
    </row>
    <row r="6521" spans="1:1" x14ac:dyDescent="0.2">
      <c r="A6521" s="4"/>
    </row>
    <row r="6522" spans="1:1" x14ac:dyDescent="0.2">
      <c r="A6522" s="4"/>
    </row>
    <row r="6523" spans="1:1" x14ac:dyDescent="0.2">
      <c r="A6523" s="4"/>
    </row>
    <row r="6524" spans="1:1" x14ac:dyDescent="0.2">
      <c r="A6524" s="4"/>
    </row>
    <row r="6525" spans="1:1" x14ac:dyDescent="0.2">
      <c r="A6525" s="4"/>
    </row>
    <row r="6526" spans="1:1" x14ac:dyDescent="0.2">
      <c r="A6526" s="4"/>
    </row>
    <row r="6527" spans="1:1" x14ac:dyDescent="0.2">
      <c r="A6527" s="4"/>
    </row>
    <row r="6528" spans="1:1" x14ac:dyDescent="0.2">
      <c r="A6528" s="4"/>
    </row>
    <row r="6529" spans="1:1" x14ac:dyDescent="0.2">
      <c r="A6529" s="4"/>
    </row>
    <row r="6530" spans="1:1" x14ac:dyDescent="0.2">
      <c r="A6530" s="4"/>
    </row>
    <row r="6531" spans="1:1" x14ac:dyDescent="0.2">
      <c r="A6531" s="4"/>
    </row>
    <row r="6532" spans="1:1" x14ac:dyDescent="0.2">
      <c r="A6532" s="4"/>
    </row>
    <row r="6533" spans="1:1" x14ac:dyDescent="0.2">
      <c r="A6533" s="4"/>
    </row>
    <row r="6534" spans="1:1" x14ac:dyDescent="0.2">
      <c r="A6534" s="4"/>
    </row>
    <row r="6535" spans="1:1" x14ac:dyDescent="0.2">
      <c r="A6535" s="4"/>
    </row>
    <row r="6536" spans="1:1" x14ac:dyDescent="0.2">
      <c r="A6536" s="4"/>
    </row>
    <row r="6537" spans="1:1" x14ac:dyDescent="0.2">
      <c r="A6537" s="4"/>
    </row>
    <row r="6538" spans="1:1" x14ac:dyDescent="0.2">
      <c r="A6538" s="4"/>
    </row>
    <row r="6539" spans="1:1" x14ac:dyDescent="0.2">
      <c r="A6539" s="4"/>
    </row>
    <row r="6540" spans="1:1" x14ac:dyDescent="0.2">
      <c r="A6540" s="4"/>
    </row>
    <row r="6541" spans="1:1" x14ac:dyDescent="0.2">
      <c r="A6541" s="4"/>
    </row>
    <row r="6542" spans="1:1" x14ac:dyDescent="0.2">
      <c r="A6542" s="4"/>
    </row>
    <row r="6543" spans="1:1" x14ac:dyDescent="0.2">
      <c r="A6543" s="4"/>
    </row>
    <row r="6544" spans="1:1" x14ac:dyDescent="0.2">
      <c r="A6544" s="4"/>
    </row>
    <row r="6545" spans="1:1" x14ac:dyDescent="0.2">
      <c r="A6545" s="4"/>
    </row>
    <row r="6546" spans="1:1" x14ac:dyDescent="0.2">
      <c r="A6546" s="4"/>
    </row>
    <row r="6547" spans="1:1" x14ac:dyDescent="0.2">
      <c r="A6547" s="4"/>
    </row>
    <row r="6548" spans="1:1" x14ac:dyDescent="0.2">
      <c r="A6548" s="4"/>
    </row>
    <row r="6549" spans="1:1" x14ac:dyDescent="0.2">
      <c r="A6549" s="4"/>
    </row>
    <row r="6550" spans="1:1" x14ac:dyDescent="0.2">
      <c r="A6550" s="4"/>
    </row>
    <row r="6551" spans="1:1" x14ac:dyDescent="0.2">
      <c r="A6551" s="4"/>
    </row>
    <row r="6552" spans="1:1" x14ac:dyDescent="0.2">
      <c r="A6552" s="4"/>
    </row>
    <row r="6553" spans="1:1" x14ac:dyDescent="0.2">
      <c r="A6553" s="4"/>
    </row>
    <row r="6554" spans="1:1" x14ac:dyDescent="0.2">
      <c r="A6554" s="4"/>
    </row>
    <row r="6555" spans="1:1" x14ac:dyDescent="0.2">
      <c r="A6555" s="4"/>
    </row>
    <row r="6556" spans="1:1" x14ac:dyDescent="0.2">
      <c r="A6556" s="4"/>
    </row>
    <row r="6557" spans="1:1" x14ac:dyDescent="0.2">
      <c r="A6557" s="4"/>
    </row>
    <row r="6558" spans="1:1" x14ac:dyDescent="0.2">
      <c r="A6558" s="4"/>
    </row>
    <row r="6559" spans="1:1" x14ac:dyDescent="0.2">
      <c r="A6559" s="4"/>
    </row>
    <row r="6560" spans="1:1" x14ac:dyDescent="0.2">
      <c r="A6560" s="4"/>
    </row>
    <row r="6561" spans="1:1" x14ac:dyDescent="0.2">
      <c r="A6561" s="4"/>
    </row>
    <row r="6562" spans="1:1" x14ac:dyDescent="0.2">
      <c r="A6562" s="4"/>
    </row>
    <row r="6563" spans="1:1" x14ac:dyDescent="0.2">
      <c r="A6563" s="4"/>
    </row>
    <row r="6564" spans="1:1" x14ac:dyDescent="0.2">
      <c r="A6564" s="4"/>
    </row>
    <row r="6565" spans="1:1" x14ac:dyDescent="0.2">
      <c r="A6565" s="4"/>
    </row>
    <row r="6566" spans="1:1" x14ac:dyDescent="0.2">
      <c r="A6566" s="4"/>
    </row>
    <row r="6567" spans="1:1" x14ac:dyDescent="0.2">
      <c r="A6567" s="4"/>
    </row>
    <row r="6568" spans="1:1" x14ac:dyDescent="0.2">
      <c r="A6568" s="4"/>
    </row>
    <row r="6569" spans="1:1" x14ac:dyDescent="0.2">
      <c r="A6569" s="4"/>
    </row>
    <row r="6570" spans="1:1" x14ac:dyDescent="0.2">
      <c r="A6570" s="4"/>
    </row>
    <row r="6571" spans="1:1" x14ac:dyDescent="0.2">
      <c r="A6571" s="4"/>
    </row>
    <row r="6572" spans="1:1" x14ac:dyDescent="0.2">
      <c r="A6572" s="4"/>
    </row>
    <row r="6573" spans="1:1" x14ac:dyDescent="0.2">
      <c r="A6573" s="4"/>
    </row>
    <row r="6574" spans="1:1" x14ac:dyDescent="0.2">
      <c r="A6574" s="4"/>
    </row>
    <row r="6575" spans="1:1" x14ac:dyDescent="0.2">
      <c r="A6575" s="4"/>
    </row>
    <row r="6576" spans="1:1" x14ac:dyDescent="0.2">
      <c r="A6576" s="4"/>
    </row>
    <row r="6577" spans="1:1" x14ac:dyDescent="0.2">
      <c r="A6577" s="4"/>
    </row>
    <row r="6578" spans="1:1" x14ac:dyDescent="0.2">
      <c r="A6578" s="4"/>
    </row>
    <row r="6579" spans="1:1" x14ac:dyDescent="0.2">
      <c r="A6579" s="4"/>
    </row>
    <row r="6580" spans="1:1" x14ac:dyDescent="0.2">
      <c r="A6580" s="4"/>
    </row>
    <row r="6581" spans="1:1" x14ac:dyDescent="0.2">
      <c r="A6581" s="4"/>
    </row>
    <row r="6582" spans="1:1" x14ac:dyDescent="0.2">
      <c r="A6582" s="4"/>
    </row>
    <row r="6583" spans="1:1" x14ac:dyDescent="0.2">
      <c r="A6583" s="4"/>
    </row>
    <row r="6584" spans="1:1" x14ac:dyDescent="0.2">
      <c r="A6584" s="4"/>
    </row>
    <row r="6585" spans="1:1" x14ac:dyDescent="0.2">
      <c r="A6585" s="4"/>
    </row>
    <row r="6586" spans="1:1" x14ac:dyDescent="0.2">
      <c r="A6586" s="4"/>
    </row>
    <row r="6587" spans="1:1" x14ac:dyDescent="0.2">
      <c r="A6587" s="4"/>
    </row>
    <row r="6588" spans="1:1" x14ac:dyDescent="0.2">
      <c r="A6588" s="4"/>
    </row>
    <row r="6589" spans="1:1" x14ac:dyDescent="0.2">
      <c r="A6589" s="4"/>
    </row>
    <row r="6590" spans="1:1" x14ac:dyDescent="0.2">
      <c r="A6590" s="4"/>
    </row>
    <row r="6591" spans="1:1" x14ac:dyDescent="0.2">
      <c r="A6591" s="4"/>
    </row>
    <row r="6592" spans="1:1" x14ac:dyDescent="0.2">
      <c r="A6592" s="4"/>
    </row>
    <row r="6593" spans="1:1" x14ac:dyDescent="0.2">
      <c r="A6593" s="4"/>
    </row>
    <row r="6594" spans="1:1" x14ac:dyDescent="0.2">
      <c r="A6594" s="4"/>
    </row>
    <row r="6595" spans="1:1" x14ac:dyDescent="0.2">
      <c r="A6595" s="4"/>
    </row>
    <row r="6596" spans="1:1" x14ac:dyDescent="0.2">
      <c r="A6596" s="4"/>
    </row>
    <row r="6597" spans="1:1" x14ac:dyDescent="0.2">
      <c r="A6597" s="4"/>
    </row>
    <row r="6598" spans="1:1" x14ac:dyDescent="0.2">
      <c r="A6598" s="4"/>
    </row>
    <row r="6599" spans="1:1" x14ac:dyDescent="0.2">
      <c r="A6599" s="4"/>
    </row>
    <row r="6600" spans="1:1" x14ac:dyDescent="0.2">
      <c r="A6600" s="4"/>
    </row>
    <row r="6601" spans="1:1" x14ac:dyDescent="0.2">
      <c r="A6601" s="4"/>
    </row>
    <row r="6602" spans="1:1" x14ac:dyDescent="0.2">
      <c r="A6602" s="4"/>
    </row>
    <row r="6603" spans="1:1" x14ac:dyDescent="0.2">
      <c r="A6603" s="4"/>
    </row>
    <row r="6604" spans="1:1" x14ac:dyDescent="0.2">
      <c r="A6604" s="4"/>
    </row>
    <row r="6605" spans="1:1" x14ac:dyDescent="0.2">
      <c r="A6605" s="4"/>
    </row>
    <row r="6606" spans="1:1" x14ac:dyDescent="0.2">
      <c r="A6606" s="4"/>
    </row>
    <row r="6607" spans="1:1" x14ac:dyDescent="0.2">
      <c r="A6607" s="4"/>
    </row>
    <row r="6608" spans="1:1" x14ac:dyDescent="0.2">
      <c r="A6608" s="4"/>
    </row>
    <row r="6609" spans="1:1" x14ac:dyDescent="0.2">
      <c r="A6609" s="4"/>
    </row>
    <row r="6610" spans="1:1" x14ac:dyDescent="0.2">
      <c r="A6610" s="4"/>
    </row>
    <row r="6611" spans="1:1" x14ac:dyDescent="0.2">
      <c r="A6611" s="4"/>
    </row>
    <row r="6612" spans="1:1" x14ac:dyDescent="0.2">
      <c r="A6612" s="4"/>
    </row>
    <row r="6613" spans="1:1" x14ac:dyDescent="0.2">
      <c r="A6613" s="4"/>
    </row>
    <row r="6614" spans="1:1" x14ac:dyDescent="0.2">
      <c r="A6614" s="4"/>
    </row>
    <row r="6615" spans="1:1" x14ac:dyDescent="0.2">
      <c r="A6615" s="4"/>
    </row>
    <row r="6616" spans="1:1" x14ac:dyDescent="0.2">
      <c r="A6616" s="4"/>
    </row>
    <row r="6617" spans="1:1" x14ac:dyDescent="0.2">
      <c r="A6617" s="4"/>
    </row>
    <row r="6618" spans="1:1" x14ac:dyDescent="0.2">
      <c r="A6618" s="4"/>
    </row>
    <row r="6619" spans="1:1" x14ac:dyDescent="0.2">
      <c r="A6619" s="4"/>
    </row>
    <row r="6620" spans="1:1" x14ac:dyDescent="0.2">
      <c r="A6620" s="4"/>
    </row>
    <row r="6621" spans="1:1" x14ac:dyDescent="0.2">
      <c r="A6621" s="4"/>
    </row>
    <row r="6622" spans="1:1" x14ac:dyDescent="0.2">
      <c r="A6622" s="4"/>
    </row>
    <row r="6623" spans="1:1" x14ac:dyDescent="0.2">
      <c r="A6623" s="4"/>
    </row>
    <row r="6624" spans="1:1" x14ac:dyDescent="0.2">
      <c r="A6624" s="4"/>
    </row>
    <row r="6625" spans="1:1" x14ac:dyDescent="0.2">
      <c r="A6625" s="4"/>
    </row>
    <row r="6626" spans="1:1" x14ac:dyDescent="0.2">
      <c r="A6626" s="4"/>
    </row>
    <row r="6627" spans="1:1" x14ac:dyDescent="0.2">
      <c r="A6627" s="4"/>
    </row>
    <row r="6628" spans="1:1" x14ac:dyDescent="0.2">
      <c r="A6628" s="4"/>
    </row>
    <row r="6629" spans="1:1" x14ac:dyDescent="0.2">
      <c r="A6629" s="4"/>
    </row>
    <row r="6630" spans="1:1" x14ac:dyDescent="0.2">
      <c r="A6630" s="4"/>
    </row>
    <row r="6631" spans="1:1" x14ac:dyDescent="0.2">
      <c r="A6631" s="4"/>
    </row>
    <row r="6632" spans="1:1" x14ac:dyDescent="0.2">
      <c r="A6632" s="4"/>
    </row>
    <row r="6633" spans="1:1" x14ac:dyDescent="0.2">
      <c r="A6633" s="4"/>
    </row>
    <row r="6634" spans="1:1" x14ac:dyDescent="0.2">
      <c r="A6634" s="4"/>
    </row>
    <row r="6635" spans="1:1" x14ac:dyDescent="0.2">
      <c r="A6635" s="4"/>
    </row>
    <row r="6636" spans="1:1" x14ac:dyDescent="0.2">
      <c r="A6636" s="4"/>
    </row>
    <row r="6637" spans="1:1" x14ac:dyDescent="0.2">
      <c r="A6637" s="4"/>
    </row>
    <row r="6638" spans="1:1" x14ac:dyDescent="0.2">
      <c r="A6638" s="4"/>
    </row>
    <row r="6639" spans="1:1" x14ac:dyDescent="0.2">
      <c r="A6639" s="4"/>
    </row>
    <row r="6640" spans="1:1" x14ac:dyDescent="0.2">
      <c r="A6640" s="4"/>
    </row>
    <row r="6641" spans="1:1" x14ac:dyDescent="0.2">
      <c r="A6641" s="4"/>
    </row>
    <row r="6642" spans="1:1" x14ac:dyDescent="0.2">
      <c r="A6642" s="4"/>
    </row>
    <row r="6643" spans="1:1" x14ac:dyDescent="0.2">
      <c r="A6643" s="4"/>
    </row>
    <row r="6644" spans="1:1" x14ac:dyDescent="0.2">
      <c r="A6644" s="4"/>
    </row>
    <row r="6645" spans="1:1" x14ac:dyDescent="0.2">
      <c r="A6645" s="4"/>
    </row>
    <row r="6646" spans="1:1" x14ac:dyDescent="0.2">
      <c r="A6646" s="4"/>
    </row>
    <row r="6647" spans="1:1" x14ac:dyDescent="0.2">
      <c r="A6647" s="4"/>
    </row>
    <row r="6648" spans="1:1" x14ac:dyDescent="0.2">
      <c r="A6648" s="4"/>
    </row>
    <row r="6649" spans="1:1" x14ac:dyDescent="0.2">
      <c r="A6649" s="4"/>
    </row>
    <row r="6650" spans="1:1" x14ac:dyDescent="0.2">
      <c r="A6650" s="4"/>
    </row>
    <row r="6651" spans="1:1" x14ac:dyDescent="0.2">
      <c r="A6651" s="4"/>
    </row>
    <row r="6652" spans="1:1" x14ac:dyDescent="0.2">
      <c r="A6652" s="4"/>
    </row>
    <row r="6653" spans="1:1" x14ac:dyDescent="0.2">
      <c r="A6653" s="4"/>
    </row>
    <row r="6654" spans="1:1" x14ac:dyDescent="0.2">
      <c r="A6654" s="4"/>
    </row>
    <row r="6655" spans="1:1" x14ac:dyDescent="0.2">
      <c r="A6655" s="4"/>
    </row>
    <row r="6656" spans="1:1" x14ac:dyDescent="0.2">
      <c r="A6656" s="4"/>
    </row>
    <row r="6657" spans="1:1" x14ac:dyDescent="0.2">
      <c r="A6657" s="4"/>
    </row>
    <row r="6658" spans="1:1" x14ac:dyDescent="0.2">
      <c r="A6658" s="4"/>
    </row>
    <row r="6659" spans="1:1" x14ac:dyDescent="0.2">
      <c r="A6659" s="4"/>
    </row>
    <row r="6660" spans="1:1" x14ac:dyDescent="0.2">
      <c r="A6660" s="4"/>
    </row>
    <row r="6661" spans="1:1" x14ac:dyDescent="0.2">
      <c r="A6661" s="4"/>
    </row>
    <row r="6662" spans="1:1" x14ac:dyDescent="0.2">
      <c r="A6662" s="4"/>
    </row>
    <row r="6663" spans="1:1" x14ac:dyDescent="0.2">
      <c r="A6663" s="4"/>
    </row>
    <row r="6664" spans="1:1" x14ac:dyDescent="0.2">
      <c r="A6664" s="4"/>
    </row>
    <row r="6665" spans="1:1" x14ac:dyDescent="0.2">
      <c r="A6665" s="4"/>
    </row>
    <row r="6666" spans="1:1" x14ac:dyDescent="0.2">
      <c r="A6666" s="4"/>
    </row>
    <row r="6667" spans="1:1" x14ac:dyDescent="0.2">
      <c r="A6667" s="4"/>
    </row>
    <row r="6668" spans="1:1" x14ac:dyDescent="0.2">
      <c r="A6668" s="4"/>
    </row>
    <row r="6669" spans="1:1" x14ac:dyDescent="0.2">
      <c r="A6669" s="4"/>
    </row>
    <row r="6670" spans="1:1" x14ac:dyDescent="0.2">
      <c r="A6670" s="4"/>
    </row>
    <row r="6671" spans="1:1" x14ac:dyDescent="0.2">
      <c r="A6671" s="4"/>
    </row>
    <row r="6672" spans="1:1" x14ac:dyDescent="0.2">
      <c r="A6672" s="4"/>
    </row>
    <row r="6673" spans="1:1" x14ac:dyDescent="0.2">
      <c r="A6673" s="4"/>
    </row>
    <row r="6674" spans="1:1" x14ac:dyDescent="0.2">
      <c r="A6674" s="4"/>
    </row>
    <row r="6675" spans="1:1" x14ac:dyDescent="0.2">
      <c r="A6675" s="4"/>
    </row>
    <row r="6676" spans="1:1" x14ac:dyDescent="0.2">
      <c r="A6676" s="4"/>
    </row>
    <row r="6677" spans="1:1" x14ac:dyDescent="0.2">
      <c r="A6677" s="4"/>
    </row>
    <row r="6678" spans="1:1" x14ac:dyDescent="0.2">
      <c r="A6678" s="4"/>
    </row>
    <row r="6679" spans="1:1" x14ac:dyDescent="0.2">
      <c r="A6679" s="4"/>
    </row>
    <row r="6680" spans="1:1" x14ac:dyDescent="0.2">
      <c r="A6680" s="4"/>
    </row>
    <row r="6681" spans="1:1" x14ac:dyDescent="0.2">
      <c r="A6681" s="4"/>
    </row>
    <row r="6682" spans="1:1" x14ac:dyDescent="0.2">
      <c r="A6682" s="4"/>
    </row>
    <row r="6683" spans="1:1" x14ac:dyDescent="0.2">
      <c r="A6683" s="4"/>
    </row>
    <row r="6684" spans="1:1" x14ac:dyDescent="0.2">
      <c r="A6684" s="4"/>
    </row>
    <row r="6685" spans="1:1" x14ac:dyDescent="0.2">
      <c r="A6685" s="4"/>
    </row>
    <row r="6686" spans="1:1" x14ac:dyDescent="0.2">
      <c r="A6686" s="4"/>
    </row>
    <row r="6687" spans="1:1" x14ac:dyDescent="0.2">
      <c r="A6687" s="4"/>
    </row>
    <row r="6688" spans="1:1" x14ac:dyDescent="0.2">
      <c r="A6688" s="4"/>
    </row>
    <row r="6689" spans="1:1" x14ac:dyDescent="0.2">
      <c r="A6689" s="4"/>
    </row>
    <row r="6690" spans="1:1" x14ac:dyDescent="0.2">
      <c r="A6690" s="4"/>
    </row>
    <row r="6691" spans="1:1" x14ac:dyDescent="0.2">
      <c r="A6691" s="4"/>
    </row>
    <row r="6692" spans="1:1" x14ac:dyDescent="0.2">
      <c r="A6692" s="4"/>
    </row>
    <row r="6693" spans="1:1" x14ac:dyDescent="0.2">
      <c r="A6693" s="4"/>
    </row>
    <row r="6694" spans="1:1" x14ac:dyDescent="0.2">
      <c r="A6694" s="4"/>
    </row>
    <row r="6695" spans="1:1" x14ac:dyDescent="0.2">
      <c r="A6695" s="4"/>
    </row>
    <row r="6696" spans="1:1" x14ac:dyDescent="0.2">
      <c r="A6696" s="4"/>
    </row>
    <row r="6697" spans="1:1" x14ac:dyDescent="0.2">
      <c r="A6697" s="4"/>
    </row>
    <row r="6698" spans="1:1" x14ac:dyDescent="0.2">
      <c r="A6698" s="4"/>
    </row>
    <row r="6699" spans="1:1" x14ac:dyDescent="0.2">
      <c r="A6699" s="4"/>
    </row>
    <row r="6700" spans="1:1" x14ac:dyDescent="0.2">
      <c r="A6700" s="4"/>
    </row>
    <row r="6701" spans="1:1" x14ac:dyDescent="0.2">
      <c r="A6701" s="4"/>
    </row>
    <row r="6702" spans="1:1" x14ac:dyDescent="0.2">
      <c r="A6702" s="4"/>
    </row>
    <row r="6703" spans="1:1" x14ac:dyDescent="0.2">
      <c r="A6703" s="4"/>
    </row>
    <row r="6704" spans="1:1" x14ac:dyDescent="0.2">
      <c r="A6704" s="4"/>
    </row>
    <row r="6705" spans="1:1" x14ac:dyDescent="0.2">
      <c r="A6705" s="4"/>
    </row>
    <row r="6706" spans="1:1" x14ac:dyDescent="0.2">
      <c r="A6706" s="4"/>
    </row>
    <row r="6707" spans="1:1" x14ac:dyDescent="0.2">
      <c r="A6707" s="4"/>
    </row>
    <row r="6708" spans="1:1" x14ac:dyDescent="0.2">
      <c r="A6708" s="4"/>
    </row>
    <row r="6709" spans="1:1" x14ac:dyDescent="0.2">
      <c r="A6709" s="4"/>
    </row>
    <row r="6710" spans="1:1" x14ac:dyDescent="0.2">
      <c r="A6710" s="4"/>
    </row>
    <row r="6711" spans="1:1" x14ac:dyDescent="0.2">
      <c r="A6711" s="4"/>
    </row>
    <row r="6712" spans="1:1" x14ac:dyDescent="0.2">
      <c r="A6712" s="4"/>
    </row>
    <row r="6713" spans="1:1" x14ac:dyDescent="0.2">
      <c r="A6713" s="4"/>
    </row>
    <row r="6714" spans="1:1" x14ac:dyDescent="0.2">
      <c r="A6714" s="4"/>
    </row>
    <row r="6715" spans="1:1" x14ac:dyDescent="0.2">
      <c r="A6715" s="4"/>
    </row>
    <row r="6716" spans="1:1" x14ac:dyDescent="0.2">
      <c r="A6716" s="4"/>
    </row>
    <row r="6717" spans="1:1" x14ac:dyDescent="0.2">
      <c r="A6717" s="4"/>
    </row>
    <row r="6718" spans="1:1" x14ac:dyDescent="0.2">
      <c r="A6718" s="4"/>
    </row>
    <row r="6719" spans="1:1" x14ac:dyDescent="0.2">
      <c r="A6719" s="4"/>
    </row>
    <row r="6720" spans="1:1" x14ac:dyDescent="0.2">
      <c r="A6720" s="4"/>
    </row>
    <row r="6721" spans="1:1" x14ac:dyDescent="0.2">
      <c r="A6721" s="4"/>
    </row>
    <row r="6722" spans="1:1" x14ac:dyDescent="0.2">
      <c r="A6722" s="4"/>
    </row>
    <row r="6723" spans="1:1" x14ac:dyDescent="0.2">
      <c r="A6723" s="4"/>
    </row>
    <row r="6724" spans="1:1" x14ac:dyDescent="0.2">
      <c r="A6724" s="4"/>
    </row>
    <row r="6725" spans="1:1" x14ac:dyDescent="0.2">
      <c r="A6725" s="4"/>
    </row>
    <row r="6726" spans="1:1" x14ac:dyDescent="0.2">
      <c r="A6726" s="4"/>
    </row>
    <row r="6727" spans="1:1" x14ac:dyDescent="0.2">
      <c r="A6727" s="4"/>
    </row>
    <row r="6728" spans="1:1" x14ac:dyDescent="0.2">
      <c r="A6728" s="4"/>
    </row>
    <row r="6729" spans="1:1" x14ac:dyDescent="0.2">
      <c r="A6729" s="4"/>
    </row>
    <row r="6730" spans="1:1" x14ac:dyDescent="0.2">
      <c r="A6730" s="4"/>
    </row>
    <row r="6731" spans="1:1" x14ac:dyDescent="0.2">
      <c r="A6731" s="4"/>
    </row>
    <row r="6732" spans="1:1" x14ac:dyDescent="0.2">
      <c r="A6732" s="4"/>
    </row>
    <row r="6733" spans="1:1" x14ac:dyDescent="0.2">
      <c r="A6733" s="4"/>
    </row>
    <row r="6734" spans="1:1" x14ac:dyDescent="0.2">
      <c r="A6734" s="4"/>
    </row>
    <row r="6735" spans="1:1" x14ac:dyDescent="0.2">
      <c r="A6735" s="4"/>
    </row>
    <row r="6736" spans="1:1" x14ac:dyDescent="0.2">
      <c r="A6736" s="4"/>
    </row>
    <row r="6737" spans="1:1" x14ac:dyDescent="0.2">
      <c r="A6737" s="4"/>
    </row>
    <row r="6738" spans="1:1" x14ac:dyDescent="0.2">
      <c r="A6738" s="4"/>
    </row>
    <row r="6739" spans="1:1" x14ac:dyDescent="0.2">
      <c r="A6739" s="4"/>
    </row>
    <row r="6740" spans="1:1" x14ac:dyDescent="0.2">
      <c r="A6740" s="4"/>
    </row>
    <row r="6741" spans="1:1" x14ac:dyDescent="0.2">
      <c r="A6741" s="4"/>
    </row>
    <row r="6742" spans="1:1" x14ac:dyDescent="0.2">
      <c r="A6742" s="4"/>
    </row>
    <row r="6743" spans="1:1" x14ac:dyDescent="0.2">
      <c r="A6743" s="4"/>
    </row>
    <row r="6744" spans="1:1" x14ac:dyDescent="0.2">
      <c r="A6744" s="4"/>
    </row>
    <row r="6745" spans="1:1" x14ac:dyDescent="0.2">
      <c r="A6745" s="4"/>
    </row>
    <row r="6746" spans="1:1" x14ac:dyDescent="0.2">
      <c r="A6746" s="4"/>
    </row>
    <row r="6747" spans="1:1" x14ac:dyDescent="0.2">
      <c r="A6747" s="4"/>
    </row>
    <row r="6748" spans="1:1" x14ac:dyDescent="0.2">
      <c r="A6748" s="4"/>
    </row>
    <row r="6749" spans="1:1" x14ac:dyDescent="0.2">
      <c r="A6749" s="4"/>
    </row>
    <row r="6750" spans="1:1" x14ac:dyDescent="0.2">
      <c r="A6750" s="4"/>
    </row>
    <row r="6751" spans="1:1" x14ac:dyDescent="0.2">
      <c r="A6751" s="4"/>
    </row>
    <row r="6752" spans="1:1" x14ac:dyDescent="0.2">
      <c r="A6752" s="4"/>
    </row>
    <row r="6753" spans="1:1" x14ac:dyDescent="0.2">
      <c r="A6753" s="4"/>
    </row>
    <row r="6754" spans="1:1" x14ac:dyDescent="0.2">
      <c r="A6754" s="4"/>
    </row>
    <row r="6755" spans="1:1" x14ac:dyDescent="0.2">
      <c r="A6755" s="4"/>
    </row>
    <row r="6756" spans="1:1" x14ac:dyDescent="0.2">
      <c r="A6756" s="4"/>
    </row>
    <row r="6757" spans="1:1" x14ac:dyDescent="0.2">
      <c r="A6757" s="4"/>
    </row>
    <row r="6758" spans="1:1" x14ac:dyDescent="0.2">
      <c r="A6758" s="4"/>
    </row>
    <row r="6759" spans="1:1" x14ac:dyDescent="0.2">
      <c r="A6759" s="4"/>
    </row>
    <row r="6760" spans="1:1" x14ac:dyDescent="0.2">
      <c r="A6760" s="4"/>
    </row>
    <row r="6761" spans="1:1" x14ac:dyDescent="0.2">
      <c r="A6761" s="4"/>
    </row>
    <row r="6762" spans="1:1" x14ac:dyDescent="0.2">
      <c r="A6762" s="4"/>
    </row>
    <row r="6763" spans="1:1" x14ac:dyDescent="0.2">
      <c r="A6763" s="4"/>
    </row>
    <row r="6764" spans="1:1" x14ac:dyDescent="0.2">
      <c r="A6764" s="4"/>
    </row>
    <row r="6765" spans="1:1" x14ac:dyDescent="0.2">
      <c r="A6765" s="4"/>
    </row>
    <row r="6766" spans="1:1" x14ac:dyDescent="0.2">
      <c r="A6766" s="4"/>
    </row>
    <row r="6767" spans="1:1" x14ac:dyDescent="0.2">
      <c r="A6767" s="4"/>
    </row>
    <row r="6768" spans="1:1" x14ac:dyDescent="0.2">
      <c r="A6768" s="4"/>
    </row>
    <row r="6769" spans="1:1" x14ac:dyDescent="0.2">
      <c r="A6769" s="4"/>
    </row>
    <row r="6770" spans="1:1" x14ac:dyDescent="0.2">
      <c r="A6770" s="4"/>
    </row>
    <row r="6771" spans="1:1" x14ac:dyDescent="0.2">
      <c r="A6771" s="4"/>
    </row>
    <row r="6772" spans="1:1" x14ac:dyDescent="0.2">
      <c r="A6772" s="4"/>
    </row>
    <row r="6773" spans="1:1" x14ac:dyDescent="0.2">
      <c r="A6773" s="4"/>
    </row>
    <row r="6774" spans="1:1" x14ac:dyDescent="0.2">
      <c r="A6774" s="4"/>
    </row>
    <row r="6775" spans="1:1" x14ac:dyDescent="0.2">
      <c r="A6775" s="4"/>
    </row>
    <row r="6776" spans="1:1" x14ac:dyDescent="0.2">
      <c r="A6776" s="4"/>
    </row>
    <row r="6777" spans="1:1" x14ac:dyDescent="0.2">
      <c r="A6777" s="4"/>
    </row>
    <row r="6778" spans="1:1" x14ac:dyDescent="0.2">
      <c r="A6778" s="4"/>
    </row>
    <row r="6779" spans="1:1" x14ac:dyDescent="0.2">
      <c r="A6779" s="4"/>
    </row>
    <row r="6780" spans="1:1" x14ac:dyDescent="0.2">
      <c r="A6780" s="4"/>
    </row>
    <row r="6781" spans="1:1" x14ac:dyDescent="0.2">
      <c r="A6781" s="4"/>
    </row>
    <row r="6782" spans="1:1" x14ac:dyDescent="0.2">
      <c r="A6782" s="4"/>
    </row>
    <row r="6783" spans="1:1" x14ac:dyDescent="0.2">
      <c r="A6783" s="4"/>
    </row>
    <row r="6784" spans="1:1" x14ac:dyDescent="0.2">
      <c r="A6784" s="4"/>
    </row>
    <row r="6785" spans="1:1" x14ac:dyDescent="0.2">
      <c r="A6785" s="4"/>
    </row>
    <row r="6786" spans="1:1" x14ac:dyDescent="0.2">
      <c r="A6786" s="4"/>
    </row>
    <row r="6787" spans="1:1" x14ac:dyDescent="0.2">
      <c r="A6787" s="4"/>
    </row>
    <row r="6788" spans="1:1" x14ac:dyDescent="0.2">
      <c r="A6788" s="4"/>
    </row>
    <row r="6789" spans="1:1" x14ac:dyDescent="0.2">
      <c r="A6789" s="4"/>
    </row>
    <row r="6790" spans="1:1" x14ac:dyDescent="0.2">
      <c r="A6790" s="4"/>
    </row>
    <row r="6791" spans="1:1" x14ac:dyDescent="0.2">
      <c r="A6791" s="4"/>
    </row>
    <row r="6792" spans="1:1" x14ac:dyDescent="0.2">
      <c r="A6792" s="4"/>
    </row>
    <row r="6793" spans="1:1" x14ac:dyDescent="0.2">
      <c r="A6793" s="4"/>
    </row>
    <row r="6794" spans="1:1" x14ac:dyDescent="0.2">
      <c r="A6794" s="4"/>
    </row>
    <row r="6795" spans="1:1" x14ac:dyDescent="0.2">
      <c r="A6795" s="4"/>
    </row>
    <row r="6796" spans="1:1" x14ac:dyDescent="0.2">
      <c r="A6796" s="4"/>
    </row>
    <row r="6797" spans="1:1" x14ac:dyDescent="0.2">
      <c r="A6797" s="4"/>
    </row>
    <row r="6798" spans="1:1" x14ac:dyDescent="0.2">
      <c r="A6798" s="4"/>
    </row>
    <row r="6799" spans="1:1" x14ac:dyDescent="0.2">
      <c r="A6799" s="4"/>
    </row>
    <row r="6800" spans="1:1" x14ac:dyDescent="0.2">
      <c r="A6800" s="4"/>
    </row>
    <row r="6801" spans="1:1" x14ac:dyDescent="0.2">
      <c r="A6801" s="4"/>
    </row>
    <row r="6802" spans="1:1" x14ac:dyDescent="0.2">
      <c r="A6802" s="4"/>
    </row>
    <row r="6803" spans="1:1" x14ac:dyDescent="0.2">
      <c r="A6803" s="4"/>
    </row>
    <row r="6804" spans="1:1" x14ac:dyDescent="0.2">
      <c r="A6804" s="4"/>
    </row>
    <row r="6805" spans="1:1" x14ac:dyDescent="0.2">
      <c r="A6805" s="4"/>
    </row>
    <row r="6806" spans="1:1" x14ac:dyDescent="0.2">
      <c r="A6806" s="4"/>
    </row>
    <row r="6807" spans="1:1" x14ac:dyDescent="0.2">
      <c r="A6807" s="4"/>
    </row>
    <row r="6808" spans="1:1" x14ac:dyDescent="0.2">
      <c r="A6808" s="4"/>
    </row>
    <row r="6809" spans="1:1" x14ac:dyDescent="0.2">
      <c r="A6809" s="4"/>
    </row>
    <row r="6810" spans="1:1" x14ac:dyDescent="0.2">
      <c r="A6810" s="4"/>
    </row>
    <row r="6811" spans="1:1" x14ac:dyDescent="0.2">
      <c r="A6811" s="4"/>
    </row>
    <row r="6812" spans="1:1" x14ac:dyDescent="0.2">
      <c r="A6812" s="4"/>
    </row>
    <row r="6813" spans="1:1" x14ac:dyDescent="0.2">
      <c r="A6813" s="4"/>
    </row>
    <row r="6814" spans="1:1" x14ac:dyDescent="0.2">
      <c r="A6814" s="4"/>
    </row>
    <row r="6815" spans="1:1" x14ac:dyDescent="0.2">
      <c r="A6815" s="4"/>
    </row>
    <row r="6816" spans="1:1" x14ac:dyDescent="0.2">
      <c r="A6816" s="4"/>
    </row>
    <row r="6817" spans="1:1" x14ac:dyDescent="0.2">
      <c r="A6817" s="4"/>
    </row>
    <row r="6818" spans="1:1" x14ac:dyDescent="0.2">
      <c r="A6818" s="4"/>
    </row>
    <row r="6819" spans="1:1" x14ac:dyDescent="0.2">
      <c r="A6819" s="4"/>
    </row>
    <row r="6820" spans="1:1" x14ac:dyDescent="0.2">
      <c r="A6820" s="4"/>
    </row>
    <row r="6821" spans="1:1" x14ac:dyDescent="0.2">
      <c r="A6821" s="4"/>
    </row>
    <row r="6822" spans="1:1" x14ac:dyDescent="0.2">
      <c r="A6822" s="4"/>
    </row>
    <row r="6823" spans="1:1" x14ac:dyDescent="0.2">
      <c r="A6823" s="4"/>
    </row>
    <row r="6824" spans="1:1" x14ac:dyDescent="0.2">
      <c r="A6824" s="4"/>
    </row>
    <row r="6825" spans="1:1" x14ac:dyDescent="0.2">
      <c r="A6825" s="4"/>
    </row>
    <row r="6826" spans="1:1" x14ac:dyDescent="0.2">
      <c r="A6826" s="4"/>
    </row>
    <row r="6827" spans="1:1" x14ac:dyDescent="0.2">
      <c r="A6827" s="4"/>
    </row>
    <row r="6828" spans="1:1" x14ac:dyDescent="0.2">
      <c r="A6828" s="4"/>
    </row>
    <row r="6829" spans="1:1" x14ac:dyDescent="0.2">
      <c r="A6829" s="4"/>
    </row>
    <row r="6830" spans="1:1" x14ac:dyDescent="0.2">
      <c r="A6830" s="4"/>
    </row>
    <row r="6831" spans="1:1" x14ac:dyDescent="0.2">
      <c r="A6831" s="4"/>
    </row>
    <row r="6832" spans="1:1" x14ac:dyDescent="0.2">
      <c r="A6832" s="4"/>
    </row>
    <row r="6833" spans="1:1" x14ac:dyDescent="0.2">
      <c r="A6833" s="4"/>
    </row>
    <row r="6834" spans="1:1" x14ac:dyDescent="0.2">
      <c r="A6834" s="4"/>
    </row>
    <row r="6835" spans="1:1" x14ac:dyDescent="0.2">
      <c r="A6835" s="4"/>
    </row>
    <row r="6836" spans="1:1" x14ac:dyDescent="0.2">
      <c r="A6836" s="4"/>
    </row>
    <row r="6837" spans="1:1" x14ac:dyDescent="0.2">
      <c r="A6837" s="4"/>
    </row>
    <row r="6838" spans="1:1" x14ac:dyDescent="0.2">
      <c r="A6838" s="4"/>
    </row>
    <row r="6839" spans="1:1" x14ac:dyDescent="0.2">
      <c r="A6839" s="4"/>
    </row>
    <row r="6840" spans="1:1" x14ac:dyDescent="0.2">
      <c r="A6840" s="4"/>
    </row>
    <row r="6841" spans="1:1" x14ac:dyDescent="0.2">
      <c r="A6841" s="4"/>
    </row>
    <row r="6842" spans="1:1" x14ac:dyDescent="0.2">
      <c r="A6842" s="4"/>
    </row>
    <row r="6843" spans="1:1" x14ac:dyDescent="0.2">
      <c r="A6843" s="4"/>
    </row>
    <row r="6844" spans="1:1" x14ac:dyDescent="0.2">
      <c r="A6844" s="4"/>
    </row>
    <row r="6845" spans="1:1" x14ac:dyDescent="0.2">
      <c r="A6845" s="4"/>
    </row>
    <row r="6846" spans="1:1" x14ac:dyDescent="0.2">
      <c r="A6846" s="4"/>
    </row>
    <row r="6847" spans="1:1" x14ac:dyDescent="0.2">
      <c r="A6847" s="4"/>
    </row>
    <row r="6848" spans="1:1" x14ac:dyDescent="0.2">
      <c r="A6848" s="4"/>
    </row>
    <row r="6849" spans="1:1" x14ac:dyDescent="0.2">
      <c r="A6849" s="4"/>
    </row>
    <row r="6850" spans="1:1" x14ac:dyDescent="0.2">
      <c r="A6850" s="4"/>
    </row>
    <row r="6851" spans="1:1" x14ac:dyDescent="0.2">
      <c r="A6851" s="4"/>
    </row>
    <row r="6852" spans="1:1" x14ac:dyDescent="0.2">
      <c r="A6852" s="4"/>
    </row>
    <row r="6853" spans="1:1" x14ac:dyDescent="0.2">
      <c r="A6853" s="4"/>
    </row>
    <row r="6854" spans="1:1" x14ac:dyDescent="0.2">
      <c r="A6854" s="4"/>
    </row>
    <row r="6855" spans="1:1" x14ac:dyDescent="0.2">
      <c r="A6855" s="4"/>
    </row>
    <row r="6856" spans="1:1" x14ac:dyDescent="0.2">
      <c r="A6856" s="4"/>
    </row>
    <row r="6857" spans="1:1" x14ac:dyDescent="0.2">
      <c r="A6857" s="4"/>
    </row>
    <row r="6858" spans="1:1" x14ac:dyDescent="0.2">
      <c r="A6858" s="4"/>
    </row>
    <row r="6859" spans="1:1" x14ac:dyDescent="0.2">
      <c r="A6859" s="4"/>
    </row>
    <row r="6860" spans="1:1" x14ac:dyDescent="0.2">
      <c r="A6860" s="4"/>
    </row>
    <row r="6861" spans="1:1" x14ac:dyDescent="0.2">
      <c r="A6861" s="4"/>
    </row>
    <row r="6862" spans="1:1" x14ac:dyDescent="0.2">
      <c r="A6862" s="4"/>
    </row>
    <row r="6863" spans="1:1" x14ac:dyDescent="0.2">
      <c r="A6863" s="4"/>
    </row>
    <row r="6864" spans="1:1" x14ac:dyDescent="0.2">
      <c r="A6864" s="4"/>
    </row>
    <row r="6865" spans="1:1" x14ac:dyDescent="0.2">
      <c r="A6865" s="4"/>
    </row>
    <row r="6866" spans="1:1" x14ac:dyDescent="0.2">
      <c r="A6866" s="4"/>
    </row>
    <row r="6867" spans="1:1" x14ac:dyDescent="0.2">
      <c r="A6867" s="4"/>
    </row>
    <row r="6868" spans="1:1" x14ac:dyDescent="0.2">
      <c r="A6868" s="4"/>
    </row>
    <row r="6869" spans="1:1" x14ac:dyDescent="0.2">
      <c r="A6869" s="4"/>
    </row>
    <row r="6870" spans="1:1" x14ac:dyDescent="0.2">
      <c r="A6870" s="4"/>
    </row>
    <row r="6871" spans="1:1" x14ac:dyDescent="0.2">
      <c r="A6871" s="4"/>
    </row>
    <row r="6872" spans="1:1" x14ac:dyDescent="0.2">
      <c r="A6872" s="4"/>
    </row>
    <row r="6873" spans="1:1" x14ac:dyDescent="0.2">
      <c r="A6873" s="4"/>
    </row>
    <row r="6874" spans="1:1" x14ac:dyDescent="0.2">
      <c r="A6874" s="4"/>
    </row>
    <row r="6875" spans="1:1" x14ac:dyDescent="0.2">
      <c r="A6875" s="4"/>
    </row>
    <row r="6876" spans="1:1" x14ac:dyDescent="0.2">
      <c r="A6876" s="4"/>
    </row>
    <row r="6877" spans="1:1" x14ac:dyDescent="0.2">
      <c r="A6877" s="4"/>
    </row>
    <row r="6878" spans="1:1" x14ac:dyDescent="0.2">
      <c r="A6878" s="4"/>
    </row>
    <row r="6879" spans="1:1" x14ac:dyDescent="0.2">
      <c r="A6879" s="4"/>
    </row>
    <row r="6880" spans="1:1" x14ac:dyDescent="0.2">
      <c r="A6880" s="4"/>
    </row>
    <row r="6881" spans="1:1" x14ac:dyDescent="0.2">
      <c r="A6881" s="4"/>
    </row>
    <row r="6882" spans="1:1" x14ac:dyDescent="0.2">
      <c r="A6882" s="4"/>
    </row>
    <row r="6883" spans="1:1" x14ac:dyDescent="0.2">
      <c r="A6883" s="4"/>
    </row>
    <row r="6884" spans="1:1" x14ac:dyDescent="0.2">
      <c r="A6884" s="4"/>
    </row>
    <row r="6885" spans="1:1" x14ac:dyDescent="0.2">
      <c r="A6885" s="4"/>
    </row>
    <row r="6886" spans="1:1" x14ac:dyDescent="0.2">
      <c r="A6886" s="4"/>
    </row>
    <row r="6887" spans="1:1" x14ac:dyDescent="0.2">
      <c r="A6887" s="4"/>
    </row>
    <row r="6888" spans="1:1" x14ac:dyDescent="0.2">
      <c r="A6888" s="4"/>
    </row>
    <row r="6889" spans="1:1" x14ac:dyDescent="0.2">
      <c r="A6889" s="4"/>
    </row>
    <row r="6890" spans="1:1" x14ac:dyDescent="0.2">
      <c r="A6890" s="4"/>
    </row>
    <row r="6891" spans="1:1" x14ac:dyDescent="0.2">
      <c r="A6891" s="4"/>
    </row>
    <row r="6892" spans="1:1" x14ac:dyDescent="0.2">
      <c r="A6892" s="4"/>
    </row>
    <row r="6893" spans="1:1" x14ac:dyDescent="0.2">
      <c r="A6893" s="4"/>
    </row>
    <row r="6894" spans="1:1" x14ac:dyDescent="0.2">
      <c r="A6894" s="4"/>
    </row>
    <row r="6895" spans="1:1" x14ac:dyDescent="0.2">
      <c r="A6895" s="4"/>
    </row>
    <row r="6896" spans="1:1" x14ac:dyDescent="0.2">
      <c r="A6896" s="4"/>
    </row>
    <row r="6897" spans="1:1" x14ac:dyDescent="0.2">
      <c r="A6897" s="4"/>
    </row>
    <row r="6898" spans="1:1" x14ac:dyDescent="0.2">
      <c r="A6898" s="4"/>
    </row>
    <row r="6899" spans="1:1" x14ac:dyDescent="0.2">
      <c r="A6899" s="4"/>
    </row>
    <row r="6900" spans="1:1" x14ac:dyDescent="0.2">
      <c r="A6900" s="4"/>
    </row>
    <row r="6901" spans="1:1" x14ac:dyDescent="0.2">
      <c r="A6901" s="4"/>
    </row>
    <row r="6902" spans="1:1" x14ac:dyDescent="0.2">
      <c r="A6902" s="4"/>
    </row>
    <row r="6903" spans="1:1" x14ac:dyDescent="0.2">
      <c r="A6903" s="4"/>
    </row>
    <row r="6904" spans="1:1" x14ac:dyDescent="0.2">
      <c r="A6904" s="4"/>
    </row>
    <row r="6905" spans="1:1" x14ac:dyDescent="0.2">
      <c r="A6905" s="4"/>
    </row>
    <row r="6906" spans="1:1" x14ac:dyDescent="0.2">
      <c r="A6906" s="4"/>
    </row>
    <row r="6907" spans="1:1" x14ac:dyDescent="0.2">
      <c r="A6907" s="4"/>
    </row>
    <row r="6908" spans="1:1" x14ac:dyDescent="0.2">
      <c r="A6908" s="4"/>
    </row>
    <row r="6909" spans="1:1" x14ac:dyDescent="0.2">
      <c r="A6909" s="4"/>
    </row>
    <row r="6910" spans="1:1" x14ac:dyDescent="0.2">
      <c r="A6910" s="4"/>
    </row>
    <row r="6911" spans="1:1" x14ac:dyDescent="0.2">
      <c r="A6911" s="4"/>
    </row>
    <row r="6912" spans="1:1" x14ac:dyDescent="0.2">
      <c r="A6912" s="4"/>
    </row>
    <row r="6913" spans="1:1" x14ac:dyDescent="0.2">
      <c r="A6913" s="4"/>
    </row>
    <row r="6914" spans="1:1" x14ac:dyDescent="0.2">
      <c r="A6914" s="4"/>
    </row>
    <row r="6915" spans="1:1" x14ac:dyDescent="0.2">
      <c r="A6915" s="4"/>
    </row>
    <row r="6916" spans="1:1" x14ac:dyDescent="0.2">
      <c r="A6916" s="4"/>
    </row>
    <row r="6917" spans="1:1" x14ac:dyDescent="0.2">
      <c r="A6917" s="4"/>
    </row>
    <row r="6918" spans="1:1" x14ac:dyDescent="0.2">
      <c r="A6918" s="4"/>
    </row>
    <row r="6919" spans="1:1" x14ac:dyDescent="0.2">
      <c r="A6919" s="4"/>
    </row>
    <row r="6920" spans="1:1" x14ac:dyDescent="0.2">
      <c r="A6920" s="4"/>
    </row>
    <row r="6921" spans="1:1" x14ac:dyDescent="0.2">
      <c r="A6921" s="4"/>
    </row>
    <row r="6922" spans="1:1" x14ac:dyDescent="0.2">
      <c r="A6922" s="4"/>
    </row>
    <row r="6923" spans="1:1" x14ac:dyDescent="0.2">
      <c r="A6923" s="4"/>
    </row>
    <row r="6924" spans="1:1" x14ac:dyDescent="0.2">
      <c r="A6924" s="4"/>
    </row>
    <row r="6925" spans="1:1" x14ac:dyDescent="0.2">
      <c r="A6925" s="4"/>
    </row>
    <row r="6926" spans="1:1" x14ac:dyDescent="0.2">
      <c r="A6926" s="4"/>
    </row>
    <row r="6927" spans="1:1" x14ac:dyDescent="0.2">
      <c r="A6927" s="4"/>
    </row>
    <row r="6928" spans="1:1" x14ac:dyDescent="0.2">
      <c r="A6928" s="4"/>
    </row>
    <row r="6929" spans="1:1" x14ac:dyDescent="0.2">
      <c r="A6929" s="4"/>
    </row>
    <row r="6930" spans="1:1" x14ac:dyDescent="0.2">
      <c r="A6930" s="4"/>
    </row>
    <row r="6931" spans="1:1" x14ac:dyDescent="0.2">
      <c r="A6931" s="4"/>
    </row>
    <row r="6932" spans="1:1" x14ac:dyDescent="0.2">
      <c r="A6932" s="4"/>
    </row>
    <row r="6933" spans="1:1" x14ac:dyDescent="0.2">
      <c r="A6933" s="4"/>
    </row>
    <row r="6934" spans="1:1" x14ac:dyDescent="0.2">
      <c r="A6934" s="4"/>
    </row>
    <row r="6935" spans="1:1" x14ac:dyDescent="0.2">
      <c r="A6935" s="4"/>
    </row>
    <row r="6936" spans="1:1" x14ac:dyDescent="0.2">
      <c r="A6936" s="4"/>
    </row>
    <row r="6937" spans="1:1" x14ac:dyDescent="0.2">
      <c r="A6937" s="4"/>
    </row>
    <row r="6938" spans="1:1" x14ac:dyDescent="0.2">
      <c r="A6938" s="4"/>
    </row>
    <row r="6939" spans="1:1" x14ac:dyDescent="0.2">
      <c r="A6939" s="4"/>
    </row>
    <row r="6940" spans="1:1" x14ac:dyDescent="0.2">
      <c r="A6940" s="4"/>
    </row>
    <row r="6941" spans="1:1" x14ac:dyDescent="0.2">
      <c r="A6941" s="4"/>
    </row>
    <row r="6942" spans="1:1" x14ac:dyDescent="0.2">
      <c r="A6942" s="4"/>
    </row>
    <row r="6943" spans="1:1" x14ac:dyDescent="0.2">
      <c r="A6943" s="4"/>
    </row>
    <row r="6944" spans="1:1" x14ac:dyDescent="0.2">
      <c r="A6944" s="4"/>
    </row>
    <row r="6945" spans="1:1" x14ac:dyDescent="0.2">
      <c r="A6945" s="4"/>
    </row>
    <row r="6946" spans="1:1" x14ac:dyDescent="0.2">
      <c r="A6946" s="4"/>
    </row>
    <row r="6947" spans="1:1" x14ac:dyDescent="0.2">
      <c r="A6947" s="4"/>
    </row>
    <row r="6948" spans="1:1" x14ac:dyDescent="0.2">
      <c r="A6948" s="4"/>
    </row>
    <row r="6949" spans="1:1" x14ac:dyDescent="0.2">
      <c r="A6949" s="4"/>
    </row>
    <row r="6950" spans="1:1" x14ac:dyDescent="0.2">
      <c r="A6950" s="4"/>
    </row>
    <row r="6951" spans="1:1" x14ac:dyDescent="0.2">
      <c r="A6951" s="4"/>
    </row>
    <row r="6952" spans="1:1" x14ac:dyDescent="0.2">
      <c r="A6952" s="4"/>
    </row>
    <row r="6953" spans="1:1" x14ac:dyDescent="0.2">
      <c r="A6953" s="4"/>
    </row>
    <row r="6954" spans="1:1" x14ac:dyDescent="0.2">
      <c r="A6954" s="4"/>
    </row>
    <row r="6955" spans="1:1" x14ac:dyDescent="0.2">
      <c r="A6955" s="4"/>
    </row>
    <row r="6956" spans="1:1" x14ac:dyDescent="0.2">
      <c r="A6956" s="4"/>
    </row>
    <row r="6957" spans="1:1" x14ac:dyDescent="0.2">
      <c r="A6957" s="4"/>
    </row>
    <row r="6958" spans="1:1" x14ac:dyDescent="0.2">
      <c r="A6958" s="4"/>
    </row>
    <row r="6959" spans="1:1" x14ac:dyDescent="0.2">
      <c r="A6959" s="4"/>
    </row>
    <row r="6960" spans="1:1" x14ac:dyDescent="0.2">
      <c r="A6960" s="4"/>
    </row>
    <row r="6961" spans="1:1" x14ac:dyDescent="0.2">
      <c r="A6961" s="4"/>
    </row>
    <row r="6962" spans="1:1" x14ac:dyDescent="0.2">
      <c r="A6962" s="4"/>
    </row>
    <row r="6963" spans="1:1" x14ac:dyDescent="0.2">
      <c r="A6963" s="4"/>
    </row>
    <row r="6964" spans="1:1" x14ac:dyDescent="0.2">
      <c r="A6964" s="4"/>
    </row>
    <row r="6965" spans="1:1" x14ac:dyDescent="0.2">
      <c r="A6965" s="4"/>
    </row>
    <row r="6966" spans="1:1" x14ac:dyDescent="0.2">
      <c r="A6966" s="4"/>
    </row>
    <row r="6967" spans="1:1" x14ac:dyDescent="0.2">
      <c r="A6967" s="4"/>
    </row>
    <row r="6968" spans="1:1" x14ac:dyDescent="0.2">
      <c r="A6968" s="4"/>
    </row>
    <row r="6969" spans="1:1" x14ac:dyDescent="0.2">
      <c r="A6969" s="4"/>
    </row>
    <row r="6970" spans="1:1" x14ac:dyDescent="0.2">
      <c r="A6970" s="4"/>
    </row>
    <row r="6971" spans="1:1" x14ac:dyDescent="0.2">
      <c r="A6971" s="4"/>
    </row>
    <row r="6972" spans="1:1" x14ac:dyDescent="0.2">
      <c r="A6972" s="4"/>
    </row>
    <row r="6973" spans="1:1" x14ac:dyDescent="0.2">
      <c r="A6973" s="4"/>
    </row>
    <row r="6974" spans="1:1" x14ac:dyDescent="0.2">
      <c r="A6974" s="4"/>
    </row>
    <row r="6975" spans="1:1" x14ac:dyDescent="0.2">
      <c r="A6975" s="4"/>
    </row>
    <row r="6976" spans="1:1" x14ac:dyDescent="0.2">
      <c r="A6976" s="4"/>
    </row>
    <row r="6977" spans="1:1" x14ac:dyDescent="0.2">
      <c r="A6977" s="4"/>
    </row>
    <row r="6978" spans="1:1" x14ac:dyDescent="0.2">
      <c r="A6978" s="4"/>
    </row>
    <row r="6979" spans="1:1" x14ac:dyDescent="0.2">
      <c r="A6979" s="4"/>
    </row>
    <row r="6980" spans="1:1" x14ac:dyDescent="0.2">
      <c r="A6980" s="4"/>
    </row>
    <row r="6981" spans="1:1" x14ac:dyDescent="0.2">
      <c r="A6981" s="4"/>
    </row>
    <row r="6982" spans="1:1" x14ac:dyDescent="0.2">
      <c r="A6982" s="4"/>
    </row>
    <row r="6983" spans="1:1" x14ac:dyDescent="0.2">
      <c r="A6983" s="4"/>
    </row>
    <row r="6984" spans="1:1" x14ac:dyDescent="0.2">
      <c r="A6984" s="4"/>
    </row>
    <row r="6985" spans="1:1" x14ac:dyDescent="0.2">
      <c r="A6985" s="4"/>
    </row>
    <row r="6986" spans="1:1" x14ac:dyDescent="0.2">
      <c r="A6986" s="4"/>
    </row>
    <row r="6987" spans="1:1" x14ac:dyDescent="0.2">
      <c r="A6987" s="4"/>
    </row>
    <row r="6988" spans="1:1" x14ac:dyDescent="0.2">
      <c r="A6988" s="4"/>
    </row>
    <row r="6989" spans="1:1" x14ac:dyDescent="0.2">
      <c r="A6989" s="4"/>
    </row>
    <row r="6990" spans="1:1" x14ac:dyDescent="0.2">
      <c r="A6990" s="4"/>
    </row>
    <row r="6991" spans="1:1" x14ac:dyDescent="0.2">
      <c r="A6991" s="4"/>
    </row>
    <row r="6992" spans="1:1" x14ac:dyDescent="0.2">
      <c r="A6992" s="4"/>
    </row>
    <row r="6993" spans="1:1" x14ac:dyDescent="0.2">
      <c r="A6993" s="4"/>
    </row>
    <row r="6994" spans="1:1" x14ac:dyDescent="0.2">
      <c r="A6994" s="4"/>
    </row>
    <row r="6995" spans="1:1" x14ac:dyDescent="0.2">
      <c r="A6995" s="4"/>
    </row>
    <row r="6996" spans="1:1" x14ac:dyDescent="0.2">
      <c r="A6996" s="4"/>
    </row>
    <row r="6997" spans="1:1" x14ac:dyDescent="0.2">
      <c r="A6997" s="4"/>
    </row>
    <row r="6998" spans="1:1" x14ac:dyDescent="0.2">
      <c r="A6998" s="4"/>
    </row>
    <row r="6999" spans="1:1" x14ac:dyDescent="0.2">
      <c r="A6999" s="4"/>
    </row>
    <row r="7000" spans="1:1" x14ac:dyDescent="0.2">
      <c r="A7000" s="4"/>
    </row>
    <row r="7001" spans="1:1" x14ac:dyDescent="0.2">
      <c r="A7001" s="4"/>
    </row>
    <row r="7002" spans="1:1" x14ac:dyDescent="0.2">
      <c r="A7002" s="4"/>
    </row>
    <row r="7003" spans="1:1" x14ac:dyDescent="0.2">
      <c r="A7003" s="4"/>
    </row>
    <row r="7004" spans="1:1" x14ac:dyDescent="0.2">
      <c r="A7004" s="4"/>
    </row>
    <row r="7005" spans="1:1" x14ac:dyDescent="0.2">
      <c r="A7005" s="4"/>
    </row>
    <row r="7006" spans="1:1" x14ac:dyDescent="0.2">
      <c r="A7006" s="4"/>
    </row>
    <row r="7007" spans="1:1" x14ac:dyDescent="0.2">
      <c r="A7007" s="4"/>
    </row>
    <row r="7008" spans="1:1" x14ac:dyDescent="0.2">
      <c r="A7008" s="4"/>
    </row>
    <row r="7009" spans="1:1" x14ac:dyDescent="0.2">
      <c r="A7009" s="4"/>
    </row>
    <row r="7010" spans="1:1" x14ac:dyDescent="0.2">
      <c r="A7010" s="4"/>
    </row>
    <row r="7011" spans="1:1" x14ac:dyDescent="0.2">
      <c r="A7011" s="4"/>
    </row>
    <row r="7012" spans="1:1" x14ac:dyDescent="0.2">
      <c r="A7012" s="4"/>
    </row>
    <row r="7013" spans="1:1" x14ac:dyDescent="0.2">
      <c r="A7013" s="4"/>
    </row>
    <row r="7014" spans="1:1" x14ac:dyDescent="0.2">
      <c r="A7014" s="4"/>
    </row>
    <row r="7015" spans="1:1" x14ac:dyDescent="0.2">
      <c r="A7015" s="4"/>
    </row>
    <row r="7016" spans="1:1" x14ac:dyDescent="0.2">
      <c r="A7016" s="4"/>
    </row>
    <row r="7017" spans="1:1" x14ac:dyDescent="0.2">
      <c r="A7017" s="4"/>
    </row>
    <row r="7018" spans="1:1" x14ac:dyDescent="0.2">
      <c r="A7018" s="4"/>
    </row>
    <row r="7019" spans="1:1" x14ac:dyDescent="0.2">
      <c r="A7019" s="4"/>
    </row>
    <row r="7020" spans="1:1" x14ac:dyDescent="0.2">
      <c r="A7020" s="4"/>
    </row>
    <row r="7021" spans="1:1" x14ac:dyDescent="0.2">
      <c r="A7021" s="4"/>
    </row>
    <row r="7022" spans="1:1" x14ac:dyDescent="0.2">
      <c r="A7022" s="4"/>
    </row>
    <row r="7023" spans="1:1" x14ac:dyDescent="0.2">
      <c r="A7023" s="4"/>
    </row>
    <row r="7024" spans="1:1" x14ac:dyDescent="0.2">
      <c r="A7024" s="4"/>
    </row>
    <row r="7025" spans="1:1" x14ac:dyDescent="0.2">
      <c r="A7025" s="4"/>
    </row>
    <row r="7026" spans="1:1" x14ac:dyDescent="0.2">
      <c r="A7026" s="4"/>
    </row>
    <row r="7027" spans="1:1" x14ac:dyDescent="0.2">
      <c r="A7027" s="4"/>
    </row>
    <row r="7028" spans="1:1" x14ac:dyDescent="0.2">
      <c r="A7028" s="4"/>
    </row>
    <row r="7029" spans="1:1" x14ac:dyDescent="0.2">
      <c r="A7029" s="4"/>
    </row>
    <row r="7030" spans="1:1" x14ac:dyDescent="0.2">
      <c r="A7030" s="4"/>
    </row>
    <row r="7031" spans="1:1" x14ac:dyDescent="0.2">
      <c r="A7031" s="4"/>
    </row>
    <row r="7032" spans="1:1" x14ac:dyDescent="0.2">
      <c r="A7032" s="4"/>
    </row>
    <row r="7033" spans="1:1" x14ac:dyDescent="0.2">
      <c r="A7033" s="4"/>
    </row>
    <row r="7034" spans="1:1" x14ac:dyDescent="0.2">
      <c r="A7034" s="4"/>
    </row>
    <row r="7035" spans="1:1" x14ac:dyDescent="0.2">
      <c r="A7035" s="4"/>
    </row>
    <row r="7036" spans="1:1" x14ac:dyDescent="0.2">
      <c r="A7036" s="4"/>
    </row>
    <row r="7037" spans="1:1" x14ac:dyDescent="0.2">
      <c r="A7037" s="4"/>
    </row>
    <row r="7038" spans="1:1" x14ac:dyDescent="0.2">
      <c r="A7038" s="4"/>
    </row>
    <row r="7039" spans="1:1" x14ac:dyDescent="0.2">
      <c r="A7039" s="4"/>
    </row>
    <row r="7040" spans="1:1" x14ac:dyDescent="0.2">
      <c r="A7040" s="4"/>
    </row>
    <row r="7041" spans="1:1" x14ac:dyDescent="0.2">
      <c r="A7041" s="4"/>
    </row>
    <row r="7042" spans="1:1" x14ac:dyDescent="0.2">
      <c r="A7042" s="4"/>
    </row>
    <row r="7043" spans="1:1" x14ac:dyDescent="0.2">
      <c r="A7043" s="4"/>
    </row>
    <row r="7044" spans="1:1" x14ac:dyDescent="0.2">
      <c r="A7044" s="4"/>
    </row>
    <row r="7045" spans="1:1" x14ac:dyDescent="0.2">
      <c r="A7045" s="4"/>
    </row>
    <row r="7046" spans="1:1" x14ac:dyDescent="0.2">
      <c r="A7046" s="4"/>
    </row>
    <row r="7047" spans="1:1" x14ac:dyDescent="0.2">
      <c r="A7047" s="4"/>
    </row>
    <row r="7048" spans="1:1" x14ac:dyDescent="0.2">
      <c r="A7048" s="4"/>
    </row>
    <row r="7049" spans="1:1" x14ac:dyDescent="0.2">
      <c r="A7049" s="4"/>
    </row>
    <row r="7050" spans="1:1" x14ac:dyDescent="0.2">
      <c r="A7050" s="4"/>
    </row>
    <row r="7051" spans="1:1" x14ac:dyDescent="0.2">
      <c r="A7051" s="4"/>
    </row>
    <row r="7052" spans="1:1" x14ac:dyDescent="0.2">
      <c r="A7052" s="4"/>
    </row>
    <row r="7053" spans="1:1" x14ac:dyDescent="0.2">
      <c r="A7053" s="4"/>
    </row>
    <row r="7054" spans="1:1" x14ac:dyDescent="0.2">
      <c r="A7054" s="4"/>
    </row>
    <row r="7055" spans="1:1" x14ac:dyDescent="0.2">
      <c r="A7055" s="4"/>
    </row>
    <row r="7056" spans="1:1" x14ac:dyDescent="0.2">
      <c r="A7056" s="4"/>
    </row>
    <row r="7057" spans="1:1" x14ac:dyDescent="0.2">
      <c r="A7057" s="4"/>
    </row>
    <row r="7058" spans="1:1" x14ac:dyDescent="0.2">
      <c r="A7058" s="4"/>
    </row>
    <row r="7059" spans="1:1" x14ac:dyDescent="0.2">
      <c r="A7059" s="4"/>
    </row>
    <row r="7060" spans="1:1" x14ac:dyDescent="0.2">
      <c r="A7060" s="4"/>
    </row>
    <row r="7061" spans="1:1" x14ac:dyDescent="0.2">
      <c r="A7061" s="4"/>
    </row>
    <row r="7062" spans="1:1" x14ac:dyDescent="0.2">
      <c r="A7062" s="4"/>
    </row>
    <row r="7063" spans="1:1" x14ac:dyDescent="0.2">
      <c r="A7063" s="4"/>
    </row>
    <row r="7064" spans="1:1" x14ac:dyDescent="0.2">
      <c r="A7064" s="4"/>
    </row>
    <row r="7065" spans="1:1" x14ac:dyDescent="0.2">
      <c r="A7065" s="4"/>
    </row>
    <row r="7066" spans="1:1" x14ac:dyDescent="0.2">
      <c r="A7066" s="4"/>
    </row>
    <row r="7067" spans="1:1" x14ac:dyDescent="0.2">
      <c r="A7067" s="4"/>
    </row>
    <row r="7068" spans="1:1" x14ac:dyDescent="0.2">
      <c r="A7068" s="4"/>
    </row>
    <row r="7069" spans="1:1" x14ac:dyDescent="0.2">
      <c r="A7069" s="4"/>
    </row>
    <row r="7070" spans="1:1" x14ac:dyDescent="0.2">
      <c r="A7070" s="4"/>
    </row>
    <row r="7071" spans="1:1" x14ac:dyDescent="0.2">
      <c r="A7071" s="4"/>
    </row>
    <row r="7072" spans="1:1" x14ac:dyDescent="0.2">
      <c r="A7072" s="4"/>
    </row>
    <row r="7073" spans="1:1" x14ac:dyDescent="0.2">
      <c r="A7073" s="4"/>
    </row>
    <row r="7074" spans="1:1" x14ac:dyDescent="0.2">
      <c r="A7074" s="4"/>
    </row>
    <row r="7075" spans="1:1" x14ac:dyDescent="0.2">
      <c r="A7075" s="4"/>
    </row>
    <row r="7076" spans="1:1" x14ac:dyDescent="0.2">
      <c r="A7076" s="4"/>
    </row>
    <row r="7077" spans="1:1" x14ac:dyDescent="0.2">
      <c r="A7077" s="4"/>
    </row>
    <row r="7078" spans="1:1" x14ac:dyDescent="0.2">
      <c r="A7078" s="4"/>
    </row>
    <row r="7079" spans="1:1" x14ac:dyDescent="0.2">
      <c r="A7079" s="4"/>
    </row>
    <row r="7080" spans="1:1" x14ac:dyDescent="0.2">
      <c r="A7080" s="4"/>
    </row>
    <row r="7081" spans="1:1" x14ac:dyDescent="0.2">
      <c r="A7081" s="4"/>
    </row>
    <row r="7082" spans="1:1" x14ac:dyDescent="0.2">
      <c r="A7082" s="4"/>
    </row>
    <row r="7083" spans="1:1" x14ac:dyDescent="0.2">
      <c r="A7083" s="4"/>
    </row>
    <row r="7084" spans="1:1" x14ac:dyDescent="0.2">
      <c r="A7084" s="4"/>
    </row>
    <row r="7085" spans="1:1" x14ac:dyDescent="0.2">
      <c r="A7085" s="4"/>
    </row>
    <row r="7086" spans="1:1" x14ac:dyDescent="0.2">
      <c r="A7086" s="4"/>
    </row>
    <row r="7087" spans="1:1" x14ac:dyDescent="0.2">
      <c r="A7087" s="4"/>
    </row>
    <row r="7088" spans="1:1" x14ac:dyDescent="0.2">
      <c r="A7088" s="4"/>
    </row>
    <row r="7089" spans="1:1" x14ac:dyDescent="0.2">
      <c r="A7089" s="4"/>
    </row>
    <row r="7090" spans="1:1" x14ac:dyDescent="0.2">
      <c r="A7090" s="4"/>
    </row>
    <row r="7091" spans="1:1" x14ac:dyDescent="0.2">
      <c r="A7091" s="4"/>
    </row>
    <row r="7092" spans="1:1" x14ac:dyDescent="0.2">
      <c r="A7092" s="4"/>
    </row>
    <row r="7093" spans="1:1" x14ac:dyDescent="0.2">
      <c r="A7093" s="4"/>
    </row>
    <row r="7094" spans="1:1" x14ac:dyDescent="0.2">
      <c r="A7094" s="4"/>
    </row>
    <row r="7095" spans="1:1" x14ac:dyDescent="0.2">
      <c r="A7095" s="4"/>
    </row>
    <row r="7096" spans="1:1" x14ac:dyDescent="0.2">
      <c r="A7096" s="4"/>
    </row>
    <row r="7097" spans="1:1" x14ac:dyDescent="0.2">
      <c r="A7097" s="4"/>
    </row>
    <row r="7098" spans="1:1" x14ac:dyDescent="0.2">
      <c r="A7098" s="4"/>
    </row>
    <row r="7099" spans="1:1" x14ac:dyDescent="0.2">
      <c r="A7099" s="4"/>
    </row>
    <row r="7100" spans="1:1" x14ac:dyDescent="0.2">
      <c r="A7100" s="4"/>
    </row>
    <row r="7101" spans="1:1" x14ac:dyDescent="0.2">
      <c r="A7101" s="4"/>
    </row>
    <row r="7102" spans="1:1" x14ac:dyDescent="0.2">
      <c r="A7102" s="4"/>
    </row>
    <row r="7103" spans="1:1" x14ac:dyDescent="0.2">
      <c r="A7103" s="4"/>
    </row>
    <row r="7104" spans="1:1" x14ac:dyDescent="0.2">
      <c r="A7104" s="4"/>
    </row>
    <row r="7105" spans="1:1" x14ac:dyDescent="0.2">
      <c r="A7105" s="4"/>
    </row>
    <row r="7106" spans="1:1" x14ac:dyDescent="0.2">
      <c r="A7106" s="4"/>
    </row>
    <row r="7107" spans="1:1" x14ac:dyDescent="0.2">
      <c r="A7107" s="4"/>
    </row>
    <row r="7108" spans="1:1" x14ac:dyDescent="0.2">
      <c r="A7108" s="4"/>
    </row>
    <row r="7109" spans="1:1" x14ac:dyDescent="0.2">
      <c r="A7109" s="4"/>
    </row>
    <row r="7110" spans="1:1" x14ac:dyDescent="0.2">
      <c r="A7110" s="4"/>
    </row>
    <row r="7111" spans="1:1" x14ac:dyDescent="0.2">
      <c r="A7111" s="4"/>
    </row>
    <row r="7112" spans="1:1" x14ac:dyDescent="0.2">
      <c r="A7112" s="4"/>
    </row>
    <row r="7113" spans="1:1" x14ac:dyDescent="0.2">
      <c r="A7113" s="4"/>
    </row>
    <row r="7114" spans="1:1" x14ac:dyDescent="0.2">
      <c r="A7114" s="4"/>
    </row>
    <row r="7115" spans="1:1" x14ac:dyDescent="0.2">
      <c r="A7115" s="4"/>
    </row>
    <row r="7116" spans="1:1" x14ac:dyDescent="0.2">
      <c r="A7116" s="4"/>
    </row>
    <row r="7117" spans="1:1" x14ac:dyDescent="0.2">
      <c r="A7117" s="4"/>
    </row>
    <row r="7118" spans="1:1" x14ac:dyDescent="0.2">
      <c r="A7118" s="4"/>
    </row>
    <row r="7119" spans="1:1" x14ac:dyDescent="0.2">
      <c r="A7119" s="4"/>
    </row>
    <row r="7120" spans="1:1" x14ac:dyDescent="0.2">
      <c r="A7120" s="4"/>
    </row>
    <row r="7121" spans="1:1" x14ac:dyDescent="0.2">
      <c r="A7121" s="4"/>
    </row>
    <row r="7122" spans="1:1" x14ac:dyDescent="0.2">
      <c r="A7122" s="4"/>
    </row>
    <row r="7123" spans="1:1" x14ac:dyDescent="0.2">
      <c r="A7123" s="4"/>
    </row>
    <row r="7124" spans="1:1" x14ac:dyDescent="0.2">
      <c r="A7124" s="4"/>
    </row>
    <row r="7125" spans="1:1" x14ac:dyDescent="0.2">
      <c r="A7125" s="4"/>
    </row>
    <row r="7126" spans="1:1" x14ac:dyDescent="0.2">
      <c r="A7126" s="4"/>
    </row>
    <row r="7127" spans="1:1" x14ac:dyDescent="0.2">
      <c r="A7127" s="4"/>
    </row>
    <row r="7128" spans="1:1" x14ac:dyDescent="0.2">
      <c r="A7128" s="4"/>
    </row>
    <row r="7129" spans="1:1" x14ac:dyDescent="0.2">
      <c r="A7129" s="4"/>
    </row>
    <row r="7130" spans="1:1" x14ac:dyDescent="0.2">
      <c r="A7130" s="4"/>
    </row>
    <row r="7131" spans="1:1" x14ac:dyDescent="0.2">
      <c r="A7131" s="4"/>
    </row>
    <row r="7132" spans="1:1" x14ac:dyDescent="0.2">
      <c r="A7132" s="4"/>
    </row>
    <row r="7133" spans="1:1" x14ac:dyDescent="0.2">
      <c r="A7133" s="4"/>
    </row>
    <row r="7134" spans="1:1" x14ac:dyDescent="0.2">
      <c r="A7134" s="4"/>
    </row>
    <row r="7135" spans="1:1" x14ac:dyDescent="0.2">
      <c r="A7135" s="4"/>
    </row>
    <row r="7136" spans="1:1" x14ac:dyDescent="0.2">
      <c r="A7136" s="4"/>
    </row>
    <row r="7137" spans="1:1" x14ac:dyDescent="0.2">
      <c r="A7137" s="4"/>
    </row>
    <row r="7138" spans="1:1" x14ac:dyDescent="0.2">
      <c r="A7138" s="4"/>
    </row>
    <row r="7139" spans="1:1" x14ac:dyDescent="0.2">
      <c r="A7139" s="4"/>
    </row>
    <row r="7140" spans="1:1" x14ac:dyDescent="0.2">
      <c r="A7140" s="4"/>
    </row>
    <row r="7141" spans="1:1" x14ac:dyDescent="0.2">
      <c r="A7141" s="4"/>
    </row>
    <row r="7142" spans="1:1" x14ac:dyDescent="0.2">
      <c r="A7142" s="4"/>
    </row>
    <row r="7143" spans="1:1" x14ac:dyDescent="0.2">
      <c r="A7143" s="4"/>
    </row>
    <row r="7144" spans="1:1" x14ac:dyDescent="0.2">
      <c r="A7144" s="4"/>
    </row>
    <row r="7145" spans="1:1" x14ac:dyDescent="0.2">
      <c r="A7145" s="4"/>
    </row>
    <row r="7146" spans="1:1" x14ac:dyDescent="0.2">
      <c r="A7146" s="4"/>
    </row>
    <row r="7147" spans="1:1" x14ac:dyDescent="0.2">
      <c r="A7147" s="4"/>
    </row>
    <row r="7148" spans="1:1" x14ac:dyDescent="0.2">
      <c r="A7148" s="4"/>
    </row>
    <row r="7149" spans="1:1" x14ac:dyDescent="0.2">
      <c r="A7149" s="4"/>
    </row>
    <row r="7150" spans="1:1" x14ac:dyDescent="0.2">
      <c r="A7150" s="4"/>
    </row>
    <row r="7151" spans="1:1" x14ac:dyDescent="0.2">
      <c r="A7151" s="4"/>
    </row>
    <row r="7152" spans="1:1" x14ac:dyDescent="0.2">
      <c r="A7152" s="4"/>
    </row>
    <row r="7153" spans="1:1" x14ac:dyDescent="0.2">
      <c r="A7153" s="4"/>
    </row>
    <row r="7154" spans="1:1" x14ac:dyDescent="0.2">
      <c r="A7154" s="4"/>
    </row>
    <row r="7155" spans="1:1" x14ac:dyDescent="0.2">
      <c r="A7155" s="4"/>
    </row>
    <row r="7156" spans="1:1" x14ac:dyDescent="0.2">
      <c r="A7156" s="4"/>
    </row>
    <row r="7157" spans="1:1" x14ac:dyDescent="0.2">
      <c r="A7157" s="4"/>
    </row>
    <row r="7158" spans="1:1" x14ac:dyDescent="0.2">
      <c r="A7158" s="4"/>
    </row>
    <row r="7159" spans="1:1" x14ac:dyDescent="0.2">
      <c r="A7159" s="4"/>
    </row>
    <row r="7160" spans="1:1" x14ac:dyDescent="0.2">
      <c r="A7160" s="4"/>
    </row>
    <row r="7161" spans="1:1" x14ac:dyDescent="0.2">
      <c r="A7161" s="4"/>
    </row>
    <row r="7162" spans="1:1" x14ac:dyDescent="0.2">
      <c r="A7162" s="4"/>
    </row>
    <row r="7163" spans="1:1" x14ac:dyDescent="0.2">
      <c r="A7163" s="4"/>
    </row>
    <row r="7164" spans="1:1" x14ac:dyDescent="0.2">
      <c r="A7164" s="4"/>
    </row>
    <row r="7165" spans="1:1" x14ac:dyDescent="0.2">
      <c r="A7165" s="4"/>
    </row>
    <row r="7166" spans="1:1" x14ac:dyDescent="0.2">
      <c r="A7166" s="4"/>
    </row>
    <row r="7167" spans="1:1" x14ac:dyDescent="0.2">
      <c r="A7167" s="4"/>
    </row>
    <row r="7168" spans="1:1" x14ac:dyDescent="0.2">
      <c r="A7168" s="4"/>
    </row>
    <row r="7169" spans="1:1" x14ac:dyDescent="0.2">
      <c r="A7169" s="4"/>
    </row>
    <row r="7170" spans="1:1" x14ac:dyDescent="0.2">
      <c r="A7170" s="4"/>
    </row>
    <row r="7171" spans="1:1" x14ac:dyDescent="0.2">
      <c r="A7171" s="4"/>
    </row>
    <row r="7172" spans="1:1" x14ac:dyDescent="0.2">
      <c r="A7172" s="4"/>
    </row>
    <row r="7173" spans="1:1" x14ac:dyDescent="0.2">
      <c r="A7173" s="4"/>
    </row>
    <row r="7174" spans="1:1" x14ac:dyDescent="0.2">
      <c r="A7174" s="4"/>
    </row>
    <row r="7175" spans="1:1" x14ac:dyDescent="0.2">
      <c r="A7175" s="4"/>
    </row>
    <row r="7176" spans="1:1" x14ac:dyDescent="0.2">
      <c r="A7176" s="4"/>
    </row>
    <row r="7177" spans="1:1" x14ac:dyDescent="0.2">
      <c r="A7177" s="4"/>
    </row>
    <row r="7178" spans="1:1" x14ac:dyDescent="0.2">
      <c r="A7178" s="4"/>
    </row>
    <row r="7179" spans="1:1" x14ac:dyDescent="0.2">
      <c r="A7179" s="4"/>
    </row>
    <row r="7180" spans="1:1" x14ac:dyDescent="0.2">
      <c r="A7180" s="4"/>
    </row>
    <row r="7181" spans="1:1" x14ac:dyDescent="0.2">
      <c r="A7181" s="4"/>
    </row>
    <row r="7182" spans="1:1" x14ac:dyDescent="0.2">
      <c r="A7182" s="4"/>
    </row>
    <row r="7183" spans="1:1" x14ac:dyDescent="0.2">
      <c r="A7183" s="4"/>
    </row>
    <row r="7184" spans="1:1" x14ac:dyDescent="0.2">
      <c r="A7184" s="4"/>
    </row>
    <row r="7185" spans="1:1" x14ac:dyDescent="0.2">
      <c r="A7185" s="4"/>
    </row>
    <row r="7186" spans="1:1" x14ac:dyDescent="0.2">
      <c r="A7186" s="4"/>
    </row>
    <row r="7187" spans="1:1" x14ac:dyDescent="0.2">
      <c r="A7187" s="4"/>
    </row>
    <row r="7188" spans="1:1" x14ac:dyDescent="0.2">
      <c r="A7188" s="4"/>
    </row>
    <row r="7189" spans="1:1" x14ac:dyDescent="0.2">
      <c r="A7189" s="4"/>
    </row>
    <row r="7190" spans="1:1" x14ac:dyDescent="0.2">
      <c r="A7190" s="4"/>
    </row>
    <row r="7191" spans="1:1" x14ac:dyDescent="0.2">
      <c r="A7191" s="4"/>
    </row>
    <row r="7192" spans="1:1" x14ac:dyDescent="0.2">
      <c r="A7192" s="4"/>
    </row>
    <row r="7193" spans="1:1" x14ac:dyDescent="0.2">
      <c r="A7193" s="4"/>
    </row>
    <row r="7194" spans="1:1" x14ac:dyDescent="0.2">
      <c r="A7194" s="4"/>
    </row>
    <row r="7195" spans="1:1" x14ac:dyDescent="0.2">
      <c r="A7195" s="4"/>
    </row>
    <row r="7196" spans="1:1" x14ac:dyDescent="0.2">
      <c r="A7196" s="4"/>
    </row>
    <row r="7197" spans="1:1" x14ac:dyDescent="0.2">
      <c r="A7197" s="4"/>
    </row>
    <row r="7198" spans="1:1" x14ac:dyDescent="0.2">
      <c r="A7198" s="4"/>
    </row>
    <row r="7199" spans="1:1" x14ac:dyDescent="0.2">
      <c r="A7199" s="4"/>
    </row>
    <row r="7200" spans="1:1" x14ac:dyDescent="0.2">
      <c r="A7200" s="4"/>
    </row>
    <row r="7201" spans="1:1" x14ac:dyDescent="0.2">
      <c r="A7201" s="4"/>
    </row>
    <row r="7202" spans="1:1" x14ac:dyDescent="0.2">
      <c r="A7202" s="4"/>
    </row>
    <row r="7203" spans="1:1" x14ac:dyDescent="0.2">
      <c r="A7203" s="4"/>
    </row>
    <row r="7204" spans="1:1" x14ac:dyDescent="0.2">
      <c r="A7204" s="4"/>
    </row>
    <row r="7205" spans="1:1" x14ac:dyDescent="0.2">
      <c r="A7205" s="4"/>
    </row>
    <row r="7206" spans="1:1" x14ac:dyDescent="0.2">
      <c r="A7206" s="4"/>
    </row>
    <row r="7207" spans="1:1" x14ac:dyDescent="0.2">
      <c r="A7207" s="4"/>
    </row>
    <row r="7208" spans="1:1" x14ac:dyDescent="0.2">
      <c r="A7208" s="4"/>
    </row>
    <row r="7209" spans="1:1" x14ac:dyDescent="0.2">
      <c r="A7209" s="4"/>
    </row>
    <row r="7210" spans="1:1" x14ac:dyDescent="0.2">
      <c r="A7210" s="4"/>
    </row>
    <row r="7211" spans="1:1" x14ac:dyDescent="0.2">
      <c r="A7211" s="4"/>
    </row>
    <row r="7212" spans="1:1" x14ac:dyDescent="0.2">
      <c r="A7212" s="4"/>
    </row>
    <row r="7213" spans="1:1" x14ac:dyDescent="0.2">
      <c r="A7213" s="4"/>
    </row>
    <row r="7214" spans="1:1" x14ac:dyDescent="0.2">
      <c r="A7214" s="4"/>
    </row>
    <row r="7215" spans="1:1" x14ac:dyDescent="0.2">
      <c r="A7215" s="4"/>
    </row>
    <row r="7216" spans="1:1" x14ac:dyDescent="0.2">
      <c r="A7216" s="4"/>
    </row>
    <row r="7217" spans="1:1" x14ac:dyDescent="0.2">
      <c r="A7217" s="4"/>
    </row>
    <row r="7218" spans="1:1" x14ac:dyDescent="0.2">
      <c r="A7218" s="4"/>
    </row>
    <row r="7219" spans="1:1" x14ac:dyDescent="0.2">
      <c r="A7219" s="4"/>
    </row>
    <row r="7220" spans="1:1" x14ac:dyDescent="0.2">
      <c r="A7220" s="4"/>
    </row>
    <row r="7221" spans="1:1" x14ac:dyDescent="0.2">
      <c r="A7221" s="4"/>
    </row>
    <row r="7222" spans="1:1" x14ac:dyDescent="0.2">
      <c r="A7222" s="4"/>
    </row>
    <row r="7223" spans="1:1" x14ac:dyDescent="0.2">
      <c r="A7223" s="4"/>
    </row>
    <row r="7224" spans="1:1" x14ac:dyDescent="0.2">
      <c r="A7224" s="4"/>
    </row>
    <row r="7225" spans="1:1" x14ac:dyDescent="0.2">
      <c r="A7225" s="4"/>
    </row>
    <row r="7226" spans="1:1" x14ac:dyDescent="0.2">
      <c r="A7226" s="4"/>
    </row>
    <row r="7227" spans="1:1" x14ac:dyDescent="0.2">
      <c r="A7227" s="4"/>
    </row>
    <row r="7228" spans="1:1" x14ac:dyDescent="0.2">
      <c r="A7228" s="4"/>
    </row>
    <row r="7229" spans="1:1" x14ac:dyDescent="0.2">
      <c r="A7229" s="4"/>
    </row>
    <row r="7230" spans="1:1" x14ac:dyDescent="0.2">
      <c r="A7230" s="4"/>
    </row>
    <row r="7231" spans="1:1" x14ac:dyDescent="0.2">
      <c r="A7231" s="4"/>
    </row>
    <row r="7232" spans="1:1" x14ac:dyDescent="0.2">
      <c r="A7232" s="4"/>
    </row>
    <row r="7233" spans="1:1" x14ac:dyDescent="0.2">
      <c r="A7233" s="4"/>
    </row>
    <row r="7234" spans="1:1" x14ac:dyDescent="0.2">
      <c r="A7234" s="4"/>
    </row>
    <row r="7235" spans="1:1" x14ac:dyDescent="0.2">
      <c r="A7235" s="4"/>
    </row>
    <row r="7236" spans="1:1" x14ac:dyDescent="0.2">
      <c r="A7236" s="4"/>
    </row>
    <row r="7237" spans="1:1" x14ac:dyDescent="0.2">
      <c r="A7237" s="4"/>
    </row>
    <row r="7238" spans="1:1" x14ac:dyDescent="0.2">
      <c r="A7238" s="4"/>
    </row>
    <row r="7239" spans="1:1" x14ac:dyDescent="0.2">
      <c r="A7239" s="4"/>
    </row>
    <row r="7240" spans="1:1" x14ac:dyDescent="0.2">
      <c r="A7240" s="4"/>
    </row>
    <row r="7241" spans="1:1" x14ac:dyDescent="0.2">
      <c r="A7241" s="4"/>
    </row>
    <row r="7242" spans="1:1" x14ac:dyDescent="0.2">
      <c r="A7242" s="4"/>
    </row>
    <row r="7243" spans="1:1" x14ac:dyDescent="0.2">
      <c r="A7243" s="4"/>
    </row>
    <row r="7244" spans="1:1" x14ac:dyDescent="0.2">
      <c r="A7244" s="4"/>
    </row>
    <row r="7245" spans="1:1" x14ac:dyDescent="0.2">
      <c r="A7245" s="4"/>
    </row>
    <row r="7246" spans="1:1" x14ac:dyDescent="0.2">
      <c r="A7246" s="4"/>
    </row>
    <row r="7247" spans="1:1" x14ac:dyDescent="0.2">
      <c r="A7247" s="4"/>
    </row>
    <row r="7248" spans="1:1" x14ac:dyDescent="0.2">
      <c r="A7248" s="4"/>
    </row>
    <row r="7249" spans="1:1" x14ac:dyDescent="0.2">
      <c r="A7249" s="4"/>
    </row>
    <row r="7250" spans="1:1" x14ac:dyDescent="0.2">
      <c r="A7250" s="4"/>
    </row>
    <row r="7251" spans="1:1" x14ac:dyDescent="0.2">
      <c r="A7251" s="4"/>
    </row>
    <row r="7252" spans="1:1" x14ac:dyDescent="0.2">
      <c r="A7252" s="4"/>
    </row>
    <row r="7253" spans="1:1" x14ac:dyDescent="0.2">
      <c r="A7253" s="4"/>
    </row>
    <row r="7254" spans="1:1" x14ac:dyDescent="0.2">
      <c r="A7254" s="4"/>
    </row>
    <row r="7255" spans="1:1" x14ac:dyDescent="0.2">
      <c r="A7255" s="4"/>
    </row>
    <row r="7256" spans="1:1" x14ac:dyDescent="0.2">
      <c r="A7256" s="4"/>
    </row>
    <row r="7257" spans="1:1" x14ac:dyDescent="0.2">
      <c r="A7257" s="4"/>
    </row>
    <row r="7258" spans="1:1" x14ac:dyDescent="0.2">
      <c r="A7258" s="4"/>
    </row>
    <row r="7259" spans="1:1" x14ac:dyDescent="0.2">
      <c r="A7259" s="4"/>
    </row>
    <row r="7260" spans="1:1" x14ac:dyDescent="0.2">
      <c r="A7260" s="4"/>
    </row>
    <row r="7261" spans="1:1" x14ac:dyDescent="0.2">
      <c r="A7261" s="4"/>
    </row>
    <row r="7262" spans="1:1" x14ac:dyDescent="0.2">
      <c r="A7262" s="4"/>
    </row>
    <row r="7263" spans="1:1" x14ac:dyDescent="0.2">
      <c r="A7263" s="4"/>
    </row>
    <row r="7264" spans="1:1" x14ac:dyDescent="0.2">
      <c r="A7264" s="4"/>
    </row>
    <row r="7265" spans="1:1" x14ac:dyDescent="0.2">
      <c r="A7265" s="4"/>
    </row>
    <row r="7266" spans="1:1" x14ac:dyDescent="0.2">
      <c r="A7266" s="4"/>
    </row>
    <row r="7267" spans="1:1" x14ac:dyDescent="0.2">
      <c r="A7267" s="4"/>
    </row>
    <row r="7268" spans="1:1" x14ac:dyDescent="0.2">
      <c r="A7268" s="4"/>
    </row>
    <row r="7269" spans="1:1" x14ac:dyDescent="0.2">
      <c r="A7269" s="4"/>
    </row>
    <row r="7270" spans="1:1" x14ac:dyDescent="0.2">
      <c r="A7270" s="4"/>
    </row>
    <row r="7271" spans="1:1" x14ac:dyDescent="0.2">
      <c r="A7271" s="4"/>
    </row>
    <row r="7272" spans="1:1" x14ac:dyDescent="0.2">
      <c r="A7272" s="4"/>
    </row>
    <row r="7273" spans="1:1" x14ac:dyDescent="0.2">
      <c r="A7273" s="4"/>
    </row>
    <row r="7274" spans="1:1" x14ac:dyDescent="0.2">
      <c r="A7274" s="4"/>
    </row>
    <row r="7275" spans="1:1" x14ac:dyDescent="0.2">
      <c r="A7275" s="4"/>
    </row>
    <row r="7276" spans="1:1" x14ac:dyDescent="0.2">
      <c r="A7276" s="4"/>
    </row>
    <row r="7277" spans="1:1" x14ac:dyDescent="0.2">
      <c r="A7277" s="4"/>
    </row>
    <row r="7278" spans="1:1" x14ac:dyDescent="0.2">
      <c r="A7278" s="4"/>
    </row>
    <row r="7279" spans="1:1" x14ac:dyDescent="0.2">
      <c r="A7279" s="4"/>
    </row>
    <row r="7280" spans="1:1" x14ac:dyDescent="0.2">
      <c r="A7280" s="4"/>
    </row>
    <row r="7281" spans="1:1" x14ac:dyDescent="0.2">
      <c r="A7281" s="4"/>
    </row>
    <row r="7282" spans="1:1" x14ac:dyDescent="0.2">
      <c r="A7282" s="4"/>
    </row>
    <row r="7283" spans="1:1" x14ac:dyDescent="0.2">
      <c r="A7283" s="4"/>
    </row>
    <row r="7284" spans="1:1" x14ac:dyDescent="0.2">
      <c r="A7284" s="4"/>
    </row>
    <row r="7285" spans="1:1" x14ac:dyDescent="0.2">
      <c r="A7285" s="4"/>
    </row>
    <row r="7286" spans="1:1" x14ac:dyDescent="0.2">
      <c r="A7286" s="4"/>
    </row>
    <row r="7287" spans="1:1" x14ac:dyDescent="0.2">
      <c r="A7287" s="4"/>
    </row>
    <row r="7288" spans="1:1" x14ac:dyDescent="0.2">
      <c r="A7288" s="4"/>
    </row>
    <row r="7289" spans="1:1" x14ac:dyDescent="0.2">
      <c r="A7289" s="4"/>
    </row>
    <row r="7290" spans="1:1" x14ac:dyDescent="0.2">
      <c r="A7290" s="4"/>
    </row>
    <row r="7291" spans="1:1" x14ac:dyDescent="0.2">
      <c r="A7291" s="4"/>
    </row>
    <row r="7292" spans="1:1" x14ac:dyDescent="0.2">
      <c r="A7292" s="4"/>
    </row>
    <row r="7293" spans="1:1" x14ac:dyDescent="0.2">
      <c r="A7293" s="4"/>
    </row>
    <row r="7294" spans="1:1" x14ac:dyDescent="0.2">
      <c r="A7294" s="4"/>
    </row>
    <row r="7295" spans="1:1" x14ac:dyDescent="0.2">
      <c r="A7295" s="4"/>
    </row>
    <row r="7296" spans="1:1" x14ac:dyDescent="0.2">
      <c r="A7296" s="4"/>
    </row>
    <row r="7297" spans="1:1" x14ac:dyDescent="0.2">
      <c r="A7297" s="4"/>
    </row>
    <row r="7298" spans="1:1" x14ac:dyDescent="0.2">
      <c r="A7298" s="4"/>
    </row>
    <row r="7299" spans="1:1" x14ac:dyDescent="0.2">
      <c r="A7299" s="4"/>
    </row>
    <row r="7300" spans="1:1" x14ac:dyDescent="0.2">
      <c r="A7300" s="4"/>
    </row>
    <row r="7301" spans="1:1" x14ac:dyDescent="0.2">
      <c r="A7301" s="4"/>
    </row>
    <row r="7302" spans="1:1" x14ac:dyDescent="0.2">
      <c r="A7302" s="4"/>
    </row>
    <row r="7303" spans="1:1" x14ac:dyDescent="0.2">
      <c r="A7303" s="4"/>
    </row>
    <row r="7304" spans="1:1" x14ac:dyDescent="0.2">
      <c r="A7304" s="4"/>
    </row>
    <row r="7305" spans="1:1" x14ac:dyDescent="0.2">
      <c r="A7305" s="4"/>
    </row>
    <row r="7306" spans="1:1" x14ac:dyDescent="0.2">
      <c r="A7306" s="4"/>
    </row>
    <row r="7307" spans="1:1" x14ac:dyDescent="0.2">
      <c r="A7307" s="4"/>
    </row>
    <row r="7308" spans="1:1" x14ac:dyDescent="0.2">
      <c r="A7308" s="4"/>
    </row>
    <row r="7309" spans="1:1" x14ac:dyDescent="0.2">
      <c r="A7309" s="4"/>
    </row>
    <row r="7310" spans="1:1" x14ac:dyDescent="0.2">
      <c r="A7310" s="4"/>
    </row>
    <row r="7311" spans="1:1" x14ac:dyDescent="0.2">
      <c r="A7311" s="4"/>
    </row>
    <row r="7312" spans="1:1" x14ac:dyDescent="0.2">
      <c r="A7312" s="4"/>
    </row>
    <row r="7313" spans="1:1" x14ac:dyDescent="0.2">
      <c r="A7313" s="4"/>
    </row>
    <row r="7314" spans="1:1" x14ac:dyDescent="0.2">
      <c r="A7314" s="4"/>
    </row>
    <row r="7315" spans="1:1" x14ac:dyDescent="0.2">
      <c r="A7315" s="4"/>
    </row>
    <row r="7316" spans="1:1" x14ac:dyDescent="0.2">
      <c r="A7316" s="4"/>
    </row>
    <row r="7317" spans="1:1" x14ac:dyDescent="0.2">
      <c r="A7317" s="4"/>
    </row>
    <row r="7318" spans="1:1" x14ac:dyDescent="0.2">
      <c r="A7318" s="4"/>
    </row>
    <row r="7319" spans="1:1" x14ac:dyDescent="0.2">
      <c r="A7319" s="4"/>
    </row>
    <row r="7320" spans="1:1" x14ac:dyDescent="0.2">
      <c r="A7320" s="4"/>
    </row>
    <row r="7321" spans="1:1" x14ac:dyDescent="0.2">
      <c r="A7321" s="4"/>
    </row>
    <row r="7322" spans="1:1" x14ac:dyDescent="0.2">
      <c r="A7322" s="4"/>
    </row>
    <row r="7323" spans="1:1" x14ac:dyDescent="0.2">
      <c r="A7323" s="4"/>
    </row>
    <row r="7324" spans="1:1" x14ac:dyDescent="0.2">
      <c r="A7324" s="4"/>
    </row>
    <row r="7325" spans="1:1" x14ac:dyDescent="0.2">
      <c r="A7325" s="4"/>
    </row>
    <row r="7326" spans="1:1" x14ac:dyDescent="0.2">
      <c r="A7326" s="4"/>
    </row>
    <row r="7327" spans="1:1" x14ac:dyDescent="0.2">
      <c r="A7327" s="4"/>
    </row>
    <row r="7328" spans="1:1" x14ac:dyDescent="0.2">
      <c r="A7328" s="4"/>
    </row>
    <row r="7329" spans="1:1" x14ac:dyDescent="0.2">
      <c r="A7329" s="4"/>
    </row>
    <row r="7330" spans="1:1" x14ac:dyDescent="0.2">
      <c r="A7330" s="4"/>
    </row>
    <row r="7331" spans="1:1" x14ac:dyDescent="0.2">
      <c r="A7331" s="4"/>
    </row>
    <row r="7332" spans="1:1" x14ac:dyDescent="0.2">
      <c r="A7332" s="4"/>
    </row>
    <row r="7333" spans="1:1" x14ac:dyDescent="0.2">
      <c r="A7333" s="4"/>
    </row>
    <row r="7334" spans="1:1" x14ac:dyDescent="0.2">
      <c r="A7334" s="4"/>
    </row>
    <row r="7335" spans="1:1" x14ac:dyDescent="0.2">
      <c r="A7335" s="4"/>
    </row>
    <row r="7336" spans="1:1" x14ac:dyDescent="0.2">
      <c r="A7336" s="4"/>
    </row>
    <row r="7337" spans="1:1" x14ac:dyDescent="0.2">
      <c r="A7337" s="4"/>
    </row>
    <row r="7338" spans="1:1" x14ac:dyDescent="0.2">
      <c r="A7338" s="4"/>
    </row>
    <row r="7339" spans="1:1" x14ac:dyDescent="0.2">
      <c r="A7339" s="4"/>
    </row>
    <row r="7340" spans="1:1" x14ac:dyDescent="0.2">
      <c r="A7340" s="4"/>
    </row>
    <row r="7341" spans="1:1" x14ac:dyDescent="0.2">
      <c r="A7341" s="4"/>
    </row>
    <row r="7342" spans="1:1" x14ac:dyDescent="0.2">
      <c r="A7342" s="4"/>
    </row>
    <row r="7343" spans="1:1" x14ac:dyDescent="0.2">
      <c r="A7343" s="4"/>
    </row>
    <row r="7344" spans="1:1" x14ac:dyDescent="0.2">
      <c r="A7344" s="4"/>
    </row>
    <row r="7345" spans="1:1" x14ac:dyDescent="0.2">
      <c r="A7345" s="4"/>
    </row>
    <row r="7346" spans="1:1" x14ac:dyDescent="0.2">
      <c r="A7346" s="4"/>
    </row>
    <row r="7347" spans="1:1" x14ac:dyDescent="0.2">
      <c r="A7347" s="4"/>
    </row>
    <row r="7348" spans="1:1" x14ac:dyDescent="0.2">
      <c r="A7348" s="4"/>
    </row>
    <row r="7349" spans="1:1" x14ac:dyDescent="0.2">
      <c r="A7349" s="4"/>
    </row>
    <row r="7350" spans="1:1" x14ac:dyDescent="0.2">
      <c r="A7350" s="4"/>
    </row>
    <row r="7351" spans="1:1" x14ac:dyDescent="0.2">
      <c r="A7351" s="4"/>
    </row>
    <row r="7352" spans="1:1" x14ac:dyDescent="0.2">
      <c r="A7352" s="4"/>
    </row>
    <row r="7353" spans="1:1" x14ac:dyDescent="0.2">
      <c r="A7353" s="4"/>
    </row>
    <row r="7354" spans="1:1" x14ac:dyDescent="0.2">
      <c r="A7354" s="4"/>
    </row>
    <row r="7355" spans="1:1" x14ac:dyDescent="0.2">
      <c r="A7355" s="4"/>
    </row>
    <row r="7356" spans="1:1" x14ac:dyDescent="0.2">
      <c r="A7356" s="4"/>
    </row>
    <row r="7357" spans="1:1" x14ac:dyDescent="0.2">
      <c r="A7357" s="4"/>
    </row>
    <row r="7358" spans="1:1" x14ac:dyDescent="0.2">
      <c r="A7358" s="4"/>
    </row>
    <row r="7359" spans="1:1" x14ac:dyDescent="0.2">
      <c r="A7359" s="4"/>
    </row>
    <row r="7360" spans="1:1" x14ac:dyDescent="0.2">
      <c r="A7360" s="4"/>
    </row>
    <row r="7361" spans="1:1" x14ac:dyDescent="0.2">
      <c r="A7361" s="4"/>
    </row>
    <row r="7362" spans="1:1" x14ac:dyDescent="0.2">
      <c r="A7362" s="4"/>
    </row>
    <row r="7363" spans="1:1" x14ac:dyDescent="0.2">
      <c r="A7363" s="4"/>
    </row>
    <row r="7364" spans="1:1" x14ac:dyDescent="0.2">
      <c r="A7364" s="4"/>
    </row>
    <row r="7365" spans="1:1" x14ac:dyDescent="0.2">
      <c r="A7365" s="4"/>
    </row>
    <row r="7366" spans="1:1" x14ac:dyDescent="0.2">
      <c r="A7366" s="4"/>
    </row>
    <row r="7367" spans="1:1" x14ac:dyDescent="0.2">
      <c r="A7367" s="4"/>
    </row>
    <row r="7368" spans="1:1" x14ac:dyDescent="0.2">
      <c r="A7368" s="4"/>
    </row>
    <row r="7369" spans="1:1" x14ac:dyDescent="0.2">
      <c r="A7369" s="4"/>
    </row>
    <row r="7370" spans="1:1" x14ac:dyDescent="0.2">
      <c r="A7370" s="4"/>
    </row>
    <row r="7371" spans="1:1" x14ac:dyDescent="0.2">
      <c r="A7371" s="4"/>
    </row>
    <row r="7372" spans="1:1" x14ac:dyDescent="0.2">
      <c r="A7372" s="4"/>
    </row>
    <row r="7373" spans="1:1" x14ac:dyDescent="0.2">
      <c r="A7373" s="4"/>
    </row>
    <row r="7374" spans="1:1" x14ac:dyDescent="0.2">
      <c r="A7374" s="4"/>
    </row>
    <row r="7375" spans="1:1" x14ac:dyDescent="0.2">
      <c r="A7375" s="4"/>
    </row>
    <row r="7376" spans="1:1" x14ac:dyDescent="0.2">
      <c r="A7376" s="4"/>
    </row>
    <row r="7377" spans="1:1" x14ac:dyDescent="0.2">
      <c r="A7377" s="4"/>
    </row>
    <row r="7378" spans="1:1" x14ac:dyDescent="0.2">
      <c r="A7378" s="4"/>
    </row>
    <row r="7379" spans="1:1" x14ac:dyDescent="0.2">
      <c r="A7379" s="4"/>
    </row>
    <row r="7380" spans="1:1" x14ac:dyDescent="0.2">
      <c r="A7380" s="4"/>
    </row>
    <row r="7381" spans="1:1" x14ac:dyDescent="0.2">
      <c r="A7381" s="4"/>
    </row>
    <row r="7382" spans="1:1" x14ac:dyDescent="0.2">
      <c r="A7382" s="4"/>
    </row>
    <row r="7383" spans="1:1" x14ac:dyDescent="0.2">
      <c r="A7383" s="4"/>
    </row>
    <row r="7384" spans="1:1" x14ac:dyDescent="0.2">
      <c r="A7384" s="4"/>
    </row>
    <row r="7385" spans="1:1" x14ac:dyDescent="0.2">
      <c r="A7385" s="4"/>
    </row>
    <row r="7386" spans="1:1" x14ac:dyDescent="0.2">
      <c r="A7386" s="4"/>
    </row>
    <row r="7387" spans="1:1" x14ac:dyDescent="0.2">
      <c r="A7387" s="4"/>
    </row>
    <row r="7388" spans="1:1" x14ac:dyDescent="0.2">
      <c r="A7388" s="4"/>
    </row>
    <row r="7389" spans="1:1" x14ac:dyDescent="0.2">
      <c r="A7389" s="4"/>
    </row>
    <row r="7390" spans="1:1" x14ac:dyDescent="0.2">
      <c r="A7390" s="4"/>
    </row>
    <row r="7391" spans="1:1" x14ac:dyDescent="0.2">
      <c r="A7391" s="4"/>
    </row>
    <row r="7392" spans="1:1" x14ac:dyDescent="0.2">
      <c r="A7392" s="4"/>
    </row>
    <row r="7393" spans="1:1" x14ac:dyDescent="0.2">
      <c r="A7393" s="4"/>
    </row>
    <row r="7394" spans="1:1" x14ac:dyDescent="0.2">
      <c r="A7394" s="4"/>
    </row>
    <row r="7395" spans="1:1" x14ac:dyDescent="0.2">
      <c r="A7395" s="4"/>
    </row>
    <row r="7396" spans="1:1" x14ac:dyDescent="0.2">
      <c r="A7396" s="4"/>
    </row>
    <row r="7397" spans="1:1" x14ac:dyDescent="0.2">
      <c r="A7397" s="4"/>
    </row>
    <row r="7398" spans="1:1" x14ac:dyDescent="0.2">
      <c r="A7398" s="4"/>
    </row>
    <row r="7399" spans="1:1" x14ac:dyDescent="0.2">
      <c r="A7399" s="4"/>
    </row>
    <row r="7400" spans="1:1" x14ac:dyDescent="0.2">
      <c r="A7400" s="4"/>
    </row>
    <row r="7401" spans="1:1" x14ac:dyDescent="0.2">
      <c r="A7401" s="4"/>
    </row>
    <row r="7402" spans="1:1" x14ac:dyDescent="0.2">
      <c r="A7402" s="4"/>
    </row>
    <row r="7403" spans="1:1" x14ac:dyDescent="0.2">
      <c r="A7403" s="4"/>
    </row>
    <row r="7404" spans="1:1" x14ac:dyDescent="0.2">
      <c r="A7404" s="4"/>
    </row>
    <row r="7405" spans="1:1" x14ac:dyDescent="0.2">
      <c r="A7405" s="4"/>
    </row>
    <row r="7406" spans="1:1" x14ac:dyDescent="0.2">
      <c r="A7406" s="4"/>
    </row>
    <row r="7407" spans="1:1" x14ac:dyDescent="0.2">
      <c r="A7407" s="4"/>
    </row>
    <row r="7408" spans="1:1" x14ac:dyDescent="0.2">
      <c r="A7408" s="4"/>
    </row>
    <row r="7409" spans="1:1" x14ac:dyDescent="0.2">
      <c r="A7409" s="4"/>
    </row>
    <row r="7410" spans="1:1" x14ac:dyDescent="0.2">
      <c r="A7410" s="4"/>
    </row>
    <row r="7411" spans="1:1" x14ac:dyDescent="0.2">
      <c r="A7411" s="4"/>
    </row>
    <row r="7412" spans="1:1" x14ac:dyDescent="0.2">
      <c r="A7412" s="4"/>
    </row>
    <row r="7413" spans="1:1" x14ac:dyDescent="0.2">
      <c r="A7413" s="4"/>
    </row>
    <row r="7414" spans="1:1" x14ac:dyDescent="0.2">
      <c r="A7414" s="4"/>
    </row>
    <row r="7415" spans="1:1" x14ac:dyDescent="0.2">
      <c r="A7415" s="4"/>
    </row>
    <row r="7416" spans="1:1" x14ac:dyDescent="0.2">
      <c r="A7416" s="4"/>
    </row>
    <row r="7417" spans="1:1" x14ac:dyDescent="0.2">
      <c r="A7417" s="4"/>
    </row>
    <row r="7418" spans="1:1" x14ac:dyDescent="0.2">
      <c r="A7418" s="4"/>
    </row>
    <row r="7419" spans="1:1" x14ac:dyDescent="0.2">
      <c r="A7419" s="4"/>
    </row>
    <row r="7420" spans="1:1" x14ac:dyDescent="0.2">
      <c r="A7420" s="4"/>
    </row>
    <row r="7421" spans="1:1" x14ac:dyDescent="0.2">
      <c r="A7421" s="4"/>
    </row>
    <row r="7422" spans="1:1" x14ac:dyDescent="0.2">
      <c r="A7422" s="4"/>
    </row>
    <row r="7423" spans="1:1" x14ac:dyDescent="0.2">
      <c r="A7423" s="4"/>
    </row>
    <row r="7424" spans="1:1" x14ac:dyDescent="0.2">
      <c r="A7424" s="4"/>
    </row>
    <row r="7425" spans="1:1" x14ac:dyDescent="0.2">
      <c r="A7425" s="4"/>
    </row>
    <row r="7426" spans="1:1" x14ac:dyDescent="0.2">
      <c r="A7426" s="4"/>
    </row>
    <row r="7427" spans="1:1" x14ac:dyDescent="0.2">
      <c r="A7427" s="4"/>
    </row>
    <row r="7428" spans="1:1" x14ac:dyDescent="0.2">
      <c r="A7428" s="4"/>
    </row>
    <row r="7429" spans="1:1" x14ac:dyDescent="0.2">
      <c r="A7429" s="4"/>
    </row>
    <row r="7430" spans="1:1" x14ac:dyDescent="0.2">
      <c r="A7430" s="4"/>
    </row>
    <row r="7431" spans="1:1" x14ac:dyDescent="0.2">
      <c r="A7431" s="4"/>
    </row>
    <row r="7432" spans="1:1" x14ac:dyDescent="0.2">
      <c r="A7432" s="4"/>
    </row>
    <row r="7433" spans="1:1" x14ac:dyDescent="0.2">
      <c r="A7433" s="4"/>
    </row>
    <row r="7434" spans="1:1" x14ac:dyDescent="0.2">
      <c r="A7434" s="4"/>
    </row>
    <row r="7435" spans="1:1" x14ac:dyDescent="0.2">
      <c r="A7435" s="4"/>
    </row>
    <row r="7436" spans="1:1" x14ac:dyDescent="0.2">
      <c r="A7436" s="4"/>
    </row>
    <row r="7437" spans="1:1" x14ac:dyDescent="0.2">
      <c r="A7437" s="4"/>
    </row>
    <row r="7438" spans="1:1" x14ac:dyDescent="0.2">
      <c r="A7438" s="4"/>
    </row>
    <row r="7439" spans="1:1" x14ac:dyDescent="0.2">
      <c r="A7439" s="4"/>
    </row>
    <row r="7440" spans="1:1" x14ac:dyDescent="0.2">
      <c r="A7440" s="4"/>
    </row>
    <row r="7441" spans="1:1" x14ac:dyDescent="0.2">
      <c r="A7441" s="4"/>
    </row>
    <row r="7442" spans="1:1" x14ac:dyDescent="0.2">
      <c r="A7442" s="4"/>
    </row>
    <row r="7443" spans="1:1" x14ac:dyDescent="0.2">
      <c r="A7443" s="4"/>
    </row>
    <row r="7444" spans="1:1" x14ac:dyDescent="0.2">
      <c r="A7444" s="4"/>
    </row>
    <row r="7445" spans="1:1" x14ac:dyDescent="0.2">
      <c r="A7445" s="4"/>
    </row>
    <row r="7446" spans="1:1" x14ac:dyDescent="0.2">
      <c r="A7446" s="4"/>
    </row>
    <row r="7447" spans="1:1" x14ac:dyDescent="0.2">
      <c r="A7447" s="4"/>
    </row>
    <row r="7448" spans="1:1" x14ac:dyDescent="0.2">
      <c r="A7448" s="4"/>
    </row>
    <row r="7449" spans="1:1" x14ac:dyDescent="0.2">
      <c r="A7449" s="4"/>
    </row>
    <row r="7450" spans="1:1" x14ac:dyDescent="0.2">
      <c r="A7450" s="4"/>
    </row>
    <row r="7451" spans="1:1" x14ac:dyDescent="0.2">
      <c r="A7451" s="4"/>
    </row>
    <row r="7452" spans="1:1" x14ac:dyDescent="0.2">
      <c r="A7452" s="4"/>
    </row>
    <row r="7453" spans="1:1" x14ac:dyDescent="0.2">
      <c r="A7453" s="4"/>
    </row>
    <row r="7454" spans="1:1" x14ac:dyDescent="0.2">
      <c r="A7454" s="4"/>
    </row>
    <row r="7455" spans="1:1" x14ac:dyDescent="0.2">
      <c r="A7455" s="4"/>
    </row>
    <row r="7456" spans="1:1" x14ac:dyDescent="0.2">
      <c r="A7456" s="4"/>
    </row>
    <row r="7457" spans="1:1" x14ac:dyDescent="0.2">
      <c r="A7457" s="4"/>
    </row>
    <row r="7458" spans="1:1" x14ac:dyDescent="0.2">
      <c r="A7458" s="4"/>
    </row>
    <row r="7459" spans="1:1" x14ac:dyDescent="0.2">
      <c r="A7459" s="4"/>
    </row>
    <row r="7460" spans="1:1" x14ac:dyDescent="0.2">
      <c r="A7460" s="4"/>
    </row>
    <row r="7461" spans="1:1" x14ac:dyDescent="0.2">
      <c r="A7461" s="4"/>
    </row>
    <row r="7462" spans="1:1" x14ac:dyDescent="0.2">
      <c r="A7462" s="4"/>
    </row>
    <row r="7463" spans="1:1" x14ac:dyDescent="0.2">
      <c r="A7463" s="4"/>
    </row>
    <row r="7464" spans="1:1" x14ac:dyDescent="0.2">
      <c r="A7464" s="4"/>
    </row>
    <row r="7465" spans="1:1" x14ac:dyDescent="0.2">
      <c r="A7465" s="4"/>
    </row>
    <row r="7466" spans="1:1" x14ac:dyDescent="0.2">
      <c r="A7466" s="4"/>
    </row>
    <row r="7467" spans="1:1" x14ac:dyDescent="0.2">
      <c r="A7467" s="4"/>
    </row>
    <row r="7468" spans="1:1" x14ac:dyDescent="0.2">
      <c r="A7468" s="4"/>
    </row>
    <row r="7469" spans="1:1" x14ac:dyDescent="0.2">
      <c r="A7469" s="4"/>
    </row>
    <row r="7470" spans="1:1" x14ac:dyDescent="0.2">
      <c r="A7470" s="4"/>
    </row>
    <row r="7471" spans="1:1" x14ac:dyDescent="0.2">
      <c r="A7471" s="4"/>
    </row>
    <row r="7472" spans="1:1" x14ac:dyDescent="0.2">
      <c r="A7472" s="4"/>
    </row>
    <row r="7473" spans="1:1" x14ac:dyDescent="0.2">
      <c r="A7473" s="4"/>
    </row>
    <row r="7474" spans="1:1" x14ac:dyDescent="0.2">
      <c r="A7474" s="4"/>
    </row>
    <row r="7475" spans="1:1" x14ac:dyDescent="0.2">
      <c r="A7475" s="4"/>
    </row>
    <row r="7476" spans="1:1" x14ac:dyDescent="0.2">
      <c r="A7476" s="4"/>
    </row>
    <row r="7477" spans="1:1" x14ac:dyDescent="0.2">
      <c r="A7477" s="4"/>
    </row>
    <row r="7478" spans="1:1" x14ac:dyDescent="0.2">
      <c r="A7478" s="4"/>
    </row>
    <row r="7479" spans="1:1" x14ac:dyDescent="0.2">
      <c r="A7479" s="4"/>
    </row>
    <row r="7480" spans="1:1" x14ac:dyDescent="0.2">
      <c r="A7480" s="4"/>
    </row>
    <row r="7481" spans="1:1" x14ac:dyDescent="0.2">
      <c r="A7481" s="4"/>
    </row>
    <row r="7482" spans="1:1" x14ac:dyDescent="0.2">
      <c r="A7482" s="4"/>
    </row>
    <row r="7483" spans="1:1" x14ac:dyDescent="0.2">
      <c r="A7483" s="4"/>
    </row>
    <row r="7484" spans="1:1" x14ac:dyDescent="0.2">
      <c r="A7484" s="4"/>
    </row>
    <row r="7485" spans="1:1" x14ac:dyDescent="0.2">
      <c r="A7485" s="4"/>
    </row>
    <row r="7486" spans="1:1" x14ac:dyDescent="0.2">
      <c r="A7486" s="4"/>
    </row>
    <row r="7487" spans="1:1" x14ac:dyDescent="0.2">
      <c r="A7487" s="4"/>
    </row>
    <row r="7488" spans="1:1" x14ac:dyDescent="0.2">
      <c r="A7488" s="4"/>
    </row>
    <row r="7489" spans="1:1" x14ac:dyDescent="0.2">
      <c r="A7489" s="4"/>
    </row>
    <row r="7490" spans="1:1" x14ac:dyDescent="0.2">
      <c r="A7490" s="4"/>
    </row>
    <row r="7491" spans="1:1" x14ac:dyDescent="0.2">
      <c r="A7491" s="4"/>
    </row>
    <row r="7492" spans="1:1" x14ac:dyDescent="0.2">
      <c r="A7492" s="4"/>
    </row>
    <row r="7493" spans="1:1" x14ac:dyDescent="0.2">
      <c r="A7493" s="4"/>
    </row>
    <row r="7494" spans="1:1" x14ac:dyDescent="0.2">
      <c r="A7494" s="4"/>
    </row>
    <row r="7495" spans="1:1" x14ac:dyDescent="0.2">
      <c r="A7495" s="4"/>
    </row>
    <row r="7496" spans="1:1" x14ac:dyDescent="0.2">
      <c r="A7496" s="4"/>
    </row>
    <row r="7497" spans="1:1" x14ac:dyDescent="0.2">
      <c r="A7497" s="4"/>
    </row>
    <row r="7498" spans="1:1" x14ac:dyDescent="0.2">
      <c r="A7498" s="4"/>
    </row>
    <row r="7499" spans="1:1" x14ac:dyDescent="0.2">
      <c r="A7499" s="4"/>
    </row>
    <row r="7500" spans="1:1" x14ac:dyDescent="0.2">
      <c r="A7500" s="4"/>
    </row>
    <row r="7501" spans="1:1" x14ac:dyDescent="0.2">
      <c r="A7501" s="4"/>
    </row>
    <row r="7502" spans="1:1" x14ac:dyDescent="0.2">
      <c r="A7502" s="4"/>
    </row>
    <row r="7503" spans="1:1" x14ac:dyDescent="0.2">
      <c r="A7503" s="4"/>
    </row>
    <row r="7504" spans="1:1" x14ac:dyDescent="0.2">
      <c r="A7504" s="4"/>
    </row>
    <row r="7505" spans="1:1" x14ac:dyDescent="0.2">
      <c r="A7505" s="4"/>
    </row>
    <row r="7506" spans="1:1" x14ac:dyDescent="0.2">
      <c r="A7506" s="4"/>
    </row>
    <row r="7507" spans="1:1" x14ac:dyDescent="0.2">
      <c r="A7507" s="4"/>
    </row>
    <row r="7508" spans="1:1" x14ac:dyDescent="0.2">
      <c r="A7508" s="4"/>
    </row>
    <row r="7509" spans="1:1" x14ac:dyDescent="0.2">
      <c r="A7509" s="4"/>
    </row>
    <row r="7510" spans="1:1" x14ac:dyDescent="0.2">
      <c r="A7510" s="4"/>
    </row>
    <row r="7511" spans="1:1" x14ac:dyDescent="0.2">
      <c r="A7511" s="4"/>
    </row>
    <row r="7512" spans="1:1" x14ac:dyDescent="0.2">
      <c r="A7512" s="4"/>
    </row>
    <row r="7513" spans="1:1" x14ac:dyDescent="0.2">
      <c r="A7513" s="4"/>
    </row>
    <row r="7514" spans="1:1" x14ac:dyDescent="0.2">
      <c r="A7514" s="4"/>
    </row>
    <row r="7515" spans="1:1" x14ac:dyDescent="0.2">
      <c r="A7515" s="4"/>
    </row>
    <row r="7516" spans="1:1" x14ac:dyDescent="0.2">
      <c r="A7516" s="4"/>
    </row>
    <row r="7517" spans="1:1" x14ac:dyDescent="0.2">
      <c r="A7517" s="4"/>
    </row>
    <row r="7518" spans="1:1" x14ac:dyDescent="0.2">
      <c r="A7518" s="4"/>
    </row>
    <row r="7519" spans="1:1" x14ac:dyDescent="0.2">
      <c r="A7519" s="4"/>
    </row>
    <row r="7520" spans="1:1" x14ac:dyDescent="0.2">
      <c r="A7520" s="4"/>
    </row>
    <row r="7521" spans="1:1" x14ac:dyDescent="0.2">
      <c r="A7521" s="4"/>
    </row>
    <row r="7522" spans="1:1" x14ac:dyDescent="0.2">
      <c r="A7522" s="4"/>
    </row>
    <row r="7523" spans="1:1" x14ac:dyDescent="0.2">
      <c r="A7523" s="4"/>
    </row>
    <row r="7524" spans="1:1" x14ac:dyDescent="0.2">
      <c r="A7524" s="4"/>
    </row>
    <row r="7525" spans="1:1" x14ac:dyDescent="0.2">
      <c r="A7525" s="4"/>
    </row>
    <row r="7526" spans="1:1" x14ac:dyDescent="0.2">
      <c r="A7526" s="4"/>
    </row>
    <row r="7527" spans="1:1" x14ac:dyDescent="0.2">
      <c r="A7527" s="4"/>
    </row>
    <row r="7528" spans="1:1" x14ac:dyDescent="0.2">
      <c r="A7528" s="4"/>
    </row>
    <row r="7529" spans="1:1" x14ac:dyDescent="0.2">
      <c r="A7529" s="4"/>
    </row>
    <row r="7530" spans="1:1" x14ac:dyDescent="0.2">
      <c r="A7530" s="4"/>
    </row>
    <row r="7531" spans="1:1" x14ac:dyDescent="0.2">
      <c r="A7531" s="4"/>
    </row>
    <row r="7532" spans="1:1" x14ac:dyDescent="0.2">
      <c r="A7532" s="4"/>
    </row>
    <row r="7533" spans="1:1" x14ac:dyDescent="0.2">
      <c r="A7533" s="4"/>
    </row>
    <row r="7534" spans="1:1" x14ac:dyDescent="0.2">
      <c r="A7534" s="4"/>
    </row>
    <row r="7535" spans="1:1" x14ac:dyDescent="0.2">
      <c r="A7535" s="4"/>
    </row>
    <row r="7536" spans="1:1" x14ac:dyDescent="0.2">
      <c r="A7536" s="4"/>
    </row>
    <row r="7537" spans="1:1" x14ac:dyDescent="0.2">
      <c r="A7537" s="4"/>
    </row>
    <row r="7538" spans="1:1" x14ac:dyDescent="0.2">
      <c r="A7538" s="4"/>
    </row>
    <row r="7539" spans="1:1" x14ac:dyDescent="0.2">
      <c r="A7539" s="4"/>
    </row>
    <row r="7540" spans="1:1" x14ac:dyDescent="0.2">
      <c r="A7540" s="4"/>
    </row>
    <row r="7541" spans="1:1" x14ac:dyDescent="0.2">
      <c r="A7541" s="4"/>
    </row>
    <row r="7542" spans="1:1" x14ac:dyDescent="0.2">
      <c r="A7542" s="4"/>
    </row>
    <row r="7543" spans="1:1" x14ac:dyDescent="0.2">
      <c r="A7543" s="4"/>
    </row>
    <row r="7544" spans="1:1" x14ac:dyDescent="0.2">
      <c r="A7544" s="4"/>
    </row>
    <row r="7545" spans="1:1" x14ac:dyDescent="0.2">
      <c r="A7545" s="4"/>
    </row>
    <row r="7546" spans="1:1" x14ac:dyDescent="0.2">
      <c r="A7546" s="4"/>
    </row>
    <row r="7547" spans="1:1" x14ac:dyDescent="0.2">
      <c r="A7547" s="4"/>
    </row>
    <row r="7548" spans="1:1" x14ac:dyDescent="0.2">
      <c r="A7548" s="4"/>
    </row>
    <row r="7549" spans="1:1" x14ac:dyDescent="0.2">
      <c r="A7549" s="4"/>
    </row>
    <row r="7550" spans="1:1" x14ac:dyDescent="0.2">
      <c r="A7550" s="4"/>
    </row>
    <row r="7551" spans="1:1" x14ac:dyDescent="0.2">
      <c r="A7551" s="4"/>
    </row>
    <row r="7552" spans="1:1" x14ac:dyDescent="0.2">
      <c r="A7552" s="4"/>
    </row>
    <row r="7553" spans="1:1" x14ac:dyDescent="0.2">
      <c r="A7553" s="4"/>
    </row>
    <row r="7554" spans="1:1" x14ac:dyDescent="0.2">
      <c r="A7554" s="4"/>
    </row>
    <row r="7555" spans="1:1" x14ac:dyDescent="0.2">
      <c r="A7555" s="4"/>
    </row>
    <row r="7556" spans="1:1" x14ac:dyDescent="0.2">
      <c r="A7556" s="4"/>
    </row>
    <row r="7557" spans="1:1" x14ac:dyDescent="0.2">
      <c r="A7557" s="4"/>
    </row>
    <row r="7558" spans="1:1" x14ac:dyDescent="0.2">
      <c r="A7558" s="4"/>
    </row>
    <row r="7559" spans="1:1" x14ac:dyDescent="0.2">
      <c r="A7559" s="4"/>
    </row>
    <row r="7560" spans="1:1" x14ac:dyDescent="0.2">
      <c r="A7560" s="4"/>
    </row>
    <row r="7561" spans="1:1" x14ac:dyDescent="0.2">
      <c r="A7561" s="4"/>
    </row>
    <row r="7562" spans="1:1" x14ac:dyDescent="0.2">
      <c r="A7562" s="4"/>
    </row>
    <row r="7563" spans="1:1" x14ac:dyDescent="0.2">
      <c r="A7563" s="4"/>
    </row>
    <row r="7564" spans="1:1" x14ac:dyDescent="0.2">
      <c r="A7564" s="4"/>
    </row>
    <row r="7565" spans="1:1" x14ac:dyDescent="0.2">
      <c r="A7565" s="4"/>
    </row>
    <row r="7566" spans="1:1" x14ac:dyDescent="0.2">
      <c r="A7566" s="4"/>
    </row>
    <row r="7567" spans="1:1" x14ac:dyDescent="0.2">
      <c r="A7567" s="4"/>
    </row>
    <row r="7568" spans="1:1" x14ac:dyDescent="0.2">
      <c r="A7568" s="4"/>
    </row>
    <row r="7569" spans="1:1" x14ac:dyDescent="0.2">
      <c r="A7569" s="4"/>
    </row>
    <row r="7570" spans="1:1" x14ac:dyDescent="0.2">
      <c r="A7570" s="4"/>
    </row>
    <row r="7571" spans="1:1" x14ac:dyDescent="0.2">
      <c r="A7571" s="4"/>
    </row>
    <row r="7572" spans="1:1" x14ac:dyDescent="0.2">
      <c r="A7572" s="4"/>
    </row>
    <row r="7573" spans="1:1" x14ac:dyDescent="0.2">
      <c r="A7573" s="4"/>
    </row>
    <row r="7574" spans="1:1" x14ac:dyDescent="0.2">
      <c r="A7574" s="4"/>
    </row>
    <row r="7575" spans="1:1" x14ac:dyDescent="0.2">
      <c r="A7575" s="4"/>
    </row>
    <row r="7576" spans="1:1" x14ac:dyDescent="0.2">
      <c r="A7576" s="4"/>
    </row>
    <row r="7577" spans="1:1" x14ac:dyDescent="0.2">
      <c r="A7577" s="4"/>
    </row>
    <row r="7578" spans="1:1" x14ac:dyDescent="0.2">
      <c r="A7578" s="4"/>
    </row>
    <row r="7579" spans="1:1" x14ac:dyDescent="0.2">
      <c r="A7579" s="4"/>
    </row>
    <row r="7580" spans="1:1" x14ac:dyDescent="0.2">
      <c r="A7580" s="4"/>
    </row>
    <row r="7581" spans="1:1" x14ac:dyDescent="0.2">
      <c r="A7581" s="4"/>
    </row>
    <row r="7582" spans="1:1" x14ac:dyDescent="0.2">
      <c r="A7582" s="4"/>
    </row>
    <row r="7583" spans="1:1" x14ac:dyDescent="0.2">
      <c r="A7583" s="4"/>
    </row>
    <row r="7584" spans="1:1" x14ac:dyDescent="0.2">
      <c r="A7584" s="4"/>
    </row>
    <row r="7585" spans="1:1" x14ac:dyDescent="0.2">
      <c r="A7585" s="4"/>
    </row>
    <row r="7586" spans="1:1" x14ac:dyDescent="0.2">
      <c r="A7586" s="4"/>
    </row>
    <row r="7587" spans="1:1" x14ac:dyDescent="0.2">
      <c r="A7587" s="4"/>
    </row>
    <row r="7588" spans="1:1" x14ac:dyDescent="0.2">
      <c r="A7588" s="4"/>
    </row>
    <row r="7589" spans="1:1" x14ac:dyDescent="0.2">
      <c r="A7589" s="4"/>
    </row>
    <row r="7590" spans="1:1" x14ac:dyDescent="0.2">
      <c r="A7590" s="4"/>
    </row>
    <row r="7591" spans="1:1" x14ac:dyDescent="0.2">
      <c r="A7591" s="4"/>
    </row>
    <row r="7592" spans="1:1" x14ac:dyDescent="0.2">
      <c r="A7592" s="4"/>
    </row>
    <row r="7593" spans="1:1" x14ac:dyDescent="0.2">
      <c r="A7593" s="4"/>
    </row>
    <row r="7594" spans="1:1" x14ac:dyDescent="0.2">
      <c r="A7594" s="4"/>
    </row>
    <row r="7595" spans="1:1" x14ac:dyDescent="0.2">
      <c r="A7595" s="4"/>
    </row>
    <row r="7596" spans="1:1" x14ac:dyDescent="0.2">
      <c r="A7596" s="4"/>
    </row>
    <row r="7597" spans="1:1" x14ac:dyDescent="0.2">
      <c r="A7597" s="4"/>
    </row>
    <row r="7598" spans="1:1" x14ac:dyDescent="0.2">
      <c r="A7598" s="4"/>
    </row>
    <row r="7599" spans="1:1" x14ac:dyDescent="0.2">
      <c r="A7599" s="4"/>
    </row>
    <row r="7600" spans="1:1" x14ac:dyDescent="0.2">
      <c r="A7600" s="4"/>
    </row>
    <row r="7601" spans="1:1" x14ac:dyDescent="0.2">
      <c r="A7601" s="4"/>
    </row>
    <row r="7602" spans="1:1" x14ac:dyDescent="0.2">
      <c r="A7602" s="4"/>
    </row>
    <row r="7603" spans="1:1" x14ac:dyDescent="0.2">
      <c r="A7603" s="4"/>
    </row>
    <row r="7604" spans="1:1" x14ac:dyDescent="0.2">
      <c r="A7604" s="4"/>
    </row>
    <row r="7605" spans="1:1" x14ac:dyDescent="0.2">
      <c r="A7605" s="4"/>
    </row>
    <row r="7606" spans="1:1" x14ac:dyDescent="0.2">
      <c r="A7606" s="4"/>
    </row>
    <row r="7607" spans="1:1" x14ac:dyDescent="0.2">
      <c r="A7607" s="4"/>
    </row>
    <row r="7608" spans="1:1" x14ac:dyDescent="0.2">
      <c r="A7608" s="4"/>
    </row>
    <row r="7609" spans="1:1" x14ac:dyDescent="0.2">
      <c r="A7609" s="4"/>
    </row>
    <row r="7610" spans="1:1" x14ac:dyDescent="0.2">
      <c r="A7610" s="4"/>
    </row>
    <row r="7611" spans="1:1" x14ac:dyDescent="0.2">
      <c r="A7611" s="4"/>
    </row>
    <row r="7612" spans="1:1" x14ac:dyDescent="0.2">
      <c r="A7612" s="4"/>
    </row>
    <row r="7613" spans="1:1" x14ac:dyDescent="0.2">
      <c r="A7613" s="4"/>
    </row>
    <row r="7614" spans="1:1" x14ac:dyDescent="0.2">
      <c r="A7614" s="4"/>
    </row>
    <row r="7615" spans="1:1" x14ac:dyDescent="0.2">
      <c r="A7615" s="4"/>
    </row>
    <row r="7616" spans="1:1" x14ac:dyDescent="0.2">
      <c r="A7616" s="4"/>
    </row>
    <row r="7617" spans="1:1" x14ac:dyDescent="0.2">
      <c r="A7617" s="4"/>
    </row>
    <row r="7618" spans="1:1" x14ac:dyDescent="0.2">
      <c r="A7618" s="4"/>
    </row>
    <row r="7619" spans="1:1" x14ac:dyDescent="0.2">
      <c r="A7619" s="4"/>
    </row>
    <row r="7620" spans="1:1" x14ac:dyDescent="0.2">
      <c r="A7620" s="4"/>
    </row>
    <row r="7621" spans="1:1" x14ac:dyDescent="0.2">
      <c r="A7621" s="4"/>
    </row>
    <row r="7622" spans="1:1" x14ac:dyDescent="0.2">
      <c r="A7622" s="4"/>
    </row>
    <row r="7623" spans="1:1" x14ac:dyDescent="0.2">
      <c r="A7623" s="4"/>
    </row>
    <row r="7624" spans="1:1" x14ac:dyDescent="0.2">
      <c r="A7624" s="4"/>
    </row>
    <row r="7625" spans="1:1" x14ac:dyDescent="0.2">
      <c r="A7625" s="4"/>
    </row>
    <row r="7626" spans="1:1" x14ac:dyDescent="0.2">
      <c r="A7626" s="4"/>
    </row>
    <row r="7627" spans="1:1" x14ac:dyDescent="0.2">
      <c r="A7627" s="4"/>
    </row>
    <row r="7628" spans="1:1" x14ac:dyDescent="0.2">
      <c r="A7628" s="4"/>
    </row>
    <row r="7629" spans="1:1" x14ac:dyDescent="0.2">
      <c r="A7629" s="4"/>
    </row>
    <row r="7630" spans="1:1" x14ac:dyDescent="0.2">
      <c r="A7630" s="4"/>
    </row>
    <row r="7631" spans="1:1" x14ac:dyDescent="0.2">
      <c r="A7631" s="4"/>
    </row>
    <row r="7632" spans="1:1" x14ac:dyDescent="0.2">
      <c r="A7632" s="4"/>
    </row>
    <row r="7633" spans="1:1" x14ac:dyDescent="0.2">
      <c r="A7633" s="4"/>
    </row>
    <row r="7634" spans="1:1" x14ac:dyDescent="0.2">
      <c r="A7634" s="4"/>
    </row>
    <row r="7635" spans="1:1" x14ac:dyDescent="0.2">
      <c r="A7635" s="4"/>
    </row>
    <row r="7636" spans="1:1" x14ac:dyDescent="0.2">
      <c r="A7636" s="4"/>
    </row>
    <row r="7637" spans="1:1" x14ac:dyDescent="0.2">
      <c r="A7637" s="4"/>
    </row>
    <row r="7638" spans="1:1" x14ac:dyDescent="0.2">
      <c r="A7638" s="4"/>
    </row>
    <row r="7639" spans="1:1" x14ac:dyDescent="0.2">
      <c r="A7639" s="4"/>
    </row>
    <row r="7640" spans="1:1" x14ac:dyDescent="0.2">
      <c r="A7640" s="4"/>
    </row>
    <row r="7641" spans="1:1" x14ac:dyDescent="0.2">
      <c r="A7641" s="4"/>
    </row>
    <row r="7642" spans="1:1" x14ac:dyDescent="0.2">
      <c r="A7642" s="4"/>
    </row>
    <row r="7643" spans="1:1" x14ac:dyDescent="0.2">
      <c r="A7643" s="4"/>
    </row>
    <row r="7644" spans="1:1" x14ac:dyDescent="0.2">
      <c r="A7644" s="4"/>
    </row>
    <row r="7645" spans="1:1" x14ac:dyDescent="0.2">
      <c r="A7645" s="4"/>
    </row>
    <row r="7646" spans="1:1" x14ac:dyDescent="0.2">
      <c r="A7646" s="4"/>
    </row>
    <row r="7647" spans="1:1" x14ac:dyDescent="0.2">
      <c r="A7647" s="4"/>
    </row>
    <row r="7648" spans="1:1" x14ac:dyDescent="0.2">
      <c r="A7648" s="4"/>
    </row>
    <row r="7649" spans="1:1" x14ac:dyDescent="0.2">
      <c r="A7649" s="4"/>
    </row>
    <row r="7650" spans="1:1" x14ac:dyDescent="0.2">
      <c r="A7650" s="4"/>
    </row>
    <row r="7651" spans="1:1" x14ac:dyDescent="0.2">
      <c r="A7651" s="4"/>
    </row>
    <row r="7652" spans="1:1" x14ac:dyDescent="0.2">
      <c r="A7652" s="4"/>
    </row>
    <row r="7653" spans="1:1" x14ac:dyDescent="0.2">
      <c r="A7653" s="4"/>
    </row>
    <row r="7654" spans="1:1" x14ac:dyDescent="0.2">
      <c r="A7654" s="4"/>
    </row>
    <row r="7655" spans="1:1" x14ac:dyDescent="0.2">
      <c r="A7655" s="4"/>
    </row>
    <row r="7656" spans="1:1" x14ac:dyDescent="0.2">
      <c r="A7656" s="4"/>
    </row>
    <row r="7657" spans="1:1" x14ac:dyDescent="0.2">
      <c r="A7657" s="4"/>
    </row>
    <row r="7658" spans="1:1" x14ac:dyDescent="0.2">
      <c r="A7658" s="4"/>
    </row>
    <row r="7659" spans="1:1" x14ac:dyDescent="0.2">
      <c r="A7659" s="4"/>
    </row>
    <row r="7660" spans="1:1" x14ac:dyDescent="0.2">
      <c r="A7660" s="4"/>
    </row>
    <row r="7661" spans="1:1" x14ac:dyDescent="0.2">
      <c r="A7661" s="4"/>
    </row>
    <row r="7662" spans="1:1" x14ac:dyDescent="0.2">
      <c r="A7662" s="4"/>
    </row>
    <row r="7663" spans="1:1" x14ac:dyDescent="0.2">
      <c r="A7663" s="4"/>
    </row>
    <row r="7664" spans="1:1" x14ac:dyDescent="0.2">
      <c r="A7664" s="4"/>
    </row>
    <row r="7665" spans="1:1" x14ac:dyDescent="0.2">
      <c r="A7665" s="4"/>
    </row>
    <row r="7666" spans="1:1" x14ac:dyDescent="0.2">
      <c r="A7666" s="4"/>
    </row>
    <row r="7667" spans="1:1" x14ac:dyDescent="0.2">
      <c r="A7667" s="4"/>
    </row>
    <row r="7668" spans="1:1" x14ac:dyDescent="0.2">
      <c r="A7668" s="4"/>
    </row>
    <row r="7669" spans="1:1" x14ac:dyDescent="0.2">
      <c r="A7669" s="4"/>
    </row>
    <row r="7670" spans="1:1" x14ac:dyDescent="0.2">
      <c r="A7670" s="4"/>
    </row>
    <row r="7671" spans="1:1" x14ac:dyDescent="0.2">
      <c r="A7671" s="4"/>
    </row>
    <row r="7672" spans="1:1" x14ac:dyDescent="0.2">
      <c r="A7672" s="4"/>
    </row>
    <row r="7673" spans="1:1" x14ac:dyDescent="0.2">
      <c r="A7673" s="4"/>
    </row>
    <row r="7674" spans="1:1" x14ac:dyDescent="0.2">
      <c r="A7674" s="4"/>
    </row>
    <row r="7675" spans="1:1" x14ac:dyDescent="0.2">
      <c r="A7675" s="4"/>
    </row>
    <row r="7676" spans="1:1" x14ac:dyDescent="0.2">
      <c r="A7676" s="4"/>
    </row>
    <row r="7677" spans="1:1" x14ac:dyDescent="0.2">
      <c r="A7677" s="4"/>
    </row>
    <row r="7678" spans="1:1" x14ac:dyDescent="0.2">
      <c r="A7678" s="4"/>
    </row>
    <row r="7679" spans="1:1" x14ac:dyDescent="0.2">
      <c r="A7679" s="4"/>
    </row>
    <row r="7680" spans="1:1" x14ac:dyDescent="0.2">
      <c r="A7680" s="4"/>
    </row>
    <row r="7681" spans="1:1" x14ac:dyDescent="0.2">
      <c r="A7681" s="4"/>
    </row>
    <row r="7682" spans="1:1" x14ac:dyDescent="0.2">
      <c r="A7682" s="4"/>
    </row>
    <row r="7683" spans="1:1" x14ac:dyDescent="0.2">
      <c r="A7683" s="4"/>
    </row>
    <row r="7684" spans="1:1" x14ac:dyDescent="0.2">
      <c r="A7684" s="4"/>
    </row>
    <row r="7685" spans="1:1" x14ac:dyDescent="0.2">
      <c r="A7685" s="4"/>
    </row>
    <row r="7686" spans="1:1" x14ac:dyDescent="0.2">
      <c r="A7686" s="4"/>
    </row>
    <row r="7687" spans="1:1" x14ac:dyDescent="0.2">
      <c r="A7687" s="4"/>
    </row>
    <row r="7688" spans="1:1" x14ac:dyDescent="0.2">
      <c r="A7688" s="4"/>
    </row>
    <row r="7689" spans="1:1" x14ac:dyDescent="0.2">
      <c r="A7689" s="4"/>
    </row>
    <row r="7690" spans="1:1" x14ac:dyDescent="0.2">
      <c r="A7690" s="4"/>
    </row>
    <row r="7691" spans="1:1" x14ac:dyDescent="0.2">
      <c r="A7691" s="4"/>
    </row>
    <row r="7692" spans="1:1" x14ac:dyDescent="0.2">
      <c r="A7692" s="4"/>
    </row>
    <row r="7693" spans="1:1" x14ac:dyDescent="0.2">
      <c r="A7693" s="4"/>
    </row>
    <row r="7694" spans="1:1" x14ac:dyDescent="0.2">
      <c r="A7694" s="4"/>
    </row>
    <row r="7695" spans="1:1" x14ac:dyDescent="0.2">
      <c r="A7695" s="4"/>
    </row>
    <row r="7696" spans="1:1" x14ac:dyDescent="0.2">
      <c r="A7696" s="4"/>
    </row>
    <row r="7697" spans="1:1" x14ac:dyDescent="0.2">
      <c r="A7697" s="4"/>
    </row>
    <row r="7698" spans="1:1" x14ac:dyDescent="0.2">
      <c r="A7698" s="4"/>
    </row>
    <row r="7699" spans="1:1" x14ac:dyDescent="0.2">
      <c r="A7699" s="4"/>
    </row>
    <row r="7700" spans="1:1" x14ac:dyDescent="0.2">
      <c r="A7700" s="4"/>
    </row>
    <row r="7701" spans="1:1" x14ac:dyDescent="0.2">
      <c r="A7701" s="4"/>
    </row>
    <row r="7702" spans="1:1" x14ac:dyDescent="0.2">
      <c r="A7702" s="4"/>
    </row>
    <row r="7703" spans="1:1" x14ac:dyDescent="0.2">
      <c r="A7703" s="4"/>
    </row>
    <row r="7704" spans="1:1" x14ac:dyDescent="0.2">
      <c r="A7704" s="4"/>
    </row>
    <row r="7705" spans="1:1" x14ac:dyDescent="0.2">
      <c r="A7705" s="4"/>
    </row>
    <row r="7706" spans="1:1" x14ac:dyDescent="0.2">
      <c r="A7706" s="4"/>
    </row>
    <row r="7707" spans="1:1" x14ac:dyDescent="0.2">
      <c r="A7707" s="4"/>
    </row>
    <row r="7708" spans="1:1" x14ac:dyDescent="0.2">
      <c r="A7708" s="4"/>
    </row>
    <row r="7709" spans="1:1" x14ac:dyDescent="0.2">
      <c r="A7709" s="4"/>
    </row>
    <row r="7710" spans="1:1" x14ac:dyDescent="0.2">
      <c r="A7710" s="4"/>
    </row>
    <row r="7711" spans="1:1" x14ac:dyDescent="0.2">
      <c r="A7711" s="4"/>
    </row>
    <row r="7712" spans="1:1" x14ac:dyDescent="0.2">
      <c r="A7712" s="4"/>
    </row>
    <row r="7713" spans="1:1" x14ac:dyDescent="0.2">
      <c r="A7713" s="4"/>
    </row>
    <row r="7714" spans="1:1" x14ac:dyDescent="0.2">
      <c r="A7714" s="4"/>
    </row>
    <row r="7715" spans="1:1" x14ac:dyDescent="0.2">
      <c r="A7715" s="4"/>
    </row>
    <row r="7716" spans="1:1" x14ac:dyDescent="0.2">
      <c r="A7716" s="4"/>
    </row>
    <row r="7717" spans="1:1" x14ac:dyDescent="0.2">
      <c r="A7717" s="4"/>
    </row>
    <row r="7718" spans="1:1" x14ac:dyDescent="0.2">
      <c r="A7718" s="4"/>
    </row>
    <row r="7719" spans="1:1" x14ac:dyDescent="0.2">
      <c r="A7719" s="4"/>
    </row>
    <row r="7720" spans="1:1" x14ac:dyDescent="0.2">
      <c r="A7720" s="4"/>
    </row>
    <row r="7721" spans="1:1" x14ac:dyDescent="0.2">
      <c r="A7721" s="4"/>
    </row>
    <row r="7722" spans="1:1" x14ac:dyDescent="0.2">
      <c r="A7722" s="4"/>
    </row>
    <row r="7723" spans="1:1" x14ac:dyDescent="0.2">
      <c r="A7723" s="4"/>
    </row>
    <row r="7724" spans="1:1" x14ac:dyDescent="0.2">
      <c r="A7724" s="4"/>
    </row>
    <row r="7725" spans="1:1" x14ac:dyDescent="0.2">
      <c r="A7725" s="4"/>
    </row>
    <row r="7726" spans="1:1" x14ac:dyDescent="0.2">
      <c r="A7726" s="4"/>
    </row>
    <row r="7727" spans="1:1" x14ac:dyDescent="0.2">
      <c r="A7727" s="4"/>
    </row>
    <row r="7728" spans="1:1" x14ac:dyDescent="0.2">
      <c r="A7728" s="4"/>
    </row>
    <row r="7729" spans="1:1" x14ac:dyDescent="0.2">
      <c r="A7729" s="4"/>
    </row>
    <row r="7730" spans="1:1" x14ac:dyDescent="0.2">
      <c r="A7730" s="4"/>
    </row>
    <row r="7731" spans="1:1" x14ac:dyDescent="0.2">
      <c r="A7731" s="4"/>
    </row>
    <row r="7732" spans="1:1" x14ac:dyDescent="0.2">
      <c r="A7732" s="4"/>
    </row>
    <row r="7733" spans="1:1" x14ac:dyDescent="0.2">
      <c r="A7733" s="4"/>
    </row>
    <row r="7734" spans="1:1" x14ac:dyDescent="0.2">
      <c r="A7734" s="4"/>
    </row>
    <row r="7735" spans="1:1" x14ac:dyDescent="0.2">
      <c r="A7735" s="4"/>
    </row>
    <row r="7736" spans="1:1" x14ac:dyDescent="0.2">
      <c r="A7736" s="4"/>
    </row>
    <row r="7737" spans="1:1" x14ac:dyDescent="0.2">
      <c r="A7737" s="4"/>
    </row>
    <row r="7738" spans="1:1" x14ac:dyDescent="0.2">
      <c r="A7738" s="4"/>
    </row>
    <row r="7739" spans="1:1" x14ac:dyDescent="0.2">
      <c r="A7739" s="4"/>
    </row>
    <row r="7740" spans="1:1" x14ac:dyDescent="0.2">
      <c r="A7740" s="4"/>
    </row>
    <row r="7741" spans="1:1" x14ac:dyDescent="0.2">
      <c r="A7741" s="4"/>
    </row>
    <row r="7742" spans="1:1" x14ac:dyDescent="0.2">
      <c r="A7742" s="4"/>
    </row>
    <row r="7743" spans="1:1" x14ac:dyDescent="0.2">
      <c r="A7743" s="4"/>
    </row>
    <row r="7744" spans="1:1" x14ac:dyDescent="0.2">
      <c r="A7744" s="4"/>
    </row>
    <row r="7745" spans="1:1" x14ac:dyDescent="0.2">
      <c r="A7745" s="4"/>
    </row>
    <row r="7746" spans="1:1" x14ac:dyDescent="0.2">
      <c r="A7746" s="4"/>
    </row>
    <row r="7747" spans="1:1" x14ac:dyDescent="0.2">
      <c r="A7747" s="4"/>
    </row>
    <row r="7748" spans="1:1" x14ac:dyDescent="0.2">
      <c r="A7748" s="4"/>
    </row>
    <row r="7749" spans="1:1" x14ac:dyDescent="0.2">
      <c r="A7749" s="4"/>
    </row>
    <row r="7750" spans="1:1" x14ac:dyDescent="0.2">
      <c r="A7750" s="4"/>
    </row>
    <row r="7751" spans="1:1" x14ac:dyDescent="0.2">
      <c r="A7751" s="4"/>
    </row>
    <row r="7752" spans="1:1" x14ac:dyDescent="0.2">
      <c r="A7752" s="4"/>
    </row>
    <row r="7753" spans="1:1" x14ac:dyDescent="0.2">
      <c r="A7753" s="4"/>
    </row>
    <row r="7754" spans="1:1" x14ac:dyDescent="0.2">
      <c r="A7754" s="4"/>
    </row>
    <row r="7755" spans="1:1" x14ac:dyDescent="0.2">
      <c r="A7755" s="4"/>
    </row>
    <row r="7756" spans="1:1" x14ac:dyDescent="0.2">
      <c r="A7756" s="4"/>
    </row>
    <row r="7757" spans="1:1" x14ac:dyDescent="0.2">
      <c r="A7757" s="4"/>
    </row>
    <row r="7758" spans="1:1" x14ac:dyDescent="0.2">
      <c r="A7758" s="4"/>
    </row>
    <row r="7759" spans="1:1" x14ac:dyDescent="0.2">
      <c r="A7759" s="4"/>
    </row>
    <row r="7760" spans="1:1" x14ac:dyDescent="0.2">
      <c r="A7760" s="4"/>
    </row>
    <row r="7761" spans="1:1" x14ac:dyDescent="0.2">
      <c r="A7761" s="4"/>
    </row>
    <row r="7762" spans="1:1" x14ac:dyDescent="0.2">
      <c r="A7762" s="4"/>
    </row>
    <row r="7763" spans="1:1" x14ac:dyDescent="0.2">
      <c r="A7763" s="4"/>
    </row>
    <row r="7764" spans="1:1" x14ac:dyDescent="0.2">
      <c r="A7764" s="4"/>
    </row>
    <row r="7765" spans="1:1" x14ac:dyDescent="0.2">
      <c r="A7765" s="4"/>
    </row>
    <row r="7766" spans="1:1" x14ac:dyDescent="0.2">
      <c r="A7766" s="4"/>
    </row>
    <row r="7767" spans="1:1" x14ac:dyDescent="0.2">
      <c r="A7767" s="4"/>
    </row>
    <row r="7768" spans="1:1" x14ac:dyDescent="0.2">
      <c r="A7768" s="4"/>
    </row>
    <row r="7769" spans="1:1" x14ac:dyDescent="0.2">
      <c r="A7769" s="4"/>
    </row>
    <row r="7770" spans="1:1" x14ac:dyDescent="0.2">
      <c r="A7770" s="4"/>
    </row>
    <row r="7771" spans="1:1" x14ac:dyDescent="0.2">
      <c r="A7771" s="4"/>
    </row>
    <row r="7772" spans="1:1" x14ac:dyDescent="0.2">
      <c r="A7772" s="4"/>
    </row>
    <row r="7773" spans="1:1" x14ac:dyDescent="0.2">
      <c r="A7773" s="4"/>
    </row>
    <row r="7774" spans="1:1" x14ac:dyDescent="0.2">
      <c r="A7774" s="4"/>
    </row>
    <row r="7775" spans="1:1" x14ac:dyDescent="0.2">
      <c r="A7775" s="4"/>
    </row>
    <row r="7776" spans="1:1" x14ac:dyDescent="0.2">
      <c r="A7776" s="4"/>
    </row>
    <row r="7777" spans="1:1" x14ac:dyDescent="0.2">
      <c r="A7777" s="4"/>
    </row>
    <row r="7778" spans="1:1" x14ac:dyDescent="0.2">
      <c r="A7778" s="4"/>
    </row>
    <row r="7779" spans="1:1" x14ac:dyDescent="0.2">
      <c r="A7779" s="4"/>
    </row>
    <row r="7780" spans="1:1" x14ac:dyDescent="0.2">
      <c r="A7780" s="4"/>
    </row>
    <row r="7781" spans="1:1" x14ac:dyDescent="0.2">
      <c r="A7781" s="4"/>
    </row>
    <row r="7782" spans="1:1" x14ac:dyDescent="0.2">
      <c r="A7782" s="4"/>
    </row>
    <row r="7783" spans="1:1" x14ac:dyDescent="0.2">
      <c r="A7783" s="4"/>
    </row>
    <row r="7784" spans="1:1" x14ac:dyDescent="0.2">
      <c r="A7784" s="4"/>
    </row>
    <row r="7785" spans="1:1" x14ac:dyDescent="0.2">
      <c r="A7785" s="4"/>
    </row>
    <row r="7786" spans="1:1" x14ac:dyDescent="0.2">
      <c r="A7786" s="4"/>
    </row>
    <row r="7787" spans="1:1" x14ac:dyDescent="0.2">
      <c r="A7787" s="4"/>
    </row>
    <row r="7788" spans="1:1" x14ac:dyDescent="0.2">
      <c r="A7788" s="4"/>
    </row>
    <row r="7789" spans="1:1" x14ac:dyDescent="0.2">
      <c r="A7789" s="4"/>
    </row>
    <row r="7790" spans="1:1" x14ac:dyDescent="0.2">
      <c r="A7790" s="4"/>
    </row>
    <row r="7791" spans="1:1" x14ac:dyDescent="0.2">
      <c r="A7791" s="4"/>
    </row>
    <row r="7792" spans="1:1" x14ac:dyDescent="0.2">
      <c r="A7792" s="4"/>
    </row>
    <row r="7793" spans="1:1" x14ac:dyDescent="0.2">
      <c r="A7793" s="4"/>
    </row>
    <row r="7794" spans="1:1" x14ac:dyDescent="0.2">
      <c r="A7794" s="4"/>
    </row>
    <row r="7795" spans="1:1" x14ac:dyDescent="0.2">
      <c r="A7795" s="4"/>
    </row>
    <row r="7796" spans="1:1" x14ac:dyDescent="0.2">
      <c r="A7796" s="4"/>
    </row>
    <row r="7797" spans="1:1" x14ac:dyDescent="0.2">
      <c r="A7797" s="4"/>
    </row>
    <row r="7798" spans="1:1" x14ac:dyDescent="0.2">
      <c r="A7798" s="4"/>
    </row>
    <row r="7799" spans="1:1" x14ac:dyDescent="0.2">
      <c r="A7799" s="4"/>
    </row>
    <row r="7800" spans="1:1" x14ac:dyDescent="0.2">
      <c r="A7800" s="4"/>
    </row>
    <row r="7801" spans="1:1" x14ac:dyDescent="0.2">
      <c r="A7801" s="4"/>
    </row>
    <row r="7802" spans="1:1" x14ac:dyDescent="0.2">
      <c r="A7802" s="4"/>
    </row>
    <row r="7803" spans="1:1" x14ac:dyDescent="0.2">
      <c r="A7803" s="4"/>
    </row>
    <row r="7804" spans="1:1" x14ac:dyDescent="0.2">
      <c r="A7804" s="4"/>
    </row>
    <row r="7805" spans="1:1" x14ac:dyDescent="0.2">
      <c r="A7805" s="4"/>
    </row>
    <row r="7806" spans="1:1" x14ac:dyDescent="0.2">
      <c r="A7806" s="4"/>
    </row>
    <row r="7807" spans="1:1" x14ac:dyDescent="0.2">
      <c r="A7807" s="4"/>
    </row>
    <row r="7808" spans="1:1" x14ac:dyDescent="0.2">
      <c r="A7808" s="4"/>
    </row>
    <row r="7809" spans="1:1" x14ac:dyDescent="0.2">
      <c r="A7809" s="4"/>
    </row>
    <row r="7810" spans="1:1" x14ac:dyDescent="0.2">
      <c r="A7810" s="4"/>
    </row>
    <row r="7811" spans="1:1" x14ac:dyDescent="0.2">
      <c r="A7811" s="4"/>
    </row>
    <row r="7812" spans="1:1" x14ac:dyDescent="0.2">
      <c r="A7812" s="4"/>
    </row>
    <row r="7813" spans="1:1" x14ac:dyDescent="0.2">
      <c r="A7813" s="4"/>
    </row>
    <row r="7814" spans="1:1" x14ac:dyDescent="0.2">
      <c r="A7814" s="4"/>
    </row>
    <row r="7815" spans="1:1" x14ac:dyDescent="0.2">
      <c r="A7815" s="4"/>
    </row>
    <row r="7816" spans="1:1" x14ac:dyDescent="0.2">
      <c r="A7816" s="4"/>
    </row>
    <row r="7817" spans="1:1" x14ac:dyDescent="0.2">
      <c r="A7817" s="4"/>
    </row>
    <row r="7818" spans="1:1" x14ac:dyDescent="0.2">
      <c r="A7818" s="4"/>
    </row>
    <row r="7819" spans="1:1" x14ac:dyDescent="0.2">
      <c r="A7819" s="4"/>
    </row>
    <row r="7820" spans="1:1" x14ac:dyDescent="0.2">
      <c r="A7820" s="4"/>
    </row>
    <row r="7821" spans="1:1" x14ac:dyDescent="0.2">
      <c r="A7821" s="4"/>
    </row>
    <row r="7822" spans="1:1" x14ac:dyDescent="0.2">
      <c r="A7822" s="4"/>
    </row>
    <row r="7823" spans="1:1" x14ac:dyDescent="0.2">
      <c r="A7823" s="4"/>
    </row>
    <row r="7824" spans="1:1" x14ac:dyDescent="0.2">
      <c r="A7824" s="4"/>
    </row>
    <row r="7825" spans="1:1" x14ac:dyDescent="0.2">
      <c r="A7825" s="4"/>
    </row>
    <row r="7826" spans="1:1" x14ac:dyDescent="0.2">
      <c r="A7826" s="4"/>
    </row>
    <row r="7827" spans="1:1" x14ac:dyDescent="0.2">
      <c r="A7827" s="4"/>
    </row>
    <row r="7828" spans="1:1" x14ac:dyDescent="0.2">
      <c r="A7828" s="4"/>
    </row>
    <row r="7829" spans="1:1" x14ac:dyDescent="0.2">
      <c r="A7829" s="4"/>
    </row>
    <row r="7830" spans="1:1" x14ac:dyDescent="0.2">
      <c r="A7830" s="4"/>
    </row>
    <row r="7831" spans="1:1" x14ac:dyDescent="0.2">
      <c r="A7831" s="4"/>
    </row>
    <row r="7832" spans="1:1" x14ac:dyDescent="0.2">
      <c r="A7832" s="4"/>
    </row>
    <row r="7833" spans="1:1" x14ac:dyDescent="0.2">
      <c r="A7833" s="4"/>
    </row>
    <row r="7834" spans="1:1" x14ac:dyDescent="0.2">
      <c r="A7834" s="4"/>
    </row>
    <row r="7835" spans="1:1" x14ac:dyDescent="0.2">
      <c r="A7835" s="4"/>
    </row>
    <row r="7836" spans="1:1" x14ac:dyDescent="0.2">
      <c r="A7836" s="4"/>
    </row>
    <row r="7837" spans="1:1" x14ac:dyDescent="0.2">
      <c r="A7837" s="4"/>
    </row>
    <row r="7838" spans="1:1" x14ac:dyDescent="0.2">
      <c r="A7838" s="4"/>
    </row>
    <row r="7839" spans="1:1" x14ac:dyDescent="0.2">
      <c r="A7839" s="4"/>
    </row>
    <row r="7840" spans="1:1" x14ac:dyDescent="0.2">
      <c r="A7840" s="4"/>
    </row>
    <row r="7841" spans="1:1" x14ac:dyDescent="0.2">
      <c r="A7841" s="4"/>
    </row>
    <row r="7842" spans="1:1" x14ac:dyDescent="0.2">
      <c r="A7842" s="4"/>
    </row>
    <row r="7843" spans="1:1" x14ac:dyDescent="0.2">
      <c r="A7843" s="4"/>
    </row>
    <row r="7844" spans="1:1" x14ac:dyDescent="0.2">
      <c r="A7844" s="4"/>
    </row>
    <row r="7845" spans="1:1" x14ac:dyDescent="0.2">
      <c r="A7845" s="4"/>
    </row>
    <row r="7846" spans="1:1" x14ac:dyDescent="0.2">
      <c r="A7846" s="4"/>
    </row>
    <row r="7847" spans="1:1" x14ac:dyDescent="0.2">
      <c r="A7847" s="4"/>
    </row>
    <row r="7848" spans="1:1" x14ac:dyDescent="0.2">
      <c r="A7848" s="4"/>
    </row>
    <row r="7849" spans="1:1" x14ac:dyDescent="0.2">
      <c r="A7849" s="4"/>
    </row>
    <row r="7850" spans="1:1" x14ac:dyDescent="0.2">
      <c r="A7850" s="4"/>
    </row>
    <row r="7851" spans="1:1" x14ac:dyDescent="0.2">
      <c r="A7851" s="4"/>
    </row>
    <row r="7852" spans="1:1" x14ac:dyDescent="0.2">
      <c r="A7852" s="4"/>
    </row>
    <row r="7853" spans="1:1" x14ac:dyDescent="0.2">
      <c r="A7853" s="4"/>
    </row>
    <row r="7854" spans="1:1" x14ac:dyDescent="0.2">
      <c r="A7854" s="4"/>
    </row>
    <row r="7855" spans="1:1" x14ac:dyDescent="0.2">
      <c r="A7855" s="4"/>
    </row>
    <row r="7856" spans="1:1" x14ac:dyDescent="0.2">
      <c r="A7856" s="4"/>
    </row>
    <row r="7857" spans="1:1" x14ac:dyDescent="0.2">
      <c r="A7857" s="4"/>
    </row>
    <row r="7858" spans="1:1" x14ac:dyDescent="0.2">
      <c r="A7858" s="4"/>
    </row>
    <row r="7859" spans="1:1" x14ac:dyDescent="0.2">
      <c r="A7859" s="4"/>
    </row>
    <row r="7860" spans="1:1" x14ac:dyDescent="0.2">
      <c r="A7860" s="4"/>
    </row>
    <row r="7861" spans="1:1" x14ac:dyDescent="0.2">
      <c r="A7861" s="4"/>
    </row>
    <row r="7862" spans="1:1" x14ac:dyDescent="0.2">
      <c r="A7862" s="4"/>
    </row>
    <row r="7863" spans="1:1" x14ac:dyDescent="0.2">
      <c r="A7863" s="4"/>
    </row>
    <row r="7864" spans="1:1" x14ac:dyDescent="0.2">
      <c r="A7864" s="4"/>
    </row>
    <row r="7865" spans="1:1" x14ac:dyDescent="0.2">
      <c r="A7865" s="4"/>
    </row>
    <row r="7866" spans="1:1" x14ac:dyDescent="0.2">
      <c r="A7866" s="4"/>
    </row>
    <row r="7867" spans="1:1" x14ac:dyDescent="0.2">
      <c r="A7867" s="4"/>
    </row>
    <row r="7868" spans="1:1" x14ac:dyDescent="0.2">
      <c r="A7868" s="4"/>
    </row>
    <row r="7869" spans="1:1" x14ac:dyDescent="0.2">
      <c r="A7869" s="4"/>
    </row>
    <row r="7870" spans="1:1" x14ac:dyDescent="0.2">
      <c r="A7870" s="4"/>
    </row>
    <row r="7871" spans="1:1" x14ac:dyDescent="0.2">
      <c r="A7871" s="4"/>
    </row>
    <row r="7872" spans="1:1" x14ac:dyDescent="0.2">
      <c r="A7872" s="4"/>
    </row>
    <row r="7873" spans="1:1" x14ac:dyDescent="0.2">
      <c r="A7873" s="4"/>
    </row>
    <row r="7874" spans="1:1" x14ac:dyDescent="0.2">
      <c r="A7874" s="4"/>
    </row>
    <row r="7875" spans="1:1" x14ac:dyDescent="0.2">
      <c r="A7875" s="4"/>
    </row>
    <row r="7876" spans="1:1" x14ac:dyDescent="0.2">
      <c r="A7876" s="4"/>
    </row>
    <row r="7877" spans="1:1" x14ac:dyDescent="0.2">
      <c r="A7877" s="4"/>
    </row>
    <row r="7878" spans="1:1" x14ac:dyDescent="0.2">
      <c r="A7878" s="4"/>
    </row>
    <row r="7879" spans="1:1" x14ac:dyDescent="0.2">
      <c r="A7879" s="4"/>
    </row>
    <row r="7880" spans="1:1" x14ac:dyDescent="0.2">
      <c r="A7880" s="4"/>
    </row>
    <row r="7881" spans="1:1" x14ac:dyDescent="0.2">
      <c r="A7881" s="4"/>
    </row>
    <row r="7882" spans="1:1" x14ac:dyDescent="0.2">
      <c r="A7882" s="4"/>
    </row>
    <row r="7883" spans="1:1" x14ac:dyDescent="0.2">
      <c r="A7883" s="4"/>
    </row>
    <row r="7884" spans="1:1" x14ac:dyDescent="0.2">
      <c r="A7884" s="4"/>
    </row>
    <row r="7885" spans="1:1" x14ac:dyDescent="0.2">
      <c r="A7885" s="4"/>
    </row>
    <row r="7886" spans="1:1" x14ac:dyDescent="0.2">
      <c r="A7886" s="4"/>
    </row>
    <row r="7887" spans="1:1" x14ac:dyDescent="0.2">
      <c r="A7887" s="4"/>
    </row>
    <row r="7888" spans="1:1" x14ac:dyDescent="0.2">
      <c r="A7888" s="4"/>
    </row>
    <row r="7889" spans="1:1" x14ac:dyDescent="0.2">
      <c r="A7889" s="4"/>
    </row>
    <row r="7890" spans="1:1" x14ac:dyDescent="0.2">
      <c r="A7890" s="4"/>
    </row>
    <row r="7891" spans="1:1" x14ac:dyDescent="0.2">
      <c r="A7891" s="4"/>
    </row>
    <row r="7892" spans="1:1" x14ac:dyDescent="0.2">
      <c r="A7892" s="4"/>
    </row>
    <row r="7893" spans="1:1" x14ac:dyDescent="0.2">
      <c r="A7893" s="4"/>
    </row>
    <row r="7894" spans="1:1" x14ac:dyDescent="0.2">
      <c r="A7894" s="4"/>
    </row>
    <row r="7895" spans="1:1" x14ac:dyDescent="0.2">
      <c r="A7895" s="4"/>
    </row>
    <row r="7896" spans="1:1" x14ac:dyDescent="0.2">
      <c r="A7896" s="4"/>
    </row>
    <row r="7897" spans="1:1" x14ac:dyDescent="0.2">
      <c r="A7897" s="4"/>
    </row>
    <row r="7898" spans="1:1" x14ac:dyDescent="0.2">
      <c r="A7898" s="4"/>
    </row>
    <row r="7899" spans="1:1" x14ac:dyDescent="0.2">
      <c r="A7899" s="4"/>
    </row>
    <row r="7900" spans="1:1" x14ac:dyDescent="0.2">
      <c r="A7900" s="4"/>
    </row>
    <row r="7901" spans="1:1" x14ac:dyDescent="0.2">
      <c r="A7901" s="4"/>
    </row>
    <row r="7902" spans="1:1" x14ac:dyDescent="0.2">
      <c r="A7902" s="4"/>
    </row>
    <row r="7903" spans="1:1" x14ac:dyDescent="0.2">
      <c r="A7903" s="4"/>
    </row>
    <row r="7904" spans="1:1" x14ac:dyDescent="0.2">
      <c r="A7904" s="4"/>
    </row>
    <row r="7905" spans="1:1" x14ac:dyDescent="0.2">
      <c r="A7905" s="4"/>
    </row>
    <row r="7906" spans="1:1" x14ac:dyDescent="0.2">
      <c r="A7906" s="4"/>
    </row>
    <row r="7907" spans="1:1" x14ac:dyDescent="0.2">
      <c r="A7907" s="4"/>
    </row>
    <row r="7908" spans="1:1" x14ac:dyDescent="0.2">
      <c r="A7908" s="4"/>
    </row>
    <row r="7909" spans="1:1" x14ac:dyDescent="0.2">
      <c r="A7909" s="4"/>
    </row>
    <row r="7910" spans="1:1" x14ac:dyDescent="0.2">
      <c r="A7910" s="4"/>
    </row>
    <row r="7911" spans="1:1" x14ac:dyDescent="0.2">
      <c r="A7911" s="4"/>
    </row>
    <row r="7912" spans="1:1" x14ac:dyDescent="0.2">
      <c r="A7912" s="4"/>
    </row>
    <row r="7913" spans="1:1" x14ac:dyDescent="0.2">
      <c r="A7913" s="4"/>
    </row>
    <row r="7914" spans="1:1" x14ac:dyDescent="0.2">
      <c r="A7914" s="4"/>
    </row>
    <row r="7915" spans="1:1" x14ac:dyDescent="0.2">
      <c r="A7915" s="4"/>
    </row>
    <row r="7916" spans="1:1" x14ac:dyDescent="0.2">
      <c r="A7916" s="4"/>
    </row>
    <row r="7917" spans="1:1" x14ac:dyDescent="0.2">
      <c r="A7917" s="4"/>
    </row>
    <row r="7918" spans="1:1" x14ac:dyDescent="0.2">
      <c r="A7918" s="4"/>
    </row>
    <row r="7919" spans="1:1" x14ac:dyDescent="0.2">
      <c r="A7919" s="4"/>
    </row>
    <row r="7920" spans="1:1" x14ac:dyDescent="0.2">
      <c r="A7920" s="4"/>
    </row>
    <row r="7921" spans="1:1" x14ac:dyDescent="0.2">
      <c r="A7921" s="4"/>
    </row>
    <row r="7922" spans="1:1" x14ac:dyDescent="0.2">
      <c r="A7922" s="4"/>
    </row>
    <row r="7923" spans="1:1" x14ac:dyDescent="0.2">
      <c r="A7923" s="4"/>
    </row>
    <row r="7924" spans="1:1" x14ac:dyDescent="0.2">
      <c r="A7924" s="4"/>
    </row>
    <row r="7925" spans="1:1" x14ac:dyDescent="0.2">
      <c r="A7925" s="4"/>
    </row>
    <row r="7926" spans="1:1" x14ac:dyDescent="0.2">
      <c r="A7926" s="4"/>
    </row>
    <row r="7927" spans="1:1" x14ac:dyDescent="0.2">
      <c r="A7927" s="4"/>
    </row>
    <row r="7928" spans="1:1" x14ac:dyDescent="0.2">
      <c r="A7928" s="4"/>
    </row>
    <row r="7929" spans="1:1" x14ac:dyDescent="0.2">
      <c r="A7929" s="4"/>
    </row>
    <row r="7930" spans="1:1" x14ac:dyDescent="0.2">
      <c r="A7930" s="4"/>
    </row>
    <row r="7931" spans="1:1" x14ac:dyDescent="0.2">
      <c r="A7931" s="4"/>
    </row>
    <row r="7932" spans="1:1" x14ac:dyDescent="0.2">
      <c r="A7932" s="4"/>
    </row>
    <row r="7933" spans="1:1" x14ac:dyDescent="0.2">
      <c r="A7933" s="4"/>
    </row>
    <row r="7934" spans="1:1" x14ac:dyDescent="0.2">
      <c r="A7934" s="4"/>
    </row>
    <row r="7935" spans="1:1" x14ac:dyDescent="0.2">
      <c r="A7935" s="4"/>
    </row>
    <row r="7936" spans="1:1" x14ac:dyDescent="0.2">
      <c r="A7936" s="4"/>
    </row>
    <row r="7937" spans="1:1" x14ac:dyDescent="0.2">
      <c r="A7937" s="4"/>
    </row>
    <row r="7938" spans="1:1" x14ac:dyDescent="0.2">
      <c r="A7938" s="4"/>
    </row>
    <row r="7939" spans="1:1" x14ac:dyDescent="0.2">
      <c r="A7939" s="4"/>
    </row>
    <row r="7940" spans="1:1" x14ac:dyDescent="0.2">
      <c r="A7940" s="4"/>
    </row>
    <row r="7941" spans="1:1" x14ac:dyDescent="0.2">
      <c r="A7941" s="4"/>
    </row>
    <row r="7942" spans="1:1" x14ac:dyDescent="0.2">
      <c r="A7942" s="4"/>
    </row>
    <row r="7943" spans="1:1" x14ac:dyDescent="0.2">
      <c r="A7943" s="4"/>
    </row>
    <row r="7944" spans="1:1" x14ac:dyDescent="0.2">
      <c r="A7944" s="4"/>
    </row>
    <row r="7945" spans="1:1" x14ac:dyDescent="0.2">
      <c r="A7945" s="4"/>
    </row>
    <row r="7946" spans="1:1" x14ac:dyDescent="0.2">
      <c r="A7946" s="4"/>
    </row>
    <row r="7947" spans="1:1" x14ac:dyDescent="0.2">
      <c r="A7947" s="4"/>
    </row>
    <row r="7948" spans="1:1" x14ac:dyDescent="0.2">
      <c r="A7948" s="4"/>
    </row>
    <row r="7949" spans="1:1" x14ac:dyDescent="0.2">
      <c r="A7949" s="4"/>
    </row>
    <row r="7950" spans="1:1" x14ac:dyDescent="0.2">
      <c r="A7950" s="4"/>
    </row>
    <row r="7951" spans="1:1" x14ac:dyDescent="0.2">
      <c r="A7951" s="4"/>
    </row>
    <row r="7952" spans="1:1" x14ac:dyDescent="0.2">
      <c r="A7952" s="4"/>
    </row>
    <row r="7953" spans="1:1" x14ac:dyDescent="0.2">
      <c r="A7953" s="4"/>
    </row>
    <row r="7954" spans="1:1" x14ac:dyDescent="0.2">
      <c r="A7954" s="4"/>
    </row>
    <row r="7955" spans="1:1" x14ac:dyDescent="0.2">
      <c r="A7955" s="4"/>
    </row>
    <row r="7956" spans="1:1" x14ac:dyDescent="0.2">
      <c r="A7956" s="4"/>
    </row>
    <row r="7957" spans="1:1" x14ac:dyDescent="0.2">
      <c r="A7957" s="4"/>
    </row>
    <row r="7958" spans="1:1" x14ac:dyDescent="0.2">
      <c r="A7958" s="4"/>
    </row>
    <row r="7959" spans="1:1" x14ac:dyDescent="0.2">
      <c r="A7959" s="4"/>
    </row>
    <row r="7960" spans="1:1" x14ac:dyDescent="0.2">
      <c r="A7960" s="4"/>
    </row>
    <row r="7961" spans="1:1" x14ac:dyDescent="0.2">
      <c r="A7961" s="4"/>
    </row>
    <row r="7962" spans="1:1" x14ac:dyDescent="0.2">
      <c r="A7962" s="4"/>
    </row>
    <row r="7963" spans="1:1" x14ac:dyDescent="0.2">
      <c r="A7963" s="4"/>
    </row>
    <row r="7964" spans="1:1" x14ac:dyDescent="0.2">
      <c r="A7964" s="4"/>
    </row>
    <row r="7965" spans="1:1" x14ac:dyDescent="0.2">
      <c r="A7965" s="4"/>
    </row>
    <row r="7966" spans="1:1" x14ac:dyDescent="0.2">
      <c r="A7966" s="4"/>
    </row>
    <row r="7967" spans="1:1" x14ac:dyDescent="0.2">
      <c r="A7967" s="4"/>
    </row>
    <row r="7968" spans="1:1" x14ac:dyDescent="0.2">
      <c r="A7968" s="4"/>
    </row>
    <row r="7969" spans="1:1" x14ac:dyDescent="0.2">
      <c r="A7969" s="4"/>
    </row>
    <row r="7970" spans="1:1" x14ac:dyDescent="0.2">
      <c r="A7970" s="4"/>
    </row>
    <row r="7971" spans="1:1" x14ac:dyDescent="0.2">
      <c r="A7971" s="4"/>
    </row>
    <row r="7972" spans="1:1" x14ac:dyDescent="0.2">
      <c r="A7972" s="4"/>
    </row>
    <row r="7973" spans="1:1" x14ac:dyDescent="0.2">
      <c r="A7973" s="4"/>
    </row>
    <row r="7974" spans="1:1" x14ac:dyDescent="0.2">
      <c r="A7974" s="4"/>
    </row>
    <row r="7975" spans="1:1" x14ac:dyDescent="0.2">
      <c r="A7975" s="4"/>
    </row>
    <row r="7976" spans="1:1" x14ac:dyDescent="0.2">
      <c r="A7976" s="4"/>
    </row>
    <row r="7977" spans="1:1" x14ac:dyDescent="0.2">
      <c r="A7977" s="4"/>
    </row>
    <row r="7978" spans="1:1" x14ac:dyDescent="0.2">
      <c r="A7978" s="4"/>
    </row>
    <row r="7979" spans="1:1" x14ac:dyDescent="0.2">
      <c r="A7979" s="4"/>
    </row>
    <row r="7980" spans="1:1" x14ac:dyDescent="0.2">
      <c r="A7980" s="4"/>
    </row>
    <row r="7981" spans="1:1" x14ac:dyDescent="0.2">
      <c r="A7981" s="4"/>
    </row>
    <row r="7982" spans="1:1" x14ac:dyDescent="0.2">
      <c r="A7982" s="4"/>
    </row>
    <row r="7983" spans="1:1" x14ac:dyDescent="0.2">
      <c r="A7983" s="4"/>
    </row>
    <row r="7984" spans="1:1" x14ac:dyDescent="0.2">
      <c r="A7984" s="4"/>
    </row>
    <row r="7985" spans="1:1" x14ac:dyDescent="0.2">
      <c r="A7985" s="4"/>
    </row>
    <row r="7986" spans="1:1" x14ac:dyDescent="0.2">
      <c r="A7986" s="4"/>
    </row>
    <row r="7987" spans="1:1" x14ac:dyDescent="0.2">
      <c r="A7987" s="4"/>
    </row>
    <row r="7988" spans="1:1" x14ac:dyDescent="0.2">
      <c r="A7988" s="4"/>
    </row>
    <row r="7989" spans="1:1" x14ac:dyDescent="0.2">
      <c r="A7989" s="4"/>
    </row>
    <row r="7990" spans="1:1" x14ac:dyDescent="0.2">
      <c r="A7990" s="4"/>
    </row>
    <row r="7991" spans="1:1" x14ac:dyDescent="0.2">
      <c r="A7991" s="4"/>
    </row>
    <row r="7992" spans="1:1" x14ac:dyDescent="0.2">
      <c r="A7992" s="4"/>
    </row>
    <row r="7993" spans="1:1" x14ac:dyDescent="0.2">
      <c r="A7993" s="4"/>
    </row>
    <row r="7994" spans="1:1" x14ac:dyDescent="0.2">
      <c r="A7994" s="4"/>
    </row>
    <row r="7995" spans="1:1" x14ac:dyDescent="0.2">
      <c r="A7995" s="4"/>
    </row>
    <row r="7996" spans="1:1" x14ac:dyDescent="0.2">
      <c r="A7996" s="4"/>
    </row>
    <row r="7997" spans="1:1" x14ac:dyDescent="0.2">
      <c r="A7997" s="4"/>
    </row>
    <row r="7998" spans="1:1" x14ac:dyDescent="0.2">
      <c r="A7998" s="4"/>
    </row>
    <row r="7999" spans="1:1" x14ac:dyDescent="0.2">
      <c r="A7999" s="4"/>
    </row>
    <row r="8000" spans="1:1" x14ac:dyDescent="0.2">
      <c r="A8000" s="4"/>
    </row>
    <row r="8001" spans="1:1" x14ac:dyDescent="0.2">
      <c r="A8001" s="4"/>
    </row>
    <row r="8002" spans="1:1" x14ac:dyDescent="0.2">
      <c r="A8002" s="4"/>
    </row>
    <row r="8003" spans="1:1" x14ac:dyDescent="0.2">
      <c r="A8003" s="4"/>
    </row>
    <row r="8004" spans="1:1" x14ac:dyDescent="0.2">
      <c r="A8004" s="4"/>
    </row>
    <row r="8005" spans="1:1" x14ac:dyDescent="0.2">
      <c r="A8005" s="4"/>
    </row>
    <row r="8006" spans="1:1" x14ac:dyDescent="0.2">
      <c r="A8006" s="4"/>
    </row>
    <row r="8007" spans="1:1" x14ac:dyDescent="0.2">
      <c r="A8007" s="4"/>
    </row>
    <row r="8008" spans="1:1" x14ac:dyDescent="0.2">
      <c r="A8008" s="4"/>
    </row>
    <row r="8009" spans="1:1" x14ac:dyDescent="0.2">
      <c r="A8009" s="4"/>
    </row>
    <row r="8010" spans="1:1" x14ac:dyDescent="0.2">
      <c r="A8010" s="4"/>
    </row>
    <row r="8011" spans="1:1" x14ac:dyDescent="0.2">
      <c r="A8011" s="4"/>
    </row>
    <row r="8012" spans="1:1" x14ac:dyDescent="0.2">
      <c r="A8012" s="4"/>
    </row>
    <row r="8013" spans="1:1" x14ac:dyDescent="0.2">
      <c r="A8013" s="4"/>
    </row>
    <row r="8014" spans="1:1" x14ac:dyDescent="0.2">
      <c r="A8014" s="4"/>
    </row>
    <row r="8015" spans="1:1" x14ac:dyDescent="0.2">
      <c r="A8015" s="4"/>
    </row>
    <row r="8016" spans="1:1" x14ac:dyDescent="0.2">
      <c r="A8016" s="4"/>
    </row>
    <row r="8017" spans="1:1" x14ac:dyDescent="0.2">
      <c r="A8017" s="4"/>
    </row>
    <row r="8018" spans="1:1" x14ac:dyDescent="0.2">
      <c r="A8018" s="4"/>
    </row>
    <row r="8019" spans="1:1" x14ac:dyDescent="0.2">
      <c r="A8019" s="4"/>
    </row>
    <row r="8020" spans="1:1" x14ac:dyDescent="0.2">
      <c r="A8020" s="4"/>
    </row>
    <row r="8021" spans="1:1" x14ac:dyDescent="0.2">
      <c r="A8021" s="4"/>
    </row>
    <row r="8022" spans="1:1" x14ac:dyDescent="0.2">
      <c r="A8022" s="4"/>
    </row>
    <row r="8023" spans="1:1" x14ac:dyDescent="0.2">
      <c r="A8023" s="4"/>
    </row>
    <row r="8024" spans="1:1" x14ac:dyDescent="0.2">
      <c r="A8024" s="4"/>
    </row>
    <row r="8025" spans="1:1" x14ac:dyDescent="0.2">
      <c r="A8025" s="4"/>
    </row>
    <row r="8026" spans="1:1" x14ac:dyDescent="0.2">
      <c r="A8026" s="4"/>
    </row>
    <row r="8027" spans="1:1" x14ac:dyDescent="0.2">
      <c r="A8027" s="4"/>
    </row>
    <row r="8028" spans="1:1" x14ac:dyDescent="0.2">
      <c r="A8028" s="4"/>
    </row>
    <row r="8029" spans="1:1" x14ac:dyDescent="0.2">
      <c r="A8029" s="4"/>
    </row>
    <row r="8030" spans="1:1" x14ac:dyDescent="0.2">
      <c r="A8030" s="4"/>
    </row>
    <row r="8031" spans="1:1" x14ac:dyDescent="0.2">
      <c r="A8031" s="4"/>
    </row>
    <row r="8032" spans="1:1" x14ac:dyDescent="0.2">
      <c r="A8032" s="4"/>
    </row>
    <row r="8033" spans="1:1" x14ac:dyDescent="0.2">
      <c r="A8033" s="4"/>
    </row>
    <row r="8034" spans="1:1" x14ac:dyDescent="0.2">
      <c r="A8034" s="4"/>
    </row>
    <row r="8035" spans="1:1" x14ac:dyDescent="0.2">
      <c r="A8035" s="4"/>
    </row>
    <row r="8036" spans="1:1" x14ac:dyDescent="0.2">
      <c r="A8036" s="4"/>
    </row>
    <row r="8037" spans="1:1" x14ac:dyDescent="0.2">
      <c r="A8037" s="4"/>
    </row>
    <row r="8038" spans="1:1" x14ac:dyDescent="0.2">
      <c r="A8038" s="4"/>
    </row>
    <row r="8039" spans="1:1" x14ac:dyDescent="0.2">
      <c r="A8039" s="4"/>
    </row>
    <row r="8040" spans="1:1" x14ac:dyDescent="0.2">
      <c r="A8040" s="4"/>
    </row>
    <row r="8041" spans="1:1" x14ac:dyDescent="0.2">
      <c r="A8041" s="4"/>
    </row>
    <row r="8042" spans="1:1" x14ac:dyDescent="0.2">
      <c r="A8042" s="4"/>
    </row>
    <row r="8043" spans="1:1" x14ac:dyDescent="0.2">
      <c r="A8043" s="4"/>
    </row>
    <row r="8044" spans="1:1" x14ac:dyDescent="0.2">
      <c r="A8044" s="4"/>
    </row>
    <row r="8045" spans="1:1" x14ac:dyDescent="0.2">
      <c r="A8045" s="4"/>
    </row>
    <row r="8046" spans="1:1" x14ac:dyDescent="0.2">
      <c r="A8046" s="4"/>
    </row>
    <row r="8047" spans="1:1" x14ac:dyDescent="0.2">
      <c r="A8047" s="4"/>
    </row>
    <row r="8048" spans="1:1" x14ac:dyDescent="0.2">
      <c r="A8048" s="4"/>
    </row>
    <row r="8049" spans="1:1" x14ac:dyDescent="0.2">
      <c r="A8049" s="4"/>
    </row>
    <row r="8050" spans="1:1" x14ac:dyDescent="0.2">
      <c r="A8050" s="4"/>
    </row>
    <row r="8051" spans="1:1" x14ac:dyDescent="0.2">
      <c r="A8051" s="4"/>
    </row>
    <row r="8052" spans="1:1" x14ac:dyDescent="0.2">
      <c r="A8052" s="4"/>
    </row>
    <row r="8053" spans="1:1" x14ac:dyDescent="0.2">
      <c r="A8053" s="4"/>
    </row>
    <row r="8054" spans="1:1" x14ac:dyDescent="0.2">
      <c r="A8054" s="4"/>
    </row>
    <row r="8055" spans="1:1" x14ac:dyDescent="0.2">
      <c r="A8055" s="4"/>
    </row>
    <row r="8056" spans="1:1" x14ac:dyDescent="0.2">
      <c r="A8056" s="4"/>
    </row>
    <row r="8057" spans="1:1" x14ac:dyDescent="0.2">
      <c r="A8057" s="4"/>
    </row>
    <row r="8058" spans="1:1" x14ac:dyDescent="0.2">
      <c r="A8058" s="4"/>
    </row>
    <row r="8059" spans="1:1" x14ac:dyDescent="0.2">
      <c r="A8059" s="4"/>
    </row>
    <row r="8060" spans="1:1" x14ac:dyDescent="0.2">
      <c r="A8060" s="4"/>
    </row>
    <row r="8061" spans="1:1" x14ac:dyDescent="0.2">
      <c r="A8061" s="4"/>
    </row>
    <row r="8062" spans="1:1" x14ac:dyDescent="0.2">
      <c r="A8062" s="4"/>
    </row>
    <row r="8063" spans="1:1" x14ac:dyDescent="0.2">
      <c r="A8063" s="4"/>
    </row>
    <row r="8064" spans="1:1" x14ac:dyDescent="0.2">
      <c r="A8064" s="4"/>
    </row>
    <row r="8065" spans="1:1" x14ac:dyDescent="0.2">
      <c r="A8065" s="4"/>
    </row>
    <row r="8066" spans="1:1" x14ac:dyDescent="0.2">
      <c r="A8066" s="4"/>
    </row>
    <row r="8067" spans="1:1" x14ac:dyDescent="0.2">
      <c r="A8067" s="4"/>
    </row>
    <row r="8068" spans="1:1" x14ac:dyDescent="0.2">
      <c r="A8068" s="4"/>
    </row>
    <row r="8069" spans="1:1" x14ac:dyDescent="0.2">
      <c r="A8069" s="4"/>
    </row>
    <row r="8070" spans="1:1" x14ac:dyDescent="0.2">
      <c r="A8070" s="4"/>
    </row>
    <row r="8071" spans="1:1" x14ac:dyDescent="0.2">
      <c r="A8071" s="4"/>
    </row>
    <row r="8072" spans="1:1" x14ac:dyDescent="0.2">
      <c r="A8072" s="4"/>
    </row>
    <row r="8073" spans="1:1" x14ac:dyDescent="0.2">
      <c r="A8073" s="4"/>
    </row>
    <row r="8074" spans="1:1" x14ac:dyDescent="0.2">
      <c r="A8074" s="4"/>
    </row>
    <row r="8075" spans="1:1" x14ac:dyDescent="0.2">
      <c r="A8075" s="4"/>
    </row>
    <row r="8076" spans="1:1" x14ac:dyDescent="0.2">
      <c r="A8076" s="4"/>
    </row>
    <row r="8077" spans="1:1" x14ac:dyDescent="0.2">
      <c r="A8077" s="4"/>
    </row>
    <row r="8078" spans="1:1" x14ac:dyDescent="0.2">
      <c r="A8078" s="4"/>
    </row>
    <row r="8079" spans="1:1" x14ac:dyDescent="0.2">
      <c r="A8079" s="4"/>
    </row>
    <row r="8080" spans="1:1" x14ac:dyDescent="0.2">
      <c r="A8080" s="4"/>
    </row>
    <row r="8081" spans="1:1" x14ac:dyDescent="0.2">
      <c r="A8081" s="4"/>
    </row>
    <row r="8082" spans="1:1" x14ac:dyDescent="0.2">
      <c r="A8082" s="4"/>
    </row>
    <row r="8083" spans="1:1" x14ac:dyDescent="0.2">
      <c r="A8083" s="4"/>
    </row>
    <row r="8084" spans="1:1" x14ac:dyDescent="0.2">
      <c r="A8084" s="4"/>
    </row>
    <row r="8085" spans="1:1" x14ac:dyDescent="0.2">
      <c r="A8085" s="4"/>
    </row>
    <row r="8086" spans="1:1" x14ac:dyDescent="0.2">
      <c r="A8086" s="4"/>
    </row>
    <row r="8087" spans="1:1" x14ac:dyDescent="0.2">
      <c r="A8087" s="4"/>
    </row>
    <row r="8088" spans="1:1" x14ac:dyDescent="0.2">
      <c r="A8088" s="4"/>
    </row>
    <row r="8089" spans="1:1" x14ac:dyDescent="0.2">
      <c r="A8089" s="4"/>
    </row>
    <row r="8090" spans="1:1" x14ac:dyDescent="0.2">
      <c r="A8090" s="4"/>
    </row>
    <row r="8091" spans="1:1" x14ac:dyDescent="0.2">
      <c r="A8091" s="4"/>
    </row>
    <row r="8092" spans="1:1" x14ac:dyDescent="0.2">
      <c r="A8092" s="4"/>
    </row>
    <row r="8093" spans="1:1" x14ac:dyDescent="0.2">
      <c r="A8093" s="4"/>
    </row>
    <row r="8094" spans="1:1" x14ac:dyDescent="0.2">
      <c r="A8094" s="4"/>
    </row>
    <row r="8095" spans="1:1" x14ac:dyDescent="0.2">
      <c r="A8095" s="4"/>
    </row>
    <row r="8096" spans="1:1" x14ac:dyDescent="0.2">
      <c r="A8096" s="4"/>
    </row>
    <row r="8097" spans="1:1" x14ac:dyDescent="0.2">
      <c r="A8097" s="4"/>
    </row>
    <row r="8098" spans="1:1" x14ac:dyDescent="0.2">
      <c r="A8098" s="4"/>
    </row>
    <row r="8099" spans="1:1" x14ac:dyDescent="0.2">
      <c r="A8099" s="4"/>
    </row>
    <row r="8100" spans="1:1" x14ac:dyDescent="0.2">
      <c r="A8100" s="4"/>
    </row>
    <row r="8101" spans="1:1" x14ac:dyDescent="0.2">
      <c r="A8101" s="4"/>
    </row>
    <row r="8102" spans="1:1" x14ac:dyDescent="0.2">
      <c r="A8102" s="4"/>
    </row>
    <row r="8103" spans="1:1" x14ac:dyDescent="0.2">
      <c r="A8103" s="4"/>
    </row>
    <row r="8104" spans="1:1" x14ac:dyDescent="0.2">
      <c r="A8104" s="4"/>
    </row>
    <row r="8105" spans="1:1" x14ac:dyDescent="0.2">
      <c r="A8105" s="4"/>
    </row>
    <row r="8106" spans="1:1" x14ac:dyDescent="0.2">
      <c r="A8106" s="4"/>
    </row>
    <row r="8107" spans="1:1" x14ac:dyDescent="0.2">
      <c r="A8107" s="4"/>
    </row>
    <row r="8108" spans="1:1" x14ac:dyDescent="0.2">
      <c r="A8108" s="4"/>
    </row>
    <row r="8109" spans="1:1" x14ac:dyDescent="0.2">
      <c r="A8109" s="4"/>
    </row>
    <row r="8110" spans="1:1" x14ac:dyDescent="0.2">
      <c r="A8110" s="4"/>
    </row>
    <row r="8111" spans="1:1" x14ac:dyDescent="0.2">
      <c r="A8111" s="4"/>
    </row>
    <row r="8112" spans="1:1" x14ac:dyDescent="0.2">
      <c r="A8112" s="4"/>
    </row>
    <row r="8113" spans="1:1" x14ac:dyDescent="0.2">
      <c r="A8113" s="4"/>
    </row>
    <row r="8114" spans="1:1" x14ac:dyDescent="0.2">
      <c r="A8114" s="4"/>
    </row>
    <row r="8115" spans="1:1" x14ac:dyDescent="0.2">
      <c r="A8115" s="4"/>
    </row>
    <row r="8116" spans="1:1" x14ac:dyDescent="0.2">
      <c r="A8116" s="4"/>
    </row>
    <row r="8117" spans="1:1" x14ac:dyDescent="0.2">
      <c r="A8117" s="4"/>
    </row>
    <row r="8118" spans="1:1" x14ac:dyDescent="0.2">
      <c r="A8118" s="4"/>
    </row>
    <row r="8119" spans="1:1" x14ac:dyDescent="0.2">
      <c r="A8119" s="4"/>
    </row>
    <row r="8120" spans="1:1" x14ac:dyDescent="0.2">
      <c r="A8120" s="4"/>
    </row>
    <row r="8121" spans="1:1" x14ac:dyDescent="0.2">
      <c r="A8121" s="4"/>
    </row>
    <row r="8122" spans="1:1" x14ac:dyDescent="0.2">
      <c r="A8122" s="4"/>
    </row>
    <row r="8123" spans="1:1" x14ac:dyDescent="0.2">
      <c r="A8123" s="4"/>
    </row>
    <row r="8124" spans="1:1" x14ac:dyDescent="0.2">
      <c r="A8124" s="4"/>
    </row>
    <row r="8125" spans="1:1" x14ac:dyDescent="0.2">
      <c r="A8125" s="4"/>
    </row>
    <row r="8126" spans="1:1" x14ac:dyDescent="0.2">
      <c r="A8126" s="4"/>
    </row>
    <row r="8127" spans="1:1" x14ac:dyDescent="0.2">
      <c r="A8127" s="4"/>
    </row>
    <row r="8128" spans="1:1" x14ac:dyDescent="0.2">
      <c r="A8128" s="4"/>
    </row>
    <row r="8129" spans="1:1" x14ac:dyDescent="0.2">
      <c r="A8129" s="4"/>
    </row>
    <row r="8130" spans="1:1" x14ac:dyDescent="0.2">
      <c r="A8130" s="4"/>
    </row>
    <row r="8131" spans="1:1" x14ac:dyDescent="0.2">
      <c r="A8131" s="4"/>
    </row>
    <row r="8132" spans="1:1" x14ac:dyDescent="0.2">
      <c r="A8132" s="4"/>
    </row>
    <row r="8133" spans="1:1" x14ac:dyDescent="0.2">
      <c r="A8133" s="4"/>
    </row>
    <row r="8134" spans="1:1" x14ac:dyDescent="0.2">
      <c r="A8134" s="4"/>
    </row>
    <row r="8135" spans="1:1" x14ac:dyDescent="0.2">
      <c r="A8135" s="4"/>
    </row>
    <row r="8136" spans="1:1" x14ac:dyDescent="0.2">
      <c r="A8136" s="4"/>
    </row>
    <row r="8137" spans="1:1" x14ac:dyDescent="0.2">
      <c r="A8137" s="4"/>
    </row>
    <row r="8138" spans="1:1" x14ac:dyDescent="0.2">
      <c r="A8138" s="4"/>
    </row>
    <row r="8139" spans="1:1" x14ac:dyDescent="0.2">
      <c r="A8139" s="4"/>
    </row>
    <row r="8140" spans="1:1" x14ac:dyDescent="0.2">
      <c r="A8140" s="4"/>
    </row>
    <row r="8141" spans="1:1" x14ac:dyDescent="0.2">
      <c r="A8141" s="4"/>
    </row>
    <row r="8142" spans="1:1" x14ac:dyDescent="0.2">
      <c r="A8142" s="4"/>
    </row>
    <row r="8143" spans="1:1" x14ac:dyDescent="0.2">
      <c r="A8143" s="4"/>
    </row>
    <row r="8144" spans="1:1" x14ac:dyDescent="0.2">
      <c r="A8144" s="4"/>
    </row>
    <row r="8145" spans="1:1" x14ac:dyDescent="0.2">
      <c r="A8145" s="4"/>
    </row>
    <row r="8146" spans="1:1" x14ac:dyDescent="0.2">
      <c r="A8146" s="4"/>
    </row>
    <row r="8147" spans="1:1" x14ac:dyDescent="0.2">
      <c r="A8147" s="4"/>
    </row>
    <row r="8148" spans="1:1" x14ac:dyDescent="0.2">
      <c r="A8148" s="4"/>
    </row>
    <row r="8149" spans="1:1" x14ac:dyDescent="0.2">
      <c r="A8149" s="4"/>
    </row>
    <row r="8150" spans="1:1" x14ac:dyDescent="0.2">
      <c r="A8150" s="4"/>
    </row>
    <row r="8151" spans="1:1" x14ac:dyDescent="0.2">
      <c r="A8151" s="4"/>
    </row>
    <row r="8152" spans="1:1" x14ac:dyDescent="0.2">
      <c r="A8152" s="4"/>
    </row>
    <row r="8153" spans="1:1" x14ac:dyDescent="0.2">
      <c r="A8153" s="4"/>
    </row>
    <row r="8154" spans="1:1" x14ac:dyDescent="0.2">
      <c r="A8154" s="4"/>
    </row>
    <row r="8155" spans="1:1" x14ac:dyDescent="0.2">
      <c r="A8155" s="4"/>
    </row>
    <row r="8156" spans="1:1" x14ac:dyDescent="0.2">
      <c r="A8156" s="4"/>
    </row>
    <row r="8157" spans="1:1" x14ac:dyDescent="0.2">
      <c r="A8157" s="4"/>
    </row>
    <row r="8158" spans="1:1" x14ac:dyDescent="0.2">
      <c r="A8158" s="4"/>
    </row>
    <row r="8159" spans="1:1" x14ac:dyDescent="0.2">
      <c r="A8159" s="4"/>
    </row>
    <row r="8160" spans="1:1" x14ac:dyDescent="0.2">
      <c r="A8160" s="4"/>
    </row>
    <row r="8161" spans="1:1" x14ac:dyDescent="0.2">
      <c r="A8161" s="4"/>
    </row>
    <row r="8162" spans="1:1" x14ac:dyDescent="0.2">
      <c r="A8162" s="4"/>
    </row>
    <row r="8163" spans="1:1" x14ac:dyDescent="0.2">
      <c r="A8163" s="4"/>
    </row>
    <row r="8164" spans="1:1" x14ac:dyDescent="0.2">
      <c r="A8164" s="4"/>
    </row>
    <row r="8165" spans="1:1" x14ac:dyDescent="0.2">
      <c r="A8165" s="4"/>
    </row>
    <row r="8166" spans="1:1" x14ac:dyDescent="0.2">
      <c r="A8166" s="4"/>
    </row>
    <row r="8167" spans="1:1" x14ac:dyDescent="0.2">
      <c r="A8167" s="4"/>
    </row>
    <row r="8168" spans="1:1" x14ac:dyDescent="0.2">
      <c r="A8168" s="4"/>
    </row>
    <row r="8169" spans="1:1" x14ac:dyDescent="0.2">
      <c r="A8169" s="4"/>
    </row>
    <row r="8170" spans="1:1" x14ac:dyDescent="0.2">
      <c r="A8170" s="4"/>
    </row>
    <row r="8171" spans="1:1" x14ac:dyDescent="0.2">
      <c r="A8171" s="4"/>
    </row>
    <row r="8172" spans="1:1" x14ac:dyDescent="0.2">
      <c r="A8172" s="4"/>
    </row>
    <row r="8173" spans="1:1" x14ac:dyDescent="0.2">
      <c r="A8173" s="4"/>
    </row>
    <row r="8174" spans="1:1" x14ac:dyDescent="0.2">
      <c r="A8174" s="4"/>
    </row>
    <row r="8175" spans="1:1" x14ac:dyDescent="0.2">
      <c r="A8175" s="4"/>
    </row>
    <row r="8176" spans="1:1" x14ac:dyDescent="0.2">
      <c r="A8176" s="4"/>
    </row>
    <row r="8177" spans="1:1" x14ac:dyDescent="0.2">
      <c r="A8177" s="4"/>
    </row>
    <row r="8178" spans="1:1" x14ac:dyDescent="0.2">
      <c r="A8178" s="4"/>
    </row>
    <row r="8179" spans="1:1" x14ac:dyDescent="0.2">
      <c r="A8179" s="4"/>
    </row>
    <row r="8180" spans="1:1" x14ac:dyDescent="0.2">
      <c r="A8180" s="4"/>
    </row>
    <row r="8181" spans="1:1" x14ac:dyDescent="0.2">
      <c r="A8181" s="4"/>
    </row>
    <row r="8182" spans="1:1" x14ac:dyDescent="0.2">
      <c r="A8182" s="4"/>
    </row>
    <row r="8183" spans="1:1" x14ac:dyDescent="0.2">
      <c r="A8183" s="4"/>
    </row>
    <row r="8184" spans="1:1" x14ac:dyDescent="0.2">
      <c r="A8184" s="4"/>
    </row>
    <row r="8185" spans="1:1" x14ac:dyDescent="0.2">
      <c r="A8185" s="4"/>
    </row>
    <row r="8186" spans="1:1" x14ac:dyDescent="0.2">
      <c r="A8186" s="4"/>
    </row>
    <row r="8187" spans="1:1" x14ac:dyDescent="0.2">
      <c r="A8187" s="4"/>
    </row>
    <row r="8188" spans="1:1" x14ac:dyDescent="0.2">
      <c r="A8188" s="4"/>
    </row>
    <row r="8189" spans="1:1" x14ac:dyDescent="0.2">
      <c r="A8189" s="4"/>
    </row>
    <row r="8190" spans="1:1" x14ac:dyDescent="0.2">
      <c r="A8190" s="4"/>
    </row>
    <row r="8191" spans="1:1" x14ac:dyDescent="0.2">
      <c r="A8191" s="4"/>
    </row>
    <row r="8192" spans="1:1" x14ac:dyDescent="0.2">
      <c r="A8192" s="4"/>
    </row>
    <row r="8193" spans="1:1" x14ac:dyDescent="0.2">
      <c r="A8193" s="4"/>
    </row>
    <row r="8194" spans="1:1" x14ac:dyDescent="0.2">
      <c r="A8194" s="4"/>
    </row>
    <row r="8195" spans="1:1" x14ac:dyDescent="0.2">
      <c r="A8195" s="4"/>
    </row>
    <row r="8196" spans="1:1" x14ac:dyDescent="0.2">
      <c r="A8196" s="4"/>
    </row>
    <row r="8197" spans="1:1" x14ac:dyDescent="0.2">
      <c r="A8197" s="4"/>
    </row>
    <row r="8198" spans="1:1" x14ac:dyDescent="0.2">
      <c r="A8198" s="4"/>
    </row>
    <row r="8199" spans="1:1" x14ac:dyDescent="0.2">
      <c r="A8199" s="4"/>
    </row>
    <row r="8200" spans="1:1" x14ac:dyDescent="0.2">
      <c r="A8200" s="4"/>
    </row>
    <row r="8201" spans="1:1" x14ac:dyDescent="0.2">
      <c r="A8201" s="4"/>
    </row>
    <row r="8202" spans="1:1" x14ac:dyDescent="0.2">
      <c r="A8202" s="4"/>
    </row>
    <row r="8203" spans="1:1" x14ac:dyDescent="0.2">
      <c r="A8203" s="4"/>
    </row>
    <row r="8204" spans="1:1" x14ac:dyDescent="0.2">
      <c r="A8204" s="4"/>
    </row>
    <row r="8205" spans="1:1" x14ac:dyDescent="0.2">
      <c r="A8205" s="4"/>
    </row>
    <row r="8206" spans="1:1" x14ac:dyDescent="0.2">
      <c r="A8206" s="4"/>
    </row>
    <row r="8207" spans="1:1" x14ac:dyDescent="0.2">
      <c r="A8207" s="4"/>
    </row>
    <row r="8208" spans="1:1" x14ac:dyDescent="0.2">
      <c r="A8208" s="4"/>
    </row>
    <row r="8209" spans="1:1" x14ac:dyDescent="0.2">
      <c r="A8209" s="4"/>
    </row>
    <row r="8210" spans="1:1" x14ac:dyDescent="0.2">
      <c r="A8210" s="4"/>
    </row>
    <row r="8211" spans="1:1" x14ac:dyDescent="0.2">
      <c r="A8211" s="4"/>
    </row>
    <row r="8212" spans="1:1" x14ac:dyDescent="0.2">
      <c r="A8212" s="4"/>
    </row>
    <row r="8213" spans="1:1" x14ac:dyDescent="0.2">
      <c r="A8213" s="4"/>
    </row>
    <row r="8214" spans="1:1" x14ac:dyDescent="0.2">
      <c r="A8214" s="4"/>
    </row>
    <row r="8215" spans="1:1" x14ac:dyDescent="0.2">
      <c r="A8215" s="4"/>
    </row>
    <row r="8216" spans="1:1" x14ac:dyDescent="0.2">
      <c r="A8216" s="4"/>
    </row>
    <row r="8217" spans="1:1" x14ac:dyDescent="0.2">
      <c r="A8217" s="4"/>
    </row>
    <row r="8218" spans="1:1" x14ac:dyDescent="0.2">
      <c r="A8218" s="4"/>
    </row>
    <row r="8219" spans="1:1" x14ac:dyDescent="0.2">
      <c r="A8219" s="4"/>
    </row>
    <row r="8220" spans="1:1" x14ac:dyDescent="0.2">
      <c r="A8220" s="4"/>
    </row>
    <row r="8221" spans="1:1" x14ac:dyDescent="0.2">
      <c r="A8221" s="4"/>
    </row>
    <row r="8222" spans="1:1" x14ac:dyDescent="0.2">
      <c r="A8222" s="4"/>
    </row>
    <row r="8223" spans="1:1" x14ac:dyDescent="0.2">
      <c r="A8223" s="4"/>
    </row>
    <row r="8224" spans="1:1" x14ac:dyDescent="0.2">
      <c r="A8224" s="4"/>
    </row>
    <row r="8225" spans="1:1" x14ac:dyDescent="0.2">
      <c r="A8225" s="4"/>
    </row>
    <row r="8226" spans="1:1" x14ac:dyDescent="0.2">
      <c r="A8226" s="4"/>
    </row>
    <row r="8227" spans="1:1" x14ac:dyDescent="0.2">
      <c r="A8227" s="4"/>
    </row>
    <row r="8228" spans="1:1" x14ac:dyDescent="0.2">
      <c r="A8228" s="4"/>
    </row>
    <row r="8229" spans="1:1" x14ac:dyDescent="0.2">
      <c r="A8229" s="4"/>
    </row>
    <row r="8230" spans="1:1" x14ac:dyDescent="0.2">
      <c r="A8230" s="4"/>
    </row>
    <row r="8231" spans="1:1" x14ac:dyDescent="0.2">
      <c r="A8231" s="4"/>
    </row>
    <row r="8232" spans="1:1" x14ac:dyDescent="0.2">
      <c r="A8232" s="4"/>
    </row>
    <row r="8233" spans="1:1" x14ac:dyDescent="0.2">
      <c r="A8233" s="4"/>
    </row>
    <row r="8234" spans="1:1" x14ac:dyDescent="0.2">
      <c r="A8234" s="4"/>
    </row>
    <row r="8235" spans="1:1" x14ac:dyDescent="0.2">
      <c r="A8235" s="4"/>
    </row>
    <row r="8236" spans="1:1" x14ac:dyDescent="0.2">
      <c r="A8236" s="4"/>
    </row>
    <row r="8237" spans="1:1" x14ac:dyDescent="0.2">
      <c r="A8237" s="4"/>
    </row>
    <row r="8238" spans="1:1" x14ac:dyDescent="0.2">
      <c r="A8238" s="4"/>
    </row>
    <row r="8239" spans="1:1" x14ac:dyDescent="0.2">
      <c r="A8239" s="4"/>
    </row>
    <row r="8240" spans="1:1" x14ac:dyDescent="0.2">
      <c r="A8240" s="4"/>
    </row>
    <row r="8241" spans="1:1" x14ac:dyDescent="0.2">
      <c r="A8241" s="4"/>
    </row>
    <row r="8242" spans="1:1" x14ac:dyDescent="0.2">
      <c r="A8242" s="4"/>
    </row>
    <row r="8243" spans="1:1" x14ac:dyDescent="0.2">
      <c r="A8243" s="4"/>
    </row>
    <row r="8244" spans="1:1" x14ac:dyDescent="0.2">
      <c r="A8244" s="4"/>
    </row>
    <row r="8245" spans="1:1" x14ac:dyDescent="0.2">
      <c r="A8245" s="4"/>
    </row>
    <row r="8246" spans="1:1" x14ac:dyDescent="0.2">
      <c r="A8246" s="4"/>
    </row>
    <row r="8247" spans="1:1" x14ac:dyDescent="0.2">
      <c r="A8247" s="4"/>
    </row>
    <row r="8248" spans="1:1" x14ac:dyDescent="0.2">
      <c r="A8248" s="4"/>
    </row>
    <row r="8249" spans="1:1" x14ac:dyDescent="0.2">
      <c r="A8249" s="4"/>
    </row>
    <row r="8250" spans="1:1" x14ac:dyDescent="0.2">
      <c r="A8250" s="4"/>
    </row>
    <row r="8251" spans="1:1" x14ac:dyDescent="0.2">
      <c r="A8251" s="4"/>
    </row>
    <row r="8252" spans="1:1" x14ac:dyDescent="0.2">
      <c r="A8252" s="4"/>
    </row>
    <row r="8253" spans="1:1" x14ac:dyDescent="0.2">
      <c r="A8253" s="4"/>
    </row>
    <row r="8254" spans="1:1" x14ac:dyDescent="0.2">
      <c r="A8254" s="4"/>
    </row>
    <row r="8255" spans="1:1" x14ac:dyDescent="0.2">
      <c r="A8255" s="4"/>
    </row>
    <row r="8256" spans="1:1" x14ac:dyDescent="0.2">
      <c r="A8256" s="4"/>
    </row>
    <row r="8257" spans="1:1" x14ac:dyDescent="0.2">
      <c r="A8257" s="4"/>
    </row>
    <row r="8258" spans="1:1" x14ac:dyDescent="0.2">
      <c r="A8258" s="4"/>
    </row>
    <row r="8259" spans="1:1" x14ac:dyDescent="0.2">
      <c r="A8259" s="4"/>
    </row>
    <row r="8260" spans="1:1" x14ac:dyDescent="0.2">
      <c r="A8260" s="4"/>
    </row>
    <row r="8261" spans="1:1" x14ac:dyDescent="0.2">
      <c r="A8261" s="4"/>
    </row>
    <row r="8262" spans="1:1" x14ac:dyDescent="0.2">
      <c r="A8262" s="4"/>
    </row>
    <row r="8263" spans="1:1" x14ac:dyDescent="0.2">
      <c r="A8263" s="4"/>
    </row>
    <row r="8264" spans="1:1" x14ac:dyDescent="0.2">
      <c r="A8264" s="4"/>
    </row>
    <row r="8265" spans="1:1" x14ac:dyDescent="0.2">
      <c r="A8265" s="4"/>
    </row>
    <row r="8266" spans="1:1" x14ac:dyDescent="0.2">
      <c r="A8266" s="4"/>
    </row>
    <row r="8267" spans="1:1" x14ac:dyDescent="0.2">
      <c r="A8267" s="4"/>
    </row>
    <row r="8268" spans="1:1" x14ac:dyDescent="0.2">
      <c r="A8268" s="4"/>
    </row>
    <row r="8269" spans="1:1" x14ac:dyDescent="0.2">
      <c r="A8269" s="4"/>
    </row>
    <row r="8270" spans="1:1" x14ac:dyDescent="0.2">
      <c r="A8270" s="4"/>
    </row>
    <row r="8271" spans="1:1" x14ac:dyDescent="0.2">
      <c r="A8271" s="4"/>
    </row>
    <row r="8272" spans="1:1" x14ac:dyDescent="0.2">
      <c r="A8272" s="4"/>
    </row>
    <row r="8273" spans="1:1" x14ac:dyDescent="0.2">
      <c r="A8273" s="4"/>
    </row>
    <row r="8274" spans="1:1" x14ac:dyDescent="0.2">
      <c r="A8274" s="4"/>
    </row>
    <row r="8275" spans="1:1" x14ac:dyDescent="0.2">
      <c r="A8275" s="4"/>
    </row>
    <row r="8276" spans="1:1" x14ac:dyDescent="0.2">
      <c r="A8276" s="4"/>
    </row>
    <row r="8277" spans="1:1" x14ac:dyDescent="0.2">
      <c r="A8277" s="4"/>
    </row>
    <row r="8278" spans="1:1" x14ac:dyDescent="0.2">
      <c r="A8278" s="4"/>
    </row>
    <row r="8279" spans="1:1" x14ac:dyDescent="0.2">
      <c r="A8279" s="4"/>
    </row>
    <row r="8280" spans="1:1" x14ac:dyDescent="0.2">
      <c r="A8280" s="4"/>
    </row>
    <row r="8281" spans="1:1" x14ac:dyDescent="0.2">
      <c r="A8281" s="4"/>
    </row>
    <row r="8282" spans="1:1" x14ac:dyDescent="0.2">
      <c r="A8282" s="4"/>
    </row>
    <row r="8283" spans="1:1" x14ac:dyDescent="0.2">
      <c r="A8283" s="4"/>
    </row>
    <row r="8284" spans="1:1" x14ac:dyDescent="0.2">
      <c r="A8284" s="4"/>
    </row>
    <row r="8285" spans="1:1" x14ac:dyDescent="0.2">
      <c r="A8285" s="4"/>
    </row>
    <row r="8286" spans="1:1" x14ac:dyDescent="0.2">
      <c r="A8286" s="4"/>
    </row>
    <row r="8287" spans="1:1" x14ac:dyDescent="0.2">
      <c r="A8287" s="4"/>
    </row>
    <row r="8288" spans="1:1" x14ac:dyDescent="0.2">
      <c r="A8288" s="4"/>
    </row>
    <row r="8289" spans="1:1" x14ac:dyDescent="0.2">
      <c r="A8289" s="4"/>
    </row>
    <row r="8290" spans="1:1" x14ac:dyDescent="0.2">
      <c r="A8290" s="4"/>
    </row>
    <row r="8291" spans="1:1" x14ac:dyDescent="0.2">
      <c r="A8291" s="4"/>
    </row>
    <row r="8292" spans="1:1" x14ac:dyDescent="0.2">
      <c r="A8292" s="4"/>
    </row>
    <row r="8293" spans="1:1" x14ac:dyDescent="0.2">
      <c r="A8293" s="4"/>
    </row>
    <row r="8294" spans="1:1" x14ac:dyDescent="0.2">
      <c r="A8294" s="4"/>
    </row>
    <row r="8295" spans="1:1" x14ac:dyDescent="0.2">
      <c r="A8295" s="4"/>
    </row>
    <row r="8296" spans="1:1" x14ac:dyDescent="0.2">
      <c r="A8296" s="4"/>
    </row>
    <row r="8297" spans="1:1" x14ac:dyDescent="0.2">
      <c r="A8297" s="4"/>
    </row>
    <row r="8298" spans="1:1" x14ac:dyDescent="0.2">
      <c r="A8298" s="4"/>
    </row>
    <row r="8299" spans="1:1" x14ac:dyDescent="0.2">
      <c r="A8299" s="4"/>
    </row>
    <row r="8300" spans="1:1" x14ac:dyDescent="0.2">
      <c r="A8300" s="4"/>
    </row>
    <row r="8301" spans="1:1" x14ac:dyDescent="0.2">
      <c r="A8301" s="4"/>
    </row>
    <row r="8302" spans="1:1" x14ac:dyDescent="0.2">
      <c r="A8302" s="4"/>
    </row>
    <row r="8303" spans="1:1" x14ac:dyDescent="0.2">
      <c r="A8303" s="4"/>
    </row>
    <row r="8304" spans="1:1" x14ac:dyDescent="0.2">
      <c r="A8304" s="4"/>
    </row>
    <row r="8305" spans="1:1" x14ac:dyDescent="0.2">
      <c r="A8305" s="4"/>
    </row>
    <row r="8306" spans="1:1" x14ac:dyDescent="0.2">
      <c r="A8306" s="4"/>
    </row>
    <row r="8307" spans="1:1" x14ac:dyDescent="0.2">
      <c r="A8307" s="4"/>
    </row>
    <row r="8308" spans="1:1" x14ac:dyDescent="0.2">
      <c r="A8308" s="4"/>
    </row>
    <row r="8309" spans="1:1" x14ac:dyDescent="0.2">
      <c r="A8309" s="4"/>
    </row>
    <row r="8310" spans="1:1" x14ac:dyDescent="0.2">
      <c r="A8310" s="4"/>
    </row>
    <row r="8311" spans="1:1" x14ac:dyDescent="0.2">
      <c r="A8311" s="4"/>
    </row>
    <row r="8312" spans="1:1" x14ac:dyDescent="0.2">
      <c r="A8312" s="4"/>
    </row>
    <row r="8313" spans="1:1" x14ac:dyDescent="0.2">
      <c r="A8313" s="4"/>
    </row>
    <row r="8314" spans="1:1" x14ac:dyDescent="0.2">
      <c r="A8314" s="4"/>
    </row>
    <row r="8315" spans="1:1" x14ac:dyDescent="0.2">
      <c r="A8315" s="4"/>
    </row>
    <row r="8316" spans="1:1" x14ac:dyDescent="0.2">
      <c r="A8316" s="4"/>
    </row>
    <row r="8317" spans="1:1" x14ac:dyDescent="0.2">
      <c r="A8317" s="4"/>
    </row>
    <row r="8318" spans="1:1" x14ac:dyDescent="0.2">
      <c r="A8318" s="4"/>
    </row>
    <row r="8319" spans="1:1" x14ac:dyDescent="0.2">
      <c r="A8319" s="4"/>
    </row>
    <row r="8320" spans="1:1" x14ac:dyDescent="0.2">
      <c r="A8320" s="4"/>
    </row>
    <row r="8321" spans="1:1" x14ac:dyDescent="0.2">
      <c r="A8321" s="4"/>
    </row>
    <row r="8322" spans="1:1" x14ac:dyDescent="0.2">
      <c r="A8322" s="4"/>
    </row>
    <row r="8323" spans="1:1" x14ac:dyDescent="0.2">
      <c r="A8323" s="4"/>
    </row>
    <row r="8324" spans="1:1" x14ac:dyDescent="0.2">
      <c r="A8324" s="4"/>
    </row>
    <row r="8325" spans="1:1" x14ac:dyDescent="0.2">
      <c r="A8325" s="4"/>
    </row>
    <row r="8326" spans="1:1" x14ac:dyDescent="0.2">
      <c r="A8326" s="4"/>
    </row>
    <row r="8327" spans="1:1" x14ac:dyDescent="0.2">
      <c r="A8327" s="4"/>
    </row>
    <row r="8328" spans="1:1" x14ac:dyDescent="0.2">
      <c r="A8328" s="4"/>
    </row>
    <row r="8329" spans="1:1" x14ac:dyDescent="0.2">
      <c r="A8329" s="4"/>
    </row>
    <row r="8330" spans="1:1" x14ac:dyDescent="0.2">
      <c r="A8330" s="4"/>
    </row>
    <row r="8331" spans="1:1" x14ac:dyDescent="0.2">
      <c r="A8331" s="4"/>
    </row>
    <row r="8332" spans="1:1" x14ac:dyDescent="0.2">
      <c r="A8332" s="4"/>
    </row>
    <row r="8333" spans="1:1" x14ac:dyDescent="0.2">
      <c r="A8333" s="4"/>
    </row>
    <row r="8334" spans="1:1" x14ac:dyDescent="0.2">
      <c r="A8334" s="4"/>
    </row>
    <row r="8335" spans="1:1" x14ac:dyDescent="0.2">
      <c r="A8335" s="4"/>
    </row>
    <row r="8336" spans="1:1" x14ac:dyDescent="0.2">
      <c r="A8336" s="4"/>
    </row>
    <row r="8337" spans="1:1" x14ac:dyDescent="0.2">
      <c r="A8337" s="4"/>
    </row>
    <row r="8338" spans="1:1" x14ac:dyDescent="0.2">
      <c r="A8338" s="4"/>
    </row>
    <row r="8339" spans="1:1" x14ac:dyDescent="0.2">
      <c r="A8339" s="4"/>
    </row>
    <row r="8340" spans="1:1" x14ac:dyDescent="0.2">
      <c r="A8340" s="4"/>
    </row>
    <row r="8341" spans="1:1" x14ac:dyDescent="0.2">
      <c r="A8341" s="4"/>
    </row>
    <row r="8342" spans="1:1" x14ac:dyDescent="0.2">
      <c r="A8342" s="4"/>
    </row>
    <row r="8343" spans="1:1" x14ac:dyDescent="0.2">
      <c r="A8343" s="4"/>
    </row>
    <row r="8344" spans="1:1" x14ac:dyDescent="0.2">
      <c r="A8344" s="4"/>
    </row>
    <row r="8345" spans="1:1" x14ac:dyDescent="0.2">
      <c r="A8345" s="4"/>
    </row>
    <row r="8346" spans="1:1" x14ac:dyDescent="0.2">
      <c r="A8346" s="4"/>
    </row>
    <row r="8347" spans="1:1" x14ac:dyDescent="0.2">
      <c r="A8347" s="4"/>
    </row>
    <row r="8348" spans="1:1" x14ac:dyDescent="0.2">
      <c r="A8348" s="4"/>
    </row>
    <row r="8349" spans="1:1" x14ac:dyDescent="0.2">
      <c r="A8349" s="4"/>
    </row>
    <row r="8350" spans="1:1" x14ac:dyDescent="0.2">
      <c r="A8350" s="4"/>
    </row>
    <row r="8351" spans="1:1" x14ac:dyDescent="0.2">
      <c r="A8351" s="4"/>
    </row>
    <row r="8352" spans="1:1" x14ac:dyDescent="0.2">
      <c r="A8352" s="4"/>
    </row>
    <row r="8353" spans="1:1" x14ac:dyDescent="0.2">
      <c r="A8353" s="4"/>
    </row>
    <row r="8354" spans="1:1" x14ac:dyDescent="0.2">
      <c r="A8354" s="4"/>
    </row>
    <row r="8355" spans="1:1" x14ac:dyDescent="0.2">
      <c r="A8355" s="4"/>
    </row>
    <row r="8356" spans="1:1" x14ac:dyDescent="0.2">
      <c r="A8356" s="4"/>
    </row>
    <row r="8357" spans="1:1" x14ac:dyDescent="0.2">
      <c r="A8357" s="4"/>
    </row>
    <row r="8358" spans="1:1" x14ac:dyDescent="0.2">
      <c r="A8358" s="4"/>
    </row>
    <row r="8359" spans="1:1" x14ac:dyDescent="0.2">
      <c r="A8359" s="4"/>
    </row>
    <row r="8360" spans="1:1" x14ac:dyDescent="0.2">
      <c r="A8360" s="4"/>
    </row>
    <row r="8361" spans="1:1" x14ac:dyDescent="0.2">
      <c r="A8361" s="4"/>
    </row>
    <row r="8362" spans="1:1" x14ac:dyDescent="0.2">
      <c r="A8362" s="4"/>
    </row>
    <row r="8363" spans="1:1" x14ac:dyDescent="0.2">
      <c r="A8363" s="4"/>
    </row>
    <row r="8364" spans="1:1" x14ac:dyDescent="0.2">
      <c r="A8364" s="4"/>
    </row>
    <row r="8365" spans="1:1" x14ac:dyDescent="0.2">
      <c r="A8365" s="4"/>
    </row>
    <row r="8366" spans="1:1" x14ac:dyDescent="0.2">
      <c r="A8366" s="4"/>
    </row>
    <row r="8367" spans="1:1" x14ac:dyDescent="0.2">
      <c r="A8367" s="4"/>
    </row>
    <row r="8368" spans="1:1" x14ac:dyDescent="0.2">
      <c r="A8368" s="4"/>
    </row>
    <row r="8369" spans="1:1" x14ac:dyDescent="0.2">
      <c r="A8369" s="4"/>
    </row>
    <row r="8370" spans="1:1" x14ac:dyDescent="0.2">
      <c r="A8370" s="4"/>
    </row>
    <row r="8371" spans="1:1" x14ac:dyDescent="0.2">
      <c r="A8371" s="4"/>
    </row>
    <row r="8372" spans="1:1" x14ac:dyDescent="0.2">
      <c r="A8372" s="4"/>
    </row>
    <row r="8373" spans="1:1" x14ac:dyDescent="0.2">
      <c r="A8373" s="4"/>
    </row>
    <row r="8374" spans="1:1" x14ac:dyDescent="0.2">
      <c r="A8374" s="4"/>
    </row>
    <row r="8375" spans="1:1" x14ac:dyDescent="0.2">
      <c r="A8375" s="4"/>
    </row>
    <row r="8376" spans="1:1" x14ac:dyDescent="0.2">
      <c r="A8376" s="4"/>
    </row>
    <row r="8377" spans="1:1" x14ac:dyDescent="0.2">
      <c r="A8377" s="4"/>
    </row>
    <row r="8378" spans="1:1" x14ac:dyDescent="0.2">
      <c r="A8378" s="4"/>
    </row>
    <row r="8379" spans="1:1" x14ac:dyDescent="0.2">
      <c r="A8379" s="4"/>
    </row>
    <row r="8380" spans="1:1" x14ac:dyDescent="0.2">
      <c r="A8380" s="4"/>
    </row>
    <row r="8381" spans="1:1" x14ac:dyDescent="0.2">
      <c r="A8381" s="4"/>
    </row>
    <row r="8382" spans="1:1" x14ac:dyDescent="0.2">
      <c r="A8382" s="4"/>
    </row>
    <row r="8383" spans="1:1" x14ac:dyDescent="0.2">
      <c r="A8383" s="4"/>
    </row>
    <row r="8384" spans="1:1" x14ac:dyDescent="0.2">
      <c r="A8384" s="4"/>
    </row>
    <row r="8385" spans="1:1" x14ac:dyDescent="0.2">
      <c r="A8385" s="4"/>
    </row>
    <row r="8386" spans="1:1" x14ac:dyDescent="0.2">
      <c r="A8386" s="4"/>
    </row>
    <row r="8387" spans="1:1" x14ac:dyDescent="0.2">
      <c r="A8387" s="4"/>
    </row>
    <row r="8388" spans="1:1" x14ac:dyDescent="0.2">
      <c r="A8388" s="4"/>
    </row>
    <row r="8389" spans="1:1" x14ac:dyDescent="0.2">
      <c r="A8389" s="4"/>
    </row>
    <row r="8390" spans="1:1" x14ac:dyDescent="0.2">
      <c r="A8390" s="4"/>
    </row>
    <row r="8391" spans="1:1" x14ac:dyDescent="0.2">
      <c r="A8391" s="4"/>
    </row>
    <row r="8392" spans="1:1" x14ac:dyDescent="0.2">
      <c r="A8392" s="4"/>
    </row>
    <row r="8393" spans="1:1" x14ac:dyDescent="0.2">
      <c r="A8393" s="4"/>
    </row>
    <row r="8394" spans="1:1" x14ac:dyDescent="0.2">
      <c r="A8394" s="4"/>
    </row>
    <row r="8395" spans="1:1" x14ac:dyDescent="0.2">
      <c r="A8395" s="4"/>
    </row>
    <row r="8396" spans="1:1" x14ac:dyDescent="0.2">
      <c r="A8396" s="4"/>
    </row>
    <row r="8397" spans="1:1" x14ac:dyDescent="0.2">
      <c r="A8397" s="4"/>
    </row>
    <row r="8398" spans="1:1" x14ac:dyDescent="0.2">
      <c r="A8398" s="4"/>
    </row>
    <row r="8399" spans="1:1" x14ac:dyDescent="0.2">
      <c r="A8399" s="4"/>
    </row>
    <row r="8400" spans="1:1" x14ac:dyDescent="0.2">
      <c r="A8400" s="4"/>
    </row>
    <row r="8401" spans="1:1" x14ac:dyDescent="0.2">
      <c r="A8401" s="4"/>
    </row>
    <row r="8402" spans="1:1" x14ac:dyDescent="0.2">
      <c r="A8402" s="4"/>
    </row>
    <row r="8403" spans="1:1" x14ac:dyDescent="0.2">
      <c r="A8403" s="4"/>
    </row>
    <row r="8404" spans="1:1" x14ac:dyDescent="0.2">
      <c r="A8404" s="4"/>
    </row>
    <row r="8405" spans="1:1" x14ac:dyDescent="0.2">
      <c r="A8405" s="4"/>
    </row>
    <row r="8406" spans="1:1" x14ac:dyDescent="0.2">
      <c r="A8406" s="4"/>
    </row>
    <row r="8407" spans="1:1" x14ac:dyDescent="0.2">
      <c r="A8407" s="4"/>
    </row>
    <row r="8408" spans="1:1" x14ac:dyDescent="0.2">
      <c r="A8408" s="4"/>
    </row>
    <row r="8409" spans="1:1" x14ac:dyDescent="0.2">
      <c r="A8409" s="4"/>
    </row>
    <row r="8410" spans="1:1" x14ac:dyDescent="0.2">
      <c r="A8410" s="4"/>
    </row>
    <row r="8411" spans="1:1" x14ac:dyDescent="0.2">
      <c r="A8411" s="4"/>
    </row>
    <row r="8412" spans="1:1" x14ac:dyDescent="0.2">
      <c r="A8412" s="4"/>
    </row>
    <row r="8413" spans="1:1" x14ac:dyDescent="0.2">
      <c r="A8413" s="4"/>
    </row>
    <row r="8414" spans="1:1" x14ac:dyDescent="0.2">
      <c r="A8414" s="4"/>
    </row>
    <row r="8415" spans="1:1" x14ac:dyDescent="0.2">
      <c r="A8415" s="4"/>
    </row>
    <row r="8416" spans="1:1" x14ac:dyDescent="0.2">
      <c r="A8416" s="4"/>
    </row>
    <row r="8417" spans="1:1" x14ac:dyDescent="0.2">
      <c r="A8417" s="4"/>
    </row>
    <row r="8418" spans="1:1" x14ac:dyDescent="0.2">
      <c r="A8418" s="4"/>
    </row>
    <row r="8419" spans="1:1" x14ac:dyDescent="0.2">
      <c r="A8419" s="4"/>
    </row>
    <row r="8420" spans="1:1" x14ac:dyDescent="0.2">
      <c r="A8420" s="4"/>
    </row>
    <row r="8421" spans="1:1" x14ac:dyDescent="0.2">
      <c r="A8421" s="4"/>
    </row>
    <row r="8422" spans="1:1" x14ac:dyDescent="0.2">
      <c r="A8422" s="4"/>
    </row>
    <row r="8423" spans="1:1" x14ac:dyDescent="0.2">
      <c r="A8423" s="4"/>
    </row>
    <row r="8424" spans="1:1" x14ac:dyDescent="0.2">
      <c r="A8424" s="4"/>
    </row>
    <row r="8425" spans="1:1" x14ac:dyDescent="0.2">
      <c r="A8425" s="4"/>
    </row>
    <row r="8426" spans="1:1" x14ac:dyDescent="0.2">
      <c r="A8426" s="4"/>
    </row>
    <row r="8427" spans="1:1" x14ac:dyDescent="0.2">
      <c r="A8427" s="4"/>
    </row>
    <row r="8428" spans="1:1" x14ac:dyDescent="0.2">
      <c r="A8428" s="4"/>
    </row>
    <row r="8429" spans="1:1" x14ac:dyDescent="0.2">
      <c r="A8429" s="4"/>
    </row>
    <row r="8430" spans="1:1" x14ac:dyDescent="0.2">
      <c r="A8430" s="4"/>
    </row>
    <row r="8431" spans="1:1" x14ac:dyDescent="0.2">
      <c r="A8431" s="4"/>
    </row>
    <row r="8432" spans="1:1" x14ac:dyDescent="0.2">
      <c r="A8432" s="4"/>
    </row>
    <row r="8433" spans="1:1" x14ac:dyDescent="0.2">
      <c r="A8433" s="4"/>
    </row>
    <row r="8434" spans="1:1" x14ac:dyDescent="0.2">
      <c r="A8434" s="4"/>
    </row>
    <row r="8435" spans="1:1" x14ac:dyDescent="0.2">
      <c r="A8435" s="4"/>
    </row>
    <row r="8436" spans="1:1" x14ac:dyDescent="0.2">
      <c r="A8436" s="4"/>
    </row>
    <row r="8437" spans="1:1" x14ac:dyDescent="0.2">
      <c r="A8437" s="4"/>
    </row>
    <row r="8438" spans="1:1" x14ac:dyDescent="0.2">
      <c r="A8438" s="4"/>
    </row>
    <row r="8439" spans="1:1" x14ac:dyDescent="0.2">
      <c r="A8439" s="4"/>
    </row>
    <row r="8440" spans="1:1" x14ac:dyDescent="0.2">
      <c r="A8440" s="4"/>
    </row>
    <row r="8441" spans="1:1" x14ac:dyDescent="0.2">
      <c r="A8441" s="4"/>
    </row>
    <row r="8442" spans="1:1" x14ac:dyDescent="0.2">
      <c r="A8442" s="4"/>
    </row>
    <row r="8443" spans="1:1" x14ac:dyDescent="0.2">
      <c r="A8443" s="4"/>
    </row>
    <row r="8444" spans="1:1" x14ac:dyDescent="0.2">
      <c r="A8444" s="4"/>
    </row>
    <row r="8445" spans="1:1" x14ac:dyDescent="0.2">
      <c r="A8445" s="4"/>
    </row>
    <row r="8446" spans="1:1" x14ac:dyDescent="0.2">
      <c r="A8446" s="4"/>
    </row>
    <row r="8447" spans="1:1" x14ac:dyDescent="0.2">
      <c r="A8447" s="4"/>
    </row>
    <row r="8448" spans="1:1" x14ac:dyDescent="0.2">
      <c r="A8448" s="4"/>
    </row>
    <row r="8449" spans="1:1" x14ac:dyDescent="0.2">
      <c r="A8449" s="4"/>
    </row>
    <row r="8450" spans="1:1" x14ac:dyDescent="0.2">
      <c r="A8450" s="4"/>
    </row>
    <row r="8451" spans="1:1" x14ac:dyDescent="0.2">
      <c r="A8451" s="4"/>
    </row>
    <row r="8452" spans="1:1" x14ac:dyDescent="0.2">
      <c r="A8452" s="4"/>
    </row>
    <row r="8453" spans="1:1" x14ac:dyDescent="0.2">
      <c r="A8453" s="4"/>
    </row>
    <row r="8454" spans="1:1" x14ac:dyDescent="0.2">
      <c r="A8454" s="4"/>
    </row>
    <row r="8455" spans="1:1" x14ac:dyDescent="0.2">
      <c r="A8455" s="4"/>
    </row>
    <row r="8456" spans="1:1" x14ac:dyDescent="0.2">
      <c r="A8456" s="4"/>
    </row>
    <row r="8457" spans="1:1" x14ac:dyDescent="0.2">
      <c r="A8457" s="4"/>
    </row>
    <row r="8458" spans="1:1" x14ac:dyDescent="0.2">
      <c r="A8458" s="4"/>
    </row>
    <row r="8459" spans="1:1" x14ac:dyDescent="0.2">
      <c r="A8459" s="4"/>
    </row>
    <row r="8460" spans="1:1" x14ac:dyDescent="0.2">
      <c r="A8460" s="4"/>
    </row>
    <row r="8461" spans="1:1" x14ac:dyDescent="0.2">
      <c r="A8461" s="4"/>
    </row>
    <row r="8462" spans="1:1" x14ac:dyDescent="0.2">
      <c r="A8462" s="4"/>
    </row>
    <row r="8463" spans="1:1" x14ac:dyDescent="0.2">
      <c r="A8463" s="4"/>
    </row>
    <row r="8464" spans="1:1" x14ac:dyDescent="0.2">
      <c r="A8464" s="4"/>
    </row>
    <row r="8465" spans="1:1" x14ac:dyDescent="0.2">
      <c r="A8465" s="4"/>
    </row>
    <row r="8466" spans="1:1" x14ac:dyDescent="0.2">
      <c r="A8466" s="4"/>
    </row>
    <row r="8467" spans="1:1" x14ac:dyDescent="0.2">
      <c r="A8467" s="4"/>
    </row>
    <row r="8468" spans="1:1" x14ac:dyDescent="0.2">
      <c r="A8468" s="4"/>
    </row>
    <row r="8469" spans="1:1" x14ac:dyDescent="0.2">
      <c r="A8469" s="4"/>
    </row>
    <row r="8470" spans="1:1" x14ac:dyDescent="0.2">
      <c r="A8470" s="4"/>
    </row>
    <row r="8471" spans="1:1" x14ac:dyDescent="0.2">
      <c r="A8471" s="4"/>
    </row>
    <row r="8472" spans="1:1" x14ac:dyDescent="0.2">
      <c r="A8472" s="4"/>
    </row>
    <row r="8473" spans="1:1" x14ac:dyDescent="0.2">
      <c r="A8473" s="4"/>
    </row>
    <row r="8474" spans="1:1" x14ac:dyDescent="0.2">
      <c r="A8474" s="4"/>
    </row>
    <row r="8475" spans="1:1" x14ac:dyDescent="0.2">
      <c r="A8475" s="4"/>
    </row>
    <row r="8476" spans="1:1" x14ac:dyDescent="0.2">
      <c r="A8476" s="4"/>
    </row>
    <row r="8477" spans="1:1" x14ac:dyDescent="0.2">
      <c r="A8477" s="4"/>
    </row>
    <row r="8478" spans="1:1" x14ac:dyDescent="0.2">
      <c r="A8478" s="4"/>
    </row>
    <row r="8479" spans="1:1" x14ac:dyDescent="0.2">
      <c r="A8479" s="4"/>
    </row>
    <row r="8480" spans="1:1" x14ac:dyDescent="0.2">
      <c r="A8480" s="4"/>
    </row>
    <row r="8481" spans="1:1" x14ac:dyDescent="0.2">
      <c r="A8481" s="4"/>
    </row>
    <row r="8482" spans="1:1" x14ac:dyDescent="0.2">
      <c r="A8482" s="4"/>
    </row>
    <row r="8483" spans="1:1" x14ac:dyDescent="0.2">
      <c r="A8483" s="4"/>
    </row>
    <row r="8484" spans="1:1" x14ac:dyDescent="0.2">
      <c r="A8484" s="4"/>
    </row>
    <row r="8485" spans="1:1" x14ac:dyDescent="0.2">
      <c r="A8485" s="4"/>
    </row>
    <row r="8486" spans="1:1" x14ac:dyDescent="0.2">
      <c r="A8486" s="4"/>
    </row>
    <row r="8487" spans="1:1" x14ac:dyDescent="0.2">
      <c r="A8487" s="4"/>
    </row>
    <row r="8488" spans="1:1" x14ac:dyDescent="0.2">
      <c r="A8488" s="4"/>
    </row>
    <row r="8489" spans="1:1" x14ac:dyDescent="0.2">
      <c r="A8489" s="4"/>
    </row>
    <row r="8490" spans="1:1" x14ac:dyDescent="0.2">
      <c r="A8490" s="4"/>
    </row>
    <row r="8491" spans="1:1" x14ac:dyDescent="0.2">
      <c r="A8491" s="4"/>
    </row>
    <row r="8492" spans="1:1" x14ac:dyDescent="0.2">
      <c r="A8492" s="4"/>
    </row>
    <row r="8493" spans="1:1" x14ac:dyDescent="0.2">
      <c r="A8493" s="4"/>
    </row>
    <row r="8494" spans="1:1" x14ac:dyDescent="0.2">
      <c r="A8494" s="4"/>
    </row>
    <row r="8495" spans="1:1" x14ac:dyDescent="0.2">
      <c r="A8495" s="4"/>
    </row>
    <row r="8496" spans="1:1" x14ac:dyDescent="0.2">
      <c r="A8496" s="4"/>
    </row>
    <row r="8497" spans="1:1" x14ac:dyDescent="0.2">
      <c r="A8497" s="4"/>
    </row>
    <row r="8498" spans="1:1" x14ac:dyDescent="0.2">
      <c r="A8498" s="4"/>
    </row>
    <row r="8499" spans="1:1" x14ac:dyDescent="0.2">
      <c r="A8499" s="4"/>
    </row>
    <row r="8500" spans="1:1" x14ac:dyDescent="0.2">
      <c r="A8500" s="4"/>
    </row>
    <row r="8501" spans="1:1" x14ac:dyDescent="0.2">
      <c r="A8501" s="4"/>
    </row>
    <row r="8502" spans="1:1" x14ac:dyDescent="0.2">
      <c r="A8502" s="4"/>
    </row>
    <row r="8503" spans="1:1" x14ac:dyDescent="0.2">
      <c r="A8503" s="4"/>
    </row>
    <row r="8504" spans="1:1" x14ac:dyDescent="0.2">
      <c r="A8504" s="4"/>
    </row>
    <row r="8505" spans="1:1" x14ac:dyDescent="0.2">
      <c r="A8505" s="4"/>
    </row>
    <row r="8506" spans="1:1" x14ac:dyDescent="0.2">
      <c r="A8506" s="4"/>
    </row>
    <row r="8507" spans="1:1" x14ac:dyDescent="0.2">
      <c r="A8507" s="4"/>
    </row>
    <row r="8508" spans="1:1" x14ac:dyDescent="0.2">
      <c r="A8508" s="4"/>
    </row>
    <row r="8509" spans="1:1" x14ac:dyDescent="0.2">
      <c r="A8509" s="4"/>
    </row>
    <row r="8510" spans="1:1" x14ac:dyDescent="0.2">
      <c r="A8510" s="4"/>
    </row>
    <row r="8511" spans="1:1" x14ac:dyDescent="0.2">
      <c r="A8511" s="4"/>
    </row>
    <row r="8512" spans="1:1" x14ac:dyDescent="0.2">
      <c r="A8512" s="4"/>
    </row>
    <row r="8513" spans="1:1" x14ac:dyDescent="0.2">
      <c r="A8513" s="4"/>
    </row>
    <row r="8514" spans="1:1" x14ac:dyDescent="0.2">
      <c r="A8514" s="4"/>
    </row>
    <row r="8515" spans="1:1" x14ac:dyDescent="0.2">
      <c r="A8515" s="4"/>
    </row>
    <row r="8516" spans="1:1" x14ac:dyDescent="0.2">
      <c r="A8516" s="4"/>
    </row>
    <row r="8517" spans="1:1" x14ac:dyDescent="0.2">
      <c r="A8517" s="4"/>
    </row>
    <row r="8518" spans="1:1" x14ac:dyDescent="0.2">
      <c r="A8518" s="4"/>
    </row>
    <row r="8519" spans="1:1" x14ac:dyDescent="0.2">
      <c r="A8519" s="4"/>
    </row>
    <row r="8520" spans="1:1" x14ac:dyDescent="0.2">
      <c r="A8520" s="4"/>
    </row>
    <row r="8521" spans="1:1" x14ac:dyDescent="0.2">
      <c r="A8521" s="4"/>
    </row>
    <row r="8522" spans="1:1" x14ac:dyDescent="0.2">
      <c r="A8522" s="4"/>
    </row>
    <row r="8523" spans="1:1" x14ac:dyDescent="0.2">
      <c r="A8523" s="4"/>
    </row>
    <row r="8524" spans="1:1" x14ac:dyDescent="0.2">
      <c r="A8524" s="4"/>
    </row>
    <row r="8525" spans="1:1" x14ac:dyDescent="0.2">
      <c r="A8525" s="4"/>
    </row>
    <row r="8526" spans="1:1" x14ac:dyDescent="0.2">
      <c r="A8526" s="4"/>
    </row>
    <row r="8527" spans="1:1" x14ac:dyDescent="0.2">
      <c r="A8527" s="4"/>
    </row>
    <row r="8528" spans="1:1" x14ac:dyDescent="0.2">
      <c r="A8528" s="4"/>
    </row>
    <row r="8529" spans="1:1" x14ac:dyDescent="0.2">
      <c r="A8529" s="4"/>
    </row>
    <row r="8530" spans="1:1" x14ac:dyDescent="0.2">
      <c r="A8530" s="4"/>
    </row>
    <row r="8531" spans="1:1" x14ac:dyDescent="0.2">
      <c r="A8531" s="4"/>
    </row>
    <row r="8532" spans="1:1" x14ac:dyDescent="0.2">
      <c r="A8532" s="4"/>
    </row>
    <row r="8533" spans="1:1" x14ac:dyDescent="0.2">
      <c r="A8533" s="4"/>
    </row>
    <row r="8534" spans="1:1" x14ac:dyDescent="0.2">
      <c r="A8534" s="4"/>
    </row>
    <row r="8535" spans="1:1" x14ac:dyDescent="0.2">
      <c r="A8535" s="4"/>
    </row>
    <row r="8536" spans="1:1" x14ac:dyDescent="0.2">
      <c r="A8536" s="4"/>
    </row>
    <row r="8537" spans="1:1" x14ac:dyDescent="0.2">
      <c r="A8537" s="4"/>
    </row>
    <row r="8538" spans="1:1" x14ac:dyDescent="0.2">
      <c r="A8538" s="4"/>
    </row>
    <row r="8539" spans="1:1" x14ac:dyDescent="0.2">
      <c r="A8539" s="4"/>
    </row>
    <row r="8540" spans="1:1" x14ac:dyDescent="0.2">
      <c r="A8540" s="4"/>
    </row>
    <row r="8541" spans="1:1" x14ac:dyDescent="0.2">
      <c r="A8541" s="4"/>
    </row>
    <row r="8542" spans="1:1" x14ac:dyDescent="0.2">
      <c r="A8542" s="4"/>
    </row>
    <row r="8543" spans="1:1" x14ac:dyDescent="0.2">
      <c r="A8543" s="4"/>
    </row>
    <row r="8544" spans="1:1" x14ac:dyDescent="0.2">
      <c r="A8544" s="4"/>
    </row>
    <row r="8545" spans="1:1" x14ac:dyDescent="0.2">
      <c r="A8545" s="4"/>
    </row>
    <row r="8546" spans="1:1" x14ac:dyDescent="0.2">
      <c r="A8546" s="4"/>
    </row>
    <row r="8547" spans="1:1" x14ac:dyDescent="0.2">
      <c r="A8547" s="4"/>
    </row>
    <row r="8548" spans="1:1" x14ac:dyDescent="0.2">
      <c r="A8548" s="4"/>
    </row>
    <row r="8549" spans="1:1" x14ac:dyDescent="0.2">
      <c r="A8549" s="4"/>
    </row>
    <row r="8550" spans="1:1" x14ac:dyDescent="0.2">
      <c r="A8550" s="4"/>
    </row>
    <row r="8551" spans="1:1" x14ac:dyDescent="0.2">
      <c r="A8551" s="4"/>
    </row>
    <row r="8552" spans="1:1" x14ac:dyDescent="0.2">
      <c r="A8552" s="4"/>
    </row>
    <row r="8553" spans="1:1" x14ac:dyDescent="0.2">
      <c r="A8553" s="4"/>
    </row>
    <row r="8554" spans="1:1" x14ac:dyDescent="0.2">
      <c r="A8554" s="4"/>
    </row>
    <row r="8555" spans="1:1" x14ac:dyDescent="0.2">
      <c r="A8555" s="4"/>
    </row>
    <row r="8556" spans="1:1" x14ac:dyDescent="0.2">
      <c r="A8556" s="4"/>
    </row>
    <row r="8557" spans="1:1" x14ac:dyDescent="0.2">
      <c r="A8557" s="4"/>
    </row>
    <row r="8558" spans="1:1" x14ac:dyDescent="0.2">
      <c r="A8558" s="4"/>
    </row>
    <row r="8559" spans="1:1" x14ac:dyDescent="0.2">
      <c r="A8559" s="4"/>
    </row>
    <row r="8560" spans="1:1" x14ac:dyDescent="0.2">
      <c r="A8560" s="4"/>
    </row>
    <row r="8561" spans="1:1" x14ac:dyDescent="0.2">
      <c r="A8561" s="4"/>
    </row>
    <row r="8562" spans="1:1" x14ac:dyDescent="0.2">
      <c r="A8562" s="4"/>
    </row>
    <row r="8563" spans="1:1" x14ac:dyDescent="0.2">
      <c r="A8563" s="4"/>
    </row>
    <row r="8564" spans="1:1" x14ac:dyDescent="0.2">
      <c r="A8564" s="4"/>
    </row>
    <row r="8565" spans="1:1" x14ac:dyDescent="0.2">
      <c r="A8565" s="4"/>
    </row>
    <row r="8566" spans="1:1" x14ac:dyDescent="0.2">
      <c r="A8566" s="4"/>
    </row>
    <row r="8567" spans="1:1" x14ac:dyDescent="0.2">
      <c r="A8567" s="4"/>
    </row>
    <row r="8568" spans="1:1" x14ac:dyDescent="0.2">
      <c r="A8568" s="4"/>
    </row>
    <row r="8569" spans="1:1" x14ac:dyDescent="0.2">
      <c r="A8569" s="4"/>
    </row>
    <row r="8570" spans="1:1" x14ac:dyDescent="0.2">
      <c r="A8570" s="4"/>
    </row>
    <row r="8571" spans="1:1" x14ac:dyDescent="0.2">
      <c r="A8571" s="4"/>
    </row>
    <row r="8572" spans="1:1" x14ac:dyDescent="0.2">
      <c r="A8572" s="4"/>
    </row>
    <row r="8573" spans="1:1" x14ac:dyDescent="0.2">
      <c r="A8573" s="4"/>
    </row>
    <row r="8574" spans="1:1" x14ac:dyDescent="0.2">
      <c r="A8574" s="4"/>
    </row>
    <row r="8575" spans="1:1" x14ac:dyDescent="0.2">
      <c r="A8575" s="4"/>
    </row>
    <row r="8576" spans="1:1" x14ac:dyDescent="0.2">
      <c r="A8576" s="4"/>
    </row>
    <row r="8577" spans="1:1" x14ac:dyDescent="0.2">
      <c r="A8577" s="4"/>
    </row>
    <row r="8578" spans="1:1" x14ac:dyDescent="0.2">
      <c r="A8578" s="4"/>
    </row>
    <row r="8579" spans="1:1" x14ac:dyDescent="0.2">
      <c r="A8579" s="4"/>
    </row>
    <row r="8580" spans="1:1" x14ac:dyDescent="0.2">
      <c r="A8580" s="4"/>
    </row>
    <row r="8581" spans="1:1" x14ac:dyDescent="0.2">
      <c r="A8581" s="4"/>
    </row>
    <row r="8582" spans="1:1" x14ac:dyDescent="0.2">
      <c r="A8582" s="4"/>
    </row>
    <row r="8583" spans="1:1" x14ac:dyDescent="0.2">
      <c r="A8583" s="4"/>
    </row>
    <row r="8584" spans="1:1" x14ac:dyDescent="0.2">
      <c r="A8584" s="4"/>
    </row>
    <row r="8585" spans="1:1" x14ac:dyDescent="0.2">
      <c r="A8585" s="4"/>
    </row>
    <row r="8586" spans="1:1" x14ac:dyDescent="0.2">
      <c r="A8586" s="4"/>
    </row>
    <row r="8587" spans="1:1" x14ac:dyDescent="0.2">
      <c r="A8587" s="4"/>
    </row>
    <row r="8588" spans="1:1" x14ac:dyDescent="0.2">
      <c r="A8588" s="4"/>
    </row>
    <row r="8589" spans="1:1" x14ac:dyDescent="0.2">
      <c r="A8589" s="4"/>
    </row>
    <row r="8590" spans="1:1" x14ac:dyDescent="0.2">
      <c r="A8590" s="4"/>
    </row>
    <row r="8591" spans="1:1" x14ac:dyDescent="0.2">
      <c r="A8591" s="4"/>
    </row>
    <row r="8592" spans="1:1" x14ac:dyDescent="0.2">
      <c r="A8592" s="4"/>
    </row>
    <row r="8593" spans="1:1" x14ac:dyDescent="0.2">
      <c r="A8593" s="4"/>
    </row>
    <row r="8594" spans="1:1" x14ac:dyDescent="0.2">
      <c r="A8594" s="4"/>
    </row>
    <row r="8595" spans="1:1" x14ac:dyDescent="0.2">
      <c r="A8595" s="4"/>
    </row>
    <row r="8596" spans="1:1" x14ac:dyDescent="0.2">
      <c r="A8596" s="4"/>
    </row>
    <row r="8597" spans="1:1" x14ac:dyDescent="0.2">
      <c r="A8597" s="4"/>
    </row>
    <row r="8598" spans="1:1" x14ac:dyDescent="0.2">
      <c r="A8598" s="4"/>
    </row>
    <row r="8599" spans="1:1" x14ac:dyDescent="0.2">
      <c r="A8599" s="4"/>
    </row>
    <row r="8600" spans="1:1" x14ac:dyDescent="0.2">
      <c r="A8600" s="4"/>
    </row>
    <row r="8601" spans="1:1" x14ac:dyDescent="0.2">
      <c r="A8601" s="4"/>
    </row>
    <row r="8602" spans="1:1" x14ac:dyDescent="0.2">
      <c r="A8602" s="4"/>
    </row>
    <row r="8603" spans="1:1" x14ac:dyDescent="0.2">
      <c r="A8603" s="4"/>
    </row>
    <row r="8604" spans="1:1" x14ac:dyDescent="0.2">
      <c r="A8604" s="4"/>
    </row>
    <row r="8605" spans="1:1" x14ac:dyDescent="0.2">
      <c r="A8605" s="4"/>
    </row>
    <row r="8606" spans="1:1" x14ac:dyDescent="0.2">
      <c r="A8606" s="4"/>
    </row>
    <row r="8607" spans="1:1" x14ac:dyDescent="0.2">
      <c r="A8607" s="4"/>
    </row>
    <row r="8608" spans="1:1" x14ac:dyDescent="0.2">
      <c r="A8608" s="4"/>
    </row>
    <row r="8609" spans="1:1" x14ac:dyDescent="0.2">
      <c r="A8609" s="4"/>
    </row>
    <row r="8610" spans="1:1" x14ac:dyDescent="0.2">
      <c r="A8610" s="4"/>
    </row>
    <row r="8611" spans="1:1" x14ac:dyDescent="0.2">
      <c r="A8611" s="4"/>
    </row>
    <row r="8612" spans="1:1" x14ac:dyDescent="0.2">
      <c r="A8612" s="4"/>
    </row>
    <row r="8613" spans="1:1" x14ac:dyDescent="0.2">
      <c r="A8613" s="4"/>
    </row>
    <row r="8614" spans="1:1" x14ac:dyDescent="0.2">
      <c r="A8614" s="4"/>
    </row>
    <row r="8615" spans="1:1" x14ac:dyDescent="0.2">
      <c r="A8615" s="4"/>
    </row>
    <row r="8616" spans="1:1" x14ac:dyDescent="0.2">
      <c r="A8616" s="4"/>
    </row>
    <row r="8617" spans="1:1" x14ac:dyDescent="0.2">
      <c r="A8617" s="4"/>
    </row>
    <row r="8618" spans="1:1" x14ac:dyDescent="0.2">
      <c r="A8618" s="4"/>
    </row>
    <row r="8619" spans="1:1" x14ac:dyDescent="0.2">
      <c r="A8619" s="4"/>
    </row>
    <row r="8620" spans="1:1" x14ac:dyDescent="0.2">
      <c r="A8620" s="4"/>
    </row>
    <row r="8621" spans="1:1" x14ac:dyDescent="0.2">
      <c r="A8621" s="4"/>
    </row>
    <row r="8622" spans="1:1" x14ac:dyDescent="0.2">
      <c r="A8622" s="4"/>
    </row>
    <row r="8623" spans="1:1" x14ac:dyDescent="0.2">
      <c r="A8623" s="4"/>
    </row>
    <row r="8624" spans="1:1" x14ac:dyDescent="0.2">
      <c r="A8624" s="4"/>
    </row>
    <row r="8625" spans="1:1" x14ac:dyDescent="0.2">
      <c r="A8625" s="4"/>
    </row>
    <row r="8626" spans="1:1" x14ac:dyDescent="0.2">
      <c r="A8626" s="4"/>
    </row>
    <row r="8627" spans="1:1" x14ac:dyDescent="0.2">
      <c r="A8627" s="4"/>
    </row>
    <row r="8628" spans="1:1" x14ac:dyDescent="0.2">
      <c r="A8628" s="4"/>
    </row>
    <row r="8629" spans="1:1" x14ac:dyDescent="0.2">
      <c r="A8629" s="4"/>
    </row>
    <row r="8630" spans="1:1" x14ac:dyDescent="0.2">
      <c r="A8630" s="4"/>
    </row>
    <row r="8631" spans="1:1" x14ac:dyDescent="0.2">
      <c r="A8631" s="4"/>
    </row>
    <row r="8632" spans="1:1" x14ac:dyDescent="0.2">
      <c r="A8632" s="4"/>
    </row>
    <row r="8633" spans="1:1" x14ac:dyDescent="0.2">
      <c r="A8633" s="4"/>
    </row>
    <row r="8634" spans="1:1" x14ac:dyDescent="0.2">
      <c r="A8634" s="4"/>
    </row>
    <row r="8635" spans="1:1" x14ac:dyDescent="0.2">
      <c r="A8635" s="4"/>
    </row>
    <row r="8636" spans="1:1" x14ac:dyDescent="0.2">
      <c r="A8636" s="4"/>
    </row>
    <row r="8637" spans="1:1" x14ac:dyDescent="0.2">
      <c r="A8637" s="4"/>
    </row>
    <row r="8638" spans="1:1" x14ac:dyDescent="0.2">
      <c r="A8638" s="4"/>
    </row>
    <row r="8639" spans="1:1" x14ac:dyDescent="0.2">
      <c r="A8639" s="4"/>
    </row>
    <row r="8640" spans="1:1" x14ac:dyDescent="0.2">
      <c r="A8640" s="4"/>
    </row>
    <row r="8641" spans="1:1" x14ac:dyDescent="0.2">
      <c r="A8641" s="4"/>
    </row>
    <row r="8642" spans="1:1" x14ac:dyDescent="0.2">
      <c r="A8642" s="4"/>
    </row>
    <row r="8643" spans="1:1" x14ac:dyDescent="0.2">
      <c r="A8643" s="4"/>
    </row>
    <row r="8644" spans="1:1" x14ac:dyDescent="0.2">
      <c r="A8644" s="4"/>
    </row>
    <row r="8645" spans="1:1" x14ac:dyDescent="0.2">
      <c r="A8645" s="4"/>
    </row>
    <row r="8646" spans="1:1" x14ac:dyDescent="0.2">
      <c r="A8646" s="4"/>
    </row>
    <row r="8647" spans="1:1" x14ac:dyDescent="0.2">
      <c r="A8647" s="4"/>
    </row>
    <row r="8648" spans="1:1" x14ac:dyDescent="0.2">
      <c r="A8648" s="4"/>
    </row>
    <row r="8649" spans="1:1" x14ac:dyDescent="0.2">
      <c r="A8649" s="4"/>
    </row>
    <row r="8650" spans="1:1" x14ac:dyDescent="0.2">
      <c r="A8650" s="4"/>
    </row>
    <row r="8651" spans="1:1" x14ac:dyDescent="0.2">
      <c r="A8651" s="4"/>
    </row>
    <row r="8652" spans="1:1" x14ac:dyDescent="0.2">
      <c r="A8652" s="4"/>
    </row>
    <row r="8653" spans="1:1" x14ac:dyDescent="0.2">
      <c r="A8653" s="4"/>
    </row>
    <row r="8654" spans="1:1" x14ac:dyDescent="0.2">
      <c r="A8654" s="4"/>
    </row>
    <row r="8655" spans="1:1" x14ac:dyDescent="0.2">
      <c r="A8655" s="4"/>
    </row>
    <row r="8656" spans="1:1" x14ac:dyDescent="0.2">
      <c r="A8656" s="4"/>
    </row>
    <row r="8657" spans="1:1" x14ac:dyDescent="0.2">
      <c r="A8657" s="4"/>
    </row>
    <row r="8658" spans="1:1" x14ac:dyDescent="0.2">
      <c r="A8658" s="4"/>
    </row>
    <row r="8659" spans="1:1" x14ac:dyDescent="0.2">
      <c r="A8659" s="4"/>
    </row>
    <row r="8660" spans="1:1" x14ac:dyDescent="0.2">
      <c r="A8660" s="4"/>
    </row>
    <row r="8661" spans="1:1" x14ac:dyDescent="0.2">
      <c r="A8661" s="4"/>
    </row>
    <row r="8662" spans="1:1" x14ac:dyDescent="0.2">
      <c r="A8662" s="4"/>
    </row>
    <row r="8663" spans="1:1" x14ac:dyDescent="0.2">
      <c r="A8663" s="4"/>
    </row>
    <row r="8664" spans="1:1" x14ac:dyDescent="0.2">
      <c r="A8664" s="4"/>
    </row>
    <row r="8665" spans="1:1" x14ac:dyDescent="0.2">
      <c r="A8665" s="4"/>
    </row>
    <row r="8666" spans="1:1" x14ac:dyDescent="0.2">
      <c r="A8666" s="4"/>
    </row>
    <row r="8667" spans="1:1" x14ac:dyDescent="0.2">
      <c r="A8667" s="4"/>
    </row>
    <row r="8668" spans="1:1" x14ac:dyDescent="0.2">
      <c r="A8668" s="4"/>
    </row>
    <row r="8669" spans="1:1" x14ac:dyDescent="0.2">
      <c r="A8669" s="4"/>
    </row>
    <row r="8670" spans="1:1" x14ac:dyDescent="0.2">
      <c r="A8670" s="4"/>
    </row>
    <row r="8671" spans="1:1" x14ac:dyDescent="0.2">
      <c r="A8671" s="4"/>
    </row>
    <row r="8672" spans="1:1" x14ac:dyDescent="0.2">
      <c r="A8672" s="4"/>
    </row>
    <row r="8673" spans="1:1" x14ac:dyDescent="0.2">
      <c r="A8673" s="4"/>
    </row>
    <row r="8674" spans="1:1" x14ac:dyDescent="0.2">
      <c r="A8674" s="4"/>
    </row>
    <row r="8675" spans="1:1" x14ac:dyDescent="0.2">
      <c r="A8675" s="4"/>
    </row>
    <row r="8676" spans="1:1" x14ac:dyDescent="0.2">
      <c r="A8676" s="4"/>
    </row>
    <row r="8677" spans="1:1" x14ac:dyDescent="0.2">
      <c r="A8677" s="4"/>
    </row>
    <row r="8678" spans="1:1" x14ac:dyDescent="0.2">
      <c r="A8678" s="4"/>
    </row>
    <row r="8679" spans="1:1" x14ac:dyDescent="0.2">
      <c r="A8679" s="4"/>
    </row>
    <row r="8680" spans="1:1" x14ac:dyDescent="0.2">
      <c r="A8680" s="4"/>
    </row>
    <row r="8681" spans="1:1" x14ac:dyDescent="0.2">
      <c r="A8681" s="4"/>
    </row>
    <row r="8682" spans="1:1" x14ac:dyDescent="0.2">
      <c r="A8682" s="4"/>
    </row>
    <row r="8683" spans="1:1" x14ac:dyDescent="0.2">
      <c r="A8683" s="4"/>
    </row>
    <row r="8684" spans="1:1" x14ac:dyDescent="0.2">
      <c r="A8684" s="4"/>
    </row>
    <row r="8685" spans="1:1" x14ac:dyDescent="0.2">
      <c r="A8685" s="4"/>
    </row>
    <row r="8686" spans="1:1" x14ac:dyDescent="0.2">
      <c r="A8686" s="4"/>
    </row>
    <row r="8687" spans="1:1" x14ac:dyDescent="0.2">
      <c r="A8687" s="4"/>
    </row>
    <row r="8688" spans="1:1" x14ac:dyDescent="0.2">
      <c r="A8688" s="4"/>
    </row>
    <row r="8689" spans="1:1" x14ac:dyDescent="0.2">
      <c r="A8689" s="4"/>
    </row>
    <row r="8690" spans="1:1" x14ac:dyDescent="0.2">
      <c r="A8690" s="4"/>
    </row>
    <row r="8691" spans="1:1" x14ac:dyDescent="0.2">
      <c r="A8691" s="4"/>
    </row>
    <row r="8692" spans="1:1" x14ac:dyDescent="0.2">
      <c r="A8692" s="4"/>
    </row>
    <row r="8693" spans="1:1" x14ac:dyDescent="0.2">
      <c r="A8693" s="4"/>
    </row>
    <row r="8694" spans="1:1" x14ac:dyDescent="0.2">
      <c r="A8694" s="4"/>
    </row>
    <row r="8695" spans="1:1" x14ac:dyDescent="0.2">
      <c r="A8695" s="4"/>
    </row>
    <row r="8696" spans="1:1" x14ac:dyDescent="0.2">
      <c r="A8696" s="4"/>
    </row>
    <row r="8697" spans="1:1" x14ac:dyDescent="0.2">
      <c r="A8697" s="4"/>
    </row>
    <row r="8698" spans="1:1" x14ac:dyDescent="0.2">
      <c r="A8698" s="4"/>
    </row>
    <row r="8699" spans="1:1" x14ac:dyDescent="0.2">
      <c r="A8699" s="4"/>
    </row>
    <row r="8700" spans="1:1" x14ac:dyDescent="0.2">
      <c r="A8700" s="4"/>
    </row>
    <row r="8701" spans="1:1" x14ac:dyDescent="0.2">
      <c r="A8701" s="4"/>
    </row>
    <row r="8702" spans="1:1" x14ac:dyDescent="0.2">
      <c r="A8702" s="4"/>
    </row>
    <row r="8703" spans="1:1" x14ac:dyDescent="0.2">
      <c r="A8703" s="4"/>
    </row>
    <row r="8704" spans="1:1" x14ac:dyDescent="0.2">
      <c r="A8704" s="4"/>
    </row>
    <row r="8705" spans="1:1" x14ac:dyDescent="0.2">
      <c r="A8705" s="4"/>
    </row>
    <row r="8706" spans="1:1" x14ac:dyDescent="0.2">
      <c r="A8706" s="4"/>
    </row>
    <row r="8707" spans="1:1" x14ac:dyDescent="0.2">
      <c r="A8707" s="4"/>
    </row>
    <row r="8708" spans="1:1" x14ac:dyDescent="0.2">
      <c r="A8708" s="4"/>
    </row>
    <row r="8709" spans="1:1" x14ac:dyDescent="0.2">
      <c r="A8709" s="4"/>
    </row>
    <row r="8710" spans="1:1" x14ac:dyDescent="0.2">
      <c r="A8710" s="4"/>
    </row>
    <row r="8711" spans="1:1" x14ac:dyDescent="0.2">
      <c r="A8711" s="4"/>
    </row>
    <row r="8712" spans="1:1" x14ac:dyDescent="0.2">
      <c r="A8712" s="4"/>
    </row>
    <row r="8713" spans="1:1" x14ac:dyDescent="0.2">
      <c r="A8713" s="4"/>
    </row>
    <row r="8714" spans="1:1" x14ac:dyDescent="0.2">
      <c r="A8714" s="4"/>
    </row>
    <row r="8715" spans="1:1" x14ac:dyDescent="0.2">
      <c r="A8715" s="4"/>
    </row>
    <row r="8716" spans="1:1" x14ac:dyDescent="0.2">
      <c r="A8716" s="4"/>
    </row>
    <row r="8717" spans="1:1" x14ac:dyDescent="0.2">
      <c r="A8717" s="4"/>
    </row>
    <row r="8718" spans="1:1" x14ac:dyDescent="0.2">
      <c r="A8718" s="4"/>
    </row>
    <row r="8719" spans="1:1" x14ac:dyDescent="0.2">
      <c r="A8719" s="4"/>
    </row>
    <row r="8720" spans="1:1" x14ac:dyDescent="0.2">
      <c r="A8720" s="4"/>
    </row>
    <row r="8721" spans="1:1" x14ac:dyDescent="0.2">
      <c r="A8721" s="4"/>
    </row>
    <row r="8722" spans="1:1" x14ac:dyDescent="0.2">
      <c r="A8722" s="4"/>
    </row>
    <row r="8723" spans="1:1" x14ac:dyDescent="0.2">
      <c r="A8723" s="4"/>
    </row>
    <row r="8724" spans="1:1" x14ac:dyDescent="0.2">
      <c r="A8724" s="4"/>
    </row>
    <row r="8725" spans="1:1" x14ac:dyDescent="0.2">
      <c r="A8725" s="4"/>
    </row>
    <row r="8726" spans="1:1" x14ac:dyDescent="0.2">
      <c r="A8726" s="4"/>
    </row>
    <row r="8727" spans="1:1" x14ac:dyDescent="0.2">
      <c r="A8727" s="4"/>
    </row>
    <row r="8728" spans="1:1" x14ac:dyDescent="0.2">
      <c r="A8728" s="4"/>
    </row>
    <row r="8729" spans="1:1" x14ac:dyDescent="0.2">
      <c r="A8729" s="4"/>
    </row>
    <row r="8730" spans="1:1" x14ac:dyDescent="0.2">
      <c r="A8730" s="4"/>
    </row>
    <row r="8731" spans="1:1" x14ac:dyDescent="0.2">
      <c r="A8731" s="4"/>
    </row>
    <row r="8732" spans="1:1" x14ac:dyDescent="0.2">
      <c r="A8732" s="4"/>
    </row>
    <row r="8733" spans="1:1" x14ac:dyDescent="0.2">
      <c r="A8733" s="4"/>
    </row>
    <row r="8734" spans="1:1" x14ac:dyDescent="0.2">
      <c r="A8734" s="4"/>
    </row>
    <row r="8735" spans="1:1" x14ac:dyDescent="0.2">
      <c r="A8735" s="4"/>
    </row>
    <row r="8736" spans="1:1" x14ac:dyDescent="0.2">
      <c r="A8736" s="4"/>
    </row>
    <row r="8737" spans="1:1" x14ac:dyDescent="0.2">
      <c r="A8737" s="4"/>
    </row>
    <row r="8738" spans="1:1" x14ac:dyDescent="0.2">
      <c r="A8738" s="4"/>
    </row>
    <row r="8739" spans="1:1" x14ac:dyDescent="0.2">
      <c r="A8739" s="4"/>
    </row>
    <row r="8740" spans="1:1" x14ac:dyDescent="0.2">
      <c r="A8740" s="4"/>
    </row>
    <row r="8741" spans="1:1" x14ac:dyDescent="0.2">
      <c r="A8741" s="4"/>
    </row>
    <row r="8742" spans="1:1" x14ac:dyDescent="0.2">
      <c r="A8742" s="4"/>
    </row>
    <row r="8743" spans="1:1" x14ac:dyDescent="0.2">
      <c r="A8743" s="4"/>
    </row>
    <row r="8744" spans="1:1" x14ac:dyDescent="0.2">
      <c r="A8744" s="4"/>
    </row>
    <row r="8745" spans="1:1" x14ac:dyDescent="0.2">
      <c r="A8745" s="4"/>
    </row>
    <row r="8746" spans="1:1" x14ac:dyDescent="0.2">
      <c r="A8746" s="4"/>
    </row>
    <row r="8747" spans="1:1" x14ac:dyDescent="0.2">
      <c r="A8747" s="4"/>
    </row>
    <row r="8748" spans="1:1" x14ac:dyDescent="0.2">
      <c r="A8748" s="4"/>
    </row>
    <row r="8749" spans="1:1" x14ac:dyDescent="0.2">
      <c r="A8749" s="4"/>
    </row>
    <row r="8750" spans="1:1" x14ac:dyDescent="0.2">
      <c r="A8750" s="4"/>
    </row>
    <row r="8751" spans="1:1" x14ac:dyDescent="0.2">
      <c r="A8751" s="4"/>
    </row>
    <row r="8752" spans="1:1" x14ac:dyDescent="0.2">
      <c r="A8752" s="4"/>
    </row>
    <row r="8753" spans="1:1" x14ac:dyDescent="0.2">
      <c r="A8753" s="4"/>
    </row>
    <row r="8754" spans="1:1" x14ac:dyDescent="0.2">
      <c r="A8754" s="4"/>
    </row>
    <row r="8755" spans="1:1" x14ac:dyDescent="0.2">
      <c r="A8755" s="4"/>
    </row>
    <row r="8756" spans="1:1" x14ac:dyDescent="0.2">
      <c r="A8756" s="4"/>
    </row>
    <row r="8757" spans="1:1" x14ac:dyDescent="0.2">
      <c r="A8757" s="4"/>
    </row>
    <row r="8758" spans="1:1" x14ac:dyDescent="0.2">
      <c r="A8758" s="4"/>
    </row>
    <row r="8759" spans="1:1" x14ac:dyDescent="0.2">
      <c r="A8759" s="4"/>
    </row>
    <row r="8760" spans="1:1" x14ac:dyDescent="0.2">
      <c r="A8760" s="4"/>
    </row>
    <row r="8761" spans="1:1" x14ac:dyDescent="0.2">
      <c r="A8761" s="4"/>
    </row>
    <row r="8762" spans="1:1" x14ac:dyDescent="0.2">
      <c r="A8762" s="4"/>
    </row>
    <row r="8763" spans="1:1" x14ac:dyDescent="0.2">
      <c r="A8763" s="4"/>
    </row>
    <row r="8764" spans="1:1" x14ac:dyDescent="0.2">
      <c r="A8764" s="4"/>
    </row>
    <row r="8765" spans="1:1" x14ac:dyDescent="0.2">
      <c r="A8765" s="4"/>
    </row>
    <row r="8766" spans="1:1" x14ac:dyDescent="0.2">
      <c r="A8766" s="4"/>
    </row>
    <row r="8767" spans="1:1" x14ac:dyDescent="0.2">
      <c r="A8767" s="4"/>
    </row>
    <row r="8768" spans="1:1" x14ac:dyDescent="0.2">
      <c r="A8768" s="4"/>
    </row>
    <row r="8769" spans="1:1" x14ac:dyDescent="0.2">
      <c r="A8769" s="4"/>
    </row>
    <row r="8770" spans="1:1" x14ac:dyDescent="0.2">
      <c r="A8770" s="4"/>
    </row>
    <row r="8771" spans="1:1" x14ac:dyDescent="0.2">
      <c r="A8771" s="4"/>
    </row>
    <row r="8772" spans="1:1" x14ac:dyDescent="0.2">
      <c r="A8772" s="4"/>
    </row>
    <row r="8773" spans="1:1" x14ac:dyDescent="0.2">
      <c r="A8773" s="4"/>
    </row>
    <row r="8774" spans="1:1" x14ac:dyDescent="0.2">
      <c r="A8774" s="4"/>
    </row>
    <row r="8775" spans="1:1" x14ac:dyDescent="0.2">
      <c r="A8775" s="4"/>
    </row>
    <row r="8776" spans="1:1" x14ac:dyDescent="0.2">
      <c r="A8776" s="4"/>
    </row>
    <row r="8777" spans="1:1" x14ac:dyDescent="0.2">
      <c r="A8777" s="4"/>
    </row>
    <row r="8778" spans="1:1" x14ac:dyDescent="0.2">
      <c r="A8778" s="4"/>
    </row>
    <row r="8779" spans="1:1" x14ac:dyDescent="0.2">
      <c r="A8779" s="4"/>
    </row>
    <row r="8780" spans="1:1" x14ac:dyDescent="0.2">
      <c r="A8780" s="4"/>
    </row>
    <row r="8781" spans="1:1" x14ac:dyDescent="0.2">
      <c r="A8781" s="4"/>
    </row>
    <row r="8782" spans="1:1" x14ac:dyDescent="0.2">
      <c r="A8782" s="4"/>
    </row>
    <row r="8783" spans="1:1" x14ac:dyDescent="0.2">
      <c r="A8783" s="4"/>
    </row>
    <row r="8784" spans="1:1" x14ac:dyDescent="0.2">
      <c r="A8784" s="4"/>
    </row>
    <row r="8785" spans="1:1" x14ac:dyDescent="0.2">
      <c r="A8785" s="4"/>
    </row>
    <row r="8786" spans="1:1" x14ac:dyDescent="0.2">
      <c r="A8786" s="4"/>
    </row>
    <row r="8787" spans="1:1" x14ac:dyDescent="0.2">
      <c r="A8787" s="4"/>
    </row>
    <row r="8788" spans="1:1" x14ac:dyDescent="0.2">
      <c r="A8788" s="4"/>
    </row>
    <row r="8789" spans="1:1" x14ac:dyDescent="0.2">
      <c r="A8789" s="4"/>
    </row>
    <row r="8790" spans="1:1" x14ac:dyDescent="0.2">
      <c r="A8790" s="4"/>
    </row>
    <row r="8791" spans="1:1" x14ac:dyDescent="0.2">
      <c r="A8791" s="4"/>
    </row>
    <row r="8792" spans="1:1" x14ac:dyDescent="0.2">
      <c r="A8792" s="4"/>
    </row>
    <row r="8793" spans="1:1" x14ac:dyDescent="0.2">
      <c r="A8793" s="4"/>
    </row>
    <row r="8794" spans="1:1" x14ac:dyDescent="0.2">
      <c r="A8794" s="4"/>
    </row>
    <row r="8795" spans="1:1" x14ac:dyDescent="0.2">
      <c r="A8795" s="4"/>
    </row>
    <row r="8796" spans="1:1" x14ac:dyDescent="0.2">
      <c r="A8796" s="4"/>
    </row>
    <row r="8797" spans="1:1" x14ac:dyDescent="0.2">
      <c r="A8797" s="4"/>
    </row>
    <row r="8798" spans="1:1" x14ac:dyDescent="0.2">
      <c r="A8798" s="4"/>
    </row>
    <row r="8799" spans="1:1" x14ac:dyDescent="0.2">
      <c r="A8799" s="4"/>
    </row>
    <row r="8800" spans="1:1" x14ac:dyDescent="0.2">
      <c r="A8800" s="4"/>
    </row>
    <row r="8801" spans="1:1" x14ac:dyDescent="0.2">
      <c r="A8801" s="4"/>
    </row>
    <row r="8802" spans="1:1" x14ac:dyDescent="0.2">
      <c r="A8802" s="4"/>
    </row>
    <row r="8803" spans="1:1" x14ac:dyDescent="0.2">
      <c r="A8803" s="4"/>
    </row>
    <row r="8804" spans="1:1" x14ac:dyDescent="0.2">
      <c r="A8804" s="4"/>
    </row>
    <row r="8805" spans="1:1" x14ac:dyDescent="0.2">
      <c r="A8805" s="4"/>
    </row>
    <row r="8806" spans="1:1" x14ac:dyDescent="0.2">
      <c r="A8806" s="4"/>
    </row>
    <row r="8807" spans="1:1" x14ac:dyDescent="0.2">
      <c r="A8807" s="4"/>
    </row>
    <row r="8808" spans="1:1" x14ac:dyDescent="0.2">
      <c r="A8808" s="4"/>
    </row>
    <row r="8809" spans="1:1" x14ac:dyDescent="0.2">
      <c r="A8809" s="4"/>
    </row>
    <row r="8810" spans="1:1" x14ac:dyDescent="0.2">
      <c r="A8810" s="4"/>
    </row>
    <row r="8811" spans="1:1" x14ac:dyDescent="0.2">
      <c r="A8811" s="4"/>
    </row>
    <row r="8812" spans="1:1" x14ac:dyDescent="0.2">
      <c r="A8812" s="4"/>
    </row>
    <row r="8813" spans="1:1" x14ac:dyDescent="0.2">
      <c r="A8813" s="4"/>
    </row>
    <row r="8814" spans="1:1" x14ac:dyDescent="0.2">
      <c r="A8814" s="4"/>
    </row>
    <row r="8815" spans="1:1" x14ac:dyDescent="0.2">
      <c r="A8815" s="4"/>
    </row>
    <row r="8816" spans="1:1" x14ac:dyDescent="0.2">
      <c r="A8816" s="4"/>
    </row>
    <row r="8817" spans="1:1" x14ac:dyDescent="0.2">
      <c r="A8817" s="4"/>
    </row>
    <row r="8818" spans="1:1" x14ac:dyDescent="0.2">
      <c r="A8818" s="4"/>
    </row>
    <row r="8819" spans="1:1" x14ac:dyDescent="0.2">
      <c r="A8819" s="4"/>
    </row>
    <row r="8820" spans="1:1" x14ac:dyDescent="0.2">
      <c r="A8820" s="4"/>
    </row>
    <row r="8821" spans="1:1" x14ac:dyDescent="0.2">
      <c r="A8821" s="4"/>
    </row>
    <row r="8822" spans="1:1" x14ac:dyDescent="0.2">
      <c r="A8822" s="4"/>
    </row>
    <row r="8823" spans="1:1" x14ac:dyDescent="0.2">
      <c r="A8823" s="4"/>
    </row>
    <row r="8824" spans="1:1" x14ac:dyDescent="0.2">
      <c r="A8824" s="4"/>
    </row>
    <row r="8825" spans="1:1" x14ac:dyDescent="0.2">
      <c r="A8825" s="4"/>
    </row>
    <row r="8826" spans="1:1" x14ac:dyDescent="0.2">
      <c r="A8826" s="4"/>
    </row>
    <row r="8827" spans="1:1" x14ac:dyDescent="0.2">
      <c r="A8827" s="4"/>
    </row>
    <row r="8828" spans="1:1" x14ac:dyDescent="0.2">
      <c r="A8828" s="4"/>
    </row>
    <row r="8829" spans="1:1" x14ac:dyDescent="0.2">
      <c r="A8829" s="4"/>
    </row>
    <row r="8830" spans="1:1" x14ac:dyDescent="0.2">
      <c r="A8830" s="4"/>
    </row>
    <row r="8831" spans="1:1" x14ac:dyDescent="0.2">
      <c r="A8831" s="4"/>
    </row>
    <row r="8832" spans="1:1" x14ac:dyDescent="0.2">
      <c r="A8832" s="4"/>
    </row>
    <row r="8833" spans="1:1" x14ac:dyDescent="0.2">
      <c r="A8833" s="4"/>
    </row>
    <row r="8834" spans="1:1" x14ac:dyDescent="0.2">
      <c r="A8834" s="4"/>
    </row>
    <row r="8835" spans="1:1" x14ac:dyDescent="0.2">
      <c r="A8835" s="4"/>
    </row>
    <row r="8836" spans="1:1" x14ac:dyDescent="0.2">
      <c r="A8836" s="4"/>
    </row>
    <row r="8837" spans="1:1" x14ac:dyDescent="0.2">
      <c r="A8837" s="4"/>
    </row>
    <row r="8838" spans="1:1" x14ac:dyDescent="0.2">
      <c r="A8838" s="4"/>
    </row>
    <row r="8839" spans="1:1" x14ac:dyDescent="0.2">
      <c r="A8839" s="4"/>
    </row>
    <row r="8840" spans="1:1" x14ac:dyDescent="0.2">
      <c r="A8840" s="4"/>
    </row>
    <row r="8841" spans="1:1" x14ac:dyDescent="0.2">
      <c r="A8841" s="4"/>
    </row>
    <row r="8842" spans="1:1" x14ac:dyDescent="0.2">
      <c r="A8842" s="4"/>
    </row>
    <row r="8843" spans="1:1" x14ac:dyDescent="0.2">
      <c r="A8843" s="4"/>
    </row>
    <row r="8844" spans="1:1" x14ac:dyDescent="0.2">
      <c r="A8844" s="4"/>
    </row>
    <row r="8845" spans="1:1" x14ac:dyDescent="0.2">
      <c r="A8845" s="4"/>
    </row>
    <row r="8846" spans="1:1" x14ac:dyDescent="0.2">
      <c r="A8846" s="4"/>
    </row>
    <row r="8847" spans="1:1" x14ac:dyDescent="0.2">
      <c r="A8847" s="4"/>
    </row>
    <row r="8848" spans="1:1" x14ac:dyDescent="0.2">
      <c r="A8848" s="4"/>
    </row>
    <row r="8849" spans="1:1" x14ac:dyDescent="0.2">
      <c r="A8849" s="4"/>
    </row>
    <row r="8850" spans="1:1" x14ac:dyDescent="0.2">
      <c r="A8850" s="4"/>
    </row>
    <row r="8851" spans="1:1" x14ac:dyDescent="0.2">
      <c r="A8851" s="4"/>
    </row>
    <row r="8852" spans="1:1" x14ac:dyDescent="0.2">
      <c r="A8852" s="4"/>
    </row>
    <row r="8853" spans="1:1" x14ac:dyDescent="0.2">
      <c r="A8853" s="4"/>
    </row>
    <row r="8854" spans="1:1" x14ac:dyDescent="0.2">
      <c r="A8854" s="4"/>
    </row>
    <row r="8855" spans="1:1" x14ac:dyDescent="0.2">
      <c r="A8855" s="4"/>
    </row>
    <row r="8856" spans="1:1" x14ac:dyDescent="0.2">
      <c r="A8856" s="4"/>
    </row>
    <row r="8857" spans="1:1" x14ac:dyDescent="0.2">
      <c r="A8857" s="4"/>
    </row>
    <row r="8858" spans="1:1" x14ac:dyDescent="0.2">
      <c r="A8858" s="4"/>
    </row>
    <row r="8859" spans="1:1" x14ac:dyDescent="0.2">
      <c r="A8859" s="4"/>
    </row>
    <row r="8860" spans="1:1" x14ac:dyDescent="0.2">
      <c r="A8860" s="4"/>
    </row>
    <row r="8861" spans="1:1" x14ac:dyDescent="0.2">
      <c r="A8861" s="4"/>
    </row>
    <row r="8862" spans="1:1" x14ac:dyDescent="0.2">
      <c r="A8862" s="4"/>
    </row>
    <row r="8863" spans="1:1" x14ac:dyDescent="0.2">
      <c r="A8863" s="4"/>
    </row>
    <row r="8864" spans="1:1" x14ac:dyDescent="0.2">
      <c r="A8864" s="4"/>
    </row>
    <row r="8865" spans="1:1" x14ac:dyDescent="0.2">
      <c r="A8865" s="4"/>
    </row>
    <row r="8866" spans="1:1" x14ac:dyDescent="0.2">
      <c r="A8866" s="4"/>
    </row>
    <row r="8867" spans="1:1" x14ac:dyDescent="0.2">
      <c r="A8867" s="4"/>
    </row>
    <row r="8868" spans="1:1" x14ac:dyDescent="0.2">
      <c r="A8868" s="4"/>
    </row>
    <row r="8869" spans="1:1" x14ac:dyDescent="0.2">
      <c r="A8869" s="4"/>
    </row>
    <row r="8870" spans="1:1" x14ac:dyDescent="0.2">
      <c r="A8870" s="4"/>
    </row>
    <row r="8871" spans="1:1" x14ac:dyDescent="0.2">
      <c r="A8871" s="4"/>
    </row>
    <row r="8872" spans="1:1" x14ac:dyDescent="0.2">
      <c r="A8872" s="4"/>
    </row>
    <row r="8873" spans="1:1" x14ac:dyDescent="0.2">
      <c r="A8873" s="4"/>
    </row>
    <row r="8874" spans="1:1" x14ac:dyDescent="0.2">
      <c r="A8874" s="4"/>
    </row>
    <row r="8875" spans="1:1" x14ac:dyDescent="0.2">
      <c r="A8875" s="4"/>
    </row>
    <row r="8876" spans="1:1" x14ac:dyDescent="0.2">
      <c r="A8876" s="4"/>
    </row>
    <row r="8877" spans="1:1" x14ac:dyDescent="0.2">
      <c r="A8877" s="4"/>
    </row>
    <row r="8878" spans="1:1" x14ac:dyDescent="0.2">
      <c r="A8878" s="4"/>
    </row>
    <row r="8879" spans="1:1" x14ac:dyDescent="0.2">
      <c r="A8879" s="4"/>
    </row>
    <row r="8880" spans="1:1" x14ac:dyDescent="0.2">
      <c r="A8880" s="4"/>
    </row>
    <row r="8881" spans="1:1" x14ac:dyDescent="0.2">
      <c r="A8881" s="4"/>
    </row>
    <row r="8882" spans="1:1" x14ac:dyDescent="0.2">
      <c r="A8882" s="4"/>
    </row>
    <row r="8883" spans="1:1" x14ac:dyDescent="0.2">
      <c r="A8883" s="4"/>
    </row>
    <row r="8884" spans="1:1" x14ac:dyDescent="0.2">
      <c r="A8884" s="4"/>
    </row>
    <row r="8885" spans="1:1" x14ac:dyDescent="0.2">
      <c r="A8885" s="4"/>
    </row>
    <row r="8886" spans="1:1" x14ac:dyDescent="0.2">
      <c r="A8886" s="4"/>
    </row>
    <row r="8887" spans="1:1" x14ac:dyDescent="0.2">
      <c r="A8887" s="4"/>
    </row>
    <row r="8888" spans="1:1" x14ac:dyDescent="0.2">
      <c r="A8888" s="4"/>
    </row>
    <row r="8889" spans="1:1" x14ac:dyDescent="0.2">
      <c r="A8889" s="4"/>
    </row>
    <row r="8890" spans="1:1" x14ac:dyDescent="0.2">
      <c r="A8890" s="4"/>
    </row>
    <row r="8891" spans="1:1" x14ac:dyDescent="0.2">
      <c r="A8891" s="4"/>
    </row>
    <row r="8892" spans="1:1" x14ac:dyDescent="0.2">
      <c r="A8892" s="4"/>
    </row>
    <row r="8893" spans="1:1" x14ac:dyDescent="0.2">
      <c r="A8893" s="4"/>
    </row>
    <row r="8894" spans="1:1" x14ac:dyDescent="0.2">
      <c r="A8894" s="4"/>
    </row>
    <row r="8895" spans="1:1" x14ac:dyDescent="0.2">
      <c r="A8895" s="4"/>
    </row>
    <row r="8896" spans="1:1" x14ac:dyDescent="0.2">
      <c r="A8896" s="4"/>
    </row>
    <row r="8897" spans="1:1" x14ac:dyDescent="0.2">
      <c r="A8897" s="4"/>
    </row>
    <row r="8898" spans="1:1" x14ac:dyDescent="0.2">
      <c r="A8898" s="4"/>
    </row>
    <row r="8899" spans="1:1" x14ac:dyDescent="0.2">
      <c r="A8899" s="4"/>
    </row>
    <row r="8900" spans="1:1" x14ac:dyDescent="0.2">
      <c r="A8900" s="4"/>
    </row>
    <row r="8901" spans="1:1" x14ac:dyDescent="0.2">
      <c r="A8901" s="4"/>
    </row>
    <row r="8902" spans="1:1" x14ac:dyDescent="0.2">
      <c r="A8902" s="4"/>
    </row>
    <row r="8903" spans="1:1" x14ac:dyDescent="0.2">
      <c r="A8903" s="4"/>
    </row>
    <row r="8904" spans="1:1" x14ac:dyDescent="0.2">
      <c r="A8904" s="4"/>
    </row>
    <row r="8905" spans="1:1" x14ac:dyDescent="0.2">
      <c r="A8905" s="4"/>
    </row>
    <row r="8906" spans="1:1" x14ac:dyDescent="0.2">
      <c r="A8906" s="4"/>
    </row>
    <row r="8907" spans="1:1" x14ac:dyDescent="0.2">
      <c r="A8907" s="4"/>
    </row>
    <row r="8908" spans="1:1" x14ac:dyDescent="0.2">
      <c r="A8908" s="4"/>
    </row>
    <row r="8909" spans="1:1" x14ac:dyDescent="0.2">
      <c r="A8909" s="4"/>
    </row>
    <row r="8910" spans="1:1" x14ac:dyDescent="0.2">
      <c r="A8910" s="4"/>
    </row>
    <row r="8911" spans="1:1" x14ac:dyDescent="0.2">
      <c r="A8911" s="4"/>
    </row>
    <row r="8912" spans="1:1" x14ac:dyDescent="0.2">
      <c r="A8912" s="4"/>
    </row>
    <row r="8913" spans="1:1" x14ac:dyDescent="0.2">
      <c r="A8913" s="4"/>
    </row>
    <row r="8914" spans="1:1" x14ac:dyDescent="0.2">
      <c r="A8914" s="4"/>
    </row>
    <row r="8915" spans="1:1" x14ac:dyDescent="0.2">
      <c r="A8915" s="4"/>
    </row>
    <row r="8916" spans="1:1" x14ac:dyDescent="0.2">
      <c r="A8916" s="4"/>
    </row>
    <row r="8917" spans="1:1" x14ac:dyDescent="0.2">
      <c r="A8917" s="4"/>
    </row>
    <row r="8918" spans="1:1" x14ac:dyDescent="0.2">
      <c r="A8918" s="4"/>
    </row>
    <row r="8919" spans="1:1" x14ac:dyDescent="0.2">
      <c r="A8919" s="4"/>
    </row>
    <row r="8920" spans="1:1" x14ac:dyDescent="0.2">
      <c r="A8920" s="4"/>
    </row>
    <row r="8921" spans="1:1" x14ac:dyDescent="0.2">
      <c r="A8921" s="4"/>
    </row>
    <row r="8922" spans="1:1" x14ac:dyDescent="0.2">
      <c r="A8922" s="4"/>
    </row>
    <row r="8923" spans="1:1" x14ac:dyDescent="0.2">
      <c r="A8923" s="4"/>
    </row>
    <row r="8924" spans="1:1" x14ac:dyDescent="0.2">
      <c r="A8924" s="4"/>
    </row>
    <row r="8925" spans="1:1" x14ac:dyDescent="0.2">
      <c r="A8925" s="4"/>
    </row>
    <row r="8926" spans="1:1" x14ac:dyDescent="0.2">
      <c r="A8926" s="4"/>
    </row>
    <row r="8927" spans="1:1" x14ac:dyDescent="0.2">
      <c r="A8927" s="4"/>
    </row>
    <row r="8928" spans="1:1" x14ac:dyDescent="0.2">
      <c r="A8928" s="4"/>
    </row>
    <row r="8929" spans="1:1" x14ac:dyDescent="0.2">
      <c r="A8929" s="4"/>
    </row>
    <row r="8930" spans="1:1" x14ac:dyDescent="0.2">
      <c r="A8930" s="4"/>
    </row>
    <row r="8931" spans="1:1" x14ac:dyDescent="0.2">
      <c r="A8931" s="4"/>
    </row>
    <row r="8932" spans="1:1" x14ac:dyDescent="0.2">
      <c r="A8932" s="4"/>
    </row>
    <row r="8933" spans="1:1" x14ac:dyDescent="0.2">
      <c r="A8933" s="4"/>
    </row>
    <row r="8934" spans="1:1" x14ac:dyDescent="0.2">
      <c r="A8934" s="4"/>
    </row>
    <row r="8935" spans="1:1" x14ac:dyDescent="0.2">
      <c r="A8935" s="4"/>
    </row>
    <row r="8936" spans="1:1" x14ac:dyDescent="0.2">
      <c r="A8936" s="4"/>
    </row>
    <row r="8937" spans="1:1" x14ac:dyDescent="0.2">
      <c r="A8937" s="4"/>
    </row>
    <row r="8938" spans="1:1" x14ac:dyDescent="0.2">
      <c r="A8938" s="4"/>
    </row>
    <row r="8939" spans="1:1" x14ac:dyDescent="0.2">
      <c r="A8939" s="4"/>
    </row>
    <row r="8940" spans="1:1" x14ac:dyDescent="0.2">
      <c r="A8940" s="4"/>
    </row>
    <row r="8941" spans="1:1" x14ac:dyDescent="0.2">
      <c r="A8941" s="4"/>
    </row>
    <row r="8942" spans="1:1" x14ac:dyDescent="0.2">
      <c r="A8942" s="4"/>
    </row>
    <row r="8943" spans="1:1" x14ac:dyDescent="0.2">
      <c r="A8943" s="4"/>
    </row>
    <row r="8944" spans="1:1" x14ac:dyDescent="0.2">
      <c r="A8944" s="4"/>
    </row>
    <row r="8945" spans="1:1" x14ac:dyDescent="0.2">
      <c r="A8945" s="4"/>
    </row>
    <row r="8946" spans="1:1" x14ac:dyDescent="0.2">
      <c r="A8946" s="4"/>
    </row>
    <row r="8947" spans="1:1" x14ac:dyDescent="0.2">
      <c r="A8947" s="4"/>
    </row>
    <row r="8948" spans="1:1" x14ac:dyDescent="0.2">
      <c r="A8948" s="4"/>
    </row>
    <row r="8949" spans="1:1" x14ac:dyDescent="0.2">
      <c r="A8949" s="4"/>
    </row>
    <row r="8950" spans="1:1" x14ac:dyDescent="0.2">
      <c r="A8950" s="4"/>
    </row>
    <row r="8951" spans="1:1" x14ac:dyDescent="0.2">
      <c r="A8951" s="4"/>
    </row>
    <row r="8952" spans="1:1" x14ac:dyDescent="0.2">
      <c r="A8952" s="4"/>
    </row>
    <row r="8953" spans="1:1" x14ac:dyDescent="0.2">
      <c r="A8953" s="4"/>
    </row>
    <row r="8954" spans="1:1" x14ac:dyDescent="0.2">
      <c r="A8954" s="4"/>
    </row>
    <row r="8955" spans="1:1" x14ac:dyDescent="0.2">
      <c r="A8955" s="4"/>
    </row>
    <row r="8956" spans="1:1" x14ac:dyDescent="0.2">
      <c r="A8956" s="4"/>
    </row>
    <row r="8957" spans="1:1" x14ac:dyDescent="0.2">
      <c r="A8957" s="4"/>
    </row>
    <row r="8958" spans="1:1" x14ac:dyDescent="0.2">
      <c r="A8958" s="4"/>
    </row>
    <row r="8959" spans="1:1" x14ac:dyDescent="0.2">
      <c r="A8959" s="4"/>
    </row>
    <row r="8960" spans="1:1" x14ac:dyDescent="0.2">
      <c r="A8960" s="4"/>
    </row>
    <row r="8961" spans="1:1" x14ac:dyDescent="0.2">
      <c r="A8961" s="4"/>
    </row>
    <row r="8962" spans="1:1" x14ac:dyDescent="0.2">
      <c r="A8962" s="4"/>
    </row>
    <row r="8963" spans="1:1" x14ac:dyDescent="0.2">
      <c r="A8963" s="4"/>
    </row>
    <row r="8964" spans="1:1" x14ac:dyDescent="0.2">
      <c r="A8964" s="4"/>
    </row>
    <row r="8965" spans="1:1" x14ac:dyDescent="0.2">
      <c r="A8965" s="4"/>
    </row>
    <row r="8966" spans="1:1" x14ac:dyDescent="0.2">
      <c r="A8966" s="4"/>
    </row>
    <row r="8967" spans="1:1" x14ac:dyDescent="0.2">
      <c r="A8967" s="4"/>
    </row>
    <row r="8968" spans="1:1" x14ac:dyDescent="0.2">
      <c r="A8968" s="4"/>
    </row>
    <row r="8969" spans="1:1" x14ac:dyDescent="0.2">
      <c r="A8969" s="4"/>
    </row>
    <row r="8970" spans="1:1" x14ac:dyDescent="0.2">
      <c r="A8970" s="4"/>
    </row>
    <row r="8971" spans="1:1" x14ac:dyDescent="0.2">
      <c r="A8971" s="4"/>
    </row>
    <row r="8972" spans="1:1" x14ac:dyDescent="0.2">
      <c r="A8972" s="4"/>
    </row>
    <row r="8973" spans="1:1" x14ac:dyDescent="0.2">
      <c r="A8973" s="4"/>
    </row>
    <row r="8974" spans="1:1" x14ac:dyDescent="0.2">
      <c r="A8974" s="4"/>
    </row>
    <row r="8975" spans="1:1" x14ac:dyDescent="0.2">
      <c r="A8975" s="4"/>
    </row>
    <row r="8976" spans="1:1" x14ac:dyDescent="0.2">
      <c r="A8976" s="4"/>
    </row>
    <row r="8977" spans="1:1" x14ac:dyDescent="0.2">
      <c r="A8977" s="4"/>
    </row>
    <row r="8978" spans="1:1" x14ac:dyDescent="0.2">
      <c r="A8978" s="4"/>
    </row>
    <row r="8979" spans="1:1" x14ac:dyDescent="0.2">
      <c r="A8979" s="4"/>
    </row>
    <row r="8980" spans="1:1" x14ac:dyDescent="0.2">
      <c r="A8980" s="4"/>
    </row>
    <row r="8981" spans="1:1" x14ac:dyDescent="0.2">
      <c r="A8981" s="4"/>
    </row>
    <row r="8982" spans="1:1" x14ac:dyDescent="0.2">
      <c r="A8982" s="4"/>
    </row>
    <row r="8983" spans="1:1" x14ac:dyDescent="0.2">
      <c r="A8983" s="4"/>
    </row>
    <row r="8984" spans="1:1" x14ac:dyDescent="0.2">
      <c r="A8984" s="4"/>
    </row>
    <row r="8985" spans="1:1" x14ac:dyDescent="0.2">
      <c r="A8985" s="4"/>
    </row>
    <row r="8986" spans="1:1" x14ac:dyDescent="0.2">
      <c r="A8986" s="4"/>
    </row>
    <row r="8987" spans="1:1" x14ac:dyDescent="0.2">
      <c r="A8987" s="4"/>
    </row>
    <row r="8988" spans="1:1" x14ac:dyDescent="0.2">
      <c r="A8988" s="4"/>
    </row>
    <row r="8989" spans="1:1" x14ac:dyDescent="0.2">
      <c r="A8989" s="4"/>
    </row>
    <row r="8990" spans="1:1" x14ac:dyDescent="0.2">
      <c r="A8990" s="4"/>
    </row>
    <row r="8991" spans="1:1" x14ac:dyDescent="0.2">
      <c r="A8991" s="4"/>
    </row>
    <row r="8992" spans="1:1" x14ac:dyDescent="0.2">
      <c r="A8992" s="4"/>
    </row>
    <row r="8993" spans="1:1" x14ac:dyDescent="0.2">
      <c r="A8993" s="4"/>
    </row>
    <row r="8994" spans="1:1" x14ac:dyDescent="0.2">
      <c r="A8994" s="4"/>
    </row>
    <row r="8995" spans="1:1" x14ac:dyDescent="0.2">
      <c r="A8995" s="4"/>
    </row>
    <row r="8996" spans="1:1" x14ac:dyDescent="0.2">
      <c r="A8996" s="4"/>
    </row>
    <row r="8997" spans="1:1" x14ac:dyDescent="0.2">
      <c r="A8997" s="4"/>
    </row>
    <row r="8998" spans="1:1" x14ac:dyDescent="0.2">
      <c r="A8998" s="4"/>
    </row>
    <row r="8999" spans="1:1" x14ac:dyDescent="0.2">
      <c r="A8999" s="4"/>
    </row>
    <row r="9000" spans="1:1" x14ac:dyDescent="0.2">
      <c r="A9000" s="4"/>
    </row>
    <row r="9001" spans="1:1" x14ac:dyDescent="0.2">
      <c r="A9001" s="4"/>
    </row>
    <row r="9002" spans="1:1" x14ac:dyDescent="0.2">
      <c r="A9002" s="4"/>
    </row>
    <row r="9003" spans="1:1" x14ac:dyDescent="0.2">
      <c r="A9003" s="4"/>
    </row>
    <row r="9004" spans="1:1" x14ac:dyDescent="0.2">
      <c r="A9004" s="4"/>
    </row>
    <row r="9005" spans="1:1" x14ac:dyDescent="0.2">
      <c r="A9005" s="4"/>
    </row>
    <row r="9006" spans="1:1" x14ac:dyDescent="0.2">
      <c r="A9006" s="4"/>
    </row>
    <row r="9007" spans="1:1" x14ac:dyDescent="0.2">
      <c r="A9007" s="4"/>
    </row>
    <row r="9008" spans="1:1" x14ac:dyDescent="0.2">
      <c r="A9008" s="4"/>
    </row>
    <row r="9009" spans="1:1" x14ac:dyDescent="0.2">
      <c r="A9009" s="4"/>
    </row>
    <row r="9010" spans="1:1" x14ac:dyDescent="0.2">
      <c r="A9010" s="4"/>
    </row>
    <row r="9011" spans="1:1" x14ac:dyDescent="0.2">
      <c r="A9011" s="4"/>
    </row>
    <row r="9012" spans="1:1" x14ac:dyDescent="0.2">
      <c r="A9012" s="4"/>
    </row>
    <row r="9013" spans="1:1" x14ac:dyDescent="0.2">
      <c r="A9013" s="4"/>
    </row>
    <row r="9014" spans="1:1" x14ac:dyDescent="0.2">
      <c r="A9014" s="4"/>
    </row>
    <row r="9015" spans="1:1" x14ac:dyDescent="0.2">
      <c r="A9015" s="4"/>
    </row>
    <row r="9016" spans="1:1" x14ac:dyDescent="0.2">
      <c r="A9016" s="4"/>
    </row>
    <row r="9017" spans="1:1" x14ac:dyDescent="0.2">
      <c r="A9017" s="4"/>
    </row>
    <row r="9018" spans="1:1" x14ac:dyDescent="0.2">
      <c r="A9018" s="4"/>
    </row>
    <row r="9019" spans="1:1" x14ac:dyDescent="0.2">
      <c r="A9019" s="4"/>
    </row>
    <row r="9020" spans="1:1" x14ac:dyDescent="0.2">
      <c r="A9020" s="4"/>
    </row>
    <row r="9021" spans="1:1" x14ac:dyDescent="0.2">
      <c r="A9021" s="4"/>
    </row>
    <row r="9022" spans="1:1" x14ac:dyDescent="0.2">
      <c r="A9022" s="4"/>
    </row>
    <row r="9023" spans="1:1" x14ac:dyDescent="0.2">
      <c r="A9023" s="4"/>
    </row>
    <row r="9024" spans="1:1" x14ac:dyDescent="0.2">
      <c r="A9024" s="4"/>
    </row>
    <row r="9025" spans="1:1" x14ac:dyDescent="0.2">
      <c r="A9025" s="4"/>
    </row>
    <row r="9026" spans="1:1" x14ac:dyDescent="0.2">
      <c r="A9026" s="4"/>
    </row>
    <row r="9027" spans="1:1" x14ac:dyDescent="0.2">
      <c r="A9027" s="4"/>
    </row>
    <row r="9028" spans="1:1" x14ac:dyDescent="0.2">
      <c r="A9028" s="4"/>
    </row>
    <row r="9029" spans="1:1" x14ac:dyDescent="0.2">
      <c r="A9029" s="4"/>
    </row>
    <row r="9030" spans="1:1" x14ac:dyDescent="0.2">
      <c r="A9030" s="4"/>
    </row>
    <row r="9031" spans="1:1" x14ac:dyDescent="0.2">
      <c r="A9031" s="4"/>
    </row>
    <row r="9032" spans="1:1" x14ac:dyDescent="0.2">
      <c r="A9032" s="4"/>
    </row>
    <row r="9033" spans="1:1" x14ac:dyDescent="0.2">
      <c r="A9033" s="4"/>
    </row>
    <row r="9034" spans="1:1" x14ac:dyDescent="0.2">
      <c r="A9034" s="4"/>
    </row>
    <row r="9035" spans="1:1" x14ac:dyDescent="0.2">
      <c r="A9035" s="4"/>
    </row>
    <row r="9036" spans="1:1" x14ac:dyDescent="0.2">
      <c r="A9036" s="4"/>
    </row>
    <row r="9037" spans="1:1" x14ac:dyDescent="0.2">
      <c r="A9037" s="4"/>
    </row>
    <row r="9038" spans="1:1" x14ac:dyDescent="0.2">
      <c r="A9038" s="4"/>
    </row>
    <row r="9039" spans="1:1" x14ac:dyDescent="0.2">
      <c r="A9039" s="4"/>
    </row>
    <row r="9040" spans="1:1" x14ac:dyDescent="0.2">
      <c r="A9040" s="4"/>
    </row>
    <row r="9041" spans="1:1" x14ac:dyDescent="0.2">
      <c r="A9041" s="4"/>
    </row>
    <row r="9042" spans="1:1" x14ac:dyDescent="0.2">
      <c r="A9042" s="4"/>
    </row>
    <row r="9043" spans="1:1" x14ac:dyDescent="0.2">
      <c r="A9043" s="4"/>
    </row>
    <row r="9044" spans="1:1" x14ac:dyDescent="0.2">
      <c r="A9044" s="4"/>
    </row>
    <row r="9045" spans="1:1" x14ac:dyDescent="0.2">
      <c r="A9045" s="4"/>
    </row>
    <row r="9046" spans="1:1" x14ac:dyDescent="0.2">
      <c r="A9046" s="4"/>
    </row>
    <row r="9047" spans="1:1" x14ac:dyDescent="0.2">
      <c r="A9047" s="4"/>
    </row>
    <row r="9048" spans="1:1" x14ac:dyDescent="0.2">
      <c r="A9048" s="4"/>
    </row>
    <row r="9049" spans="1:1" x14ac:dyDescent="0.2">
      <c r="A9049" s="4"/>
    </row>
    <row r="9050" spans="1:1" x14ac:dyDescent="0.2">
      <c r="A9050" s="4"/>
    </row>
    <row r="9051" spans="1:1" x14ac:dyDescent="0.2">
      <c r="A9051" s="4"/>
    </row>
    <row r="9052" spans="1:1" x14ac:dyDescent="0.2">
      <c r="A9052" s="4"/>
    </row>
    <row r="9053" spans="1:1" x14ac:dyDescent="0.2">
      <c r="A9053" s="4"/>
    </row>
    <row r="9054" spans="1:1" x14ac:dyDescent="0.2">
      <c r="A9054" s="4"/>
    </row>
    <row r="9055" spans="1:1" x14ac:dyDescent="0.2">
      <c r="A9055" s="4"/>
    </row>
    <row r="9056" spans="1:1" x14ac:dyDescent="0.2">
      <c r="A9056" s="4"/>
    </row>
    <row r="9057" spans="1:1" x14ac:dyDescent="0.2">
      <c r="A9057" s="4"/>
    </row>
    <row r="9058" spans="1:1" x14ac:dyDescent="0.2">
      <c r="A9058" s="4"/>
    </row>
    <row r="9059" spans="1:1" x14ac:dyDescent="0.2">
      <c r="A9059" s="4"/>
    </row>
    <row r="9060" spans="1:1" x14ac:dyDescent="0.2">
      <c r="A9060" s="4"/>
    </row>
    <row r="9061" spans="1:1" x14ac:dyDescent="0.2">
      <c r="A9061" s="4"/>
    </row>
    <row r="9062" spans="1:1" x14ac:dyDescent="0.2">
      <c r="A9062" s="4"/>
    </row>
    <row r="9063" spans="1:1" x14ac:dyDescent="0.2">
      <c r="A9063" s="4"/>
    </row>
    <row r="9064" spans="1:1" x14ac:dyDescent="0.2">
      <c r="A9064" s="4"/>
    </row>
    <row r="9065" spans="1:1" x14ac:dyDescent="0.2">
      <c r="A9065" s="4"/>
    </row>
    <row r="9066" spans="1:1" x14ac:dyDescent="0.2">
      <c r="A9066" s="4"/>
    </row>
    <row r="9067" spans="1:1" x14ac:dyDescent="0.2">
      <c r="A9067" s="4"/>
    </row>
    <row r="9068" spans="1:1" x14ac:dyDescent="0.2">
      <c r="A9068" s="4"/>
    </row>
    <row r="9069" spans="1:1" x14ac:dyDescent="0.2">
      <c r="A9069" s="4"/>
    </row>
    <row r="9070" spans="1:1" x14ac:dyDescent="0.2">
      <c r="A9070" s="4"/>
    </row>
    <row r="9071" spans="1:1" x14ac:dyDescent="0.2">
      <c r="A9071" s="4"/>
    </row>
    <row r="9072" spans="1:1" x14ac:dyDescent="0.2">
      <c r="A9072" s="4"/>
    </row>
    <row r="9073" spans="1:1" x14ac:dyDescent="0.2">
      <c r="A9073" s="4"/>
    </row>
    <row r="9074" spans="1:1" x14ac:dyDescent="0.2">
      <c r="A9074" s="4"/>
    </row>
    <row r="9075" spans="1:1" x14ac:dyDescent="0.2">
      <c r="A9075" s="4"/>
    </row>
    <row r="9076" spans="1:1" x14ac:dyDescent="0.2">
      <c r="A9076" s="4"/>
    </row>
    <row r="9077" spans="1:1" x14ac:dyDescent="0.2">
      <c r="A9077" s="4"/>
    </row>
    <row r="9078" spans="1:1" x14ac:dyDescent="0.2">
      <c r="A9078" s="4"/>
    </row>
    <row r="9079" spans="1:1" x14ac:dyDescent="0.2">
      <c r="A9079" s="4"/>
    </row>
    <row r="9080" spans="1:1" x14ac:dyDescent="0.2">
      <c r="A9080" s="4"/>
    </row>
    <row r="9081" spans="1:1" x14ac:dyDescent="0.2">
      <c r="A9081" s="4"/>
    </row>
    <row r="9082" spans="1:1" x14ac:dyDescent="0.2">
      <c r="A9082" s="4"/>
    </row>
    <row r="9083" spans="1:1" x14ac:dyDescent="0.2">
      <c r="A9083" s="4"/>
    </row>
    <row r="9084" spans="1:1" x14ac:dyDescent="0.2">
      <c r="A9084" s="4"/>
    </row>
    <row r="9085" spans="1:1" x14ac:dyDescent="0.2">
      <c r="A9085" s="4"/>
    </row>
    <row r="9086" spans="1:1" x14ac:dyDescent="0.2">
      <c r="A9086" s="4"/>
    </row>
    <row r="9087" spans="1:1" x14ac:dyDescent="0.2">
      <c r="A9087" s="4"/>
    </row>
    <row r="9088" spans="1:1" x14ac:dyDescent="0.2">
      <c r="A9088" s="4"/>
    </row>
    <row r="9089" spans="1:1" x14ac:dyDescent="0.2">
      <c r="A9089" s="4"/>
    </row>
    <row r="9090" spans="1:1" x14ac:dyDescent="0.2">
      <c r="A9090" s="4"/>
    </row>
    <row r="9091" spans="1:1" x14ac:dyDescent="0.2">
      <c r="A9091" s="4"/>
    </row>
    <row r="9092" spans="1:1" x14ac:dyDescent="0.2">
      <c r="A9092" s="4"/>
    </row>
    <row r="9093" spans="1:1" x14ac:dyDescent="0.2">
      <c r="A9093" s="4"/>
    </row>
    <row r="9094" spans="1:1" x14ac:dyDescent="0.2">
      <c r="A9094" s="4"/>
    </row>
    <row r="9095" spans="1:1" x14ac:dyDescent="0.2">
      <c r="A9095" s="4"/>
    </row>
    <row r="9096" spans="1:1" x14ac:dyDescent="0.2">
      <c r="A9096" s="4"/>
    </row>
    <row r="9097" spans="1:1" x14ac:dyDescent="0.2">
      <c r="A9097" s="4"/>
    </row>
    <row r="9098" spans="1:1" x14ac:dyDescent="0.2">
      <c r="A9098" s="4"/>
    </row>
    <row r="9099" spans="1:1" x14ac:dyDescent="0.2">
      <c r="A9099" s="4"/>
    </row>
    <row r="9100" spans="1:1" x14ac:dyDescent="0.2">
      <c r="A9100" s="4"/>
    </row>
    <row r="9101" spans="1:1" x14ac:dyDescent="0.2">
      <c r="A9101" s="4"/>
    </row>
    <row r="9102" spans="1:1" x14ac:dyDescent="0.2">
      <c r="A9102" s="4"/>
    </row>
    <row r="9103" spans="1:1" x14ac:dyDescent="0.2">
      <c r="A9103" s="4"/>
    </row>
    <row r="9104" spans="1:1" x14ac:dyDescent="0.2">
      <c r="A9104" s="4"/>
    </row>
    <row r="9105" spans="1:1" x14ac:dyDescent="0.2">
      <c r="A9105" s="4"/>
    </row>
    <row r="9106" spans="1:1" x14ac:dyDescent="0.2">
      <c r="A9106" s="4"/>
    </row>
    <row r="9107" spans="1:1" x14ac:dyDescent="0.2">
      <c r="A9107" s="4"/>
    </row>
    <row r="9108" spans="1:1" x14ac:dyDescent="0.2">
      <c r="A9108" s="4"/>
    </row>
    <row r="9109" spans="1:1" x14ac:dyDescent="0.2">
      <c r="A9109" s="4"/>
    </row>
    <row r="9110" spans="1:1" x14ac:dyDescent="0.2">
      <c r="A9110" s="4"/>
    </row>
    <row r="9111" spans="1:1" x14ac:dyDescent="0.2">
      <c r="A9111" s="4"/>
    </row>
    <row r="9112" spans="1:1" x14ac:dyDescent="0.2">
      <c r="A9112" s="4"/>
    </row>
    <row r="9113" spans="1:1" x14ac:dyDescent="0.2">
      <c r="A9113" s="4"/>
    </row>
    <row r="9114" spans="1:1" x14ac:dyDescent="0.2">
      <c r="A9114" s="4"/>
    </row>
    <row r="9115" spans="1:1" x14ac:dyDescent="0.2">
      <c r="A9115" s="4"/>
    </row>
    <row r="9116" spans="1:1" x14ac:dyDescent="0.2">
      <c r="A9116" s="4"/>
    </row>
    <row r="9117" spans="1:1" x14ac:dyDescent="0.2">
      <c r="A9117" s="4"/>
    </row>
    <row r="9118" spans="1:1" x14ac:dyDescent="0.2">
      <c r="A9118" s="4"/>
    </row>
    <row r="9119" spans="1:1" x14ac:dyDescent="0.2">
      <c r="A9119" s="4"/>
    </row>
    <row r="9120" spans="1:1" x14ac:dyDescent="0.2">
      <c r="A9120" s="4"/>
    </row>
    <row r="9121" spans="1:1" x14ac:dyDescent="0.2">
      <c r="A9121" s="4"/>
    </row>
    <row r="9122" spans="1:1" x14ac:dyDescent="0.2">
      <c r="A9122" s="4"/>
    </row>
    <row r="9123" spans="1:1" x14ac:dyDescent="0.2">
      <c r="A9123" s="4"/>
    </row>
    <row r="9124" spans="1:1" x14ac:dyDescent="0.2">
      <c r="A9124" s="4"/>
    </row>
    <row r="9125" spans="1:1" x14ac:dyDescent="0.2">
      <c r="A9125" s="4"/>
    </row>
    <row r="9126" spans="1:1" x14ac:dyDescent="0.2">
      <c r="A9126" s="4"/>
    </row>
    <row r="9127" spans="1:1" x14ac:dyDescent="0.2">
      <c r="A9127" s="4"/>
    </row>
    <row r="9128" spans="1:1" x14ac:dyDescent="0.2">
      <c r="A9128" s="4"/>
    </row>
    <row r="9129" spans="1:1" x14ac:dyDescent="0.2">
      <c r="A9129" s="4"/>
    </row>
    <row r="9130" spans="1:1" x14ac:dyDescent="0.2">
      <c r="A9130" s="4"/>
    </row>
    <row r="9131" spans="1:1" x14ac:dyDescent="0.2">
      <c r="A9131" s="4"/>
    </row>
    <row r="9132" spans="1:1" x14ac:dyDescent="0.2">
      <c r="A9132" s="4"/>
    </row>
    <row r="9133" spans="1:1" x14ac:dyDescent="0.2">
      <c r="A9133" s="4"/>
    </row>
    <row r="9134" spans="1:1" x14ac:dyDescent="0.2">
      <c r="A9134" s="4"/>
    </row>
    <row r="9135" spans="1:1" x14ac:dyDescent="0.2">
      <c r="A9135" s="4"/>
    </row>
    <row r="9136" spans="1:1" x14ac:dyDescent="0.2">
      <c r="A9136" s="4"/>
    </row>
    <row r="9137" spans="1:1" x14ac:dyDescent="0.2">
      <c r="A9137" s="4"/>
    </row>
    <row r="9138" spans="1:1" x14ac:dyDescent="0.2">
      <c r="A9138" s="4"/>
    </row>
    <row r="9139" spans="1:1" x14ac:dyDescent="0.2">
      <c r="A9139" s="4"/>
    </row>
    <row r="9140" spans="1:1" x14ac:dyDescent="0.2">
      <c r="A9140" s="4"/>
    </row>
    <row r="9141" spans="1:1" x14ac:dyDescent="0.2">
      <c r="A9141" s="4"/>
    </row>
    <row r="9142" spans="1:1" x14ac:dyDescent="0.2">
      <c r="A9142" s="4"/>
    </row>
    <row r="9143" spans="1:1" x14ac:dyDescent="0.2">
      <c r="A9143" s="4"/>
    </row>
    <row r="9144" spans="1:1" x14ac:dyDescent="0.2">
      <c r="A9144" s="4"/>
    </row>
    <row r="9145" spans="1:1" x14ac:dyDescent="0.2">
      <c r="A9145" s="4"/>
    </row>
    <row r="9146" spans="1:1" x14ac:dyDescent="0.2">
      <c r="A9146" s="4"/>
    </row>
    <row r="9147" spans="1:1" x14ac:dyDescent="0.2">
      <c r="A9147" s="4"/>
    </row>
    <row r="9148" spans="1:1" x14ac:dyDescent="0.2">
      <c r="A9148" s="4"/>
    </row>
    <row r="9149" spans="1:1" x14ac:dyDescent="0.2">
      <c r="A9149" s="4"/>
    </row>
    <row r="9150" spans="1:1" x14ac:dyDescent="0.2">
      <c r="A9150" s="4"/>
    </row>
    <row r="9151" spans="1:1" x14ac:dyDescent="0.2">
      <c r="A9151" s="4"/>
    </row>
    <row r="9152" spans="1:1" x14ac:dyDescent="0.2">
      <c r="A9152" s="4"/>
    </row>
    <row r="9153" spans="1:1" x14ac:dyDescent="0.2">
      <c r="A9153" s="4"/>
    </row>
    <row r="9154" spans="1:1" x14ac:dyDescent="0.2">
      <c r="A9154" s="4"/>
    </row>
    <row r="9155" spans="1:1" x14ac:dyDescent="0.2">
      <c r="A9155" s="4"/>
    </row>
    <row r="9156" spans="1:1" x14ac:dyDescent="0.2">
      <c r="A9156" s="4"/>
    </row>
    <row r="9157" spans="1:1" x14ac:dyDescent="0.2">
      <c r="A9157" s="4"/>
    </row>
    <row r="9158" spans="1:1" x14ac:dyDescent="0.2">
      <c r="A9158" s="4"/>
    </row>
    <row r="9159" spans="1:1" x14ac:dyDescent="0.2">
      <c r="A9159" s="4"/>
    </row>
    <row r="9160" spans="1:1" x14ac:dyDescent="0.2">
      <c r="A9160" s="4"/>
    </row>
    <row r="9161" spans="1:1" x14ac:dyDescent="0.2">
      <c r="A9161" s="4"/>
    </row>
    <row r="9162" spans="1:1" x14ac:dyDescent="0.2">
      <c r="A9162" s="4"/>
    </row>
    <row r="9163" spans="1:1" x14ac:dyDescent="0.2">
      <c r="A9163" s="4"/>
    </row>
    <row r="9164" spans="1:1" x14ac:dyDescent="0.2">
      <c r="A9164" s="4"/>
    </row>
    <row r="9165" spans="1:1" x14ac:dyDescent="0.2">
      <c r="A9165" s="4"/>
    </row>
    <row r="9166" spans="1:1" x14ac:dyDescent="0.2">
      <c r="A9166" s="4"/>
    </row>
    <row r="9167" spans="1:1" x14ac:dyDescent="0.2">
      <c r="A9167" s="4"/>
    </row>
    <row r="9168" spans="1:1" x14ac:dyDescent="0.2">
      <c r="A9168" s="4"/>
    </row>
    <row r="9169" spans="1:1" x14ac:dyDescent="0.2">
      <c r="A9169" s="4"/>
    </row>
    <row r="9170" spans="1:1" x14ac:dyDescent="0.2">
      <c r="A9170" s="4"/>
    </row>
    <row r="9171" spans="1:1" x14ac:dyDescent="0.2">
      <c r="A9171" s="4"/>
    </row>
    <row r="9172" spans="1:1" x14ac:dyDescent="0.2">
      <c r="A9172" s="4"/>
    </row>
    <row r="9173" spans="1:1" x14ac:dyDescent="0.2">
      <c r="A9173" s="4"/>
    </row>
    <row r="9174" spans="1:1" x14ac:dyDescent="0.2">
      <c r="A9174" s="4"/>
    </row>
    <row r="9175" spans="1:1" x14ac:dyDescent="0.2">
      <c r="A9175" s="4"/>
    </row>
    <row r="9176" spans="1:1" x14ac:dyDescent="0.2">
      <c r="A9176" s="4"/>
    </row>
    <row r="9177" spans="1:1" x14ac:dyDescent="0.2">
      <c r="A9177" s="4"/>
    </row>
    <row r="9178" spans="1:1" x14ac:dyDescent="0.2">
      <c r="A9178" s="4"/>
    </row>
    <row r="9179" spans="1:1" x14ac:dyDescent="0.2">
      <c r="A9179" s="4"/>
    </row>
    <row r="9180" spans="1:1" x14ac:dyDescent="0.2">
      <c r="A9180" s="4"/>
    </row>
    <row r="9181" spans="1:1" x14ac:dyDescent="0.2">
      <c r="A9181" s="4"/>
    </row>
    <row r="9182" spans="1:1" x14ac:dyDescent="0.2">
      <c r="A9182" s="4"/>
    </row>
    <row r="9183" spans="1:1" x14ac:dyDescent="0.2">
      <c r="A9183" s="4"/>
    </row>
    <row r="9184" spans="1:1" x14ac:dyDescent="0.2">
      <c r="A9184" s="4"/>
    </row>
    <row r="9185" spans="1:1" x14ac:dyDescent="0.2">
      <c r="A9185" s="4"/>
    </row>
    <row r="9186" spans="1:1" x14ac:dyDescent="0.2">
      <c r="A9186" s="4"/>
    </row>
    <row r="9187" spans="1:1" x14ac:dyDescent="0.2">
      <c r="A9187" s="4"/>
    </row>
    <row r="9188" spans="1:1" x14ac:dyDescent="0.2">
      <c r="A9188" s="4"/>
    </row>
    <row r="9189" spans="1:1" x14ac:dyDescent="0.2">
      <c r="A9189" s="4"/>
    </row>
    <row r="9190" spans="1:1" x14ac:dyDescent="0.2">
      <c r="A9190" s="4"/>
    </row>
    <row r="9191" spans="1:1" x14ac:dyDescent="0.2">
      <c r="A9191" s="4"/>
    </row>
    <row r="9192" spans="1:1" x14ac:dyDescent="0.2">
      <c r="A9192" s="4"/>
    </row>
    <row r="9193" spans="1:1" x14ac:dyDescent="0.2">
      <c r="A9193" s="4"/>
    </row>
    <row r="9194" spans="1:1" x14ac:dyDescent="0.2">
      <c r="A9194" s="4"/>
    </row>
    <row r="9195" spans="1:1" x14ac:dyDescent="0.2">
      <c r="A9195" s="4"/>
    </row>
    <row r="9196" spans="1:1" x14ac:dyDescent="0.2">
      <c r="A9196" s="4"/>
    </row>
    <row r="9197" spans="1:1" x14ac:dyDescent="0.2">
      <c r="A9197" s="4"/>
    </row>
    <row r="9198" spans="1:1" x14ac:dyDescent="0.2">
      <c r="A9198" s="4"/>
    </row>
    <row r="9199" spans="1:1" x14ac:dyDescent="0.2">
      <c r="A9199" s="4"/>
    </row>
    <row r="9200" spans="1:1" x14ac:dyDescent="0.2">
      <c r="A9200" s="4"/>
    </row>
    <row r="9201" spans="1:1" x14ac:dyDescent="0.2">
      <c r="A9201" s="4"/>
    </row>
    <row r="9202" spans="1:1" x14ac:dyDescent="0.2">
      <c r="A9202" s="4"/>
    </row>
    <row r="9203" spans="1:1" x14ac:dyDescent="0.2">
      <c r="A9203" s="4"/>
    </row>
    <row r="9204" spans="1:1" x14ac:dyDescent="0.2">
      <c r="A9204" s="4"/>
    </row>
    <row r="9205" spans="1:1" x14ac:dyDescent="0.2">
      <c r="A9205" s="4"/>
    </row>
    <row r="9206" spans="1:1" x14ac:dyDescent="0.2">
      <c r="A9206" s="4"/>
    </row>
    <row r="9207" spans="1:1" x14ac:dyDescent="0.2">
      <c r="A9207" s="4"/>
    </row>
    <row r="9208" spans="1:1" x14ac:dyDescent="0.2">
      <c r="A9208" s="4"/>
    </row>
    <row r="9209" spans="1:1" x14ac:dyDescent="0.2">
      <c r="A9209" s="4"/>
    </row>
    <row r="9210" spans="1:1" x14ac:dyDescent="0.2">
      <c r="A9210" s="4"/>
    </row>
    <row r="9211" spans="1:1" x14ac:dyDescent="0.2">
      <c r="A9211" s="4"/>
    </row>
    <row r="9212" spans="1:1" x14ac:dyDescent="0.2">
      <c r="A9212" s="4"/>
    </row>
    <row r="9213" spans="1:1" x14ac:dyDescent="0.2">
      <c r="A9213" s="4"/>
    </row>
    <row r="9214" spans="1:1" x14ac:dyDescent="0.2">
      <c r="A9214" s="4"/>
    </row>
    <row r="9215" spans="1:1" x14ac:dyDescent="0.2">
      <c r="A9215" s="4"/>
    </row>
    <row r="9216" spans="1:1" x14ac:dyDescent="0.2">
      <c r="A9216" s="4"/>
    </row>
    <row r="9217" spans="1:1" x14ac:dyDescent="0.2">
      <c r="A9217" s="4"/>
    </row>
    <row r="9218" spans="1:1" x14ac:dyDescent="0.2">
      <c r="A9218" s="4"/>
    </row>
    <row r="9219" spans="1:1" x14ac:dyDescent="0.2">
      <c r="A9219" s="4"/>
    </row>
    <row r="9220" spans="1:1" x14ac:dyDescent="0.2">
      <c r="A9220" s="4"/>
    </row>
    <row r="9221" spans="1:1" x14ac:dyDescent="0.2">
      <c r="A9221" s="4"/>
    </row>
    <row r="9222" spans="1:1" x14ac:dyDescent="0.2">
      <c r="A9222" s="4"/>
    </row>
    <row r="9223" spans="1:1" x14ac:dyDescent="0.2">
      <c r="A9223" s="4"/>
    </row>
    <row r="9224" spans="1:1" x14ac:dyDescent="0.2">
      <c r="A9224" s="4"/>
    </row>
    <row r="9225" spans="1:1" x14ac:dyDescent="0.2">
      <c r="A9225" s="4"/>
    </row>
    <row r="9226" spans="1:1" x14ac:dyDescent="0.2">
      <c r="A9226" s="4"/>
    </row>
    <row r="9227" spans="1:1" x14ac:dyDescent="0.2">
      <c r="A9227" s="4"/>
    </row>
    <row r="9228" spans="1:1" x14ac:dyDescent="0.2">
      <c r="A9228" s="4"/>
    </row>
    <row r="9229" spans="1:1" x14ac:dyDescent="0.2">
      <c r="A9229" s="4"/>
    </row>
    <row r="9230" spans="1:1" x14ac:dyDescent="0.2">
      <c r="A9230" s="4"/>
    </row>
    <row r="9231" spans="1:1" x14ac:dyDescent="0.2">
      <c r="A9231" s="4"/>
    </row>
    <row r="9232" spans="1:1" x14ac:dyDescent="0.2">
      <c r="A9232" s="4"/>
    </row>
    <row r="9233" spans="1:1" x14ac:dyDescent="0.2">
      <c r="A9233" s="4"/>
    </row>
    <row r="9234" spans="1:1" x14ac:dyDescent="0.2">
      <c r="A9234" s="4"/>
    </row>
    <row r="9235" spans="1:1" x14ac:dyDescent="0.2">
      <c r="A9235" s="4"/>
    </row>
    <row r="9236" spans="1:1" x14ac:dyDescent="0.2">
      <c r="A9236" s="4"/>
    </row>
    <row r="9237" spans="1:1" x14ac:dyDescent="0.2">
      <c r="A9237" s="4"/>
    </row>
    <row r="9238" spans="1:1" x14ac:dyDescent="0.2">
      <c r="A9238" s="4"/>
    </row>
    <row r="9239" spans="1:1" x14ac:dyDescent="0.2">
      <c r="A9239" s="4"/>
    </row>
    <row r="9240" spans="1:1" x14ac:dyDescent="0.2">
      <c r="A9240" s="4"/>
    </row>
    <row r="9241" spans="1:1" x14ac:dyDescent="0.2">
      <c r="A9241" s="4"/>
    </row>
    <row r="9242" spans="1:1" x14ac:dyDescent="0.2">
      <c r="A9242" s="4"/>
    </row>
    <row r="9243" spans="1:1" x14ac:dyDescent="0.2">
      <c r="A9243" s="4"/>
    </row>
    <row r="9244" spans="1:1" x14ac:dyDescent="0.2">
      <c r="A9244" s="4"/>
    </row>
    <row r="9245" spans="1:1" x14ac:dyDescent="0.2">
      <c r="A9245" s="4"/>
    </row>
    <row r="9246" spans="1:1" x14ac:dyDescent="0.2">
      <c r="A9246" s="4"/>
    </row>
    <row r="9247" spans="1:1" x14ac:dyDescent="0.2">
      <c r="A9247" s="4"/>
    </row>
    <row r="9248" spans="1:1" x14ac:dyDescent="0.2">
      <c r="A9248" s="4"/>
    </row>
    <row r="9249" spans="1:1" x14ac:dyDescent="0.2">
      <c r="A9249" s="4"/>
    </row>
    <row r="9250" spans="1:1" x14ac:dyDescent="0.2">
      <c r="A9250" s="4"/>
    </row>
    <row r="9251" spans="1:1" x14ac:dyDescent="0.2">
      <c r="A9251" s="4"/>
    </row>
    <row r="9252" spans="1:1" x14ac:dyDescent="0.2">
      <c r="A9252" s="4"/>
    </row>
    <row r="9253" spans="1:1" x14ac:dyDescent="0.2">
      <c r="A9253" s="4"/>
    </row>
    <row r="9254" spans="1:1" x14ac:dyDescent="0.2">
      <c r="A9254" s="4"/>
    </row>
    <row r="9255" spans="1:1" x14ac:dyDescent="0.2">
      <c r="A9255" s="4"/>
    </row>
    <row r="9256" spans="1:1" x14ac:dyDescent="0.2">
      <c r="A9256" s="4"/>
    </row>
    <row r="9257" spans="1:1" x14ac:dyDescent="0.2">
      <c r="A9257" s="4"/>
    </row>
    <row r="9258" spans="1:1" x14ac:dyDescent="0.2">
      <c r="A9258" s="4"/>
    </row>
    <row r="9259" spans="1:1" x14ac:dyDescent="0.2">
      <c r="A9259" s="4"/>
    </row>
    <row r="9260" spans="1:1" x14ac:dyDescent="0.2">
      <c r="A9260" s="4"/>
    </row>
    <row r="9261" spans="1:1" x14ac:dyDescent="0.2">
      <c r="A9261" s="4"/>
    </row>
    <row r="9262" spans="1:1" x14ac:dyDescent="0.2">
      <c r="A9262" s="4"/>
    </row>
    <row r="9263" spans="1:1" x14ac:dyDescent="0.2">
      <c r="A9263" s="4"/>
    </row>
    <row r="9264" spans="1:1" x14ac:dyDescent="0.2">
      <c r="A9264" s="4"/>
    </row>
    <row r="9265" spans="1:1" x14ac:dyDescent="0.2">
      <c r="A9265" s="4"/>
    </row>
    <row r="9266" spans="1:1" x14ac:dyDescent="0.2">
      <c r="A9266" s="4"/>
    </row>
    <row r="9267" spans="1:1" x14ac:dyDescent="0.2">
      <c r="A9267" s="4"/>
    </row>
    <row r="9268" spans="1:1" x14ac:dyDescent="0.2">
      <c r="A9268" s="4"/>
    </row>
    <row r="9269" spans="1:1" x14ac:dyDescent="0.2">
      <c r="A9269" s="4"/>
    </row>
    <row r="9270" spans="1:1" x14ac:dyDescent="0.2">
      <c r="A9270" s="4"/>
    </row>
    <row r="9271" spans="1:1" x14ac:dyDescent="0.2">
      <c r="A9271" s="4"/>
    </row>
    <row r="9272" spans="1:1" x14ac:dyDescent="0.2">
      <c r="A9272" s="4"/>
    </row>
    <row r="9273" spans="1:1" x14ac:dyDescent="0.2">
      <c r="A9273" s="4"/>
    </row>
    <row r="9274" spans="1:1" x14ac:dyDescent="0.2">
      <c r="A9274" s="4"/>
    </row>
    <row r="9275" spans="1:1" x14ac:dyDescent="0.2">
      <c r="A9275" s="4"/>
    </row>
    <row r="9276" spans="1:1" x14ac:dyDescent="0.2">
      <c r="A9276" s="4"/>
    </row>
    <row r="9277" spans="1:1" x14ac:dyDescent="0.2">
      <c r="A9277" s="4"/>
    </row>
    <row r="9278" spans="1:1" x14ac:dyDescent="0.2">
      <c r="A9278" s="4"/>
    </row>
    <row r="9279" spans="1:1" x14ac:dyDescent="0.2">
      <c r="A9279" s="4"/>
    </row>
    <row r="9280" spans="1:1" x14ac:dyDescent="0.2">
      <c r="A9280" s="4"/>
    </row>
    <row r="9281" spans="1:1" x14ac:dyDescent="0.2">
      <c r="A9281" s="4"/>
    </row>
    <row r="9282" spans="1:1" x14ac:dyDescent="0.2">
      <c r="A9282" s="4"/>
    </row>
    <row r="9283" spans="1:1" x14ac:dyDescent="0.2">
      <c r="A9283" s="4"/>
    </row>
    <row r="9284" spans="1:1" x14ac:dyDescent="0.2">
      <c r="A9284" s="4"/>
    </row>
    <row r="9285" spans="1:1" x14ac:dyDescent="0.2">
      <c r="A9285" s="4"/>
    </row>
    <row r="9286" spans="1:1" x14ac:dyDescent="0.2">
      <c r="A9286" s="4"/>
    </row>
    <row r="9287" spans="1:1" x14ac:dyDescent="0.2">
      <c r="A9287" s="4"/>
    </row>
    <row r="9288" spans="1:1" x14ac:dyDescent="0.2">
      <c r="A9288" s="4"/>
    </row>
    <row r="9289" spans="1:1" x14ac:dyDescent="0.2">
      <c r="A9289" s="4"/>
    </row>
    <row r="9290" spans="1:1" x14ac:dyDescent="0.2">
      <c r="A9290" s="4"/>
    </row>
    <row r="9291" spans="1:1" x14ac:dyDescent="0.2">
      <c r="A9291" s="4"/>
    </row>
    <row r="9292" spans="1:1" x14ac:dyDescent="0.2">
      <c r="A9292" s="4"/>
    </row>
    <row r="9293" spans="1:1" x14ac:dyDescent="0.2">
      <c r="A9293" s="4"/>
    </row>
    <row r="9294" spans="1:1" x14ac:dyDescent="0.2">
      <c r="A9294" s="4"/>
    </row>
    <row r="9295" spans="1:1" x14ac:dyDescent="0.2">
      <c r="A9295" s="4"/>
    </row>
    <row r="9296" spans="1:1" x14ac:dyDescent="0.2">
      <c r="A9296" s="4"/>
    </row>
    <row r="9297" spans="1:1" x14ac:dyDescent="0.2">
      <c r="A9297" s="4"/>
    </row>
    <row r="9298" spans="1:1" x14ac:dyDescent="0.2">
      <c r="A9298" s="4"/>
    </row>
    <row r="9299" spans="1:1" x14ac:dyDescent="0.2">
      <c r="A9299" s="4"/>
    </row>
    <row r="9300" spans="1:1" x14ac:dyDescent="0.2">
      <c r="A9300" s="4"/>
    </row>
    <row r="9301" spans="1:1" x14ac:dyDescent="0.2">
      <c r="A9301" s="4"/>
    </row>
    <row r="9302" spans="1:1" x14ac:dyDescent="0.2">
      <c r="A9302" s="4"/>
    </row>
    <row r="9303" spans="1:1" x14ac:dyDescent="0.2">
      <c r="A9303" s="4"/>
    </row>
    <row r="9304" spans="1:1" x14ac:dyDescent="0.2">
      <c r="A9304" s="4"/>
    </row>
    <row r="9305" spans="1:1" x14ac:dyDescent="0.2">
      <c r="A9305" s="4"/>
    </row>
    <row r="9306" spans="1:1" x14ac:dyDescent="0.2">
      <c r="A9306" s="4"/>
    </row>
    <row r="9307" spans="1:1" x14ac:dyDescent="0.2">
      <c r="A9307" s="4"/>
    </row>
    <row r="9308" spans="1:1" x14ac:dyDescent="0.2">
      <c r="A9308" s="4"/>
    </row>
    <row r="9309" spans="1:1" x14ac:dyDescent="0.2">
      <c r="A9309" s="4"/>
    </row>
    <row r="9310" spans="1:1" x14ac:dyDescent="0.2">
      <c r="A9310" s="4"/>
    </row>
    <row r="9311" spans="1:1" x14ac:dyDescent="0.2">
      <c r="A9311" s="4"/>
    </row>
    <row r="9312" spans="1:1" x14ac:dyDescent="0.2">
      <c r="A9312" s="4"/>
    </row>
    <row r="9313" spans="1:1" x14ac:dyDescent="0.2">
      <c r="A9313" s="4"/>
    </row>
    <row r="9314" spans="1:1" x14ac:dyDescent="0.2">
      <c r="A9314" s="4"/>
    </row>
    <row r="9315" spans="1:1" x14ac:dyDescent="0.2">
      <c r="A9315" s="4"/>
    </row>
    <row r="9316" spans="1:1" x14ac:dyDescent="0.2">
      <c r="A9316" s="4"/>
    </row>
    <row r="9317" spans="1:1" x14ac:dyDescent="0.2">
      <c r="A9317" s="4"/>
    </row>
    <row r="9318" spans="1:1" x14ac:dyDescent="0.2">
      <c r="A9318" s="4"/>
    </row>
    <row r="9319" spans="1:1" x14ac:dyDescent="0.2">
      <c r="A9319" s="4"/>
    </row>
    <row r="9320" spans="1:1" x14ac:dyDescent="0.2">
      <c r="A9320" s="4"/>
    </row>
    <row r="9321" spans="1:1" x14ac:dyDescent="0.2">
      <c r="A9321" s="4"/>
    </row>
    <row r="9322" spans="1:1" x14ac:dyDescent="0.2">
      <c r="A9322" s="4"/>
    </row>
    <row r="9323" spans="1:1" x14ac:dyDescent="0.2">
      <c r="A9323" s="4"/>
    </row>
    <row r="9324" spans="1:1" x14ac:dyDescent="0.2">
      <c r="A9324" s="4"/>
    </row>
    <row r="9325" spans="1:1" x14ac:dyDescent="0.2">
      <c r="A9325" s="4"/>
    </row>
    <row r="9326" spans="1:1" x14ac:dyDescent="0.2">
      <c r="A9326" s="4"/>
    </row>
    <row r="9327" spans="1:1" x14ac:dyDescent="0.2">
      <c r="A9327" s="4"/>
    </row>
    <row r="9328" spans="1:1" x14ac:dyDescent="0.2">
      <c r="A9328" s="4"/>
    </row>
    <row r="9329" spans="1:1" x14ac:dyDescent="0.2">
      <c r="A9329" s="4"/>
    </row>
    <row r="9330" spans="1:1" x14ac:dyDescent="0.2">
      <c r="A9330" s="4"/>
    </row>
    <row r="9331" spans="1:1" x14ac:dyDescent="0.2">
      <c r="A9331" s="4"/>
    </row>
    <row r="9332" spans="1:1" x14ac:dyDescent="0.2">
      <c r="A9332" s="4"/>
    </row>
    <row r="9333" spans="1:1" x14ac:dyDescent="0.2">
      <c r="A9333" s="4"/>
    </row>
    <row r="9334" spans="1:1" x14ac:dyDescent="0.2">
      <c r="A9334" s="4"/>
    </row>
    <row r="9335" spans="1:1" x14ac:dyDescent="0.2">
      <c r="A9335" s="4"/>
    </row>
    <row r="9336" spans="1:1" x14ac:dyDescent="0.2">
      <c r="A9336" s="4"/>
    </row>
    <row r="9337" spans="1:1" x14ac:dyDescent="0.2">
      <c r="A9337" s="4"/>
    </row>
    <row r="9338" spans="1:1" x14ac:dyDescent="0.2">
      <c r="A9338" s="4"/>
    </row>
    <row r="9339" spans="1:1" x14ac:dyDescent="0.2">
      <c r="A9339" s="4"/>
    </row>
    <row r="9340" spans="1:1" x14ac:dyDescent="0.2">
      <c r="A9340" s="4"/>
    </row>
    <row r="9341" spans="1:1" x14ac:dyDescent="0.2">
      <c r="A9341" s="4"/>
    </row>
    <row r="9342" spans="1:1" x14ac:dyDescent="0.2">
      <c r="A9342" s="4"/>
    </row>
    <row r="9343" spans="1:1" x14ac:dyDescent="0.2">
      <c r="A9343" s="4"/>
    </row>
    <row r="9344" spans="1:1" x14ac:dyDescent="0.2">
      <c r="A9344" s="4"/>
    </row>
    <row r="9345" spans="1:1" x14ac:dyDescent="0.2">
      <c r="A9345" s="4"/>
    </row>
    <row r="9346" spans="1:1" x14ac:dyDescent="0.2">
      <c r="A9346" s="4"/>
    </row>
    <row r="9347" spans="1:1" x14ac:dyDescent="0.2">
      <c r="A9347" s="4"/>
    </row>
    <row r="9348" spans="1:1" x14ac:dyDescent="0.2">
      <c r="A9348" s="4"/>
    </row>
    <row r="9349" spans="1:1" x14ac:dyDescent="0.2">
      <c r="A9349" s="4"/>
    </row>
    <row r="9350" spans="1:1" x14ac:dyDescent="0.2">
      <c r="A9350" s="4"/>
    </row>
    <row r="9351" spans="1:1" x14ac:dyDescent="0.2">
      <c r="A9351" s="4"/>
    </row>
    <row r="9352" spans="1:1" x14ac:dyDescent="0.2">
      <c r="A9352" s="4"/>
    </row>
    <row r="9353" spans="1:1" x14ac:dyDescent="0.2">
      <c r="A9353" s="4"/>
    </row>
    <row r="9354" spans="1:1" x14ac:dyDescent="0.2">
      <c r="A9354" s="4"/>
    </row>
    <row r="9355" spans="1:1" x14ac:dyDescent="0.2">
      <c r="A9355" s="4"/>
    </row>
    <row r="9356" spans="1:1" x14ac:dyDescent="0.2">
      <c r="A9356" s="4"/>
    </row>
    <row r="9357" spans="1:1" x14ac:dyDescent="0.2">
      <c r="A9357" s="4"/>
    </row>
    <row r="9358" spans="1:1" x14ac:dyDescent="0.2">
      <c r="A9358" s="4"/>
    </row>
    <row r="9359" spans="1:1" x14ac:dyDescent="0.2">
      <c r="A9359" s="4"/>
    </row>
    <row r="9360" spans="1:1" x14ac:dyDescent="0.2">
      <c r="A9360" s="4"/>
    </row>
    <row r="9361" spans="1:1" x14ac:dyDescent="0.2">
      <c r="A9361" s="4"/>
    </row>
    <row r="9362" spans="1:1" x14ac:dyDescent="0.2">
      <c r="A9362" s="4"/>
    </row>
    <row r="9363" spans="1:1" x14ac:dyDescent="0.2">
      <c r="A9363" s="4"/>
    </row>
    <row r="9364" spans="1:1" x14ac:dyDescent="0.2">
      <c r="A9364" s="4"/>
    </row>
    <row r="9365" spans="1:1" x14ac:dyDescent="0.2">
      <c r="A9365" s="4"/>
    </row>
    <row r="9366" spans="1:1" x14ac:dyDescent="0.2">
      <c r="A9366" s="4"/>
    </row>
    <row r="9367" spans="1:1" x14ac:dyDescent="0.2">
      <c r="A9367" s="4"/>
    </row>
    <row r="9368" spans="1:1" x14ac:dyDescent="0.2">
      <c r="A9368" s="4"/>
    </row>
    <row r="9369" spans="1:1" x14ac:dyDescent="0.2">
      <c r="A9369" s="4"/>
    </row>
    <row r="9370" spans="1:1" x14ac:dyDescent="0.2">
      <c r="A9370" s="4"/>
    </row>
    <row r="9371" spans="1:1" x14ac:dyDescent="0.2">
      <c r="A9371" s="4"/>
    </row>
    <row r="9372" spans="1:1" x14ac:dyDescent="0.2">
      <c r="A9372" s="4"/>
    </row>
    <row r="9373" spans="1:1" x14ac:dyDescent="0.2">
      <c r="A9373" s="4"/>
    </row>
    <row r="9374" spans="1:1" x14ac:dyDescent="0.2">
      <c r="A9374" s="4"/>
    </row>
    <row r="9375" spans="1:1" x14ac:dyDescent="0.2">
      <c r="A9375" s="4"/>
    </row>
    <row r="9376" spans="1:1" x14ac:dyDescent="0.2">
      <c r="A9376" s="4"/>
    </row>
    <row r="9377" spans="1:1" x14ac:dyDescent="0.2">
      <c r="A9377" s="4"/>
    </row>
    <row r="9378" spans="1:1" x14ac:dyDescent="0.2">
      <c r="A9378" s="4"/>
    </row>
    <row r="9379" spans="1:1" x14ac:dyDescent="0.2">
      <c r="A9379" s="4"/>
    </row>
    <row r="9380" spans="1:1" x14ac:dyDescent="0.2">
      <c r="A9380" s="4"/>
    </row>
    <row r="9381" spans="1:1" x14ac:dyDescent="0.2">
      <c r="A9381" s="4"/>
    </row>
    <row r="9382" spans="1:1" x14ac:dyDescent="0.2">
      <c r="A9382" s="4"/>
    </row>
    <row r="9383" spans="1:1" x14ac:dyDescent="0.2">
      <c r="A9383" s="4"/>
    </row>
    <row r="9384" spans="1:1" x14ac:dyDescent="0.2">
      <c r="A9384" s="4"/>
    </row>
    <row r="9385" spans="1:1" x14ac:dyDescent="0.2">
      <c r="A9385" s="4"/>
    </row>
    <row r="9386" spans="1:1" x14ac:dyDescent="0.2">
      <c r="A9386" s="4"/>
    </row>
    <row r="9387" spans="1:1" x14ac:dyDescent="0.2">
      <c r="A9387" s="4"/>
    </row>
    <row r="9388" spans="1:1" x14ac:dyDescent="0.2">
      <c r="A9388" s="4"/>
    </row>
    <row r="9389" spans="1:1" x14ac:dyDescent="0.2">
      <c r="A9389" s="4"/>
    </row>
    <row r="9390" spans="1:1" x14ac:dyDescent="0.2">
      <c r="A9390" s="4"/>
    </row>
    <row r="9391" spans="1:1" x14ac:dyDescent="0.2">
      <c r="A9391" s="4"/>
    </row>
    <row r="9392" spans="1:1" x14ac:dyDescent="0.2">
      <c r="A9392" s="4"/>
    </row>
    <row r="9393" spans="1:1" x14ac:dyDescent="0.2">
      <c r="A9393" s="4"/>
    </row>
    <row r="9394" spans="1:1" x14ac:dyDescent="0.2">
      <c r="A9394" s="4"/>
    </row>
    <row r="9395" spans="1:1" x14ac:dyDescent="0.2">
      <c r="A9395" s="4"/>
    </row>
    <row r="9396" spans="1:1" x14ac:dyDescent="0.2">
      <c r="A9396" s="4"/>
    </row>
    <row r="9397" spans="1:1" x14ac:dyDescent="0.2">
      <c r="A9397" s="4"/>
    </row>
    <row r="9398" spans="1:1" x14ac:dyDescent="0.2">
      <c r="A9398" s="4"/>
    </row>
    <row r="9399" spans="1:1" x14ac:dyDescent="0.2">
      <c r="A9399" s="4"/>
    </row>
    <row r="9400" spans="1:1" x14ac:dyDescent="0.2">
      <c r="A9400" s="4"/>
    </row>
    <row r="9401" spans="1:1" x14ac:dyDescent="0.2">
      <c r="A9401" s="4"/>
    </row>
    <row r="9402" spans="1:1" x14ac:dyDescent="0.2">
      <c r="A9402" s="4"/>
    </row>
    <row r="9403" spans="1:1" x14ac:dyDescent="0.2">
      <c r="A9403" s="4"/>
    </row>
    <row r="9404" spans="1:1" x14ac:dyDescent="0.2">
      <c r="A9404" s="4"/>
    </row>
    <row r="9405" spans="1:1" x14ac:dyDescent="0.2">
      <c r="A9405" s="4"/>
    </row>
    <row r="9406" spans="1:1" x14ac:dyDescent="0.2">
      <c r="A9406" s="4"/>
    </row>
    <row r="9407" spans="1:1" x14ac:dyDescent="0.2">
      <c r="A9407" s="4"/>
    </row>
    <row r="9408" spans="1:1" x14ac:dyDescent="0.2">
      <c r="A9408" s="4"/>
    </row>
    <row r="9409" spans="1:1" x14ac:dyDescent="0.2">
      <c r="A9409" s="4"/>
    </row>
    <row r="9410" spans="1:1" x14ac:dyDescent="0.2">
      <c r="A9410" s="4"/>
    </row>
    <row r="9411" spans="1:1" x14ac:dyDescent="0.2">
      <c r="A9411" s="4"/>
    </row>
    <row r="9412" spans="1:1" x14ac:dyDescent="0.2">
      <c r="A9412" s="4"/>
    </row>
    <row r="9413" spans="1:1" x14ac:dyDescent="0.2">
      <c r="A9413" s="4"/>
    </row>
    <row r="9414" spans="1:1" x14ac:dyDescent="0.2">
      <c r="A9414" s="4"/>
    </row>
    <row r="9415" spans="1:1" x14ac:dyDescent="0.2">
      <c r="A9415" s="4"/>
    </row>
    <row r="9416" spans="1:1" x14ac:dyDescent="0.2">
      <c r="A9416" s="4"/>
    </row>
    <row r="9417" spans="1:1" x14ac:dyDescent="0.2">
      <c r="A9417" s="4"/>
    </row>
    <row r="9418" spans="1:1" x14ac:dyDescent="0.2">
      <c r="A9418" s="4"/>
    </row>
    <row r="9419" spans="1:1" x14ac:dyDescent="0.2">
      <c r="A9419" s="4"/>
    </row>
    <row r="9420" spans="1:1" x14ac:dyDescent="0.2">
      <c r="A9420" s="4"/>
    </row>
    <row r="9421" spans="1:1" x14ac:dyDescent="0.2">
      <c r="A9421" s="4"/>
    </row>
    <row r="9422" spans="1:1" x14ac:dyDescent="0.2">
      <c r="A9422" s="4"/>
    </row>
    <row r="9423" spans="1:1" x14ac:dyDescent="0.2">
      <c r="A9423" s="4"/>
    </row>
    <row r="9424" spans="1:1" x14ac:dyDescent="0.2">
      <c r="A9424" s="4"/>
    </row>
    <row r="9425" spans="1:1" x14ac:dyDescent="0.2">
      <c r="A9425" s="4"/>
    </row>
    <row r="9426" spans="1:1" x14ac:dyDescent="0.2">
      <c r="A9426" s="4"/>
    </row>
    <row r="9427" spans="1:1" x14ac:dyDescent="0.2">
      <c r="A9427" s="4"/>
    </row>
    <row r="9428" spans="1:1" x14ac:dyDescent="0.2">
      <c r="A9428" s="4"/>
    </row>
    <row r="9429" spans="1:1" x14ac:dyDescent="0.2">
      <c r="A9429" s="4"/>
    </row>
    <row r="9430" spans="1:1" x14ac:dyDescent="0.2">
      <c r="A9430" s="4"/>
    </row>
    <row r="9431" spans="1:1" x14ac:dyDescent="0.2">
      <c r="A9431" s="4"/>
    </row>
    <row r="9432" spans="1:1" x14ac:dyDescent="0.2">
      <c r="A9432" s="4"/>
    </row>
    <row r="9433" spans="1:1" x14ac:dyDescent="0.2">
      <c r="A9433" s="4"/>
    </row>
    <row r="9434" spans="1:1" x14ac:dyDescent="0.2">
      <c r="A9434" s="4"/>
    </row>
    <row r="9435" spans="1:1" x14ac:dyDescent="0.2">
      <c r="A9435" s="4"/>
    </row>
    <row r="9436" spans="1:1" x14ac:dyDescent="0.2">
      <c r="A9436" s="4"/>
    </row>
    <row r="9437" spans="1:1" x14ac:dyDescent="0.2">
      <c r="A9437" s="4"/>
    </row>
    <row r="9438" spans="1:1" x14ac:dyDescent="0.2">
      <c r="A9438" s="4"/>
    </row>
    <row r="9439" spans="1:1" x14ac:dyDescent="0.2">
      <c r="A9439" s="4"/>
    </row>
    <row r="9440" spans="1:1" x14ac:dyDescent="0.2">
      <c r="A9440" s="4"/>
    </row>
    <row r="9441" spans="1:1" x14ac:dyDescent="0.2">
      <c r="A9441" s="4"/>
    </row>
    <row r="9442" spans="1:1" x14ac:dyDescent="0.2">
      <c r="A9442" s="4"/>
    </row>
    <row r="9443" spans="1:1" x14ac:dyDescent="0.2">
      <c r="A9443" s="4"/>
    </row>
    <row r="9444" spans="1:1" x14ac:dyDescent="0.2">
      <c r="A9444" s="4"/>
    </row>
    <row r="9445" spans="1:1" x14ac:dyDescent="0.2">
      <c r="A9445" s="4"/>
    </row>
    <row r="9446" spans="1:1" x14ac:dyDescent="0.2">
      <c r="A9446" s="4"/>
    </row>
    <row r="9447" spans="1:1" x14ac:dyDescent="0.2">
      <c r="A9447" s="4"/>
    </row>
    <row r="9448" spans="1:1" x14ac:dyDescent="0.2">
      <c r="A9448" s="4"/>
    </row>
    <row r="9449" spans="1:1" x14ac:dyDescent="0.2">
      <c r="A9449" s="4"/>
    </row>
    <row r="9450" spans="1:1" x14ac:dyDescent="0.2">
      <c r="A9450" s="4"/>
    </row>
    <row r="9451" spans="1:1" x14ac:dyDescent="0.2">
      <c r="A9451" s="4"/>
    </row>
    <row r="9452" spans="1:1" x14ac:dyDescent="0.2">
      <c r="A9452" s="4"/>
    </row>
    <row r="9453" spans="1:1" x14ac:dyDescent="0.2">
      <c r="A9453" s="4"/>
    </row>
    <row r="9454" spans="1:1" x14ac:dyDescent="0.2">
      <c r="A9454" s="4"/>
    </row>
    <row r="9455" spans="1:1" x14ac:dyDescent="0.2">
      <c r="A9455" s="4"/>
    </row>
    <row r="9456" spans="1:1" x14ac:dyDescent="0.2">
      <c r="A9456" s="4"/>
    </row>
    <row r="9457" spans="1:1" x14ac:dyDescent="0.2">
      <c r="A9457" s="4"/>
    </row>
    <row r="9458" spans="1:1" x14ac:dyDescent="0.2">
      <c r="A9458" s="4"/>
    </row>
    <row r="9459" spans="1:1" x14ac:dyDescent="0.2">
      <c r="A9459" s="4"/>
    </row>
    <row r="9460" spans="1:1" x14ac:dyDescent="0.2">
      <c r="A9460" s="4"/>
    </row>
    <row r="9461" spans="1:1" x14ac:dyDescent="0.2">
      <c r="A9461" s="4"/>
    </row>
    <row r="9462" spans="1:1" x14ac:dyDescent="0.2">
      <c r="A9462" s="4"/>
    </row>
    <row r="9463" spans="1:1" x14ac:dyDescent="0.2">
      <c r="A9463" s="4"/>
    </row>
    <row r="9464" spans="1:1" x14ac:dyDescent="0.2">
      <c r="A9464" s="4"/>
    </row>
    <row r="9465" spans="1:1" x14ac:dyDescent="0.2">
      <c r="A9465" s="4"/>
    </row>
    <row r="9466" spans="1:1" x14ac:dyDescent="0.2">
      <c r="A9466" s="4"/>
    </row>
    <row r="9467" spans="1:1" x14ac:dyDescent="0.2">
      <c r="A9467" s="4"/>
    </row>
    <row r="9468" spans="1:1" x14ac:dyDescent="0.2">
      <c r="A9468" s="4"/>
    </row>
    <row r="9469" spans="1:1" x14ac:dyDescent="0.2">
      <c r="A9469" s="4"/>
    </row>
    <row r="9470" spans="1:1" x14ac:dyDescent="0.2">
      <c r="A9470" s="4"/>
    </row>
    <row r="9471" spans="1:1" x14ac:dyDescent="0.2">
      <c r="A9471" s="4"/>
    </row>
    <row r="9472" spans="1:1" x14ac:dyDescent="0.2">
      <c r="A9472" s="4"/>
    </row>
    <row r="9473" spans="1:1" x14ac:dyDescent="0.2">
      <c r="A9473" s="4"/>
    </row>
    <row r="9474" spans="1:1" x14ac:dyDescent="0.2">
      <c r="A9474" s="4"/>
    </row>
    <row r="9475" spans="1:1" x14ac:dyDescent="0.2">
      <c r="A9475" s="4"/>
    </row>
    <row r="9476" spans="1:1" x14ac:dyDescent="0.2">
      <c r="A9476" s="4"/>
    </row>
    <row r="9477" spans="1:1" x14ac:dyDescent="0.2">
      <c r="A9477" s="4"/>
    </row>
    <row r="9478" spans="1:1" x14ac:dyDescent="0.2">
      <c r="A9478" s="4"/>
    </row>
    <row r="9479" spans="1:1" x14ac:dyDescent="0.2">
      <c r="A9479" s="4"/>
    </row>
    <row r="9480" spans="1:1" x14ac:dyDescent="0.2">
      <c r="A9480" s="4"/>
    </row>
    <row r="9481" spans="1:1" x14ac:dyDescent="0.2">
      <c r="A9481" s="4"/>
    </row>
    <row r="9482" spans="1:1" x14ac:dyDescent="0.2">
      <c r="A9482" s="4"/>
    </row>
    <row r="9483" spans="1:1" x14ac:dyDescent="0.2">
      <c r="A9483" s="4"/>
    </row>
    <row r="9484" spans="1:1" x14ac:dyDescent="0.2">
      <c r="A9484" s="4"/>
    </row>
    <row r="9485" spans="1:1" x14ac:dyDescent="0.2">
      <c r="A9485" s="4"/>
    </row>
    <row r="9486" spans="1:1" x14ac:dyDescent="0.2">
      <c r="A9486" s="4"/>
    </row>
    <row r="9487" spans="1:1" x14ac:dyDescent="0.2">
      <c r="A9487" s="4"/>
    </row>
    <row r="9488" spans="1:1" x14ac:dyDescent="0.2">
      <c r="A9488" s="4"/>
    </row>
    <row r="9489" spans="1:1" x14ac:dyDescent="0.2">
      <c r="A9489" s="4"/>
    </row>
    <row r="9490" spans="1:1" x14ac:dyDescent="0.2">
      <c r="A9490" s="4"/>
    </row>
    <row r="9491" spans="1:1" x14ac:dyDescent="0.2">
      <c r="A9491" s="4"/>
    </row>
    <row r="9492" spans="1:1" x14ac:dyDescent="0.2">
      <c r="A9492" s="4"/>
    </row>
    <row r="9493" spans="1:1" x14ac:dyDescent="0.2">
      <c r="A9493" s="4"/>
    </row>
    <row r="9494" spans="1:1" x14ac:dyDescent="0.2">
      <c r="A9494" s="4"/>
    </row>
    <row r="9495" spans="1:1" x14ac:dyDescent="0.2">
      <c r="A9495" s="4"/>
    </row>
    <row r="9496" spans="1:1" x14ac:dyDescent="0.2">
      <c r="A9496" s="4"/>
    </row>
    <row r="9497" spans="1:1" x14ac:dyDescent="0.2">
      <c r="A9497" s="4"/>
    </row>
    <row r="9498" spans="1:1" x14ac:dyDescent="0.2">
      <c r="A9498" s="4"/>
    </row>
    <row r="9499" spans="1:1" x14ac:dyDescent="0.2">
      <c r="A9499" s="4"/>
    </row>
    <row r="9500" spans="1:1" x14ac:dyDescent="0.2">
      <c r="A9500" s="4"/>
    </row>
    <row r="9501" spans="1:1" x14ac:dyDescent="0.2">
      <c r="A9501" s="4"/>
    </row>
    <row r="9502" spans="1:1" x14ac:dyDescent="0.2">
      <c r="A9502" s="4"/>
    </row>
    <row r="9503" spans="1:1" x14ac:dyDescent="0.2">
      <c r="A9503" s="4"/>
    </row>
    <row r="9504" spans="1:1" x14ac:dyDescent="0.2">
      <c r="A9504" s="4"/>
    </row>
    <row r="9505" spans="1:1" x14ac:dyDescent="0.2">
      <c r="A9505" s="4"/>
    </row>
    <row r="9506" spans="1:1" x14ac:dyDescent="0.2">
      <c r="A9506" s="4"/>
    </row>
    <row r="9507" spans="1:1" x14ac:dyDescent="0.2">
      <c r="A9507" s="4"/>
    </row>
    <row r="9508" spans="1:1" x14ac:dyDescent="0.2">
      <c r="A9508" s="4"/>
    </row>
    <row r="9509" spans="1:1" x14ac:dyDescent="0.2">
      <c r="A9509" s="4"/>
    </row>
    <row r="9510" spans="1:1" x14ac:dyDescent="0.2">
      <c r="A9510" s="4"/>
    </row>
    <row r="9511" spans="1:1" x14ac:dyDescent="0.2">
      <c r="A9511" s="4"/>
    </row>
    <row r="9512" spans="1:1" x14ac:dyDescent="0.2">
      <c r="A9512" s="4"/>
    </row>
    <row r="9513" spans="1:1" x14ac:dyDescent="0.2">
      <c r="A9513" s="4"/>
    </row>
    <row r="9514" spans="1:1" x14ac:dyDescent="0.2">
      <c r="A9514" s="4"/>
    </row>
    <row r="9515" spans="1:1" x14ac:dyDescent="0.2">
      <c r="A9515" s="4"/>
    </row>
    <row r="9516" spans="1:1" x14ac:dyDescent="0.2">
      <c r="A9516" s="4"/>
    </row>
    <row r="9517" spans="1:1" x14ac:dyDescent="0.2">
      <c r="A9517" s="4"/>
    </row>
    <row r="9518" spans="1:1" x14ac:dyDescent="0.2">
      <c r="A9518" s="4"/>
    </row>
    <row r="9519" spans="1:1" x14ac:dyDescent="0.2">
      <c r="A9519" s="4"/>
    </row>
    <row r="9520" spans="1:1" x14ac:dyDescent="0.2">
      <c r="A9520" s="4"/>
    </row>
    <row r="9521" spans="1:1" x14ac:dyDescent="0.2">
      <c r="A9521" s="4"/>
    </row>
    <row r="9522" spans="1:1" x14ac:dyDescent="0.2">
      <c r="A9522" s="4"/>
    </row>
    <row r="9523" spans="1:1" x14ac:dyDescent="0.2">
      <c r="A9523" s="4"/>
    </row>
    <row r="9524" spans="1:1" x14ac:dyDescent="0.2">
      <c r="A9524" s="4"/>
    </row>
    <row r="9525" spans="1:1" x14ac:dyDescent="0.2">
      <c r="A9525" s="4"/>
    </row>
    <row r="9526" spans="1:1" x14ac:dyDescent="0.2">
      <c r="A9526" s="4"/>
    </row>
    <row r="9527" spans="1:1" x14ac:dyDescent="0.2">
      <c r="A9527" s="4"/>
    </row>
    <row r="9528" spans="1:1" x14ac:dyDescent="0.2">
      <c r="A9528" s="4"/>
    </row>
    <row r="9529" spans="1:1" x14ac:dyDescent="0.2">
      <c r="A9529" s="4"/>
    </row>
    <row r="9530" spans="1:1" x14ac:dyDescent="0.2">
      <c r="A9530" s="4"/>
    </row>
    <row r="9531" spans="1:1" x14ac:dyDescent="0.2">
      <c r="A9531" s="4"/>
    </row>
    <row r="9532" spans="1:1" x14ac:dyDescent="0.2">
      <c r="A9532" s="4"/>
    </row>
    <row r="9533" spans="1:1" x14ac:dyDescent="0.2">
      <c r="A9533" s="4"/>
    </row>
    <row r="9534" spans="1:1" x14ac:dyDescent="0.2">
      <c r="A9534" s="4"/>
    </row>
    <row r="9535" spans="1:1" x14ac:dyDescent="0.2">
      <c r="A9535" s="4"/>
    </row>
    <row r="9536" spans="1:1" x14ac:dyDescent="0.2">
      <c r="A9536" s="4"/>
    </row>
    <row r="9537" spans="1:1" x14ac:dyDescent="0.2">
      <c r="A9537" s="4"/>
    </row>
    <row r="9538" spans="1:1" x14ac:dyDescent="0.2">
      <c r="A9538" s="4"/>
    </row>
    <row r="9539" spans="1:1" x14ac:dyDescent="0.2">
      <c r="A9539" s="4"/>
    </row>
    <row r="9540" spans="1:1" x14ac:dyDescent="0.2">
      <c r="A9540" s="4"/>
    </row>
    <row r="9541" spans="1:1" x14ac:dyDescent="0.2">
      <c r="A9541" s="4"/>
    </row>
    <row r="9542" spans="1:1" x14ac:dyDescent="0.2">
      <c r="A9542" s="4"/>
    </row>
    <row r="9543" spans="1:1" x14ac:dyDescent="0.2">
      <c r="A9543" s="4"/>
    </row>
    <row r="9544" spans="1:1" x14ac:dyDescent="0.2">
      <c r="A9544" s="4"/>
    </row>
    <row r="9545" spans="1:1" x14ac:dyDescent="0.2">
      <c r="A9545" s="4"/>
    </row>
    <row r="9546" spans="1:1" x14ac:dyDescent="0.2">
      <c r="A9546" s="4"/>
    </row>
    <row r="9547" spans="1:1" x14ac:dyDescent="0.2">
      <c r="A9547" s="4"/>
    </row>
    <row r="9548" spans="1:1" x14ac:dyDescent="0.2">
      <c r="A9548" s="4"/>
    </row>
    <row r="9549" spans="1:1" x14ac:dyDescent="0.2">
      <c r="A9549" s="4"/>
    </row>
    <row r="9550" spans="1:1" x14ac:dyDescent="0.2">
      <c r="A9550" s="4"/>
    </row>
    <row r="9551" spans="1:1" x14ac:dyDescent="0.2">
      <c r="A9551" s="4"/>
    </row>
    <row r="9552" spans="1:1" x14ac:dyDescent="0.2">
      <c r="A9552" s="4"/>
    </row>
    <row r="9553" spans="1:1" x14ac:dyDescent="0.2">
      <c r="A9553" s="4"/>
    </row>
    <row r="9554" spans="1:1" x14ac:dyDescent="0.2">
      <c r="A9554" s="4"/>
    </row>
    <row r="9555" spans="1:1" x14ac:dyDescent="0.2">
      <c r="A9555" s="4"/>
    </row>
    <row r="9556" spans="1:1" x14ac:dyDescent="0.2">
      <c r="A9556" s="4"/>
    </row>
    <row r="9557" spans="1:1" x14ac:dyDescent="0.2">
      <c r="A9557" s="4"/>
    </row>
    <row r="9558" spans="1:1" x14ac:dyDescent="0.2">
      <c r="A9558" s="4"/>
    </row>
    <row r="9559" spans="1:1" x14ac:dyDescent="0.2">
      <c r="A9559" s="4"/>
    </row>
    <row r="9560" spans="1:1" x14ac:dyDescent="0.2">
      <c r="A9560" s="4"/>
    </row>
    <row r="9561" spans="1:1" x14ac:dyDescent="0.2">
      <c r="A9561" s="4"/>
    </row>
    <row r="9562" spans="1:1" x14ac:dyDescent="0.2">
      <c r="A9562" s="4"/>
    </row>
    <row r="9563" spans="1:1" x14ac:dyDescent="0.2">
      <c r="A9563" s="4"/>
    </row>
    <row r="9564" spans="1:1" x14ac:dyDescent="0.2">
      <c r="A9564" s="4"/>
    </row>
    <row r="9565" spans="1:1" x14ac:dyDescent="0.2">
      <c r="A9565" s="4"/>
    </row>
    <row r="9566" spans="1:1" x14ac:dyDescent="0.2">
      <c r="A9566" s="4"/>
    </row>
    <row r="9567" spans="1:1" x14ac:dyDescent="0.2">
      <c r="A9567" s="4"/>
    </row>
    <row r="9568" spans="1:1" x14ac:dyDescent="0.2">
      <c r="A9568" s="4"/>
    </row>
    <row r="9569" spans="1:1" x14ac:dyDescent="0.2">
      <c r="A9569" s="4"/>
    </row>
    <row r="9570" spans="1:1" x14ac:dyDescent="0.2">
      <c r="A9570" s="4"/>
    </row>
    <row r="9571" spans="1:1" x14ac:dyDescent="0.2">
      <c r="A9571" s="4"/>
    </row>
    <row r="9572" spans="1:1" x14ac:dyDescent="0.2">
      <c r="A9572" s="4"/>
    </row>
    <row r="9573" spans="1:1" x14ac:dyDescent="0.2">
      <c r="A9573" s="4"/>
    </row>
    <row r="9574" spans="1:1" x14ac:dyDescent="0.2">
      <c r="A9574" s="4"/>
    </row>
    <row r="9575" spans="1:1" x14ac:dyDescent="0.2">
      <c r="A9575" s="4"/>
    </row>
    <row r="9576" spans="1:1" x14ac:dyDescent="0.2">
      <c r="A9576" s="4"/>
    </row>
    <row r="9577" spans="1:1" x14ac:dyDescent="0.2">
      <c r="A9577" s="4"/>
    </row>
    <row r="9578" spans="1:1" x14ac:dyDescent="0.2">
      <c r="A9578" s="4"/>
    </row>
    <row r="9579" spans="1:1" x14ac:dyDescent="0.2">
      <c r="A9579" s="4"/>
    </row>
    <row r="9580" spans="1:1" x14ac:dyDescent="0.2">
      <c r="A9580" s="4"/>
    </row>
    <row r="9581" spans="1:1" x14ac:dyDescent="0.2">
      <c r="A9581" s="4"/>
    </row>
    <row r="9582" spans="1:1" x14ac:dyDescent="0.2">
      <c r="A9582" s="4"/>
    </row>
    <row r="9583" spans="1:1" x14ac:dyDescent="0.2">
      <c r="A9583" s="4"/>
    </row>
    <row r="9584" spans="1:1" x14ac:dyDescent="0.2">
      <c r="A9584" s="4"/>
    </row>
    <row r="9585" spans="1:1" x14ac:dyDescent="0.2">
      <c r="A9585" s="4"/>
    </row>
    <row r="9586" spans="1:1" x14ac:dyDescent="0.2">
      <c r="A9586" s="4"/>
    </row>
    <row r="9587" spans="1:1" x14ac:dyDescent="0.2">
      <c r="A9587" s="4"/>
    </row>
    <row r="9588" spans="1:1" x14ac:dyDescent="0.2">
      <c r="A9588" s="4"/>
    </row>
    <row r="9589" spans="1:1" x14ac:dyDescent="0.2">
      <c r="A9589" s="4"/>
    </row>
    <row r="9590" spans="1:1" x14ac:dyDescent="0.2">
      <c r="A9590" s="4"/>
    </row>
    <row r="9591" spans="1:1" x14ac:dyDescent="0.2">
      <c r="A9591" s="4"/>
    </row>
    <row r="9592" spans="1:1" x14ac:dyDescent="0.2">
      <c r="A9592" s="4"/>
    </row>
    <row r="9593" spans="1:1" x14ac:dyDescent="0.2">
      <c r="A9593" s="4"/>
    </row>
    <row r="9594" spans="1:1" x14ac:dyDescent="0.2">
      <c r="A9594" s="4"/>
    </row>
    <row r="9595" spans="1:1" x14ac:dyDescent="0.2">
      <c r="A9595" s="4"/>
    </row>
    <row r="9596" spans="1:1" x14ac:dyDescent="0.2">
      <c r="A9596" s="4"/>
    </row>
    <row r="9597" spans="1:1" x14ac:dyDescent="0.2">
      <c r="A9597" s="4"/>
    </row>
    <row r="9598" spans="1:1" x14ac:dyDescent="0.2">
      <c r="A9598" s="4"/>
    </row>
    <row r="9599" spans="1:1" x14ac:dyDescent="0.2">
      <c r="A9599" s="4"/>
    </row>
    <row r="9600" spans="1:1" x14ac:dyDescent="0.2">
      <c r="A9600" s="4"/>
    </row>
    <row r="9601" spans="1:1" x14ac:dyDescent="0.2">
      <c r="A9601" s="4"/>
    </row>
    <row r="9602" spans="1:1" x14ac:dyDescent="0.2">
      <c r="A9602" s="4"/>
    </row>
    <row r="9603" spans="1:1" x14ac:dyDescent="0.2">
      <c r="A9603" s="4"/>
    </row>
    <row r="9604" spans="1:1" x14ac:dyDescent="0.2">
      <c r="A9604" s="4"/>
    </row>
    <row r="9605" spans="1:1" x14ac:dyDescent="0.2">
      <c r="A9605" s="4"/>
    </row>
    <row r="9606" spans="1:1" x14ac:dyDescent="0.2">
      <c r="A9606" s="4"/>
    </row>
    <row r="9607" spans="1:1" x14ac:dyDescent="0.2">
      <c r="A9607" s="4"/>
    </row>
    <row r="9608" spans="1:1" x14ac:dyDescent="0.2">
      <c r="A9608" s="4"/>
    </row>
    <row r="9609" spans="1:1" x14ac:dyDescent="0.2">
      <c r="A9609" s="4"/>
    </row>
    <row r="9610" spans="1:1" x14ac:dyDescent="0.2">
      <c r="A9610" s="4"/>
    </row>
    <row r="9611" spans="1:1" x14ac:dyDescent="0.2">
      <c r="A9611" s="4"/>
    </row>
    <row r="9612" spans="1:1" x14ac:dyDescent="0.2">
      <c r="A9612" s="4"/>
    </row>
    <row r="9613" spans="1:1" x14ac:dyDescent="0.2">
      <c r="A9613" s="4"/>
    </row>
    <row r="9614" spans="1:1" x14ac:dyDescent="0.2">
      <c r="A9614" s="4"/>
    </row>
    <row r="9615" spans="1:1" x14ac:dyDescent="0.2">
      <c r="A9615" s="4"/>
    </row>
    <row r="9616" spans="1:1" x14ac:dyDescent="0.2">
      <c r="A9616" s="4"/>
    </row>
    <row r="9617" spans="1:1" x14ac:dyDescent="0.2">
      <c r="A9617" s="4"/>
    </row>
    <row r="9618" spans="1:1" x14ac:dyDescent="0.2">
      <c r="A9618" s="4"/>
    </row>
    <row r="9619" spans="1:1" x14ac:dyDescent="0.2">
      <c r="A9619" s="4"/>
    </row>
    <row r="9620" spans="1:1" x14ac:dyDescent="0.2">
      <c r="A9620" s="4"/>
    </row>
    <row r="9621" spans="1:1" x14ac:dyDescent="0.2">
      <c r="A9621" s="4"/>
    </row>
    <row r="9622" spans="1:1" x14ac:dyDescent="0.2">
      <c r="A9622" s="4"/>
    </row>
    <row r="9623" spans="1:1" x14ac:dyDescent="0.2">
      <c r="A9623" s="4"/>
    </row>
    <row r="9624" spans="1:1" x14ac:dyDescent="0.2">
      <c r="A9624" s="4"/>
    </row>
    <row r="9625" spans="1:1" x14ac:dyDescent="0.2">
      <c r="A9625" s="4"/>
    </row>
    <row r="9626" spans="1:1" x14ac:dyDescent="0.2">
      <c r="A9626" s="4"/>
    </row>
    <row r="9627" spans="1:1" x14ac:dyDescent="0.2">
      <c r="A9627" s="4"/>
    </row>
    <row r="9628" spans="1:1" x14ac:dyDescent="0.2">
      <c r="A9628" s="4"/>
    </row>
    <row r="9629" spans="1:1" x14ac:dyDescent="0.2">
      <c r="A9629" s="4"/>
    </row>
    <row r="9630" spans="1:1" x14ac:dyDescent="0.2">
      <c r="A9630" s="4"/>
    </row>
    <row r="9631" spans="1:1" x14ac:dyDescent="0.2">
      <c r="A9631" s="4"/>
    </row>
    <row r="9632" spans="1:1" x14ac:dyDescent="0.2">
      <c r="A9632" s="4"/>
    </row>
    <row r="9633" spans="1:1" x14ac:dyDescent="0.2">
      <c r="A9633" s="4"/>
    </row>
    <row r="9634" spans="1:1" x14ac:dyDescent="0.2">
      <c r="A9634" s="4"/>
    </row>
    <row r="9635" spans="1:1" x14ac:dyDescent="0.2">
      <c r="A9635" s="4"/>
    </row>
    <row r="9636" spans="1:1" x14ac:dyDescent="0.2">
      <c r="A9636" s="4"/>
    </row>
    <row r="9637" spans="1:1" x14ac:dyDescent="0.2">
      <c r="A9637" s="4"/>
    </row>
    <row r="9638" spans="1:1" x14ac:dyDescent="0.2">
      <c r="A9638" s="4"/>
    </row>
    <row r="9639" spans="1:1" x14ac:dyDescent="0.2">
      <c r="A9639" s="4"/>
    </row>
    <row r="9640" spans="1:1" x14ac:dyDescent="0.2">
      <c r="A9640" s="4"/>
    </row>
    <row r="9641" spans="1:1" x14ac:dyDescent="0.2">
      <c r="A9641" s="4"/>
    </row>
    <row r="9642" spans="1:1" x14ac:dyDescent="0.2">
      <c r="A9642" s="4"/>
    </row>
    <row r="9643" spans="1:1" x14ac:dyDescent="0.2">
      <c r="A9643" s="4"/>
    </row>
    <row r="9644" spans="1:1" x14ac:dyDescent="0.2">
      <c r="A9644" s="4"/>
    </row>
    <row r="9645" spans="1:1" x14ac:dyDescent="0.2">
      <c r="A9645" s="4"/>
    </row>
    <row r="9646" spans="1:1" x14ac:dyDescent="0.2">
      <c r="A9646" s="4"/>
    </row>
    <row r="9647" spans="1:1" x14ac:dyDescent="0.2">
      <c r="A9647" s="4"/>
    </row>
    <row r="9648" spans="1:1" x14ac:dyDescent="0.2">
      <c r="A9648" s="4"/>
    </row>
    <row r="9649" spans="1:1" x14ac:dyDescent="0.2">
      <c r="A9649" s="4"/>
    </row>
    <row r="9650" spans="1:1" x14ac:dyDescent="0.2">
      <c r="A9650" s="4"/>
    </row>
    <row r="9651" spans="1:1" x14ac:dyDescent="0.2">
      <c r="A9651" s="4"/>
    </row>
    <row r="9652" spans="1:1" x14ac:dyDescent="0.2">
      <c r="A9652" s="4"/>
    </row>
    <row r="9653" spans="1:1" x14ac:dyDescent="0.2">
      <c r="A9653" s="4"/>
    </row>
    <row r="9654" spans="1:1" x14ac:dyDescent="0.2">
      <c r="A9654" s="4"/>
    </row>
    <row r="9655" spans="1:1" x14ac:dyDescent="0.2">
      <c r="A9655" s="4"/>
    </row>
    <row r="9656" spans="1:1" x14ac:dyDescent="0.2">
      <c r="A9656" s="4"/>
    </row>
    <row r="9657" spans="1:1" x14ac:dyDescent="0.2">
      <c r="A9657" s="4"/>
    </row>
    <row r="9658" spans="1:1" x14ac:dyDescent="0.2">
      <c r="A9658" s="4"/>
    </row>
    <row r="9659" spans="1:1" x14ac:dyDescent="0.2">
      <c r="A9659" s="4"/>
    </row>
    <row r="9660" spans="1:1" x14ac:dyDescent="0.2">
      <c r="A9660" s="4"/>
    </row>
    <row r="9661" spans="1:1" x14ac:dyDescent="0.2">
      <c r="A9661" s="4"/>
    </row>
    <row r="9662" spans="1:1" x14ac:dyDescent="0.2">
      <c r="A9662" s="4"/>
    </row>
    <row r="9663" spans="1:1" x14ac:dyDescent="0.2">
      <c r="A9663" s="4"/>
    </row>
    <row r="9664" spans="1:1" x14ac:dyDescent="0.2">
      <c r="A9664" s="4"/>
    </row>
    <row r="9665" spans="1:1" x14ac:dyDescent="0.2">
      <c r="A9665" s="4"/>
    </row>
    <row r="9666" spans="1:1" x14ac:dyDescent="0.2">
      <c r="A9666" s="4"/>
    </row>
    <row r="9667" spans="1:1" x14ac:dyDescent="0.2">
      <c r="A9667" s="4"/>
    </row>
    <row r="9668" spans="1:1" x14ac:dyDescent="0.2">
      <c r="A9668" s="4"/>
    </row>
    <row r="9669" spans="1:1" x14ac:dyDescent="0.2">
      <c r="A9669" s="4"/>
    </row>
    <row r="9670" spans="1:1" x14ac:dyDescent="0.2">
      <c r="A9670" s="4"/>
    </row>
    <row r="9671" spans="1:1" x14ac:dyDescent="0.2">
      <c r="A9671" s="4"/>
    </row>
    <row r="9672" spans="1:1" x14ac:dyDescent="0.2">
      <c r="A9672" s="4"/>
    </row>
    <row r="9673" spans="1:1" x14ac:dyDescent="0.2">
      <c r="A9673" s="4"/>
    </row>
    <row r="9674" spans="1:1" x14ac:dyDescent="0.2">
      <c r="A9674" s="4"/>
    </row>
    <row r="9675" spans="1:1" x14ac:dyDescent="0.2">
      <c r="A9675" s="4"/>
    </row>
    <row r="9676" spans="1:1" x14ac:dyDescent="0.2">
      <c r="A9676" s="4"/>
    </row>
    <row r="9677" spans="1:1" x14ac:dyDescent="0.2">
      <c r="A9677" s="4"/>
    </row>
    <row r="9678" spans="1:1" x14ac:dyDescent="0.2">
      <c r="A9678" s="4"/>
    </row>
    <row r="9679" spans="1:1" x14ac:dyDescent="0.2">
      <c r="A9679" s="4"/>
    </row>
    <row r="9680" spans="1:1" x14ac:dyDescent="0.2">
      <c r="A9680" s="4"/>
    </row>
    <row r="9681" spans="1:1" x14ac:dyDescent="0.2">
      <c r="A9681" s="4"/>
    </row>
    <row r="9682" spans="1:1" x14ac:dyDescent="0.2">
      <c r="A9682" s="4"/>
    </row>
    <row r="9683" spans="1:1" x14ac:dyDescent="0.2">
      <c r="A9683" s="4"/>
    </row>
    <row r="9684" spans="1:1" x14ac:dyDescent="0.2">
      <c r="A9684" s="4"/>
    </row>
    <row r="9685" spans="1:1" x14ac:dyDescent="0.2">
      <c r="A9685" s="4"/>
    </row>
    <row r="9686" spans="1:1" x14ac:dyDescent="0.2">
      <c r="A9686" s="4"/>
    </row>
    <row r="9687" spans="1:1" x14ac:dyDescent="0.2">
      <c r="A9687" s="4"/>
    </row>
    <row r="9688" spans="1:1" x14ac:dyDescent="0.2">
      <c r="A9688" s="4"/>
    </row>
    <row r="9689" spans="1:1" x14ac:dyDescent="0.2">
      <c r="A9689" s="4"/>
    </row>
    <row r="9690" spans="1:1" x14ac:dyDescent="0.2">
      <c r="A9690" s="4"/>
    </row>
    <row r="9691" spans="1:1" x14ac:dyDescent="0.2">
      <c r="A9691" s="4"/>
    </row>
    <row r="9692" spans="1:1" x14ac:dyDescent="0.2">
      <c r="A9692" s="4"/>
    </row>
    <row r="9693" spans="1:1" x14ac:dyDescent="0.2">
      <c r="A9693" s="4"/>
    </row>
    <row r="9694" spans="1:1" x14ac:dyDescent="0.2">
      <c r="A9694" s="4"/>
    </row>
    <row r="9695" spans="1:1" x14ac:dyDescent="0.2">
      <c r="A9695" s="4"/>
    </row>
    <row r="9696" spans="1:1" x14ac:dyDescent="0.2">
      <c r="A9696" s="4"/>
    </row>
    <row r="9697" spans="1:1" x14ac:dyDescent="0.2">
      <c r="A9697" s="4"/>
    </row>
    <row r="9698" spans="1:1" x14ac:dyDescent="0.2">
      <c r="A9698" s="4"/>
    </row>
    <row r="9699" spans="1:1" x14ac:dyDescent="0.2">
      <c r="A9699" s="4"/>
    </row>
    <row r="9700" spans="1:1" x14ac:dyDescent="0.2">
      <c r="A9700" s="4"/>
    </row>
    <row r="9701" spans="1:1" x14ac:dyDescent="0.2">
      <c r="A9701" s="4"/>
    </row>
    <row r="9702" spans="1:1" x14ac:dyDescent="0.2">
      <c r="A9702" s="4"/>
    </row>
    <row r="9703" spans="1:1" x14ac:dyDescent="0.2">
      <c r="A9703" s="4"/>
    </row>
    <row r="9704" spans="1:1" x14ac:dyDescent="0.2">
      <c r="A9704" s="4"/>
    </row>
    <row r="9705" spans="1:1" x14ac:dyDescent="0.2">
      <c r="A9705" s="4"/>
    </row>
    <row r="9706" spans="1:1" x14ac:dyDescent="0.2">
      <c r="A9706" s="4"/>
    </row>
    <row r="9707" spans="1:1" x14ac:dyDescent="0.2">
      <c r="A9707" s="4"/>
    </row>
    <row r="9708" spans="1:1" x14ac:dyDescent="0.2">
      <c r="A9708" s="4"/>
    </row>
    <row r="9709" spans="1:1" x14ac:dyDescent="0.2">
      <c r="A9709" s="4"/>
    </row>
    <row r="9710" spans="1:1" x14ac:dyDescent="0.2">
      <c r="A9710" s="4"/>
    </row>
    <row r="9711" spans="1:1" x14ac:dyDescent="0.2">
      <c r="A9711" s="4"/>
    </row>
    <row r="9712" spans="1:1" x14ac:dyDescent="0.2">
      <c r="A9712" s="4"/>
    </row>
    <row r="9713" spans="1:1" x14ac:dyDescent="0.2">
      <c r="A9713" s="4"/>
    </row>
    <row r="9714" spans="1:1" x14ac:dyDescent="0.2">
      <c r="A9714" s="4"/>
    </row>
    <row r="9715" spans="1:1" x14ac:dyDescent="0.2">
      <c r="A9715" s="4"/>
    </row>
    <row r="9716" spans="1:1" x14ac:dyDescent="0.2">
      <c r="A9716" s="4"/>
    </row>
    <row r="9717" spans="1:1" x14ac:dyDescent="0.2">
      <c r="A9717" s="4"/>
    </row>
    <row r="9718" spans="1:1" x14ac:dyDescent="0.2">
      <c r="A9718" s="4"/>
    </row>
    <row r="9719" spans="1:1" x14ac:dyDescent="0.2">
      <c r="A9719" s="4"/>
    </row>
    <row r="9720" spans="1:1" x14ac:dyDescent="0.2">
      <c r="A9720" s="4"/>
    </row>
    <row r="9721" spans="1:1" x14ac:dyDescent="0.2">
      <c r="A9721" s="4"/>
    </row>
    <row r="9722" spans="1:1" x14ac:dyDescent="0.2">
      <c r="A9722" s="4"/>
    </row>
    <row r="9723" spans="1:1" x14ac:dyDescent="0.2">
      <c r="A9723" s="4"/>
    </row>
    <row r="9724" spans="1:1" x14ac:dyDescent="0.2">
      <c r="A9724" s="4"/>
    </row>
    <row r="9725" spans="1:1" x14ac:dyDescent="0.2">
      <c r="A9725" s="4"/>
    </row>
    <row r="9726" spans="1:1" x14ac:dyDescent="0.2">
      <c r="A9726" s="4"/>
    </row>
    <row r="9727" spans="1:1" x14ac:dyDescent="0.2">
      <c r="A9727" s="4"/>
    </row>
    <row r="9728" spans="1:1" x14ac:dyDescent="0.2">
      <c r="A9728" s="4"/>
    </row>
    <row r="9729" spans="1:1" x14ac:dyDescent="0.2">
      <c r="A9729" s="4"/>
    </row>
    <row r="9730" spans="1:1" x14ac:dyDescent="0.2">
      <c r="A9730" s="4"/>
    </row>
    <row r="9731" spans="1:1" x14ac:dyDescent="0.2">
      <c r="A9731" s="4"/>
    </row>
    <row r="9732" spans="1:1" x14ac:dyDescent="0.2">
      <c r="A9732" s="4"/>
    </row>
    <row r="9733" spans="1:1" x14ac:dyDescent="0.2">
      <c r="A9733" s="4"/>
    </row>
    <row r="9734" spans="1:1" x14ac:dyDescent="0.2">
      <c r="A9734" s="4"/>
    </row>
    <row r="9735" spans="1:1" x14ac:dyDescent="0.2">
      <c r="A9735" s="4"/>
    </row>
    <row r="9736" spans="1:1" x14ac:dyDescent="0.2">
      <c r="A9736" s="4"/>
    </row>
    <row r="9737" spans="1:1" x14ac:dyDescent="0.2">
      <c r="A9737" s="4"/>
    </row>
    <row r="9738" spans="1:1" x14ac:dyDescent="0.2">
      <c r="A9738" s="4"/>
    </row>
    <row r="9739" spans="1:1" x14ac:dyDescent="0.2">
      <c r="A9739" s="4"/>
    </row>
    <row r="9740" spans="1:1" x14ac:dyDescent="0.2">
      <c r="A9740" s="4"/>
    </row>
    <row r="9741" spans="1:1" x14ac:dyDescent="0.2">
      <c r="A9741" s="4"/>
    </row>
    <row r="9742" spans="1:1" x14ac:dyDescent="0.2">
      <c r="A9742" s="4"/>
    </row>
    <row r="9743" spans="1:1" x14ac:dyDescent="0.2">
      <c r="A9743" s="4"/>
    </row>
    <row r="9744" spans="1:1" x14ac:dyDescent="0.2">
      <c r="A9744" s="4"/>
    </row>
    <row r="9745" spans="1:1" x14ac:dyDescent="0.2">
      <c r="A9745" s="4"/>
    </row>
    <row r="9746" spans="1:1" x14ac:dyDescent="0.2">
      <c r="A9746" s="4"/>
    </row>
    <row r="9747" spans="1:1" x14ac:dyDescent="0.2">
      <c r="A9747" s="4"/>
    </row>
    <row r="9748" spans="1:1" x14ac:dyDescent="0.2">
      <c r="A9748" s="4"/>
    </row>
    <row r="9749" spans="1:1" x14ac:dyDescent="0.2">
      <c r="A9749" s="4"/>
    </row>
    <row r="9750" spans="1:1" x14ac:dyDescent="0.2">
      <c r="A9750" s="4"/>
    </row>
    <row r="9751" spans="1:1" x14ac:dyDescent="0.2">
      <c r="A9751" s="4"/>
    </row>
    <row r="9752" spans="1:1" x14ac:dyDescent="0.2">
      <c r="A9752" s="4"/>
    </row>
    <row r="9753" spans="1:1" x14ac:dyDescent="0.2">
      <c r="A9753" s="4"/>
    </row>
    <row r="9754" spans="1:1" x14ac:dyDescent="0.2">
      <c r="A9754" s="4"/>
    </row>
    <row r="9755" spans="1:1" x14ac:dyDescent="0.2">
      <c r="A9755" s="4"/>
    </row>
    <row r="9756" spans="1:1" x14ac:dyDescent="0.2">
      <c r="A9756" s="4"/>
    </row>
    <row r="9757" spans="1:1" x14ac:dyDescent="0.2">
      <c r="A9757" s="4"/>
    </row>
    <row r="9758" spans="1:1" x14ac:dyDescent="0.2">
      <c r="A9758" s="4"/>
    </row>
    <row r="9759" spans="1:1" x14ac:dyDescent="0.2">
      <c r="A9759" s="4"/>
    </row>
    <row r="9760" spans="1:1" x14ac:dyDescent="0.2">
      <c r="A9760" s="4"/>
    </row>
    <row r="9761" spans="1:1" x14ac:dyDescent="0.2">
      <c r="A9761" s="4"/>
    </row>
    <row r="9762" spans="1:1" x14ac:dyDescent="0.2">
      <c r="A9762" s="4"/>
    </row>
    <row r="9763" spans="1:1" x14ac:dyDescent="0.2">
      <c r="A9763" s="4"/>
    </row>
    <row r="9764" spans="1:1" x14ac:dyDescent="0.2">
      <c r="A9764" s="4"/>
    </row>
    <row r="9765" spans="1:1" x14ac:dyDescent="0.2">
      <c r="A9765" s="4"/>
    </row>
    <row r="9766" spans="1:1" x14ac:dyDescent="0.2">
      <c r="A9766" s="4"/>
    </row>
    <row r="9767" spans="1:1" x14ac:dyDescent="0.2">
      <c r="A9767" s="4"/>
    </row>
    <row r="9768" spans="1:1" x14ac:dyDescent="0.2">
      <c r="A9768" s="4"/>
    </row>
    <row r="9769" spans="1:1" x14ac:dyDescent="0.2">
      <c r="A9769" s="4"/>
    </row>
    <row r="9770" spans="1:1" x14ac:dyDescent="0.2">
      <c r="A9770" s="4"/>
    </row>
    <row r="9771" spans="1:1" x14ac:dyDescent="0.2">
      <c r="A9771" s="4"/>
    </row>
    <row r="9772" spans="1:1" x14ac:dyDescent="0.2">
      <c r="A9772" s="4"/>
    </row>
    <row r="9773" spans="1:1" x14ac:dyDescent="0.2">
      <c r="A9773" s="4"/>
    </row>
    <row r="9774" spans="1:1" x14ac:dyDescent="0.2">
      <c r="A9774" s="4"/>
    </row>
    <row r="9775" spans="1:1" x14ac:dyDescent="0.2">
      <c r="A9775" s="4"/>
    </row>
    <row r="9776" spans="1:1" x14ac:dyDescent="0.2">
      <c r="A9776" s="4"/>
    </row>
    <row r="9777" spans="1:1" x14ac:dyDescent="0.2">
      <c r="A9777" s="4"/>
    </row>
    <row r="9778" spans="1:1" x14ac:dyDescent="0.2">
      <c r="A9778" s="4"/>
    </row>
    <row r="9779" spans="1:1" x14ac:dyDescent="0.2">
      <c r="A9779" s="4"/>
    </row>
    <row r="9780" spans="1:1" x14ac:dyDescent="0.2">
      <c r="A9780" s="4"/>
    </row>
    <row r="9781" spans="1:1" x14ac:dyDescent="0.2">
      <c r="A9781" s="4"/>
    </row>
    <row r="9782" spans="1:1" x14ac:dyDescent="0.2">
      <c r="A9782" s="4"/>
    </row>
    <row r="9783" spans="1:1" x14ac:dyDescent="0.2">
      <c r="A9783" s="4"/>
    </row>
    <row r="9784" spans="1:1" x14ac:dyDescent="0.2">
      <c r="A9784" s="4"/>
    </row>
    <row r="9785" spans="1:1" x14ac:dyDescent="0.2">
      <c r="A9785" s="4"/>
    </row>
    <row r="9786" spans="1:1" x14ac:dyDescent="0.2">
      <c r="A9786" s="4"/>
    </row>
    <row r="9787" spans="1:1" x14ac:dyDescent="0.2">
      <c r="A9787" s="4"/>
    </row>
    <row r="9788" spans="1:1" x14ac:dyDescent="0.2">
      <c r="A9788" s="4"/>
    </row>
    <row r="9789" spans="1:1" x14ac:dyDescent="0.2">
      <c r="A9789" s="4"/>
    </row>
    <row r="9790" spans="1:1" x14ac:dyDescent="0.2">
      <c r="A9790" s="4"/>
    </row>
    <row r="9791" spans="1:1" x14ac:dyDescent="0.2">
      <c r="A9791" s="4"/>
    </row>
    <row r="9792" spans="1:1" x14ac:dyDescent="0.2">
      <c r="A9792" s="4"/>
    </row>
    <row r="9793" spans="1:1" x14ac:dyDescent="0.2">
      <c r="A9793" s="4"/>
    </row>
    <row r="9794" spans="1:1" x14ac:dyDescent="0.2">
      <c r="A9794" s="4"/>
    </row>
    <row r="9795" spans="1:1" x14ac:dyDescent="0.2">
      <c r="A9795" s="4"/>
    </row>
    <row r="9796" spans="1:1" x14ac:dyDescent="0.2">
      <c r="A9796" s="4"/>
    </row>
    <row r="9797" spans="1:1" x14ac:dyDescent="0.2">
      <c r="A9797" s="4"/>
    </row>
    <row r="9798" spans="1:1" x14ac:dyDescent="0.2">
      <c r="A9798" s="4"/>
    </row>
    <row r="9799" spans="1:1" x14ac:dyDescent="0.2">
      <c r="A9799" s="4"/>
    </row>
    <row r="9800" spans="1:1" x14ac:dyDescent="0.2">
      <c r="A9800" s="4"/>
    </row>
    <row r="9801" spans="1:1" x14ac:dyDescent="0.2">
      <c r="A9801" s="4"/>
    </row>
    <row r="9802" spans="1:1" x14ac:dyDescent="0.2">
      <c r="A9802" s="4"/>
    </row>
    <row r="9803" spans="1:1" x14ac:dyDescent="0.2">
      <c r="A9803" s="4"/>
    </row>
    <row r="9804" spans="1:1" x14ac:dyDescent="0.2">
      <c r="A9804" s="4"/>
    </row>
    <row r="9805" spans="1:1" x14ac:dyDescent="0.2">
      <c r="A9805" s="4"/>
    </row>
    <row r="9806" spans="1:1" x14ac:dyDescent="0.2">
      <c r="A9806" s="4"/>
    </row>
    <row r="9807" spans="1:1" x14ac:dyDescent="0.2">
      <c r="A9807" s="4"/>
    </row>
    <row r="9808" spans="1:1" x14ac:dyDescent="0.2">
      <c r="A9808" s="4"/>
    </row>
    <row r="9809" spans="1:1" x14ac:dyDescent="0.2">
      <c r="A9809" s="4"/>
    </row>
    <row r="9810" spans="1:1" x14ac:dyDescent="0.2">
      <c r="A9810" s="4"/>
    </row>
    <row r="9811" spans="1:1" x14ac:dyDescent="0.2">
      <c r="A9811" s="4"/>
    </row>
    <row r="9812" spans="1:1" x14ac:dyDescent="0.2">
      <c r="A9812" s="4"/>
    </row>
    <row r="9813" spans="1:1" x14ac:dyDescent="0.2">
      <c r="A9813" s="4"/>
    </row>
    <row r="9814" spans="1:1" x14ac:dyDescent="0.2">
      <c r="A9814" s="4"/>
    </row>
    <row r="9815" spans="1:1" x14ac:dyDescent="0.2">
      <c r="A9815" s="4"/>
    </row>
    <row r="9816" spans="1:1" x14ac:dyDescent="0.2">
      <c r="A9816" s="4"/>
    </row>
    <row r="9817" spans="1:1" x14ac:dyDescent="0.2">
      <c r="A9817" s="4"/>
    </row>
    <row r="9818" spans="1:1" x14ac:dyDescent="0.2">
      <c r="A9818" s="4"/>
    </row>
    <row r="9819" spans="1:1" x14ac:dyDescent="0.2">
      <c r="A9819" s="4"/>
    </row>
    <row r="9820" spans="1:1" x14ac:dyDescent="0.2">
      <c r="A9820" s="4"/>
    </row>
    <row r="9821" spans="1:1" x14ac:dyDescent="0.2">
      <c r="A9821" s="4"/>
    </row>
    <row r="9822" spans="1:1" x14ac:dyDescent="0.2">
      <c r="A9822" s="4"/>
    </row>
    <row r="9823" spans="1:1" x14ac:dyDescent="0.2">
      <c r="A9823" s="4"/>
    </row>
    <row r="9824" spans="1:1" x14ac:dyDescent="0.2">
      <c r="A9824" s="4"/>
    </row>
    <row r="9825" spans="1:1" x14ac:dyDescent="0.2">
      <c r="A9825" s="4"/>
    </row>
    <row r="9826" spans="1:1" x14ac:dyDescent="0.2">
      <c r="A9826" s="4"/>
    </row>
    <row r="9827" spans="1:1" x14ac:dyDescent="0.2">
      <c r="A9827" s="4"/>
    </row>
    <row r="9828" spans="1:1" x14ac:dyDescent="0.2">
      <c r="A9828" s="4"/>
    </row>
    <row r="9829" spans="1:1" x14ac:dyDescent="0.2">
      <c r="A9829" s="4"/>
    </row>
    <row r="9830" spans="1:1" x14ac:dyDescent="0.2">
      <c r="A9830" s="4"/>
    </row>
    <row r="9831" spans="1:1" x14ac:dyDescent="0.2">
      <c r="A9831" s="4"/>
    </row>
    <row r="9832" spans="1:1" x14ac:dyDescent="0.2">
      <c r="A9832" s="4"/>
    </row>
    <row r="9833" spans="1:1" x14ac:dyDescent="0.2">
      <c r="A9833" s="4"/>
    </row>
    <row r="9834" spans="1:1" x14ac:dyDescent="0.2">
      <c r="A9834" s="4"/>
    </row>
    <row r="9835" spans="1:1" x14ac:dyDescent="0.2">
      <c r="A9835" s="4"/>
    </row>
    <row r="9836" spans="1:1" x14ac:dyDescent="0.2">
      <c r="A9836" s="4"/>
    </row>
    <row r="9837" spans="1:1" x14ac:dyDescent="0.2">
      <c r="A9837" s="4"/>
    </row>
    <row r="9838" spans="1:1" x14ac:dyDescent="0.2">
      <c r="A9838" s="4"/>
    </row>
    <row r="9839" spans="1:1" x14ac:dyDescent="0.2">
      <c r="A9839" s="4"/>
    </row>
    <row r="9840" spans="1:1" x14ac:dyDescent="0.2">
      <c r="A9840" s="4"/>
    </row>
    <row r="9841" spans="1:1" x14ac:dyDescent="0.2">
      <c r="A9841" s="4"/>
    </row>
    <row r="9842" spans="1:1" x14ac:dyDescent="0.2">
      <c r="A9842" s="4"/>
    </row>
    <row r="9843" spans="1:1" x14ac:dyDescent="0.2">
      <c r="A9843" s="4"/>
    </row>
    <row r="9844" spans="1:1" x14ac:dyDescent="0.2">
      <c r="A9844" s="4"/>
    </row>
    <row r="9845" spans="1:1" x14ac:dyDescent="0.2">
      <c r="A9845" s="4"/>
    </row>
    <row r="9846" spans="1:1" x14ac:dyDescent="0.2">
      <c r="A9846" s="4"/>
    </row>
    <row r="9847" spans="1:1" x14ac:dyDescent="0.2">
      <c r="A9847" s="4"/>
    </row>
    <row r="9848" spans="1:1" x14ac:dyDescent="0.2">
      <c r="A9848" s="4"/>
    </row>
    <row r="9849" spans="1:1" x14ac:dyDescent="0.2">
      <c r="A9849" s="4"/>
    </row>
    <row r="9850" spans="1:1" x14ac:dyDescent="0.2">
      <c r="A9850" s="4"/>
    </row>
    <row r="9851" spans="1:1" x14ac:dyDescent="0.2">
      <c r="A9851" s="4"/>
    </row>
    <row r="9852" spans="1:1" x14ac:dyDescent="0.2">
      <c r="A9852" s="4"/>
    </row>
    <row r="9853" spans="1:1" x14ac:dyDescent="0.2">
      <c r="A9853" s="4"/>
    </row>
    <row r="9854" spans="1:1" x14ac:dyDescent="0.2">
      <c r="A9854" s="4"/>
    </row>
    <row r="9855" spans="1:1" x14ac:dyDescent="0.2">
      <c r="A9855" s="4"/>
    </row>
    <row r="9856" spans="1:1" x14ac:dyDescent="0.2">
      <c r="A9856" s="4"/>
    </row>
    <row r="9857" spans="1:1" x14ac:dyDescent="0.2">
      <c r="A9857" s="4"/>
    </row>
    <row r="9858" spans="1:1" x14ac:dyDescent="0.2">
      <c r="A9858" s="4"/>
    </row>
    <row r="9859" spans="1:1" x14ac:dyDescent="0.2">
      <c r="A9859" s="4"/>
    </row>
    <row r="9860" spans="1:1" x14ac:dyDescent="0.2">
      <c r="A9860" s="4"/>
    </row>
    <row r="9861" spans="1:1" x14ac:dyDescent="0.2">
      <c r="A9861" s="4"/>
    </row>
    <row r="9862" spans="1:1" x14ac:dyDescent="0.2">
      <c r="A9862" s="4"/>
    </row>
    <row r="9863" spans="1:1" x14ac:dyDescent="0.2">
      <c r="A9863" s="4"/>
    </row>
    <row r="9864" spans="1:1" x14ac:dyDescent="0.2">
      <c r="A9864" s="4"/>
    </row>
    <row r="9865" spans="1:1" x14ac:dyDescent="0.2">
      <c r="A9865" s="4"/>
    </row>
    <row r="9866" spans="1:1" x14ac:dyDescent="0.2">
      <c r="A9866" s="4"/>
    </row>
    <row r="9867" spans="1:1" x14ac:dyDescent="0.2">
      <c r="A9867" s="4"/>
    </row>
    <row r="9868" spans="1:1" x14ac:dyDescent="0.2">
      <c r="A9868" s="4"/>
    </row>
    <row r="9869" spans="1:1" x14ac:dyDescent="0.2">
      <c r="A9869" s="4"/>
    </row>
    <row r="9870" spans="1:1" x14ac:dyDescent="0.2">
      <c r="A9870" s="4"/>
    </row>
    <row r="9871" spans="1:1" x14ac:dyDescent="0.2">
      <c r="A9871" s="4"/>
    </row>
    <row r="9872" spans="1:1" x14ac:dyDescent="0.2">
      <c r="A9872" s="4"/>
    </row>
    <row r="9873" spans="1:1" x14ac:dyDescent="0.2">
      <c r="A9873" s="4"/>
    </row>
    <row r="9874" spans="1:1" x14ac:dyDescent="0.2">
      <c r="A9874" s="4"/>
    </row>
    <row r="9875" spans="1:1" x14ac:dyDescent="0.2">
      <c r="A9875" s="4"/>
    </row>
    <row r="9876" spans="1:1" x14ac:dyDescent="0.2">
      <c r="A9876" s="4"/>
    </row>
    <row r="9877" spans="1:1" x14ac:dyDescent="0.2">
      <c r="A9877" s="4"/>
    </row>
    <row r="9878" spans="1:1" x14ac:dyDescent="0.2">
      <c r="A9878" s="4"/>
    </row>
    <row r="9879" spans="1:1" x14ac:dyDescent="0.2">
      <c r="A9879" s="4"/>
    </row>
    <row r="9880" spans="1:1" x14ac:dyDescent="0.2">
      <c r="A9880" s="4"/>
    </row>
    <row r="9881" spans="1:1" x14ac:dyDescent="0.2">
      <c r="A9881" s="4"/>
    </row>
    <row r="9882" spans="1:1" x14ac:dyDescent="0.2">
      <c r="A9882" s="4"/>
    </row>
    <row r="9883" spans="1:1" x14ac:dyDescent="0.2">
      <c r="A9883" s="4"/>
    </row>
    <row r="9884" spans="1:1" x14ac:dyDescent="0.2">
      <c r="A9884" s="4"/>
    </row>
    <row r="9885" spans="1:1" x14ac:dyDescent="0.2">
      <c r="A9885" s="4"/>
    </row>
    <row r="9886" spans="1:1" x14ac:dyDescent="0.2">
      <c r="A9886" s="4"/>
    </row>
    <row r="9887" spans="1:1" x14ac:dyDescent="0.2">
      <c r="A9887" s="4"/>
    </row>
    <row r="9888" spans="1:1" x14ac:dyDescent="0.2">
      <c r="A9888" s="4"/>
    </row>
    <row r="9889" spans="1:1" x14ac:dyDescent="0.2">
      <c r="A9889" s="4"/>
    </row>
    <row r="9890" spans="1:1" x14ac:dyDescent="0.2">
      <c r="A9890" s="4"/>
    </row>
    <row r="9891" spans="1:1" x14ac:dyDescent="0.2">
      <c r="A9891" s="4"/>
    </row>
    <row r="9892" spans="1:1" x14ac:dyDescent="0.2">
      <c r="A9892" s="4"/>
    </row>
    <row r="9893" spans="1:1" x14ac:dyDescent="0.2">
      <c r="A9893" s="4"/>
    </row>
    <row r="9894" spans="1:1" x14ac:dyDescent="0.2">
      <c r="A9894" s="4"/>
    </row>
    <row r="9895" spans="1:1" x14ac:dyDescent="0.2">
      <c r="A9895" s="4"/>
    </row>
    <row r="9896" spans="1:1" x14ac:dyDescent="0.2">
      <c r="A9896" s="4"/>
    </row>
    <row r="9897" spans="1:1" x14ac:dyDescent="0.2">
      <c r="A9897" s="4"/>
    </row>
    <row r="9898" spans="1:1" x14ac:dyDescent="0.2">
      <c r="A9898" s="4"/>
    </row>
    <row r="9899" spans="1:1" x14ac:dyDescent="0.2">
      <c r="A9899" s="4"/>
    </row>
    <row r="9900" spans="1:1" x14ac:dyDescent="0.2">
      <c r="A9900" s="4"/>
    </row>
    <row r="9901" spans="1:1" x14ac:dyDescent="0.2">
      <c r="A9901" s="4"/>
    </row>
    <row r="9902" spans="1:1" x14ac:dyDescent="0.2">
      <c r="A9902" s="4"/>
    </row>
    <row r="9903" spans="1:1" x14ac:dyDescent="0.2">
      <c r="A9903" s="4"/>
    </row>
    <row r="9904" spans="1:1" x14ac:dyDescent="0.2">
      <c r="A9904" s="4"/>
    </row>
    <row r="9905" spans="1:1" x14ac:dyDescent="0.2">
      <c r="A9905" s="4"/>
    </row>
    <row r="9906" spans="1:1" x14ac:dyDescent="0.2">
      <c r="A9906" s="4"/>
    </row>
    <row r="9907" spans="1:1" x14ac:dyDescent="0.2">
      <c r="A9907" s="4"/>
    </row>
    <row r="9908" spans="1:1" x14ac:dyDescent="0.2">
      <c r="A9908" s="4"/>
    </row>
    <row r="9909" spans="1:1" x14ac:dyDescent="0.2">
      <c r="A9909" s="4"/>
    </row>
    <row r="9910" spans="1:1" x14ac:dyDescent="0.2">
      <c r="A9910" s="4"/>
    </row>
    <row r="9911" spans="1:1" x14ac:dyDescent="0.2">
      <c r="A9911" s="4"/>
    </row>
    <row r="9912" spans="1:1" x14ac:dyDescent="0.2">
      <c r="A9912" s="4"/>
    </row>
    <row r="9913" spans="1:1" x14ac:dyDescent="0.2">
      <c r="A9913" s="4"/>
    </row>
    <row r="9914" spans="1:1" x14ac:dyDescent="0.2">
      <c r="A9914" s="4"/>
    </row>
    <row r="9915" spans="1:1" x14ac:dyDescent="0.2">
      <c r="A9915" s="4"/>
    </row>
    <row r="9916" spans="1:1" x14ac:dyDescent="0.2">
      <c r="A9916" s="4"/>
    </row>
    <row r="9917" spans="1:1" x14ac:dyDescent="0.2">
      <c r="A9917" s="4"/>
    </row>
    <row r="9918" spans="1:1" x14ac:dyDescent="0.2">
      <c r="A9918" s="4"/>
    </row>
    <row r="9919" spans="1:1" x14ac:dyDescent="0.2">
      <c r="A9919" s="4"/>
    </row>
    <row r="9920" spans="1:1" x14ac:dyDescent="0.2">
      <c r="A9920" s="4"/>
    </row>
    <row r="9921" spans="1:1" x14ac:dyDescent="0.2">
      <c r="A9921" s="4"/>
    </row>
    <row r="9922" spans="1:1" x14ac:dyDescent="0.2">
      <c r="A9922" s="4"/>
    </row>
    <row r="9923" spans="1:1" x14ac:dyDescent="0.2">
      <c r="A9923" s="4"/>
    </row>
    <row r="9924" spans="1:1" x14ac:dyDescent="0.2">
      <c r="A9924" s="4"/>
    </row>
    <row r="9925" spans="1:1" x14ac:dyDescent="0.2">
      <c r="A9925" s="4"/>
    </row>
    <row r="9926" spans="1:1" x14ac:dyDescent="0.2">
      <c r="A9926" s="4"/>
    </row>
    <row r="9927" spans="1:1" x14ac:dyDescent="0.2">
      <c r="A9927" s="4"/>
    </row>
    <row r="9928" spans="1:1" x14ac:dyDescent="0.2">
      <c r="A9928" s="4"/>
    </row>
    <row r="9929" spans="1:1" x14ac:dyDescent="0.2">
      <c r="A9929" s="4"/>
    </row>
    <row r="9930" spans="1:1" x14ac:dyDescent="0.2">
      <c r="A9930" s="4"/>
    </row>
    <row r="9931" spans="1:1" x14ac:dyDescent="0.2">
      <c r="A9931" s="4"/>
    </row>
    <row r="9932" spans="1:1" x14ac:dyDescent="0.2">
      <c r="A9932" s="4"/>
    </row>
    <row r="9933" spans="1:1" x14ac:dyDescent="0.2">
      <c r="A9933" s="4"/>
    </row>
    <row r="9934" spans="1:1" x14ac:dyDescent="0.2">
      <c r="A9934" s="4"/>
    </row>
    <row r="9935" spans="1:1" x14ac:dyDescent="0.2">
      <c r="A9935" s="4"/>
    </row>
    <row r="9936" spans="1:1" x14ac:dyDescent="0.2">
      <c r="A9936" s="4"/>
    </row>
    <row r="9937" spans="1:1" x14ac:dyDescent="0.2">
      <c r="A9937" s="4"/>
    </row>
    <row r="9938" spans="1:1" x14ac:dyDescent="0.2">
      <c r="A9938" s="4"/>
    </row>
    <row r="9939" spans="1:1" x14ac:dyDescent="0.2">
      <c r="A9939" s="4"/>
    </row>
    <row r="9940" spans="1:1" x14ac:dyDescent="0.2">
      <c r="A9940" s="4"/>
    </row>
    <row r="9941" spans="1:1" x14ac:dyDescent="0.2">
      <c r="A9941" s="4"/>
    </row>
    <row r="9942" spans="1:1" x14ac:dyDescent="0.2">
      <c r="A9942" s="4"/>
    </row>
    <row r="9943" spans="1:1" x14ac:dyDescent="0.2">
      <c r="A9943" s="4"/>
    </row>
    <row r="9944" spans="1:1" x14ac:dyDescent="0.2">
      <c r="A9944" s="4"/>
    </row>
    <row r="9945" spans="1:1" x14ac:dyDescent="0.2">
      <c r="A9945" s="4"/>
    </row>
    <row r="9946" spans="1:1" x14ac:dyDescent="0.2">
      <c r="A9946" s="4"/>
    </row>
    <row r="9947" spans="1:1" x14ac:dyDescent="0.2">
      <c r="A9947" s="4"/>
    </row>
    <row r="9948" spans="1:1" x14ac:dyDescent="0.2">
      <c r="A9948" s="4"/>
    </row>
    <row r="9949" spans="1:1" x14ac:dyDescent="0.2">
      <c r="A9949" s="4"/>
    </row>
    <row r="9950" spans="1:1" x14ac:dyDescent="0.2">
      <c r="A9950" s="4"/>
    </row>
    <row r="9951" spans="1:1" x14ac:dyDescent="0.2">
      <c r="A9951" s="4"/>
    </row>
    <row r="9952" spans="1:1" x14ac:dyDescent="0.2">
      <c r="A9952" s="4"/>
    </row>
    <row r="9953" spans="1:1" x14ac:dyDescent="0.2">
      <c r="A9953" s="4"/>
    </row>
    <row r="9954" spans="1:1" x14ac:dyDescent="0.2">
      <c r="A9954" s="4"/>
    </row>
    <row r="9955" spans="1:1" x14ac:dyDescent="0.2">
      <c r="A9955" s="4"/>
    </row>
    <row r="9956" spans="1:1" x14ac:dyDescent="0.2">
      <c r="A9956" s="4"/>
    </row>
    <row r="9957" spans="1:1" x14ac:dyDescent="0.2">
      <c r="A9957" s="4"/>
    </row>
    <row r="9958" spans="1:1" x14ac:dyDescent="0.2">
      <c r="A9958" s="4"/>
    </row>
    <row r="9959" spans="1:1" x14ac:dyDescent="0.2">
      <c r="A9959" s="4"/>
    </row>
    <row r="9960" spans="1:1" x14ac:dyDescent="0.2">
      <c r="A9960" s="4"/>
    </row>
    <row r="9961" spans="1:1" x14ac:dyDescent="0.2">
      <c r="A9961" s="4"/>
    </row>
    <row r="9962" spans="1:1" x14ac:dyDescent="0.2">
      <c r="A9962" s="4"/>
    </row>
    <row r="9963" spans="1:1" x14ac:dyDescent="0.2">
      <c r="A9963" s="4"/>
    </row>
    <row r="9964" spans="1:1" x14ac:dyDescent="0.2">
      <c r="A9964" s="4"/>
    </row>
    <row r="9965" spans="1:1" x14ac:dyDescent="0.2">
      <c r="A9965" s="4"/>
    </row>
    <row r="9966" spans="1:1" x14ac:dyDescent="0.2">
      <c r="A9966" s="4"/>
    </row>
    <row r="9967" spans="1:1" x14ac:dyDescent="0.2">
      <c r="A9967" s="4"/>
    </row>
    <row r="9968" spans="1:1" x14ac:dyDescent="0.2">
      <c r="A9968" s="4"/>
    </row>
    <row r="9969" spans="1:1" x14ac:dyDescent="0.2">
      <c r="A9969" s="4"/>
    </row>
    <row r="9970" spans="1:1" x14ac:dyDescent="0.2">
      <c r="A9970" s="4"/>
    </row>
    <row r="9971" spans="1:1" x14ac:dyDescent="0.2">
      <c r="A9971" s="4"/>
    </row>
    <row r="9972" spans="1:1" x14ac:dyDescent="0.2">
      <c r="A9972" s="4"/>
    </row>
    <row r="9973" spans="1:1" x14ac:dyDescent="0.2">
      <c r="A9973" s="4"/>
    </row>
    <row r="9974" spans="1:1" x14ac:dyDescent="0.2">
      <c r="A9974" s="4"/>
    </row>
    <row r="9975" spans="1:1" x14ac:dyDescent="0.2">
      <c r="A9975" s="4"/>
    </row>
    <row r="9976" spans="1:1" x14ac:dyDescent="0.2">
      <c r="A9976" s="4"/>
    </row>
    <row r="9977" spans="1:1" x14ac:dyDescent="0.2">
      <c r="A9977" s="4"/>
    </row>
    <row r="9978" spans="1:1" x14ac:dyDescent="0.2">
      <c r="A9978" s="4"/>
    </row>
    <row r="9979" spans="1:1" x14ac:dyDescent="0.2">
      <c r="A9979" s="4"/>
    </row>
    <row r="9980" spans="1:1" x14ac:dyDescent="0.2">
      <c r="A9980" s="4"/>
    </row>
    <row r="9981" spans="1:1" x14ac:dyDescent="0.2">
      <c r="A9981" s="4"/>
    </row>
    <row r="9982" spans="1:1" x14ac:dyDescent="0.2">
      <c r="A9982" s="4"/>
    </row>
    <row r="9983" spans="1:1" x14ac:dyDescent="0.2">
      <c r="A9983" s="4"/>
    </row>
    <row r="9984" spans="1:1" x14ac:dyDescent="0.2">
      <c r="A9984" s="4"/>
    </row>
    <row r="9985" spans="1:1" x14ac:dyDescent="0.2">
      <c r="A9985" s="4"/>
    </row>
    <row r="9986" spans="1:1" x14ac:dyDescent="0.2">
      <c r="A9986" s="4"/>
    </row>
    <row r="9987" spans="1:1" x14ac:dyDescent="0.2">
      <c r="A9987" s="4"/>
    </row>
    <row r="9988" spans="1:1" x14ac:dyDescent="0.2">
      <c r="A9988" s="4"/>
    </row>
    <row r="9989" spans="1:1" x14ac:dyDescent="0.2">
      <c r="A9989" s="4"/>
    </row>
    <row r="9990" spans="1:1" x14ac:dyDescent="0.2">
      <c r="A9990" s="4"/>
    </row>
    <row r="9991" spans="1:1" x14ac:dyDescent="0.2">
      <c r="A9991" s="4"/>
    </row>
    <row r="9992" spans="1:1" x14ac:dyDescent="0.2">
      <c r="A9992" s="4"/>
    </row>
    <row r="9993" spans="1:1" x14ac:dyDescent="0.2">
      <c r="A9993" s="4"/>
    </row>
    <row r="9994" spans="1:1" x14ac:dyDescent="0.2">
      <c r="A9994" s="4"/>
    </row>
    <row r="9995" spans="1:1" x14ac:dyDescent="0.2">
      <c r="A9995" s="4"/>
    </row>
    <row r="9996" spans="1:1" x14ac:dyDescent="0.2">
      <c r="A9996" s="4"/>
    </row>
    <row r="9997" spans="1:1" x14ac:dyDescent="0.2">
      <c r="A9997" s="4"/>
    </row>
    <row r="9998" spans="1:1" x14ac:dyDescent="0.2">
      <c r="A9998" s="4"/>
    </row>
    <row r="9999" spans="1:1" x14ac:dyDescent="0.2">
      <c r="A9999" s="4"/>
    </row>
    <row r="10000" spans="1:1" x14ac:dyDescent="0.2">
      <c r="A10000" s="4"/>
    </row>
    <row r="10001" spans="1:1" x14ac:dyDescent="0.2">
      <c r="A10001" s="4"/>
    </row>
    <row r="10002" spans="1:1" x14ac:dyDescent="0.2">
      <c r="A10002" s="4"/>
    </row>
    <row r="10003" spans="1:1" x14ac:dyDescent="0.2">
      <c r="A10003" s="4"/>
    </row>
    <row r="10004" spans="1:1" x14ac:dyDescent="0.2">
      <c r="A10004" s="4"/>
    </row>
    <row r="10005" spans="1:1" x14ac:dyDescent="0.2">
      <c r="A10005" s="4"/>
    </row>
    <row r="10006" spans="1:1" x14ac:dyDescent="0.2">
      <c r="A10006" s="4"/>
    </row>
    <row r="10007" spans="1:1" x14ac:dyDescent="0.2">
      <c r="A10007" s="4"/>
    </row>
    <row r="10008" spans="1:1" x14ac:dyDescent="0.2">
      <c r="A10008" s="4"/>
    </row>
    <row r="10009" spans="1:1" x14ac:dyDescent="0.2">
      <c r="A10009" s="4"/>
    </row>
    <row r="10010" spans="1:1" x14ac:dyDescent="0.2">
      <c r="A10010" s="4"/>
    </row>
    <row r="10011" spans="1:1" x14ac:dyDescent="0.2">
      <c r="A10011" s="4"/>
    </row>
    <row r="10012" spans="1:1" x14ac:dyDescent="0.2">
      <c r="A10012" s="4"/>
    </row>
    <row r="10013" spans="1:1" x14ac:dyDescent="0.2">
      <c r="A10013" s="4"/>
    </row>
    <row r="10014" spans="1:1" x14ac:dyDescent="0.2">
      <c r="A10014" s="4"/>
    </row>
    <row r="10015" spans="1:1" x14ac:dyDescent="0.2">
      <c r="A10015" s="4"/>
    </row>
    <row r="10016" spans="1:1" x14ac:dyDescent="0.2">
      <c r="A10016" s="4"/>
    </row>
    <row r="10017" spans="1:1" x14ac:dyDescent="0.2">
      <c r="A10017" s="4"/>
    </row>
    <row r="10018" spans="1:1" x14ac:dyDescent="0.2">
      <c r="A10018" s="4"/>
    </row>
    <row r="10019" spans="1:1" x14ac:dyDescent="0.2">
      <c r="A10019" s="4"/>
    </row>
    <row r="10020" spans="1:1" x14ac:dyDescent="0.2">
      <c r="A10020" s="4"/>
    </row>
    <row r="10021" spans="1:1" x14ac:dyDescent="0.2">
      <c r="A10021" s="4"/>
    </row>
    <row r="10022" spans="1:1" x14ac:dyDescent="0.2">
      <c r="A10022" s="4"/>
    </row>
    <row r="10023" spans="1:1" x14ac:dyDescent="0.2">
      <c r="A10023" s="4"/>
    </row>
    <row r="10024" spans="1:1" x14ac:dyDescent="0.2">
      <c r="A10024" s="4"/>
    </row>
    <row r="10025" spans="1:1" x14ac:dyDescent="0.2">
      <c r="A10025" s="4"/>
    </row>
    <row r="10026" spans="1:1" x14ac:dyDescent="0.2">
      <c r="A10026" s="4"/>
    </row>
    <row r="10027" spans="1:1" x14ac:dyDescent="0.2">
      <c r="A10027" s="4"/>
    </row>
    <row r="10028" spans="1:1" x14ac:dyDescent="0.2">
      <c r="A10028" s="4"/>
    </row>
    <row r="10029" spans="1:1" x14ac:dyDescent="0.2">
      <c r="A10029" s="4"/>
    </row>
    <row r="10030" spans="1:1" x14ac:dyDescent="0.2">
      <c r="A10030" s="4"/>
    </row>
    <row r="10031" spans="1:1" x14ac:dyDescent="0.2">
      <c r="A10031" s="4"/>
    </row>
    <row r="10032" spans="1:1" x14ac:dyDescent="0.2">
      <c r="A10032" s="4"/>
    </row>
    <row r="10033" spans="1:1" x14ac:dyDescent="0.2">
      <c r="A10033" s="4"/>
    </row>
    <row r="10034" spans="1:1" x14ac:dyDescent="0.2">
      <c r="A10034" s="4"/>
    </row>
    <row r="10035" spans="1:1" x14ac:dyDescent="0.2">
      <c r="A10035" s="4"/>
    </row>
    <row r="10036" spans="1:1" x14ac:dyDescent="0.2">
      <c r="A10036" s="4"/>
    </row>
    <row r="10037" spans="1:1" x14ac:dyDescent="0.2">
      <c r="A10037" s="4"/>
    </row>
    <row r="10038" spans="1:1" x14ac:dyDescent="0.2">
      <c r="A10038" s="4"/>
    </row>
    <row r="10039" spans="1:1" x14ac:dyDescent="0.2">
      <c r="A10039" s="4"/>
    </row>
    <row r="10040" spans="1:1" x14ac:dyDescent="0.2">
      <c r="A10040" s="4"/>
    </row>
    <row r="10041" spans="1:1" x14ac:dyDescent="0.2">
      <c r="A10041" s="4"/>
    </row>
    <row r="10042" spans="1:1" x14ac:dyDescent="0.2">
      <c r="A10042" s="4"/>
    </row>
    <row r="10043" spans="1:1" x14ac:dyDescent="0.2">
      <c r="A10043" s="4"/>
    </row>
    <row r="10044" spans="1:1" x14ac:dyDescent="0.2">
      <c r="A10044" s="4"/>
    </row>
    <row r="10045" spans="1:1" x14ac:dyDescent="0.2">
      <c r="A10045" s="4"/>
    </row>
    <row r="10046" spans="1:1" x14ac:dyDescent="0.2">
      <c r="A10046" s="4"/>
    </row>
    <row r="10047" spans="1:1" x14ac:dyDescent="0.2">
      <c r="A10047" s="4"/>
    </row>
    <row r="10048" spans="1:1" x14ac:dyDescent="0.2">
      <c r="A10048" s="4"/>
    </row>
    <row r="10049" spans="1:1" x14ac:dyDescent="0.2">
      <c r="A10049" s="4"/>
    </row>
    <row r="10050" spans="1:1" x14ac:dyDescent="0.2">
      <c r="A10050" s="4"/>
    </row>
    <row r="10051" spans="1:1" x14ac:dyDescent="0.2">
      <c r="A10051" s="4"/>
    </row>
    <row r="10052" spans="1:1" x14ac:dyDescent="0.2">
      <c r="A10052" s="4"/>
    </row>
    <row r="10053" spans="1:1" x14ac:dyDescent="0.2">
      <c r="A10053" s="4"/>
    </row>
    <row r="10054" spans="1:1" x14ac:dyDescent="0.2">
      <c r="A10054" s="4"/>
    </row>
    <row r="10055" spans="1:1" x14ac:dyDescent="0.2">
      <c r="A10055" s="4"/>
    </row>
    <row r="10056" spans="1:1" x14ac:dyDescent="0.2">
      <c r="A10056" s="4"/>
    </row>
    <row r="10057" spans="1:1" x14ac:dyDescent="0.2">
      <c r="A10057" s="4"/>
    </row>
    <row r="10058" spans="1:1" x14ac:dyDescent="0.2">
      <c r="A10058" s="4"/>
    </row>
    <row r="10059" spans="1:1" x14ac:dyDescent="0.2">
      <c r="A10059" s="4"/>
    </row>
    <row r="10060" spans="1:1" x14ac:dyDescent="0.2">
      <c r="A10060" s="4"/>
    </row>
    <row r="10061" spans="1:1" x14ac:dyDescent="0.2">
      <c r="A10061" s="4"/>
    </row>
    <row r="10062" spans="1:1" x14ac:dyDescent="0.2">
      <c r="A10062" s="4"/>
    </row>
    <row r="10063" spans="1:1" x14ac:dyDescent="0.2">
      <c r="A10063" s="4"/>
    </row>
    <row r="10064" spans="1:1" x14ac:dyDescent="0.2">
      <c r="A10064" s="4"/>
    </row>
    <row r="10065" spans="1:1" x14ac:dyDescent="0.2">
      <c r="A10065" s="4"/>
    </row>
    <row r="10066" spans="1:1" x14ac:dyDescent="0.2">
      <c r="A10066" s="4"/>
    </row>
    <row r="10067" spans="1:1" x14ac:dyDescent="0.2">
      <c r="A10067" s="4"/>
    </row>
    <row r="10068" spans="1:1" x14ac:dyDescent="0.2">
      <c r="A10068" s="4"/>
    </row>
    <row r="10069" spans="1:1" x14ac:dyDescent="0.2">
      <c r="A10069" s="4"/>
    </row>
    <row r="10070" spans="1:1" x14ac:dyDescent="0.2">
      <c r="A10070" s="4"/>
    </row>
    <row r="10071" spans="1:1" x14ac:dyDescent="0.2">
      <c r="A10071" s="4"/>
    </row>
    <row r="10072" spans="1:1" x14ac:dyDescent="0.2">
      <c r="A10072" s="4"/>
    </row>
    <row r="10073" spans="1:1" x14ac:dyDescent="0.2">
      <c r="A10073" s="4"/>
    </row>
    <row r="10074" spans="1:1" x14ac:dyDescent="0.2">
      <c r="A10074" s="4"/>
    </row>
    <row r="10075" spans="1:1" x14ac:dyDescent="0.2">
      <c r="A10075" s="4"/>
    </row>
    <row r="10076" spans="1:1" x14ac:dyDescent="0.2">
      <c r="A10076" s="4"/>
    </row>
    <row r="10077" spans="1:1" x14ac:dyDescent="0.2">
      <c r="A10077" s="4"/>
    </row>
    <row r="10078" spans="1:1" x14ac:dyDescent="0.2">
      <c r="A10078" s="4"/>
    </row>
    <row r="10079" spans="1:1" x14ac:dyDescent="0.2">
      <c r="A10079" s="4"/>
    </row>
    <row r="10080" spans="1:1" x14ac:dyDescent="0.2">
      <c r="A10080" s="4"/>
    </row>
    <row r="10081" spans="1:1" x14ac:dyDescent="0.2">
      <c r="A10081" s="4"/>
    </row>
    <row r="10082" spans="1:1" x14ac:dyDescent="0.2">
      <c r="A10082" s="4"/>
    </row>
    <row r="10083" spans="1:1" x14ac:dyDescent="0.2">
      <c r="A10083" s="4"/>
    </row>
    <row r="10084" spans="1:1" x14ac:dyDescent="0.2">
      <c r="A10084" s="4"/>
    </row>
    <row r="10085" spans="1:1" x14ac:dyDescent="0.2">
      <c r="A10085" s="4"/>
    </row>
    <row r="10086" spans="1:1" x14ac:dyDescent="0.2">
      <c r="A10086" s="4"/>
    </row>
    <row r="10087" spans="1:1" x14ac:dyDescent="0.2">
      <c r="A10087" s="4"/>
    </row>
    <row r="10088" spans="1:1" x14ac:dyDescent="0.2">
      <c r="A10088" s="4"/>
    </row>
    <row r="10089" spans="1:1" x14ac:dyDescent="0.2">
      <c r="A10089" s="4"/>
    </row>
    <row r="10090" spans="1:1" x14ac:dyDescent="0.2">
      <c r="A10090" s="4"/>
    </row>
    <row r="10091" spans="1:1" x14ac:dyDescent="0.2">
      <c r="A10091" s="4"/>
    </row>
    <row r="10092" spans="1:1" x14ac:dyDescent="0.2">
      <c r="A10092" s="4"/>
    </row>
    <row r="10093" spans="1:1" x14ac:dyDescent="0.2">
      <c r="A10093" s="4"/>
    </row>
    <row r="10094" spans="1:1" x14ac:dyDescent="0.2">
      <c r="A10094" s="4"/>
    </row>
    <row r="10095" spans="1:1" x14ac:dyDescent="0.2">
      <c r="A10095" s="4"/>
    </row>
    <row r="10096" spans="1:1" x14ac:dyDescent="0.2">
      <c r="A10096" s="4"/>
    </row>
    <row r="10097" spans="1:1" x14ac:dyDescent="0.2">
      <c r="A10097" s="4"/>
    </row>
    <row r="10098" spans="1:1" x14ac:dyDescent="0.2">
      <c r="A10098" s="4"/>
    </row>
    <row r="10099" spans="1:1" x14ac:dyDescent="0.2">
      <c r="A10099" s="4"/>
    </row>
    <row r="10100" spans="1:1" x14ac:dyDescent="0.2">
      <c r="A10100" s="4"/>
    </row>
    <row r="10101" spans="1:1" x14ac:dyDescent="0.2">
      <c r="A10101" s="4"/>
    </row>
    <row r="10102" spans="1:1" x14ac:dyDescent="0.2">
      <c r="A10102" s="4"/>
    </row>
    <row r="10103" spans="1:1" x14ac:dyDescent="0.2">
      <c r="A10103" s="4"/>
    </row>
    <row r="10104" spans="1:1" x14ac:dyDescent="0.2">
      <c r="A10104" s="4"/>
    </row>
    <row r="10105" spans="1:1" x14ac:dyDescent="0.2">
      <c r="A10105" s="4"/>
    </row>
    <row r="10106" spans="1:1" x14ac:dyDescent="0.2">
      <c r="A10106" s="4"/>
    </row>
    <row r="10107" spans="1:1" x14ac:dyDescent="0.2">
      <c r="A10107" s="4"/>
    </row>
    <row r="10108" spans="1:1" x14ac:dyDescent="0.2">
      <c r="A10108" s="4"/>
    </row>
    <row r="10109" spans="1:1" x14ac:dyDescent="0.2">
      <c r="A10109" s="4"/>
    </row>
    <row r="10110" spans="1:1" x14ac:dyDescent="0.2">
      <c r="A10110" s="4"/>
    </row>
    <row r="10111" spans="1:1" x14ac:dyDescent="0.2">
      <c r="A10111" s="4"/>
    </row>
    <row r="10112" spans="1:1" x14ac:dyDescent="0.2">
      <c r="A10112" s="4"/>
    </row>
    <row r="10113" spans="1:1" x14ac:dyDescent="0.2">
      <c r="A10113" s="4"/>
    </row>
    <row r="10114" spans="1:1" x14ac:dyDescent="0.2">
      <c r="A10114" s="4"/>
    </row>
    <row r="10115" spans="1:1" x14ac:dyDescent="0.2">
      <c r="A10115" s="4"/>
    </row>
    <row r="10116" spans="1:1" x14ac:dyDescent="0.2">
      <c r="A10116" s="4"/>
    </row>
    <row r="10117" spans="1:1" x14ac:dyDescent="0.2">
      <c r="A10117" s="4"/>
    </row>
    <row r="10118" spans="1:1" x14ac:dyDescent="0.2">
      <c r="A10118" s="4"/>
    </row>
    <row r="10119" spans="1:1" x14ac:dyDescent="0.2">
      <c r="A10119" s="4"/>
    </row>
    <row r="10120" spans="1:1" x14ac:dyDescent="0.2">
      <c r="A10120" s="4"/>
    </row>
    <row r="10121" spans="1:1" x14ac:dyDescent="0.2">
      <c r="A10121" s="4"/>
    </row>
    <row r="10122" spans="1:1" x14ac:dyDescent="0.2">
      <c r="A10122" s="4"/>
    </row>
    <row r="10123" spans="1:1" x14ac:dyDescent="0.2">
      <c r="A10123" s="4"/>
    </row>
    <row r="10124" spans="1:1" x14ac:dyDescent="0.2">
      <c r="A10124" s="4"/>
    </row>
    <row r="10125" spans="1:1" x14ac:dyDescent="0.2">
      <c r="A10125" s="4"/>
    </row>
    <row r="10126" spans="1:1" x14ac:dyDescent="0.2">
      <c r="A10126" s="4"/>
    </row>
    <row r="10127" spans="1:1" x14ac:dyDescent="0.2">
      <c r="A10127" s="4"/>
    </row>
    <row r="10128" spans="1:1" x14ac:dyDescent="0.2">
      <c r="A10128" s="4"/>
    </row>
    <row r="10129" spans="1:1" x14ac:dyDescent="0.2">
      <c r="A10129" s="4"/>
    </row>
    <row r="10130" spans="1:1" x14ac:dyDescent="0.2">
      <c r="A10130" s="4"/>
    </row>
    <row r="10131" spans="1:1" x14ac:dyDescent="0.2">
      <c r="A10131" s="4"/>
    </row>
    <row r="10132" spans="1:1" x14ac:dyDescent="0.2">
      <c r="A10132" s="4"/>
    </row>
    <row r="10133" spans="1:1" x14ac:dyDescent="0.2">
      <c r="A10133" s="4"/>
    </row>
    <row r="10134" spans="1:1" x14ac:dyDescent="0.2">
      <c r="A10134" s="4"/>
    </row>
    <row r="10135" spans="1:1" x14ac:dyDescent="0.2">
      <c r="A10135" s="4"/>
    </row>
    <row r="10136" spans="1:1" x14ac:dyDescent="0.2">
      <c r="A10136" s="4"/>
    </row>
    <row r="10137" spans="1:1" x14ac:dyDescent="0.2">
      <c r="A10137" s="4"/>
    </row>
    <row r="10138" spans="1:1" x14ac:dyDescent="0.2">
      <c r="A10138" s="4"/>
    </row>
    <row r="10139" spans="1:1" x14ac:dyDescent="0.2">
      <c r="A10139" s="4"/>
    </row>
    <row r="10140" spans="1:1" x14ac:dyDescent="0.2">
      <c r="A10140" s="4"/>
    </row>
    <row r="10141" spans="1:1" x14ac:dyDescent="0.2">
      <c r="A10141" s="4"/>
    </row>
    <row r="10142" spans="1:1" x14ac:dyDescent="0.2">
      <c r="A10142" s="4"/>
    </row>
    <row r="10143" spans="1:1" x14ac:dyDescent="0.2">
      <c r="A10143" s="4"/>
    </row>
    <row r="10144" spans="1:1" x14ac:dyDescent="0.2">
      <c r="A10144" s="4"/>
    </row>
    <row r="10145" spans="1:1" x14ac:dyDescent="0.2">
      <c r="A10145" s="4"/>
    </row>
    <row r="10146" spans="1:1" x14ac:dyDescent="0.2">
      <c r="A10146" s="4"/>
    </row>
    <row r="10147" spans="1:1" x14ac:dyDescent="0.2">
      <c r="A10147" s="4"/>
    </row>
    <row r="10148" spans="1:1" x14ac:dyDescent="0.2">
      <c r="A10148" s="4"/>
    </row>
    <row r="10149" spans="1:1" x14ac:dyDescent="0.2">
      <c r="A10149" s="4"/>
    </row>
    <row r="10150" spans="1:1" x14ac:dyDescent="0.2">
      <c r="A10150" s="4"/>
    </row>
    <row r="10151" spans="1:1" x14ac:dyDescent="0.2">
      <c r="A10151" s="4"/>
    </row>
    <row r="10152" spans="1:1" x14ac:dyDescent="0.2">
      <c r="A10152" s="4"/>
    </row>
    <row r="10153" spans="1:1" x14ac:dyDescent="0.2">
      <c r="A10153" s="4"/>
    </row>
    <row r="10154" spans="1:1" x14ac:dyDescent="0.2">
      <c r="A10154" s="4"/>
    </row>
    <row r="10155" spans="1:1" x14ac:dyDescent="0.2">
      <c r="A10155" s="4"/>
    </row>
    <row r="10156" spans="1:1" x14ac:dyDescent="0.2">
      <c r="A10156" s="4"/>
    </row>
    <row r="10157" spans="1:1" x14ac:dyDescent="0.2">
      <c r="A10157" s="4"/>
    </row>
    <row r="10158" spans="1:1" x14ac:dyDescent="0.2">
      <c r="A10158" s="4"/>
    </row>
    <row r="10159" spans="1:1" x14ac:dyDescent="0.2">
      <c r="A10159" s="4"/>
    </row>
    <row r="10160" spans="1:1" x14ac:dyDescent="0.2">
      <c r="A10160" s="4"/>
    </row>
    <row r="10161" spans="1:1" x14ac:dyDescent="0.2">
      <c r="A10161" s="4"/>
    </row>
    <row r="10162" spans="1:1" x14ac:dyDescent="0.2">
      <c r="A10162" s="4"/>
    </row>
    <row r="10163" spans="1:1" x14ac:dyDescent="0.2">
      <c r="A10163" s="4"/>
    </row>
    <row r="10164" spans="1:1" x14ac:dyDescent="0.2">
      <c r="A10164" s="4"/>
    </row>
    <row r="10165" spans="1:1" x14ac:dyDescent="0.2">
      <c r="A10165" s="4"/>
    </row>
    <row r="10166" spans="1:1" x14ac:dyDescent="0.2">
      <c r="A10166" s="4"/>
    </row>
    <row r="10167" spans="1:1" x14ac:dyDescent="0.2">
      <c r="A10167" s="4"/>
    </row>
    <row r="10168" spans="1:1" x14ac:dyDescent="0.2">
      <c r="A10168" s="4"/>
    </row>
    <row r="10169" spans="1:1" x14ac:dyDescent="0.2">
      <c r="A10169" s="4"/>
    </row>
    <row r="10170" spans="1:1" x14ac:dyDescent="0.2">
      <c r="A10170" s="4"/>
    </row>
    <row r="10171" spans="1:1" x14ac:dyDescent="0.2">
      <c r="A10171" s="4"/>
    </row>
    <row r="10172" spans="1:1" x14ac:dyDescent="0.2">
      <c r="A10172" s="4"/>
    </row>
    <row r="10173" spans="1:1" x14ac:dyDescent="0.2">
      <c r="A10173" s="4"/>
    </row>
    <row r="10174" spans="1:1" x14ac:dyDescent="0.2">
      <c r="A10174" s="4"/>
    </row>
    <row r="10175" spans="1:1" x14ac:dyDescent="0.2">
      <c r="A10175" s="4"/>
    </row>
    <row r="10176" spans="1:1" x14ac:dyDescent="0.2">
      <c r="A10176" s="4"/>
    </row>
    <row r="10177" spans="1:1" x14ac:dyDescent="0.2">
      <c r="A10177" s="4"/>
    </row>
    <row r="10178" spans="1:1" x14ac:dyDescent="0.2">
      <c r="A10178" s="4"/>
    </row>
    <row r="10179" spans="1:1" x14ac:dyDescent="0.2">
      <c r="A10179" s="4"/>
    </row>
    <row r="10180" spans="1:1" x14ac:dyDescent="0.2">
      <c r="A10180" s="4"/>
    </row>
    <row r="10181" spans="1:1" x14ac:dyDescent="0.2">
      <c r="A10181" s="4"/>
    </row>
    <row r="10182" spans="1:1" x14ac:dyDescent="0.2">
      <c r="A10182" s="4"/>
    </row>
    <row r="10183" spans="1:1" x14ac:dyDescent="0.2">
      <c r="A10183" s="4"/>
    </row>
    <row r="10184" spans="1:1" x14ac:dyDescent="0.2">
      <c r="A10184" s="4"/>
    </row>
    <row r="10185" spans="1:1" x14ac:dyDescent="0.2">
      <c r="A10185" s="4"/>
    </row>
    <row r="10186" spans="1:1" x14ac:dyDescent="0.2">
      <c r="A10186" s="4"/>
    </row>
    <row r="10187" spans="1:1" x14ac:dyDescent="0.2">
      <c r="A10187" s="4"/>
    </row>
    <row r="10188" spans="1:1" x14ac:dyDescent="0.2">
      <c r="A10188" s="4"/>
    </row>
    <row r="10189" spans="1:1" x14ac:dyDescent="0.2">
      <c r="A10189" s="4"/>
    </row>
    <row r="10190" spans="1:1" x14ac:dyDescent="0.2">
      <c r="A10190" s="4"/>
    </row>
    <row r="10191" spans="1:1" x14ac:dyDescent="0.2">
      <c r="A10191" s="4"/>
    </row>
    <row r="10192" spans="1:1" x14ac:dyDescent="0.2">
      <c r="A10192" s="4"/>
    </row>
    <row r="10193" spans="1:1" x14ac:dyDescent="0.2">
      <c r="A10193" s="4"/>
    </row>
    <row r="10194" spans="1:1" x14ac:dyDescent="0.2">
      <c r="A10194" s="4"/>
    </row>
    <row r="10195" spans="1:1" x14ac:dyDescent="0.2">
      <c r="A10195" s="4"/>
    </row>
    <row r="10196" spans="1:1" x14ac:dyDescent="0.2">
      <c r="A10196" s="4"/>
    </row>
    <row r="10197" spans="1:1" x14ac:dyDescent="0.2">
      <c r="A10197" s="4"/>
    </row>
    <row r="10198" spans="1:1" x14ac:dyDescent="0.2">
      <c r="A10198" s="4"/>
    </row>
    <row r="10199" spans="1:1" x14ac:dyDescent="0.2">
      <c r="A10199" s="4"/>
    </row>
    <row r="10200" spans="1:1" x14ac:dyDescent="0.2">
      <c r="A10200" s="4"/>
    </row>
    <row r="10201" spans="1:1" x14ac:dyDescent="0.2">
      <c r="A10201" s="4"/>
    </row>
    <row r="10202" spans="1:1" x14ac:dyDescent="0.2">
      <c r="A10202" s="4"/>
    </row>
    <row r="10203" spans="1:1" x14ac:dyDescent="0.2">
      <c r="A10203" s="4"/>
    </row>
    <row r="10204" spans="1:1" x14ac:dyDescent="0.2">
      <c r="A10204" s="4"/>
    </row>
    <row r="10205" spans="1:1" x14ac:dyDescent="0.2">
      <c r="A10205" s="4"/>
    </row>
    <row r="10206" spans="1:1" x14ac:dyDescent="0.2">
      <c r="A10206" s="4"/>
    </row>
    <row r="10207" spans="1:1" x14ac:dyDescent="0.2">
      <c r="A10207" s="4"/>
    </row>
    <row r="10208" spans="1:1" x14ac:dyDescent="0.2">
      <c r="A10208" s="4"/>
    </row>
    <row r="10209" spans="1:1" x14ac:dyDescent="0.2">
      <c r="A10209" s="4"/>
    </row>
    <row r="10210" spans="1:1" x14ac:dyDescent="0.2">
      <c r="A10210" s="4"/>
    </row>
    <row r="10211" spans="1:1" x14ac:dyDescent="0.2">
      <c r="A10211" s="4"/>
    </row>
    <row r="10212" spans="1:1" x14ac:dyDescent="0.2">
      <c r="A10212" s="4"/>
    </row>
    <row r="10213" spans="1:1" x14ac:dyDescent="0.2">
      <c r="A10213" s="4"/>
    </row>
    <row r="10214" spans="1:1" x14ac:dyDescent="0.2">
      <c r="A10214" s="4"/>
    </row>
    <row r="10215" spans="1:1" x14ac:dyDescent="0.2">
      <c r="A10215" s="4"/>
    </row>
    <row r="10216" spans="1:1" x14ac:dyDescent="0.2">
      <c r="A10216" s="4"/>
    </row>
    <row r="10217" spans="1:1" x14ac:dyDescent="0.2">
      <c r="A10217" s="4"/>
    </row>
    <row r="10218" spans="1:1" x14ac:dyDescent="0.2">
      <c r="A10218" s="4"/>
    </row>
    <row r="10219" spans="1:1" x14ac:dyDescent="0.2">
      <c r="A10219" s="4"/>
    </row>
    <row r="10220" spans="1:1" x14ac:dyDescent="0.2">
      <c r="A10220" s="4"/>
    </row>
    <row r="10221" spans="1:1" x14ac:dyDescent="0.2">
      <c r="A10221" s="4"/>
    </row>
    <row r="10222" spans="1:1" x14ac:dyDescent="0.2">
      <c r="A10222" s="4"/>
    </row>
    <row r="10223" spans="1:1" x14ac:dyDescent="0.2">
      <c r="A10223" s="4"/>
    </row>
    <row r="10224" spans="1:1" x14ac:dyDescent="0.2">
      <c r="A10224" s="4"/>
    </row>
    <row r="10225" spans="1:1" x14ac:dyDescent="0.2">
      <c r="A10225" s="4"/>
    </row>
    <row r="10226" spans="1:1" x14ac:dyDescent="0.2">
      <c r="A10226" s="4"/>
    </row>
    <row r="10227" spans="1:1" x14ac:dyDescent="0.2">
      <c r="A10227" s="4"/>
    </row>
    <row r="10228" spans="1:1" x14ac:dyDescent="0.2">
      <c r="A10228" s="4"/>
    </row>
    <row r="10229" spans="1:1" x14ac:dyDescent="0.2">
      <c r="A10229" s="4"/>
    </row>
    <row r="10230" spans="1:1" x14ac:dyDescent="0.2">
      <c r="A10230" s="4"/>
    </row>
    <row r="10231" spans="1:1" x14ac:dyDescent="0.2">
      <c r="A10231" s="4"/>
    </row>
    <row r="10232" spans="1:1" x14ac:dyDescent="0.2">
      <c r="A10232" s="4"/>
    </row>
    <row r="10233" spans="1:1" x14ac:dyDescent="0.2">
      <c r="A10233" s="4"/>
    </row>
    <row r="10234" spans="1:1" x14ac:dyDescent="0.2">
      <c r="A10234" s="4"/>
    </row>
    <row r="10235" spans="1:1" x14ac:dyDescent="0.2">
      <c r="A10235" s="4"/>
    </row>
    <row r="10236" spans="1:1" x14ac:dyDescent="0.2">
      <c r="A10236" s="4"/>
    </row>
    <row r="10237" spans="1:1" x14ac:dyDescent="0.2">
      <c r="A10237" s="4"/>
    </row>
    <row r="10238" spans="1:1" x14ac:dyDescent="0.2">
      <c r="A10238" s="4"/>
    </row>
    <row r="10239" spans="1:1" x14ac:dyDescent="0.2">
      <c r="A10239" s="4"/>
    </row>
    <row r="10240" spans="1:1" x14ac:dyDescent="0.2">
      <c r="A10240" s="4"/>
    </row>
    <row r="10241" spans="1:1" x14ac:dyDescent="0.2">
      <c r="A10241" s="4"/>
    </row>
    <row r="10242" spans="1:1" x14ac:dyDescent="0.2">
      <c r="A10242" s="4"/>
    </row>
    <row r="10243" spans="1:1" x14ac:dyDescent="0.2">
      <c r="A10243" s="4"/>
    </row>
    <row r="10244" spans="1:1" x14ac:dyDescent="0.2">
      <c r="A10244" s="4"/>
    </row>
    <row r="10245" spans="1:1" x14ac:dyDescent="0.2">
      <c r="A10245" s="4"/>
    </row>
    <row r="10246" spans="1:1" x14ac:dyDescent="0.2">
      <c r="A10246" s="4"/>
    </row>
    <row r="10247" spans="1:1" x14ac:dyDescent="0.2">
      <c r="A10247" s="4"/>
    </row>
    <row r="10248" spans="1:1" x14ac:dyDescent="0.2">
      <c r="A10248" s="4"/>
    </row>
    <row r="10249" spans="1:1" x14ac:dyDescent="0.2">
      <c r="A10249" s="4"/>
    </row>
    <row r="10250" spans="1:1" x14ac:dyDescent="0.2">
      <c r="A10250" s="4"/>
    </row>
    <row r="10251" spans="1:1" x14ac:dyDescent="0.2">
      <c r="A10251" s="4"/>
    </row>
    <row r="10252" spans="1:1" x14ac:dyDescent="0.2">
      <c r="A10252" s="4"/>
    </row>
    <row r="10253" spans="1:1" x14ac:dyDescent="0.2">
      <c r="A10253" s="4"/>
    </row>
    <row r="10254" spans="1:1" x14ac:dyDescent="0.2">
      <c r="A10254" s="4"/>
    </row>
    <row r="10255" spans="1:1" x14ac:dyDescent="0.2">
      <c r="A10255" s="4"/>
    </row>
    <row r="10256" spans="1:1" x14ac:dyDescent="0.2">
      <c r="A10256" s="4"/>
    </row>
    <row r="10257" spans="1:1" x14ac:dyDescent="0.2">
      <c r="A10257" s="4"/>
    </row>
    <row r="10258" spans="1:1" x14ac:dyDescent="0.2">
      <c r="A10258" s="4"/>
    </row>
    <row r="10259" spans="1:1" x14ac:dyDescent="0.2">
      <c r="A10259" s="4"/>
    </row>
    <row r="10260" spans="1:1" x14ac:dyDescent="0.2">
      <c r="A10260" s="4"/>
    </row>
    <row r="10261" spans="1:1" x14ac:dyDescent="0.2">
      <c r="A10261" s="4"/>
    </row>
    <row r="10262" spans="1:1" x14ac:dyDescent="0.2">
      <c r="A10262" s="4"/>
    </row>
    <row r="10263" spans="1:1" x14ac:dyDescent="0.2">
      <c r="A10263" s="4"/>
    </row>
    <row r="10264" spans="1:1" x14ac:dyDescent="0.2">
      <c r="A10264" s="4"/>
    </row>
    <row r="10265" spans="1:1" x14ac:dyDescent="0.2">
      <c r="A10265" s="4"/>
    </row>
    <row r="10266" spans="1:1" x14ac:dyDescent="0.2">
      <c r="A10266" s="4"/>
    </row>
    <row r="10267" spans="1:1" x14ac:dyDescent="0.2">
      <c r="A10267" s="4"/>
    </row>
    <row r="10268" spans="1:1" x14ac:dyDescent="0.2">
      <c r="A10268" s="4"/>
    </row>
    <row r="10269" spans="1:1" x14ac:dyDescent="0.2">
      <c r="A10269" s="4"/>
    </row>
    <row r="10270" spans="1:1" x14ac:dyDescent="0.2">
      <c r="A10270" s="4"/>
    </row>
    <row r="10271" spans="1:1" x14ac:dyDescent="0.2">
      <c r="A10271" s="4"/>
    </row>
    <row r="10272" spans="1:1" x14ac:dyDescent="0.2">
      <c r="A10272" s="4"/>
    </row>
    <row r="10273" spans="1:1" x14ac:dyDescent="0.2">
      <c r="A10273" s="4"/>
    </row>
    <row r="10274" spans="1:1" x14ac:dyDescent="0.2">
      <c r="A10274" s="4"/>
    </row>
    <row r="10275" spans="1:1" x14ac:dyDescent="0.2">
      <c r="A10275" s="4"/>
    </row>
    <row r="10276" spans="1:1" x14ac:dyDescent="0.2">
      <c r="A10276" s="4"/>
    </row>
    <row r="10277" spans="1:1" x14ac:dyDescent="0.2">
      <c r="A10277" s="4"/>
    </row>
    <row r="10278" spans="1:1" x14ac:dyDescent="0.2">
      <c r="A10278" s="4"/>
    </row>
    <row r="10279" spans="1:1" x14ac:dyDescent="0.2">
      <c r="A10279" s="4"/>
    </row>
    <row r="10280" spans="1:1" x14ac:dyDescent="0.2">
      <c r="A10280" s="4"/>
    </row>
    <row r="10281" spans="1:1" x14ac:dyDescent="0.2">
      <c r="A10281" s="4"/>
    </row>
    <row r="10282" spans="1:1" x14ac:dyDescent="0.2">
      <c r="A10282" s="4"/>
    </row>
    <row r="10283" spans="1:1" x14ac:dyDescent="0.2">
      <c r="A10283" s="4"/>
    </row>
    <row r="10284" spans="1:1" x14ac:dyDescent="0.2">
      <c r="A10284" s="4"/>
    </row>
    <row r="10285" spans="1:1" x14ac:dyDescent="0.2">
      <c r="A10285" s="4"/>
    </row>
    <row r="10286" spans="1:1" x14ac:dyDescent="0.2">
      <c r="A10286" s="4"/>
    </row>
    <row r="10287" spans="1:1" x14ac:dyDescent="0.2">
      <c r="A10287" s="4"/>
    </row>
    <row r="10288" spans="1:1" x14ac:dyDescent="0.2">
      <c r="A10288" s="4"/>
    </row>
    <row r="10289" spans="1:1" x14ac:dyDescent="0.2">
      <c r="A10289" s="4"/>
    </row>
    <row r="10290" spans="1:1" x14ac:dyDescent="0.2">
      <c r="A10290" s="4"/>
    </row>
    <row r="10291" spans="1:1" x14ac:dyDescent="0.2">
      <c r="A10291" s="4"/>
    </row>
    <row r="10292" spans="1:1" x14ac:dyDescent="0.2">
      <c r="A10292" s="4"/>
    </row>
    <row r="10293" spans="1:1" x14ac:dyDescent="0.2">
      <c r="A10293" s="4"/>
    </row>
    <row r="10294" spans="1:1" x14ac:dyDescent="0.2">
      <c r="A10294" s="4"/>
    </row>
    <row r="10295" spans="1:1" x14ac:dyDescent="0.2">
      <c r="A10295" s="4"/>
    </row>
    <row r="10296" spans="1:1" x14ac:dyDescent="0.2">
      <c r="A10296" s="4"/>
    </row>
    <row r="10297" spans="1:1" x14ac:dyDescent="0.2">
      <c r="A10297" s="4"/>
    </row>
    <row r="10298" spans="1:1" x14ac:dyDescent="0.2">
      <c r="A10298" s="4"/>
    </row>
    <row r="10299" spans="1:1" x14ac:dyDescent="0.2">
      <c r="A10299" s="4"/>
    </row>
    <row r="10300" spans="1:1" x14ac:dyDescent="0.2">
      <c r="A10300" s="4"/>
    </row>
    <row r="10301" spans="1:1" x14ac:dyDescent="0.2">
      <c r="A10301" s="4"/>
    </row>
    <row r="10302" spans="1:1" x14ac:dyDescent="0.2">
      <c r="A10302" s="4"/>
    </row>
    <row r="10303" spans="1:1" x14ac:dyDescent="0.2">
      <c r="A10303" s="4"/>
    </row>
    <row r="10304" spans="1:1" x14ac:dyDescent="0.2">
      <c r="A10304" s="4"/>
    </row>
    <row r="10305" spans="1:1" x14ac:dyDescent="0.2">
      <c r="A10305" s="4"/>
    </row>
    <row r="10306" spans="1:1" x14ac:dyDescent="0.2">
      <c r="A10306" s="4"/>
    </row>
    <row r="10307" spans="1:1" x14ac:dyDescent="0.2">
      <c r="A10307" s="4"/>
    </row>
    <row r="10308" spans="1:1" x14ac:dyDescent="0.2">
      <c r="A10308" s="4"/>
    </row>
    <row r="10309" spans="1:1" x14ac:dyDescent="0.2">
      <c r="A10309" s="4"/>
    </row>
    <row r="10310" spans="1:1" x14ac:dyDescent="0.2">
      <c r="A10310" s="4"/>
    </row>
    <row r="10311" spans="1:1" x14ac:dyDescent="0.2">
      <c r="A10311" s="4"/>
    </row>
    <row r="10312" spans="1:1" x14ac:dyDescent="0.2">
      <c r="A10312" s="4"/>
    </row>
    <row r="10313" spans="1:1" x14ac:dyDescent="0.2">
      <c r="A10313" s="4"/>
    </row>
    <row r="10314" spans="1:1" x14ac:dyDescent="0.2">
      <c r="A10314" s="4"/>
    </row>
    <row r="10315" spans="1:1" x14ac:dyDescent="0.2">
      <c r="A10315" s="4"/>
    </row>
    <row r="10316" spans="1:1" x14ac:dyDescent="0.2">
      <c r="A10316" s="4"/>
    </row>
    <row r="10317" spans="1:1" x14ac:dyDescent="0.2">
      <c r="A10317" s="4"/>
    </row>
    <row r="10318" spans="1:1" x14ac:dyDescent="0.2">
      <c r="A10318" s="4"/>
    </row>
    <row r="10319" spans="1:1" x14ac:dyDescent="0.2">
      <c r="A10319" s="4"/>
    </row>
    <row r="10320" spans="1:1" x14ac:dyDescent="0.2">
      <c r="A10320" s="4"/>
    </row>
    <row r="10321" spans="1:1" x14ac:dyDescent="0.2">
      <c r="A10321" s="4"/>
    </row>
    <row r="10322" spans="1:1" x14ac:dyDescent="0.2">
      <c r="A10322" s="4"/>
    </row>
    <row r="10323" spans="1:1" x14ac:dyDescent="0.2">
      <c r="A10323" s="4"/>
    </row>
    <row r="10324" spans="1:1" x14ac:dyDescent="0.2">
      <c r="A10324" s="4"/>
    </row>
    <row r="10325" spans="1:1" x14ac:dyDescent="0.2">
      <c r="A10325" s="4"/>
    </row>
    <row r="10326" spans="1:1" x14ac:dyDescent="0.2">
      <c r="A10326" s="4"/>
    </row>
    <row r="10327" spans="1:1" x14ac:dyDescent="0.2">
      <c r="A10327" s="4"/>
    </row>
    <row r="10328" spans="1:1" x14ac:dyDescent="0.2">
      <c r="A10328" s="4"/>
    </row>
    <row r="10329" spans="1:1" x14ac:dyDescent="0.2">
      <c r="A10329" s="4"/>
    </row>
    <row r="10330" spans="1:1" x14ac:dyDescent="0.2">
      <c r="A10330" s="4"/>
    </row>
    <row r="10331" spans="1:1" x14ac:dyDescent="0.2">
      <c r="A10331" s="4"/>
    </row>
    <row r="10332" spans="1:1" x14ac:dyDescent="0.2">
      <c r="A10332" s="4"/>
    </row>
    <row r="10333" spans="1:1" x14ac:dyDescent="0.2">
      <c r="A10333" s="4"/>
    </row>
    <row r="10334" spans="1:1" x14ac:dyDescent="0.2">
      <c r="A10334" s="4"/>
    </row>
    <row r="10335" spans="1:1" x14ac:dyDescent="0.2">
      <c r="A10335" s="4"/>
    </row>
    <row r="10336" spans="1:1" x14ac:dyDescent="0.2">
      <c r="A10336" s="4"/>
    </row>
    <row r="10337" spans="1:1" x14ac:dyDescent="0.2">
      <c r="A10337" s="4"/>
    </row>
    <row r="10338" spans="1:1" x14ac:dyDescent="0.2">
      <c r="A10338" s="4"/>
    </row>
    <row r="10339" spans="1:1" x14ac:dyDescent="0.2">
      <c r="A10339" s="4"/>
    </row>
    <row r="10340" spans="1:1" x14ac:dyDescent="0.2">
      <c r="A10340" s="4"/>
    </row>
    <row r="10341" spans="1:1" x14ac:dyDescent="0.2">
      <c r="A10341" s="4"/>
    </row>
    <row r="10342" spans="1:1" x14ac:dyDescent="0.2">
      <c r="A10342" s="4"/>
    </row>
    <row r="10343" spans="1:1" x14ac:dyDescent="0.2">
      <c r="A10343" s="4"/>
    </row>
    <row r="10344" spans="1:1" x14ac:dyDescent="0.2">
      <c r="A10344" s="4"/>
    </row>
    <row r="10345" spans="1:1" x14ac:dyDescent="0.2">
      <c r="A10345" s="4"/>
    </row>
    <row r="10346" spans="1:1" x14ac:dyDescent="0.2">
      <c r="A10346" s="4"/>
    </row>
    <row r="10347" spans="1:1" x14ac:dyDescent="0.2">
      <c r="A10347" s="4"/>
    </row>
    <row r="10348" spans="1:1" x14ac:dyDescent="0.2">
      <c r="A10348" s="4"/>
    </row>
    <row r="10349" spans="1:1" x14ac:dyDescent="0.2">
      <c r="A10349" s="4"/>
    </row>
    <row r="10350" spans="1:1" x14ac:dyDescent="0.2">
      <c r="A10350" s="4"/>
    </row>
    <row r="10351" spans="1:1" x14ac:dyDescent="0.2">
      <c r="A10351" s="4"/>
    </row>
    <row r="10352" spans="1:1" x14ac:dyDescent="0.2">
      <c r="A10352" s="4"/>
    </row>
    <row r="10353" spans="1:1" x14ac:dyDescent="0.2">
      <c r="A10353" s="4"/>
    </row>
    <row r="10354" spans="1:1" x14ac:dyDescent="0.2">
      <c r="A10354" s="4"/>
    </row>
    <row r="10355" spans="1:1" x14ac:dyDescent="0.2">
      <c r="A10355" s="4"/>
    </row>
    <row r="10356" spans="1:1" x14ac:dyDescent="0.2">
      <c r="A10356" s="4"/>
    </row>
    <row r="10357" spans="1:1" x14ac:dyDescent="0.2">
      <c r="A10357" s="4"/>
    </row>
    <row r="10358" spans="1:1" x14ac:dyDescent="0.2">
      <c r="A10358" s="4"/>
    </row>
    <row r="10359" spans="1:1" x14ac:dyDescent="0.2">
      <c r="A10359" s="4"/>
    </row>
    <row r="10360" spans="1:1" x14ac:dyDescent="0.2">
      <c r="A10360" s="4"/>
    </row>
    <row r="10361" spans="1:1" x14ac:dyDescent="0.2">
      <c r="A10361" s="4"/>
    </row>
    <row r="10362" spans="1:1" x14ac:dyDescent="0.2">
      <c r="A10362" s="4"/>
    </row>
    <row r="10363" spans="1:1" x14ac:dyDescent="0.2">
      <c r="A10363" s="4"/>
    </row>
    <row r="10364" spans="1:1" x14ac:dyDescent="0.2">
      <c r="A10364" s="4"/>
    </row>
    <row r="10365" spans="1:1" x14ac:dyDescent="0.2">
      <c r="A10365" s="4"/>
    </row>
    <row r="10366" spans="1:1" x14ac:dyDescent="0.2">
      <c r="A10366" s="4"/>
    </row>
    <row r="10367" spans="1:1" x14ac:dyDescent="0.2">
      <c r="A10367" s="4"/>
    </row>
    <row r="10368" spans="1:1" x14ac:dyDescent="0.2">
      <c r="A10368" s="4"/>
    </row>
    <row r="10369" spans="1:1" x14ac:dyDescent="0.2">
      <c r="A10369" s="4"/>
    </row>
    <row r="10370" spans="1:1" x14ac:dyDescent="0.2">
      <c r="A10370" s="4"/>
    </row>
    <row r="10371" spans="1:1" x14ac:dyDescent="0.2">
      <c r="A10371" s="4"/>
    </row>
    <row r="10372" spans="1:1" x14ac:dyDescent="0.2">
      <c r="A10372" s="4"/>
    </row>
    <row r="10373" spans="1:1" x14ac:dyDescent="0.2">
      <c r="A10373" s="4"/>
    </row>
    <row r="10374" spans="1:1" x14ac:dyDescent="0.2">
      <c r="A10374" s="4"/>
    </row>
    <row r="10375" spans="1:1" x14ac:dyDescent="0.2">
      <c r="A10375" s="4"/>
    </row>
    <row r="10376" spans="1:1" x14ac:dyDescent="0.2">
      <c r="A10376" s="4"/>
    </row>
    <row r="10377" spans="1:1" x14ac:dyDescent="0.2">
      <c r="A10377" s="4"/>
    </row>
    <row r="10378" spans="1:1" x14ac:dyDescent="0.2">
      <c r="A10378" s="4"/>
    </row>
    <row r="10379" spans="1:1" x14ac:dyDescent="0.2">
      <c r="A10379" s="4"/>
    </row>
    <row r="10380" spans="1:1" x14ac:dyDescent="0.2">
      <c r="A10380" s="4"/>
    </row>
    <row r="10381" spans="1:1" x14ac:dyDescent="0.2">
      <c r="A10381" s="4"/>
    </row>
    <row r="10382" spans="1:1" x14ac:dyDescent="0.2">
      <c r="A10382" s="4"/>
    </row>
    <row r="10383" spans="1:1" x14ac:dyDescent="0.2">
      <c r="A10383" s="4"/>
    </row>
    <row r="10384" spans="1:1" x14ac:dyDescent="0.2">
      <c r="A10384" s="4"/>
    </row>
    <row r="10385" spans="1:1" x14ac:dyDescent="0.2">
      <c r="A10385" s="4"/>
    </row>
    <row r="10386" spans="1:1" x14ac:dyDescent="0.2">
      <c r="A10386" s="4"/>
    </row>
    <row r="10387" spans="1:1" x14ac:dyDescent="0.2">
      <c r="A10387" s="4"/>
    </row>
    <row r="10388" spans="1:1" x14ac:dyDescent="0.2">
      <c r="A10388" s="4"/>
    </row>
    <row r="10389" spans="1:1" x14ac:dyDescent="0.2">
      <c r="A10389" s="4"/>
    </row>
    <row r="10390" spans="1:1" x14ac:dyDescent="0.2">
      <c r="A10390" s="4"/>
    </row>
    <row r="10391" spans="1:1" x14ac:dyDescent="0.2">
      <c r="A10391" s="4"/>
    </row>
    <row r="10392" spans="1:1" x14ac:dyDescent="0.2">
      <c r="A10392" s="4"/>
    </row>
    <row r="10393" spans="1:1" x14ac:dyDescent="0.2">
      <c r="A10393" s="4"/>
    </row>
    <row r="10394" spans="1:1" x14ac:dyDescent="0.2">
      <c r="A10394" s="4"/>
    </row>
    <row r="10395" spans="1:1" x14ac:dyDescent="0.2">
      <c r="A10395" s="4"/>
    </row>
    <row r="10396" spans="1:1" x14ac:dyDescent="0.2">
      <c r="A10396" s="4"/>
    </row>
    <row r="10397" spans="1:1" x14ac:dyDescent="0.2">
      <c r="A10397" s="4"/>
    </row>
    <row r="10398" spans="1:1" x14ac:dyDescent="0.2">
      <c r="A10398" s="4"/>
    </row>
    <row r="10399" spans="1:1" x14ac:dyDescent="0.2">
      <c r="A10399" s="4"/>
    </row>
    <row r="10400" spans="1:1" x14ac:dyDescent="0.2">
      <c r="A10400" s="4"/>
    </row>
    <row r="10401" spans="1:1" x14ac:dyDescent="0.2">
      <c r="A10401" s="4"/>
    </row>
    <row r="10402" spans="1:1" x14ac:dyDescent="0.2">
      <c r="A10402" s="4"/>
    </row>
    <row r="10403" spans="1:1" x14ac:dyDescent="0.2">
      <c r="A10403" s="4"/>
    </row>
    <row r="10404" spans="1:1" x14ac:dyDescent="0.2">
      <c r="A10404" s="4"/>
    </row>
    <row r="10405" spans="1:1" x14ac:dyDescent="0.2">
      <c r="A10405" s="4"/>
    </row>
    <row r="10406" spans="1:1" x14ac:dyDescent="0.2">
      <c r="A10406" s="4"/>
    </row>
    <row r="10407" spans="1:1" x14ac:dyDescent="0.2">
      <c r="A10407" s="4"/>
    </row>
    <row r="10408" spans="1:1" x14ac:dyDescent="0.2">
      <c r="A10408" s="4"/>
    </row>
    <row r="10409" spans="1:1" x14ac:dyDescent="0.2">
      <c r="A10409" s="4"/>
    </row>
    <row r="10410" spans="1:1" x14ac:dyDescent="0.2">
      <c r="A10410" s="4"/>
    </row>
    <row r="10411" spans="1:1" x14ac:dyDescent="0.2">
      <c r="A10411" s="4"/>
    </row>
    <row r="10412" spans="1:1" x14ac:dyDescent="0.2">
      <c r="A10412" s="4"/>
    </row>
    <row r="10413" spans="1:1" x14ac:dyDescent="0.2">
      <c r="A10413" s="4"/>
    </row>
    <row r="10414" spans="1:1" x14ac:dyDescent="0.2">
      <c r="A10414" s="4"/>
    </row>
    <row r="10415" spans="1:1" x14ac:dyDescent="0.2">
      <c r="A10415" s="4"/>
    </row>
    <row r="10416" spans="1:1" x14ac:dyDescent="0.2">
      <c r="A10416" s="4"/>
    </row>
    <row r="10417" spans="1:1" x14ac:dyDescent="0.2">
      <c r="A10417" s="4"/>
    </row>
    <row r="10418" spans="1:1" x14ac:dyDescent="0.2">
      <c r="A10418" s="4"/>
    </row>
    <row r="10419" spans="1:1" x14ac:dyDescent="0.2">
      <c r="A10419" s="4"/>
    </row>
    <row r="10420" spans="1:1" x14ac:dyDescent="0.2">
      <c r="A10420" s="4"/>
    </row>
    <row r="10421" spans="1:1" x14ac:dyDescent="0.2">
      <c r="A10421" s="4"/>
    </row>
    <row r="10422" spans="1:1" x14ac:dyDescent="0.2">
      <c r="A10422" s="4"/>
    </row>
    <row r="10423" spans="1:1" x14ac:dyDescent="0.2">
      <c r="A10423" s="4"/>
    </row>
    <row r="10424" spans="1:1" x14ac:dyDescent="0.2">
      <c r="A10424" s="4"/>
    </row>
    <row r="10425" spans="1:1" x14ac:dyDescent="0.2">
      <c r="A10425" s="4"/>
    </row>
    <row r="10426" spans="1:1" x14ac:dyDescent="0.2">
      <c r="A10426" s="4"/>
    </row>
    <row r="10427" spans="1:1" x14ac:dyDescent="0.2">
      <c r="A10427" s="4"/>
    </row>
    <row r="10428" spans="1:1" x14ac:dyDescent="0.2">
      <c r="A10428" s="4"/>
    </row>
    <row r="10429" spans="1:1" x14ac:dyDescent="0.2">
      <c r="A10429" s="4"/>
    </row>
    <row r="10430" spans="1:1" x14ac:dyDescent="0.2">
      <c r="A10430" s="4"/>
    </row>
    <row r="10431" spans="1:1" x14ac:dyDescent="0.2">
      <c r="A10431" s="4"/>
    </row>
    <row r="10432" spans="1:1" x14ac:dyDescent="0.2">
      <c r="A10432" s="4"/>
    </row>
    <row r="10433" spans="1:1" x14ac:dyDescent="0.2">
      <c r="A10433" s="4"/>
    </row>
    <row r="10434" spans="1:1" x14ac:dyDescent="0.2">
      <c r="A10434" s="4"/>
    </row>
    <row r="10435" spans="1:1" x14ac:dyDescent="0.2">
      <c r="A10435" s="4"/>
    </row>
    <row r="10436" spans="1:1" x14ac:dyDescent="0.2">
      <c r="A10436" s="4"/>
    </row>
    <row r="10437" spans="1:1" x14ac:dyDescent="0.2">
      <c r="A10437" s="4"/>
    </row>
    <row r="10438" spans="1:1" x14ac:dyDescent="0.2">
      <c r="A10438" s="4"/>
    </row>
    <row r="10439" spans="1:1" x14ac:dyDescent="0.2">
      <c r="A10439" s="4"/>
    </row>
    <row r="10440" spans="1:1" x14ac:dyDescent="0.2">
      <c r="A10440" s="4"/>
    </row>
    <row r="10441" spans="1:1" x14ac:dyDescent="0.2">
      <c r="A10441" s="4"/>
    </row>
    <row r="10442" spans="1:1" x14ac:dyDescent="0.2">
      <c r="A10442" s="4"/>
    </row>
    <row r="10443" spans="1:1" x14ac:dyDescent="0.2">
      <c r="A10443" s="4"/>
    </row>
    <row r="10444" spans="1:1" x14ac:dyDescent="0.2">
      <c r="A10444" s="4"/>
    </row>
    <row r="10445" spans="1:1" x14ac:dyDescent="0.2">
      <c r="A10445" s="4"/>
    </row>
    <row r="10446" spans="1:1" x14ac:dyDescent="0.2">
      <c r="A10446" s="4"/>
    </row>
    <row r="10447" spans="1:1" x14ac:dyDescent="0.2">
      <c r="A10447" s="4"/>
    </row>
    <row r="10448" spans="1:1" x14ac:dyDescent="0.2">
      <c r="A10448" s="4"/>
    </row>
    <row r="10449" spans="1:1" x14ac:dyDescent="0.2">
      <c r="A10449" s="4"/>
    </row>
    <row r="10450" spans="1:1" x14ac:dyDescent="0.2">
      <c r="A10450" s="4"/>
    </row>
    <row r="10451" spans="1:1" x14ac:dyDescent="0.2">
      <c r="A10451" s="4"/>
    </row>
    <row r="10452" spans="1:1" x14ac:dyDescent="0.2">
      <c r="A10452" s="4"/>
    </row>
    <row r="10453" spans="1:1" x14ac:dyDescent="0.2">
      <c r="A10453" s="4"/>
    </row>
    <row r="10454" spans="1:1" x14ac:dyDescent="0.2">
      <c r="A10454" s="4"/>
    </row>
    <row r="10455" spans="1:1" x14ac:dyDescent="0.2">
      <c r="A10455" s="4"/>
    </row>
    <row r="10456" spans="1:1" x14ac:dyDescent="0.2">
      <c r="A10456" s="4"/>
    </row>
    <row r="10457" spans="1:1" x14ac:dyDescent="0.2">
      <c r="A10457" s="4"/>
    </row>
    <row r="10458" spans="1:1" x14ac:dyDescent="0.2">
      <c r="A10458" s="4"/>
    </row>
    <row r="10459" spans="1:1" x14ac:dyDescent="0.2">
      <c r="A10459" s="4"/>
    </row>
    <row r="10460" spans="1:1" x14ac:dyDescent="0.2">
      <c r="A10460" s="4"/>
    </row>
    <row r="10461" spans="1:1" x14ac:dyDescent="0.2">
      <c r="A10461" s="4"/>
    </row>
    <row r="10462" spans="1:1" x14ac:dyDescent="0.2">
      <c r="A10462" s="4"/>
    </row>
    <row r="10463" spans="1:1" x14ac:dyDescent="0.2">
      <c r="A10463" s="4"/>
    </row>
    <row r="10464" spans="1:1" x14ac:dyDescent="0.2">
      <c r="A10464" s="4"/>
    </row>
    <row r="10465" spans="1:1" x14ac:dyDescent="0.2">
      <c r="A10465" s="4"/>
    </row>
    <row r="10466" spans="1:1" x14ac:dyDescent="0.2">
      <c r="A10466" s="4"/>
    </row>
    <row r="10467" spans="1:1" x14ac:dyDescent="0.2">
      <c r="A10467" s="4"/>
    </row>
    <row r="10468" spans="1:1" x14ac:dyDescent="0.2">
      <c r="A10468" s="4"/>
    </row>
    <row r="10469" spans="1:1" x14ac:dyDescent="0.2">
      <c r="A10469" s="4"/>
    </row>
    <row r="10470" spans="1:1" x14ac:dyDescent="0.2">
      <c r="A10470" s="4"/>
    </row>
    <row r="10471" spans="1:1" x14ac:dyDescent="0.2">
      <c r="A10471" s="4"/>
    </row>
    <row r="10472" spans="1:1" x14ac:dyDescent="0.2">
      <c r="A10472" s="4"/>
    </row>
    <row r="10473" spans="1:1" x14ac:dyDescent="0.2">
      <c r="A10473" s="4"/>
    </row>
    <row r="10474" spans="1:1" x14ac:dyDescent="0.2">
      <c r="A10474" s="4"/>
    </row>
    <row r="10475" spans="1:1" x14ac:dyDescent="0.2">
      <c r="A10475" s="4"/>
    </row>
    <row r="10476" spans="1:1" x14ac:dyDescent="0.2">
      <c r="A10476" s="4"/>
    </row>
    <row r="10477" spans="1:1" x14ac:dyDescent="0.2">
      <c r="A10477" s="4"/>
    </row>
    <row r="10478" spans="1:1" x14ac:dyDescent="0.2">
      <c r="A10478" s="4"/>
    </row>
    <row r="10479" spans="1:1" x14ac:dyDescent="0.2">
      <c r="A10479" s="4"/>
    </row>
    <row r="10480" spans="1:1" x14ac:dyDescent="0.2">
      <c r="A10480" s="4"/>
    </row>
    <row r="10481" spans="1:1" x14ac:dyDescent="0.2">
      <c r="A10481" s="4"/>
    </row>
    <row r="10482" spans="1:1" x14ac:dyDescent="0.2">
      <c r="A10482" s="4"/>
    </row>
    <row r="10483" spans="1:1" x14ac:dyDescent="0.2">
      <c r="A10483" s="4"/>
    </row>
    <row r="10484" spans="1:1" x14ac:dyDescent="0.2">
      <c r="A10484" s="4"/>
    </row>
    <row r="10485" spans="1:1" x14ac:dyDescent="0.2">
      <c r="A10485" s="4"/>
    </row>
    <row r="10486" spans="1:1" x14ac:dyDescent="0.2">
      <c r="A10486" s="4"/>
    </row>
    <row r="10487" spans="1:1" x14ac:dyDescent="0.2">
      <c r="A10487" s="4"/>
    </row>
    <row r="10488" spans="1:1" x14ac:dyDescent="0.2">
      <c r="A10488" s="4"/>
    </row>
    <row r="10489" spans="1:1" x14ac:dyDescent="0.2">
      <c r="A10489" s="4"/>
    </row>
    <row r="10490" spans="1:1" x14ac:dyDescent="0.2">
      <c r="A10490" s="4"/>
    </row>
    <row r="10491" spans="1:1" x14ac:dyDescent="0.2">
      <c r="A10491" s="4"/>
    </row>
    <row r="10492" spans="1:1" x14ac:dyDescent="0.2">
      <c r="A10492" s="4"/>
    </row>
    <row r="10493" spans="1:1" x14ac:dyDescent="0.2">
      <c r="A10493" s="4"/>
    </row>
    <row r="10494" spans="1:1" x14ac:dyDescent="0.2">
      <c r="A10494" s="4"/>
    </row>
    <row r="10495" spans="1:1" x14ac:dyDescent="0.2">
      <c r="A10495" s="4"/>
    </row>
    <row r="10496" spans="1:1" x14ac:dyDescent="0.2">
      <c r="A10496" s="4"/>
    </row>
    <row r="10497" spans="1:1" x14ac:dyDescent="0.2">
      <c r="A10497" s="4"/>
    </row>
    <row r="10498" spans="1:1" x14ac:dyDescent="0.2">
      <c r="A10498" s="4"/>
    </row>
    <row r="10499" spans="1:1" x14ac:dyDescent="0.2">
      <c r="A10499" s="4"/>
    </row>
    <row r="10500" spans="1:1" x14ac:dyDescent="0.2">
      <c r="A10500" s="4"/>
    </row>
    <row r="10501" spans="1:1" x14ac:dyDescent="0.2">
      <c r="A10501" s="4"/>
    </row>
    <row r="10502" spans="1:1" x14ac:dyDescent="0.2">
      <c r="A10502" s="4"/>
    </row>
    <row r="10503" spans="1:1" x14ac:dyDescent="0.2">
      <c r="A10503" s="4"/>
    </row>
    <row r="10504" spans="1:1" x14ac:dyDescent="0.2">
      <c r="A10504" s="4"/>
    </row>
    <row r="10505" spans="1:1" x14ac:dyDescent="0.2">
      <c r="A10505" s="4"/>
    </row>
    <row r="10506" spans="1:1" x14ac:dyDescent="0.2">
      <c r="A10506" s="4"/>
    </row>
    <row r="10507" spans="1:1" x14ac:dyDescent="0.2">
      <c r="A10507" s="4"/>
    </row>
    <row r="10508" spans="1:1" x14ac:dyDescent="0.2">
      <c r="A10508" s="4"/>
    </row>
    <row r="10509" spans="1:1" x14ac:dyDescent="0.2">
      <c r="A10509" s="4"/>
    </row>
    <row r="10510" spans="1:1" x14ac:dyDescent="0.2">
      <c r="A10510" s="4"/>
    </row>
    <row r="10511" spans="1:1" x14ac:dyDescent="0.2">
      <c r="A10511" s="4"/>
    </row>
    <row r="10512" spans="1:1" x14ac:dyDescent="0.2">
      <c r="A10512" s="4"/>
    </row>
    <row r="10513" spans="1:1" x14ac:dyDescent="0.2">
      <c r="A10513" s="4"/>
    </row>
    <row r="10514" spans="1:1" x14ac:dyDescent="0.2">
      <c r="A10514" s="4"/>
    </row>
    <row r="10515" spans="1:1" x14ac:dyDescent="0.2">
      <c r="A10515" s="4"/>
    </row>
    <row r="10516" spans="1:1" x14ac:dyDescent="0.2">
      <c r="A10516" s="4"/>
    </row>
    <row r="10517" spans="1:1" x14ac:dyDescent="0.2">
      <c r="A10517" s="4"/>
    </row>
    <row r="10518" spans="1:1" x14ac:dyDescent="0.2">
      <c r="A10518" s="4"/>
    </row>
    <row r="10519" spans="1:1" x14ac:dyDescent="0.2">
      <c r="A10519" s="4"/>
    </row>
    <row r="10520" spans="1:1" x14ac:dyDescent="0.2">
      <c r="A10520" s="4"/>
    </row>
    <row r="10521" spans="1:1" x14ac:dyDescent="0.2">
      <c r="A10521" s="4"/>
    </row>
    <row r="10522" spans="1:1" x14ac:dyDescent="0.2">
      <c r="A10522" s="4"/>
    </row>
    <row r="10523" spans="1:1" x14ac:dyDescent="0.2">
      <c r="A10523" s="4"/>
    </row>
    <row r="10524" spans="1:1" x14ac:dyDescent="0.2">
      <c r="A10524" s="4"/>
    </row>
    <row r="10525" spans="1:1" x14ac:dyDescent="0.2">
      <c r="A10525" s="4"/>
    </row>
    <row r="10526" spans="1:1" x14ac:dyDescent="0.2">
      <c r="A10526" s="4"/>
    </row>
    <row r="10527" spans="1:1" x14ac:dyDescent="0.2">
      <c r="A10527" s="4"/>
    </row>
    <row r="10528" spans="1:1" x14ac:dyDescent="0.2">
      <c r="A10528" s="4"/>
    </row>
    <row r="10529" spans="1:1" x14ac:dyDescent="0.2">
      <c r="A10529" s="4"/>
    </row>
    <row r="10530" spans="1:1" x14ac:dyDescent="0.2">
      <c r="A10530" s="4"/>
    </row>
    <row r="10531" spans="1:1" x14ac:dyDescent="0.2">
      <c r="A10531" s="4"/>
    </row>
    <row r="10532" spans="1:1" x14ac:dyDescent="0.2">
      <c r="A10532" s="4"/>
    </row>
    <row r="10533" spans="1:1" x14ac:dyDescent="0.2">
      <c r="A10533" s="4"/>
    </row>
    <row r="10534" spans="1:1" x14ac:dyDescent="0.2">
      <c r="A10534" s="4"/>
    </row>
    <row r="10535" spans="1:1" x14ac:dyDescent="0.2">
      <c r="A10535" s="4"/>
    </row>
    <row r="10536" spans="1:1" x14ac:dyDescent="0.2">
      <c r="A10536" s="4"/>
    </row>
    <row r="10537" spans="1:1" x14ac:dyDescent="0.2">
      <c r="A10537" s="4"/>
    </row>
    <row r="10538" spans="1:1" x14ac:dyDescent="0.2">
      <c r="A10538" s="4"/>
    </row>
    <row r="10539" spans="1:1" x14ac:dyDescent="0.2">
      <c r="A10539" s="4"/>
    </row>
    <row r="10540" spans="1:1" x14ac:dyDescent="0.2">
      <c r="A10540" s="4"/>
    </row>
    <row r="10541" spans="1:1" x14ac:dyDescent="0.2">
      <c r="A10541" s="4"/>
    </row>
    <row r="10542" spans="1:1" x14ac:dyDescent="0.2">
      <c r="A10542" s="4"/>
    </row>
    <row r="10543" spans="1:1" x14ac:dyDescent="0.2">
      <c r="A10543" s="4"/>
    </row>
    <row r="10544" spans="1:1" x14ac:dyDescent="0.2">
      <c r="A10544" s="4"/>
    </row>
    <row r="10545" spans="1:1" x14ac:dyDescent="0.2">
      <c r="A10545" s="4"/>
    </row>
    <row r="10546" spans="1:1" x14ac:dyDescent="0.2">
      <c r="A10546" s="4"/>
    </row>
    <row r="10547" spans="1:1" x14ac:dyDescent="0.2">
      <c r="A10547" s="4"/>
    </row>
    <row r="10548" spans="1:1" x14ac:dyDescent="0.2">
      <c r="A10548" s="4"/>
    </row>
    <row r="10549" spans="1:1" x14ac:dyDescent="0.2">
      <c r="A10549" s="4"/>
    </row>
    <row r="10550" spans="1:1" x14ac:dyDescent="0.2">
      <c r="A10550" s="4"/>
    </row>
    <row r="10551" spans="1:1" x14ac:dyDescent="0.2">
      <c r="A10551" s="4"/>
    </row>
    <row r="10552" spans="1:1" x14ac:dyDescent="0.2">
      <c r="A10552" s="4"/>
    </row>
    <row r="10553" spans="1:1" x14ac:dyDescent="0.2">
      <c r="A10553" s="4"/>
    </row>
    <row r="10554" spans="1:1" x14ac:dyDescent="0.2">
      <c r="A10554" s="4"/>
    </row>
    <row r="10555" spans="1:1" x14ac:dyDescent="0.2">
      <c r="A10555" s="4"/>
    </row>
    <row r="10556" spans="1:1" x14ac:dyDescent="0.2">
      <c r="A10556" s="4"/>
    </row>
    <row r="10557" spans="1:1" x14ac:dyDescent="0.2">
      <c r="A10557" s="4"/>
    </row>
    <row r="10558" spans="1:1" x14ac:dyDescent="0.2">
      <c r="A10558" s="4"/>
    </row>
    <row r="10559" spans="1:1" x14ac:dyDescent="0.2">
      <c r="A10559" s="4"/>
    </row>
    <row r="10560" spans="1:1" x14ac:dyDescent="0.2">
      <c r="A10560" s="4"/>
    </row>
    <row r="10561" spans="1:1" x14ac:dyDescent="0.2">
      <c r="A10561" s="4"/>
    </row>
    <row r="10562" spans="1:1" x14ac:dyDescent="0.2">
      <c r="A10562" s="4"/>
    </row>
    <row r="10563" spans="1:1" x14ac:dyDescent="0.2">
      <c r="A10563" s="4"/>
    </row>
    <row r="10564" spans="1:1" x14ac:dyDescent="0.2">
      <c r="A10564" s="4"/>
    </row>
    <row r="10565" spans="1:1" x14ac:dyDescent="0.2">
      <c r="A10565" s="4"/>
    </row>
    <row r="10566" spans="1:1" x14ac:dyDescent="0.2">
      <c r="A10566" s="4"/>
    </row>
    <row r="10567" spans="1:1" x14ac:dyDescent="0.2">
      <c r="A10567" s="4"/>
    </row>
    <row r="10568" spans="1:1" x14ac:dyDescent="0.2">
      <c r="A10568" s="4"/>
    </row>
    <row r="10569" spans="1:1" x14ac:dyDescent="0.2">
      <c r="A10569" s="4"/>
    </row>
    <row r="10570" spans="1:1" x14ac:dyDescent="0.2">
      <c r="A10570" s="4"/>
    </row>
    <row r="10571" spans="1:1" x14ac:dyDescent="0.2">
      <c r="A10571" s="4"/>
    </row>
    <row r="10572" spans="1:1" x14ac:dyDescent="0.2">
      <c r="A10572" s="4"/>
    </row>
    <row r="10573" spans="1:1" x14ac:dyDescent="0.2">
      <c r="A10573" s="4"/>
    </row>
    <row r="10574" spans="1:1" x14ac:dyDescent="0.2">
      <c r="A10574" s="4"/>
    </row>
    <row r="10575" spans="1:1" x14ac:dyDescent="0.2">
      <c r="A10575" s="4"/>
    </row>
    <row r="10576" spans="1:1" x14ac:dyDescent="0.2">
      <c r="A10576" s="4"/>
    </row>
    <row r="10577" spans="1:1" x14ac:dyDescent="0.2">
      <c r="A10577" s="4"/>
    </row>
    <row r="10578" spans="1:1" x14ac:dyDescent="0.2">
      <c r="A10578" s="4"/>
    </row>
    <row r="10579" spans="1:1" x14ac:dyDescent="0.2">
      <c r="A10579" s="4"/>
    </row>
    <row r="10580" spans="1:1" x14ac:dyDescent="0.2">
      <c r="A10580" s="4"/>
    </row>
    <row r="10581" spans="1:1" x14ac:dyDescent="0.2">
      <c r="A10581" s="4"/>
    </row>
    <row r="10582" spans="1:1" x14ac:dyDescent="0.2">
      <c r="A10582" s="4"/>
    </row>
    <row r="10583" spans="1:1" x14ac:dyDescent="0.2">
      <c r="A10583" s="4"/>
    </row>
    <row r="10584" spans="1:1" x14ac:dyDescent="0.2">
      <c r="A10584" s="4"/>
    </row>
    <row r="10585" spans="1:1" x14ac:dyDescent="0.2">
      <c r="A10585" s="4"/>
    </row>
    <row r="10586" spans="1:1" x14ac:dyDescent="0.2">
      <c r="A10586" s="4"/>
    </row>
    <row r="10587" spans="1:1" x14ac:dyDescent="0.2">
      <c r="A10587" s="4"/>
    </row>
    <row r="10588" spans="1:1" x14ac:dyDescent="0.2">
      <c r="A10588" s="4"/>
    </row>
    <row r="10589" spans="1:1" x14ac:dyDescent="0.2">
      <c r="A10589" s="4"/>
    </row>
    <row r="10590" spans="1:1" x14ac:dyDescent="0.2">
      <c r="A10590" s="4"/>
    </row>
    <row r="10591" spans="1:1" x14ac:dyDescent="0.2">
      <c r="A10591" s="4"/>
    </row>
    <row r="10592" spans="1:1" x14ac:dyDescent="0.2">
      <c r="A10592" s="4"/>
    </row>
    <row r="10593" spans="1:1" x14ac:dyDescent="0.2">
      <c r="A10593" s="4"/>
    </row>
    <row r="10594" spans="1:1" x14ac:dyDescent="0.2">
      <c r="A10594" s="4"/>
    </row>
    <row r="10595" spans="1:1" x14ac:dyDescent="0.2">
      <c r="A10595" s="4"/>
    </row>
    <row r="10596" spans="1:1" x14ac:dyDescent="0.2">
      <c r="A10596" s="4"/>
    </row>
    <row r="10597" spans="1:1" x14ac:dyDescent="0.2">
      <c r="A10597" s="4"/>
    </row>
    <row r="10598" spans="1:1" x14ac:dyDescent="0.2">
      <c r="A10598" s="4"/>
    </row>
    <row r="10599" spans="1:1" x14ac:dyDescent="0.2">
      <c r="A10599" s="4"/>
    </row>
    <row r="10600" spans="1:1" x14ac:dyDescent="0.2">
      <c r="A10600" s="4"/>
    </row>
    <row r="10601" spans="1:1" x14ac:dyDescent="0.2">
      <c r="A10601" s="4"/>
    </row>
    <row r="10602" spans="1:1" x14ac:dyDescent="0.2">
      <c r="A10602" s="4"/>
    </row>
    <row r="10603" spans="1:1" x14ac:dyDescent="0.2">
      <c r="A10603" s="4"/>
    </row>
    <row r="10604" spans="1:1" x14ac:dyDescent="0.2">
      <c r="A10604" s="4"/>
    </row>
    <row r="10605" spans="1:1" x14ac:dyDescent="0.2">
      <c r="A10605" s="4"/>
    </row>
    <row r="10606" spans="1:1" x14ac:dyDescent="0.2">
      <c r="A10606" s="4"/>
    </row>
    <row r="10607" spans="1:1" x14ac:dyDescent="0.2">
      <c r="A10607" s="4"/>
    </row>
    <row r="10608" spans="1:1" x14ac:dyDescent="0.2">
      <c r="A10608" s="4"/>
    </row>
    <row r="10609" spans="1:1" x14ac:dyDescent="0.2">
      <c r="A10609" s="4"/>
    </row>
    <row r="10610" spans="1:1" x14ac:dyDescent="0.2">
      <c r="A10610" s="4"/>
    </row>
    <row r="10611" spans="1:1" x14ac:dyDescent="0.2">
      <c r="A10611" s="4"/>
    </row>
    <row r="10612" spans="1:1" x14ac:dyDescent="0.2">
      <c r="A10612" s="4"/>
    </row>
    <row r="10613" spans="1:1" x14ac:dyDescent="0.2">
      <c r="A10613" s="4"/>
    </row>
    <row r="10614" spans="1:1" x14ac:dyDescent="0.2">
      <c r="A10614" s="4"/>
    </row>
    <row r="10615" spans="1:1" x14ac:dyDescent="0.2">
      <c r="A10615" s="4"/>
    </row>
    <row r="10616" spans="1:1" x14ac:dyDescent="0.2">
      <c r="A10616" s="4"/>
    </row>
    <row r="10617" spans="1:1" x14ac:dyDescent="0.2">
      <c r="A10617" s="4"/>
    </row>
    <row r="10618" spans="1:1" x14ac:dyDescent="0.2">
      <c r="A10618" s="4"/>
    </row>
    <row r="10619" spans="1:1" x14ac:dyDescent="0.2">
      <c r="A10619" s="4"/>
    </row>
    <row r="10620" spans="1:1" x14ac:dyDescent="0.2">
      <c r="A10620" s="4"/>
    </row>
    <row r="10621" spans="1:1" x14ac:dyDescent="0.2">
      <c r="A10621" s="4"/>
    </row>
    <row r="10622" spans="1:1" x14ac:dyDescent="0.2">
      <c r="A10622" s="4"/>
    </row>
    <row r="10623" spans="1:1" x14ac:dyDescent="0.2">
      <c r="A10623" s="4"/>
    </row>
    <row r="10624" spans="1:1" x14ac:dyDescent="0.2">
      <c r="A10624" s="4"/>
    </row>
    <row r="10625" spans="1:1" x14ac:dyDescent="0.2">
      <c r="A10625" s="4"/>
    </row>
    <row r="10626" spans="1:1" x14ac:dyDescent="0.2">
      <c r="A10626" s="4"/>
    </row>
    <row r="10627" spans="1:1" x14ac:dyDescent="0.2">
      <c r="A10627" s="4"/>
    </row>
    <row r="10628" spans="1:1" x14ac:dyDescent="0.2">
      <c r="A10628" s="4"/>
    </row>
    <row r="10629" spans="1:1" x14ac:dyDescent="0.2">
      <c r="A10629" s="4"/>
    </row>
    <row r="10630" spans="1:1" x14ac:dyDescent="0.2">
      <c r="A10630" s="4"/>
    </row>
    <row r="10631" spans="1:1" x14ac:dyDescent="0.2">
      <c r="A10631" s="4"/>
    </row>
    <row r="10632" spans="1:1" x14ac:dyDescent="0.2">
      <c r="A10632" s="4"/>
    </row>
    <row r="10633" spans="1:1" x14ac:dyDescent="0.2">
      <c r="A10633" s="4"/>
    </row>
    <row r="10634" spans="1:1" x14ac:dyDescent="0.2">
      <c r="A10634" s="4"/>
    </row>
    <row r="10635" spans="1:1" x14ac:dyDescent="0.2">
      <c r="A10635" s="4"/>
    </row>
    <row r="10636" spans="1:1" x14ac:dyDescent="0.2">
      <c r="A10636" s="4"/>
    </row>
    <row r="10637" spans="1:1" x14ac:dyDescent="0.2">
      <c r="A10637" s="4"/>
    </row>
    <row r="10638" spans="1:1" x14ac:dyDescent="0.2">
      <c r="A10638" s="4"/>
    </row>
    <row r="10639" spans="1:1" x14ac:dyDescent="0.2">
      <c r="A10639" s="4"/>
    </row>
    <row r="10640" spans="1:1" x14ac:dyDescent="0.2">
      <c r="A10640" s="4"/>
    </row>
    <row r="10641" spans="1:1" x14ac:dyDescent="0.2">
      <c r="A10641" s="4"/>
    </row>
    <row r="10642" spans="1:1" x14ac:dyDescent="0.2">
      <c r="A10642" s="4"/>
    </row>
    <row r="10643" spans="1:1" x14ac:dyDescent="0.2">
      <c r="A10643" s="4"/>
    </row>
    <row r="10644" spans="1:1" x14ac:dyDescent="0.2">
      <c r="A10644" s="4"/>
    </row>
    <row r="10645" spans="1:1" x14ac:dyDescent="0.2">
      <c r="A10645" s="4"/>
    </row>
    <row r="10646" spans="1:1" x14ac:dyDescent="0.2">
      <c r="A10646" s="4"/>
    </row>
    <row r="10647" spans="1:1" x14ac:dyDescent="0.2">
      <c r="A10647" s="4"/>
    </row>
    <row r="10648" spans="1:1" x14ac:dyDescent="0.2">
      <c r="A10648" s="4"/>
    </row>
    <row r="10649" spans="1:1" x14ac:dyDescent="0.2">
      <c r="A10649" s="4"/>
    </row>
    <row r="10650" spans="1:1" x14ac:dyDescent="0.2">
      <c r="A10650" s="4"/>
    </row>
    <row r="10651" spans="1:1" x14ac:dyDescent="0.2">
      <c r="A10651" s="4"/>
    </row>
    <row r="10652" spans="1:1" x14ac:dyDescent="0.2">
      <c r="A10652" s="4"/>
    </row>
    <row r="10653" spans="1:1" x14ac:dyDescent="0.2">
      <c r="A10653" s="4"/>
    </row>
    <row r="10654" spans="1:1" x14ac:dyDescent="0.2">
      <c r="A10654" s="4"/>
    </row>
    <row r="10655" spans="1:1" x14ac:dyDescent="0.2">
      <c r="A10655" s="4"/>
    </row>
    <row r="10656" spans="1:1" x14ac:dyDescent="0.2">
      <c r="A10656" s="4"/>
    </row>
    <row r="10657" spans="1:1" x14ac:dyDescent="0.2">
      <c r="A10657" s="4"/>
    </row>
    <row r="10658" spans="1:1" x14ac:dyDescent="0.2">
      <c r="A10658" s="4"/>
    </row>
    <row r="10659" spans="1:1" x14ac:dyDescent="0.2">
      <c r="A10659" s="4"/>
    </row>
    <row r="10660" spans="1:1" x14ac:dyDescent="0.2">
      <c r="A10660" s="4"/>
    </row>
    <row r="10661" spans="1:1" x14ac:dyDescent="0.2">
      <c r="A10661" s="4"/>
    </row>
    <row r="10662" spans="1:1" x14ac:dyDescent="0.2">
      <c r="A10662" s="4"/>
    </row>
    <row r="10663" spans="1:1" x14ac:dyDescent="0.2">
      <c r="A10663" s="4"/>
    </row>
    <row r="10664" spans="1:1" x14ac:dyDescent="0.2">
      <c r="A10664" s="4"/>
    </row>
    <row r="10665" spans="1:1" x14ac:dyDescent="0.2">
      <c r="A10665" s="4"/>
    </row>
    <row r="10666" spans="1:1" x14ac:dyDescent="0.2">
      <c r="A10666" s="4"/>
    </row>
    <row r="10667" spans="1:1" x14ac:dyDescent="0.2">
      <c r="A10667" s="4"/>
    </row>
    <row r="10668" spans="1:1" x14ac:dyDescent="0.2">
      <c r="A10668" s="4"/>
    </row>
    <row r="10669" spans="1:1" x14ac:dyDescent="0.2">
      <c r="A10669" s="4"/>
    </row>
    <row r="10670" spans="1:1" x14ac:dyDescent="0.2">
      <c r="A10670" s="4"/>
    </row>
    <row r="10671" spans="1:1" x14ac:dyDescent="0.2">
      <c r="A10671" s="4"/>
    </row>
    <row r="10672" spans="1:1" x14ac:dyDescent="0.2">
      <c r="A10672" s="4"/>
    </row>
    <row r="10673" spans="1:1" x14ac:dyDescent="0.2">
      <c r="A10673" s="4"/>
    </row>
    <row r="10674" spans="1:1" x14ac:dyDescent="0.2">
      <c r="A10674" s="4"/>
    </row>
    <row r="10675" spans="1:1" x14ac:dyDescent="0.2">
      <c r="A10675" s="4"/>
    </row>
    <row r="10676" spans="1:1" x14ac:dyDescent="0.2">
      <c r="A10676" s="4"/>
    </row>
    <row r="10677" spans="1:1" x14ac:dyDescent="0.2">
      <c r="A10677" s="4"/>
    </row>
    <row r="10678" spans="1:1" x14ac:dyDescent="0.2">
      <c r="A10678" s="4"/>
    </row>
    <row r="10679" spans="1:1" x14ac:dyDescent="0.2">
      <c r="A10679" s="4"/>
    </row>
    <row r="10680" spans="1:1" x14ac:dyDescent="0.2">
      <c r="A10680" s="4"/>
    </row>
    <row r="10681" spans="1:1" x14ac:dyDescent="0.2">
      <c r="A10681" s="4"/>
    </row>
    <row r="10682" spans="1:1" x14ac:dyDescent="0.2">
      <c r="A10682" s="4"/>
    </row>
    <row r="10683" spans="1:1" x14ac:dyDescent="0.2">
      <c r="A10683" s="4"/>
    </row>
    <row r="10684" spans="1:1" x14ac:dyDescent="0.2">
      <c r="A10684" s="4"/>
    </row>
    <row r="10685" spans="1:1" x14ac:dyDescent="0.2">
      <c r="A10685" s="4"/>
    </row>
    <row r="10686" spans="1:1" x14ac:dyDescent="0.2">
      <c r="A10686" s="4"/>
    </row>
    <row r="10687" spans="1:1" x14ac:dyDescent="0.2">
      <c r="A10687" s="4"/>
    </row>
    <row r="10688" spans="1:1" x14ac:dyDescent="0.2">
      <c r="A10688" s="4"/>
    </row>
    <row r="10689" spans="1:1" x14ac:dyDescent="0.2">
      <c r="A10689" s="4"/>
    </row>
    <row r="10690" spans="1:1" x14ac:dyDescent="0.2">
      <c r="A10690" s="4"/>
    </row>
    <row r="10691" spans="1:1" x14ac:dyDescent="0.2">
      <c r="A10691" s="4"/>
    </row>
    <row r="10692" spans="1:1" x14ac:dyDescent="0.2">
      <c r="A10692" s="4"/>
    </row>
    <row r="10693" spans="1:1" x14ac:dyDescent="0.2">
      <c r="A10693" s="4"/>
    </row>
    <row r="10694" spans="1:1" x14ac:dyDescent="0.2">
      <c r="A10694" s="4"/>
    </row>
    <row r="10695" spans="1:1" x14ac:dyDescent="0.2">
      <c r="A10695" s="4"/>
    </row>
    <row r="10696" spans="1:1" x14ac:dyDescent="0.2">
      <c r="A10696" s="4"/>
    </row>
    <row r="10697" spans="1:1" x14ac:dyDescent="0.2">
      <c r="A10697" s="4"/>
    </row>
    <row r="10698" spans="1:1" x14ac:dyDescent="0.2">
      <c r="A10698" s="4"/>
    </row>
    <row r="10699" spans="1:1" x14ac:dyDescent="0.2">
      <c r="A10699" s="4"/>
    </row>
    <row r="10700" spans="1:1" x14ac:dyDescent="0.2">
      <c r="A10700" s="4"/>
    </row>
    <row r="10701" spans="1:1" x14ac:dyDescent="0.2">
      <c r="A10701" s="4"/>
    </row>
    <row r="10702" spans="1:1" x14ac:dyDescent="0.2">
      <c r="A10702" s="4"/>
    </row>
    <row r="10703" spans="1:1" x14ac:dyDescent="0.2">
      <c r="A10703" s="4"/>
    </row>
    <row r="10704" spans="1:1" x14ac:dyDescent="0.2">
      <c r="A10704" s="4"/>
    </row>
    <row r="10705" spans="1:1" x14ac:dyDescent="0.2">
      <c r="A10705" s="4"/>
    </row>
    <row r="10706" spans="1:1" x14ac:dyDescent="0.2">
      <c r="A10706" s="4"/>
    </row>
    <row r="10707" spans="1:1" x14ac:dyDescent="0.2">
      <c r="A10707" s="4"/>
    </row>
    <row r="10708" spans="1:1" x14ac:dyDescent="0.2">
      <c r="A10708" s="4"/>
    </row>
    <row r="10709" spans="1:1" x14ac:dyDescent="0.2">
      <c r="A10709" s="4"/>
    </row>
    <row r="10710" spans="1:1" x14ac:dyDescent="0.2">
      <c r="A10710" s="4"/>
    </row>
    <row r="10711" spans="1:1" x14ac:dyDescent="0.2">
      <c r="A10711" s="4"/>
    </row>
    <row r="10712" spans="1:1" x14ac:dyDescent="0.2">
      <c r="A10712" s="4"/>
    </row>
    <row r="10713" spans="1:1" x14ac:dyDescent="0.2">
      <c r="A10713" s="4"/>
    </row>
    <row r="10714" spans="1:1" x14ac:dyDescent="0.2">
      <c r="A10714" s="4"/>
    </row>
    <row r="10715" spans="1:1" x14ac:dyDescent="0.2">
      <c r="A10715" s="4"/>
    </row>
    <row r="10716" spans="1:1" x14ac:dyDescent="0.2">
      <c r="A10716" s="4"/>
    </row>
    <row r="10717" spans="1:1" x14ac:dyDescent="0.2">
      <c r="A10717" s="4"/>
    </row>
    <row r="10718" spans="1:1" x14ac:dyDescent="0.2">
      <c r="A10718" s="4"/>
    </row>
    <row r="10719" spans="1:1" x14ac:dyDescent="0.2">
      <c r="A10719" s="4"/>
    </row>
    <row r="10720" spans="1:1" x14ac:dyDescent="0.2">
      <c r="A10720" s="4"/>
    </row>
    <row r="10721" spans="1:1" x14ac:dyDescent="0.2">
      <c r="A10721" s="4"/>
    </row>
    <row r="10722" spans="1:1" x14ac:dyDescent="0.2">
      <c r="A10722" s="4"/>
    </row>
    <row r="10723" spans="1:1" x14ac:dyDescent="0.2">
      <c r="A10723" s="4"/>
    </row>
    <row r="10724" spans="1:1" x14ac:dyDescent="0.2">
      <c r="A10724" s="4"/>
    </row>
    <row r="10725" spans="1:1" x14ac:dyDescent="0.2">
      <c r="A10725" s="4"/>
    </row>
    <row r="10726" spans="1:1" x14ac:dyDescent="0.2">
      <c r="A10726" s="4"/>
    </row>
    <row r="10727" spans="1:1" x14ac:dyDescent="0.2">
      <c r="A10727" s="4"/>
    </row>
    <row r="10728" spans="1:1" x14ac:dyDescent="0.2">
      <c r="A10728" s="4"/>
    </row>
    <row r="10729" spans="1:1" x14ac:dyDescent="0.2">
      <c r="A10729" s="4"/>
    </row>
    <row r="10730" spans="1:1" x14ac:dyDescent="0.2">
      <c r="A10730" s="4"/>
    </row>
    <row r="10731" spans="1:1" x14ac:dyDescent="0.2">
      <c r="A10731" s="4"/>
    </row>
    <row r="10732" spans="1:1" x14ac:dyDescent="0.2">
      <c r="A10732" s="4"/>
    </row>
    <row r="10733" spans="1:1" x14ac:dyDescent="0.2">
      <c r="A10733" s="4"/>
    </row>
    <row r="10734" spans="1:1" x14ac:dyDescent="0.2">
      <c r="A10734" s="4"/>
    </row>
    <row r="10735" spans="1:1" x14ac:dyDescent="0.2">
      <c r="A10735" s="4"/>
    </row>
    <row r="10736" spans="1:1" x14ac:dyDescent="0.2">
      <c r="A10736" s="4"/>
    </row>
    <row r="10737" spans="1:1" x14ac:dyDescent="0.2">
      <c r="A10737" s="4"/>
    </row>
    <row r="10738" spans="1:1" x14ac:dyDescent="0.2">
      <c r="A10738" s="4"/>
    </row>
    <row r="10739" spans="1:1" x14ac:dyDescent="0.2">
      <c r="A10739" s="4"/>
    </row>
    <row r="10740" spans="1:1" x14ac:dyDescent="0.2">
      <c r="A10740" s="4"/>
    </row>
    <row r="10741" spans="1:1" x14ac:dyDescent="0.2">
      <c r="A10741" s="4"/>
    </row>
    <row r="10742" spans="1:1" x14ac:dyDescent="0.2">
      <c r="A10742" s="4"/>
    </row>
    <row r="10743" spans="1:1" x14ac:dyDescent="0.2">
      <c r="A10743" s="4"/>
    </row>
    <row r="10744" spans="1:1" x14ac:dyDescent="0.2">
      <c r="A10744" s="4"/>
    </row>
    <row r="10745" spans="1:1" x14ac:dyDescent="0.2">
      <c r="A10745" s="4"/>
    </row>
    <row r="10746" spans="1:1" x14ac:dyDescent="0.2">
      <c r="A10746" s="4"/>
    </row>
    <row r="10747" spans="1:1" x14ac:dyDescent="0.2">
      <c r="A10747" s="4"/>
    </row>
    <row r="10748" spans="1:1" x14ac:dyDescent="0.2">
      <c r="A10748" s="4"/>
    </row>
    <row r="10749" spans="1:1" x14ac:dyDescent="0.2">
      <c r="A10749" s="4"/>
    </row>
    <row r="10750" spans="1:1" x14ac:dyDescent="0.2">
      <c r="A10750" s="4"/>
    </row>
    <row r="10751" spans="1:1" x14ac:dyDescent="0.2">
      <c r="A10751" s="4"/>
    </row>
    <row r="10752" spans="1:1" x14ac:dyDescent="0.2">
      <c r="A10752" s="4"/>
    </row>
    <row r="10753" spans="1:1" x14ac:dyDescent="0.2">
      <c r="A10753" s="4"/>
    </row>
    <row r="10754" spans="1:1" x14ac:dyDescent="0.2">
      <c r="A10754" s="4"/>
    </row>
    <row r="10755" spans="1:1" x14ac:dyDescent="0.2">
      <c r="A10755" s="4"/>
    </row>
    <row r="10756" spans="1:1" x14ac:dyDescent="0.2">
      <c r="A10756" s="4"/>
    </row>
    <row r="10757" spans="1:1" x14ac:dyDescent="0.2">
      <c r="A10757" s="4"/>
    </row>
    <row r="10758" spans="1:1" x14ac:dyDescent="0.2">
      <c r="A10758" s="4"/>
    </row>
    <row r="10759" spans="1:1" x14ac:dyDescent="0.2">
      <c r="A10759" s="4"/>
    </row>
    <row r="10760" spans="1:1" x14ac:dyDescent="0.2">
      <c r="A10760" s="4"/>
    </row>
    <row r="10761" spans="1:1" x14ac:dyDescent="0.2">
      <c r="A10761" s="4"/>
    </row>
    <row r="10762" spans="1:1" x14ac:dyDescent="0.2">
      <c r="A10762" s="4"/>
    </row>
    <row r="10763" spans="1:1" x14ac:dyDescent="0.2">
      <c r="A10763" s="4"/>
    </row>
    <row r="10764" spans="1:1" x14ac:dyDescent="0.2">
      <c r="A10764" s="4"/>
    </row>
    <row r="10765" spans="1:1" x14ac:dyDescent="0.2">
      <c r="A10765" s="4"/>
    </row>
    <row r="10766" spans="1:1" x14ac:dyDescent="0.2">
      <c r="A10766" s="4"/>
    </row>
    <row r="10767" spans="1:1" x14ac:dyDescent="0.2">
      <c r="A10767" s="4"/>
    </row>
    <row r="10768" spans="1:1" x14ac:dyDescent="0.2">
      <c r="A10768" s="4"/>
    </row>
    <row r="10769" spans="1:1" x14ac:dyDescent="0.2">
      <c r="A10769" s="4"/>
    </row>
    <row r="10770" spans="1:1" x14ac:dyDescent="0.2">
      <c r="A10770" s="4"/>
    </row>
    <row r="10771" spans="1:1" x14ac:dyDescent="0.2">
      <c r="A10771" s="4"/>
    </row>
    <row r="10772" spans="1:1" x14ac:dyDescent="0.2">
      <c r="A10772" s="4"/>
    </row>
    <row r="10773" spans="1:1" x14ac:dyDescent="0.2">
      <c r="A10773" s="4"/>
    </row>
    <row r="10774" spans="1:1" x14ac:dyDescent="0.2">
      <c r="A10774" s="4"/>
    </row>
    <row r="10775" spans="1:1" x14ac:dyDescent="0.2">
      <c r="A10775" s="4"/>
    </row>
    <row r="10776" spans="1:1" x14ac:dyDescent="0.2">
      <c r="A10776" s="4"/>
    </row>
    <row r="10777" spans="1:1" x14ac:dyDescent="0.2">
      <c r="A10777" s="4"/>
    </row>
    <row r="10778" spans="1:1" x14ac:dyDescent="0.2">
      <c r="A10778" s="4"/>
    </row>
    <row r="10779" spans="1:1" x14ac:dyDescent="0.2">
      <c r="A10779" s="4"/>
    </row>
    <row r="10780" spans="1:1" x14ac:dyDescent="0.2">
      <c r="A10780" s="4"/>
    </row>
    <row r="10781" spans="1:1" x14ac:dyDescent="0.2">
      <c r="A10781" s="4"/>
    </row>
    <row r="10782" spans="1:1" x14ac:dyDescent="0.2">
      <c r="A10782" s="4"/>
    </row>
    <row r="10783" spans="1:1" x14ac:dyDescent="0.2">
      <c r="A10783" s="4"/>
    </row>
    <row r="10784" spans="1:1" x14ac:dyDescent="0.2">
      <c r="A10784" s="4"/>
    </row>
    <row r="10785" spans="1:1" x14ac:dyDescent="0.2">
      <c r="A10785" s="4"/>
    </row>
    <row r="10786" spans="1:1" x14ac:dyDescent="0.2">
      <c r="A10786" s="4"/>
    </row>
    <row r="10787" spans="1:1" x14ac:dyDescent="0.2">
      <c r="A10787" s="4"/>
    </row>
    <row r="10788" spans="1:1" x14ac:dyDescent="0.2">
      <c r="A10788" s="4"/>
    </row>
    <row r="10789" spans="1:1" x14ac:dyDescent="0.2">
      <c r="A10789" s="4"/>
    </row>
    <row r="10790" spans="1:1" x14ac:dyDescent="0.2">
      <c r="A10790" s="4"/>
    </row>
    <row r="10791" spans="1:1" x14ac:dyDescent="0.2">
      <c r="A10791" s="4"/>
    </row>
    <row r="10792" spans="1:1" x14ac:dyDescent="0.2">
      <c r="A10792" s="4"/>
    </row>
    <row r="10793" spans="1:1" x14ac:dyDescent="0.2">
      <c r="A10793" s="4"/>
    </row>
    <row r="10794" spans="1:1" x14ac:dyDescent="0.2">
      <c r="A10794" s="4"/>
    </row>
    <row r="10795" spans="1:1" x14ac:dyDescent="0.2">
      <c r="A10795" s="4"/>
    </row>
    <row r="10796" spans="1:1" x14ac:dyDescent="0.2">
      <c r="A10796" s="4"/>
    </row>
    <row r="10797" spans="1:1" x14ac:dyDescent="0.2">
      <c r="A10797" s="4"/>
    </row>
    <row r="10798" spans="1:1" x14ac:dyDescent="0.2">
      <c r="A10798" s="4"/>
    </row>
    <row r="10799" spans="1:1" x14ac:dyDescent="0.2">
      <c r="A10799" s="4"/>
    </row>
    <row r="10800" spans="1:1" x14ac:dyDescent="0.2">
      <c r="A10800" s="4"/>
    </row>
    <row r="10801" spans="1:1" x14ac:dyDescent="0.2">
      <c r="A10801" s="4"/>
    </row>
    <row r="10802" spans="1:1" x14ac:dyDescent="0.2">
      <c r="A10802" s="4"/>
    </row>
    <row r="10803" spans="1:1" x14ac:dyDescent="0.2">
      <c r="A10803" s="4"/>
    </row>
    <row r="10804" spans="1:1" x14ac:dyDescent="0.2">
      <c r="A10804" s="4"/>
    </row>
    <row r="10805" spans="1:1" x14ac:dyDescent="0.2">
      <c r="A10805" s="4"/>
    </row>
    <row r="10806" spans="1:1" x14ac:dyDescent="0.2">
      <c r="A10806" s="4"/>
    </row>
    <row r="10807" spans="1:1" x14ac:dyDescent="0.2">
      <c r="A10807" s="4"/>
    </row>
    <row r="10808" spans="1:1" x14ac:dyDescent="0.2">
      <c r="A10808" s="4"/>
    </row>
    <row r="10809" spans="1:1" x14ac:dyDescent="0.2">
      <c r="A10809" s="4"/>
    </row>
    <row r="10810" spans="1:1" x14ac:dyDescent="0.2">
      <c r="A10810" s="4"/>
    </row>
    <row r="10811" spans="1:1" x14ac:dyDescent="0.2">
      <c r="A10811" s="4"/>
    </row>
    <row r="10812" spans="1:1" x14ac:dyDescent="0.2">
      <c r="A10812" s="4"/>
    </row>
    <row r="10813" spans="1:1" x14ac:dyDescent="0.2">
      <c r="A10813" s="4"/>
    </row>
    <row r="10814" spans="1:1" x14ac:dyDescent="0.2">
      <c r="A10814" s="4"/>
    </row>
    <row r="10815" spans="1:1" x14ac:dyDescent="0.2">
      <c r="A10815" s="4"/>
    </row>
    <row r="10816" spans="1:1" x14ac:dyDescent="0.2">
      <c r="A10816" s="4"/>
    </row>
    <row r="10817" spans="1:1" x14ac:dyDescent="0.2">
      <c r="A10817" s="4"/>
    </row>
    <row r="10818" spans="1:1" x14ac:dyDescent="0.2">
      <c r="A10818" s="4"/>
    </row>
    <row r="10819" spans="1:1" x14ac:dyDescent="0.2">
      <c r="A10819" s="4"/>
    </row>
    <row r="10820" spans="1:1" x14ac:dyDescent="0.2">
      <c r="A10820" s="4"/>
    </row>
    <row r="10821" spans="1:1" x14ac:dyDescent="0.2">
      <c r="A10821" s="4"/>
    </row>
    <row r="10822" spans="1:1" x14ac:dyDescent="0.2">
      <c r="A10822" s="4"/>
    </row>
    <row r="10823" spans="1:1" x14ac:dyDescent="0.2">
      <c r="A10823" s="4"/>
    </row>
    <row r="10824" spans="1:1" x14ac:dyDescent="0.2">
      <c r="A10824" s="4"/>
    </row>
    <row r="10825" spans="1:1" x14ac:dyDescent="0.2">
      <c r="A10825" s="4"/>
    </row>
    <row r="10826" spans="1:1" x14ac:dyDescent="0.2">
      <c r="A10826" s="4"/>
    </row>
    <row r="10827" spans="1:1" x14ac:dyDescent="0.2">
      <c r="A10827" s="4"/>
    </row>
    <row r="10828" spans="1:1" x14ac:dyDescent="0.2">
      <c r="A10828" s="4"/>
    </row>
    <row r="10829" spans="1:1" x14ac:dyDescent="0.2">
      <c r="A10829" s="4"/>
    </row>
    <row r="10830" spans="1:1" x14ac:dyDescent="0.2">
      <c r="A10830" s="4"/>
    </row>
    <row r="10831" spans="1:1" x14ac:dyDescent="0.2">
      <c r="A10831" s="4"/>
    </row>
    <row r="10832" spans="1:1" x14ac:dyDescent="0.2">
      <c r="A10832" s="4"/>
    </row>
    <row r="10833" spans="1:1" x14ac:dyDescent="0.2">
      <c r="A10833" s="4"/>
    </row>
    <row r="10834" spans="1:1" x14ac:dyDescent="0.2">
      <c r="A10834" s="4"/>
    </row>
    <row r="10835" spans="1:1" x14ac:dyDescent="0.2">
      <c r="A10835" s="4"/>
    </row>
    <row r="10836" spans="1:1" x14ac:dyDescent="0.2">
      <c r="A10836" s="4"/>
    </row>
    <row r="10837" spans="1:1" x14ac:dyDescent="0.2">
      <c r="A10837" s="4"/>
    </row>
    <row r="10838" spans="1:1" x14ac:dyDescent="0.2">
      <c r="A10838" s="4"/>
    </row>
    <row r="10839" spans="1:1" x14ac:dyDescent="0.2">
      <c r="A10839" s="4"/>
    </row>
    <row r="10840" spans="1:1" x14ac:dyDescent="0.2">
      <c r="A10840" s="4"/>
    </row>
    <row r="10841" spans="1:1" x14ac:dyDescent="0.2">
      <c r="A10841" s="4"/>
    </row>
    <row r="10842" spans="1:1" x14ac:dyDescent="0.2">
      <c r="A10842" s="4"/>
    </row>
    <row r="10843" spans="1:1" x14ac:dyDescent="0.2">
      <c r="A10843" s="4"/>
    </row>
    <row r="10844" spans="1:1" x14ac:dyDescent="0.2">
      <c r="A10844" s="4"/>
    </row>
    <row r="10845" spans="1:1" x14ac:dyDescent="0.2">
      <c r="A10845" s="4"/>
    </row>
    <row r="10846" spans="1:1" x14ac:dyDescent="0.2">
      <c r="A10846" s="4"/>
    </row>
    <row r="10847" spans="1:1" x14ac:dyDescent="0.2">
      <c r="A10847" s="4"/>
    </row>
    <row r="10848" spans="1:1" x14ac:dyDescent="0.2">
      <c r="A10848" s="4"/>
    </row>
    <row r="10849" spans="1:1" x14ac:dyDescent="0.2">
      <c r="A10849" s="4"/>
    </row>
    <row r="10850" spans="1:1" x14ac:dyDescent="0.2">
      <c r="A10850" s="4"/>
    </row>
    <row r="10851" spans="1:1" x14ac:dyDescent="0.2">
      <c r="A10851" s="4"/>
    </row>
    <row r="10852" spans="1:1" x14ac:dyDescent="0.2">
      <c r="A10852" s="4"/>
    </row>
    <row r="10853" spans="1:1" x14ac:dyDescent="0.2">
      <c r="A10853" s="4"/>
    </row>
    <row r="10854" spans="1:1" x14ac:dyDescent="0.2">
      <c r="A10854" s="4"/>
    </row>
    <row r="10855" spans="1:1" x14ac:dyDescent="0.2">
      <c r="A10855" s="4"/>
    </row>
    <row r="10856" spans="1:1" x14ac:dyDescent="0.2">
      <c r="A10856" s="4"/>
    </row>
    <row r="10857" spans="1:1" x14ac:dyDescent="0.2">
      <c r="A10857" s="4"/>
    </row>
    <row r="10858" spans="1:1" x14ac:dyDescent="0.2">
      <c r="A10858" s="4"/>
    </row>
    <row r="10859" spans="1:1" x14ac:dyDescent="0.2">
      <c r="A10859" s="4"/>
    </row>
    <row r="10860" spans="1:1" x14ac:dyDescent="0.2">
      <c r="A10860" s="4"/>
    </row>
    <row r="10861" spans="1:1" x14ac:dyDescent="0.2">
      <c r="A10861" s="4"/>
    </row>
    <row r="10862" spans="1:1" x14ac:dyDescent="0.2">
      <c r="A10862" s="4"/>
    </row>
    <row r="10863" spans="1:1" x14ac:dyDescent="0.2">
      <c r="A10863" s="4"/>
    </row>
    <row r="10864" spans="1:1" x14ac:dyDescent="0.2">
      <c r="A10864" s="4"/>
    </row>
    <row r="10865" spans="1:1" x14ac:dyDescent="0.2">
      <c r="A10865" s="4"/>
    </row>
    <row r="10866" spans="1:1" x14ac:dyDescent="0.2">
      <c r="A10866" s="4"/>
    </row>
    <row r="10867" spans="1:1" x14ac:dyDescent="0.2">
      <c r="A10867" s="4"/>
    </row>
    <row r="10868" spans="1:1" x14ac:dyDescent="0.2">
      <c r="A10868" s="4"/>
    </row>
    <row r="10869" spans="1:1" x14ac:dyDescent="0.2">
      <c r="A10869" s="4"/>
    </row>
    <row r="10870" spans="1:1" x14ac:dyDescent="0.2">
      <c r="A10870" s="4"/>
    </row>
    <row r="10871" spans="1:1" x14ac:dyDescent="0.2">
      <c r="A10871" s="4"/>
    </row>
    <row r="10872" spans="1:1" x14ac:dyDescent="0.2">
      <c r="A10872" s="4"/>
    </row>
    <row r="10873" spans="1:1" x14ac:dyDescent="0.2">
      <c r="A10873" s="4"/>
    </row>
    <row r="10874" spans="1:1" x14ac:dyDescent="0.2">
      <c r="A10874" s="4"/>
    </row>
    <row r="10875" spans="1:1" x14ac:dyDescent="0.2">
      <c r="A10875" s="4"/>
    </row>
    <row r="10876" spans="1:1" x14ac:dyDescent="0.2">
      <c r="A10876" s="4"/>
    </row>
    <row r="10877" spans="1:1" x14ac:dyDescent="0.2">
      <c r="A10877" s="4"/>
    </row>
    <row r="10878" spans="1:1" x14ac:dyDescent="0.2">
      <c r="A10878" s="4"/>
    </row>
    <row r="10879" spans="1:1" x14ac:dyDescent="0.2">
      <c r="A10879" s="4"/>
    </row>
    <row r="10880" spans="1:1" x14ac:dyDescent="0.2">
      <c r="A10880" s="4"/>
    </row>
    <row r="10881" spans="1:1" x14ac:dyDescent="0.2">
      <c r="A10881" s="4"/>
    </row>
    <row r="10882" spans="1:1" x14ac:dyDescent="0.2">
      <c r="A10882" s="4"/>
    </row>
    <row r="10883" spans="1:1" x14ac:dyDescent="0.2">
      <c r="A10883" s="4"/>
    </row>
    <row r="10884" spans="1:1" x14ac:dyDescent="0.2">
      <c r="A10884" s="4"/>
    </row>
    <row r="10885" spans="1:1" x14ac:dyDescent="0.2">
      <c r="A10885" s="4"/>
    </row>
    <row r="10886" spans="1:1" x14ac:dyDescent="0.2">
      <c r="A10886" s="4"/>
    </row>
    <row r="10887" spans="1:1" x14ac:dyDescent="0.2">
      <c r="A10887" s="4"/>
    </row>
    <row r="10888" spans="1:1" x14ac:dyDescent="0.2">
      <c r="A10888" s="4"/>
    </row>
    <row r="10889" spans="1:1" x14ac:dyDescent="0.2">
      <c r="A10889" s="4"/>
    </row>
    <row r="10890" spans="1:1" x14ac:dyDescent="0.2">
      <c r="A10890" s="4"/>
    </row>
    <row r="10891" spans="1:1" x14ac:dyDescent="0.2">
      <c r="A10891" s="4"/>
    </row>
    <row r="10892" spans="1:1" x14ac:dyDescent="0.2">
      <c r="A10892" s="4"/>
    </row>
    <row r="10893" spans="1:1" x14ac:dyDescent="0.2">
      <c r="A10893" s="4"/>
    </row>
    <row r="10894" spans="1:1" x14ac:dyDescent="0.2">
      <c r="A10894" s="4"/>
    </row>
    <row r="10895" spans="1:1" x14ac:dyDescent="0.2">
      <c r="A10895" s="4"/>
    </row>
    <row r="10896" spans="1:1" x14ac:dyDescent="0.2">
      <c r="A10896" s="4"/>
    </row>
    <row r="10897" spans="1:1" x14ac:dyDescent="0.2">
      <c r="A10897" s="4"/>
    </row>
    <row r="10898" spans="1:1" x14ac:dyDescent="0.2">
      <c r="A10898" s="4"/>
    </row>
    <row r="10899" spans="1:1" x14ac:dyDescent="0.2">
      <c r="A10899" s="4"/>
    </row>
    <row r="10900" spans="1:1" x14ac:dyDescent="0.2">
      <c r="A10900" s="4"/>
    </row>
    <row r="10901" spans="1:1" x14ac:dyDescent="0.2">
      <c r="A10901" s="4"/>
    </row>
    <row r="10902" spans="1:1" x14ac:dyDescent="0.2">
      <c r="A10902" s="4"/>
    </row>
    <row r="10903" spans="1:1" x14ac:dyDescent="0.2">
      <c r="A10903" s="4"/>
    </row>
    <row r="10904" spans="1:1" x14ac:dyDescent="0.2">
      <c r="A10904" s="4"/>
    </row>
    <row r="10905" spans="1:1" x14ac:dyDescent="0.2">
      <c r="A10905" s="4"/>
    </row>
    <row r="10906" spans="1:1" x14ac:dyDescent="0.2">
      <c r="A10906" s="4"/>
    </row>
    <row r="10907" spans="1:1" x14ac:dyDescent="0.2">
      <c r="A10907" s="4"/>
    </row>
    <row r="10908" spans="1:1" x14ac:dyDescent="0.2">
      <c r="A10908" s="4"/>
    </row>
    <row r="10909" spans="1:1" x14ac:dyDescent="0.2">
      <c r="A10909" s="4"/>
    </row>
    <row r="10910" spans="1:1" x14ac:dyDescent="0.2">
      <c r="A10910" s="4"/>
    </row>
    <row r="10911" spans="1:1" x14ac:dyDescent="0.2">
      <c r="A10911" s="4"/>
    </row>
    <row r="10912" spans="1:1" x14ac:dyDescent="0.2">
      <c r="A10912" s="4"/>
    </row>
    <row r="10913" spans="1:1" x14ac:dyDescent="0.2">
      <c r="A10913" s="4"/>
    </row>
    <row r="10914" spans="1:1" x14ac:dyDescent="0.2">
      <c r="A10914" s="4"/>
    </row>
    <row r="10915" spans="1:1" x14ac:dyDescent="0.2">
      <c r="A10915" s="4"/>
    </row>
    <row r="10916" spans="1:1" x14ac:dyDescent="0.2">
      <c r="A10916" s="4"/>
    </row>
    <row r="10917" spans="1:1" x14ac:dyDescent="0.2">
      <c r="A10917" s="4"/>
    </row>
    <row r="10918" spans="1:1" x14ac:dyDescent="0.2">
      <c r="A10918" s="4"/>
    </row>
    <row r="10919" spans="1:1" x14ac:dyDescent="0.2">
      <c r="A10919" s="4"/>
    </row>
    <row r="10920" spans="1:1" x14ac:dyDescent="0.2">
      <c r="A10920" s="4"/>
    </row>
    <row r="10921" spans="1:1" x14ac:dyDescent="0.2">
      <c r="A10921" s="4"/>
    </row>
    <row r="10922" spans="1:1" x14ac:dyDescent="0.2">
      <c r="A10922" s="4"/>
    </row>
    <row r="10923" spans="1:1" x14ac:dyDescent="0.2">
      <c r="A10923" s="4"/>
    </row>
    <row r="10924" spans="1:1" x14ac:dyDescent="0.2">
      <c r="A10924" s="4"/>
    </row>
    <row r="10925" spans="1:1" x14ac:dyDescent="0.2">
      <c r="A10925" s="4"/>
    </row>
    <row r="10926" spans="1:1" x14ac:dyDescent="0.2">
      <c r="A10926" s="4"/>
    </row>
    <row r="10927" spans="1:1" x14ac:dyDescent="0.2">
      <c r="A10927" s="4"/>
    </row>
    <row r="10928" spans="1:1" x14ac:dyDescent="0.2">
      <c r="A10928" s="4"/>
    </row>
    <row r="10929" spans="1:1" x14ac:dyDescent="0.2">
      <c r="A10929" s="4"/>
    </row>
    <row r="10930" spans="1:1" x14ac:dyDescent="0.2">
      <c r="A10930" s="4"/>
    </row>
    <row r="10931" spans="1:1" x14ac:dyDescent="0.2">
      <c r="A10931" s="4"/>
    </row>
    <row r="10932" spans="1:1" x14ac:dyDescent="0.2">
      <c r="A10932" s="4"/>
    </row>
    <row r="10933" spans="1:1" x14ac:dyDescent="0.2">
      <c r="A10933" s="4"/>
    </row>
    <row r="10934" spans="1:1" x14ac:dyDescent="0.2">
      <c r="A10934" s="4"/>
    </row>
    <row r="10935" spans="1:1" x14ac:dyDescent="0.2">
      <c r="A10935" s="4"/>
    </row>
    <row r="10936" spans="1:1" x14ac:dyDescent="0.2">
      <c r="A10936" s="4"/>
    </row>
    <row r="10937" spans="1:1" x14ac:dyDescent="0.2">
      <c r="A10937" s="4"/>
    </row>
    <row r="10938" spans="1:1" x14ac:dyDescent="0.2">
      <c r="A10938" s="4"/>
    </row>
    <row r="10939" spans="1:1" x14ac:dyDescent="0.2">
      <c r="A10939" s="4"/>
    </row>
    <row r="10940" spans="1:1" x14ac:dyDescent="0.2">
      <c r="A10940" s="4"/>
    </row>
    <row r="10941" spans="1:1" x14ac:dyDescent="0.2">
      <c r="A10941" s="4"/>
    </row>
    <row r="10942" spans="1:1" x14ac:dyDescent="0.2">
      <c r="A10942" s="4"/>
    </row>
    <row r="10943" spans="1:1" x14ac:dyDescent="0.2">
      <c r="A10943" s="4"/>
    </row>
    <row r="10944" spans="1:1" x14ac:dyDescent="0.2">
      <c r="A10944" s="4"/>
    </row>
    <row r="10945" spans="1:1" x14ac:dyDescent="0.2">
      <c r="A10945" s="4"/>
    </row>
    <row r="10946" spans="1:1" x14ac:dyDescent="0.2">
      <c r="A10946" s="4"/>
    </row>
    <row r="10947" spans="1:1" x14ac:dyDescent="0.2">
      <c r="A10947" s="4"/>
    </row>
    <row r="10948" spans="1:1" x14ac:dyDescent="0.2">
      <c r="A10948" s="4"/>
    </row>
    <row r="10949" spans="1:1" x14ac:dyDescent="0.2">
      <c r="A10949" s="4"/>
    </row>
    <row r="10950" spans="1:1" x14ac:dyDescent="0.2">
      <c r="A10950" s="4"/>
    </row>
    <row r="10951" spans="1:1" x14ac:dyDescent="0.2">
      <c r="A10951" s="4"/>
    </row>
    <row r="10952" spans="1:1" x14ac:dyDescent="0.2">
      <c r="A10952" s="4"/>
    </row>
    <row r="10953" spans="1:1" x14ac:dyDescent="0.2">
      <c r="A10953" s="4"/>
    </row>
    <row r="10954" spans="1:1" x14ac:dyDescent="0.2">
      <c r="A10954" s="4"/>
    </row>
    <row r="10955" spans="1:1" x14ac:dyDescent="0.2">
      <c r="A10955" s="4"/>
    </row>
    <row r="10956" spans="1:1" x14ac:dyDescent="0.2">
      <c r="A10956" s="4"/>
    </row>
    <row r="10957" spans="1:1" x14ac:dyDescent="0.2">
      <c r="A10957" s="4"/>
    </row>
    <row r="10958" spans="1:1" x14ac:dyDescent="0.2">
      <c r="A10958" s="4"/>
    </row>
    <row r="10959" spans="1:1" x14ac:dyDescent="0.2">
      <c r="A10959" s="4"/>
    </row>
    <row r="10960" spans="1:1" x14ac:dyDescent="0.2">
      <c r="A10960" s="4"/>
    </row>
    <row r="10961" spans="1:1" x14ac:dyDescent="0.2">
      <c r="A10961" s="4"/>
    </row>
    <row r="10962" spans="1:1" x14ac:dyDescent="0.2">
      <c r="A10962" s="4"/>
    </row>
    <row r="10963" spans="1:1" x14ac:dyDescent="0.2">
      <c r="A10963" s="4"/>
    </row>
    <row r="10964" spans="1:1" x14ac:dyDescent="0.2">
      <c r="A10964" s="4"/>
    </row>
    <row r="10965" spans="1:1" x14ac:dyDescent="0.2">
      <c r="A10965" s="4"/>
    </row>
    <row r="10966" spans="1:1" x14ac:dyDescent="0.2">
      <c r="A10966" s="4"/>
    </row>
    <row r="10967" spans="1:1" x14ac:dyDescent="0.2">
      <c r="A10967" s="4"/>
    </row>
    <row r="10968" spans="1:1" x14ac:dyDescent="0.2">
      <c r="A10968" s="4"/>
    </row>
    <row r="10969" spans="1:1" x14ac:dyDescent="0.2">
      <c r="A10969" s="4"/>
    </row>
    <row r="10970" spans="1:1" x14ac:dyDescent="0.2">
      <c r="A10970" s="4"/>
    </row>
    <row r="10971" spans="1:1" x14ac:dyDescent="0.2">
      <c r="A10971" s="4"/>
    </row>
    <row r="10972" spans="1:1" x14ac:dyDescent="0.2">
      <c r="A10972" s="4"/>
    </row>
    <row r="10973" spans="1:1" x14ac:dyDescent="0.2">
      <c r="A10973" s="4"/>
    </row>
    <row r="10974" spans="1:1" x14ac:dyDescent="0.2">
      <c r="A10974" s="4"/>
    </row>
    <row r="10975" spans="1:1" x14ac:dyDescent="0.2">
      <c r="A10975" s="4"/>
    </row>
    <row r="10976" spans="1:1" x14ac:dyDescent="0.2">
      <c r="A10976" s="4"/>
    </row>
    <row r="10977" spans="1:1" x14ac:dyDescent="0.2">
      <c r="A10977" s="4"/>
    </row>
    <row r="10978" spans="1:1" x14ac:dyDescent="0.2">
      <c r="A10978" s="4"/>
    </row>
    <row r="10979" spans="1:1" x14ac:dyDescent="0.2">
      <c r="A10979" s="4"/>
    </row>
    <row r="10980" spans="1:1" x14ac:dyDescent="0.2">
      <c r="A10980" s="4"/>
    </row>
    <row r="10981" spans="1:1" x14ac:dyDescent="0.2">
      <c r="A10981" s="4"/>
    </row>
    <row r="10982" spans="1:1" x14ac:dyDescent="0.2">
      <c r="A10982" s="4"/>
    </row>
    <row r="10983" spans="1:1" x14ac:dyDescent="0.2">
      <c r="A10983" s="4"/>
    </row>
    <row r="10984" spans="1:1" x14ac:dyDescent="0.2">
      <c r="A10984" s="4"/>
    </row>
    <row r="10985" spans="1:1" x14ac:dyDescent="0.2">
      <c r="A10985" s="4"/>
    </row>
    <row r="10986" spans="1:1" x14ac:dyDescent="0.2">
      <c r="A10986" s="4"/>
    </row>
    <row r="10987" spans="1:1" x14ac:dyDescent="0.2">
      <c r="A10987" s="4"/>
    </row>
    <row r="10988" spans="1:1" x14ac:dyDescent="0.2">
      <c r="A10988" s="4"/>
    </row>
    <row r="10989" spans="1:1" x14ac:dyDescent="0.2">
      <c r="A10989" s="4"/>
    </row>
    <row r="10990" spans="1:1" x14ac:dyDescent="0.2">
      <c r="A10990" s="4"/>
    </row>
    <row r="10991" spans="1:1" x14ac:dyDescent="0.2">
      <c r="A10991" s="4"/>
    </row>
    <row r="10992" spans="1:1" x14ac:dyDescent="0.2">
      <c r="A10992" s="4"/>
    </row>
    <row r="10993" spans="1:1" x14ac:dyDescent="0.2">
      <c r="A10993" s="4"/>
    </row>
    <row r="10994" spans="1:1" x14ac:dyDescent="0.2">
      <c r="A10994" s="4"/>
    </row>
    <row r="10995" spans="1:1" x14ac:dyDescent="0.2">
      <c r="A10995" s="4"/>
    </row>
    <row r="10996" spans="1:1" x14ac:dyDescent="0.2">
      <c r="A10996" s="4"/>
    </row>
    <row r="10997" spans="1:1" x14ac:dyDescent="0.2">
      <c r="A10997" s="4"/>
    </row>
    <row r="10998" spans="1:1" x14ac:dyDescent="0.2">
      <c r="A10998" s="4"/>
    </row>
    <row r="10999" spans="1:1" x14ac:dyDescent="0.2">
      <c r="A10999" s="4"/>
    </row>
    <row r="11000" spans="1:1" x14ac:dyDescent="0.2">
      <c r="A11000" s="4"/>
    </row>
    <row r="11001" spans="1:1" x14ac:dyDescent="0.2">
      <c r="A11001" s="4"/>
    </row>
    <row r="11002" spans="1:1" x14ac:dyDescent="0.2">
      <c r="A11002" s="4"/>
    </row>
    <row r="11003" spans="1:1" x14ac:dyDescent="0.2">
      <c r="A11003" s="4"/>
    </row>
    <row r="11004" spans="1:1" x14ac:dyDescent="0.2">
      <c r="A11004" s="4"/>
    </row>
    <row r="11005" spans="1:1" x14ac:dyDescent="0.2">
      <c r="A11005" s="4"/>
    </row>
    <row r="11006" spans="1:1" x14ac:dyDescent="0.2">
      <c r="A11006" s="4"/>
    </row>
    <row r="11007" spans="1:1" x14ac:dyDescent="0.2">
      <c r="A11007" s="4"/>
    </row>
    <row r="11008" spans="1:1" x14ac:dyDescent="0.2">
      <c r="A11008" s="4"/>
    </row>
    <row r="11009" spans="1:1" x14ac:dyDescent="0.2">
      <c r="A11009" s="4"/>
    </row>
    <row r="11010" spans="1:1" x14ac:dyDescent="0.2">
      <c r="A11010" s="4"/>
    </row>
    <row r="11011" spans="1:1" x14ac:dyDescent="0.2">
      <c r="A11011" s="4"/>
    </row>
    <row r="11012" spans="1:1" x14ac:dyDescent="0.2">
      <c r="A11012" s="4"/>
    </row>
    <row r="11013" spans="1:1" x14ac:dyDescent="0.2">
      <c r="A11013" s="4"/>
    </row>
    <row r="11014" spans="1:1" x14ac:dyDescent="0.2">
      <c r="A11014" s="4"/>
    </row>
    <row r="11015" spans="1:1" x14ac:dyDescent="0.2">
      <c r="A11015" s="4"/>
    </row>
    <row r="11016" spans="1:1" x14ac:dyDescent="0.2">
      <c r="A11016" s="4"/>
    </row>
    <row r="11017" spans="1:1" x14ac:dyDescent="0.2">
      <c r="A11017" s="4"/>
    </row>
    <row r="11018" spans="1:1" x14ac:dyDescent="0.2">
      <c r="A11018" s="4"/>
    </row>
    <row r="11019" spans="1:1" x14ac:dyDescent="0.2">
      <c r="A11019" s="4"/>
    </row>
    <row r="11020" spans="1:1" x14ac:dyDescent="0.2">
      <c r="A11020" s="4"/>
    </row>
    <row r="11021" spans="1:1" x14ac:dyDescent="0.2">
      <c r="A11021" s="4"/>
    </row>
    <row r="11022" spans="1:1" x14ac:dyDescent="0.2">
      <c r="A11022" s="4"/>
    </row>
    <row r="11023" spans="1:1" x14ac:dyDescent="0.2">
      <c r="A11023" s="4"/>
    </row>
    <row r="11024" spans="1:1" x14ac:dyDescent="0.2">
      <c r="A11024" s="4"/>
    </row>
    <row r="11025" spans="1:1" x14ac:dyDescent="0.2">
      <c r="A11025" s="4"/>
    </row>
    <row r="11026" spans="1:1" x14ac:dyDescent="0.2">
      <c r="A11026" s="4"/>
    </row>
    <row r="11027" spans="1:1" x14ac:dyDescent="0.2">
      <c r="A11027" s="4"/>
    </row>
    <row r="11028" spans="1:1" x14ac:dyDescent="0.2">
      <c r="A11028" s="4"/>
    </row>
    <row r="11029" spans="1:1" x14ac:dyDescent="0.2">
      <c r="A11029" s="4"/>
    </row>
    <row r="11030" spans="1:1" x14ac:dyDescent="0.2">
      <c r="A11030" s="4"/>
    </row>
    <row r="11031" spans="1:1" x14ac:dyDescent="0.2">
      <c r="A11031" s="4"/>
    </row>
    <row r="11032" spans="1:1" x14ac:dyDescent="0.2">
      <c r="A11032" s="4"/>
    </row>
    <row r="11033" spans="1:1" x14ac:dyDescent="0.2">
      <c r="A11033" s="4"/>
    </row>
    <row r="11034" spans="1:1" x14ac:dyDescent="0.2">
      <c r="A11034" s="4"/>
    </row>
    <row r="11035" spans="1:1" x14ac:dyDescent="0.2">
      <c r="A11035" s="4"/>
    </row>
    <row r="11036" spans="1:1" x14ac:dyDescent="0.2">
      <c r="A11036" s="4"/>
    </row>
    <row r="11037" spans="1:1" x14ac:dyDescent="0.2">
      <c r="A11037" s="4"/>
    </row>
    <row r="11038" spans="1:1" x14ac:dyDescent="0.2">
      <c r="A11038" s="4"/>
    </row>
    <row r="11039" spans="1:1" x14ac:dyDescent="0.2">
      <c r="A11039" s="4"/>
    </row>
    <row r="11040" spans="1:1" x14ac:dyDescent="0.2">
      <c r="A11040" s="4"/>
    </row>
    <row r="11041" spans="1:1" x14ac:dyDescent="0.2">
      <c r="A11041" s="4"/>
    </row>
    <row r="11042" spans="1:1" x14ac:dyDescent="0.2">
      <c r="A11042" s="4"/>
    </row>
    <row r="11043" spans="1:1" x14ac:dyDescent="0.2">
      <c r="A11043" s="4"/>
    </row>
    <row r="11044" spans="1:1" x14ac:dyDescent="0.2">
      <c r="A11044" s="4"/>
    </row>
    <row r="11045" spans="1:1" x14ac:dyDescent="0.2">
      <c r="A11045" s="4"/>
    </row>
    <row r="11046" spans="1:1" x14ac:dyDescent="0.2">
      <c r="A11046" s="4"/>
    </row>
    <row r="11047" spans="1:1" x14ac:dyDescent="0.2">
      <c r="A11047" s="4"/>
    </row>
    <row r="11048" spans="1:1" x14ac:dyDescent="0.2">
      <c r="A11048" s="4"/>
    </row>
    <row r="11049" spans="1:1" x14ac:dyDescent="0.2">
      <c r="A11049" s="4"/>
    </row>
    <row r="11050" spans="1:1" x14ac:dyDescent="0.2">
      <c r="A11050" s="4"/>
    </row>
    <row r="11051" spans="1:1" x14ac:dyDescent="0.2">
      <c r="A11051" s="4"/>
    </row>
    <row r="11052" spans="1:1" x14ac:dyDescent="0.2">
      <c r="A11052" s="4"/>
    </row>
    <row r="11053" spans="1:1" x14ac:dyDescent="0.2">
      <c r="A11053" s="4"/>
    </row>
    <row r="11054" spans="1:1" x14ac:dyDescent="0.2">
      <c r="A11054" s="4"/>
    </row>
    <row r="11055" spans="1:1" x14ac:dyDescent="0.2">
      <c r="A11055" s="4"/>
    </row>
    <row r="11056" spans="1:1" x14ac:dyDescent="0.2">
      <c r="A11056" s="4"/>
    </row>
    <row r="11057" spans="1:1" x14ac:dyDescent="0.2">
      <c r="A11057" s="4"/>
    </row>
    <row r="11058" spans="1:1" x14ac:dyDescent="0.2">
      <c r="A11058" s="4"/>
    </row>
    <row r="11059" spans="1:1" x14ac:dyDescent="0.2">
      <c r="A11059" s="4"/>
    </row>
    <row r="11060" spans="1:1" x14ac:dyDescent="0.2">
      <c r="A11060" s="4"/>
    </row>
    <row r="11061" spans="1:1" x14ac:dyDescent="0.2">
      <c r="A11061" s="4"/>
    </row>
    <row r="11062" spans="1:1" x14ac:dyDescent="0.2">
      <c r="A11062" s="4"/>
    </row>
    <row r="11063" spans="1:1" x14ac:dyDescent="0.2">
      <c r="A11063" s="4"/>
    </row>
    <row r="11064" spans="1:1" x14ac:dyDescent="0.2">
      <c r="A11064" s="4"/>
    </row>
    <row r="11065" spans="1:1" x14ac:dyDescent="0.2">
      <c r="A11065" s="4"/>
    </row>
    <row r="11066" spans="1:1" x14ac:dyDescent="0.2">
      <c r="A11066" s="4"/>
    </row>
    <row r="11067" spans="1:1" x14ac:dyDescent="0.2">
      <c r="A11067" s="4"/>
    </row>
    <row r="11068" spans="1:1" x14ac:dyDescent="0.2">
      <c r="A11068" s="4"/>
    </row>
    <row r="11069" spans="1:1" x14ac:dyDescent="0.2">
      <c r="A11069" s="4"/>
    </row>
    <row r="11070" spans="1:1" x14ac:dyDescent="0.2">
      <c r="A11070" s="4"/>
    </row>
    <row r="11071" spans="1:1" x14ac:dyDescent="0.2">
      <c r="A11071" s="4"/>
    </row>
    <row r="11072" spans="1:1" x14ac:dyDescent="0.2">
      <c r="A11072" s="4"/>
    </row>
    <row r="11073" spans="1:1" x14ac:dyDescent="0.2">
      <c r="A11073" s="4"/>
    </row>
    <row r="11074" spans="1:1" x14ac:dyDescent="0.2">
      <c r="A11074" s="4"/>
    </row>
    <row r="11075" spans="1:1" x14ac:dyDescent="0.2">
      <c r="A11075" s="4"/>
    </row>
    <row r="11076" spans="1:1" x14ac:dyDescent="0.2">
      <c r="A11076" s="4"/>
    </row>
    <row r="11077" spans="1:1" x14ac:dyDescent="0.2">
      <c r="A11077" s="4"/>
    </row>
    <row r="11078" spans="1:1" x14ac:dyDescent="0.2">
      <c r="A11078" s="4"/>
    </row>
    <row r="11079" spans="1:1" x14ac:dyDescent="0.2">
      <c r="A11079" s="4"/>
    </row>
    <row r="11080" spans="1:1" x14ac:dyDescent="0.2">
      <c r="A11080" s="4"/>
    </row>
    <row r="11081" spans="1:1" x14ac:dyDescent="0.2">
      <c r="A11081" s="4"/>
    </row>
    <row r="11082" spans="1:1" x14ac:dyDescent="0.2">
      <c r="A11082" s="4"/>
    </row>
    <row r="11083" spans="1:1" x14ac:dyDescent="0.2">
      <c r="A11083" s="4"/>
    </row>
    <row r="11084" spans="1:1" x14ac:dyDescent="0.2">
      <c r="A11084" s="4"/>
    </row>
    <row r="11085" spans="1:1" x14ac:dyDescent="0.2">
      <c r="A11085" s="4"/>
    </row>
    <row r="11086" spans="1:1" x14ac:dyDescent="0.2">
      <c r="A11086" s="4"/>
    </row>
    <row r="11087" spans="1:1" x14ac:dyDescent="0.2">
      <c r="A11087" s="4"/>
    </row>
    <row r="11088" spans="1:1" x14ac:dyDescent="0.2">
      <c r="A11088" s="4"/>
    </row>
    <row r="11089" spans="1:1" x14ac:dyDescent="0.2">
      <c r="A11089" s="4"/>
    </row>
    <row r="11090" spans="1:1" x14ac:dyDescent="0.2">
      <c r="A11090" s="4"/>
    </row>
    <row r="11091" spans="1:1" x14ac:dyDescent="0.2">
      <c r="A11091" s="4"/>
    </row>
    <row r="11092" spans="1:1" x14ac:dyDescent="0.2">
      <c r="A11092" s="4"/>
    </row>
    <row r="11093" spans="1:1" x14ac:dyDescent="0.2">
      <c r="A11093" s="4"/>
    </row>
    <row r="11094" spans="1:1" x14ac:dyDescent="0.2">
      <c r="A11094" s="4"/>
    </row>
    <row r="11095" spans="1:1" x14ac:dyDescent="0.2">
      <c r="A11095" s="4"/>
    </row>
    <row r="11096" spans="1:1" x14ac:dyDescent="0.2">
      <c r="A11096" s="4"/>
    </row>
    <row r="11097" spans="1:1" x14ac:dyDescent="0.2">
      <c r="A11097" s="4"/>
    </row>
    <row r="11098" spans="1:1" x14ac:dyDescent="0.2">
      <c r="A11098" s="4"/>
    </row>
    <row r="11099" spans="1:1" x14ac:dyDescent="0.2">
      <c r="A11099" s="4"/>
    </row>
    <row r="11100" spans="1:1" x14ac:dyDescent="0.2">
      <c r="A11100" s="4"/>
    </row>
    <row r="11101" spans="1:1" x14ac:dyDescent="0.2">
      <c r="A11101" s="4"/>
    </row>
    <row r="11102" spans="1:1" x14ac:dyDescent="0.2">
      <c r="A11102" s="4"/>
    </row>
    <row r="11103" spans="1:1" x14ac:dyDescent="0.2">
      <c r="A11103" s="4"/>
    </row>
    <row r="11104" spans="1:1" x14ac:dyDescent="0.2">
      <c r="A11104" s="4"/>
    </row>
    <row r="11105" spans="1:1" x14ac:dyDescent="0.2">
      <c r="A11105" s="4"/>
    </row>
    <row r="11106" spans="1:1" x14ac:dyDescent="0.2">
      <c r="A11106" s="4"/>
    </row>
    <row r="11107" spans="1:1" x14ac:dyDescent="0.2">
      <c r="A11107" s="4"/>
    </row>
    <row r="11108" spans="1:1" x14ac:dyDescent="0.2">
      <c r="A11108" s="4"/>
    </row>
    <row r="11109" spans="1:1" x14ac:dyDescent="0.2">
      <c r="A11109" s="4"/>
    </row>
    <row r="11110" spans="1:1" x14ac:dyDescent="0.2">
      <c r="A11110" s="4"/>
    </row>
    <row r="11111" spans="1:1" x14ac:dyDescent="0.2">
      <c r="A11111" s="4"/>
    </row>
    <row r="11112" spans="1:1" x14ac:dyDescent="0.2">
      <c r="A11112" s="4"/>
    </row>
    <row r="11113" spans="1:1" x14ac:dyDescent="0.2">
      <c r="A11113" s="4"/>
    </row>
    <row r="11114" spans="1:1" x14ac:dyDescent="0.2">
      <c r="A11114" s="4"/>
    </row>
    <row r="11115" spans="1:1" x14ac:dyDescent="0.2">
      <c r="A11115" s="4"/>
    </row>
    <row r="11116" spans="1:1" x14ac:dyDescent="0.2">
      <c r="A11116" s="4"/>
    </row>
    <row r="11117" spans="1:1" x14ac:dyDescent="0.2">
      <c r="A11117" s="4"/>
    </row>
    <row r="11118" spans="1:1" x14ac:dyDescent="0.2">
      <c r="A11118" s="4"/>
    </row>
    <row r="11119" spans="1:1" x14ac:dyDescent="0.2">
      <c r="A11119" s="4"/>
    </row>
    <row r="11120" spans="1:1" x14ac:dyDescent="0.2">
      <c r="A11120" s="4"/>
    </row>
    <row r="11121" spans="1:1" x14ac:dyDescent="0.2">
      <c r="A11121" s="4"/>
    </row>
    <row r="11122" spans="1:1" x14ac:dyDescent="0.2">
      <c r="A11122" s="4"/>
    </row>
    <row r="11123" spans="1:1" x14ac:dyDescent="0.2">
      <c r="A11123" s="4"/>
    </row>
    <row r="11124" spans="1:1" x14ac:dyDescent="0.2">
      <c r="A11124" s="4"/>
    </row>
    <row r="11125" spans="1:1" x14ac:dyDescent="0.2">
      <c r="A11125" s="4"/>
    </row>
    <row r="11126" spans="1:1" x14ac:dyDescent="0.2">
      <c r="A11126" s="4"/>
    </row>
    <row r="11127" spans="1:1" x14ac:dyDescent="0.2">
      <c r="A11127" s="4"/>
    </row>
    <row r="11128" spans="1:1" x14ac:dyDescent="0.2">
      <c r="A11128" s="4"/>
    </row>
    <row r="11129" spans="1:1" x14ac:dyDescent="0.2">
      <c r="A11129" s="4"/>
    </row>
    <row r="11130" spans="1:1" x14ac:dyDescent="0.2">
      <c r="A11130" s="4"/>
    </row>
    <row r="11131" spans="1:1" x14ac:dyDescent="0.2">
      <c r="A11131" s="4"/>
    </row>
    <row r="11132" spans="1:1" x14ac:dyDescent="0.2">
      <c r="A11132" s="4"/>
    </row>
    <row r="11133" spans="1:1" x14ac:dyDescent="0.2">
      <c r="A11133" s="4"/>
    </row>
    <row r="11134" spans="1:1" x14ac:dyDescent="0.2">
      <c r="A11134" s="4"/>
    </row>
    <row r="11135" spans="1:1" x14ac:dyDescent="0.2">
      <c r="A11135" s="4"/>
    </row>
    <row r="11136" spans="1:1" x14ac:dyDescent="0.2">
      <c r="A11136" s="4"/>
    </row>
    <row r="11137" spans="1:1" x14ac:dyDescent="0.2">
      <c r="A11137" s="4"/>
    </row>
    <row r="11138" spans="1:1" x14ac:dyDescent="0.2">
      <c r="A11138" s="4"/>
    </row>
    <row r="11139" spans="1:1" x14ac:dyDescent="0.2">
      <c r="A11139" s="4"/>
    </row>
    <row r="11140" spans="1:1" x14ac:dyDescent="0.2">
      <c r="A11140" s="4"/>
    </row>
    <row r="11141" spans="1:1" x14ac:dyDescent="0.2">
      <c r="A11141" s="4"/>
    </row>
    <row r="11142" spans="1:1" x14ac:dyDescent="0.2">
      <c r="A11142" s="4"/>
    </row>
    <row r="11143" spans="1:1" x14ac:dyDescent="0.2">
      <c r="A11143" s="4"/>
    </row>
    <row r="11144" spans="1:1" x14ac:dyDescent="0.2">
      <c r="A11144" s="4"/>
    </row>
    <row r="11145" spans="1:1" x14ac:dyDescent="0.2">
      <c r="A11145" s="4"/>
    </row>
    <row r="11146" spans="1:1" x14ac:dyDescent="0.2">
      <c r="A11146" s="4"/>
    </row>
    <row r="11147" spans="1:1" x14ac:dyDescent="0.2">
      <c r="A11147" s="4"/>
    </row>
    <row r="11148" spans="1:1" x14ac:dyDescent="0.2">
      <c r="A11148" s="4"/>
    </row>
    <row r="11149" spans="1:1" x14ac:dyDescent="0.2">
      <c r="A11149" s="4"/>
    </row>
    <row r="11150" spans="1:1" x14ac:dyDescent="0.2">
      <c r="A11150" s="4"/>
    </row>
    <row r="11151" spans="1:1" x14ac:dyDescent="0.2">
      <c r="A11151" s="4"/>
    </row>
    <row r="11152" spans="1:1" x14ac:dyDescent="0.2">
      <c r="A11152" s="4"/>
    </row>
    <row r="11153" spans="1:1" x14ac:dyDescent="0.2">
      <c r="A11153" s="4"/>
    </row>
    <row r="11154" spans="1:1" x14ac:dyDescent="0.2">
      <c r="A11154" s="4"/>
    </row>
    <row r="11155" spans="1:1" x14ac:dyDescent="0.2">
      <c r="A11155" s="4"/>
    </row>
    <row r="11156" spans="1:1" x14ac:dyDescent="0.2">
      <c r="A11156" s="4"/>
    </row>
    <row r="11157" spans="1:1" x14ac:dyDescent="0.2">
      <c r="A11157" s="4"/>
    </row>
    <row r="11158" spans="1:1" x14ac:dyDescent="0.2">
      <c r="A11158" s="4"/>
    </row>
    <row r="11159" spans="1:1" x14ac:dyDescent="0.2">
      <c r="A11159" s="4"/>
    </row>
    <row r="11160" spans="1:1" x14ac:dyDescent="0.2">
      <c r="A11160" s="4"/>
    </row>
    <row r="11161" spans="1:1" x14ac:dyDescent="0.2">
      <c r="A11161" s="4"/>
    </row>
    <row r="11162" spans="1:1" x14ac:dyDescent="0.2">
      <c r="A11162" s="4"/>
    </row>
    <row r="11163" spans="1:1" x14ac:dyDescent="0.2">
      <c r="A11163" s="4"/>
    </row>
    <row r="11164" spans="1:1" x14ac:dyDescent="0.2">
      <c r="A11164" s="4"/>
    </row>
    <row r="11165" spans="1:1" x14ac:dyDescent="0.2">
      <c r="A11165" s="4"/>
    </row>
    <row r="11166" spans="1:1" x14ac:dyDescent="0.2">
      <c r="A11166" s="4"/>
    </row>
    <row r="11167" spans="1:1" x14ac:dyDescent="0.2">
      <c r="A11167" s="4"/>
    </row>
    <row r="11168" spans="1:1" x14ac:dyDescent="0.2">
      <c r="A11168" s="4"/>
    </row>
    <row r="11169" spans="1:1" x14ac:dyDescent="0.2">
      <c r="A11169" s="4"/>
    </row>
    <row r="11170" spans="1:1" x14ac:dyDescent="0.2">
      <c r="A11170" s="4"/>
    </row>
    <row r="11171" spans="1:1" x14ac:dyDescent="0.2">
      <c r="A11171" s="4"/>
    </row>
    <row r="11172" spans="1:1" x14ac:dyDescent="0.2">
      <c r="A11172" s="4"/>
    </row>
    <row r="11173" spans="1:1" x14ac:dyDescent="0.2">
      <c r="A11173" s="4"/>
    </row>
    <row r="11174" spans="1:1" x14ac:dyDescent="0.2">
      <c r="A11174" s="4"/>
    </row>
    <row r="11175" spans="1:1" x14ac:dyDescent="0.2">
      <c r="A11175" s="4"/>
    </row>
    <row r="11176" spans="1:1" x14ac:dyDescent="0.2">
      <c r="A11176" s="4"/>
    </row>
    <row r="11177" spans="1:1" x14ac:dyDescent="0.2">
      <c r="A11177" s="4"/>
    </row>
    <row r="11178" spans="1:1" x14ac:dyDescent="0.2">
      <c r="A11178" s="4"/>
    </row>
    <row r="11179" spans="1:1" x14ac:dyDescent="0.2">
      <c r="A11179" s="4"/>
    </row>
    <row r="11180" spans="1:1" x14ac:dyDescent="0.2">
      <c r="A11180" s="4"/>
    </row>
    <row r="11181" spans="1:1" x14ac:dyDescent="0.2">
      <c r="A11181" s="4"/>
    </row>
    <row r="11182" spans="1:1" x14ac:dyDescent="0.2">
      <c r="A11182" s="4"/>
    </row>
    <row r="11183" spans="1:1" x14ac:dyDescent="0.2">
      <c r="A11183" s="4"/>
    </row>
    <row r="11184" spans="1:1" x14ac:dyDescent="0.2">
      <c r="A11184" s="4"/>
    </row>
    <row r="11185" spans="1:1" x14ac:dyDescent="0.2">
      <c r="A11185" s="4"/>
    </row>
    <row r="11186" spans="1:1" x14ac:dyDescent="0.2">
      <c r="A11186" s="4"/>
    </row>
    <row r="11187" spans="1:1" x14ac:dyDescent="0.2">
      <c r="A11187" s="4"/>
    </row>
    <row r="11188" spans="1:1" x14ac:dyDescent="0.2">
      <c r="A11188" s="4"/>
    </row>
    <row r="11189" spans="1:1" x14ac:dyDescent="0.2">
      <c r="A11189" s="4"/>
    </row>
    <row r="11190" spans="1:1" x14ac:dyDescent="0.2">
      <c r="A11190" s="4"/>
    </row>
    <row r="11191" spans="1:1" x14ac:dyDescent="0.2">
      <c r="A11191" s="4"/>
    </row>
    <row r="11192" spans="1:1" x14ac:dyDescent="0.2">
      <c r="A11192" s="4"/>
    </row>
    <row r="11193" spans="1:1" x14ac:dyDescent="0.2">
      <c r="A11193" s="4"/>
    </row>
    <row r="11194" spans="1:1" x14ac:dyDescent="0.2">
      <c r="A11194" s="4"/>
    </row>
    <row r="11195" spans="1:1" x14ac:dyDescent="0.2">
      <c r="A11195" s="4"/>
    </row>
    <row r="11196" spans="1:1" x14ac:dyDescent="0.2">
      <c r="A11196" s="4"/>
    </row>
    <row r="11197" spans="1:1" x14ac:dyDescent="0.2">
      <c r="A11197" s="4"/>
    </row>
    <row r="11198" spans="1:1" x14ac:dyDescent="0.2">
      <c r="A11198" s="4"/>
    </row>
    <row r="11199" spans="1:1" x14ac:dyDescent="0.2">
      <c r="A11199" s="4"/>
    </row>
    <row r="11200" spans="1:1" x14ac:dyDescent="0.2">
      <c r="A11200" s="4"/>
    </row>
    <row r="11201" spans="1:1" x14ac:dyDescent="0.2">
      <c r="A11201" s="4"/>
    </row>
    <row r="11202" spans="1:1" x14ac:dyDescent="0.2">
      <c r="A11202" s="4"/>
    </row>
    <row r="11203" spans="1:1" x14ac:dyDescent="0.2">
      <c r="A11203" s="4"/>
    </row>
    <row r="11204" spans="1:1" x14ac:dyDescent="0.2">
      <c r="A11204" s="4"/>
    </row>
    <row r="11205" spans="1:1" x14ac:dyDescent="0.2">
      <c r="A11205" s="4"/>
    </row>
    <row r="11206" spans="1:1" x14ac:dyDescent="0.2">
      <c r="A11206" s="4"/>
    </row>
    <row r="11207" spans="1:1" x14ac:dyDescent="0.2">
      <c r="A11207" s="4"/>
    </row>
    <row r="11208" spans="1:1" x14ac:dyDescent="0.2">
      <c r="A11208" s="4"/>
    </row>
    <row r="11209" spans="1:1" x14ac:dyDescent="0.2">
      <c r="A11209" s="4"/>
    </row>
    <row r="11210" spans="1:1" x14ac:dyDescent="0.2">
      <c r="A11210" s="4"/>
    </row>
    <row r="11211" spans="1:1" x14ac:dyDescent="0.2">
      <c r="A11211" s="4"/>
    </row>
    <row r="11212" spans="1:1" x14ac:dyDescent="0.2">
      <c r="A11212" s="4"/>
    </row>
    <row r="11213" spans="1:1" x14ac:dyDescent="0.2">
      <c r="A11213" s="4"/>
    </row>
    <row r="11214" spans="1:1" x14ac:dyDescent="0.2">
      <c r="A11214" s="4"/>
    </row>
    <row r="11215" spans="1:1" x14ac:dyDescent="0.2">
      <c r="A11215" s="4"/>
    </row>
    <row r="11216" spans="1:1" x14ac:dyDescent="0.2">
      <c r="A11216" s="4"/>
    </row>
    <row r="11217" spans="1:1" x14ac:dyDescent="0.2">
      <c r="A11217" s="4"/>
    </row>
    <row r="11218" spans="1:1" x14ac:dyDescent="0.2">
      <c r="A11218" s="4"/>
    </row>
    <row r="11219" spans="1:1" x14ac:dyDescent="0.2">
      <c r="A11219" s="4"/>
    </row>
    <row r="11220" spans="1:1" x14ac:dyDescent="0.2">
      <c r="A11220" s="4"/>
    </row>
    <row r="11221" spans="1:1" x14ac:dyDescent="0.2">
      <c r="A11221" s="4"/>
    </row>
    <row r="11222" spans="1:1" x14ac:dyDescent="0.2">
      <c r="A11222" s="4"/>
    </row>
    <row r="11223" spans="1:1" x14ac:dyDescent="0.2">
      <c r="A11223" s="4"/>
    </row>
    <row r="11224" spans="1:1" x14ac:dyDescent="0.2">
      <c r="A11224" s="4"/>
    </row>
    <row r="11225" spans="1:1" x14ac:dyDescent="0.2">
      <c r="A11225" s="4"/>
    </row>
    <row r="11226" spans="1:1" x14ac:dyDescent="0.2">
      <c r="A11226" s="4"/>
    </row>
    <row r="11227" spans="1:1" x14ac:dyDescent="0.2">
      <c r="A11227" s="4"/>
    </row>
    <row r="11228" spans="1:1" x14ac:dyDescent="0.2">
      <c r="A11228" s="4"/>
    </row>
    <row r="11229" spans="1:1" x14ac:dyDescent="0.2">
      <c r="A11229" s="4"/>
    </row>
    <row r="11230" spans="1:1" x14ac:dyDescent="0.2">
      <c r="A11230" s="4"/>
    </row>
    <row r="11231" spans="1:1" x14ac:dyDescent="0.2">
      <c r="A11231" s="4"/>
    </row>
    <row r="11232" spans="1:1" x14ac:dyDescent="0.2">
      <c r="A11232" s="4"/>
    </row>
    <row r="11233" spans="1:1" x14ac:dyDescent="0.2">
      <c r="A11233" s="4"/>
    </row>
    <row r="11234" spans="1:1" x14ac:dyDescent="0.2">
      <c r="A11234" s="4"/>
    </row>
    <row r="11235" spans="1:1" x14ac:dyDescent="0.2">
      <c r="A11235" s="4"/>
    </row>
    <row r="11236" spans="1:1" x14ac:dyDescent="0.2">
      <c r="A11236" s="4"/>
    </row>
    <row r="11237" spans="1:1" x14ac:dyDescent="0.2">
      <c r="A11237" s="4"/>
    </row>
    <row r="11238" spans="1:1" x14ac:dyDescent="0.2">
      <c r="A11238" s="4"/>
    </row>
    <row r="11239" spans="1:1" x14ac:dyDescent="0.2">
      <c r="A11239" s="4"/>
    </row>
    <row r="11240" spans="1:1" x14ac:dyDescent="0.2">
      <c r="A11240" s="4"/>
    </row>
    <row r="11241" spans="1:1" x14ac:dyDescent="0.2">
      <c r="A11241" s="4"/>
    </row>
    <row r="11242" spans="1:1" x14ac:dyDescent="0.2">
      <c r="A11242" s="4"/>
    </row>
    <row r="11243" spans="1:1" x14ac:dyDescent="0.2">
      <c r="A11243" s="4"/>
    </row>
    <row r="11244" spans="1:1" x14ac:dyDescent="0.2">
      <c r="A11244" s="4"/>
    </row>
    <row r="11245" spans="1:1" x14ac:dyDescent="0.2">
      <c r="A11245" s="4"/>
    </row>
    <row r="11246" spans="1:1" x14ac:dyDescent="0.2">
      <c r="A11246" s="4"/>
    </row>
    <row r="11247" spans="1:1" x14ac:dyDescent="0.2">
      <c r="A11247" s="4"/>
    </row>
    <row r="11248" spans="1:1" x14ac:dyDescent="0.2">
      <c r="A11248" s="4"/>
    </row>
    <row r="11249" spans="1:1" x14ac:dyDescent="0.2">
      <c r="A11249" s="4"/>
    </row>
    <row r="11250" spans="1:1" x14ac:dyDescent="0.2">
      <c r="A11250" s="4"/>
    </row>
    <row r="11251" spans="1:1" x14ac:dyDescent="0.2">
      <c r="A11251" s="4"/>
    </row>
    <row r="11252" spans="1:1" x14ac:dyDescent="0.2">
      <c r="A11252" s="4"/>
    </row>
    <row r="11253" spans="1:1" x14ac:dyDescent="0.2">
      <c r="A11253" s="4"/>
    </row>
    <row r="11254" spans="1:1" x14ac:dyDescent="0.2">
      <c r="A11254" s="4"/>
    </row>
    <row r="11255" spans="1:1" x14ac:dyDescent="0.2">
      <c r="A11255" s="4"/>
    </row>
    <row r="11256" spans="1:1" x14ac:dyDescent="0.2">
      <c r="A11256" s="4"/>
    </row>
    <row r="11257" spans="1:1" x14ac:dyDescent="0.2">
      <c r="A11257" s="4"/>
    </row>
    <row r="11258" spans="1:1" x14ac:dyDescent="0.2">
      <c r="A11258" s="4"/>
    </row>
    <row r="11259" spans="1:1" x14ac:dyDescent="0.2">
      <c r="A11259" s="4"/>
    </row>
    <row r="11260" spans="1:1" x14ac:dyDescent="0.2">
      <c r="A11260" s="4"/>
    </row>
    <row r="11261" spans="1:1" x14ac:dyDescent="0.2">
      <c r="A11261" s="4"/>
    </row>
    <row r="11262" spans="1:1" x14ac:dyDescent="0.2">
      <c r="A11262" s="4"/>
    </row>
    <row r="11263" spans="1:1" x14ac:dyDescent="0.2">
      <c r="A11263" s="4"/>
    </row>
    <row r="11264" spans="1:1" x14ac:dyDescent="0.2">
      <c r="A11264" s="4"/>
    </row>
    <row r="11265" spans="1:1" x14ac:dyDescent="0.2">
      <c r="A11265" s="4"/>
    </row>
    <row r="11266" spans="1:1" x14ac:dyDescent="0.2">
      <c r="A11266" s="4"/>
    </row>
    <row r="11267" spans="1:1" x14ac:dyDescent="0.2">
      <c r="A11267" s="4"/>
    </row>
    <row r="11268" spans="1:1" x14ac:dyDescent="0.2">
      <c r="A11268" s="4"/>
    </row>
    <row r="11269" spans="1:1" x14ac:dyDescent="0.2">
      <c r="A11269" s="4"/>
    </row>
    <row r="11270" spans="1:1" x14ac:dyDescent="0.2">
      <c r="A11270" s="4"/>
    </row>
    <row r="11271" spans="1:1" x14ac:dyDescent="0.2">
      <c r="A11271" s="4"/>
    </row>
    <row r="11272" spans="1:1" x14ac:dyDescent="0.2">
      <c r="A11272" s="4"/>
    </row>
    <row r="11273" spans="1:1" x14ac:dyDescent="0.2">
      <c r="A11273" s="4"/>
    </row>
    <row r="11274" spans="1:1" x14ac:dyDescent="0.2">
      <c r="A11274" s="4"/>
    </row>
    <row r="11275" spans="1:1" x14ac:dyDescent="0.2">
      <c r="A11275" s="4"/>
    </row>
    <row r="11276" spans="1:1" x14ac:dyDescent="0.2">
      <c r="A11276" s="4"/>
    </row>
    <row r="11277" spans="1:1" x14ac:dyDescent="0.2">
      <c r="A11277" s="4"/>
    </row>
    <row r="11278" spans="1:1" x14ac:dyDescent="0.2">
      <c r="A11278" s="4"/>
    </row>
    <row r="11279" spans="1:1" x14ac:dyDescent="0.2">
      <c r="A11279" s="4"/>
    </row>
    <row r="11280" spans="1:1" x14ac:dyDescent="0.2">
      <c r="A11280" s="4"/>
    </row>
    <row r="11281" spans="1:1" x14ac:dyDescent="0.2">
      <c r="A11281" s="4"/>
    </row>
    <row r="11282" spans="1:1" x14ac:dyDescent="0.2">
      <c r="A11282" s="4"/>
    </row>
    <row r="11283" spans="1:1" x14ac:dyDescent="0.2">
      <c r="A11283" s="4"/>
    </row>
    <row r="11284" spans="1:1" x14ac:dyDescent="0.2">
      <c r="A11284" s="4"/>
    </row>
    <row r="11285" spans="1:1" x14ac:dyDescent="0.2">
      <c r="A11285" s="4"/>
    </row>
    <row r="11286" spans="1:1" x14ac:dyDescent="0.2">
      <c r="A11286" s="4"/>
    </row>
    <row r="11287" spans="1:1" x14ac:dyDescent="0.2">
      <c r="A11287" s="4"/>
    </row>
    <row r="11288" spans="1:1" x14ac:dyDescent="0.2">
      <c r="A11288" s="4"/>
    </row>
    <row r="11289" spans="1:1" x14ac:dyDescent="0.2">
      <c r="A11289" s="4"/>
    </row>
    <row r="11290" spans="1:1" x14ac:dyDescent="0.2">
      <c r="A11290" s="4"/>
    </row>
    <row r="11291" spans="1:1" x14ac:dyDescent="0.2">
      <c r="A11291" s="4"/>
    </row>
    <row r="11292" spans="1:1" x14ac:dyDescent="0.2">
      <c r="A11292" s="4"/>
    </row>
    <row r="11293" spans="1:1" x14ac:dyDescent="0.2">
      <c r="A11293" s="4"/>
    </row>
    <row r="11294" spans="1:1" x14ac:dyDescent="0.2">
      <c r="A11294" s="4"/>
    </row>
    <row r="11295" spans="1:1" x14ac:dyDescent="0.2">
      <c r="A11295" s="4"/>
    </row>
    <row r="11296" spans="1:1" x14ac:dyDescent="0.2">
      <c r="A11296" s="4"/>
    </row>
    <row r="11297" spans="1:1" x14ac:dyDescent="0.2">
      <c r="A11297" s="4"/>
    </row>
    <row r="11298" spans="1:1" x14ac:dyDescent="0.2">
      <c r="A11298" s="4"/>
    </row>
    <row r="11299" spans="1:1" x14ac:dyDescent="0.2">
      <c r="A11299" s="4"/>
    </row>
    <row r="11300" spans="1:1" x14ac:dyDescent="0.2">
      <c r="A11300" s="4"/>
    </row>
    <row r="11301" spans="1:1" x14ac:dyDescent="0.2">
      <c r="A11301" s="4"/>
    </row>
    <row r="11302" spans="1:1" x14ac:dyDescent="0.2">
      <c r="A11302" s="4"/>
    </row>
    <row r="11303" spans="1:1" x14ac:dyDescent="0.2">
      <c r="A11303" s="4"/>
    </row>
    <row r="11304" spans="1:1" x14ac:dyDescent="0.2">
      <c r="A11304" s="4"/>
    </row>
    <row r="11305" spans="1:1" x14ac:dyDescent="0.2">
      <c r="A11305" s="4"/>
    </row>
    <row r="11306" spans="1:1" x14ac:dyDescent="0.2">
      <c r="A11306" s="4"/>
    </row>
    <row r="11307" spans="1:1" x14ac:dyDescent="0.2">
      <c r="A11307" s="4"/>
    </row>
    <row r="11308" spans="1:1" x14ac:dyDescent="0.2">
      <c r="A11308" s="4"/>
    </row>
    <row r="11309" spans="1:1" x14ac:dyDescent="0.2">
      <c r="A11309" s="4"/>
    </row>
    <row r="11310" spans="1:1" x14ac:dyDescent="0.2">
      <c r="A11310" s="4"/>
    </row>
    <row r="11311" spans="1:1" x14ac:dyDescent="0.2">
      <c r="A11311" s="4"/>
    </row>
    <row r="11312" spans="1:1" x14ac:dyDescent="0.2">
      <c r="A11312" s="4"/>
    </row>
    <row r="11313" spans="1:1" x14ac:dyDescent="0.2">
      <c r="A11313" s="4"/>
    </row>
    <row r="11314" spans="1:1" x14ac:dyDescent="0.2">
      <c r="A11314" s="4"/>
    </row>
    <row r="11315" spans="1:1" x14ac:dyDescent="0.2">
      <c r="A11315" s="4"/>
    </row>
    <row r="11316" spans="1:1" x14ac:dyDescent="0.2">
      <c r="A11316" s="4"/>
    </row>
    <row r="11317" spans="1:1" x14ac:dyDescent="0.2">
      <c r="A11317" s="4"/>
    </row>
    <row r="11318" spans="1:1" x14ac:dyDescent="0.2">
      <c r="A11318" s="4"/>
    </row>
    <row r="11319" spans="1:1" x14ac:dyDescent="0.2">
      <c r="A11319" s="4"/>
    </row>
    <row r="11320" spans="1:1" x14ac:dyDescent="0.2">
      <c r="A11320" s="4"/>
    </row>
    <row r="11321" spans="1:1" x14ac:dyDescent="0.2">
      <c r="A11321" s="4"/>
    </row>
    <row r="11322" spans="1:1" x14ac:dyDescent="0.2">
      <c r="A11322" s="4"/>
    </row>
    <row r="11323" spans="1:1" x14ac:dyDescent="0.2">
      <c r="A11323" s="4"/>
    </row>
    <row r="11324" spans="1:1" x14ac:dyDescent="0.2">
      <c r="A11324" s="4"/>
    </row>
    <row r="11325" spans="1:1" x14ac:dyDescent="0.2">
      <c r="A11325" s="4"/>
    </row>
    <row r="11326" spans="1:1" x14ac:dyDescent="0.2">
      <c r="A11326" s="4"/>
    </row>
    <row r="11327" spans="1:1" x14ac:dyDescent="0.2">
      <c r="A11327" s="4"/>
    </row>
    <row r="11328" spans="1:1" x14ac:dyDescent="0.2">
      <c r="A11328" s="4"/>
    </row>
    <row r="11329" spans="1:1" x14ac:dyDescent="0.2">
      <c r="A11329" s="4"/>
    </row>
    <row r="11330" spans="1:1" x14ac:dyDescent="0.2">
      <c r="A11330" s="4"/>
    </row>
    <row r="11331" spans="1:1" x14ac:dyDescent="0.2">
      <c r="A11331" s="4"/>
    </row>
    <row r="11332" spans="1:1" x14ac:dyDescent="0.2">
      <c r="A11332" s="4"/>
    </row>
    <row r="11333" spans="1:1" x14ac:dyDescent="0.2">
      <c r="A11333" s="4"/>
    </row>
    <row r="11334" spans="1:1" x14ac:dyDescent="0.2">
      <c r="A11334" s="4"/>
    </row>
    <row r="11335" spans="1:1" x14ac:dyDescent="0.2">
      <c r="A11335" s="4"/>
    </row>
    <row r="11336" spans="1:1" x14ac:dyDescent="0.2">
      <c r="A11336" s="4"/>
    </row>
    <row r="11337" spans="1:1" x14ac:dyDescent="0.2">
      <c r="A11337" s="4"/>
    </row>
    <row r="11338" spans="1:1" x14ac:dyDescent="0.2">
      <c r="A11338" s="4"/>
    </row>
    <row r="11339" spans="1:1" x14ac:dyDescent="0.2">
      <c r="A11339" s="4"/>
    </row>
    <row r="11340" spans="1:1" x14ac:dyDescent="0.2">
      <c r="A11340" s="4"/>
    </row>
    <row r="11341" spans="1:1" x14ac:dyDescent="0.2">
      <c r="A11341" s="4"/>
    </row>
    <row r="11342" spans="1:1" x14ac:dyDescent="0.2">
      <c r="A11342" s="4"/>
    </row>
    <row r="11343" spans="1:1" x14ac:dyDescent="0.2">
      <c r="A11343" s="4"/>
    </row>
    <row r="11344" spans="1:1" x14ac:dyDescent="0.2">
      <c r="A11344" s="4"/>
    </row>
    <row r="11345" spans="1:1" x14ac:dyDescent="0.2">
      <c r="A11345" s="4"/>
    </row>
    <row r="11346" spans="1:1" x14ac:dyDescent="0.2">
      <c r="A11346" s="4"/>
    </row>
    <row r="11347" spans="1:1" x14ac:dyDescent="0.2">
      <c r="A11347" s="4"/>
    </row>
    <row r="11348" spans="1:1" x14ac:dyDescent="0.2">
      <c r="A11348" s="4"/>
    </row>
    <row r="11349" spans="1:1" x14ac:dyDescent="0.2">
      <c r="A11349" s="4"/>
    </row>
    <row r="11350" spans="1:1" x14ac:dyDescent="0.2">
      <c r="A11350" s="4"/>
    </row>
    <row r="11351" spans="1:1" x14ac:dyDescent="0.2">
      <c r="A11351" s="4"/>
    </row>
    <row r="11352" spans="1:1" x14ac:dyDescent="0.2">
      <c r="A11352" s="4"/>
    </row>
    <row r="11353" spans="1:1" x14ac:dyDescent="0.2">
      <c r="A11353" s="4"/>
    </row>
    <row r="11354" spans="1:1" x14ac:dyDescent="0.2">
      <c r="A11354" s="4"/>
    </row>
    <row r="11355" spans="1:1" x14ac:dyDescent="0.2">
      <c r="A11355" s="4"/>
    </row>
    <row r="11356" spans="1:1" x14ac:dyDescent="0.2">
      <c r="A11356" s="4"/>
    </row>
    <row r="11357" spans="1:1" x14ac:dyDescent="0.2">
      <c r="A11357" s="4"/>
    </row>
    <row r="11358" spans="1:1" x14ac:dyDescent="0.2">
      <c r="A11358" s="4"/>
    </row>
    <row r="11359" spans="1:1" x14ac:dyDescent="0.2">
      <c r="A11359" s="4"/>
    </row>
    <row r="11360" spans="1:1" x14ac:dyDescent="0.2">
      <c r="A11360" s="4"/>
    </row>
    <row r="11361" spans="1:1" x14ac:dyDescent="0.2">
      <c r="A11361" s="4"/>
    </row>
    <row r="11362" spans="1:1" x14ac:dyDescent="0.2">
      <c r="A11362" s="4"/>
    </row>
    <row r="11363" spans="1:1" x14ac:dyDescent="0.2">
      <c r="A11363" s="4"/>
    </row>
    <row r="11364" spans="1:1" x14ac:dyDescent="0.2">
      <c r="A11364" s="4"/>
    </row>
    <row r="11365" spans="1:1" x14ac:dyDescent="0.2">
      <c r="A11365" s="4"/>
    </row>
    <row r="11366" spans="1:1" x14ac:dyDescent="0.2">
      <c r="A11366" s="4"/>
    </row>
    <row r="11367" spans="1:1" x14ac:dyDescent="0.2">
      <c r="A11367" s="4"/>
    </row>
    <row r="11368" spans="1:1" x14ac:dyDescent="0.2">
      <c r="A11368" s="4"/>
    </row>
    <row r="11369" spans="1:1" x14ac:dyDescent="0.2">
      <c r="A11369" s="4"/>
    </row>
    <row r="11370" spans="1:1" x14ac:dyDescent="0.2">
      <c r="A11370" s="4"/>
    </row>
    <row r="11371" spans="1:1" x14ac:dyDescent="0.2">
      <c r="A11371" s="4"/>
    </row>
    <row r="11372" spans="1:1" x14ac:dyDescent="0.2">
      <c r="A11372" s="4"/>
    </row>
    <row r="11373" spans="1:1" x14ac:dyDescent="0.2">
      <c r="A11373" s="4"/>
    </row>
    <row r="11374" spans="1:1" x14ac:dyDescent="0.2">
      <c r="A11374" s="4"/>
    </row>
    <row r="11375" spans="1:1" x14ac:dyDescent="0.2">
      <c r="A11375" s="4"/>
    </row>
    <row r="11376" spans="1:1" x14ac:dyDescent="0.2">
      <c r="A11376" s="4"/>
    </row>
    <row r="11377" spans="1:1" x14ac:dyDescent="0.2">
      <c r="A11377" s="4"/>
    </row>
    <row r="11378" spans="1:1" x14ac:dyDescent="0.2">
      <c r="A11378" s="4"/>
    </row>
    <row r="11379" spans="1:1" x14ac:dyDescent="0.2">
      <c r="A11379" s="4"/>
    </row>
    <row r="11380" spans="1:1" x14ac:dyDescent="0.2">
      <c r="A11380" s="4"/>
    </row>
    <row r="11381" spans="1:1" x14ac:dyDescent="0.2">
      <c r="A11381" s="4"/>
    </row>
    <row r="11382" spans="1:1" x14ac:dyDescent="0.2">
      <c r="A11382" s="4"/>
    </row>
    <row r="11383" spans="1:1" x14ac:dyDescent="0.2">
      <c r="A11383" s="4"/>
    </row>
    <row r="11384" spans="1:1" x14ac:dyDescent="0.2">
      <c r="A11384" s="4"/>
    </row>
    <row r="11385" spans="1:1" x14ac:dyDescent="0.2">
      <c r="A11385" s="4"/>
    </row>
    <row r="11386" spans="1:1" x14ac:dyDescent="0.2">
      <c r="A11386" s="4"/>
    </row>
    <row r="11387" spans="1:1" x14ac:dyDescent="0.2">
      <c r="A11387" s="4"/>
    </row>
    <row r="11388" spans="1:1" x14ac:dyDescent="0.2">
      <c r="A11388" s="4"/>
    </row>
    <row r="11389" spans="1:1" x14ac:dyDescent="0.2">
      <c r="A11389" s="4"/>
    </row>
    <row r="11390" spans="1:1" x14ac:dyDescent="0.2">
      <c r="A11390" s="4"/>
    </row>
    <row r="11391" spans="1:1" x14ac:dyDescent="0.2">
      <c r="A11391" s="4"/>
    </row>
    <row r="11392" spans="1:1" x14ac:dyDescent="0.2">
      <c r="A11392" s="4"/>
    </row>
    <row r="11393" spans="1:1" x14ac:dyDescent="0.2">
      <c r="A11393" s="4"/>
    </row>
    <row r="11394" spans="1:1" x14ac:dyDescent="0.2">
      <c r="A11394" s="4"/>
    </row>
    <row r="11395" spans="1:1" x14ac:dyDescent="0.2">
      <c r="A11395" s="4"/>
    </row>
    <row r="11396" spans="1:1" x14ac:dyDescent="0.2">
      <c r="A11396" s="4"/>
    </row>
    <row r="11397" spans="1:1" x14ac:dyDescent="0.2">
      <c r="A11397" s="4"/>
    </row>
    <row r="11398" spans="1:1" x14ac:dyDescent="0.2">
      <c r="A11398" s="4"/>
    </row>
    <row r="11399" spans="1:1" x14ac:dyDescent="0.2">
      <c r="A11399" s="4"/>
    </row>
    <row r="11400" spans="1:1" x14ac:dyDescent="0.2">
      <c r="A11400" s="4"/>
    </row>
    <row r="11401" spans="1:1" x14ac:dyDescent="0.2">
      <c r="A11401" s="4"/>
    </row>
    <row r="11402" spans="1:1" x14ac:dyDescent="0.2">
      <c r="A11402" s="4"/>
    </row>
    <row r="11403" spans="1:1" x14ac:dyDescent="0.2">
      <c r="A11403" s="4"/>
    </row>
    <row r="11404" spans="1:1" x14ac:dyDescent="0.2">
      <c r="A11404" s="4"/>
    </row>
    <row r="11405" spans="1:1" x14ac:dyDescent="0.2">
      <c r="A11405" s="4"/>
    </row>
    <row r="11406" spans="1:1" x14ac:dyDescent="0.2">
      <c r="A11406" s="4"/>
    </row>
    <row r="11407" spans="1:1" x14ac:dyDescent="0.2">
      <c r="A11407" s="4"/>
    </row>
    <row r="11408" spans="1:1" x14ac:dyDescent="0.2">
      <c r="A11408" s="4"/>
    </row>
    <row r="11409" spans="1:1" x14ac:dyDescent="0.2">
      <c r="A11409" s="4"/>
    </row>
    <row r="11410" spans="1:1" x14ac:dyDescent="0.2">
      <c r="A11410" s="4"/>
    </row>
    <row r="11411" spans="1:1" x14ac:dyDescent="0.2">
      <c r="A11411" s="4"/>
    </row>
    <row r="11412" spans="1:1" x14ac:dyDescent="0.2">
      <c r="A11412" s="4"/>
    </row>
    <row r="11413" spans="1:1" x14ac:dyDescent="0.2">
      <c r="A11413" s="4"/>
    </row>
    <row r="11414" spans="1:1" x14ac:dyDescent="0.2">
      <c r="A11414" s="4"/>
    </row>
    <row r="11415" spans="1:1" x14ac:dyDescent="0.2">
      <c r="A11415" s="4"/>
    </row>
    <row r="11416" spans="1:1" x14ac:dyDescent="0.2">
      <c r="A11416" s="4"/>
    </row>
    <row r="11417" spans="1:1" x14ac:dyDescent="0.2">
      <c r="A11417" s="4"/>
    </row>
    <row r="11418" spans="1:1" x14ac:dyDescent="0.2">
      <c r="A11418" s="4"/>
    </row>
    <row r="11419" spans="1:1" x14ac:dyDescent="0.2">
      <c r="A11419" s="4"/>
    </row>
    <row r="11420" spans="1:1" x14ac:dyDescent="0.2">
      <c r="A11420" s="4"/>
    </row>
    <row r="11421" spans="1:1" x14ac:dyDescent="0.2">
      <c r="A11421" s="4"/>
    </row>
    <row r="11422" spans="1:1" x14ac:dyDescent="0.2">
      <c r="A11422" s="4"/>
    </row>
    <row r="11423" spans="1:1" x14ac:dyDescent="0.2">
      <c r="A11423" s="4"/>
    </row>
    <row r="11424" spans="1:1" x14ac:dyDescent="0.2">
      <c r="A11424" s="4"/>
    </row>
    <row r="11425" spans="1:1" x14ac:dyDescent="0.2">
      <c r="A11425" s="4"/>
    </row>
    <row r="11426" spans="1:1" x14ac:dyDescent="0.2">
      <c r="A11426" s="4"/>
    </row>
    <row r="11427" spans="1:1" x14ac:dyDescent="0.2">
      <c r="A11427" s="4"/>
    </row>
    <row r="11428" spans="1:1" x14ac:dyDescent="0.2">
      <c r="A11428" s="4"/>
    </row>
    <row r="11429" spans="1:1" x14ac:dyDescent="0.2">
      <c r="A11429" s="4"/>
    </row>
    <row r="11430" spans="1:1" x14ac:dyDescent="0.2">
      <c r="A11430" s="4"/>
    </row>
    <row r="11431" spans="1:1" x14ac:dyDescent="0.2">
      <c r="A11431" s="4"/>
    </row>
    <row r="11432" spans="1:1" x14ac:dyDescent="0.2">
      <c r="A11432" s="4"/>
    </row>
    <row r="11433" spans="1:1" x14ac:dyDescent="0.2">
      <c r="A11433" s="4"/>
    </row>
    <row r="11434" spans="1:1" x14ac:dyDescent="0.2">
      <c r="A11434" s="4"/>
    </row>
    <row r="11435" spans="1:1" x14ac:dyDescent="0.2">
      <c r="A11435" s="4"/>
    </row>
    <row r="11436" spans="1:1" x14ac:dyDescent="0.2">
      <c r="A11436" s="4"/>
    </row>
    <row r="11437" spans="1:1" x14ac:dyDescent="0.2">
      <c r="A11437" s="4"/>
    </row>
    <row r="11438" spans="1:1" x14ac:dyDescent="0.2">
      <c r="A11438" s="4"/>
    </row>
    <row r="11439" spans="1:1" x14ac:dyDescent="0.2">
      <c r="A11439" s="4"/>
    </row>
    <row r="11440" spans="1:1" x14ac:dyDescent="0.2">
      <c r="A11440" s="4"/>
    </row>
    <row r="11441" spans="1:1" x14ac:dyDescent="0.2">
      <c r="A11441" s="4"/>
    </row>
    <row r="11442" spans="1:1" x14ac:dyDescent="0.2">
      <c r="A11442" s="4"/>
    </row>
    <row r="11443" spans="1:1" x14ac:dyDescent="0.2">
      <c r="A11443" s="4"/>
    </row>
    <row r="11444" spans="1:1" x14ac:dyDescent="0.2">
      <c r="A11444" s="4"/>
    </row>
    <row r="11445" spans="1:1" x14ac:dyDescent="0.2">
      <c r="A11445" s="4"/>
    </row>
    <row r="11446" spans="1:1" x14ac:dyDescent="0.2">
      <c r="A11446" s="4"/>
    </row>
    <row r="11447" spans="1:1" x14ac:dyDescent="0.2">
      <c r="A11447" s="4"/>
    </row>
    <row r="11448" spans="1:1" x14ac:dyDescent="0.2">
      <c r="A11448" s="4"/>
    </row>
    <row r="11449" spans="1:1" x14ac:dyDescent="0.2">
      <c r="A11449" s="4"/>
    </row>
    <row r="11450" spans="1:1" x14ac:dyDescent="0.2">
      <c r="A11450" s="4"/>
    </row>
    <row r="11451" spans="1:1" x14ac:dyDescent="0.2">
      <c r="A11451" s="4"/>
    </row>
    <row r="11452" spans="1:1" x14ac:dyDescent="0.2">
      <c r="A11452" s="4"/>
    </row>
    <row r="11453" spans="1:1" x14ac:dyDescent="0.2">
      <c r="A11453" s="4"/>
    </row>
    <row r="11454" spans="1:1" x14ac:dyDescent="0.2">
      <c r="A11454" s="4"/>
    </row>
    <row r="11455" spans="1:1" x14ac:dyDescent="0.2">
      <c r="A11455" s="4"/>
    </row>
    <row r="11456" spans="1:1" x14ac:dyDescent="0.2">
      <c r="A11456" s="4"/>
    </row>
    <row r="11457" spans="1:1" x14ac:dyDescent="0.2">
      <c r="A11457" s="4"/>
    </row>
    <row r="11458" spans="1:1" x14ac:dyDescent="0.2">
      <c r="A11458" s="4"/>
    </row>
    <row r="11459" spans="1:1" x14ac:dyDescent="0.2">
      <c r="A11459" s="4"/>
    </row>
    <row r="11460" spans="1:1" x14ac:dyDescent="0.2">
      <c r="A11460" s="4"/>
    </row>
    <row r="11461" spans="1:1" x14ac:dyDescent="0.2">
      <c r="A11461" s="4"/>
    </row>
    <row r="11462" spans="1:1" x14ac:dyDescent="0.2">
      <c r="A11462" s="4"/>
    </row>
    <row r="11463" spans="1:1" x14ac:dyDescent="0.2">
      <c r="A11463" s="4"/>
    </row>
    <row r="11464" spans="1:1" x14ac:dyDescent="0.2">
      <c r="A11464" s="4"/>
    </row>
    <row r="11465" spans="1:1" x14ac:dyDescent="0.2">
      <c r="A11465" s="4"/>
    </row>
    <row r="11466" spans="1:1" x14ac:dyDescent="0.2">
      <c r="A11466" s="4"/>
    </row>
    <row r="11467" spans="1:1" x14ac:dyDescent="0.2">
      <c r="A11467" s="4"/>
    </row>
    <row r="11468" spans="1:1" x14ac:dyDescent="0.2">
      <c r="A11468" s="4"/>
    </row>
    <row r="11469" spans="1:1" x14ac:dyDescent="0.2">
      <c r="A11469" s="4"/>
    </row>
    <row r="11470" spans="1:1" x14ac:dyDescent="0.2">
      <c r="A11470" s="4"/>
    </row>
    <row r="11471" spans="1:1" x14ac:dyDescent="0.2">
      <c r="A11471" s="4"/>
    </row>
    <row r="11472" spans="1:1" x14ac:dyDescent="0.2">
      <c r="A11472" s="4"/>
    </row>
    <row r="11473" spans="1:1" x14ac:dyDescent="0.2">
      <c r="A11473" s="4"/>
    </row>
    <row r="11474" spans="1:1" x14ac:dyDescent="0.2">
      <c r="A11474" s="4"/>
    </row>
    <row r="11475" spans="1:1" x14ac:dyDescent="0.2">
      <c r="A11475" s="4"/>
    </row>
    <row r="11476" spans="1:1" x14ac:dyDescent="0.2">
      <c r="A11476" s="4"/>
    </row>
    <row r="11477" spans="1:1" x14ac:dyDescent="0.2">
      <c r="A11477" s="4"/>
    </row>
    <row r="11478" spans="1:1" x14ac:dyDescent="0.2">
      <c r="A11478" s="4"/>
    </row>
    <row r="11479" spans="1:1" x14ac:dyDescent="0.2">
      <c r="A11479" s="4"/>
    </row>
    <row r="11480" spans="1:1" x14ac:dyDescent="0.2">
      <c r="A11480" s="4"/>
    </row>
    <row r="11481" spans="1:1" x14ac:dyDescent="0.2">
      <c r="A11481" s="4"/>
    </row>
    <row r="11482" spans="1:1" x14ac:dyDescent="0.2">
      <c r="A11482" s="4"/>
    </row>
    <row r="11483" spans="1:1" x14ac:dyDescent="0.2">
      <c r="A11483" s="4"/>
    </row>
    <row r="11484" spans="1:1" x14ac:dyDescent="0.2">
      <c r="A11484" s="4"/>
    </row>
    <row r="11485" spans="1:1" x14ac:dyDescent="0.2">
      <c r="A11485" s="4"/>
    </row>
    <row r="11486" spans="1:1" x14ac:dyDescent="0.2">
      <c r="A11486" s="4"/>
    </row>
    <row r="11487" spans="1:1" x14ac:dyDescent="0.2">
      <c r="A11487" s="4"/>
    </row>
    <row r="11488" spans="1:1" x14ac:dyDescent="0.2">
      <c r="A11488" s="4"/>
    </row>
    <row r="11489" spans="1:1" x14ac:dyDescent="0.2">
      <c r="A11489" s="4"/>
    </row>
    <row r="11490" spans="1:1" x14ac:dyDescent="0.2">
      <c r="A11490" s="4"/>
    </row>
    <row r="11491" spans="1:1" x14ac:dyDescent="0.2">
      <c r="A11491" s="4"/>
    </row>
    <row r="11492" spans="1:1" x14ac:dyDescent="0.2">
      <c r="A11492" s="4"/>
    </row>
    <row r="11493" spans="1:1" x14ac:dyDescent="0.2">
      <c r="A11493" s="4"/>
    </row>
    <row r="11494" spans="1:1" x14ac:dyDescent="0.2">
      <c r="A11494" s="4"/>
    </row>
    <row r="11495" spans="1:1" x14ac:dyDescent="0.2">
      <c r="A11495" s="4"/>
    </row>
    <row r="11496" spans="1:1" x14ac:dyDescent="0.2">
      <c r="A11496" s="4"/>
    </row>
    <row r="11497" spans="1:1" x14ac:dyDescent="0.2">
      <c r="A11497" s="4"/>
    </row>
    <row r="11498" spans="1:1" x14ac:dyDescent="0.2">
      <c r="A11498" s="4"/>
    </row>
    <row r="11499" spans="1:1" x14ac:dyDescent="0.2">
      <c r="A11499" s="4"/>
    </row>
    <row r="11500" spans="1:1" x14ac:dyDescent="0.2">
      <c r="A11500" s="4"/>
    </row>
    <row r="11501" spans="1:1" x14ac:dyDescent="0.2">
      <c r="A11501" s="4"/>
    </row>
    <row r="11502" spans="1:1" x14ac:dyDescent="0.2">
      <c r="A11502" s="4"/>
    </row>
    <row r="11503" spans="1:1" x14ac:dyDescent="0.2">
      <c r="A11503" s="4"/>
    </row>
    <row r="11504" spans="1:1" x14ac:dyDescent="0.2">
      <c r="A11504" s="4"/>
    </row>
    <row r="11505" spans="1:1" x14ac:dyDescent="0.2">
      <c r="A11505" s="4"/>
    </row>
    <row r="11506" spans="1:1" x14ac:dyDescent="0.2">
      <c r="A11506" s="4"/>
    </row>
    <row r="11507" spans="1:1" x14ac:dyDescent="0.2">
      <c r="A11507" s="4"/>
    </row>
    <row r="11508" spans="1:1" x14ac:dyDescent="0.2">
      <c r="A11508" s="4"/>
    </row>
    <row r="11509" spans="1:1" x14ac:dyDescent="0.2">
      <c r="A11509" s="4"/>
    </row>
    <row r="11510" spans="1:1" x14ac:dyDescent="0.2">
      <c r="A11510" s="4"/>
    </row>
    <row r="11511" spans="1:1" x14ac:dyDescent="0.2">
      <c r="A11511" s="4"/>
    </row>
    <row r="11512" spans="1:1" x14ac:dyDescent="0.2">
      <c r="A11512" s="4"/>
    </row>
    <row r="11513" spans="1:1" x14ac:dyDescent="0.2">
      <c r="A11513" s="4"/>
    </row>
    <row r="11514" spans="1:1" x14ac:dyDescent="0.2">
      <c r="A11514" s="4"/>
    </row>
    <row r="11515" spans="1:1" x14ac:dyDescent="0.2">
      <c r="A11515" s="4"/>
    </row>
    <row r="11516" spans="1:1" x14ac:dyDescent="0.2">
      <c r="A11516" s="4"/>
    </row>
    <row r="11517" spans="1:1" x14ac:dyDescent="0.2">
      <c r="A11517" s="4"/>
    </row>
    <row r="11518" spans="1:1" x14ac:dyDescent="0.2">
      <c r="A11518" s="4"/>
    </row>
    <row r="11519" spans="1:1" x14ac:dyDescent="0.2">
      <c r="A11519" s="4"/>
    </row>
    <row r="11520" spans="1:1" x14ac:dyDescent="0.2">
      <c r="A11520" s="4"/>
    </row>
    <row r="11521" spans="1:1" x14ac:dyDescent="0.2">
      <c r="A11521" s="4"/>
    </row>
    <row r="11522" spans="1:1" x14ac:dyDescent="0.2">
      <c r="A11522" s="4"/>
    </row>
    <row r="11523" spans="1:1" x14ac:dyDescent="0.2">
      <c r="A11523" s="4"/>
    </row>
    <row r="11524" spans="1:1" x14ac:dyDescent="0.2">
      <c r="A11524" s="4"/>
    </row>
    <row r="11525" spans="1:1" x14ac:dyDescent="0.2">
      <c r="A11525" s="4"/>
    </row>
    <row r="11526" spans="1:1" x14ac:dyDescent="0.2">
      <c r="A11526" s="4"/>
    </row>
    <row r="11527" spans="1:1" x14ac:dyDescent="0.2">
      <c r="A11527" s="4"/>
    </row>
    <row r="11528" spans="1:1" x14ac:dyDescent="0.2">
      <c r="A11528" s="4"/>
    </row>
    <row r="11529" spans="1:1" x14ac:dyDescent="0.2">
      <c r="A11529" s="4"/>
    </row>
    <row r="11530" spans="1:1" x14ac:dyDescent="0.2">
      <c r="A11530" s="4"/>
    </row>
    <row r="11531" spans="1:1" x14ac:dyDescent="0.2">
      <c r="A11531" s="4"/>
    </row>
    <row r="11532" spans="1:1" x14ac:dyDescent="0.2">
      <c r="A11532" s="4"/>
    </row>
    <row r="11533" spans="1:1" x14ac:dyDescent="0.2">
      <c r="A11533" s="4"/>
    </row>
    <row r="11534" spans="1:1" x14ac:dyDescent="0.2">
      <c r="A11534" s="4"/>
    </row>
    <row r="11535" spans="1:1" x14ac:dyDescent="0.2">
      <c r="A11535" s="4"/>
    </row>
    <row r="11536" spans="1:1" x14ac:dyDescent="0.2">
      <c r="A11536" s="4"/>
    </row>
    <row r="11537" spans="1:1" x14ac:dyDescent="0.2">
      <c r="A11537" s="4"/>
    </row>
    <row r="11538" spans="1:1" x14ac:dyDescent="0.2">
      <c r="A11538" s="4"/>
    </row>
    <row r="11539" spans="1:1" x14ac:dyDescent="0.2">
      <c r="A11539" s="4"/>
    </row>
    <row r="11540" spans="1:1" x14ac:dyDescent="0.2">
      <c r="A11540" s="4"/>
    </row>
    <row r="11541" spans="1:1" x14ac:dyDescent="0.2">
      <c r="A11541" s="4"/>
    </row>
    <row r="11542" spans="1:1" x14ac:dyDescent="0.2">
      <c r="A11542" s="4"/>
    </row>
    <row r="11543" spans="1:1" x14ac:dyDescent="0.2">
      <c r="A11543" s="4"/>
    </row>
    <row r="11544" spans="1:1" x14ac:dyDescent="0.2">
      <c r="A11544" s="4"/>
    </row>
    <row r="11545" spans="1:1" x14ac:dyDescent="0.2">
      <c r="A11545" s="4"/>
    </row>
    <row r="11546" spans="1:1" x14ac:dyDescent="0.2">
      <c r="A11546" s="4"/>
    </row>
    <row r="11547" spans="1:1" x14ac:dyDescent="0.2">
      <c r="A11547" s="4"/>
    </row>
    <row r="11548" spans="1:1" x14ac:dyDescent="0.2">
      <c r="A11548" s="4"/>
    </row>
    <row r="11549" spans="1:1" x14ac:dyDescent="0.2">
      <c r="A11549" s="4"/>
    </row>
    <row r="11550" spans="1:1" x14ac:dyDescent="0.2">
      <c r="A11550" s="4"/>
    </row>
    <row r="11551" spans="1:1" x14ac:dyDescent="0.2">
      <c r="A11551" s="4"/>
    </row>
    <row r="11552" spans="1:1" x14ac:dyDescent="0.2">
      <c r="A11552" s="4"/>
    </row>
    <row r="11553" spans="1:1" x14ac:dyDescent="0.2">
      <c r="A11553" s="4"/>
    </row>
    <row r="11554" spans="1:1" x14ac:dyDescent="0.2">
      <c r="A11554" s="4"/>
    </row>
    <row r="11555" spans="1:1" x14ac:dyDescent="0.2">
      <c r="A11555" s="4"/>
    </row>
    <row r="11556" spans="1:1" x14ac:dyDescent="0.2">
      <c r="A11556" s="4"/>
    </row>
    <row r="11557" spans="1:1" x14ac:dyDescent="0.2">
      <c r="A11557" s="4"/>
    </row>
    <row r="11558" spans="1:1" x14ac:dyDescent="0.2">
      <c r="A11558" s="4"/>
    </row>
    <row r="11559" spans="1:1" x14ac:dyDescent="0.2">
      <c r="A11559" s="4"/>
    </row>
    <row r="11560" spans="1:1" x14ac:dyDescent="0.2">
      <c r="A11560" s="4"/>
    </row>
    <row r="11561" spans="1:1" x14ac:dyDescent="0.2">
      <c r="A11561" s="4"/>
    </row>
    <row r="11562" spans="1:1" x14ac:dyDescent="0.2">
      <c r="A11562" s="4"/>
    </row>
    <row r="11563" spans="1:1" x14ac:dyDescent="0.2">
      <c r="A11563" s="4"/>
    </row>
    <row r="11564" spans="1:1" x14ac:dyDescent="0.2">
      <c r="A11564" s="4"/>
    </row>
    <row r="11565" spans="1:1" x14ac:dyDescent="0.2">
      <c r="A11565" s="4"/>
    </row>
    <row r="11566" spans="1:1" x14ac:dyDescent="0.2">
      <c r="A11566" s="4"/>
    </row>
    <row r="11567" spans="1:1" x14ac:dyDescent="0.2">
      <c r="A11567" s="4"/>
    </row>
    <row r="11568" spans="1:1" x14ac:dyDescent="0.2">
      <c r="A11568" s="4"/>
    </row>
    <row r="11569" spans="1:1" x14ac:dyDescent="0.2">
      <c r="A11569" s="4"/>
    </row>
    <row r="11570" spans="1:1" x14ac:dyDescent="0.2">
      <c r="A11570" s="4"/>
    </row>
    <row r="11571" spans="1:1" x14ac:dyDescent="0.2">
      <c r="A11571" s="4"/>
    </row>
    <row r="11572" spans="1:1" x14ac:dyDescent="0.2">
      <c r="A11572" s="4"/>
    </row>
    <row r="11573" spans="1:1" x14ac:dyDescent="0.2">
      <c r="A11573" s="4"/>
    </row>
    <row r="11574" spans="1:1" x14ac:dyDescent="0.2">
      <c r="A11574" s="4"/>
    </row>
    <row r="11575" spans="1:1" x14ac:dyDescent="0.2">
      <c r="A11575" s="4"/>
    </row>
    <row r="11576" spans="1:1" x14ac:dyDescent="0.2">
      <c r="A11576" s="4"/>
    </row>
    <row r="11577" spans="1:1" x14ac:dyDescent="0.2">
      <c r="A11577" s="4"/>
    </row>
    <row r="11578" spans="1:1" x14ac:dyDescent="0.2">
      <c r="A11578" s="4"/>
    </row>
    <row r="11579" spans="1:1" x14ac:dyDescent="0.2">
      <c r="A11579" s="4"/>
    </row>
    <row r="11580" spans="1:1" x14ac:dyDescent="0.2">
      <c r="A11580" s="4"/>
    </row>
    <row r="11581" spans="1:1" x14ac:dyDescent="0.2">
      <c r="A11581" s="4"/>
    </row>
    <row r="11582" spans="1:1" x14ac:dyDescent="0.2">
      <c r="A11582" s="4"/>
    </row>
    <row r="11583" spans="1:1" x14ac:dyDescent="0.2">
      <c r="A11583" s="4"/>
    </row>
    <row r="11584" spans="1:1" x14ac:dyDescent="0.2">
      <c r="A11584" s="4"/>
    </row>
    <row r="11585" spans="1:1" x14ac:dyDescent="0.2">
      <c r="A11585" s="4"/>
    </row>
    <row r="11586" spans="1:1" x14ac:dyDescent="0.2">
      <c r="A11586" s="4"/>
    </row>
    <row r="11587" spans="1:1" x14ac:dyDescent="0.2">
      <c r="A11587" s="4"/>
    </row>
    <row r="11588" spans="1:1" x14ac:dyDescent="0.2">
      <c r="A11588" s="4"/>
    </row>
    <row r="11589" spans="1:1" x14ac:dyDescent="0.2">
      <c r="A11589" s="4"/>
    </row>
    <row r="11590" spans="1:1" x14ac:dyDescent="0.2">
      <c r="A11590" s="4"/>
    </row>
    <row r="11591" spans="1:1" x14ac:dyDescent="0.2">
      <c r="A11591" s="4"/>
    </row>
    <row r="11592" spans="1:1" x14ac:dyDescent="0.2">
      <c r="A11592" s="4"/>
    </row>
    <row r="11593" spans="1:1" x14ac:dyDescent="0.2">
      <c r="A11593" s="4"/>
    </row>
    <row r="11594" spans="1:1" x14ac:dyDescent="0.2">
      <c r="A11594" s="4"/>
    </row>
    <row r="11595" spans="1:1" x14ac:dyDescent="0.2">
      <c r="A11595" s="4"/>
    </row>
    <row r="11596" spans="1:1" x14ac:dyDescent="0.2">
      <c r="A11596" s="4"/>
    </row>
    <row r="11597" spans="1:1" x14ac:dyDescent="0.2">
      <c r="A11597" s="4"/>
    </row>
    <row r="11598" spans="1:1" x14ac:dyDescent="0.2">
      <c r="A11598" s="4"/>
    </row>
    <row r="11599" spans="1:1" x14ac:dyDescent="0.2">
      <c r="A11599" s="4"/>
    </row>
    <row r="11600" spans="1:1" x14ac:dyDescent="0.2">
      <c r="A11600" s="4"/>
    </row>
    <row r="11601" spans="1:1" x14ac:dyDescent="0.2">
      <c r="A11601" s="4"/>
    </row>
    <row r="11602" spans="1:1" x14ac:dyDescent="0.2">
      <c r="A11602" s="4"/>
    </row>
    <row r="11603" spans="1:1" x14ac:dyDescent="0.2">
      <c r="A11603" s="4"/>
    </row>
    <row r="11604" spans="1:1" x14ac:dyDescent="0.2">
      <c r="A11604" s="4"/>
    </row>
    <row r="11605" spans="1:1" x14ac:dyDescent="0.2">
      <c r="A11605" s="4"/>
    </row>
    <row r="11606" spans="1:1" x14ac:dyDescent="0.2">
      <c r="A11606" s="4"/>
    </row>
    <row r="11607" spans="1:1" x14ac:dyDescent="0.2">
      <c r="A11607" s="4"/>
    </row>
    <row r="11608" spans="1:1" x14ac:dyDescent="0.2">
      <c r="A11608" s="4"/>
    </row>
    <row r="11609" spans="1:1" x14ac:dyDescent="0.2">
      <c r="A11609" s="4"/>
    </row>
    <row r="11610" spans="1:1" x14ac:dyDescent="0.2">
      <c r="A11610" s="4"/>
    </row>
    <row r="11611" spans="1:1" x14ac:dyDescent="0.2">
      <c r="A11611" s="4"/>
    </row>
    <row r="11612" spans="1:1" x14ac:dyDescent="0.2">
      <c r="A11612" s="4"/>
    </row>
    <row r="11613" spans="1:1" x14ac:dyDescent="0.2">
      <c r="A11613" s="4"/>
    </row>
    <row r="11614" spans="1:1" x14ac:dyDescent="0.2">
      <c r="A11614" s="4"/>
    </row>
    <row r="11615" spans="1:1" x14ac:dyDescent="0.2">
      <c r="A11615" s="4"/>
    </row>
    <row r="11616" spans="1:1" x14ac:dyDescent="0.2">
      <c r="A11616" s="4"/>
    </row>
    <row r="11617" spans="1:1" x14ac:dyDescent="0.2">
      <c r="A11617" s="4"/>
    </row>
    <row r="11618" spans="1:1" x14ac:dyDescent="0.2">
      <c r="A11618" s="4"/>
    </row>
    <row r="11619" spans="1:1" x14ac:dyDescent="0.2">
      <c r="A11619" s="4"/>
    </row>
    <row r="11620" spans="1:1" x14ac:dyDescent="0.2">
      <c r="A11620" s="4"/>
    </row>
    <row r="11621" spans="1:1" x14ac:dyDescent="0.2">
      <c r="A11621" s="4"/>
    </row>
    <row r="11622" spans="1:1" x14ac:dyDescent="0.2">
      <c r="A11622" s="4"/>
    </row>
    <row r="11623" spans="1:1" x14ac:dyDescent="0.2">
      <c r="A11623" s="4"/>
    </row>
    <row r="11624" spans="1:1" x14ac:dyDescent="0.2">
      <c r="A11624" s="4"/>
    </row>
    <row r="11625" spans="1:1" x14ac:dyDescent="0.2">
      <c r="A11625" s="4"/>
    </row>
    <row r="11626" spans="1:1" x14ac:dyDescent="0.2">
      <c r="A11626" s="4"/>
    </row>
    <row r="11627" spans="1:1" x14ac:dyDescent="0.2">
      <c r="A11627" s="4"/>
    </row>
    <row r="11628" spans="1:1" x14ac:dyDescent="0.2">
      <c r="A11628" s="4"/>
    </row>
    <row r="11629" spans="1:1" x14ac:dyDescent="0.2">
      <c r="A11629" s="4"/>
    </row>
    <row r="11630" spans="1:1" x14ac:dyDescent="0.2">
      <c r="A11630" s="4"/>
    </row>
    <row r="11631" spans="1:1" x14ac:dyDescent="0.2">
      <c r="A11631" s="4"/>
    </row>
    <row r="11632" spans="1:1" x14ac:dyDescent="0.2">
      <c r="A11632" s="4"/>
    </row>
    <row r="11633" spans="1:1" x14ac:dyDescent="0.2">
      <c r="A11633" s="4"/>
    </row>
    <row r="11634" spans="1:1" x14ac:dyDescent="0.2">
      <c r="A11634" s="4"/>
    </row>
    <row r="11635" spans="1:1" x14ac:dyDescent="0.2">
      <c r="A11635" s="4"/>
    </row>
    <row r="11636" spans="1:1" x14ac:dyDescent="0.2">
      <c r="A11636" s="4"/>
    </row>
    <row r="11637" spans="1:1" x14ac:dyDescent="0.2">
      <c r="A11637" s="4"/>
    </row>
    <row r="11638" spans="1:1" x14ac:dyDescent="0.2">
      <c r="A11638" s="4"/>
    </row>
    <row r="11639" spans="1:1" x14ac:dyDescent="0.2">
      <c r="A11639" s="4"/>
    </row>
    <row r="11640" spans="1:1" x14ac:dyDescent="0.2">
      <c r="A11640" s="4"/>
    </row>
    <row r="11641" spans="1:1" x14ac:dyDescent="0.2">
      <c r="A11641" s="4"/>
    </row>
    <row r="11642" spans="1:1" x14ac:dyDescent="0.2">
      <c r="A11642" s="4"/>
    </row>
    <row r="11643" spans="1:1" x14ac:dyDescent="0.2">
      <c r="A11643" s="4"/>
    </row>
    <row r="11644" spans="1:1" x14ac:dyDescent="0.2">
      <c r="A11644" s="4"/>
    </row>
    <row r="11645" spans="1:1" x14ac:dyDescent="0.2">
      <c r="A11645" s="4"/>
    </row>
    <row r="11646" spans="1:1" x14ac:dyDescent="0.2">
      <c r="A11646" s="4"/>
    </row>
    <row r="11647" spans="1:1" x14ac:dyDescent="0.2">
      <c r="A11647" s="4"/>
    </row>
    <row r="11648" spans="1:1" x14ac:dyDescent="0.2">
      <c r="A11648" s="4"/>
    </row>
    <row r="11649" spans="1:1" x14ac:dyDescent="0.2">
      <c r="A11649" s="4"/>
    </row>
    <row r="11650" spans="1:1" x14ac:dyDescent="0.2">
      <c r="A11650" s="4"/>
    </row>
    <row r="11651" spans="1:1" x14ac:dyDescent="0.2">
      <c r="A11651" s="4"/>
    </row>
    <row r="11652" spans="1:1" x14ac:dyDescent="0.2">
      <c r="A11652" s="4"/>
    </row>
    <row r="11653" spans="1:1" x14ac:dyDescent="0.2">
      <c r="A11653" s="4"/>
    </row>
    <row r="11654" spans="1:1" x14ac:dyDescent="0.2">
      <c r="A11654" s="4"/>
    </row>
    <row r="11655" spans="1:1" x14ac:dyDescent="0.2">
      <c r="A11655" s="4"/>
    </row>
    <row r="11656" spans="1:1" x14ac:dyDescent="0.2">
      <c r="A11656" s="4"/>
    </row>
    <row r="11657" spans="1:1" x14ac:dyDescent="0.2">
      <c r="A11657" s="4"/>
    </row>
    <row r="11658" spans="1:1" x14ac:dyDescent="0.2">
      <c r="A11658" s="4"/>
    </row>
    <row r="11659" spans="1:1" x14ac:dyDescent="0.2">
      <c r="A11659" s="4"/>
    </row>
    <row r="11660" spans="1:1" x14ac:dyDescent="0.2">
      <c r="A11660" s="4"/>
    </row>
    <row r="11661" spans="1:1" x14ac:dyDescent="0.2">
      <c r="A11661" s="4"/>
    </row>
    <row r="11662" spans="1:1" x14ac:dyDescent="0.2">
      <c r="A11662" s="4"/>
    </row>
    <row r="11663" spans="1:1" x14ac:dyDescent="0.2">
      <c r="A11663" s="4"/>
    </row>
    <row r="11664" spans="1:1" x14ac:dyDescent="0.2">
      <c r="A11664" s="4"/>
    </row>
    <row r="11665" spans="1:1" x14ac:dyDescent="0.2">
      <c r="A11665" s="4"/>
    </row>
    <row r="11666" spans="1:1" x14ac:dyDescent="0.2">
      <c r="A11666" s="4"/>
    </row>
    <row r="11667" spans="1:1" x14ac:dyDescent="0.2">
      <c r="A11667" s="4"/>
    </row>
    <row r="11668" spans="1:1" x14ac:dyDescent="0.2">
      <c r="A11668" s="4"/>
    </row>
    <row r="11669" spans="1:1" x14ac:dyDescent="0.2">
      <c r="A11669" s="4"/>
    </row>
    <row r="11670" spans="1:1" x14ac:dyDescent="0.2">
      <c r="A11670" s="4"/>
    </row>
    <row r="11671" spans="1:1" x14ac:dyDescent="0.2">
      <c r="A11671" s="4"/>
    </row>
    <row r="11672" spans="1:1" x14ac:dyDescent="0.2">
      <c r="A11672" s="4"/>
    </row>
    <row r="11673" spans="1:1" x14ac:dyDescent="0.2">
      <c r="A11673" s="4"/>
    </row>
    <row r="11674" spans="1:1" x14ac:dyDescent="0.2">
      <c r="A11674" s="4"/>
    </row>
    <row r="11675" spans="1:1" x14ac:dyDescent="0.2">
      <c r="A11675" s="4"/>
    </row>
    <row r="11676" spans="1:1" x14ac:dyDescent="0.2">
      <c r="A11676" s="4"/>
    </row>
    <row r="11677" spans="1:1" x14ac:dyDescent="0.2">
      <c r="A11677" s="4"/>
    </row>
    <row r="11678" spans="1:1" x14ac:dyDescent="0.2">
      <c r="A11678" s="4"/>
    </row>
    <row r="11679" spans="1:1" x14ac:dyDescent="0.2">
      <c r="A11679" s="4"/>
    </row>
    <row r="11680" spans="1:1" x14ac:dyDescent="0.2">
      <c r="A11680" s="4"/>
    </row>
    <row r="11681" spans="1:1" x14ac:dyDescent="0.2">
      <c r="A11681" s="4"/>
    </row>
    <row r="11682" spans="1:1" x14ac:dyDescent="0.2">
      <c r="A11682" s="4"/>
    </row>
    <row r="11683" spans="1:1" x14ac:dyDescent="0.2">
      <c r="A11683" s="4"/>
    </row>
    <row r="11684" spans="1:1" x14ac:dyDescent="0.2">
      <c r="A11684" s="4"/>
    </row>
    <row r="11685" spans="1:1" x14ac:dyDescent="0.2">
      <c r="A11685" s="4"/>
    </row>
    <row r="11686" spans="1:1" x14ac:dyDescent="0.2">
      <c r="A11686" s="4"/>
    </row>
    <row r="11687" spans="1:1" x14ac:dyDescent="0.2">
      <c r="A11687" s="4"/>
    </row>
    <row r="11688" spans="1:1" x14ac:dyDescent="0.2">
      <c r="A11688" s="4"/>
    </row>
    <row r="11689" spans="1:1" x14ac:dyDescent="0.2">
      <c r="A11689" s="4"/>
    </row>
    <row r="11690" spans="1:1" x14ac:dyDescent="0.2">
      <c r="A11690" s="4"/>
    </row>
    <row r="11691" spans="1:1" x14ac:dyDescent="0.2">
      <c r="A11691" s="4"/>
    </row>
    <row r="11692" spans="1:1" x14ac:dyDescent="0.2">
      <c r="A11692" s="4"/>
    </row>
    <row r="11693" spans="1:1" x14ac:dyDescent="0.2">
      <c r="A11693" s="4"/>
    </row>
    <row r="11694" spans="1:1" x14ac:dyDescent="0.2">
      <c r="A11694" s="4"/>
    </row>
    <row r="11695" spans="1:1" x14ac:dyDescent="0.2">
      <c r="A11695" s="4"/>
    </row>
    <row r="11696" spans="1:1" x14ac:dyDescent="0.2">
      <c r="A11696" s="4"/>
    </row>
    <row r="11697" spans="1:1" x14ac:dyDescent="0.2">
      <c r="A11697" s="4"/>
    </row>
    <row r="11698" spans="1:1" x14ac:dyDescent="0.2">
      <c r="A11698" s="4"/>
    </row>
    <row r="11699" spans="1:1" x14ac:dyDescent="0.2">
      <c r="A11699" s="4"/>
    </row>
    <row r="11700" spans="1:1" x14ac:dyDescent="0.2">
      <c r="A11700" s="4"/>
    </row>
    <row r="11701" spans="1:1" x14ac:dyDescent="0.2">
      <c r="A11701" s="4"/>
    </row>
    <row r="11702" spans="1:1" x14ac:dyDescent="0.2">
      <c r="A11702" s="4"/>
    </row>
    <row r="11703" spans="1:1" x14ac:dyDescent="0.2">
      <c r="A11703" s="4"/>
    </row>
    <row r="11704" spans="1:1" x14ac:dyDescent="0.2">
      <c r="A11704" s="4"/>
    </row>
    <row r="11705" spans="1:1" x14ac:dyDescent="0.2">
      <c r="A11705" s="4"/>
    </row>
    <row r="11706" spans="1:1" x14ac:dyDescent="0.2">
      <c r="A11706" s="4"/>
    </row>
    <row r="11707" spans="1:1" x14ac:dyDescent="0.2">
      <c r="A11707" s="4"/>
    </row>
    <row r="11708" spans="1:1" x14ac:dyDescent="0.2">
      <c r="A11708" s="4"/>
    </row>
    <row r="11709" spans="1:1" x14ac:dyDescent="0.2">
      <c r="A11709" s="4"/>
    </row>
    <row r="11710" spans="1:1" x14ac:dyDescent="0.2">
      <c r="A11710" s="4"/>
    </row>
    <row r="11711" spans="1:1" x14ac:dyDescent="0.2">
      <c r="A11711" s="4"/>
    </row>
    <row r="11712" spans="1:1" x14ac:dyDescent="0.2">
      <c r="A11712" s="4"/>
    </row>
    <row r="11713" spans="1:1" x14ac:dyDescent="0.2">
      <c r="A11713" s="4"/>
    </row>
    <row r="11714" spans="1:1" x14ac:dyDescent="0.2">
      <c r="A11714" s="4"/>
    </row>
    <row r="11715" spans="1:1" x14ac:dyDescent="0.2">
      <c r="A11715" s="4"/>
    </row>
    <row r="11716" spans="1:1" x14ac:dyDescent="0.2">
      <c r="A11716" s="4"/>
    </row>
    <row r="11717" spans="1:1" x14ac:dyDescent="0.2">
      <c r="A11717" s="4"/>
    </row>
    <row r="11718" spans="1:1" x14ac:dyDescent="0.2">
      <c r="A11718" s="4"/>
    </row>
    <row r="11719" spans="1:1" x14ac:dyDescent="0.2">
      <c r="A11719" s="4"/>
    </row>
    <row r="11720" spans="1:1" x14ac:dyDescent="0.2">
      <c r="A11720" s="4"/>
    </row>
    <row r="11721" spans="1:1" x14ac:dyDescent="0.2">
      <c r="A11721" s="4"/>
    </row>
    <row r="11722" spans="1:1" x14ac:dyDescent="0.2">
      <c r="A11722" s="4"/>
    </row>
    <row r="11723" spans="1:1" x14ac:dyDescent="0.2">
      <c r="A11723" s="4"/>
    </row>
    <row r="11724" spans="1:1" x14ac:dyDescent="0.2">
      <c r="A11724" s="4"/>
    </row>
    <row r="11725" spans="1:1" x14ac:dyDescent="0.2">
      <c r="A11725" s="4"/>
    </row>
    <row r="11726" spans="1:1" x14ac:dyDescent="0.2">
      <c r="A11726" s="4"/>
    </row>
    <row r="11727" spans="1:1" x14ac:dyDescent="0.2">
      <c r="A11727" s="4"/>
    </row>
    <row r="11728" spans="1:1" x14ac:dyDescent="0.2">
      <c r="A11728" s="4"/>
    </row>
    <row r="11729" spans="1:1" x14ac:dyDescent="0.2">
      <c r="A11729" s="4"/>
    </row>
    <row r="11730" spans="1:1" x14ac:dyDescent="0.2">
      <c r="A11730" s="4"/>
    </row>
    <row r="11731" spans="1:1" x14ac:dyDescent="0.2">
      <c r="A11731" s="4"/>
    </row>
    <row r="11732" spans="1:1" x14ac:dyDescent="0.2">
      <c r="A11732" s="4"/>
    </row>
    <row r="11733" spans="1:1" x14ac:dyDescent="0.2">
      <c r="A11733" s="4"/>
    </row>
    <row r="11734" spans="1:1" x14ac:dyDescent="0.2">
      <c r="A11734" s="4"/>
    </row>
    <row r="11735" spans="1:1" x14ac:dyDescent="0.2">
      <c r="A11735" s="4"/>
    </row>
    <row r="11736" spans="1:1" x14ac:dyDescent="0.2">
      <c r="A11736" s="4"/>
    </row>
    <row r="11737" spans="1:1" x14ac:dyDescent="0.2">
      <c r="A11737" s="4"/>
    </row>
    <row r="11738" spans="1:1" x14ac:dyDescent="0.2">
      <c r="A11738" s="4"/>
    </row>
    <row r="11739" spans="1:1" x14ac:dyDescent="0.2">
      <c r="A11739" s="4"/>
    </row>
    <row r="11740" spans="1:1" x14ac:dyDescent="0.2">
      <c r="A11740" s="4"/>
    </row>
    <row r="11741" spans="1:1" x14ac:dyDescent="0.2">
      <c r="A11741" s="4"/>
    </row>
    <row r="11742" spans="1:1" x14ac:dyDescent="0.2">
      <c r="A11742" s="4"/>
    </row>
    <row r="11743" spans="1:1" x14ac:dyDescent="0.2">
      <c r="A11743" s="4"/>
    </row>
    <row r="11744" spans="1:1" x14ac:dyDescent="0.2">
      <c r="A11744" s="4"/>
    </row>
    <row r="11745" spans="1:1" x14ac:dyDescent="0.2">
      <c r="A11745" s="4"/>
    </row>
    <row r="11746" spans="1:1" x14ac:dyDescent="0.2">
      <c r="A11746" s="4"/>
    </row>
    <row r="11747" spans="1:1" x14ac:dyDescent="0.2">
      <c r="A11747" s="4"/>
    </row>
    <row r="11748" spans="1:1" x14ac:dyDescent="0.2">
      <c r="A11748" s="4"/>
    </row>
    <row r="11749" spans="1:1" x14ac:dyDescent="0.2">
      <c r="A11749" s="4"/>
    </row>
    <row r="11750" spans="1:1" x14ac:dyDescent="0.2">
      <c r="A11750" s="4"/>
    </row>
    <row r="11751" spans="1:1" x14ac:dyDescent="0.2">
      <c r="A11751" s="4"/>
    </row>
    <row r="11752" spans="1:1" x14ac:dyDescent="0.2">
      <c r="A11752" s="4"/>
    </row>
    <row r="11753" spans="1:1" x14ac:dyDescent="0.2">
      <c r="A11753" s="4"/>
    </row>
    <row r="11754" spans="1:1" x14ac:dyDescent="0.2">
      <c r="A11754" s="4"/>
    </row>
    <row r="11755" spans="1:1" x14ac:dyDescent="0.2">
      <c r="A11755" s="4"/>
    </row>
    <row r="11756" spans="1:1" x14ac:dyDescent="0.2">
      <c r="A11756" s="4"/>
    </row>
    <row r="11757" spans="1:1" x14ac:dyDescent="0.2">
      <c r="A11757" s="4"/>
    </row>
    <row r="11758" spans="1:1" x14ac:dyDescent="0.2">
      <c r="A11758" s="4"/>
    </row>
    <row r="11759" spans="1:1" x14ac:dyDescent="0.2">
      <c r="A11759" s="4"/>
    </row>
    <row r="11760" spans="1:1" x14ac:dyDescent="0.2">
      <c r="A11760" s="4"/>
    </row>
    <row r="11761" spans="1:1" x14ac:dyDescent="0.2">
      <c r="A11761" s="4"/>
    </row>
    <row r="11762" spans="1:1" x14ac:dyDescent="0.2">
      <c r="A11762" s="4"/>
    </row>
    <row r="11763" spans="1:1" x14ac:dyDescent="0.2">
      <c r="A11763" s="4"/>
    </row>
    <row r="11764" spans="1:1" x14ac:dyDescent="0.2">
      <c r="A11764" s="4"/>
    </row>
    <row r="11765" spans="1:1" x14ac:dyDescent="0.2">
      <c r="A11765" s="4"/>
    </row>
    <row r="11766" spans="1:1" x14ac:dyDescent="0.2">
      <c r="A11766" s="4"/>
    </row>
    <row r="11767" spans="1:1" x14ac:dyDescent="0.2">
      <c r="A11767" s="4"/>
    </row>
    <row r="11768" spans="1:1" x14ac:dyDescent="0.2">
      <c r="A11768" s="4"/>
    </row>
    <row r="11769" spans="1:1" x14ac:dyDescent="0.2">
      <c r="A11769" s="4"/>
    </row>
    <row r="11770" spans="1:1" x14ac:dyDescent="0.2">
      <c r="A11770" s="4"/>
    </row>
    <row r="11771" spans="1:1" x14ac:dyDescent="0.2">
      <c r="A11771" s="4"/>
    </row>
    <row r="11772" spans="1:1" x14ac:dyDescent="0.2">
      <c r="A11772" s="4"/>
    </row>
    <row r="11773" spans="1:1" x14ac:dyDescent="0.2">
      <c r="A11773" s="4"/>
    </row>
    <row r="11774" spans="1:1" x14ac:dyDescent="0.2">
      <c r="A11774" s="4"/>
    </row>
    <row r="11775" spans="1:1" x14ac:dyDescent="0.2">
      <c r="A11775" s="4"/>
    </row>
    <row r="11776" spans="1:1" x14ac:dyDescent="0.2">
      <c r="A11776" s="4"/>
    </row>
    <row r="11777" spans="1:1" x14ac:dyDescent="0.2">
      <c r="A11777" s="4"/>
    </row>
    <row r="11778" spans="1:1" x14ac:dyDescent="0.2">
      <c r="A11778" s="4"/>
    </row>
    <row r="11779" spans="1:1" x14ac:dyDescent="0.2">
      <c r="A11779" s="4"/>
    </row>
    <row r="11780" spans="1:1" x14ac:dyDescent="0.2">
      <c r="A11780" s="4"/>
    </row>
    <row r="11781" spans="1:1" x14ac:dyDescent="0.2">
      <c r="A11781" s="4"/>
    </row>
    <row r="11782" spans="1:1" x14ac:dyDescent="0.2">
      <c r="A11782" s="4"/>
    </row>
    <row r="11783" spans="1:1" x14ac:dyDescent="0.2">
      <c r="A11783" s="4"/>
    </row>
    <row r="11784" spans="1:1" x14ac:dyDescent="0.2">
      <c r="A11784" s="4"/>
    </row>
    <row r="11785" spans="1:1" x14ac:dyDescent="0.2">
      <c r="A11785" s="4"/>
    </row>
    <row r="11786" spans="1:1" x14ac:dyDescent="0.2">
      <c r="A11786" s="4"/>
    </row>
    <row r="11787" spans="1:1" x14ac:dyDescent="0.2">
      <c r="A11787" s="4"/>
    </row>
    <row r="11788" spans="1:1" x14ac:dyDescent="0.2">
      <c r="A11788" s="4"/>
    </row>
    <row r="11789" spans="1:1" x14ac:dyDescent="0.2">
      <c r="A11789" s="4"/>
    </row>
    <row r="11790" spans="1:1" x14ac:dyDescent="0.2">
      <c r="A11790" s="4"/>
    </row>
    <row r="11791" spans="1:1" x14ac:dyDescent="0.2">
      <c r="A11791" s="4"/>
    </row>
    <row r="11792" spans="1:1" x14ac:dyDescent="0.2">
      <c r="A11792" s="4"/>
    </row>
    <row r="11793" spans="1:1" x14ac:dyDescent="0.2">
      <c r="A11793" s="4"/>
    </row>
    <row r="11794" spans="1:1" x14ac:dyDescent="0.2">
      <c r="A11794" s="4"/>
    </row>
    <row r="11795" spans="1:1" x14ac:dyDescent="0.2">
      <c r="A11795" s="4"/>
    </row>
    <row r="11796" spans="1:1" x14ac:dyDescent="0.2">
      <c r="A11796" s="4"/>
    </row>
    <row r="11797" spans="1:1" x14ac:dyDescent="0.2">
      <c r="A11797" s="4"/>
    </row>
    <row r="11798" spans="1:1" x14ac:dyDescent="0.2">
      <c r="A11798" s="4"/>
    </row>
    <row r="11799" spans="1:1" x14ac:dyDescent="0.2">
      <c r="A11799" s="4"/>
    </row>
    <row r="11800" spans="1:1" x14ac:dyDescent="0.2">
      <c r="A11800" s="4"/>
    </row>
    <row r="11801" spans="1:1" x14ac:dyDescent="0.2">
      <c r="A11801" s="4"/>
    </row>
    <row r="11802" spans="1:1" x14ac:dyDescent="0.2">
      <c r="A11802" s="4"/>
    </row>
    <row r="11803" spans="1:1" x14ac:dyDescent="0.2">
      <c r="A11803" s="4"/>
    </row>
    <row r="11804" spans="1:1" x14ac:dyDescent="0.2">
      <c r="A11804" s="4"/>
    </row>
    <row r="11805" spans="1:1" x14ac:dyDescent="0.2">
      <c r="A11805" s="4"/>
    </row>
    <row r="11806" spans="1:1" x14ac:dyDescent="0.2">
      <c r="A11806" s="4"/>
    </row>
    <row r="11807" spans="1:1" x14ac:dyDescent="0.2">
      <c r="A11807" s="4"/>
    </row>
    <row r="11808" spans="1:1" x14ac:dyDescent="0.2">
      <c r="A11808" s="4"/>
    </row>
    <row r="11809" spans="1:1" x14ac:dyDescent="0.2">
      <c r="A11809" s="4"/>
    </row>
    <row r="11810" spans="1:1" x14ac:dyDescent="0.2">
      <c r="A11810" s="4"/>
    </row>
    <row r="11811" spans="1:1" x14ac:dyDescent="0.2">
      <c r="A11811" s="4"/>
    </row>
    <row r="11812" spans="1:1" x14ac:dyDescent="0.2">
      <c r="A11812" s="4"/>
    </row>
    <row r="11813" spans="1:1" x14ac:dyDescent="0.2">
      <c r="A11813" s="4"/>
    </row>
    <row r="11814" spans="1:1" x14ac:dyDescent="0.2">
      <c r="A11814" s="4"/>
    </row>
    <row r="11815" spans="1:1" x14ac:dyDescent="0.2">
      <c r="A11815" s="4"/>
    </row>
    <row r="11816" spans="1:1" x14ac:dyDescent="0.2">
      <c r="A11816" s="4"/>
    </row>
    <row r="11817" spans="1:1" x14ac:dyDescent="0.2">
      <c r="A11817" s="4"/>
    </row>
    <row r="11818" spans="1:1" x14ac:dyDescent="0.2">
      <c r="A11818" s="4"/>
    </row>
    <row r="11819" spans="1:1" x14ac:dyDescent="0.2">
      <c r="A11819" s="4"/>
    </row>
    <row r="11820" spans="1:1" x14ac:dyDescent="0.2">
      <c r="A11820" s="4"/>
    </row>
    <row r="11821" spans="1:1" x14ac:dyDescent="0.2">
      <c r="A11821" s="4"/>
    </row>
    <row r="11822" spans="1:1" x14ac:dyDescent="0.2">
      <c r="A11822" s="4"/>
    </row>
    <row r="11823" spans="1:1" x14ac:dyDescent="0.2">
      <c r="A11823" s="4"/>
    </row>
    <row r="11824" spans="1:1" x14ac:dyDescent="0.2">
      <c r="A11824" s="4"/>
    </row>
    <row r="11825" spans="1:1" x14ac:dyDescent="0.2">
      <c r="A11825" s="4"/>
    </row>
    <row r="11826" spans="1:1" x14ac:dyDescent="0.2">
      <c r="A11826" s="4"/>
    </row>
    <row r="11827" spans="1:1" x14ac:dyDescent="0.2">
      <c r="A11827" s="4"/>
    </row>
    <row r="11828" spans="1:1" x14ac:dyDescent="0.2">
      <c r="A11828" s="4"/>
    </row>
    <row r="11829" spans="1:1" x14ac:dyDescent="0.2">
      <c r="A11829" s="4"/>
    </row>
    <row r="11830" spans="1:1" x14ac:dyDescent="0.2">
      <c r="A11830" s="4"/>
    </row>
    <row r="11831" spans="1:1" x14ac:dyDescent="0.2">
      <c r="A11831" s="4"/>
    </row>
    <row r="11832" spans="1:1" x14ac:dyDescent="0.2">
      <c r="A11832" s="4"/>
    </row>
    <row r="11833" spans="1:1" x14ac:dyDescent="0.2">
      <c r="A11833" s="4"/>
    </row>
    <row r="11834" spans="1:1" x14ac:dyDescent="0.2">
      <c r="A11834" s="4"/>
    </row>
    <row r="11835" spans="1:1" x14ac:dyDescent="0.2">
      <c r="A11835" s="4"/>
    </row>
    <row r="11836" spans="1:1" x14ac:dyDescent="0.2">
      <c r="A11836" s="4"/>
    </row>
    <row r="11837" spans="1:1" x14ac:dyDescent="0.2">
      <c r="A11837" s="4"/>
    </row>
    <row r="11838" spans="1:1" x14ac:dyDescent="0.2">
      <c r="A11838" s="4"/>
    </row>
    <row r="11839" spans="1:1" x14ac:dyDescent="0.2">
      <c r="A11839" s="4"/>
    </row>
    <row r="11840" spans="1:1" x14ac:dyDescent="0.2">
      <c r="A11840" s="4"/>
    </row>
    <row r="11841" spans="1:1" x14ac:dyDescent="0.2">
      <c r="A11841" s="4"/>
    </row>
    <row r="11842" spans="1:1" x14ac:dyDescent="0.2">
      <c r="A11842" s="4"/>
    </row>
    <row r="11843" spans="1:1" x14ac:dyDescent="0.2">
      <c r="A11843" s="4"/>
    </row>
    <row r="11844" spans="1:1" x14ac:dyDescent="0.2">
      <c r="A11844" s="4"/>
    </row>
    <row r="11845" spans="1:1" x14ac:dyDescent="0.2">
      <c r="A11845" s="4"/>
    </row>
    <row r="11846" spans="1:1" x14ac:dyDescent="0.2">
      <c r="A11846" s="4"/>
    </row>
    <row r="11847" spans="1:1" x14ac:dyDescent="0.2">
      <c r="A11847" s="4"/>
    </row>
    <row r="11848" spans="1:1" x14ac:dyDescent="0.2">
      <c r="A11848" s="4"/>
    </row>
    <row r="11849" spans="1:1" x14ac:dyDescent="0.2">
      <c r="A11849" s="4"/>
    </row>
    <row r="11850" spans="1:1" x14ac:dyDescent="0.2">
      <c r="A11850" s="4"/>
    </row>
    <row r="11851" spans="1:1" x14ac:dyDescent="0.2">
      <c r="A11851" s="4"/>
    </row>
    <row r="11852" spans="1:1" x14ac:dyDescent="0.2">
      <c r="A11852" s="4"/>
    </row>
    <row r="11853" spans="1:1" x14ac:dyDescent="0.2">
      <c r="A11853" s="4"/>
    </row>
    <row r="11854" spans="1:1" x14ac:dyDescent="0.2">
      <c r="A11854" s="4"/>
    </row>
    <row r="11855" spans="1:1" x14ac:dyDescent="0.2">
      <c r="A11855" s="4"/>
    </row>
    <row r="11856" spans="1:1" x14ac:dyDescent="0.2">
      <c r="A11856" s="4"/>
    </row>
    <row r="11857" spans="1:1" x14ac:dyDescent="0.2">
      <c r="A11857" s="4"/>
    </row>
    <row r="11858" spans="1:1" x14ac:dyDescent="0.2">
      <c r="A11858" s="4"/>
    </row>
    <row r="11859" spans="1:1" x14ac:dyDescent="0.2">
      <c r="A11859" s="4"/>
    </row>
    <row r="11860" spans="1:1" x14ac:dyDescent="0.2">
      <c r="A11860" s="4"/>
    </row>
    <row r="11861" spans="1:1" x14ac:dyDescent="0.2">
      <c r="A11861" s="4"/>
    </row>
    <row r="11862" spans="1:1" x14ac:dyDescent="0.2">
      <c r="A11862" s="4"/>
    </row>
    <row r="11863" spans="1:1" x14ac:dyDescent="0.2">
      <c r="A11863" s="4"/>
    </row>
    <row r="11864" spans="1:1" x14ac:dyDescent="0.2">
      <c r="A11864" s="4"/>
    </row>
    <row r="11865" spans="1:1" x14ac:dyDescent="0.2">
      <c r="A11865" s="4"/>
    </row>
    <row r="11866" spans="1:1" x14ac:dyDescent="0.2">
      <c r="A11866" s="4"/>
    </row>
    <row r="11867" spans="1:1" x14ac:dyDescent="0.2">
      <c r="A11867" s="4"/>
    </row>
    <row r="11868" spans="1:1" x14ac:dyDescent="0.2">
      <c r="A11868" s="4"/>
    </row>
    <row r="11869" spans="1:1" x14ac:dyDescent="0.2">
      <c r="A11869" s="4"/>
    </row>
    <row r="11870" spans="1:1" x14ac:dyDescent="0.2">
      <c r="A11870" s="4"/>
    </row>
    <row r="11871" spans="1:1" x14ac:dyDescent="0.2">
      <c r="A11871" s="4"/>
    </row>
    <row r="11872" spans="1:1" x14ac:dyDescent="0.2">
      <c r="A11872" s="4"/>
    </row>
    <row r="11873" spans="1:1" x14ac:dyDescent="0.2">
      <c r="A11873" s="4"/>
    </row>
    <row r="11874" spans="1:1" x14ac:dyDescent="0.2">
      <c r="A11874" s="4"/>
    </row>
    <row r="11875" spans="1:1" x14ac:dyDescent="0.2">
      <c r="A11875" s="4"/>
    </row>
    <row r="11876" spans="1:1" x14ac:dyDescent="0.2">
      <c r="A11876" s="4"/>
    </row>
    <row r="11877" spans="1:1" x14ac:dyDescent="0.2">
      <c r="A11877" s="4"/>
    </row>
    <row r="11878" spans="1:1" x14ac:dyDescent="0.2">
      <c r="A11878" s="4"/>
    </row>
    <row r="11879" spans="1:1" x14ac:dyDescent="0.2">
      <c r="A11879" s="4"/>
    </row>
    <row r="11880" spans="1:1" x14ac:dyDescent="0.2">
      <c r="A11880" s="4"/>
    </row>
    <row r="11881" spans="1:1" x14ac:dyDescent="0.2">
      <c r="A11881" s="4"/>
    </row>
    <row r="11882" spans="1:1" x14ac:dyDescent="0.2">
      <c r="A11882" s="4"/>
    </row>
    <row r="11883" spans="1:1" x14ac:dyDescent="0.2">
      <c r="A11883" s="4"/>
    </row>
    <row r="11884" spans="1:1" x14ac:dyDescent="0.2">
      <c r="A11884" s="4"/>
    </row>
    <row r="11885" spans="1:1" x14ac:dyDescent="0.2">
      <c r="A11885" s="4"/>
    </row>
    <row r="11886" spans="1:1" x14ac:dyDescent="0.2">
      <c r="A11886" s="4"/>
    </row>
    <row r="11887" spans="1:1" x14ac:dyDescent="0.2">
      <c r="A11887" s="4"/>
    </row>
    <row r="11888" spans="1:1" x14ac:dyDescent="0.2">
      <c r="A11888" s="4"/>
    </row>
    <row r="11889" spans="1:1" x14ac:dyDescent="0.2">
      <c r="A11889" s="4"/>
    </row>
    <row r="11890" spans="1:1" x14ac:dyDescent="0.2">
      <c r="A11890" s="4"/>
    </row>
    <row r="11891" spans="1:1" x14ac:dyDescent="0.2">
      <c r="A11891" s="4"/>
    </row>
    <row r="11892" spans="1:1" x14ac:dyDescent="0.2">
      <c r="A11892" s="4"/>
    </row>
    <row r="11893" spans="1:1" x14ac:dyDescent="0.2">
      <c r="A11893" s="4"/>
    </row>
    <row r="11894" spans="1:1" x14ac:dyDescent="0.2">
      <c r="A11894" s="4"/>
    </row>
    <row r="11895" spans="1:1" x14ac:dyDescent="0.2">
      <c r="A11895" s="4"/>
    </row>
    <row r="11896" spans="1:1" x14ac:dyDescent="0.2">
      <c r="A11896" s="4"/>
    </row>
    <row r="11897" spans="1:1" x14ac:dyDescent="0.2">
      <c r="A11897" s="4"/>
    </row>
    <row r="11898" spans="1:1" x14ac:dyDescent="0.2">
      <c r="A11898" s="4"/>
    </row>
    <row r="11899" spans="1:1" x14ac:dyDescent="0.2">
      <c r="A11899" s="4"/>
    </row>
    <row r="11900" spans="1:1" x14ac:dyDescent="0.2">
      <c r="A11900" s="4"/>
    </row>
    <row r="11901" spans="1:1" x14ac:dyDescent="0.2">
      <c r="A11901" s="4"/>
    </row>
    <row r="11902" spans="1:1" x14ac:dyDescent="0.2">
      <c r="A11902" s="4"/>
    </row>
    <row r="11903" spans="1:1" x14ac:dyDescent="0.2">
      <c r="A11903" s="4"/>
    </row>
    <row r="11904" spans="1:1" x14ac:dyDescent="0.2">
      <c r="A11904" s="4"/>
    </row>
    <row r="11905" spans="1:1" x14ac:dyDescent="0.2">
      <c r="A11905" s="4"/>
    </row>
    <row r="11906" spans="1:1" x14ac:dyDescent="0.2">
      <c r="A11906" s="4"/>
    </row>
    <row r="11907" spans="1:1" x14ac:dyDescent="0.2">
      <c r="A11907" s="4"/>
    </row>
    <row r="11908" spans="1:1" x14ac:dyDescent="0.2">
      <c r="A11908" s="4"/>
    </row>
    <row r="11909" spans="1:1" x14ac:dyDescent="0.2">
      <c r="A11909" s="4"/>
    </row>
    <row r="11910" spans="1:1" x14ac:dyDescent="0.2">
      <c r="A11910" s="4"/>
    </row>
    <row r="11911" spans="1:1" x14ac:dyDescent="0.2">
      <c r="A11911" s="4"/>
    </row>
    <row r="11912" spans="1:1" x14ac:dyDescent="0.2">
      <c r="A11912" s="4"/>
    </row>
    <row r="11913" spans="1:1" x14ac:dyDescent="0.2">
      <c r="A11913" s="4"/>
    </row>
    <row r="11914" spans="1:1" x14ac:dyDescent="0.2">
      <c r="A11914" s="4"/>
    </row>
    <row r="11915" spans="1:1" x14ac:dyDescent="0.2">
      <c r="A11915" s="4"/>
    </row>
    <row r="11916" spans="1:1" x14ac:dyDescent="0.2">
      <c r="A11916" s="4"/>
    </row>
    <row r="11917" spans="1:1" x14ac:dyDescent="0.2">
      <c r="A11917" s="4"/>
    </row>
    <row r="11918" spans="1:1" x14ac:dyDescent="0.2">
      <c r="A11918" s="4"/>
    </row>
    <row r="11919" spans="1:1" x14ac:dyDescent="0.2">
      <c r="A11919" s="4"/>
    </row>
    <row r="11920" spans="1:1" x14ac:dyDescent="0.2">
      <c r="A11920" s="4"/>
    </row>
    <row r="11921" spans="1:1" x14ac:dyDescent="0.2">
      <c r="A11921" s="4"/>
    </row>
    <row r="11922" spans="1:1" x14ac:dyDescent="0.2">
      <c r="A11922" s="4"/>
    </row>
    <row r="11923" spans="1:1" x14ac:dyDescent="0.2">
      <c r="A11923" s="4"/>
    </row>
    <row r="11924" spans="1:1" x14ac:dyDescent="0.2">
      <c r="A11924" s="4"/>
    </row>
    <row r="11925" spans="1:1" x14ac:dyDescent="0.2">
      <c r="A11925" s="4"/>
    </row>
    <row r="11926" spans="1:1" x14ac:dyDescent="0.2">
      <c r="A11926" s="4"/>
    </row>
    <row r="11927" spans="1:1" x14ac:dyDescent="0.2">
      <c r="A11927" s="4"/>
    </row>
    <row r="11928" spans="1:1" x14ac:dyDescent="0.2">
      <c r="A11928" s="4"/>
    </row>
    <row r="11929" spans="1:1" x14ac:dyDescent="0.2">
      <c r="A11929" s="4"/>
    </row>
    <row r="11930" spans="1:1" x14ac:dyDescent="0.2">
      <c r="A11930" s="4"/>
    </row>
    <row r="11931" spans="1:1" x14ac:dyDescent="0.2">
      <c r="A11931" s="4"/>
    </row>
    <row r="11932" spans="1:1" x14ac:dyDescent="0.2">
      <c r="A11932" s="4"/>
    </row>
    <row r="11933" spans="1:1" x14ac:dyDescent="0.2">
      <c r="A11933" s="4"/>
    </row>
    <row r="11934" spans="1:1" x14ac:dyDescent="0.2">
      <c r="A11934" s="4"/>
    </row>
    <row r="11935" spans="1:1" x14ac:dyDescent="0.2">
      <c r="A11935" s="4"/>
    </row>
    <row r="11936" spans="1:1" x14ac:dyDescent="0.2">
      <c r="A11936" s="4"/>
    </row>
    <row r="11937" spans="1:1" x14ac:dyDescent="0.2">
      <c r="A11937" s="4"/>
    </row>
    <row r="11938" spans="1:1" x14ac:dyDescent="0.2">
      <c r="A11938" s="4"/>
    </row>
    <row r="11939" spans="1:1" x14ac:dyDescent="0.2">
      <c r="A11939" s="4"/>
    </row>
    <row r="11940" spans="1:1" x14ac:dyDescent="0.2">
      <c r="A11940" s="4"/>
    </row>
    <row r="11941" spans="1:1" x14ac:dyDescent="0.2">
      <c r="A11941" s="4"/>
    </row>
    <row r="11942" spans="1:1" x14ac:dyDescent="0.2">
      <c r="A11942" s="4"/>
    </row>
    <row r="11943" spans="1:1" x14ac:dyDescent="0.2">
      <c r="A11943" s="4"/>
    </row>
    <row r="11944" spans="1:1" x14ac:dyDescent="0.2">
      <c r="A11944" s="4"/>
    </row>
    <row r="11945" spans="1:1" x14ac:dyDescent="0.2">
      <c r="A11945" s="4"/>
    </row>
    <row r="11946" spans="1:1" x14ac:dyDescent="0.2">
      <c r="A11946" s="4"/>
    </row>
    <row r="11947" spans="1:1" x14ac:dyDescent="0.2">
      <c r="A11947" s="4"/>
    </row>
    <row r="11948" spans="1:1" x14ac:dyDescent="0.2">
      <c r="A11948" s="4"/>
    </row>
    <row r="11949" spans="1:1" x14ac:dyDescent="0.2">
      <c r="A11949" s="4"/>
    </row>
    <row r="11950" spans="1:1" x14ac:dyDescent="0.2">
      <c r="A11950" s="4"/>
    </row>
    <row r="11951" spans="1:1" x14ac:dyDescent="0.2">
      <c r="A11951" s="4"/>
    </row>
    <row r="11952" spans="1:1" x14ac:dyDescent="0.2">
      <c r="A11952" s="4"/>
    </row>
    <row r="11953" spans="1:1" x14ac:dyDescent="0.2">
      <c r="A11953" s="4"/>
    </row>
    <row r="11954" spans="1:1" x14ac:dyDescent="0.2">
      <c r="A11954" s="4"/>
    </row>
    <row r="11955" spans="1:1" x14ac:dyDescent="0.2">
      <c r="A11955" s="4"/>
    </row>
    <row r="11956" spans="1:1" x14ac:dyDescent="0.2">
      <c r="A11956" s="4"/>
    </row>
    <row r="11957" spans="1:1" x14ac:dyDescent="0.2">
      <c r="A11957" s="4"/>
    </row>
    <row r="11958" spans="1:1" x14ac:dyDescent="0.2">
      <c r="A11958" s="4"/>
    </row>
    <row r="11959" spans="1:1" x14ac:dyDescent="0.2">
      <c r="A11959" s="4"/>
    </row>
    <row r="11960" spans="1:1" x14ac:dyDescent="0.2">
      <c r="A11960" s="4"/>
    </row>
    <row r="11961" spans="1:1" x14ac:dyDescent="0.2">
      <c r="A11961" s="4"/>
    </row>
    <row r="11962" spans="1:1" x14ac:dyDescent="0.2">
      <c r="A11962" s="4"/>
    </row>
    <row r="11963" spans="1:1" x14ac:dyDescent="0.2">
      <c r="A11963" s="4"/>
    </row>
    <row r="11964" spans="1:1" x14ac:dyDescent="0.2">
      <c r="A11964" s="4"/>
    </row>
    <row r="11965" spans="1:1" x14ac:dyDescent="0.2">
      <c r="A11965" s="4"/>
    </row>
    <row r="11966" spans="1:1" x14ac:dyDescent="0.2">
      <c r="A11966" s="4"/>
    </row>
    <row r="11967" spans="1:1" x14ac:dyDescent="0.2">
      <c r="A11967" s="4"/>
    </row>
    <row r="11968" spans="1:1" x14ac:dyDescent="0.2">
      <c r="A11968" s="4"/>
    </row>
    <row r="11969" spans="1:1" x14ac:dyDescent="0.2">
      <c r="A11969" s="4"/>
    </row>
    <row r="11970" spans="1:1" x14ac:dyDescent="0.2">
      <c r="A11970" s="4"/>
    </row>
    <row r="11971" spans="1:1" x14ac:dyDescent="0.2">
      <c r="A11971" s="4"/>
    </row>
    <row r="11972" spans="1:1" x14ac:dyDescent="0.2">
      <c r="A11972" s="4"/>
    </row>
    <row r="11973" spans="1:1" x14ac:dyDescent="0.2">
      <c r="A11973" s="4"/>
    </row>
    <row r="11974" spans="1:1" x14ac:dyDescent="0.2">
      <c r="A11974" s="4"/>
    </row>
    <row r="11975" spans="1:1" x14ac:dyDescent="0.2">
      <c r="A11975" s="4"/>
    </row>
    <row r="11976" spans="1:1" x14ac:dyDescent="0.2">
      <c r="A11976" s="4"/>
    </row>
    <row r="11977" spans="1:1" x14ac:dyDescent="0.2">
      <c r="A11977" s="4"/>
    </row>
    <row r="11978" spans="1:1" x14ac:dyDescent="0.2">
      <c r="A11978" s="4"/>
    </row>
    <row r="11979" spans="1:1" x14ac:dyDescent="0.2">
      <c r="A11979" s="4"/>
    </row>
    <row r="11980" spans="1:1" x14ac:dyDescent="0.2">
      <c r="A11980" s="4"/>
    </row>
    <row r="11981" spans="1:1" x14ac:dyDescent="0.2">
      <c r="A11981" s="4"/>
    </row>
    <row r="11982" spans="1:1" x14ac:dyDescent="0.2">
      <c r="A11982" s="4"/>
    </row>
    <row r="11983" spans="1:1" x14ac:dyDescent="0.2">
      <c r="A11983" s="4"/>
    </row>
    <row r="11984" spans="1:1" x14ac:dyDescent="0.2">
      <c r="A11984" s="4"/>
    </row>
    <row r="11985" spans="1:1" x14ac:dyDescent="0.2">
      <c r="A11985" s="4"/>
    </row>
    <row r="11986" spans="1:1" x14ac:dyDescent="0.2">
      <c r="A11986" s="4"/>
    </row>
    <row r="11987" spans="1:1" x14ac:dyDescent="0.2">
      <c r="A11987" s="4"/>
    </row>
    <row r="11988" spans="1:1" x14ac:dyDescent="0.2">
      <c r="A11988" s="4"/>
    </row>
    <row r="11989" spans="1:1" x14ac:dyDescent="0.2">
      <c r="A11989" s="4"/>
    </row>
    <row r="11990" spans="1:1" x14ac:dyDescent="0.2">
      <c r="A11990" s="4"/>
    </row>
    <row r="11991" spans="1:1" x14ac:dyDescent="0.2">
      <c r="A11991" s="4"/>
    </row>
    <row r="11992" spans="1:1" x14ac:dyDescent="0.2">
      <c r="A11992" s="4"/>
    </row>
    <row r="11993" spans="1:1" x14ac:dyDescent="0.2">
      <c r="A11993" s="4"/>
    </row>
    <row r="11994" spans="1:1" x14ac:dyDescent="0.2">
      <c r="A11994" s="4"/>
    </row>
    <row r="11995" spans="1:1" x14ac:dyDescent="0.2">
      <c r="A11995" s="4"/>
    </row>
    <row r="11996" spans="1:1" x14ac:dyDescent="0.2">
      <c r="A11996" s="4"/>
    </row>
    <row r="11997" spans="1:1" x14ac:dyDescent="0.2">
      <c r="A11997" s="4"/>
    </row>
    <row r="11998" spans="1:1" x14ac:dyDescent="0.2">
      <c r="A11998" s="4"/>
    </row>
    <row r="11999" spans="1:1" x14ac:dyDescent="0.2">
      <c r="A11999" s="4"/>
    </row>
    <row r="12000" spans="1:1" x14ac:dyDescent="0.2">
      <c r="A12000" s="4"/>
    </row>
    <row r="12001" spans="1:1" x14ac:dyDescent="0.2">
      <c r="A12001" s="4"/>
    </row>
    <row r="12002" spans="1:1" x14ac:dyDescent="0.2">
      <c r="A12002" s="4"/>
    </row>
    <row r="12003" spans="1:1" x14ac:dyDescent="0.2">
      <c r="A12003" s="4"/>
    </row>
    <row r="12004" spans="1:1" x14ac:dyDescent="0.2">
      <c r="A12004" s="4"/>
    </row>
    <row r="12005" spans="1:1" x14ac:dyDescent="0.2">
      <c r="A12005" s="4"/>
    </row>
    <row r="12006" spans="1:1" x14ac:dyDescent="0.2">
      <c r="A12006" s="4"/>
    </row>
    <row r="12007" spans="1:1" x14ac:dyDescent="0.2">
      <c r="A12007" s="4"/>
    </row>
    <row r="12008" spans="1:1" x14ac:dyDescent="0.2">
      <c r="A12008" s="4"/>
    </row>
    <row r="12009" spans="1:1" x14ac:dyDescent="0.2">
      <c r="A12009" s="4"/>
    </row>
    <row r="12010" spans="1:1" x14ac:dyDescent="0.2">
      <c r="A12010" s="4"/>
    </row>
    <row r="12011" spans="1:1" x14ac:dyDescent="0.2">
      <c r="A12011" s="4"/>
    </row>
    <row r="12012" spans="1:1" x14ac:dyDescent="0.2">
      <c r="A12012" s="4"/>
    </row>
    <row r="12013" spans="1:1" x14ac:dyDescent="0.2">
      <c r="A12013" s="4"/>
    </row>
    <row r="12014" spans="1:1" x14ac:dyDescent="0.2">
      <c r="A12014" s="4"/>
    </row>
    <row r="12015" spans="1:1" x14ac:dyDescent="0.2">
      <c r="A12015" s="4"/>
    </row>
    <row r="12016" spans="1:1" x14ac:dyDescent="0.2">
      <c r="A12016" s="4"/>
    </row>
    <row r="12017" spans="1:1" x14ac:dyDescent="0.2">
      <c r="A12017" s="4"/>
    </row>
    <row r="12018" spans="1:1" x14ac:dyDescent="0.2">
      <c r="A12018" s="4"/>
    </row>
    <row r="12019" spans="1:1" x14ac:dyDescent="0.2">
      <c r="A12019" s="4"/>
    </row>
    <row r="12020" spans="1:1" x14ac:dyDescent="0.2">
      <c r="A12020" s="4"/>
    </row>
    <row r="12021" spans="1:1" x14ac:dyDescent="0.2">
      <c r="A12021" s="4"/>
    </row>
    <row r="12022" spans="1:1" x14ac:dyDescent="0.2">
      <c r="A12022" s="4"/>
    </row>
    <row r="12023" spans="1:1" x14ac:dyDescent="0.2">
      <c r="A12023" s="4"/>
    </row>
    <row r="12024" spans="1:1" x14ac:dyDescent="0.2">
      <c r="A12024" s="4"/>
    </row>
    <row r="12025" spans="1:1" x14ac:dyDescent="0.2">
      <c r="A12025" s="4"/>
    </row>
    <row r="12026" spans="1:1" x14ac:dyDescent="0.2">
      <c r="A12026" s="4"/>
    </row>
    <row r="12027" spans="1:1" x14ac:dyDescent="0.2">
      <c r="A12027" s="4"/>
    </row>
    <row r="12028" spans="1:1" x14ac:dyDescent="0.2">
      <c r="A12028" s="4"/>
    </row>
    <row r="12029" spans="1:1" x14ac:dyDescent="0.2">
      <c r="A12029" s="4"/>
    </row>
    <row r="12030" spans="1:1" x14ac:dyDescent="0.2">
      <c r="A12030" s="4"/>
    </row>
    <row r="12031" spans="1:1" x14ac:dyDescent="0.2">
      <c r="A12031" s="4"/>
    </row>
    <row r="12032" spans="1:1" x14ac:dyDescent="0.2">
      <c r="A12032" s="4"/>
    </row>
    <row r="12033" spans="1:1" x14ac:dyDescent="0.2">
      <c r="A12033" s="4"/>
    </row>
    <row r="12034" spans="1:1" x14ac:dyDescent="0.2">
      <c r="A12034" s="4"/>
    </row>
    <row r="12035" spans="1:1" x14ac:dyDescent="0.2">
      <c r="A12035" s="4"/>
    </row>
    <row r="12036" spans="1:1" x14ac:dyDescent="0.2">
      <c r="A12036" s="4"/>
    </row>
    <row r="12037" spans="1:1" x14ac:dyDescent="0.2">
      <c r="A12037" s="4"/>
    </row>
    <row r="12038" spans="1:1" x14ac:dyDescent="0.2">
      <c r="A12038" s="4"/>
    </row>
    <row r="12039" spans="1:1" x14ac:dyDescent="0.2">
      <c r="A12039" s="4"/>
    </row>
    <row r="12040" spans="1:1" x14ac:dyDescent="0.2">
      <c r="A12040" s="4"/>
    </row>
    <row r="12041" spans="1:1" x14ac:dyDescent="0.2">
      <c r="A12041" s="4"/>
    </row>
    <row r="12042" spans="1:1" x14ac:dyDescent="0.2">
      <c r="A12042" s="4"/>
    </row>
    <row r="12043" spans="1:1" x14ac:dyDescent="0.2">
      <c r="A12043" s="4"/>
    </row>
    <row r="12044" spans="1:1" x14ac:dyDescent="0.2">
      <c r="A12044" s="4"/>
    </row>
    <row r="12045" spans="1:1" x14ac:dyDescent="0.2">
      <c r="A12045" s="4"/>
    </row>
    <row r="12046" spans="1:1" x14ac:dyDescent="0.2">
      <c r="A12046" s="4"/>
    </row>
    <row r="12047" spans="1:1" x14ac:dyDescent="0.2">
      <c r="A12047" s="4"/>
    </row>
    <row r="12048" spans="1:1" x14ac:dyDescent="0.2">
      <c r="A12048" s="4"/>
    </row>
    <row r="12049" spans="1:1" x14ac:dyDescent="0.2">
      <c r="A12049" s="4"/>
    </row>
    <row r="12050" spans="1:1" x14ac:dyDescent="0.2">
      <c r="A12050" s="4"/>
    </row>
    <row r="12051" spans="1:1" x14ac:dyDescent="0.2">
      <c r="A12051" s="4"/>
    </row>
    <row r="12052" spans="1:1" x14ac:dyDescent="0.2">
      <c r="A12052" s="4"/>
    </row>
    <row r="12053" spans="1:1" x14ac:dyDescent="0.2">
      <c r="A12053" s="4"/>
    </row>
    <row r="12054" spans="1:1" x14ac:dyDescent="0.2">
      <c r="A12054" s="4"/>
    </row>
    <row r="12055" spans="1:1" x14ac:dyDescent="0.2">
      <c r="A12055" s="4"/>
    </row>
    <row r="12056" spans="1:1" x14ac:dyDescent="0.2">
      <c r="A12056" s="4"/>
    </row>
    <row r="12057" spans="1:1" x14ac:dyDescent="0.2">
      <c r="A12057" s="4"/>
    </row>
    <row r="12058" spans="1:1" x14ac:dyDescent="0.2">
      <c r="A12058" s="4"/>
    </row>
    <row r="12059" spans="1:1" x14ac:dyDescent="0.2">
      <c r="A12059" s="4"/>
    </row>
    <row r="12060" spans="1:1" x14ac:dyDescent="0.2">
      <c r="A12060" s="4"/>
    </row>
    <row r="12061" spans="1:1" x14ac:dyDescent="0.2">
      <c r="A12061" s="4"/>
    </row>
    <row r="12062" spans="1:1" x14ac:dyDescent="0.2">
      <c r="A12062" s="4"/>
    </row>
    <row r="12063" spans="1:1" x14ac:dyDescent="0.2">
      <c r="A12063" s="4"/>
    </row>
    <row r="12064" spans="1:1" x14ac:dyDescent="0.2">
      <c r="A12064" s="4"/>
    </row>
    <row r="12065" spans="1:1" x14ac:dyDescent="0.2">
      <c r="A12065" s="4"/>
    </row>
    <row r="12066" spans="1:1" x14ac:dyDescent="0.2">
      <c r="A12066" s="4"/>
    </row>
    <row r="12067" spans="1:1" x14ac:dyDescent="0.2">
      <c r="A12067" s="4"/>
    </row>
    <row r="12068" spans="1:1" x14ac:dyDescent="0.2">
      <c r="A12068" s="4"/>
    </row>
    <row r="12069" spans="1:1" x14ac:dyDescent="0.2">
      <c r="A12069" s="4"/>
    </row>
    <row r="12070" spans="1:1" x14ac:dyDescent="0.2">
      <c r="A12070" s="4"/>
    </row>
    <row r="12071" spans="1:1" x14ac:dyDescent="0.2">
      <c r="A12071" s="4"/>
    </row>
    <row r="12072" spans="1:1" x14ac:dyDescent="0.2">
      <c r="A12072" s="4"/>
    </row>
    <row r="12073" spans="1:1" x14ac:dyDescent="0.2">
      <c r="A12073" s="4"/>
    </row>
    <row r="12074" spans="1:1" x14ac:dyDescent="0.2">
      <c r="A12074" s="4"/>
    </row>
    <row r="12075" spans="1:1" x14ac:dyDescent="0.2">
      <c r="A12075" s="4"/>
    </row>
    <row r="12076" spans="1:1" x14ac:dyDescent="0.2">
      <c r="A12076" s="4"/>
    </row>
    <row r="12077" spans="1:1" x14ac:dyDescent="0.2">
      <c r="A12077" s="4"/>
    </row>
    <row r="12078" spans="1:1" x14ac:dyDescent="0.2">
      <c r="A12078" s="4"/>
    </row>
    <row r="12079" spans="1:1" x14ac:dyDescent="0.2">
      <c r="A12079" s="4"/>
    </row>
    <row r="12080" spans="1:1" x14ac:dyDescent="0.2">
      <c r="A12080" s="4"/>
    </row>
    <row r="12081" spans="1:1" x14ac:dyDescent="0.2">
      <c r="A12081" s="4"/>
    </row>
    <row r="12082" spans="1:1" x14ac:dyDescent="0.2">
      <c r="A12082" s="4"/>
    </row>
    <row r="12083" spans="1:1" x14ac:dyDescent="0.2">
      <c r="A12083" s="4"/>
    </row>
    <row r="12084" spans="1:1" x14ac:dyDescent="0.2">
      <c r="A12084" s="4"/>
    </row>
    <row r="12085" spans="1:1" x14ac:dyDescent="0.2">
      <c r="A12085" s="4"/>
    </row>
    <row r="12086" spans="1:1" x14ac:dyDescent="0.2">
      <c r="A12086" s="4"/>
    </row>
    <row r="12087" spans="1:1" x14ac:dyDescent="0.2">
      <c r="A12087" s="4"/>
    </row>
    <row r="12088" spans="1:1" x14ac:dyDescent="0.2">
      <c r="A12088" s="4"/>
    </row>
    <row r="12089" spans="1:1" x14ac:dyDescent="0.2">
      <c r="A12089" s="4"/>
    </row>
    <row r="12090" spans="1:1" x14ac:dyDescent="0.2">
      <c r="A12090" s="4"/>
    </row>
    <row r="12091" spans="1:1" x14ac:dyDescent="0.2">
      <c r="A12091" s="4"/>
    </row>
    <row r="12092" spans="1:1" x14ac:dyDescent="0.2">
      <c r="A12092" s="4"/>
    </row>
    <row r="12093" spans="1:1" x14ac:dyDescent="0.2">
      <c r="A12093" s="4"/>
    </row>
    <row r="12094" spans="1:1" x14ac:dyDescent="0.2">
      <c r="A12094" s="4"/>
    </row>
    <row r="12095" spans="1:1" x14ac:dyDescent="0.2">
      <c r="A12095" s="4"/>
    </row>
    <row r="12096" spans="1:1" x14ac:dyDescent="0.2">
      <c r="A12096" s="4"/>
    </row>
    <row r="12097" spans="1:1" x14ac:dyDescent="0.2">
      <c r="A12097" s="4"/>
    </row>
    <row r="12098" spans="1:1" x14ac:dyDescent="0.2">
      <c r="A12098" s="4"/>
    </row>
    <row r="12099" spans="1:1" x14ac:dyDescent="0.2">
      <c r="A12099" s="4"/>
    </row>
    <row r="12100" spans="1:1" x14ac:dyDescent="0.2">
      <c r="A12100" s="4"/>
    </row>
    <row r="12101" spans="1:1" x14ac:dyDescent="0.2">
      <c r="A12101" s="4"/>
    </row>
    <row r="12102" spans="1:1" x14ac:dyDescent="0.2">
      <c r="A12102" s="4"/>
    </row>
    <row r="12103" spans="1:1" x14ac:dyDescent="0.2">
      <c r="A12103" s="4"/>
    </row>
    <row r="12104" spans="1:1" x14ac:dyDescent="0.2">
      <c r="A12104" s="4"/>
    </row>
    <row r="12105" spans="1:1" x14ac:dyDescent="0.2">
      <c r="A12105" s="4"/>
    </row>
    <row r="12106" spans="1:1" x14ac:dyDescent="0.2">
      <c r="A12106" s="4"/>
    </row>
    <row r="12107" spans="1:1" x14ac:dyDescent="0.2">
      <c r="A12107" s="4"/>
    </row>
    <row r="12108" spans="1:1" x14ac:dyDescent="0.2">
      <c r="A12108" s="4"/>
    </row>
    <row r="12109" spans="1:1" x14ac:dyDescent="0.2">
      <c r="A12109" s="4"/>
    </row>
    <row r="12110" spans="1:1" x14ac:dyDescent="0.2">
      <c r="A12110" s="4"/>
    </row>
    <row r="12111" spans="1:1" x14ac:dyDescent="0.2">
      <c r="A12111" s="4"/>
    </row>
    <row r="12112" spans="1:1" x14ac:dyDescent="0.2">
      <c r="A12112" s="4"/>
    </row>
    <row r="12113" spans="1:1" x14ac:dyDescent="0.2">
      <c r="A12113" s="4"/>
    </row>
    <row r="12114" spans="1:1" x14ac:dyDescent="0.2">
      <c r="A12114" s="4"/>
    </row>
    <row r="12115" spans="1:1" x14ac:dyDescent="0.2">
      <c r="A12115" s="4"/>
    </row>
    <row r="12116" spans="1:1" x14ac:dyDescent="0.2">
      <c r="A12116" s="4"/>
    </row>
    <row r="12117" spans="1:1" x14ac:dyDescent="0.2">
      <c r="A12117" s="4"/>
    </row>
    <row r="12118" spans="1:1" x14ac:dyDescent="0.2">
      <c r="A12118" s="4"/>
    </row>
    <row r="12119" spans="1:1" x14ac:dyDescent="0.2">
      <c r="A12119" s="4"/>
    </row>
    <row r="12120" spans="1:1" x14ac:dyDescent="0.2">
      <c r="A12120" s="4"/>
    </row>
    <row r="12121" spans="1:1" x14ac:dyDescent="0.2">
      <c r="A12121" s="4"/>
    </row>
    <row r="12122" spans="1:1" x14ac:dyDescent="0.2">
      <c r="A12122" s="4"/>
    </row>
    <row r="12123" spans="1:1" x14ac:dyDescent="0.2">
      <c r="A12123" s="4"/>
    </row>
    <row r="12124" spans="1:1" x14ac:dyDescent="0.2">
      <c r="A12124" s="4"/>
    </row>
    <row r="12125" spans="1:1" x14ac:dyDescent="0.2">
      <c r="A12125" s="4"/>
    </row>
    <row r="12126" spans="1:1" x14ac:dyDescent="0.2">
      <c r="A12126" s="4"/>
    </row>
    <row r="12127" spans="1:1" x14ac:dyDescent="0.2">
      <c r="A12127" s="4"/>
    </row>
    <row r="12128" spans="1:1" x14ac:dyDescent="0.2">
      <c r="A12128" s="4"/>
    </row>
    <row r="12129" spans="1:1" x14ac:dyDescent="0.2">
      <c r="A12129" s="4"/>
    </row>
    <row r="12130" spans="1:1" x14ac:dyDescent="0.2">
      <c r="A12130" s="4"/>
    </row>
    <row r="12131" spans="1:1" x14ac:dyDescent="0.2">
      <c r="A12131" s="4"/>
    </row>
    <row r="12132" spans="1:1" x14ac:dyDescent="0.2">
      <c r="A12132" s="4"/>
    </row>
    <row r="12133" spans="1:1" x14ac:dyDescent="0.2">
      <c r="A12133" s="4"/>
    </row>
    <row r="12134" spans="1:1" x14ac:dyDescent="0.2">
      <c r="A12134" s="4"/>
    </row>
    <row r="12135" spans="1:1" x14ac:dyDescent="0.2">
      <c r="A12135" s="4"/>
    </row>
    <row r="12136" spans="1:1" x14ac:dyDescent="0.2">
      <c r="A12136" s="4"/>
    </row>
    <row r="12137" spans="1:1" x14ac:dyDescent="0.2">
      <c r="A12137" s="4"/>
    </row>
    <row r="12138" spans="1:1" x14ac:dyDescent="0.2">
      <c r="A12138" s="4"/>
    </row>
    <row r="12139" spans="1:1" x14ac:dyDescent="0.2">
      <c r="A12139" s="4"/>
    </row>
    <row r="12140" spans="1:1" x14ac:dyDescent="0.2">
      <c r="A12140" s="4"/>
    </row>
    <row r="12141" spans="1:1" x14ac:dyDescent="0.2">
      <c r="A12141" s="4"/>
    </row>
    <row r="12142" spans="1:1" x14ac:dyDescent="0.2">
      <c r="A12142" s="4"/>
    </row>
    <row r="12143" spans="1:1" x14ac:dyDescent="0.2">
      <c r="A12143" s="4"/>
    </row>
    <row r="12144" spans="1:1" x14ac:dyDescent="0.2">
      <c r="A12144" s="4"/>
    </row>
    <row r="12145" spans="1:1" x14ac:dyDescent="0.2">
      <c r="A12145" s="4"/>
    </row>
    <row r="12146" spans="1:1" x14ac:dyDescent="0.2">
      <c r="A12146" s="4"/>
    </row>
    <row r="12147" spans="1:1" x14ac:dyDescent="0.2">
      <c r="A12147" s="4"/>
    </row>
    <row r="12148" spans="1:1" x14ac:dyDescent="0.2">
      <c r="A12148" s="4"/>
    </row>
    <row r="12149" spans="1:1" x14ac:dyDescent="0.2">
      <c r="A12149" s="4"/>
    </row>
    <row r="12150" spans="1:1" x14ac:dyDescent="0.2">
      <c r="A12150" s="4"/>
    </row>
    <row r="12151" spans="1:1" x14ac:dyDescent="0.2">
      <c r="A12151" s="4"/>
    </row>
    <row r="12152" spans="1:1" x14ac:dyDescent="0.2">
      <c r="A12152" s="4"/>
    </row>
    <row r="12153" spans="1:1" x14ac:dyDescent="0.2">
      <c r="A12153" s="4"/>
    </row>
    <row r="12154" spans="1:1" x14ac:dyDescent="0.2">
      <c r="A12154" s="4"/>
    </row>
    <row r="12155" spans="1:1" x14ac:dyDescent="0.2">
      <c r="A12155" s="4"/>
    </row>
    <row r="12156" spans="1:1" x14ac:dyDescent="0.2">
      <c r="A12156" s="4"/>
    </row>
    <row r="12157" spans="1:1" x14ac:dyDescent="0.2">
      <c r="A12157" s="4"/>
    </row>
    <row r="12158" spans="1:1" x14ac:dyDescent="0.2">
      <c r="A12158" s="4"/>
    </row>
    <row r="12159" spans="1:1" x14ac:dyDescent="0.2">
      <c r="A12159" s="4"/>
    </row>
    <row r="12160" spans="1:1" x14ac:dyDescent="0.2">
      <c r="A12160" s="4"/>
    </row>
    <row r="12161" spans="1:1" x14ac:dyDescent="0.2">
      <c r="A12161" s="4"/>
    </row>
    <row r="12162" spans="1:1" x14ac:dyDescent="0.2">
      <c r="A12162" s="4"/>
    </row>
    <row r="12163" spans="1:1" x14ac:dyDescent="0.2">
      <c r="A12163" s="4"/>
    </row>
    <row r="12164" spans="1:1" x14ac:dyDescent="0.2">
      <c r="A12164" s="4"/>
    </row>
    <row r="12165" spans="1:1" x14ac:dyDescent="0.2">
      <c r="A12165" s="4"/>
    </row>
    <row r="12166" spans="1:1" x14ac:dyDescent="0.2">
      <c r="A12166" s="4"/>
    </row>
    <row r="12167" spans="1:1" x14ac:dyDescent="0.2">
      <c r="A12167" s="4"/>
    </row>
    <row r="12168" spans="1:1" x14ac:dyDescent="0.2">
      <c r="A12168" s="4"/>
    </row>
    <row r="12169" spans="1:1" x14ac:dyDescent="0.2">
      <c r="A12169" s="4"/>
    </row>
    <row r="12170" spans="1:1" x14ac:dyDescent="0.2">
      <c r="A12170" s="4"/>
    </row>
    <row r="12171" spans="1:1" x14ac:dyDescent="0.2">
      <c r="A12171" s="4"/>
    </row>
    <row r="12172" spans="1:1" x14ac:dyDescent="0.2">
      <c r="A12172" s="4"/>
    </row>
    <row r="12173" spans="1:1" x14ac:dyDescent="0.2">
      <c r="A12173" s="4"/>
    </row>
    <row r="12174" spans="1:1" x14ac:dyDescent="0.2">
      <c r="A12174" s="4"/>
    </row>
    <row r="12175" spans="1:1" x14ac:dyDescent="0.2">
      <c r="A12175" s="4"/>
    </row>
    <row r="12176" spans="1:1" x14ac:dyDescent="0.2">
      <c r="A12176" s="4"/>
    </row>
    <row r="12177" spans="1:1" x14ac:dyDescent="0.2">
      <c r="A12177" s="4"/>
    </row>
    <row r="12178" spans="1:1" x14ac:dyDescent="0.2">
      <c r="A12178" s="4"/>
    </row>
    <row r="12179" spans="1:1" x14ac:dyDescent="0.2">
      <c r="A12179" s="4"/>
    </row>
    <row r="12180" spans="1:1" x14ac:dyDescent="0.2">
      <c r="A12180" s="4"/>
    </row>
    <row r="12181" spans="1:1" x14ac:dyDescent="0.2">
      <c r="A12181" s="4"/>
    </row>
    <row r="12182" spans="1:1" x14ac:dyDescent="0.2">
      <c r="A12182" s="4"/>
    </row>
    <row r="12183" spans="1:1" x14ac:dyDescent="0.2">
      <c r="A12183" s="4"/>
    </row>
    <row r="12184" spans="1:1" x14ac:dyDescent="0.2">
      <c r="A12184" s="4"/>
    </row>
    <row r="12185" spans="1:1" x14ac:dyDescent="0.2">
      <c r="A12185" s="4"/>
    </row>
    <row r="12186" spans="1:1" x14ac:dyDescent="0.2">
      <c r="A12186" s="4"/>
    </row>
    <row r="12187" spans="1:1" x14ac:dyDescent="0.2">
      <c r="A12187" s="4"/>
    </row>
    <row r="12188" spans="1:1" x14ac:dyDescent="0.2">
      <c r="A12188" s="4"/>
    </row>
    <row r="12189" spans="1:1" x14ac:dyDescent="0.2">
      <c r="A12189" s="4"/>
    </row>
    <row r="12190" spans="1:1" x14ac:dyDescent="0.2">
      <c r="A12190" s="4"/>
    </row>
    <row r="12191" spans="1:1" x14ac:dyDescent="0.2">
      <c r="A12191" s="4"/>
    </row>
    <row r="12192" spans="1:1" x14ac:dyDescent="0.2">
      <c r="A12192" s="4"/>
    </row>
    <row r="12193" spans="1:1" x14ac:dyDescent="0.2">
      <c r="A12193" s="4"/>
    </row>
    <row r="12194" spans="1:1" x14ac:dyDescent="0.2">
      <c r="A12194" s="4"/>
    </row>
    <row r="12195" spans="1:1" x14ac:dyDescent="0.2">
      <c r="A12195" s="4"/>
    </row>
    <row r="12196" spans="1:1" x14ac:dyDescent="0.2">
      <c r="A12196" s="4"/>
    </row>
    <row r="12197" spans="1:1" x14ac:dyDescent="0.2">
      <c r="A12197" s="4"/>
    </row>
    <row r="12198" spans="1:1" x14ac:dyDescent="0.2">
      <c r="A12198" s="4"/>
    </row>
    <row r="12199" spans="1:1" x14ac:dyDescent="0.2">
      <c r="A12199" s="4"/>
    </row>
    <row r="12200" spans="1:1" x14ac:dyDescent="0.2">
      <c r="A12200" s="4"/>
    </row>
    <row r="12201" spans="1:1" x14ac:dyDescent="0.2">
      <c r="A12201" s="4"/>
    </row>
    <row r="12202" spans="1:1" x14ac:dyDescent="0.2">
      <c r="A12202" s="4"/>
    </row>
    <row r="12203" spans="1:1" x14ac:dyDescent="0.2">
      <c r="A12203" s="4"/>
    </row>
    <row r="12204" spans="1:1" x14ac:dyDescent="0.2">
      <c r="A12204" s="4"/>
    </row>
    <row r="12205" spans="1:1" x14ac:dyDescent="0.2">
      <c r="A12205" s="4"/>
    </row>
    <row r="12206" spans="1:1" x14ac:dyDescent="0.2">
      <c r="A12206" s="4"/>
    </row>
    <row r="12207" spans="1:1" x14ac:dyDescent="0.2">
      <c r="A12207" s="4"/>
    </row>
    <row r="12208" spans="1:1" x14ac:dyDescent="0.2">
      <c r="A12208" s="4"/>
    </row>
    <row r="12209" spans="1:1" x14ac:dyDescent="0.2">
      <c r="A12209" s="4"/>
    </row>
    <row r="12210" spans="1:1" x14ac:dyDescent="0.2">
      <c r="A12210" s="4"/>
    </row>
    <row r="12211" spans="1:1" x14ac:dyDescent="0.2">
      <c r="A12211" s="4"/>
    </row>
    <row r="12212" spans="1:1" x14ac:dyDescent="0.2">
      <c r="A12212" s="4"/>
    </row>
    <row r="12213" spans="1:1" x14ac:dyDescent="0.2">
      <c r="A12213" s="4"/>
    </row>
    <row r="12214" spans="1:1" x14ac:dyDescent="0.2">
      <c r="A12214" s="4"/>
    </row>
    <row r="12215" spans="1:1" x14ac:dyDescent="0.2">
      <c r="A12215" s="4"/>
    </row>
    <row r="12216" spans="1:1" x14ac:dyDescent="0.2">
      <c r="A12216" s="4"/>
    </row>
    <row r="12217" spans="1:1" x14ac:dyDescent="0.2">
      <c r="A12217" s="4"/>
    </row>
    <row r="12218" spans="1:1" x14ac:dyDescent="0.2">
      <c r="A12218" s="4"/>
    </row>
    <row r="12219" spans="1:1" x14ac:dyDescent="0.2">
      <c r="A12219" s="4"/>
    </row>
    <row r="12220" spans="1:1" x14ac:dyDescent="0.2">
      <c r="A12220" s="4"/>
    </row>
    <row r="12221" spans="1:1" x14ac:dyDescent="0.2">
      <c r="A12221" s="4"/>
    </row>
    <row r="12222" spans="1:1" x14ac:dyDescent="0.2">
      <c r="A12222" s="4"/>
    </row>
    <row r="12223" spans="1:1" x14ac:dyDescent="0.2">
      <c r="A12223" s="4"/>
    </row>
    <row r="12224" spans="1:1" x14ac:dyDescent="0.2">
      <c r="A12224" s="4"/>
    </row>
    <row r="12225" spans="1:1" x14ac:dyDescent="0.2">
      <c r="A12225" s="4"/>
    </row>
    <row r="12226" spans="1:1" x14ac:dyDescent="0.2">
      <c r="A12226" s="4"/>
    </row>
    <row r="12227" spans="1:1" x14ac:dyDescent="0.2">
      <c r="A12227" s="4"/>
    </row>
    <row r="12228" spans="1:1" x14ac:dyDescent="0.2">
      <c r="A12228" s="4"/>
    </row>
    <row r="12229" spans="1:1" x14ac:dyDescent="0.2">
      <c r="A12229" s="4"/>
    </row>
    <row r="12230" spans="1:1" x14ac:dyDescent="0.2">
      <c r="A12230" s="4"/>
    </row>
    <row r="12231" spans="1:1" x14ac:dyDescent="0.2">
      <c r="A12231" s="4"/>
    </row>
    <row r="12232" spans="1:1" x14ac:dyDescent="0.2">
      <c r="A12232" s="4"/>
    </row>
    <row r="12233" spans="1:1" x14ac:dyDescent="0.2">
      <c r="A12233" s="4"/>
    </row>
    <row r="12234" spans="1:1" x14ac:dyDescent="0.2">
      <c r="A12234" s="4"/>
    </row>
    <row r="12235" spans="1:1" x14ac:dyDescent="0.2">
      <c r="A12235" s="4"/>
    </row>
    <row r="12236" spans="1:1" x14ac:dyDescent="0.2">
      <c r="A12236" s="4"/>
    </row>
    <row r="12237" spans="1:1" x14ac:dyDescent="0.2">
      <c r="A12237" s="4"/>
    </row>
    <row r="12238" spans="1:1" x14ac:dyDescent="0.2">
      <c r="A12238" s="4"/>
    </row>
    <row r="12239" spans="1:1" x14ac:dyDescent="0.2">
      <c r="A12239" s="4"/>
    </row>
    <row r="12240" spans="1:1" x14ac:dyDescent="0.2">
      <c r="A12240" s="4"/>
    </row>
    <row r="12241" spans="1:1" x14ac:dyDescent="0.2">
      <c r="A12241" s="4"/>
    </row>
    <row r="12242" spans="1:1" x14ac:dyDescent="0.2">
      <c r="A12242" s="4"/>
    </row>
    <row r="12243" spans="1:1" x14ac:dyDescent="0.2">
      <c r="A12243" s="4"/>
    </row>
    <row r="12244" spans="1:1" x14ac:dyDescent="0.2">
      <c r="A12244" s="4"/>
    </row>
    <row r="12245" spans="1:1" x14ac:dyDescent="0.2">
      <c r="A12245" s="4"/>
    </row>
    <row r="12246" spans="1:1" x14ac:dyDescent="0.2">
      <c r="A12246" s="4"/>
    </row>
    <row r="12247" spans="1:1" x14ac:dyDescent="0.2">
      <c r="A12247" s="4"/>
    </row>
    <row r="12248" spans="1:1" x14ac:dyDescent="0.2">
      <c r="A12248" s="4"/>
    </row>
    <row r="12249" spans="1:1" x14ac:dyDescent="0.2">
      <c r="A12249" s="4"/>
    </row>
    <row r="12250" spans="1:1" x14ac:dyDescent="0.2">
      <c r="A12250" s="4"/>
    </row>
    <row r="12251" spans="1:1" x14ac:dyDescent="0.2">
      <c r="A12251" s="4"/>
    </row>
    <row r="12252" spans="1:1" x14ac:dyDescent="0.2">
      <c r="A12252" s="4"/>
    </row>
    <row r="12253" spans="1:1" x14ac:dyDescent="0.2">
      <c r="A12253" s="4"/>
    </row>
    <row r="12254" spans="1:1" x14ac:dyDescent="0.2">
      <c r="A12254" s="4"/>
    </row>
    <row r="12255" spans="1:1" x14ac:dyDescent="0.2">
      <c r="A12255" s="4"/>
    </row>
    <row r="12256" spans="1:1" x14ac:dyDescent="0.2">
      <c r="A12256" s="4"/>
    </row>
    <row r="12257" spans="1:1" x14ac:dyDescent="0.2">
      <c r="A12257" s="4"/>
    </row>
    <row r="12258" spans="1:1" x14ac:dyDescent="0.2">
      <c r="A12258" s="4"/>
    </row>
    <row r="12259" spans="1:1" x14ac:dyDescent="0.2">
      <c r="A12259" s="4"/>
    </row>
    <row r="12260" spans="1:1" x14ac:dyDescent="0.2">
      <c r="A12260" s="4"/>
    </row>
    <row r="12261" spans="1:1" x14ac:dyDescent="0.2">
      <c r="A12261" s="4"/>
    </row>
    <row r="12262" spans="1:1" x14ac:dyDescent="0.2">
      <c r="A12262" s="4"/>
    </row>
    <row r="12263" spans="1:1" x14ac:dyDescent="0.2">
      <c r="A12263" s="4"/>
    </row>
    <row r="12264" spans="1:1" x14ac:dyDescent="0.2">
      <c r="A12264" s="4"/>
    </row>
    <row r="12265" spans="1:1" x14ac:dyDescent="0.2">
      <c r="A12265" s="4"/>
    </row>
    <row r="12266" spans="1:1" x14ac:dyDescent="0.2">
      <c r="A12266" s="4"/>
    </row>
    <row r="12267" spans="1:1" x14ac:dyDescent="0.2">
      <c r="A12267" s="4"/>
    </row>
    <row r="12268" spans="1:1" x14ac:dyDescent="0.2">
      <c r="A12268" s="4"/>
    </row>
    <row r="12269" spans="1:1" x14ac:dyDescent="0.2">
      <c r="A12269" s="4"/>
    </row>
    <row r="12270" spans="1:1" x14ac:dyDescent="0.2">
      <c r="A12270" s="4"/>
    </row>
    <row r="12271" spans="1:1" x14ac:dyDescent="0.2">
      <c r="A12271" s="4"/>
    </row>
    <row r="12272" spans="1:1" x14ac:dyDescent="0.2">
      <c r="A12272" s="4"/>
    </row>
    <row r="12273" spans="1:1" x14ac:dyDescent="0.2">
      <c r="A12273" s="4"/>
    </row>
    <row r="12274" spans="1:1" x14ac:dyDescent="0.2">
      <c r="A12274" s="4"/>
    </row>
    <row r="12275" spans="1:1" x14ac:dyDescent="0.2">
      <c r="A12275" s="4"/>
    </row>
    <row r="12276" spans="1:1" x14ac:dyDescent="0.2">
      <c r="A12276" s="4"/>
    </row>
    <row r="12277" spans="1:1" x14ac:dyDescent="0.2">
      <c r="A12277" s="4"/>
    </row>
    <row r="12278" spans="1:1" x14ac:dyDescent="0.2">
      <c r="A12278" s="4"/>
    </row>
    <row r="12279" spans="1:1" x14ac:dyDescent="0.2">
      <c r="A12279" s="4"/>
    </row>
    <row r="12280" spans="1:1" x14ac:dyDescent="0.2">
      <c r="A12280" s="4"/>
    </row>
    <row r="12281" spans="1:1" x14ac:dyDescent="0.2">
      <c r="A12281" s="4"/>
    </row>
    <row r="12282" spans="1:1" x14ac:dyDescent="0.2">
      <c r="A12282" s="4"/>
    </row>
    <row r="12283" spans="1:1" x14ac:dyDescent="0.2">
      <c r="A12283" s="4"/>
    </row>
    <row r="12284" spans="1:1" x14ac:dyDescent="0.2">
      <c r="A12284" s="4"/>
    </row>
    <row r="12285" spans="1:1" x14ac:dyDescent="0.2">
      <c r="A12285" s="4"/>
    </row>
    <row r="12286" spans="1:1" x14ac:dyDescent="0.2">
      <c r="A12286" s="4"/>
    </row>
    <row r="12287" spans="1:1" x14ac:dyDescent="0.2">
      <c r="A12287" s="4"/>
    </row>
    <row r="12288" spans="1:1" x14ac:dyDescent="0.2">
      <c r="A12288" s="4"/>
    </row>
    <row r="12289" spans="1:1" x14ac:dyDescent="0.2">
      <c r="A12289" s="4"/>
    </row>
    <row r="12290" spans="1:1" x14ac:dyDescent="0.2">
      <c r="A12290" s="4"/>
    </row>
    <row r="12291" spans="1:1" x14ac:dyDescent="0.2">
      <c r="A12291" s="4"/>
    </row>
    <row r="12292" spans="1:1" x14ac:dyDescent="0.2">
      <c r="A12292" s="4"/>
    </row>
    <row r="12293" spans="1:1" x14ac:dyDescent="0.2">
      <c r="A12293" s="4"/>
    </row>
    <row r="12294" spans="1:1" x14ac:dyDescent="0.2">
      <c r="A12294" s="4"/>
    </row>
    <row r="12295" spans="1:1" x14ac:dyDescent="0.2">
      <c r="A12295" s="4"/>
    </row>
    <row r="12296" spans="1:1" x14ac:dyDescent="0.2">
      <c r="A12296" s="4"/>
    </row>
    <row r="12297" spans="1:1" x14ac:dyDescent="0.2">
      <c r="A12297" s="4"/>
    </row>
    <row r="12298" spans="1:1" x14ac:dyDescent="0.2">
      <c r="A12298" s="4"/>
    </row>
    <row r="12299" spans="1:1" x14ac:dyDescent="0.2">
      <c r="A12299" s="4"/>
    </row>
    <row r="12300" spans="1:1" x14ac:dyDescent="0.2">
      <c r="A12300" s="4"/>
    </row>
    <row r="12301" spans="1:1" x14ac:dyDescent="0.2">
      <c r="A12301" s="4"/>
    </row>
    <row r="12302" spans="1:1" x14ac:dyDescent="0.2">
      <c r="A12302" s="4"/>
    </row>
    <row r="12303" spans="1:1" x14ac:dyDescent="0.2">
      <c r="A12303" s="4"/>
    </row>
    <row r="12304" spans="1:1" x14ac:dyDescent="0.2">
      <c r="A12304" s="4"/>
    </row>
    <row r="12305" spans="1:1" x14ac:dyDescent="0.2">
      <c r="A12305" s="4"/>
    </row>
    <row r="12306" spans="1:1" x14ac:dyDescent="0.2">
      <c r="A12306" s="4"/>
    </row>
    <row r="12307" spans="1:1" x14ac:dyDescent="0.2">
      <c r="A12307" s="4"/>
    </row>
    <row r="12308" spans="1:1" x14ac:dyDescent="0.2">
      <c r="A12308" s="4"/>
    </row>
    <row r="12309" spans="1:1" x14ac:dyDescent="0.2">
      <c r="A12309" s="4"/>
    </row>
    <row r="12310" spans="1:1" x14ac:dyDescent="0.2">
      <c r="A12310" s="4"/>
    </row>
    <row r="12311" spans="1:1" x14ac:dyDescent="0.2">
      <c r="A12311" s="4"/>
    </row>
    <row r="12312" spans="1:1" x14ac:dyDescent="0.2">
      <c r="A12312" s="4"/>
    </row>
    <row r="12313" spans="1:1" x14ac:dyDescent="0.2">
      <c r="A12313" s="4"/>
    </row>
    <row r="12314" spans="1:1" x14ac:dyDescent="0.2">
      <c r="A12314" s="4"/>
    </row>
    <row r="12315" spans="1:1" x14ac:dyDescent="0.2">
      <c r="A12315" s="4"/>
    </row>
    <row r="12316" spans="1:1" x14ac:dyDescent="0.2">
      <c r="A12316" s="4"/>
    </row>
    <row r="12317" spans="1:1" x14ac:dyDescent="0.2">
      <c r="A12317" s="4"/>
    </row>
    <row r="12318" spans="1:1" x14ac:dyDescent="0.2">
      <c r="A12318" s="4"/>
    </row>
    <row r="12319" spans="1:1" x14ac:dyDescent="0.2">
      <c r="A12319" s="4"/>
    </row>
    <row r="12320" spans="1:1" x14ac:dyDescent="0.2">
      <c r="A12320" s="4"/>
    </row>
    <row r="12321" spans="1:1" x14ac:dyDescent="0.2">
      <c r="A12321" s="4"/>
    </row>
    <row r="12322" spans="1:1" x14ac:dyDescent="0.2">
      <c r="A12322" s="4"/>
    </row>
    <row r="12323" spans="1:1" x14ac:dyDescent="0.2">
      <c r="A12323" s="4"/>
    </row>
    <row r="12324" spans="1:1" x14ac:dyDescent="0.2">
      <c r="A12324" s="4"/>
    </row>
    <row r="12325" spans="1:1" x14ac:dyDescent="0.2">
      <c r="A12325" s="4"/>
    </row>
    <row r="12326" spans="1:1" x14ac:dyDescent="0.2">
      <c r="A12326" s="4"/>
    </row>
    <row r="12327" spans="1:1" x14ac:dyDescent="0.2">
      <c r="A12327" s="4"/>
    </row>
    <row r="12328" spans="1:1" x14ac:dyDescent="0.2">
      <c r="A12328" s="4"/>
    </row>
    <row r="12329" spans="1:1" x14ac:dyDescent="0.2">
      <c r="A12329" s="4"/>
    </row>
    <row r="12330" spans="1:1" x14ac:dyDescent="0.2">
      <c r="A12330" s="4"/>
    </row>
    <row r="12331" spans="1:1" x14ac:dyDescent="0.2">
      <c r="A12331" s="4"/>
    </row>
    <row r="12332" spans="1:1" x14ac:dyDescent="0.2">
      <c r="A12332" s="4"/>
    </row>
    <row r="12333" spans="1:1" x14ac:dyDescent="0.2">
      <c r="A12333" s="4"/>
    </row>
    <row r="12334" spans="1:1" x14ac:dyDescent="0.2">
      <c r="A12334" s="4"/>
    </row>
    <row r="12335" spans="1:1" x14ac:dyDescent="0.2">
      <c r="A12335" s="4"/>
    </row>
    <row r="12336" spans="1:1" x14ac:dyDescent="0.2">
      <c r="A12336" s="4"/>
    </row>
    <row r="12337" spans="1:1" x14ac:dyDescent="0.2">
      <c r="A12337" s="4"/>
    </row>
    <row r="12338" spans="1:1" x14ac:dyDescent="0.2">
      <c r="A12338" s="4"/>
    </row>
    <row r="12339" spans="1:1" x14ac:dyDescent="0.2">
      <c r="A12339" s="4"/>
    </row>
    <row r="12340" spans="1:1" x14ac:dyDescent="0.2">
      <c r="A12340" s="4"/>
    </row>
    <row r="12341" spans="1:1" x14ac:dyDescent="0.2">
      <c r="A12341" s="4"/>
    </row>
    <row r="12342" spans="1:1" x14ac:dyDescent="0.2">
      <c r="A12342" s="4"/>
    </row>
    <row r="12343" spans="1:1" x14ac:dyDescent="0.2">
      <c r="A12343" s="4"/>
    </row>
    <row r="12344" spans="1:1" x14ac:dyDescent="0.2">
      <c r="A12344" s="4"/>
    </row>
    <row r="12345" spans="1:1" x14ac:dyDescent="0.2">
      <c r="A12345" s="4"/>
    </row>
    <row r="12346" spans="1:1" x14ac:dyDescent="0.2">
      <c r="A12346" s="4"/>
    </row>
    <row r="12347" spans="1:1" x14ac:dyDescent="0.2">
      <c r="A12347" s="4"/>
    </row>
    <row r="12348" spans="1:1" x14ac:dyDescent="0.2">
      <c r="A12348" s="4"/>
    </row>
    <row r="12349" spans="1:1" x14ac:dyDescent="0.2">
      <c r="A12349" s="4"/>
    </row>
    <row r="12350" spans="1:1" x14ac:dyDescent="0.2">
      <c r="A12350" s="4"/>
    </row>
    <row r="12351" spans="1:1" x14ac:dyDescent="0.2">
      <c r="A12351" s="4"/>
    </row>
    <row r="12352" spans="1:1" x14ac:dyDescent="0.2">
      <c r="A12352" s="4"/>
    </row>
    <row r="12353" spans="1:1" x14ac:dyDescent="0.2">
      <c r="A12353" s="4"/>
    </row>
    <row r="12354" spans="1:1" x14ac:dyDescent="0.2">
      <c r="A12354" s="4"/>
    </row>
    <row r="12355" spans="1:1" x14ac:dyDescent="0.2">
      <c r="A12355" s="4"/>
    </row>
    <row r="12356" spans="1:1" x14ac:dyDescent="0.2">
      <c r="A12356" s="4"/>
    </row>
    <row r="12357" spans="1:1" x14ac:dyDescent="0.2">
      <c r="A12357" s="4"/>
    </row>
    <row r="12358" spans="1:1" x14ac:dyDescent="0.2">
      <c r="A12358" s="4"/>
    </row>
    <row r="12359" spans="1:1" x14ac:dyDescent="0.2">
      <c r="A12359" s="4"/>
    </row>
    <row r="12360" spans="1:1" x14ac:dyDescent="0.2">
      <c r="A12360" s="4"/>
    </row>
    <row r="12361" spans="1:1" x14ac:dyDescent="0.2">
      <c r="A12361" s="4"/>
    </row>
    <row r="12362" spans="1:1" x14ac:dyDescent="0.2">
      <c r="A12362" s="4"/>
    </row>
    <row r="12363" spans="1:1" x14ac:dyDescent="0.2">
      <c r="A12363" s="4"/>
    </row>
    <row r="12364" spans="1:1" x14ac:dyDescent="0.2">
      <c r="A12364" s="4"/>
    </row>
    <row r="12365" spans="1:1" x14ac:dyDescent="0.2">
      <c r="A12365" s="4"/>
    </row>
    <row r="12366" spans="1:1" x14ac:dyDescent="0.2">
      <c r="A12366" s="4"/>
    </row>
    <row r="12367" spans="1:1" x14ac:dyDescent="0.2">
      <c r="A12367" s="4"/>
    </row>
    <row r="12368" spans="1:1" x14ac:dyDescent="0.2">
      <c r="A12368" s="4"/>
    </row>
    <row r="12369" spans="1:1" x14ac:dyDescent="0.2">
      <c r="A12369" s="4"/>
    </row>
    <row r="12370" spans="1:1" x14ac:dyDescent="0.2">
      <c r="A12370" s="4"/>
    </row>
    <row r="12371" spans="1:1" x14ac:dyDescent="0.2">
      <c r="A12371" s="4"/>
    </row>
    <row r="12372" spans="1:1" x14ac:dyDescent="0.2">
      <c r="A12372" s="4"/>
    </row>
    <row r="12373" spans="1:1" x14ac:dyDescent="0.2">
      <c r="A12373" s="4"/>
    </row>
    <row r="12374" spans="1:1" x14ac:dyDescent="0.2">
      <c r="A12374" s="4"/>
    </row>
    <row r="12375" spans="1:1" x14ac:dyDescent="0.2">
      <c r="A12375" s="4"/>
    </row>
    <row r="12376" spans="1:1" x14ac:dyDescent="0.2">
      <c r="A12376" s="4"/>
    </row>
    <row r="12377" spans="1:1" x14ac:dyDescent="0.2">
      <c r="A12377" s="4"/>
    </row>
    <row r="12378" spans="1:1" x14ac:dyDescent="0.2">
      <c r="A12378" s="4"/>
    </row>
    <row r="12379" spans="1:1" x14ac:dyDescent="0.2">
      <c r="A12379" s="4"/>
    </row>
    <row r="12380" spans="1:1" x14ac:dyDescent="0.2">
      <c r="A12380" s="4"/>
    </row>
    <row r="12381" spans="1:1" x14ac:dyDescent="0.2">
      <c r="A12381" s="4"/>
    </row>
    <row r="12382" spans="1:1" x14ac:dyDescent="0.2">
      <c r="A12382" s="4"/>
    </row>
    <row r="12383" spans="1:1" x14ac:dyDescent="0.2">
      <c r="A12383" s="4"/>
    </row>
    <row r="12384" spans="1:1" x14ac:dyDescent="0.2">
      <c r="A12384" s="4"/>
    </row>
    <row r="12385" spans="1:1" x14ac:dyDescent="0.2">
      <c r="A12385" s="4"/>
    </row>
    <row r="12386" spans="1:1" x14ac:dyDescent="0.2">
      <c r="A12386" s="4"/>
    </row>
    <row r="12387" spans="1:1" x14ac:dyDescent="0.2">
      <c r="A12387" s="4"/>
    </row>
    <row r="12388" spans="1:1" x14ac:dyDescent="0.2">
      <c r="A12388" s="4"/>
    </row>
    <row r="12389" spans="1:1" x14ac:dyDescent="0.2">
      <c r="A12389" s="4"/>
    </row>
    <row r="12390" spans="1:1" x14ac:dyDescent="0.2">
      <c r="A12390" s="4"/>
    </row>
    <row r="12391" spans="1:1" x14ac:dyDescent="0.2">
      <c r="A12391" s="4"/>
    </row>
    <row r="12392" spans="1:1" x14ac:dyDescent="0.2">
      <c r="A12392" s="4"/>
    </row>
    <row r="12393" spans="1:1" x14ac:dyDescent="0.2">
      <c r="A12393" s="4"/>
    </row>
    <row r="12394" spans="1:1" x14ac:dyDescent="0.2">
      <c r="A12394" s="4"/>
    </row>
    <row r="12395" spans="1:1" x14ac:dyDescent="0.2">
      <c r="A12395" s="4"/>
    </row>
    <row r="12396" spans="1:1" x14ac:dyDescent="0.2">
      <c r="A12396" s="4"/>
    </row>
    <row r="12397" spans="1:1" x14ac:dyDescent="0.2">
      <c r="A12397" s="4"/>
    </row>
    <row r="12398" spans="1:1" x14ac:dyDescent="0.2">
      <c r="A12398" s="4"/>
    </row>
    <row r="12399" spans="1:1" x14ac:dyDescent="0.2">
      <c r="A12399" s="4"/>
    </row>
    <row r="12400" spans="1:1" x14ac:dyDescent="0.2">
      <c r="A12400" s="4"/>
    </row>
    <row r="12401" spans="1:1" x14ac:dyDescent="0.2">
      <c r="A12401" s="4"/>
    </row>
    <row r="12402" spans="1:1" x14ac:dyDescent="0.2">
      <c r="A12402" s="4"/>
    </row>
    <row r="12403" spans="1:1" x14ac:dyDescent="0.2">
      <c r="A12403" s="4"/>
    </row>
    <row r="12404" spans="1:1" x14ac:dyDescent="0.2">
      <c r="A12404" s="4"/>
    </row>
    <row r="12405" spans="1:1" x14ac:dyDescent="0.2">
      <c r="A12405" s="4"/>
    </row>
    <row r="12406" spans="1:1" x14ac:dyDescent="0.2">
      <c r="A12406" s="4"/>
    </row>
    <row r="12407" spans="1:1" x14ac:dyDescent="0.2">
      <c r="A12407" s="4"/>
    </row>
    <row r="12408" spans="1:1" x14ac:dyDescent="0.2">
      <c r="A12408" s="4"/>
    </row>
    <row r="12409" spans="1:1" x14ac:dyDescent="0.2">
      <c r="A12409" s="4"/>
    </row>
    <row r="12410" spans="1:1" x14ac:dyDescent="0.2">
      <c r="A12410" s="4"/>
    </row>
    <row r="12411" spans="1:1" x14ac:dyDescent="0.2">
      <c r="A12411" s="4"/>
    </row>
    <row r="12412" spans="1:1" x14ac:dyDescent="0.2">
      <c r="A12412" s="4"/>
    </row>
    <row r="12413" spans="1:1" x14ac:dyDescent="0.2">
      <c r="A12413" s="4"/>
    </row>
    <row r="12414" spans="1:1" x14ac:dyDescent="0.2">
      <c r="A12414" s="4"/>
    </row>
    <row r="12415" spans="1:1" x14ac:dyDescent="0.2">
      <c r="A12415" s="4"/>
    </row>
    <row r="12416" spans="1:1" x14ac:dyDescent="0.2">
      <c r="A12416" s="4"/>
    </row>
    <row r="12417" spans="1:1" x14ac:dyDescent="0.2">
      <c r="A12417" s="4"/>
    </row>
    <row r="12418" spans="1:1" x14ac:dyDescent="0.2">
      <c r="A12418" s="4"/>
    </row>
    <row r="12419" spans="1:1" x14ac:dyDescent="0.2">
      <c r="A12419" s="4"/>
    </row>
    <row r="12420" spans="1:1" x14ac:dyDescent="0.2">
      <c r="A12420" s="4"/>
    </row>
    <row r="12421" spans="1:1" x14ac:dyDescent="0.2">
      <c r="A12421" s="4"/>
    </row>
    <row r="12422" spans="1:1" x14ac:dyDescent="0.2">
      <c r="A12422" s="4"/>
    </row>
    <row r="12423" spans="1:1" x14ac:dyDescent="0.2">
      <c r="A12423" s="4"/>
    </row>
    <row r="12424" spans="1:1" x14ac:dyDescent="0.2">
      <c r="A12424" s="4"/>
    </row>
    <row r="12425" spans="1:1" x14ac:dyDescent="0.2">
      <c r="A12425" s="4"/>
    </row>
    <row r="12426" spans="1:1" x14ac:dyDescent="0.2">
      <c r="A12426" s="4"/>
    </row>
    <row r="12427" spans="1:1" x14ac:dyDescent="0.2">
      <c r="A12427" s="4"/>
    </row>
    <row r="12428" spans="1:1" x14ac:dyDescent="0.2">
      <c r="A12428" s="4"/>
    </row>
    <row r="12429" spans="1:1" x14ac:dyDescent="0.2">
      <c r="A12429" s="4"/>
    </row>
    <row r="12430" spans="1:1" x14ac:dyDescent="0.2">
      <c r="A12430" s="4"/>
    </row>
    <row r="12431" spans="1:1" x14ac:dyDescent="0.2">
      <c r="A12431" s="4"/>
    </row>
    <row r="12432" spans="1:1" x14ac:dyDescent="0.2">
      <c r="A12432" s="4"/>
    </row>
    <row r="12433" spans="1:1" x14ac:dyDescent="0.2">
      <c r="A12433" s="4"/>
    </row>
    <row r="12434" spans="1:1" x14ac:dyDescent="0.2">
      <c r="A12434" s="4"/>
    </row>
    <row r="12435" spans="1:1" x14ac:dyDescent="0.2">
      <c r="A12435" s="4"/>
    </row>
    <row r="12436" spans="1:1" x14ac:dyDescent="0.2">
      <c r="A12436" s="4"/>
    </row>
    <row r="12437" spans="1:1" x14ac:dyDescent="0.2">
      <c r="A12437" s="4"/>
    </row>
    <row r="12438" spans="1:1" x14ac:dyDescent="0.2">
      <c r="A12438" s="4"/>
    </row>
    <row r="12439" spans="1:1" x14ac:dyDescent="0.2">
      <c r="A12439" s="4"/>
    </row>
    <row r="12440" spans="1:1" x14ac:dyDescent="0.2">
      <c r="A12440" s="4"/>
    </row>
    <row r="12441" spans="1:1" x14ac:dyDescent="0.2">
      <c r="A12441" s="4"/>
    </row>
    <row r="12442" spans="1:1" x14ac:dyDescent="0.2">
      <c r="A12442" s="4"/>
    </row>
    <row r="12443" spans="1:1" x14ac:dyDescent="0.2">
      <c r="A12443" s="4"/>
    </row>
    <row r="12444" spans="1:1" x14ac:dyDescent="0.2">
      <c r="A12444" s="4"/>
    </row>
    <row r="12445" spans="1:1" x14ac:dyDescent="0.2">
      <c r="A12445" s="4"/>
    </row>
    <row r="12446" spans="1:1" x14ac:dyDescent="0.2">
      <c r="A12446" s="4"/>
    </row>
    <row r="12447" spans="1:1" x14ac:dyDescent="0.2">
      <c r="A12447" s="4"/>
    </row>
    <row r="12448" spans="1:1" x14ac:dyDescent="0.2">
      <c r="A12448" s="4"/>
    </row>
    <row r="12449" spans="1:1" x14ac:dyDescent="0.2">
      <c r="A12449" s="4"/>
    </row>
    <row r="12450" spans="1:1" x14ac:dyDescent="0.2">
      <c r="A12450" s="4"/>
    </row>
    <row r="12451" spans="1:1" x14ac:dyDescent="0.2">
      <c r="A12451" s="4"/>
    </row>
    <row r="12452" spans="1:1" x14ac:dyDescent="0.2">
      <c r="A12452" s="4"/>
    </row>
    <row r="12453" spans="1:1" x14ac:dyDescent="0.2">
      <c r="A12453" s="4"/>
    </row>
    <row r="12454" spans="1:1" x14ac:dyDescent="0.2">
      <c r="A12454" s="4"/>
    </row>
    <row r="12455" spans="1:1" x14ac:dyDescent="0.2">
      <c r="A12455" s="4"/>
    </row>
    <row r="12456" spans="1:1" x14ac:dyDescent="0.2">
      <c r="A12456" s="4"/>
    </row>
    <row r="12457" spans="1:1" x14ac:dyDescent="0.2">
      <c r="A12457" s="4"/>
    </row>
    <row r="12458" spans="1:1" x14ac:dyDescent="0.2">
      <c r="A12458" s="4"/>
    </row>
    <row r="12459" spans="1:1" x14ac:dyDescent="0.2">
      <c r="A12459" s="4"/>
    </row>
    <row r="12460" spans="1:1" x14ac:dyDescent="0.2">
      <c r="A12460" s="4"/>
    </row>
    <row r="12461" spans="1:1" x14ac:dyDescent="0.2">
      <c r="A12461" s="4"/>
    </row>
    <row r="12462" spans="1:1" x14ac:dyDescent="0.2">
      <c r="A12462" s="4"/>
    </row>
    <row r="12463" spans="1:1" x14ac:dyDescent="0.2">
      <c r="A12463" s="4"/>
    </row>
    <row r="12464" spans="1:1" x14ac:dyDescent="0.2">
      <c r="A12464" s="4"/>
    </row>
    <row r="12465" spans="1:1" x14ac:dyDescent="0.2">
      <c r="A12465" s="4"/>
    </row>
    <row r="12466" spans="1:1" x14ac:dyDescent="0.2">
      <c r="A12466" s="4"/>
    </row>
    <row r="12467" spans="1:1" x14ac:dyDescent="0.2">
      <c r="A12467" s="4"/>
    </row>
    <row r="12468" spans="1:1" x14ac:dyDescent="0.2">
      <c r="A12468" s="4"/>
    </row>
    <row r="12469" spans="1:1" x14ac:dyDescent="0.2">
      <c r="A12469" s="4"/>
    </row>
    <row r="12470" spans="1:1" x14ac:dyDescent="0.2">
      <c r="A12470" s="4"/>
    </row>
    <row r="12471" spans="1:1" x14ac:dyDescent="0.2">
      <c r="A12471" s="4"/>
    </row>
    <row r="12472" spans="1:1" x14ac:dyDescent="0.2">
      <c r="A12472" s="4"/>
    </row>
    <row r="12473" spans="1:1" x14ac:dyDescent="0.2">
      <c r="A12473" s="4"/>
    </row>
    <row r="12474" spans="1:1" x14ac:dyDescent="0.2">
      <c r="A12474" s="4"/>
    </row>
    <row r="12475" spans="1:1" x14ac:dyDescent="0.2">
      <c r="A12475" s="4"/>
    </row>
    <row r="12476" spans="1:1" x14ac:dyDescent="0.2">
      <c r="A12476" s="4"/>
    </row>
    <row r="12477" spans="1:1" x14ac:dyDescent="0.2">
      <c r="A12477" s="4"/>
    </row>
    <row r="12478" spans="1:1" x14ac:dyDescent="0.2">
      <c r="A12478" s="4"/>
    </row>
    <row r="12479" spans="1:1" x14ac:dyDescent="0.2">
      <c r="A12479" s="4"/>
    </row>
    <row r="12480" spans="1:1" x14ac:dyDescent="0.2">
      <c r="A12480" s="4"/>
    </row>
    <row r="12481" spans="1:1" x14ac:dyDescent="0.2">
      <c r="A12481" s="4"/>
    </row>
    <row r="12482" spans="1:1" x14ac:dyDescent="0.2">
      <c r="A12482" s="4"/>
    </row>
    <row r="12483" spans="1:1" x14ac:dyDescent="0.2">
      <c r="A12483" s="4"/>
    </row>
    <row r="12484" spans="1:1" x14ac:dyDescent="0.2">
      <c r="A12484" s="4"/>
    </row>
    <row r="12485" spans="1:1" x14ac:dyDescent="0.2">
      <c r="A12485" s="4"/>
    </row>
    <row r="12486" spans="1:1" x14ac:dyDescent="0.2">
      <c r="A12486" s="4"/>
    </row>
    <row r="12487" spans="1:1" x14ac:dyDescent="0.2">
      <c r="A12487" s="4"/>
    </row>
    <row r="12488" spans="1:1" x14ac:dyDescent="0.2">
      <c r="A12488" s="4"/>
    </row>
    <row r="12489" spans="1:1" x14ac:dyDescent="0.2">
      <c r="A12489" s="4"/>
    </row>
    <row r="12490" spans="1:1" x14ac:dyDescent="0.2">
      <c r="A12490" s="4"/>
    </row>
    <row r="12491" spans="1:1" x14ac:dyDescent="0.2">
      <c r="A12491" s="4"/>
    </row>
    <row r="12492" spans="1:1" x14ac:dyDescent="0.2">
      <c r="A12492" s="4"/>
    </row>
    <row r="12493" spans="1:1" x14ac:dyDescent="0.2">
      <c r="A12493" s="4"/>
    </row>
    <row r="12494" spans="1:1" x14ac:dyDescent="0.2">
      <c r="A12494" s="4"/>
    </row>
    <row r="12495" spans="1:1" x14ac:dyDescent="0.2">
      <c r="A12495" s="4"/>
    </row>
    <row r="12496" spans="1:1" x14ac:dyDescent="0.2">
      <c r="A12496" s="4"/>
    </row>
    <row r="12497" spans="1:1" x14ac:dyDescent="0.2">
      <c r="A12497" s="4"/>
    </row>
    <row r="12498" spans="1:1" x14ac:dyDescent="0.2">
      <c r="A12498" s="4"/>
    </row>
    <row r="12499" spans="1:1" x14ac:dyDescent="0.2">
      <c r="A12499" s="4"/>
    </row>
    <row r="12500" spans="1:1" x14ac:dyDescent="0.2">
      <c r="A12500" s="4"/>
    </row>
    <row r="12501" spans="1:1" x14ac:dyDescent="0.2">
      <c r="A12501" s="4"/>
    </row>
    <row r="12502" spans="1:1" x14ac:dyDescent="0.2">
      <c r="A12502" s="4"/>
    </row>
    <row r="12503" spans="1:1" x14ac:dyDescent="0.2">
      <c r="A12503" s="4"/>
    </row>
    <row r="12504" spans="1:1" x14ac:dyDescent="0.2">
      <c r="A12504" s="4"/>
    </row>
    <row r="12505" spans="1:1" x14ac:dyDescent="0.2">
      <c r="A12505" s="4"/>
    </row>
    <row r="12506" spans="1:1" x14ac:dyDescent="0.2">
      <c r="A12506" s="4"/>
    </row>
    <row r="12507" spans="1:1" x14ac:dyDescent="0.2">
      <c r="A12507" s="4"/>
    </row>
    <row r="12508" spans="1:1" x14ac:dyDescent="0.2">
      <c r="A12508" s="4"/>
    </row>
    <row r="12509" spans="1:1" x14ac:dyDescent="0.2">
      <c r="A12509" s="4"/>
    </row>
    <row r="12510" spans="1:1" x14ac:dyDescent="0.2">
      <c r="A12510" s="4"/>
    </row>
    <row r="12511" spans="1:1" x14ac:dyDescent="0.2">
      <c r="A12511" s="4"/>
    </row>
    <row r="12512" spans="1:1" x14ac:dyDescent="0.2">
      <c r="A12512" s="4"/>
    </row>
    <row r="12513" spans="1:1" x14ac:dyDescent="0.2">
      <c r="A12513" s="4"/>
    </row>
    <row r="12514" spans="1:1" x14ac:dyDescent="0.2">
      <c r="A12514" s="4"/>
    </row>
    <row r="12515" spans="1:1" x14ac:dyDescent="0.2">
      <c r="A12515" s="4"/>
    </row>
    <row r="12516" spans="1:1" x14ac:dyDescent="0.2">
      <c r="A12516" s="4"/>
    </row>
    <row r="12517" spans="1:1" x14ac:dyDescent="0.2">
      <c r="A12517" s="4"/>
    </row>
    <row r="12518" spans="1:1" x14ac:dyDescent="0.2">
      <c r="A12518" s="4"/>
    </row>
    <row r="12519" spans="1:1" x14ac:dyDescent="0.2">
      <c r="A12519" s="4"/>
    </row>
    <row r="12520" spans="1:1" x14ac:dyDescent="0.2">
      <c r="A12520" s="4"/>
    </row>
    <row r="12521" spans="1:1" x14ac:dyDescent="0.2">
      <c r="A12521" s="4"/>
    </row>
    <row r="12522" spans="1:1" x14ac:dyDescent="0.2">
      <c r="A12522" s="4"/>
    </row>
    <row r="12523" spans="1:1" x14ac:dyDescent="0.2">
      <c r="A12523" s="4"/>
    </row>
    <row r="12524" spans="1:1" x14ac:dyDescent="0.2">
      <c r="A12524" s="4"/>
    </row>
    <row r="12525" spans="1:1" x14ac:dyDescent="0.2">
      <c r="A12525" s="4"/>
    </row>
    <row r="12526" spans="1:1" x14ac:dyDescent="0.2">
      <c r="A12526" s="4"/>
    </row>
    <row r="12527" spans="1:1" x14ac:dyDescent="0.2">
      <c r="A12527" s="4"/>
    </row>
    <row r="12528" spans="1:1" x14ac:dyDescent="0.2">
      <c r="A12528" s="4"/>
    </row>
    <row r="12529" spans="1:1" x14ac:dyDescent="0.2">
      <c r="A12529" s="4"/>
    </row>
    <row r="12530" spans="1:1" x14ac:dyDescent="0.2">
      <c r="A12530" s="4"/>
    </row>
    <row r="12531" spans="1:1" x14ac:dyDescent="0.2">
      <c r="A12531" s="4"/>
    </row>
    <row r="12532" spans="1:1" x14ac:dyDescent="0.2">
      <c r="A12532" s="4"/>
    </row>
    <row r="12533" spans="1:1" x14ac:dyDescent="0.2">
      <c r="A12533" s="4"/>
    </row>
    <row r="12534" spans="1:1" x14ac:dyDescent="0.2">
      <c r="A12534" s="4"/>
    </row>
    <row r="12535" spans="1:1" x14ac:dyDescent="0.2">
      <c r="A12535" s="4"/>
    </row>
    <row r="12536" spans="1:1" x14ac:dyDescent="0.2">
      <c r="A12536" s="4"/>
    </row>
    <row r="12537" spans="1:1" x14ac:dyDescent="0.2">
      <c r="A12537" s="4"/>
    </row>
    <row r="12538" spans="1:1" x14ac:dyDescent="0.2">
      <c r="A12538" s="4"/>
    </row>
    <row r="12539" spans="1:1" x14ac:dyDescent="0.2">
      <c r="A12539" s="4"/>
    </row>
    <row r="12540" spans="1:1" x14ac:dyDescent="0.2">
      <c r="A12540" s="4"/>
    </row>
    <row r="12541" spans="1:1" x14ac:dyDescent="0.2">
      <c r="A12541" s="4"/>
    </row>
    <row r="12542" spans="1:1" x14ac:dyDescent="0.2">
      <c r="A12542" s="4"/>
    </row>
    <row r="12543" spans="1:1" x14ac:dyDescent="0.2">
      <c r="A12543" s="4"/>
    </row>
    <row r="12544" spans="1:1" x14ac:dyDescent="0.2">
      <c r="A12544" s="4"/>
    </row>
    <row r="12545" spans="1:1" x14ac:dyDescent="0.2">
      <c r="A12545" s="4"/>
    </row>
    <row r="12546" spans="1:1" x14ac:dyDescent="0.2">
      <c r="A12546" s="4"/>
    </row>
    <row r="12547" spans="1:1" x14ac:dyDescent="0.2">
      <c r="A12547" s="4"/>
    </row>
    <row r="12548" spans="1:1" x14ac:dyDescent="0.2">
      <c r="A12548" s="4"/>
    </row>
    <row r="12549" spans="1:1" x14ac:dyDescent="0.2">
      <c r="A12549" s="4"/>
    </row>
    <row r="12550" spans="1:1" x14ac:dyDescent="0.2">
      <c r="A12550" s="4"/>
    </row>
    <row r="12551" spans="1:1" x14ac:dyDescent="0.2">
      <c r="A12551" s="4"/>
    </row>
    <row r="12552" spans="1:1" x14ac:dyDescent="0.2">
      <c r="A12552" s="4"/>
    </row>
    <row r="12553" spans="1:1" x14ac:dyDescent="0.2">
      <c r="A12553" s="4"/>
    </row>
    <row r="12554" spans="1:1" x14ac:dyDescent="0.2">
      <c r="A12554" s="4"/>
    </row>
    <row r="12555" spans="1:1" x14ac:dyDescent="0.2">
      <c r="A12555" s="4"/>
    </row>
    <row r="12556" spans="1:1" x14ac:dyDescent="0.2">
      <c r="A12556" s="4"/>
    </row>
    <row r="12557" spans="1:1" x14ac:dyDescent="0.2">
      <c r="A12557" s="4"/>
    </row>
    <row r="12558" spans="1:1" x14ac:dyDescent="0.2">
      <c r="A12558" s="4"/>
    </row>
    <row r="12559" spans="1:1" x14ac:dyDescent="0.2">
      <c r="A12559" s="4"/>
    </row>
    <row r="12560" spans="1:1" x14ac:dyDescent="0.2">
      <c r="A12560" s="4"/>
    </row>
    <row r="12561" spans="1:1" x14ac:dyDescent="0.2">
      <c r="A12561" s="4"/>
    </row>
    <row r="12562" spans="1:1" x14ac:dyDescent="0.2">
      <c r="A12562" s="4"/>
    </row>
    <row r="12563" spans="1:1" x14ac:dyDescent="0.2">
      <c r="A12563" s="4"/>
    </row>
    <row r="12564" spans="1:1" x14ac:dyDescent="0.2">
      <c r="A12564" s="4"/>
    </row>
    <row r="12565" spans="1:1" x14ac:dyDescent="0.2">
      <c r="A12565" s="4"/>
    </row>
    <row r="12566" spans="1:1" x14ac:dyDescent="0.2">
      <c r="A12566" s="4"/>
    </row>
    <row r="12567" spans="1:1" x14ac:dyDescent="0.2">
      <c r="A12567" s="4"/>
    </row>
    <row r="12568" spans="1:1" x14ac:dyDescent="0.2">
      <c r="A12568" s="4"/>
    </row>
    <row r="12569" spans="1:1" x14ac:dyDescent="0.2">
      <c r="A12569" s="4"/>
    </row>
    <row r="12570" spans="1:1" x14ac:dyDescent="0.2">
      <c r="A12570" s="4"/>
    </row>
    <row r="12571" spans="1:1" x14ac:dyDescent="0.2">
      <c r="A12571" s="4"/>
    </row>
    <row r="12572" spans="1:1" x14ac:dyDescent="0.2">
      <c r="A12572" s="4"/>
    </row>
    <row r="12573" spans="1:1" x14ac:dyDescent="0.2">
      <c r="A12573" s="4"/>
    </row>
    <row r="12574" spans="1:1" x14ac:dyDescent="0.2">
      <c r="A12574" s="4"/>
    </row>
    <row r="12575" spans="1:1" x14ac:dyDescent="0.2">
      <c r="A12575" s="4"/>
    </row>
    <row r="12576" spans="1:1" x14ac:dyDescent="0.2">
      <c r="A12576" s="4"/>
    </row>
    <row r="12577" spans="1:1" x14ac:dyDescent="0.2">
      <c r="A12577" s="4"/>
    </row>
    <row r="12578" spans="1:1" x14ac:dyDescent="0.2">
      <c r="A12578" s="4"/>
    </row>
    <row r="12579" spans="1:1" x14ac:dyDescent="0.2">
      <c r="A12579" s="4"/>
    </row>
    <row r="12580" spans="1:1" x14ac:dyDescent="0.2">
      <c r="A12580" s="4"/>
    </row>
    <row r="12581" spans="1:1" x14ac:dyDescent="0.2">
      <c r="A12581" s="4"/>
    </row>
    <row r="12582" spans="1:1" x14ac:dyDescent="0.2">
      <c r="A12582" s="4"/>
    </row>
    <row r="12583" spans="1:1" x14ac:dyDescent="0.2">
      <c r="A12583" s="4"/>
    </row>
    <row r="12584" spans="1:1" x14ac:dyDescent="0.2">
      <c r="A12584" s="4"/>
    </row>
    <row r="12585" spans="1:1" x14ac:dyDescent="0.2">
      <c r="A12585" s="4"/>
    </row>
    <row r="12586" spans="1:1" x14ac:dyDescent="0.2">
      <c r="A12586" s="4"/>
    </row>
    <row r="12587" spans="1:1" x14ac:dyDescent="0.2">
      <c r="A12587" s="4"/>
    </row>
    <row r="12588" spans="1:1" x14ac:dyDescent="0.2">
      <c r="A12588" s="4"/>
    </row>
    <row r="12589" spans="1:1" x14ac:dyDescent="0.2">
      <c r="A12589" s="4"/>
    </row>
    <row r="12590" spans="1:1" x14ac:dyDescent="0.2">
      <c r="A12590" s="4"/>
    </row>
    <row r="12591" spans="1:1" x14ac:dyDescent="0.2">
      <c r="A12591" s="4"/>
    </row>
    <row r="12592" spans="1:1" x14ac:dyDescent="0.2">
      <c r="A12592" s="4"/>
    </row>
    <row r="12593" spans="1:1" x14ac:dyDescent="0.2">
      <c r="A12593" s="4"/>
    </row>
    <row r="12594" spans="1:1" x14ac:dyDescent="0.2">
      <c r="A12594" s="4"/>
    </row>
    <row r="12595" spans="1:1" x14ac:dyDescent="0.2">
      <c r="A12595" s="4"/>
    </row>
    <row r="12596" spans="1:1" x14ac:dyDescent="0.2">
      <c r="A12596" s="4"/>
    </row>
    <row r="12597" spans="1:1" x14ac:dyDescent="0.2">
      <c r="A12597" s="4"/>
    </row>
    <row r="12598" spans="1:1" x14ac:dyDescent="0.2">
      <c r="A12598" s="4"/>
    </row>
    <row r="12599" spans="1:1" x14ac:dyDescent="0.2">
      <c r="A12599" s="4"/>
    </row>
    <row r="12600" spans="1:1" x14ac:dyDescent="0.2">
      <c r="A12600" s="4"/>
    </row>
    <row r="12601" spans="1:1" x14ac:dyDescent="0.2">
      <c r="A12601" s="4"/>
    </row>
    <row r="12602" spans="1:1" x14ac:dyDescent="0.2">
      <c r="A12602" s="4"/>
    </row>
    <row r="12603" spans="1:1" x14ac:dyDescent="0.2">
      <c r="A12603" s="4"/>
    </row>
    <row r="12604" spans="1:1" x14ac:dyDescent="0.2">
      <c r="A12604" s="4"/>
    </row>
    <row r="12605" spans="1:1" x14ac:dyDescent="0.2">
      <c r="A12605" s="4"/>
    </row>
    <row r="12606" spans="1:1" x14ac:dyDescent="0.2">
      <c r="A12606" s="4"/>
    </row>
    <row r="12607" spans="1:1" x14ac:dyDescent="0.2">
      <c r="A12607" s="4"/>
    </row>
    <row r="12608" spans="1:1" x14ac:dyDescent="0.2">
      <c r="A12608" s="4"/>
    </row>
    <row r="12609" spans="1:1" x14ac:dyDescent="0.2">
      <c r="A12609" s="4"/>
    </row>
    <row r="12610" spans="1:1" x14ac:dyDescent="0.2">
      <c r="A12610" s="4"/>
    </row>
    <row r="12611" spans="1:1" x14ac:dyDescent="0.2">
      <c r="A12611" s="4"/>
    </row>
    <row r="12612" spans="1:1" x14ac:dyDescent="0.2">
      <c r="A12612" s="4"/>
    </row>
    <row r="12613" spans="1:1" x14ac:dyDescent="0.2">
      <c r="A12613" s="4"/>
    </row>
    <row r="12614" spans="1:1" x14ac:dyDescent="0.2">
      <c r="A12614" s="4"/>
    </row>
    <row r="12615" spans="1:1" x14ac:dyDescent="0.2">
      <c r="A12615" s="4"/>
    </row>
    <row r="12616" spans="1:1" x14ac:dyDescent="0.2">
      <c r="A12616" s="4"/>
    </row>
    <row r="12617" spans="1:1" x14ac:dyDescent="0.2">
      <c r="A12617" s="4"/>
    </row>
    <row r="12618" spans="1:1" x14ac:dyDescent="0.2">
      <c r="A12618" s="4"/>
    </row>
    <row r="12619" spans="1:1" x14ac:dyDescent="0.2">
      <c r="A12619" s="4"/>
    </row>
    <row r="12620" spans="1:1" x14ac:dyDescent="0.2">
      <c r="A12620" s="4"/>
    </row>
    <row r="12621" spans="1:1" x14ac:dyDescent="0.2">
      <c r="A12621" s="4"/>
    </row>
    <row r="12622" spans="1:1" x14ac:dyDescent="0.2">
      <c r="A12622" s="4"/>
    </row>
    <row r="12623" spans="1:1" x14ac:dyDescent="0.2">
      <c r="A12623" s="4"/>
    </row>
    <row r="12624" spans="1:1" x14ac:dyDescent="0.2">
      <c r="A12624" s="4"/>
    </row>
    <row r="12625" spans="1:1" x14ac:dyDescent="0.2">
      <c r="A12625" s="4"/>
    </row>
    <row r="12626" spans="1:1" x14ac:dyDescent="0.2">
      <c r="A12626" s="4"/>
    </row>
    <row r="12627" spans="1:1" x14ac:dyDescent="0.2">
      <c r="A12627" s="4"/>
    </row>
    <row r="12628" spans="1:1" x14ac:dyDescent="0.2">
      <c r="A12628" s="4"/>
    </row>
    <row r="12629" spans="1:1" x14ac:dyDescent="0.2">
      <c r="A12629" s="4"/>
    </row>
    <row r="12630" spans="1:1" x14ac:dyDescent="0.2">
      <c r="A12630" s="4"/>
    </row>
    <row r="12631" spans="1:1" x14ac:dyDescent="0.2">
      <c r="A12631" s="4"/>
    </row>
    <row r="12632" spans="1:1" x14ac:dyDescent="0.2">
      <c r="A12632" s="4"/>
    </row>
    <row r="12633" spans="1:1" x14ac:dyDescent="0.2">
      <c r="A12633" s="4"/>
    </row>
    <row r="12634" spans="1:1" x14ac:dyDescent="0.2">
      <c r="A12634" s="4"/>
    </row>
    <row r="12635" spans="1:1" x14ac:dyDescent="0.2">
      <c r="A12635" s="4"/>
    </row>
    <row r="12636" spans="1:1" x14ac:dyDescent="0.2">
      <c r="A12636" s="4"/>
    </row>
    <row r="12637" spans="1:1" x14ac:dyDescent="0.2">
      <c r="A12637" s="4"/>
    </row>
    <row r="12638" spans="1:1" x14ac:dyDescent="0.2">
      <c r="A12638" s="4"/>
    </row>
    <row r="12639" spans="1:1" x14ac:dyDescent="0.2">
      <c r="A12639" s="4"/>
    </row>
    <row r="12640" spans="1:1" x14ac:dyDescent="0.2">
      <c r="A12640" s="4"/>
    </row>
    <row r="12641" spans="1:1" x14ac:dyDescent="0.2">
      <c r="A12641" s="4"/>
    </row>
    <row r="12642" spans="1:1" x14ac:dyDescent="0.2">
      <c r="A12642" s="4"/>
    </row>
    <row r="12643" spans="1:1" x14ac:dyDescent="0.2">
      <c r="A12643" s="4"/>
    </row>
    <row r="12644" spans="1:1" x14ac:dyDescent="0.2">
      <c r="A12644" s="4"/>
    </row>
    <row r="12645" spans="1:1" x14ac:dyDescent="0.2">
      <c r="A12645" s="4"/>
    </row>
    <row r="12646" spans="1:1" x14ac:dyDescent="0.2">
      <c r="A12646" s="4"/>
    </row>
    <row r="12647" spans="1:1" x14ac:dyDescent="0.2">
      <c r="A12647" s="4"/>
    </row>
    <row r="12648" spans="1:1" x14ac:dyDescent="0.2">
      <c r="A12648" s="4"/>
    </row>
    <row r="12649" spans="1:1" x14ac:dyDescent="0.2">
      <c r="A12649" s="4"/>
    </row>
    <row r="12650" spans="1:1" x14ac:dyDescent="0.2">
      <c r="A12650" s="4"/>
    </row>
    <row r="12651" spans="1:1" x14ac:dyDescent="0.2">
      <c r="A12651" s="4"/>
    </row>
    <row r="12652" spans="1:1" x14ac:dyDescent="0.2">
      <c r="A12652" s="4"/>
    </row>
    <row r="12653" spans="1:1" x14ac:dyDescent="0.2">
      <c r="A12653" s="4"/>
    </row>
    <row r="12654" spans="1:1" x14ac:dyDescent="0.2">
      <c r="A12654" s="4"/>
    </row>
    <row r="12655" spans="1:1" x14ac:dyDescent="0.2">
      <c r="A12655" s="4"/>
    </row>
    <row r="12656" spans="1:1" x14ac:dyDescent="0.2">
      <c r="A12656" s="4"/>
    </row>
    <row r="12657" spans="1:1" x14ac:dyDescent="0.2">
      <c r="A12657" s="4"/>
    </row>
    <row r="12658" spans="1:1" x14ac:dyDescent="0.2">
      <c r="A12658" s="4"/>
    </row>
    <row r="12659" spans="1:1" x14ac:dyDescent="0.2">
      <c r="A12659" s="4"/>
    </row>
    <row r="12660" spans="1:1" x14ac:dyDescent="0.2">
      <c r="A12660" s="4"/>
    </row>
    <row r="12661" spans="1:1" x14ac:dyDescent="0.2">
      <c r="A12661" s="4"/>
    </row>
    <row r="12662" spans="1:1" x14ac:dyDescent="0.2">
      <c r="A12662" s="4"/>
    </row>
    <row r="12663" spans="1:1" x14ac:dyDescent="0.2">
      <c r="A12663" s="4"/>
    </row>
    <row r="12664" spans="1:1" x14ac:dyDescent="0.2">
      <c r="A12664" s="4"/>
    </row>
    <row r="12665" spans="1:1" x14ac:dyDescent="0.2">
      <c r="A12665" s="4"/>
    </row>
    <row r="12666" spans="1:1" x14ac:dyDescent="0.2">
      <c r="A12666" s="4"/>
    </row>
    <row r="12667" spans="1:1" x14ac:dyDescent="0.2">
      <c r="A12667" s="4"/>
    </row>
    <row r="12668" spans="1:1" x14ac:dyDescent="0.2">
      <c r="A12668" s="4"/>
    </row>
    <row r="12669" spans="1:1" x14ac:dyDescent="0.2">
      <c r="A12669" s="4"/>
    </row>
    <row r="12670" spans="1:1" x14ac:dyDescent="0.2">
      <c r="A12670" s="4"/>
    </row>
    <row r="12671" spans="1:1" x14ac:dyDescent="0.2">
      <c r="A12671" s="4"/>
    </row>
    <row r="12672" spans="1:1" x14ac:dyDescent="0.2">
      <c r="A12672" s="4"/>
    </row>
    <row r="12673" spans="1:1" x14ac:dyDescent="0.2">
      <c r="A12673" s="4"/>
    </row>
    <row r="12674" spans="1:1" x14ac:dyDescent="0.2">
      <c r="A12674" s="4"/>
    </row>
    <row r="12675" spans="1:1" x14ac:dyDescent="0.2">
      <c r="A12675" s="4"/>
    </row>
    <row r="12676" spans="1:1" x14ac:dyDescent="0.2">
      <c r="A12676" s="4"/>
    </row>
    <row r="12677" spans="1:1" x14ac:dyDescent="0.2">
      <c r="A12677" s="4"/>
    </row>
    <row r="12678" spans="1:1" x14ac:dyDescent="0.2">
      <c r="A12678" s="4"/>
    </row>
    <row r="12679" spans="1:1" x14ac:dyDescent="0.2">
      <c r="A12679" s="4"/>
    </row>
    <row r="12680" spans="1:1" x14ac:dyDescent="0.2">
      <c r="A12680" s="4"/>
    </row>
    <row r="12681" spans="1:1" x14ac:dyDescent="0.2">
      <c r="A12681" s="4"/>
    </row>
    <row r="12682" spans="1:1" x14ac:dyDescent="0.2">
      <c r="A12682" s="4"/>
    </row>
    <row r="12683" spans="1:1" x14ac:dyDescent="0.2">
      <c r="A12683" s="4"/>
    </row>
    <row r="12684" spans="1:1" x14ac:dyDescent="0.2">
      <c r="A12684" s="4"/>
    </row>
    <row r="12685" spans="1:1" x14ac:dyDescent="0.2">
      <c r="A12685" s="4"/>
    </row>
    <row r="12686" spans="1:1" x14ac:dyDescent="0.2">
      <c r="A12686" s="4"/>
    </row>
    <row r="12687" spans="1:1" x14ac:dyDescent="0.2">
      <c r="A12687" s="4"/>
    </row>
    <row r="12688" spans="1:1" x14ac:dyDescent="0.2">
      <c r="A12688" s="4"/>
    </row>
    <row r="12689" spans="1:1" x14ac:dyDescent="0.2">
      <c r="A12689" s="4"/>
    </row>
    <row r="12690" spans="1:1" x14ac:dyDescent="0.2">
      <c r="A12690" s="4"/>
    </row>
    <row r="12691" spans="1:1" x14ac:dyDescent="0.2">
      <c r="A12691" s="4"/>
    </row>
    <row r="12692" spans="1:1" x14ac:dyDescent="0.2">
      <c r="A12692" s="4"/>
    </row>
    <row r="12693" spans="1:1" x14ac:dyDescent="0.2">
      <c r="A12693" s="4"/>
    </row>
    <row r="12694" spans="1:1" x14ac:dyDescent="0.2">
      <c r="A12694" s="4"/>
    </row>
    <row r="12695" spans="1:1" x14ac:dyDescent="0.2">
      <c r="A12695" s="4"/>
    </row>
    <row r="12696" spans="1:1" x14ac:dyDescent="0.2">
      <c r="A12696" s="4"/>
    </row>
    <row r="12697" spans="1:1" x14ac:dyDescent="0.2">
      <c r="A12697" s="4"/>
    </row>
    <row r="12698" spans="1:1" x14ac:dyDescent="0.2">
      <c r="A12698" s="4"/>
    </row>
    <row r="12699" spans="1:1" x14ac:dyDescent="0.2">
      <c r="A12699" s="4"/>
    </row>
    <row r="12700" spans="1:1" x14ac:dyDescent="0.2">
      <c r="A12700" s="4"/>
    </row>
    <row r="12701" spans="1:1" x14ac:dyDescent="0.2">
      <c r="A12701" s="4"/>
    </row>
    <row r="12702" spans="1:1" x14ac:dyDescent="0.2">
      <c r="A12702" s="4"/>
    </row>
    <row r="12703" spans="1:1" x14ac:dyDescent="0.2">
      <c r="A12703" s="4"/>
    </row>
    <row r="12704" spans="1:1" x14ac:dyDescent="0.2">
      <c r="A12704" s="4"/>
    </row>
    <row r="12705" spans="1:1" x14ac:dyDescent="0.2">
      <c r="A12705" s="4"/>
    </row>
    <row r="12706" spans="1:1" x14ac:dyDescent="0.2">
      <c r="A12706" s="4"/>
    </row>
    <row r="12707" spans="1:1" x14ac:dyDescent="0.2">
      <c r="A12707" s="4"/>
    </row>
    <row r="12708" spans="1:1" x14ac:dyDescent="0.2">
      <c r="A12708" s="4"/>
    </row>
    <row r="12709" spans="1:1" x14ac:dyDescent="0.2">
      <c r="A12709" s="4"/>
    </row>
    <row r="12710" spans="1:1" x14ac:dyDescent="0.2">
      <c r="A12710" s="4"/>
    </row>
    <row r="12711" spans="1:1" x14ac:dyDescent="0.2">
      <c r="A12711" s="4"/>
    </row>
    <row r="12712" spans="1:1" x14ac:dyDescent="0.2">
      <c r="A12712" s="4"/>
    </row>
    <row r="12713" spans="1:1" x14ac:dyDescent="0.2">
      <c r="A12713" s="4"/>
    </row>
    <row r="12714" spans="1:1" x14ac:dyDescent="0.2">
      <c r="A12714" s="4"/>
    </row>
    <row r="12715" spans="1:1" x14ac:dyDescent="0.2">
      <c r="A12715" s="4"/>
    </row>
    <row r="12716" spans="1:1" x14ac:dyDescent="0.2">
      <c r="A12716" s="4"/>
    </row>
    <row r="12717" spans="1:1" x14ac:dyDescent="0.2">
      <c r="A12717" s="4"/>
    </row>
    <row r="12718" spans="1:1" x14ac:dyDescent="0.2">
      <c r="A12718" s="4"/>
    </row>
    <row r="12719" spans="1:1" x14ac:dyDescent="0.2">
      <c r="A12719" s="4"/>
    </row>
    <row r="12720" spans="1:1" x14ac:dyDescent="0.2">
      <c r="A12720" s="4"/>
    </row>
    <row r="12721" spans="1:1" x14ac:dyDescent="0.2">
      <c r="A12721" s="4"/>
    </row>
    <row r="12722" spans="1:1" x14ac:dyDescent="0.2">
      <c r="A12722" s="4"/>
    </row>
    <row r="12723" spans="1:1" x14ac:dyDescent="0.2">
      <c r="A12723" s="4"/>
    </row>
    <row r="12724" spans="1:1" x14ac:dyDescent="0.2">
      <c r="A12724" s="4"/>
    </row>
    <row r="12725" spans="1:1" x14ac:dyDescent="0.2">
      <c r="A12725" s="4"/>
    </row>
    <row r="12726" spans="1:1" x14ac:dyDescent="0.2">
      <c r="A12726" s="4"/>
    </row>
    <row r="12727" spans="1:1" x14ac:dyDescent="0.2">
      <c r="A12727" s="4"/>
    </row>
    <row r="12728" spans="1:1" x14ac:dyDescent="0.2">
      <c r="A12728" s="4"/>
    </row>
    <row r="12729" spans="1:1" x14ac:dyDescent="0.2">
      <c r="A12729" s="4"/>
    </row>
    <row r="12730" spans="1:1" x14ac:dyDescent="0.2">
      <c r="A12730" s="4"/>
    </row>
    <row r="12731" spans="1:1" x14ac:dyDescent="0.2">
      <c r="A12731" s="4"/>
    </row>
    <row r="12732" spans="1:1" x14ac:dyDescent="0.2">
      <c r="A12732" s="4"/>
    </row>
    <row r="12733" spans="1:1" x14ac:dyDescent="0.2">
      <c r="A12733" s="4"/>
    </row>
    <row r="12734" spans="1:1" x14ac:dyDescent="0.2">
      <c r="A12734" s="4"/>
    </row>
    <row r="12735" spans="1:1" x14ac:dyDescent="0.2">
      <c r="A12735" s="4"/>
    </row>
    <row r="12736" spans="1:1" x14ac:dyDescent="0.2">
      <c r="A12736" s="4"/>
    </row>
    <row r="12737" spans="1:1" x14ac:dyDescent="0.2">
      <c r="A12737" s="4"/>
    </row>
    <row r="12738" spans="1:1" x14ac:dyDescent="0.2">
      <c r="A12738" s="4"/>
    </row>
    <row r="12739" spans="1:1" x14ac:dyDescent="0.2">
      <c r="A12739" s="4"/>
    </row>
    <row r="12740" spans="1:1" x14ac:dyDescent="0.2">
      <c r="A12740" s="4"/>
    </row>
    <row r="12741" spans="1:1" x14ac:dyDescent="0.2">
      <c r="A12741" s="4"/>
    </row>
    <row r="12742" spans="1:1" x14ac:dyDescent="0.2">
      <c r="A12742" s="4"/>
    </row>
    <row r="12743" spans="1:1" x14ac:dyDescent="0.2">
      <c r="A12743" s="4"/>
    </row>
    <row r="12744" spans="1:1" x14ac:dyDescent="0.2">
      <c r="A12744" s="4"/>
    </row>
    <row r="12745" spans="1:1" x14ac:dyDescent="0.2">
      <c r="A12745" s="4"/>
    </row>
    <row r="12746" spans="1:1" x14ac:dyDescent="0.2">
      <c r="A12746" s="4"/>
    </row>
    <row r="12747" spans="1:1" x14ac:dyDescent="0.2">
      <c r="A12747" s="4"/>
    </row>
    <row r="12748" spans="1:1" x14ac:dyDescent="0.2">
      <c r="A12748" s="4"/>
    </row>
    <row r="12749" spans="1:1" x14ac:dyDescent="0.2">
      <c r="A12749" s="4"/>
    </row>
    <row r="12750" spans="1:1" x14ac:dyDescent="0.2">
      <c r="A12750" s="4"/>
    </row>
    <row r="12751" spans="1:1" x14ac:dyDescent="0.2">
      <c r="A12751" s="4"/>
    </row>
    <row r="12752" spans="1:1" x14ac:dyDescent="0.2">
      <c r="A12752" s="4"/>
    </row>
    <row r="12753" spans="1:1" x14ac:dyDescent="0.2">
      <c r="A12753" s="4"/>
    </row>
    <row r="12754" spans="1:1" x14ac:dyDescent="0.2">
      <c r="A12754" s="4"/>
    </row>
    <row r="12755" spans="1:1" x14ac:dyDescent="0.2">
      <c r="A12755" s="4"/>
    </row>
    <row r="12756" spans="1:1" x14ac:dyDescent="0.2">
      <c r="A12756" s="4"/>
    </row>
    <row r="12757" spans="1:1" x14ac:dyDescent="0.2">
      <c r="A12757" s="4"/>
    </row>
    <row r="12758" spans="1:1" x14ac:dyDescent="0.2">
      <c r="A12758" s="4"/>
    </row>
    <row r="12759" spans="1:1" x14ac:dyDescent="0.2">
      <c r="A12759" s="4"/>
    </row>
    <row r="12760" spans="1:1" x14ac:dyDescent="0.2">
      <c r="A12760" s="4"/>
    </row>
    <row r="12761" spans="1:1" x14ac:dyDescent="0.2">
      <c r="A12761" s="4"/>
    </row>
    <row r="12762" spans="1:1" x14ac:dyDescent="0.2">
      <c r="A12762" s="4"/>
    </row>
    <row r="12763" spans="1:1" x14ac:dyDescent="0.2">
      <c r="A12763" s="4"/>
    </row>
    <row r="12764" spans="1:1" x14ac:dyDescent="0.2">
      <c r="A12764" s="4"/>
    </row>
    <row r="12765" spans="1:1" x14ac:dyDescent="0.2">
      <c r="A12765" s="4"/>
    </row>
    <row r="12766" spans="1:1" x14ac:dyDescent="0.2">
      <c r="A12766" s="4"/>
    </row>
    <row r="12767" spans="1:1" x14ac:dyDescent="0.2">
      <c r="A12767" s="4"/>
    </row>
    <row r="12768" spans="1:1" x14ac:dyDescent="0.2">
      <c r="A12768" s="4"/>
    </row>
    <row r="12769" spans="1:1" x14ac:dyDescent="0.2">
      <c r="A12769" s="4"/>
    </row>
    <row r="12770" spans="1:1" x14ac:dyDescent="0.2">
      <c r="A12770" s="4"/>
    </row>
    <row r="12771" spans="1:1" x14ac:dyDescent="0.2">
      <c r="A12771" s="4"/>
    </row>
    <row r="12772" spans="1:1" x14ac:dyDescent="0.2">
      <c r="A12772" s="4"/>
    </row>
    <row r="12773" spans="1:1" x14ac:dyDescent="0.2">
      <c r="A12773" s="4"/>
    </row>
    <row r="12774" spans="1:1" x14ac:dyDescent="0.2">
      <c r="A12774" s="4"/>
    </row>
    <row r="12775" spans="1:1" x14ac:dyDescent="0.2">
      <c r="A12775" s="4"/>
    </row>
    <row r="12776" spans="1:1" x14ac:dyDescent="0.2">
      <c r="A12776" s="4"/>
    </row>
    <row r="12777" spans="1:1" x14ac:dyDescent="0.2">
      <c r="A12777" s="4"/>
    </row>
    <row r="12778" spans="1:1" x14ac:dyDescent="0.2">
      <c r="A12778" s="4"/>
    </row>
    <row r="12779" spans="1:1" x14ac:dyDescent="0.2">
      <c r="A12779" s="4"/>
    </row>
    <row r="12780" spans="1:1" x14ac:dyDescent="0.2">
      <c r="A12780" s="4"/>
    </row>
    <row r="12781" spans="1:1" x14ac:dyDescent="0.2">
      <c r="A12781" s="4"/>
    </row>
    <row r="12782" spans="1:1" x14ac:dyDescent="0.2">
      <c r="A12782" s="4"/>
    </row>
    <row r="12783" spans="1:1" x14ac:dyDescent="0.2">
      <c r="A12783" s="4"/>
    </row>
    <row r="12784" spans="1:1" x14ac:dyDescent="0.2">
      <c r="A12784" s="4"/>
    </row>
    <row r="12785" spans="1:1" x14ac:dyDescent="0.2">
      <c r="A12785" s="4"/>
    </row>
    <row r="12786" spans="1:1" x14ac:dyDescent="0.2">
      <c r="A12786" s="4"/>
    </row>
    <row r="12787" spans="1:1" x14ac:dyDescent="0.2">
      <c r="A12787" s="4"/>
    </row>
    <row r="12788" spans="1:1" x14ac:dyDescent="0.2">
      <c r="A12788" s="4"/>
    </row>
    <row r="12789" spans="1:1" x14ac:dyDescent="0.2">
      <c r="A12789" s="4"/>
    </row>
    <row r="12790" spans="1:1" x14ac:dyDescent="0.2">
      <c r="A12790" s="4"/>
    </row>
    <row r="12791" spans="1:1" x14ac:dyDescent="0.2">
      <c r="A12791" s="4"/>
    </row>
    <row r="12792" spans="1:1" x14ac:dyDescent="0.2">
      <c r="A12792" s="4"/>
    </row>
    <row r="12793" spans="1:1" x14ac:dyDescent="0.2">
      <c r="A12793" s="4"/>
    </row>
    <row r="12794" spans="1:1" x14ac:dyDescent="0.2">
      <c r="A12794" s="4"/>
    </row>
    <row r="12795" spans="1:1" x14ac:dyDescent="0.2">
      <c r="A12795" s="4"/>
    </row>
    <row r="12796" spans="1:1" x14ac:dyDescent="0.2">
      <c r="A12796" s="4"/>
    </row>
    <row r="12797" spans="1:1" x14ac:dyDescent="0.2">
      <c r="A12797" s="4"/>
    </row>
    <row r="12798" spans="1:1" x14ac:dyDescent="0.2">
      <c r="A12798" s="4"/>
    </row>
    <row r="12799" spans="1:1" x14ac:dyDescent="0.2">
      <c r="A12799" s="4"/>
    </row>
    <row r="12800" spans="1:1" x14ac:dyDescent="0.2">
      <c r="A12800" s="4"/>
    </row>
    <row r="12801" spans="1:1" x14ac:dyDescent="0.2">
      <c r="A12801" s="4"/>
    </row>
    <row r="12802" spans="1:1" x14ac:dyDescent="0.2">
      <c r="A12802" s="4"/>
    </row>
    <row r="12803" spans="1:1" x14ac:dyDescent="0.2">
      <c r="A12803" s="4"/>
    </row>
    <row r="12804" spans="1:1" x14ac:dyDescent="0.2">
      <c r="A12804" s="4"/>
    </row>
    <row r="12805" spans="1:1" x14ac:dyDescent="0.2">
      <c r="A12805" s="4"/>
    </row>
    <row r="12806" spans="1:1" x14ac:dyDescent="0.2">
      <c r="A12806" s="4"/>
    </row>
    <row r="12807" spans="1:1" x14ac:dyDescent="0.2">
      <c r="A12807" s="4"/>
    </row>
    <row r="12808" spans="1:1" x14ac:dyDescent="0.2">
      <c r="A12808" s="4"/>
    </row>
    <row r="12809" spans="1:1" x14ac:dyDescent="0.2">
      <c r="A12809" s="4"/>
    </row>
    <row r="12810" spans="1:1" x14ac:dyDescent="0.2">
      <c r="A12810" s="4"/>
    </row>
    <row r="12811" spans="1:1" x14ac:dyDescent="0.2">
      <c r="A12811" s="4"/>
    </row>
    <row r="12812" spans="1:1" x14ac:dyDescent="0.2">
      <c r="A12812" s="4"/>
    </row>
    <row r="12813" spans="1:1" x14ac:dyDescent="0.2">
      <c r="A12813" s="4"/>
    </row>
    <row r="12814" spans="1:1" x14ac:dyDescent="0.2">
      <c r="A12814" s="4"/>
    </row>
    <row r="12815" spans="1:1" x14ac:dyDescent="0.2">
      <c r="A12815" s="4"/>
    </row>
    <row r="12816" spans="1:1" x14ac:dyDescent="0.2">
      <c r="A12816" s="4"/>
    </row>
    <row r="12817" spans="1:1" x14ac:dyDescent="0.2">
      <c r="A12817" s="4"/>
    </row>
    <row r="12818" spans="1:1" x14ac:dyDescent="0.2">
      <c r="A12818" s="4"/>
    </row>
    <row r="12819" spans="1:1" x14ac:dyDescent="0.2">
      <c r="A12819" s="4"/>
    </row>
    <row r="12820" spans="1:1" x14ac:dyDescent="0.2">
      <c r="A12820" s="4"/>
    </row>
    <row r="12821" spans="1:1" x14ac:dyDescent="0.2">
      <c r="A12821" s="4"/>
    </row>
    <row r="12822" spans="1:1" x14ac:dyDescent="0.2">
      <c r="A12822" s="4"/>
    </row>
    <row r="12823" spans="1:1" x14ac:dyDescent="0.2">
      <c r="A12823" s="4"/>
    </row>
    <row r="12824" spans="1:1" x14ac:dyDescent="0.2">
      <c r="A12824" s="4"/>
    </row>
    <row r="12825" spans="1:1" x14ac:dyDescent="0.2">
      <c r="A12825" s="4"/>
    </row>
    <row r="12826" spans="1:1" x14ac:dyDescent="0.2">
      <c r="A12826" s="4"/>
    </row>
    <row r="12827" spans="1:1" x14ac:dyDescent="0.2">
      <c r="A12827" s="4"/>
    </row>
    <row r="12828" spans="1:1" x14ac:dyDescent="0.2">
      <c r="A12828" s="4"/>
    </row>
    <row r="12829" spans="1:1" x14ac:dyDescent="0.2">
      <c r="A12829" s="4"/>
    </row>
    <row r="12830" spans="1:1" x14ac:dyDescent="0.2">
      <c r="A12830" s="4"/>
    </row>
    <row r="12831" spans="1:1" x14ac:dyDescent="0.2">
      <c r="A12831" s="4"/>
    </row>
    <row r="12832" spans="1:1" x14ac:dyDescent="0.2">
      <c r="A12832" s="4"/>
    </row>
    <row r="12833" spans="1:1" x14ac:dyDescent="0.2">
      <c r="A12833" s="4"/>
    </row>
    <row r="12834" spans="1:1" x14ac:dyDescent="0.2">
      <c r="A12834" s="4"/>
    </row>
    <row r="12835" spans="1:1" x14ac:dyDescent="0.2">
      <c r="A12835" s="4"/>
    </row>
    <row r="12836" spans="1:1" x14ac:dyDescent="0.2">
      <c r="A12836" s="4"/>
    </row>
    <row r="12837" spans="1:1" x14ac:dyDescent="0.2">
      <c r="A12837" s="4"/>
    </row>
    <row r="12838" spans="1:1" x14ac:dyDescent="0.2">
      <c r="A12838" s="4"/>
    </row>
    <row r="12839" spans="1:1" x14ac:dyDescent="0.2">
      <c r="A12839" s="4"/>
    </row>
    <row r="12840" spans="1:1" x14ac:dyDescent="0.2">
      <c r="A12840" s="4"/>
    </row>
    <row r="12841" spans="1:1" x14ac:dyDescent="0.2">
      <c r="A12841" s="4"/>
    </row>
    <row r="12842" spans="1:1" x14ac:dyDescent="0.2">
      <c r="A12842" s="4"/>
    </row>
    <row r="12843" spans="1:1" x14ac:dyDescent="0.2">
      <c r="A12843" s="4"/>
    </row>
    <row r="12844" spans="1:1" x14ac:dyDescent="0.2">
      <c r="A12844" s="4"/>
    </row>
    <row r="12845" spans="1:1" x14ac:dyDescent="0.2">
      <c r="A12845" s="4"/>
    </row>
    <row r="12846" spans="1:1" x14ac:dyDescent="0.2">
      <c r="A12846" s="4"/>
    </row>
    <row r="12847" spans="1:1" x14ac:dyDescent="0.2">
      <c r="A12847" s="4"/>
    </row>
    <row r="12848" spans="1:1" x14ac:dyDescent="0.2">
      <c r="A12848" s="4"/>
    </row>
    <row r="12849" spans="1:1" x14ac:dyDescent="0.2">
      <c r="A12849" s="4"/>
    </row>
    <row r="12850" spans="1:1" x14ac:dyDescent="0.2">
      <c r="A12850" s="4"/>
    </row>
    <row r="12851" spans="1:1" x14ac:dyDescent="0.2">
      <c r="A12851" s="4"/>
    </row>
    <row r="12852" spans="1:1" x14ac:dyDescent="0.2">
      <c r="A12852" s="4"/>
    </row>
    <row r="12853" spans="1:1" x14ac:dyDescent="0.2">
      <c r="A12853" s="4"/>
    </row>
    <row r="12854" spans="1:1" x14ac:dyDescent="0.2">
      <c r="A12854" s="4"/>
    </row>
    <row r="12855" spans="1:1" x14ac:dyDescent="0.2">
      <c r="A12855" s="4"/>
    </row>
    <row r="12856" spans="1:1" x14ac:dyDescent="0.2">
      <c r="A12856" s="4"/>
    </row>
    <row r="12857" spans="1:1" x14ac:dyDescent="0.2">
      <c r="A12857" s="4"/>
    </row>
    <row r="12858" spans="1:1" x14ac:dyDescent="0.2">
      <c r="A12858" s="4"/>
    </row>
    <row r="12859" spans="1:1" x14ac:dyDescent="0.2">
      <c r="A12859" s="4"/>
    </row>
    <row r="12860" spans="1:1" x14ac:dyDescent="0.2">
      <c r="A12860" s="4"/>
    </row>
    <row r="12861" spans="1:1" x14ac:dyDescent="0.2">
      <c r="A12861" s="4"/>
    </row>
    <row r="12862" spans="1:1" x14ac:dyDescent="0.2">
      <c r="A12862" s="4"/>
    </row>
    <row r="12863" spans="1:1" x14ac:dyDescent="0.2">
      <c r="A12863" s="4"/>
    </row>
    <row r="12864" spans="1:1" x14ac:dyDescent="0.2">
      <c r="A12864" s="4"/>
    </row>
    <row r="12865" spans="1:1" x14ac:dyDescent="0.2">
      <c r="A12865" s="4"/>
    </row>
    <row r="12866" spans="1:1" x14ac:dyDescent="0.2">
      <c r="A12866" s="4"/>
    </row>
    <row r="12867" spans="1:1" x14ac:dyDescent="0.2">
      <c r="A12867" s="4"/>
    </row>
    <row r="12868" spans="1:1" x14ac:dyDescent="0.2">
      <c r="A12868" s="4"/>
    </row>
    <row r="12869" spans="1:1" x14ac:dyDescent="0.2">
      <c r="A12869" s="4"/>
    </row>
    <row r="12870" spans="1:1" x14ac:dyDescent="0.2">
      <c r="A12870" s="4"/>
    </row>
    <row r="12871" spans="1:1" x14ac:dyDescent="0.2">
      <c r="A12871" s="4"/>
    </row>
    <row r="12872" spans="1:1" x14ac:dyDescent="0.2">
      <c r="A12872" s="4"/>
    </row>
    <row r="12873" spans="1:1" x14ac:dyDescent="0.2">
      <c r="A12873" s="4"/>
    </row>
    <row r="12874" spans="1:1" x14ac:dyDescent="0.2">
      <c r="A12874" s="4"/>
    </row>
    <row r="12875" spans="1:1" x14ac:dyDescent="0.2">
      <c r="A12875" s="4"/>
    </row>
    <row r="12876" spans="1:1" x14ac:dyDescent="0.2">
      <c r="A12876" s="4"/>
    </row>
    <row r="12877" spans="1:1" x14ac:dyDescent="0.2">
      <c r="A12877" s="4"/>
    </row>
    <row r="12878" spans="1:1" x14ac:dyDescent="0.2">
      <c r="A12878" s="4"/>
    </row>
    <row r="12879" spans="1:1" x14ac:dyDescent="0.2">
      <c r="A12879" s="4"/>
    </row>
    <row r="12880" spans="1:1" x14ac:dyDescent="0.2">
      <c r="A12880" s="4"/>
    </row>
    <row r="12881" spans="1:1" x14ac:dyDescent="0.2">
      <c r="A12881" s="4"/>
    </row>
    <row r="12882" spans="1:1" x14ac:dyDescent="0.2">
      <c r="A12882" s="4"/>
    </row>
    <row r="12883" spans="1:1" x14ac:dyDescent="0.2">
      <c r="A12883" s="4"/>
    </row>
    <row r="12884" spans="1:1" x14ac:dyDescent="0.2">
      <c r="A12884" s="4"/>
    </row>
    <row r="12885" spans="1:1" x14ac:dyDescent="0.2">
      <c r="A12885" s="4"/>
    </row>
    <row r="12886" spans="1:1" x14ac:dyDescent="0.2">
      <c r="A12886" s="4"/>
    </row>
    <row r="12887" spans="1:1" x14ac:dyDescent="0.2">
      <c r="A12887" s="4"/>
    </row>
    <row r="12888" spans="1:1" x14ac:dyDescent="0.2">
      <c r="A12888" s="4"/>
    </row>
    <row r="12889" spans="1:1" x14ac:dyDescent="0.2">
      <c r="A12889" s="4"/>
    </row>
    <row r="12890" spans="1:1" x14ac:dyDescent="0.2">
      <c r="A12890" s="4"/>
    </row>
    <row r="12891" spans="1:1" x14ac:dyDescent="0.2">
      <c r="A12891" s="4"/>
    </row>
    <row r="12892" spans="1:1" x14ac:dyDescent="0.2">
      <c r="A12892" s="4"/>
    </row>
    <row r="12893" spans="1:1" x14ac:dyDescent="0.2">
      <c r="A12893" s="4"/>
    </row>
    <row r="12894" spans="1:1" x14ac:dyDescent="0.2">
      <c r="A12894" s="4"/>
    </row>
    <row r="12895" spans="1:1" x14ac:dyDescent="0.2">
      <c r="A12895" s="4"/>
    </row>
    <row r="12896" spans="1:1" x14ac:dyDescent="0.2">
      <c r="A12896" s="4"/>
    </row>
    <row r="12897" spans="1:1" x14ac:dyDescent="0.2">
      <c r="A12897" s="4"/>
    </row>
    <row r="12898" spans="1:1" x14ac:dyDescent="0.2">
      <c r="A12898" s="4"/>
    </row>
    <row r="12899" spans="1:1" x14ac:dyDescent="0.2">
      <c r="A12899" s="4"/>
    </row>
    <row r="12900" spans="1:1" x14ac:dyDescent="0.2">
      <c r="A12900" s="4"/>
    </row>
    <row r="12901" spans="1:1" x14ac:dyDescent="0.2">
      <c r="A12901" s="4"/>
    </row>
    <row r="12902" spans="1:1" x14ac:dyDescent="0.2">
      <c r="A12902" s="4"/>
    </row>
    <row r="12903" spans="1:1" x14ac:dyDescent="0.2">
      <c r="A12903" s="4"/>
    </row>
    <row r="12904" spans="1:1" x14ac:dyDescent="0.2">
      <c r="A12904" s="4"/>
    </row>
    <row r="12905" spans="1:1" x14ac:dyDescent="0.2">
      <c r="A12905" s="4"/>
    </row>
    <row r="12906" spans="1:1" x14ac:dyDescent="0.2">
      <c r="A12906" s="4"/>
    </row>
    <row r="12907" spans="1:1" x14ac:dyDescent="0.2">
      <c r="A12907" s="4"/>
    </row>
    <row r="12908" spans="1:1" x14ac:dyDescent="0.2">
      <c r="A12908" s="4"/>
    </row>
    <row r="12909" spans="1:1" x14ac:dyDescent="0.2">
      <c r="A12909" s="4"/>
    </row>
    <row r="12910" spans="1:1" x14ac:dyDescent="0.2">
      <c r="A12910" s="4"/>
    </row>
    <row r="12911" spans="1:1" x14ac:dyDescent="0.2">
      <c r="A12911" s="4"/>
    </row>
    <row r="12912" spans="1:1" x14ac:dyDescent="0.2">
      <c r="A12912" s="4"/>
    </row>
    <row r="12913" spans="1:1" x14ac:dyDescent="0.2">
      <c r="A12913" s="4"/>
    </row>
    <row r="12914" spans="1:1" x14ac:dyDescent="0.2">
      <c r="A12914" s="4"/>
    </row>
    <row r="12915" spans="1:1" x14ac:dyDescent="0.2">
      <c r="A12915" s="4"/>
    </row>
    <row r="12916" spans="1:1" x14ac:dyDescent="0.2">
      <c r="A12916" s="4"/>
    </row>
    <row r="12917" spans="1:1" x14ac:dyDescent="0.2">
      <c r="A12917" s="4"/>
    </row>
    <row r="12918" spans="1:1" x14ac:dyDescent="0.2">
      <c r="A12918" s="4"/>
    </row>
    <row r="12919" spans="1:1" x14ac:dyDescent="0.2">
      <c r="A12919" s="4"/>
    </row>
    <row r="12920" spans="1:1" x14ac:dyDescent="0.2">
      <c r="A12920" s="4"/>
    </row>
    <row r="12921" spans="1:1" x14ac:dyDescent="0.2">
      <c r="A12921" s="4"/>
    </row>
    <row r="12922" spans="1:1" x14ac:dyDescent="0.2">
      <c r="A12922" s="4"/>
    </row>
    <row r="12923" spans="1:1" x14ac:dyDescent="0.2">
      <c r="A12923" s="4"/>
    </row>
    <row r="12924" spans="1:1" x14ac:dyDescent="0.2">
      <c r="A12924" s="4"/>
    </row>
    <row r="12925" spans="1:1" x14ac:dyDescent="0.2">
      <c r="A12925" s="4"/>
    </row>
    <row r="12926" spans="1:1" x14ac:dyDescent="0.2">
      <c r="A12926" s="4"/>
    </row>
    <row r="12927" spans="1:1" x14ac:dyDescent="0.2">
      <c r="A12927" s="4"/>
    </row>
    <row r="12928" spans="1:1" x14ac:dyDescent="0.2">
      <c r="A12928" s="4"/>
    </row>
    <row r="12929" spans="1:1" x14ac:dyDescent="0.2">
      <c r="A12929" s="4"/>
    </row>
    <row r="12930" spans="1:1" x14ac:dyDescent="0.2">
      <c r="A12930" s="4"/>
    </row>
    <row r="12931" spans="1:1" x14ac:dyDescent="0.2">
      <c r="A12931" s="4"/>
    </row>
    <row r="12932" spans="1:1" x14ac:dyDescent="0.2">
      <c r="A12932" s="4"/>
    </row>
    <row r="12933" spans="1:1" x14ac:dyDescent="0.2">
      <c r="A12933" s="4"/>
    </row>
    <row r="12934" spans="1:1" x14ac:dyDescent="0.2">
      <c r="A12934" s="4"/>
    </row>
    <row r="12935" spans="1:1" x14ac:dyDescent="0.2">
      <c r="A12935" s="4"/>
    </row>
    <row r="12936" spans="1:1" x14ac:dyDescent="0.2">
      <c r="A12936" s="4"/>
    </row>
    <row r="12937" spans="1:1" x14ac:dyDescent="0.2">
      <c r="A12937" s="4"/>
    </row>
    <row r="12938" spans="1:1" x14ac:dyDescent="0.2">
      <c r="A12938" s="4"/>
    </row>
    <row r="12939" spans="1:1" x14ac:dyDescent="0.2">
      <c r="A12939" s="4"/>
    </row>
    <row r="12940" spans="1:1" x14ac:dyDescent="0.2">
      <c r="A12940" s="4"/>
    </row>
    <row r="12941" spans="1:1" x14ac:dyDescent="0.2">
      <c r="A12941" s="4"/>
    </row>
    <row r="12942" spans="1:1" x14ac:dyDescent="0.2">
      <c r="A12942" s="4"/>
    </row>
    <row r="12943" spans="1:1" x14ac:dyDescent="0.2">
      <c r="A12943" s="4"/>
    </row>
    <row r="12944" spans="1:1" x14ac:dyDescent="0.2">
      <c r="A12944" s="4"/>
    </row>
    <row r="12945" spans="1:1" x14ac:dyDescent="0.2">
      <c r="A12945" s="4"/>
    </row>
    <row r="12946" spans="1:1" x14ac:dyDescent="0.2">
      <c r="A12946" s="4"/>
    </row>
    <row r="12947" spans="1:1" x14ac:dyDescent="0.2">
      <c r="A12947" s="4"/>
    </row>
    <row r="12948" spans="1:1" x14ac:dyDescent="0.2">
      <c r="A12948" s="4"/>
    </row>
    <row r="12949" spans="1:1" x14ac:dyDescent="0.2">
      <c r="A12949" s="4"/>
    </row>
    <row r="12950" spans="1:1" x14ac:dyDescent="0.2">
      <c r="A12950" s="4"/>
    </row>
    <row r="12951" spans="1:1" x14ac:dyDescent="0.2">
      <c r="A12951" s="4"/>
    </row>
    <row r="12952" spans="1:1" x14ac:dyDescent="0.2">
      <c r="A12952" s="4"/>
    </row>
    <row r="12953" spans="1:1" x14ac:dyDescent="0.2">
      <c r="A12953" s="4"/>
    </row>
    <row r="12954" spans="1:1" x14ac:dyDescent="0.2">
      <c r="A12954" s="4"/>
    </row>
    <row r="12955" spans="1:1" x14ac:dyDescent="0.2">
      <c r="A12955" s="4"/>
    </row>
    <row r="12956" spans="1:1" x14ac:dyDescent="0.2">
      <c r="A12956" s="4"/>
    </row>
    <row r="12957" spans="1:1" x14ac:dyDescent="0.2">
      <c r="A12957" s="4"/>
    </row>
    <row r="12958" spans="1:1" x14ac:dyDescent="0.2">
      <c r="A12958" s="4"/>
    </row>
    <row r="12959" spans="1:1" x14ac:dyDescent="0.2">
      <c r="A12959" s="4"/>
    </row>
    <row r="12960" spans="1:1" x14ac:dyDescent="0.2">
      <c r="A12960" s="4"/>
    </row>
    <row r="12961" spans="1:1" x14ac:dyDescent="0.2">
      <c r="A12961" s="4"/>
    </row>
    <row r="12962" spans="1:1" x14ac:dyDescent="0.2">
      <c r="A12962" s="4"/>
    </row>
    <row r="12963" spans="1:1" x14ac:dyDescent="0.2">
      <c r="A12963" s="4"/>
    </row>
    <row r="12964" spans="1:1" x14ac:dyDescent="0.2">
      <c r="A12964" s="4"/>
    </row>
    <row r="12965" spans="1:1" x14ac:dyDescent="0.2">
      <c r="A12965" s="4"/>
    </row>
    <row r="12966" spans="1:1" x14ac:dyDescent="0.2">
      <c r="A12966" s="4"/>
    </row>
    <row r="12967" spans="1:1" x14ac:dyDescent="0.2">
      <c r="A12967" s="4"/>
    </row>
    <row r="12968" spans="1:1" x14ac:dyDescent="0.2">
      <c r="A12968" s="4"/>
    </row>
    <row r="12969" spans="1:1" x14ac:dyDescent="0.2">
      <c r="A12969" s="4"/>
    </row>
    <row r="12970" spans="1:1" x14ac:dyDescent="0.2">
      <c r="A12970" s="4"/>
    </row>
    <row r="12971" spans="1:1" x14ac:dyDescent="0.2">
      <c r="A12971" s="4"/>
    </row>
    <row r="12972" spans="1:1" x14ac:dyDescent="0.2">
      <c r="A12972" s="4"/>
    </row>
    <row r="12973" spans="1:1" x14ac:dyDescent="0.2">
      <c r="A12973" s="4"/>
    </row>
    <row r="12974" spans="1:1" x14ac:dyDescent="0.2">
      <c r="A12974" s="4"/>
    </row>
    <row r="12975" spans="1:1" x14ac:dyDescent="0.2">
      <c r="A12975" s="4"/>
    </row>
    <row r="12976" spans="1:1" x14ac:dyDescent="0.2">
      <c r="A12976" s="4"/>
    </row>
    <row r="12977" spans="1:1" x14ac:dyDescent="0.2">
      <c r="A12977" s="4"/>
    </row>
    <row r="12978" spans="1:1" x14ac:dyDescent="0.2">
      <c r="A12978" s="4"/>
    </row>
    <row r="12979" spans="1:1" x14ac:dyDescent="0.2">
      <c r="A12979" s="4"/>
    </row>
    <row r="12980" spans="1:1" x14ac:dyDescent="0.2">
      <c r="A12980" s="4"/>
    </row>
    <row r="12981" spans="1:1" x14ac:dyDescent="0.2">
      <c r="A12981" s="4"/>
    </row>
    <row r="12982" spans="1:1" x14ac:dyDescent="0.2">
      <c r="A12982" s="4"/>
    </row>
    <row r="12983" spans="1:1" x14ac:dyDescent="0.2">
      <c r="A12983" s="4"/>
    </row>
    <row r="12984" spans="1:1" x14ac:dyDescent="0.2">
      <c r="A12984" s="4"/>
    </row>
    <row r="12985" spans="1:1" x14ac:dyDescent="0.2">
      <c r="A12985" s="4"/>
    </row>
    <row r="12986" spans="1:1" x14ac:dyDescent="0.2">
      <c r="A12986" s="4"/>
    </row>
    <row r="12987" spans="1:1" x14ac:dyDescent="0.2">
      <c r="A12987" s="4"/>
    </row>
    <row r="12988" spans="1:1" x14ac:dyDescent="0.2">
      <c r="A12988" s="4"/>
    </row>
    <row r="12989" spans="1:1" x14ac:dyDescent="0.2">
      <c r="A12989" s="4"/>
    </row>
    <row r="12990" spans="1:1" x14ac:dyDescent="0.2">
      <c r="A12990" s="4"/>
    </row>
    <row r="12991" spans="1:1" x14ac:dyDescent="0.2">
      <c r="A12991" s="4"/>
    </row>
    <row r="12992" spans="1:1" x14ac:dyDescent="0.2">
      <c r="A12992" s="4"/>
    </row>
    <row r="12993" spans="1:1" x14ac:dyDescent="0.2">
      <c r="A12993" s="4"/>
    </row>
    <row r="12994" spans="1:1" x14ac:dyDescent="0.2">
      <c r="A12994" s="4"/>
    </row>
    <row r="12995" spans="1:1" x14ac:dyDescent="0.2">
      <c r="A12995" s="4"/>
    </row>
    <row r="12996" spans="1:1" x14ac:dyDescent="0.2">
      <c r="A12996" s="4"/>
    </row>
    <row r="12997" spans="1:1" x14ac:dyDescent="0.2">
      <c r="A12997" s="4"/>
    </row>
    <row r="12998" spans="1:1" x14ac:dyDescent="0.2">
      <c r="A12998" s="4"/>
    </row>
    <row r="12999" spans="1:1" x14ac:dyDescent="0.2">
      <c r="A12999" s="4"/>
    </row>
    <row r="13000" spans="1:1" x14ac:dyDescent="0.2">
      <c r="A13000" s="4"/>
    </row>
    <row r="13001" spans="1:1" x14ac:dyDescent="0.2">
      <c r="A13001" s="4"/>
    </row>
    <row r="13002" spans="1:1" x14ac:dyDescent="0.2">
      <c r="A13002" s="4"/>
    </row>
    <row r="13003" spans="1:1" x14ac:dyDescent="0.2">
      <c r="A13003" s="4"/>
    </row>
    <row r="13004" spans="1:1" x14ac:dyDescent="0.2">
      <c r="A13004" s="4"/>
    </row>
    <row r="13005" spans="1:1" x14ac:dyDescent="0.2">
      <c r="A13005" s="4"/>
    </row>
    <row r="13006" spans="1:1" x14ac:dyDescent="0.2">
      <c r="A13006" s="4"/>
    </row>
    <row r="13007" spans="1:1" x14ac:dyDescent="0.2">
      <c r="A13007" s="4"/>
    </row>
    <row r="13008" spans="1:1" x14ac:dyDescent="0.2">
      <c r="A13008" s="4"/>
    </row>
    <row r="13009" spans="1:1" x14ac:dyDescent="0.2">
      <c r="A13009" s="4"/>
    </row>
    <row r="13010" spans="1:1" x14ac:dyDescent="0.2">
      <c r="A13010" s="4"/>
    </row>
    <row r="13011" spans="1:1" x14ac:dyDescent="0.2">
      <c r="A13011" s="4"/>
    </row>
    <row r="13012" spans="1:1" x14ac:dyDescent="0.2">
      <c r="A13012" s="4"/>
    </row>
    <row r="13013" spans="1:1" x14ac:dyDescent="0.2">
      <c r="A13013" s="4"/>
    </row>
    <row r="13014" spans="1:1" x14ac:dyDescent="0.2">
      <c r="A13014" s="4"/>
    </row>
    <row r="13015" spans="1:1" x14ac:dyDescent="0.2">
      <c r="A13015" s="4"/>
    </row>
    <row r="13016" spans="1:1" x14ac:dyDescent="0.2">
      <c r="A13016" s="4"/>
    </row>
    <row r="13017" spans="1:1" x14ac:dyDescent="0.2">
      <c r="A13017" s="4"/>
    </row>
    <row r="13018" spans="1:1" x14ac:dyDescent="0.2">
      <c r="A13018" s="4"/>
    </row>
    <row r="13019" spans="1:1" x14ac:dyDescent="0.2">
      <c r="A13019" s="4"/>
    </row>
    <row r="13020" spans="1:1" x14ac:dyDescent="0.2">
      <c r="A13020" s="4"/>
    </row>
    <row r="13021" spans="1:1" x14ac:dyDescent="0.2">
      <c r="A13021" s="4"/>
    </row>
    <row r="13022" spans="1:1" x14ac:dyDescent="0.2">
      <c r="A13022" s="4"/>
    </row>
    <row r="13023" spans="1:1" x14ac:dyDescent="0.2">
      <c r="A13023" s="4"/>
    </row>
    <row r="13024" spans="1:1" x14ac:dyDescent="0.2">
      <c r="A13024" s="4"/>
    </row>
    <row r="13025" spans="1:1" x14ac:dyDescent="0.2">
      <c r="A13025" s="4"/>
    </row>
    <row r="13026" spans="1:1" x14ac:dyDescent="0.2">
      <c r="A13026" s="4"/>
    </row>
    <row r="13027" spans="1:1" x14ac:dyDescent="0.2">
      <c r="A13027" s="4"/>
    </row>
    <row r="13028" spans="1:1" x14ac:dyDescent="0.2">
      <c r="A13028" s="4"/>
    </row>
    <row r="13029" spans="1:1" x14ac:dyDescent="0.2">
      <c r="A13029" s="4"/>
    </row>
    <row r="13030" spans="1:1" x14ac:dyDescent="0.2">
      <c r="A13030" s="4"/>
    </row>
    <row r="13031" spans="1:1" x14ac:dyDescent="0.2">
      <c r="A13031" s="4"/>
    </row>
    <row r="13032" spans="1:1" x14ac:dyDescent="0.2">
      <c r="A13032" s="4"/>
    </row>
    <row r="13033" spans="1:1" x14ac:dyDescent="0.2">
      <c r="A13033" s="4"/>
    </row>
    <row r="13034" spans="1:1" x14ac:dyDescent="0.2">
      <c r="A13034" s="4"/>
    </row>
    <row r="13035" spans="1:1" x14ac:dyDescent="0.2">
      <c r="A13035" s="4"/>
    </row>
    <row r="13036" spans="1:1" x14ac:dyDescent="0.2">
      <c r="A13036" s="4"/>
    </row>
    <row r="13037" spans="1:1" x14ac:dyDescent="0.2">
      <c r="A13037" s="4"/>
    </row>
    <row r="13038" spans="1:1" x14ac:dyDescent="0.2">
      <c r="A13038" s="4"/>
    </row>
    <row r="13039" spans="1:1" x14ac:dyDescent="0.2">
      <c r="A13039" s="4"/>
    </row>
    <row r="13040" spans="1:1" x14ac:dyDescent="0.2">
      <c r="A13040" s="4"/>
    </row>
    <row r="13041" spans="1:1" x14ac:dyDescent="0.2">
      <c r="A13041" s="4"/>
    </row>
    <row r="13042" spans="1:1" x14ac:dyDescent="0.2">
      <c r="A13042" s="4"/>
    </row>
    <row r="13043" spans="1:1" x14ac:dyDescent="0.2">
      <c r="A13043" s="4"/>
    </row>
    <row r="13044" spans="1:1" x14ac:dyDescent="0.2">
      <c r="A13044" s="4"/>
    </row>
    <row r="13045" spans="1:1" x14ac:dyDescent="0.2">
      <c r="A13045" s="4"/>
    </row>
    <row r="13046" spans="1:1" x14ac:dyDescent="0.2">
      <c r="A13046" s="4"/>
    </row>
    <row r="13047" spans="1:1" x14ac:dyDescent="0.2">
      <c r="A13047" s="4"/>
    </row>
    <row r="13048" spans="1:1" x14ac:dyDescent="0.2">
      <c r="A13048" s="4"/>
    </row>
    <row r="13049" spans="1:1" x14ac:dyDescent="0.2">
      <c r="A13049" s="4"/>
    </row>
    <row r="13050" spans="1:1" x14ac:dyDescent="0.2">
      <c r="A13050" s="4"/>
    </row>
    <row r="13051" spans="1:1" x14ac:dyDescent="0.2">
      <c r="A13051" s="4"/>
    </row>
    <row r="13052" spans="1:1" x14ac:dyDescent="0.2">
      <c r="A13052" s="4"/>
    </row>
    <row r="13053" spans="1:1" x14ac:dyDescent="0.2">
      <c r="A13053" s="4"/>
    </row>
    <row r="13054" spans="1:1" x14ac:dyDescent="0.2">
      <c r="A13054" s="4"/>
    </row>
    <row r="13055" spans="1:1" x14ac:dyDescent="0.2">
      <c r="A13055" s="4"/>
    </row>
    <row r="13056" spans="1:1" x14ac:dyDescent="0.2">
      <c r="A13056" s="4"/>
    </row>
    <row r="13057" spans="1:1" x14ac:dyDescent="0.2">
      <c r="A13057" s="4"/>
    </row>
    <row r="13058" spans="1:1" x14ac:dyDescent="0.2">
      <c r="A13058" s="4"/>
    </row>
    <row r="13059" spans="1:1" x14ac:dyDescent="0.2">
      <c r="A13059" s="4"/>
    </row>
    <row r="13060" spans="1:1" x14ac:dyDescent="0.2">
      <c r="A13060" s="4"/>
    </row>
    <row r="13061" spans="1:1" x14ac:dyDescent="0.2">
      <c r="A13061" s="4"/>
    </row>
    <row r="13062" spans="1:1" x14ac:dyDescent="0.2">
      <c r="A13062" s="4"/>
    </row>
    <row r="13063" spans="1:1" x14ac:dyDescent="0.2">
      <c r="A13063" s="4"/>
    </row>
    <row r="13064" spans="1:1" x14ac:dyDescent="0.2">
      <c r="A13064" s="4"/>
    </row>
    <row r="13065" spans="1:1" x14ac:dyDescent="0.2">
      <c r="A13065" s="4"/>
    </row>
    <row r="13066" spans="1:1" x14ac:dyDescent="0.2">
      <c r="A13066" s="4"/>
    </row>
    <row r="13067" spans="1:1" x14ac:dyDescent="0.2">
      <c r="A13067" s="4"/>
    </row>
    <row r="13068" spans="1:1" x14ac:dyDescent="0.2">
      <c r="A13068" s="4"/>
    </row>
    <row r="13069" spans="1:1" x14ac:dyDescent="0.2">
      <c r="A13069" s="4"/>
    </row>
    <row r="13070" spans="1:1" x14ac:dyDescent="0.2">
      <c r="A13070" s="4"/>
    </row>
    <row r="13071" spans="1:1" x14ac:dyDescent="0.2">
      <c r="A13071" s="4"/>
    </row>
    <row r="13072" spans="1:1" x14ac:dyDescent="0.2">
      <c r="A13072" s="4"/>
    </row>
    <row r="13073" spans="1:1" x14ac:dyDescent="0.2">
      <c r="A13073" s="4"/>
    </row>
    <row r="13074" spans="1:1" x14ac:dyDescent="0.2">
      <c r="A13074" s="4"/>
    </row>
    <row r="13075" spans="1:1" x14ac:dyDescent="0.2">
      <c r="A13075" s="4"/>
    </row>
    <row r="13076" spans="1:1" x14ac:dyDescent="0.2">
      <c r="A13076" s="4"/>
    </row>
    <row r="13077" spans="1:1" x14ac:dyDescent="0.2">
      <c r="A13077" s="4"/>
    </row>
    <row r="13078" spans="1:1" x14ac:dyDescent="0.2">
      <c r="A13078" s="4"/>
    </row>
    <row r="13079" spans="1:1" x14ac:dyDescent="0.2">
      <c r="A13079" s="4"/>
    </row>
    <row r="13080" spans="1:1" x14ac:dyDescent="0.2">
      <c r="A13080" s="4"/>
    </row>
    <row r="13081" spans="1:1" x14ac:dyDescent="0.2">
      <c r="A13081" s="4"/>
    </row>
    <row r="13082" spans="1:1" x14ac:dyDescent="0.2">
      <c r="A13082" s="4"/>
    </row>
    <row r="13083" spans="1:1" x14ac:dyDescent="0.2">
      <c r="A13083" s="4"/>
    </row>
    <row r="13084" spans="1:1" x14ac:dyDescent="0.2">
      <c r="A13084" s="4"/>
    </row>
    <row r="13085" spans="1:1" x14ac:dyDescent="0.2">
      <c r="A13085" s="4"/>
    </row>
    <row r="13086" spans="1:1" x14ac:dyDescent="0.2">
      <c r="A13086" s="4"/>
    </row>
    <row r="13087" spans="1:1" x14ac:dyDescent="0.2">
      <c r="A13087" s="4"/>
    </row>
    <row r="13088" spans="1:1" x14ac:dyDescent="0.2">
      <c r="A13088" s="4"/>
    </row>
    <row r="13089" spans="1:1" x14ac:dyDescent="0.2">
      <c r="A13089" s="4"/>
    </row>
    <row r="13090" spans="1:1" x14ac:dyDescent="0.2">
      <c r="A13090" s="4"/>
    </row>
    <row r="13091" spans="1:1" x14ac:dyDescent="0.2">
      <c r="A13091" s="4"/>
    </row>
    <row r="13092" spans="1:1" x14ac:dyDescent="0.2">
      <c r="A13092" s="4"/>
    </row>
    <row r="13093" spans="1:1" x14ac:dyDescent="0.2">
      <c r="A13093" s="4"/>
    </row>
    <row r="13094" spans="1:1" x14ac:dyDescent="0.2">
      <c r="A13094" s="4"/>
    </row>
    <row r="13095" spans="1:1" x14ac:dyDescent="0.2">
      <c r="A13095" s="4"/>
    </row>
    <row r="13096" spans="1:1" x14ac:dyDescent="0.2">
      <c r="A13096" s="4"/>
    </row>
    <row r="13097" spans="1:1" x14ac:dyDescent="0.2">
      <c r="A13097" s="4"/>
    </row>
    <row r="13098" spans="1:1" x14ac:dyDescent="0.2">
      <c r="A13098" s="4"/>
    </row>
    <row r="13099" spans="1:1" x14ac:dyDescent="0.2">
      <c r="A13099" s="4"/>
    </row>
    <row r="13100" spans="1:1" x14ac:dyDescent="0.2">
      <c r="A13100" s="4"/>
    </row>
    <row r="13101" spans="1:1" x14ac:dyDescent="0.2">
      <c r="A13101" s="4"/>
    </row>
    <row r="13102" spans="1:1" x14ac:dyDescent="0.2">
      <c r="A13102" s="4"/>
    </row>
    <row r="13103" spans="1:1" x14ac:dyDescent="0.2">
      <c r="A13103" s="4"/>
    </row>
    <row r="13104" spans="1:1" x14ac:dyDescent="0.2">
      <c r="A13104" s="4"/>
    </row>
    <row r="13105" spans="1:1" x14ac:dyDescent="0.2">
      <c r="A13105" s="4"/>
    </row>
    <row r="13106" spans="1:1" x14ac:dyDescent="0.2">
      <c r="A13106" s="4"/>
    </row>
    <row r="13107" spans="1:1" x14ac:dyDescent="0.2">
      <c r="A13107" s="4"/>
    </row>
    <row r="13108" spans="1:1" x14ac:dyDescent="0.2">
      <c r="A13108" s="4"/>
    </row>
    <row r="13109" spans="1:1" x14ac:dyDescent="0.2">
      <c r="A13109" s="4"/>
    </row>
    <row r="13110" spans="1:1" x14ac:dyDescent="0.2">
      <c r="A13110" s="4"/>
    </row>
    <row r="13111" spans="1:1" x14ac:dyDescent="0.2">
      <c r="A13111" s="4"/>
    </row>
    <row r="13112" spans="1:1" x14ac:dyDescent="0.2">
      <c r="A13112" s="4"/>
    </row>
    <row r="13113" spans="1:1" x14ac:dyDescent="0.2">
      <c r="A13113" s="4"/>
    </row>
    <row r="13114" spans="1:1" x14ac:dyDescent="0.2">
      <c r="A13114" s="4"/>
    </row>
    <row r="13115" spans="1:1" x14ac:dyDescent="0.2">
      <c r="A13115" s="4"/>
    </row>
    <row r="13116" spans="1:1" x14ac:dyDescent="0.2">
      <c r="A13116" s="4"/>
    </row>
    <row r="13117" spans="1:1" x14ac:dyDescent="0.2">
      <c r="A13117" s="4"/>
    </row>
    <row r="13118" spans="1:1" x14ac:dyDescent="0.2">
      <c r="A13118" s="4"/>
    </row>
    <row r="13119" spans="1:1" x14ac:dyDescent="0.2">
      <c r="A13119" s="4"/>
    </row>
    <row r="13120" spans="1:1" x14ac:dyDescent="0.2">
      <c r="A13120" s="4"/>
    </row>
    <row r="13121" spans="1:1" x14ac:dyDescent="0.2">
      <c r="A13121" s="4"/>
    </row>
    <row r="13122" spans="1:1" x14ac:dyDescent="0.2">
      <c r="A13122" s="4"/>
    </row>
    <row r="13123" spans="1:1" x14ac:dyDescent="0.2">
      <c r="A13123" s="4"/>
    </row>
    <row r="13124" spans="1:1" x14ac:dyDescent="0.2">
      <c r="A13124" s="4"/>
    </row>
    <row r="13125" spans="1:1" x14ac:dyDescent="0.2">
      <c r="A13125" s="4"/>
    </row>
    <row r="13126" spans="1:1" x14ac:dyDescent="0.2">
      <c r="A13126" s="4"/>
    </row>
    <row r="13127" spans="1:1" x14ac:dyDescent="0.2">
      <c r="A13127" s="4"/>
    </row>
    <row r="13128" spans="1:1" x14ac:dyDescent="0.2">
      <c r="A13128" s="4"/>
    </row>
    <row r="13129" spans="1:1" x14ac:dyDescent="0.2">
      <c r="A13129" s="4"/>
    </row>
    <row r="13130" spans="1:1" x14ac:dyDescent="0.2">
      <c r="A13130" s="4"/>
    </row>
    <row r="13131" spans="1:1" x14ac:dyDescent="0.2">
      <c r="A13131" s="4"/>
    </row>
    <row r="13132" spans="1:1" x14ac:dyDescent="0.2">
      <c r="A13132" s="4"/>
    </row>
    <row r="13133" spans="1:1" x14ac:dyDescent="0.2">
      <c r="A13133" s="4"/>
    </row>
    <row r="13134" spans="1:1" x14ac:dyDescent="0.2">
      <c r="A13134" s="4"/>
    </row>
    <row r="13135" spans="1:1" x14ac:dyDescent="0.2">
      <c r="A13135" s="4"/>
    </row>
    <row r="13136" spans="1:1" x14ac:dyDescent="0.2">
      <c r="A13136" s="4"/>
    </row>
    <row r="13137" spans="1:1" x14ac:dyDescent="0.2">
      <c r="A13137" s="4"/>
    </row>
    <row r="13138" spans="1:1" x14ac:dyDescent="0.2">
      <c r="A13138" s="4"/>
    </row>
    <row r="13139" spans="1:1" x14ac:dyDescent="0.2">
      <c r="A13139" s="4"/>
    </row>
    <row r="13140" spans="1:1" x14ac:dyDescent="0.2">
      <c r="A13140" s="4"/>
    </row>
    <row r="13141" spans="1:1" x14ac:dyDescent="0.2">
      <c r="A13141" s="4"/>
    </row>
    <row r="13142" spans="1:1" x14ac:dyDescent="0.2">
      <c r="A13142" s="4"/>
    </row>
    <row r="13143" spans="1:1" x14ac:dyDescent="0.2">
      <c r="A13143" s="4"/>
    </row>
    <row r="13144" spans="1:1" x14ac:dyDescent="0.2">
      <c r="A13144" s="4"/>
    </row>
    <row r="13145" spans="1:1" x14ac:dyDescent="0.2">
      <c r="A13145" s="4"/>
    </row>
    <row r="13146" spans="1:1" x14ac:dyDescent="0.2">
      <c r="A13146" s="4"/>
    </row>
    <row r="13147" spans="1:1" x14ac:dyDescent="0.2">
      <c r="A13147" s="4"/>
    </row>
    <row r="13148" spans="1:1" x14ac:dyDescent="0.2">
      <c r="A13148" s="4"/>
    </row>
    <row r="13149" spans="1:1" x14ac:dyDescent="0.2">
      <c r="A13149" s="4"/>
    </row>
    <row r="13150" spans="1:1" x14ac:dyDescent="0.2">
      <c r="A13150" s="4"/>
    </row>
    <row r="13151" spans="1:1" x14ac:dyDescent="0.2">
      <c r="A13151" s="4"/>
    </row>
    <row r="13152" spans="1:1" x14ac:dyDescent="0.2">
      <c r="A13152" s="4"/>
    </row>
    <row r="13153" spans="1:1" x14ac:dyDescent="0.2">
      <c r="A13153" s="4"/>
    </row>
    <row r="13154" spans="1:1" x14ac:dyDescent="0.2">
      <c r="A13154" s="4"/>
    </row>
    <row r="13155" spans="1:1" x14ac:dyDescent="0.2">
      <c r="A13155" s="4"/>
    </row>
    <row r="13156" spans="1:1" x14ac:dyDescent="0.2">
      <c r="A13156" s="4"/>
    </row>
    <row r="13157" spans="1:1" x14ac:dyDescent="0.2">
      <c r="A13157" s="4"/>
    </row>
    <row r="13158" spans="1:1" x14ac:dyDescent="0.2">
      <c r="A13158" s="4"/>
    </row>
    <row r="13159" spans="1:1" x14ac:dyDescent="0.2">
      <c r="A13159" s="4"/>
    </row>
    <row r="13160" spans="1:1" x14ac:dyDescent="0.2">
      <c r="A13160" s="4"/>
    </row>
    <row r="13161" spans="1:1" x14ac:dyDescent="0.2">
      <c r="A13161" s="4"/>
    </row>
    <row r="13162" spans="1:1" x14ac:dyDescent="0.2">
      <c r="A13162" s="4"/>
    </row>
    <row r="13163" spans="1:1" x14ac:dyDescent="0.2">
      <c r="A13163" s="4"/>
    </row>
    <row r="13164" spans="1:1" x14ac:dyDescent="0.2">
      <c r="A13164" s="4"/>
    </row>
    <row r="13165" spans="1:1" x14ac:dyDescent="0.2">
      <c r="A13165" s="4"/>
    </row>
    <row r="13166" spans="1:1" x14ac:dyDescent="0.2">
      <c r="A13166" s="4"/>
    </row>
    <row r="13167" spans="1:1" x14ac:dyDescent="0.2">
      <c r="A13167" s="4"/>
    </row>
    <row r="13168" spans="1:1" x14ac:dyDescent="0.2">
      <c r="A13168" s="4"/>
    </row>
    <row r="13169" spans="1:1" x14ac:dyDescent="0.2">
      <c r="A13169" s="4"/>
    </row>
    <row r="13170" spans="1:1" x14ac:dyDescent="0.2">
      <c r="A13170" s="4"/>
    </row>
    <row r="13171" spans="1:1" x14ac:dyDescent="0.2">
      <c r="A13171" s="4"/>
    </row>
    <row r="13172" spans="1:1" x14ac:dyDescent="0.2">
      <c r="A13172" s="4"/>
    </row>
    <row r="13173" spans="1:1" x14ac:dyDescent="0.2">
      <c r="A13173" s="4"/>
    </row>
    <row r="13174" spans="1:1" x14ac:dyDescent="0.2">
      <c r="A13174" s="4"/>
    </row>
    <row r="13175" spans="1:1" x14ac:dyDescent="0.2">
      <c r="A13175" s="4"/>
    </row>
    <row r="13176" spans="1:1" x14ac:dyDescent="0.2">
      <c r="A13176" s="4"/>
    </row>
    <row r="13177" spans="1:1" x14ac:dyDescent="0.2">
      <c r="A13177" s="4"/>
    </row>
    <row r="13178" spans="1:1" x14ac:dyDescent="0.2">
      <c r="A13178" s="4"/>
    </row>
    <row r="13179" spans="1:1" x14ac:dyDescent="0.2">
      <c r="A13179" s="4"/>
    </row>
    <row r="13180" spans="1:1" x14ac:dyDescent="0.2">
      <c r="A13180" s="4"/>
    </row>
    <row r="13181" spans="1:1" x14ac:dyDescent="0.2">
      <c r="A13181" s="4"/>
    </row>
    <row r="13182" spans="1:1" x14ac:dyDescent="0.2">
      <c r="A13182" s="4"/>
    </row>
    <row r="13183" spans="1:1" x14ac:dyDescent="0.2">
      <c r="A13183" s="4"/>
    </row>
    <row r="13184" spans="1:1" x14ac:dyDescent="0.2">
      <c r="A13184" s="4"/>
    </row>
    <row r="13185" spans="1:1" x14ac:dyDescent="0.2">
      <c r="A13185" s="4"/>
    </row>
    <row r="13186" spans="1:1" x14ac:dyDescent="0.2">
      <c r="A13186" s="4"/>
    </row>
    <row r="13187" spans="1:1" x14ac:dyDescent="0.2">
      <c r="A13187" s="4"/>
    </row>
    <row r="13188" spans="1:1" x14ac:dyDescent="0.2">
      <c r="A13188" s="4"/>
    </row>
    <row r="13189" spans="1:1" x14ac:dyDescent="0.2">
      <c r="A13189" s="4"/>
    </row>
    <row r="13190" spans="1:1" x14ac:dyDescent="0.2">
      <c r="A13190" s="4"/>
    </row>
    <row r="13191" spans="1:1" x14ac:dyDescent="0.2">
      <c r="A13191" s="4"/>
    </row>
    <row r="13192" spans="1:1" x14ac:dyDescent="0.2">
      <c r="A13192" s="4"/>
    </row>
    <row r="13193" spans="1:1" x14ac:dyDescent="0.2">
      <c r="A13193" s="4"/>
    </row>
    <row r="13194" spans="1:1" x14ac:dyDescent="0.2">
      <c r="A13194" s="4"/>
    </row>
    <row r="13195" spans="1:1" x14ac:dyDescent="0.2">
      <c r="A13195" s="4"/>
    </row>
    <row r="13196" spans="1:1" x14ac:dyDescent="0.2">
      <c r="A13196" s="4"/>
    </row>
    <row r="13197" spans="1:1" x14ac:dyDescent="0.2">
      <c r="A13197" s="4"/>
    </row>
    <row r="13198" spans="1:1" x14ac:dyDescent="0.2">
      <c r="A13198" s="4"/>
    </row>
    <row r="13199" spans="1:1" x14ac:dyDescent="0.2">
      <c r="A13199" s="4"/>
    </row>
    <row r="13200" spans="1:1" x14ac:dyDescent="0.2">
      <c r="A13200" s="4"/>
    </row>
    <row r="13201" spans="1:1" x14ac:dyDescent="0.2">
      <c r="A13201" s="4"/>
    </row>
    <row r="13202" spans="1:1" x14ac:dyDescent="0.2">
      <c r="A13202" s="4"/>
    </row>
    <row r="13203" spans="1:1" x14ac:dyDescent="0.2">
      <c r="A13203" s="4"/>
    </row>
    <row r="13204" spans="1:1" x14ac:dyDescent="0.2">
      <c r="A13204" s="4"/>
    </row>
    <row r="13205" spans="1:1" x14ac:dyDescent="0.2">
      <c r="A13205" s="4"/>
    </row>
    <row r="13206" spans="1:1" x14ac:dyDescent="0.2">
      <c r="A13206" s="4"/>
    </row>
    <row r="13207" spans="1:1" x14ac:dyDescent="0.2">
      <c r="A13207" s="4"/>
    </row>
    <row r="13208" spans="1:1" x14ac:dyDescent="0.2">
      <c r="A13208" s="4"/>
    </row>
    <row r="13209" spans="1:1" x14ac:dyDescent="0.2">
      <c r="A13209" s="4"/>
    </row>
    <row r="13210" spans="1:1" x14ac:dyDescent="0.2">
      <c r="A13210" s="4"/>
    </row>
    <row r="13211" spans="1:1" x14ac:dyDescent="0.2">
      <c r="A13211" s="4"/>
    </row>
    <row r="13212" spans="1:1" x14ac:dyDescent="0.2">
      <c r="A13212" s="4"/>
    </row>
    <row r="13213" spans="1:1" x14ac:dyDescent="0.2">
      <c r="A13213" s="4"/>
    </row>
    <row r="13214" spans="1:1" x14ac:dyDescent="0.2">
      <c r="A13214" s="4"/>
    </row>
    <row r="13215" spans="1:1" x14ac:dyDescent="0.2">
      <c r="A13215" s="4"/>
    </row>
    <row r="13216" spans="1:1" x14ac:dyDescent="0.2">
      <c r="A13216" s="4"/>
    </row>
    <row r="13217" spans="1:1" x14ac:dyDescent="0.2">
      <c r="A13217" s="4"/>
    </row>
    <row r="13218" spans="1:1" x14ac:dyDescent="0.2">
      <c r="A13218" s="4"/>
    </row>
    <row r="13219" spans="1:1" x14ac:dyDescent="0.2">
      <c r="A13219" s="4"/>
    </row>
    <row r="13220" spans="1:1" x14ac:dyDescent="0.2">
      <c r="A13220" s="4"/>
    </row>
    <row r="13221" spans="1:1" x14ac:dyDescent="0.2">
      <c r="A13221" s="4"/>
    </row>
    <row r="13222" spans="1:1" x14ac:dyDescent="0.2">
      <c r="A13222" s="4"/>
    </row>
    <row r="13223" spans="1:1" x14ac:dyDescent="0.2">
      <c r="A13223" s="4"/>
    </row>
    <row r="13224" spans="1:1" x14ac:dyDescent="0.2">
      <c r="A13224" s="4"/>
    </row>
    <row r="13225" spans="1:1" x14ac:dyDescent="0.2">
      <c r="A13225" s="4"/>
    </row>
    <row r="13226" spans="1:1" x14ac:dyDescent="0.2">
      <c r="A13226" s="4"/>
    </row>
    <row r="13227" spans="1:1" x14ac:dyDescent="0.2">
      <c r="A13227" s="4"/>
    </row>
    <row r="13228" spans="1:1" x14ac:dyDescent="0.2">
      <c r="A13228" s="4"/>
    </row>
    <row r="13229" spans="1:1" x14ac:dyDescent="0.2">
      <c r="A13229" s="4"/>
    </row>
    <row r="13230" spans="1:1" x14ac:dyDescent="0.2">
      <c r="A13230" s="4"/>
    </row>
    <row r="13231" spans="1:1" x14ac:dyDescent="0.2">
      <c r="A13231" s="4"/>
    </row>
    <row r="13232" spans="1:1" x14ac:dyDescent="0.2">
      <c r="A13232" s="4"/>
    </row>
    <row r="13233" spans="1:1" x14ac:dyDescent="0.2">
      <c r="A13233" s="4"/>
    </row>
    <row r="13234" spans="1:1" x14ac:dyDescent="0.2">
      <c r="A13234" s="4"/>
    </row>
    <row r="13235" spans="1:1" x14ac:dyDescent="0.2">
      <c r="A13235" s="4"/>
    </row>
    <row r="13236" spans="1:1" x14ac:dyDescent="0.2">
      <c r="A13236" s="4"/>
    </row>
    <row r="13237" spans="1:1" x14ac:dyDescent="0.2">
      <c r="A13237" s="4"/>
    </row>
    <row r="13238" spans="1:1" x14ac:dyDescent="0.2">
      <c r="A13238" s="4"/>
    </row>
    <row r="13239" spans="1:1" x14ac:dyDescent="0.2">
      <c r="A13239" s="4"/>
    </row>
    <row r="13240" spans="1:1" x14ac:dyDescent="0.2">
      <c r="A13240" s="4"/>
    </row>
    <row r="13241" spans="1:1" x14ac:dyDescent="0.2">
      <c r="A13241" s="4"/>
    </row>
    <row r="13242" spans="1:1" x14ac:dyDescent="0.2">
      <c r="A13242" s="4"/>
    </row>
    <row r="13243" spans="1:1" x14ac:dyDescent="0.2">
      <c r="A13243" s="4"/>
    </row>
    <row r="13244" spans="1:1" x14ac:dyDescent="0.2">
      <c r="A13244" s="4"/>
    </row>
    <row r="13245" spans="1:1" x14ac:dyDescent="0.2">
      <c r="A13245" s="4"/>
    </row>
    <row r="13246" spans="1:1" x14ac:dyDescent="0.2">
      <c r="A13246" s="4"/>
    </row>
    <row r="13247" spans="1:1" x14ac:dyDescent="0.2">
      <c r="A13247" s="4"/>
    </row>
    <row r="13248" spans="1:1" x14ac:dyDescent="0.2">
      <c r="A13248" s="4"/>
    </row>
    <row r="13249" spans="1:1" x14ac:dyDescent="0.2">
      <c r="A13249" s="4"/>
    </row>
    <row r="13250" spans="1:1" x14ac:dyDescent="0.2">
      <c r="A13250" s="4"/>
    </row>
    <row r="13251" spans="1:1" x14ac:dyDescent="0.2">
      <c r="A13251" s="4"/>
    </row>
    <row r="13252" spans="1:1" x14ac:dyDescent="0.2">
      <c r="A13252" s="4"/>
    </row>
    <row r="13253" spans="1:1" x14ac:dyDescent="0.2">
      <c r="A13253" s="4"/>
    </row>
    <row r="13254" spans="1:1" x14ac:dyDescent="0.2">
      <c r="A13254" s="4"/>
    </row>
    <row r="13255" spans="1:1" x14ac:dyDescent="0.2">
      <c r="A13255" s="4"/>
    </row>
    <row r="13256" spans="1:1" x14ac:dyDescent="0.2">
      <c r="A13256" s="4"/>
    </row>
    <row r="13257" spans="1:1" x14ac:dyDescent="0.2">
      <c r="A13257" s="4"/>
    </row>
    <row r="13258" spans="1:1" x14ac:dyDescent="0.2">
      <c r="A13258" s="4"/>
    </row>
    <row r="13259" spans="1:1" x14ac:dyDescent="0.2">
      <c r="A13259" s="4"/>
    </row>
    <row r="13260" spans="1:1" x14ac:dyDescent="0.2">
      <c r="A13260" s="4"/>
    </row>
    <row r="13261" spans="1:1" x14ac:dyDescent="0.2">
      <c r="A13261" s="4"/>
    </row>
    <row r="13262" spans="1:1" x14ac:dyDescent="0.2">
      <c r="A13262" s="4"/>
    </row>
    <row r="13263" spans="1:1" x14ac:dyDescent="0.2">
      <c r="A13263" s="4"/>
    </row>
    <row r="13264" spans="1:1" x14ac:dyDescent="0.2">
      <c r="A13264" s="4"/>
    </row>
    <row r="13265" spans="1:1" x14ac:dyDescent="0.2">
      <c r="A13265" s="4"/>
    </row>
    <row r="13266" spans="1:1" x14ac:dyDescent="0.2">
      <c r="A13266" s="4"/>
    </row>
    <row r="13267" spans="1:1" x14ac:dyDescent="0.2">
      <c r="A13267" s="4"/>
    </row>
    <row r="13268" spans="1:1" x14ac:dyDescent="0.2">
      <c r="A13268" s="4"/>
    </row>
    <row r="13269" spans="1:1" x14ac:dyDescent="0.2">
      <c r="A13269" s="4"/>
    </row>
    <row r="13270" spans="1:1" x14ac:dyDescent="0.2">
      <c r="A13270" s="4"/>
    </row>
    <row r="13271" spans="1:1" x14ac:dyDescent="0.2">
      <c r="A13271" s="4"/>
    </row>
    <row r="13272" spans="1:1" x14ac:dyDescent="0.2">
      <c r="A13272" s="4"/>
    </row>
    <row r="13273" spans="1:1" x14ac:dyDescent="0.2">
      <c r="A13273" s="4"/>
    </row>
    <row r="13274" spans="1:1" x14ac:dyDescent="0.2">
      <c r="A13274" s="4"/>
    </row>
    <row r="13275" spans="1:1" x14ac:dyDescent="0.2">
      <c r="A13275" s="4"/>
    </row>
    <row r="13276" spans="1:1" x14ac:dyDescent="0.2">
      <c r="A13276" s="4"/>
    </row>
    <row r="13277" spans="1:1" x14ac:dyDescent="0.2">
      <c r="A13277" s="4"/>
    </row>
    <row r="13278" spans="1:1" x14ac:dyDescent="0.2">
      <c r="A13278" s="4"/>
    </row>
    <row r="13279" spans="1:1" x14ac:dyDescent="0.2">
      <c r="A13279" s="4"/>
    </row>
    <row r="13280" spans="1:1" x14ac:dyDescent="0.2">
      <c r="A13280" s="4"/>
    </row>
    <row r="13281" spans="1:1" x14ac:dyDescent="0.2">
      <c r="A13281" s="4"/>
    </row>
    <row r="13282" spans="1:1" x14ac:dyDescent="0.2">
      <c r="A13282" s="4"/>
    </row>
    <row r="13283" spans="1:1" x14ac:dyDescent="0.2">
      <c r="A13283" s="4"/>
    </row>
    <row r="13284" spans="1:1" x14ac:dyDescent="0.2">
      <c r="A13284" s="4"/>
    </row>
    <row r="13285" spans="1:1" x14ac:dyDescent="0.2">
      <c r="A13285" s="4"/>
    </row>
    <row r="13286" spans="1:1" x14ac:dyDescent="0.2">
      <c r="A13286" s="4"/>
    </row>
    <row r="13287" spans="1:1" x14ac:dyDescent="0.2">
      <c r="A13287" s="4"/>
    </row>
    <row r="13288" spans="1:1" x14ac:dyDescent="0.2">
      <c r="A13288" s="4"/>
    </row>
    <row r="13289" spans="1:1" x14ac:dyDescent="0.2">
      <c r="A13289" s="4"/>
    </row>
    <row r="13290" spans="1:1" x14ac:dyDescent="0.2">
      <c r="A13290" s="4"/>
    </row>
    <row r="13291" spans="1:1" x14ac:dyDescent="0.2">
      <c r="A13291" s="4"/>
    </row>
    <row r="13292" spans="1:1" x14ac:dyDescent="0.2">
      <c r="A13292" s="4"/>
    </row>
    <row r="13293" spans="1:1" x14ac:dyDescent="0.2">
      <c r="A13293" s="4"/>
    </row>
    <row r="13294" spans="1:1" x14ac:dyDescent="0.2">
      <c r="A13294" s="4"/>
    </row>
    <row r="13295" spans="1:1" x14ac:dyDescent="0.2">
      <c r="A13295" s="4"/>
    </row>
    <row r="13296" spans="1:1" x14ac:dyDescent="0.2">
      <c r="A13296" s="4"/>
    </row>
    <row r="13297" spans="1:1" x14ac:dyDescent="0.2">
      <c r="A13297" s="4"/>
    </row>
    <row r="13298" spans="1:1" x14ac:dyDescent="0.2">
      <c r="A13298" s="4"/>
    </row>
    <row r="13299" spans="1:1" x14ac:dyDescent="0.2">
      <c r="A13299" s="4"/>
    </row>
    <row r="13300" spans="1:1" x14ac:dyDescent="0.2">
      <c r="A13300" s="4"/>
    </row>
    <row r="13301" spans="1:1" x14ac:dyDescent="0.2">
      <c r="A13301" s="4"/>
    </row>
    <row r="13302" spans="1:1" x14ac:dyDescent="0.2">
      <c r="A13302" s="4"/>
    </row>
    <row r="13303" spans="1:1" x14ac:dyDescent="0.2">
      <c r="A13303" s="4"/>
    </row>
    <row r="13304" spans="1:1" x14ac:dyDescent="0.2">
      <c r="A13304" s="4"/>
    </row>
    <row r="13305" spans="1:1" x14ac:dyDescent="0.2">
      <c r="A13305" s="4"/>
    </row>
    <row r="13306" spans="1:1" x14ac:dyDescent="0.2">
      <c r="A13306" s="4"/>
    </row>
    <row r="13307" spans="1:1" x14ac:dyDescent="0.2">
      <c r="A13307" s="4"/>
    </row>
    <row r="13308" spans="1:1" x14ac:dyDescent="0.2">
      <c r="A13308" s="4"/>
    </row>
    <row r="13309" spans="1:1" x14ac:dyDescent="0.2">
      <c r="A13309" s="4"/>
    </row>
    <row r="13310" spans="1:1" x14ac:dyDescent="0.2">
      <c r="A13310" s="4"/>
    </row>
    <row r="13311" spans="1:1" x14ac:dyDescent="0.2">
      <c r="A13311" s="4"/>
    </row>
    <row r="13312" spans="1:1" x14ac:dyDescent="0.2">
      <c r="A13312" s="4"/>
    </row>
    <row r="13313" spans="1:1" x14ac:dyDescent="0.2">
      <c r="A13313" s="4"/>
    </row>
    <row r="13314" spans="1:1" x14ac:dyDescent="0.2">
      <c r="A13314" s="4"/>
    </row>
    <row r="13315" spans="1:1" x14ac:dyDescent="0.2">
      <c r="A13315" s="4"/>
    </row>
    <row r="13316" spans="1:1" x14ac:dyDescent="0.2">
      <c r="A13316" s="4"/>
    </row>
    <row r="13317" spans="1:1" x14ac:dyDescent="0.2">
      <c r="A13317" s="4"/>
    </row>
    <row r="13318" spans="1:1" x14ac:dyDescent="0.2">
      <c r="A13318" s="4"/>
    </row>
    <row r="13319" spans="1:1" x14ac:dyDescent="0.2">
      <c r="A13319" s="4"/>
    </row>
    <row r="13320" spans="1:1" x14ac:dyDescent="0.2">
      <c r="A13320" s="4"/>
    </row>
    <row r="13321" spans="1:1" x14ac:dyDescent="0.2">
      <c r="A13321" s="4"/>
    </row>
    <row r="13322" spans="1:1" x14ac:dyDescent="0.2">
      <c r="A13322" s="4"/>
    </row>
    <row r="13323" spans="1:1" x14ac:dyDescent="0.2">
      <c r="A13323" s="4"/>
    </row>
    <row r="13324" spans="1:1" x14ac:dyDescent="0.2">
      <c r="A13324" s="4"/>
    </row>
    <row r="13325" spans="1:1" x14ac:dyDescent="0.2">
      <c r="A13325" s="4"/>
    </row>
    <row r="13326" spans="1:1" x14ac:dyDescent="0.2">
      <c r="A13326" s="4"/>
    </row>
    <row r="13327" spans="1:1" x14ac:dyDescent="0.2">
      <c r="A13327" s="4"/>
    </row>
    <row r="13328" spans="1:1" x14ac:dyDescent="0.2">
      <c r="A13328" s="4"/>
    </row>
    <row r="13329" spans="1:1" x14ac:dyDescent="0.2">
      <c r="A13329" s="4"/>
    </row>
    <row r="13330" spans="1:1" x14ac:dyDescent="0.2">
      <c r="A13330" s="4"/>
    </row>
    <row r="13331" spans="1:1" x14ac:dyDescent="0.2">
      <c r="A13331" s="4"/>
    </row>
    <row r="13332" spans="1:1" x14ac:dyDescent="0.2">
      <c r="A13332" s="4"/>
    </row>
    <row r="13333" spans="1:1" x14ac:dyDescent="0.2">
      <c r="A13333" s="4"/>
    </row>
    <row r="13334" spans="1:1" x14ac:dyDescent="0.2">
      <c r="A13334" s="4"/>
    </row>
    <row r="13335" spans="1:1" x14ac:dyDescent="0.2">
      <c r="A13335" s="4"/>
    </row>
    <row r="13336" spans="1:1" x14ac:dyDescent="0.2">
      <c r="A13336" s="4"/>
    </row>
    <row r="13337" spans="1:1" x14ac:dyDescent="0.2">
      <c r="A13337" s="4"/>
    </row>
    <row r="13338" spans="1:1" x14ac:dyDescent="0.2">
      <c r="A13338" s="4"/>
    </row>
    <row r="13339" spans="1:1" x14ac:dyDescent="0.2">
      <c r="A13339" s="4"/>
    </row>
    <row r="13340" spans="1:1" x14ac:dyDescent="0.2">
      <c r="A13340" s="4"/>
    </row>
    <row r="13341" spans="1:1" x14ac:dyDescent="0.2">
      <c r="A13341" s="4"/>
    </row>
    <row r="13342" spans="1:1" x14ac:dyDescent="0.2">
      <c r="A13342" s="4"/>
    </row>
    <row r="13343" spans="1:1" x14ac:dyDescent="0.2">
      <c r="A13343" s="4"/>
    </row>
    <row r="13344" spans="1:1" x14ac:dyDescent="0.2">
      <c r="A13344" s="4"/>
    </row>
    <row r="13345" spans="1:1" x14ac:dyDescent="0.2">
      <c r="A13345" s="4"/>
    </row>
    <row r="13346" spans="1:1" x14ac:dyDescent="0.2">
      <c r="A13346" s="4"/>
    </row>
    <row r="13347" spans="1:1" x14ac:dyDescent="0.2">
      <c r="A13347" s="4"/>
    </row>
    <row r="13348" spans="1:1" x14ac:dyDescent="0.2">
      <c r="A13348" s="4"/>
    </row>
    <row r="13349" spans="1:1" x14ac:dyDescent="0.2">
      <c r="A13349" s="4"/>
    </row>
    <row r="13350" spans="1:1" x14ac:dyDescent="0.2">
      <c r="A13350" s="4"/>
    </row>
    <row r="13351" spans="1:1" x14ac:dyDescent="0.2">
      <c r="A13351" s="4"/>
    </row>
    <row r="13352" spans="1:1" x14ac:dyDescent="0.2">
      <c r="A13352" s="4"/>
    </row>
    <row r="13353" spans="1:1" x14ac:dyDescent="0.2">
      <c r="A13353" s="4"/>
    </row>
    <row r="13354" spans="1:1" x14ac:dyDescent="0.2">
      <c r="A13354" s="4"/>
    </row>
    <row r="13355" spans="1:1" x14ac:dyDescent="0.2">
      <c r="A13355" s="4"/>
    </row>
    <row r="13356" spans="1:1" x14ac:dyDescent="0.2">
      <c r="A13356" s="4"/>
    </row>
    <row r="13357" spans="1:1" x14ac:dyDescent="0.2">
      <c r="A13357" s="4"/>
    </row>
    <row r="13358" spans="1:1" x14ac:dyDescent="0.2">
      <c r="A13358" s="4"/>
    </row>
    <row r="13359" spans="1:1" x14ac:dyDescent="0.2">
      <c r="A13359" s="4"/>
    </row>
    <row r="13360" spans="1:1" x14ac:dyDescent="0.2">
      <c r="A13360" s="4"/>
    </row>
    <row r="13361" spans="1:1" x14ac:dyDescent="0.2">
      <c r="A13361" s="4"/>
    </row>
    <row r="13362" spans="1:1" x14ac:dyDescent="0.2">
      <c r="A13362" s="4"/>
    </row>
    <row r="13363" spans="1:1" x14ac:dyDescent="0.2">
      <c r="A13363" s="4"/>
    </row>
    <row r="13364" spans="1:1" x14ac:dyDescent="0.2">
      <c r="A13364" s="4"/>
    </row>
    <row r="13365" spans="1:1" x14ac:dyDescent="0.2">
      <c r="A13365" s="4"/>
    </row>
    <row r="13366" spans="1:1" x14ac:dyDescent="0.2">
      <c r="A13366" s="4"/>
    </row>
    <row r="13367" spans="1:1" x14ac:dyDescent="0.2">
      <c r="A13367" s="4"/>
    </row>
    <row r="13368" spans="1:1" x14ac:dyDescent="0.2">
      <c r="A13368" s="4"/>
    </row>
    <row r="13369" spans="1:1" x14ac:dyDescent="0.2">
      <c r="A13369" s="4"/>
    </row>
    <row r="13370" spans="1:1" x14ac:dyDescent="0.2">
      <c r="A13370" s="4"/>
    </row>
    <row r="13371" spans="1:1" x14ac:dyDescent="0.2">
      <c r="A13371" s="4"/>
    </row>
    <row r="13372" spans="1:1" x14ac:dyDescent="0.2">
      <c r="A13372" s="4"/>
    </row>
    <row r="13373" spans="1:1" x14ac:dyDescent="0.2">
      <c r="A13373" s="4"/>
    </row>
    <row r="13374" spans="1:1" x14ac:dyDescent="0.2">
      <c r="A13374" s="4"/>
    </row>
    <row r="13375" spans="1:1" x14ac:dyDescent="0.2">
      <c r="A13375" s="4"/>
    </row>
    <row r="13376" spans="1:1" x14ac:dyDescent="0.2">
      <c r="A13376" s="4"/>
    </row>
    <row r="13377" spans="1:1" x14ac:dyDescent="0.2">
      <c r="A13377" s="4"/>
    </row>
    <row r="13378" spans="1:1" x14ac:dyDescent="0.2">
      <c r="A13378" s="4"/>
    </row>
    <row r="13379" spans="1:1" x14ac:dyDescent="0.2">
      <c r="A13379" s="4"/>
    </row>
    <row r="13380" spans="1:1" x14ac:dyDescent="0.2">
      <c r="A13380" s="4"/>
    </row>
    <row r="13381" spans="1:1" x14ac:dyDescent="0.2">
      <c r="A13381" s="4"/>
    </row>
    <row r="13382" spans="1:1" x14ac:dyDescent="0.2">
      <c r="A13382" s="4"/>
    </row>
    <row r="13383" spans="1:1" x14ac:dyDescent="0.2">
      <c r="A13383" s="4"/>
    </row>
    <row r="13384" spans="1:1" x14ac:dyDescent="0.2">
      <c r="A13384" s="4"/>
    </row>
    <row r="13385" spans="1:1" x14ac:dyDescent="0.2">
      <c r="A13385" s="4"/>
    </row>
    <row r="13386" spans="1:1" x14ac:dyDescent="0.2">
      <c r="A13386" s="4"/>
    </row>
    <row r="13387" spans="1:1" x14ac:dyDescent="0.2">
      <c r="A13387" s="4"/>
    </row>
    <row r="13388" spans="1:1" x14ac:dyDescent="0.2">
      <c r="A13388" s="4"/>
    </row>
    <row r="13389" spans="1:1" x14ac:dyDescent="0.2">
      <c r="A13389" s="4"/>
    </row>
    <row r="13390" spans="1:1" x14ac:dyDescent="0.2">
      <c r="A13390" s="4"/>
    </row>
    <row r="13391" spans="1:1" x14ac:dyDescent="0.2">
      <c r="A13391" s="4"/>
    </row>
    <row r="13392" spans="1:1" x14ac:dyDescent="0.2">
      <c r="A13392" s="4"/>
    </row>
    <row r="13393" spans="1:1" x14ac:dyDescent="0.2">
      <c r="A13393" s="4"/>
    </row>
    <row r="13394" spans="1:1" x14ac:dyDescent="0.2">
      <c r="A13394" s="4"/>
    </row>
    <row r="13395" spans="1:1" x14ac:dyDescent="0.2">
      <c r="A13395" s="4"/>
    </row>
    <row r="13396" spans="1:1" x14ac:dyDescent="0.2">
      <c r="A13396" s="4"/>
    </row>
    <row r="13397" spans="1:1" x14ac:dyDescent="0.2">
      <c r="A13397" s="4"/>
    </row>
    <row r="13398" spans="1:1" x14ac:dyDescent="0.2">
      <c r="A13398" s="4"/>
    </row>
    <row r="13399" spans="1:1" x14ac:dyDescent="0.2">
      <c r="A13399" s="4"/>
    </row>
    <row r="13400" spans="1:1" x14ac:dyDescent="0.2">
      <c r="A13400" s="4"/>
    </row>
    <row r="13401" spans="1:1" x14ac:dyDescent="0.2">
      <c r="A13401" s="4"/>
    </row>
    <row r="13402" spans="1:1" x14ac:dyDescent="0.2">
      <c r="A13402" s="4"/>
    </row>
    <row r="13403" spans="1:1" x14ac:dyDescent="0.2">
      <c r="A13403" s="4"/>
    </row>
    <row r="13404" spans="1:1" x14ac:dyDescent="0.2">
      <c r="A13404" s="4"/>
    </row>
    <row r="13405" spans="1:1" x14ac:dyDescent="0.2">
      <c r="A13405" s="4"/>
    </row>
    <row r="13406" spans="1:1" x14ac:dyDescent="0.2">
      <c r="A13406" s="4"/>
    </row>
    <row r="13407" spans="1:1" x14ac:dyDescent="0.2">
      <c r="A13407" s="4"/>
    </row>
    <row r="13408" spans="1:1" x14ac:dyDescent="0.2">
      <c r="A13408" s="4"/>
    </row>
    <row r="13409" spans="1:1" x14ac:dyDescent="0.2">
      <c r="A13409" s="4"/>
    </row>
    <row r="13410" spans="1:1" x14ac:dyDescent="0.2">
      <c r="A13410" s="4"/>
    </row>
    <row r="13411" spans="1:1" x14ac:dyDescent="0.2">
      <c r="A13411" s="4"/>
    </row>
    <row r="13412" spans="1:1" x14ac:dyDescent="0.2">
      <c r="A13412" s="4"/>
    </row>
    <row r="13413" spans="1:1" x14ac:dyDescent="0.2">
      <c r="A13413" s="4"/>
    </row>
    <row r="13414" spans="1:1" x14ac:dyDescent="0.2">
      <c r="A13414" s="4"/>
    </row>
    <row r="13415" spans="1:1" x14ac:dyDescent="0.2">
      <c r="A13415" s="4"/>
    </row>
    <row r="13416" spans="1:1" x14ac:dyDescent="0.2">
      <c r="A13416" s="4"/>
    </row>
    <row r="13417" spans="1:1" x14ac:dyDescent="0.2">
      <c r="A13417" s="4"/>
    </row>
    <row r="13418" spans="1:1" x14ac:dyDescent="0.2">
      <c r="A13418" s="4"/>
    </row>
    <row r="13419" spans="1:1" x14ac:dyDescent="0.2">
      <c r="A13419" s="4"/>
    </row>
    <row r="13420" spans="1:1" x14ac:dyDescent="0.2">
      <c r="A13420" s="4"/>
    </row>
    <row r="13421" spans="1:1" x14ac:dyDescent="0.2">
      <c r="A13421" s="4"/>
    </row>
    <row r="13422" spans="1:1" x14ac:dyDescent="0.2">
      <c r="A13422" s="4"/>
    </row>
    <row r="13423" spans="1:1" x14ac:dyDescent="0.2">
      <c r="A13423" s="4"/>
    </row>
    <row r="13424" spans="1:1" x14ac:dyDescent="0.2">
      <c r="A13424" s="4"/>
    </row>
    <row r="13425" spans="1:1" x14ac:dyDescent="0.2">
      <c r="A13425" s="4"/>
    </row>
    <row r="13426" spans="1:1" x14ac:dyDescent="0.2">
      <c r="A13426" s="4"/>
    </row>
    <row r="13427" spans="1:1" x14ac:dyDescent="0.2">
      <c r="A13427" s="4"/>
    </row>
    <row r="13428" spans="1:1" x14ac:dyDescent="0.2">
      <c r="A13428" s="4"/>
    </row>
    <row r="13429" spans="1:1" x14ac:dyDescent="0.2">
      <c r="A13429" s="4"/>
    </row>
    <row r="13430" spans="1:1" x14ac:dyDescent="0.2">
      <c r="A13430" s="4"/>
    </row>
    <row r="13431" spans="1:1" x14ac:dyDescent="0.2">
      <c r="A13431" s="4"/>
    </row>
    <row r="13432" spans="1:1" x14ac:dyDescent="0.2">
      <c r="A13432" s="4"/>
    </row>
    <row r="13433" spans="1:1" x14ac:dyDescent="0.2">
      <c r="A13433" s="4"/>
    </row>
    <row r="13434" spans="1:1" x14ac:dyDescent="0.2">
      <c r="A13434" s="4"/>
    </row>
    <row r="13435" spans="1:1" x14ac:dyDescent="0.2">
      <c r="A13435" s="4"/>
    </row>
    <row r="13436" spans="1:1" x14ac:dyDescent="0.2">
      <c r="A13436" s="4"/>
    </row>
    <row r="13437" spans="1:1" x14ac:dyDescent="0.2">
      <c r="A13437" s="4"/>
    </row>
    <row r="13438" spans="1:1" x14ac:dyDescent="0.2">
      <c r="A13438" s="4"/>
    </row>
    <row r="13439" spans="1:1" x14ac:dyDescent="0.2">
      <c r="A13439" s="4"/>
    </row>
    <row r="13440" spans="1:1" x14ac:dyDescent="0.2">
      <c r="A13440" s="4"/>
    </row>
    <row r="13441" spans="1:1" x14ac:dyDescent="0.2">
      <c r="A13441" s="4"/>
    </row>
    <row r="13442" spans="1:1" x14ac:dyDescent="0.2">
      <c r="A13442" s="4"/>
    </row>
    <row r="13443" spans="1:1" x14ac:dyDescent="0.2">
      <c r="A13443" s="4"/>
    </row>
    <row r="13444" spans="1:1" x14ac:dyDescent="0.2">
      <c r="A13444" s="4"/>
    </row>
    <row r="13445" spans="1:1" x14ac:dyDescent="0.2">
      <c r="A13445" s="4"/>
    </row>
    <row r="13446" spans="1:1" x14ac:dyDescent="0.2">
      <c r="A13446" s="4"/>
    </row>
    <row r="13447" spans="1:1" x14ac:dyDescent="0.2">
      <c r="A13447" s="4"/>
    </row>
    <row r="13448" spans="1:1" x14ac:dyDescent="0.2">
      <c r="A13448" s="4"/>
    </row>
    <row r="13449" spans="1:1" x14ac:dyDescent="0.2">
      <c r="A13449" s="4"/>
    </row>
    <row r="13450" spans="1:1" x14ac:dyDescent="0.2">
      <c r="A13450" s="4"/>
    </row>
    <row r="13451" spans="1:1" x14ac:dyDescent="0.2">
      <c r="A13451" s="4"/>
    </row>
    <row r="13452" spans="1:1" x14ac:dyDescent="0.2">
      <c r="A13452" s="4"/>
    </row>
    <row r="13453" spans="1:1" x14ac:dyDescent="0.2">
      <c r="A13453" s="4"/>
    </row>
    <row r="13454" spans="1:1" x14ac:dyDescent="0.2">
      <c r="A13454" s="4"/>
    </row>
    <row r="13455" spans="1:1" x14ac:dyDescent="0.2">
      <c r="A13455" s="4"/>
    </row>
    <row r="13456" spans="1:1" x14ac:dyDescent="0.2">
      <c r="A13456" s="4"/>
    </row>
    <row r="13457" spans="1:1" x14ac:dyDescent="0.2">
      <c r="A13457" s="4"/>
    </row>
    <row r="13458" spans="1:1" x14ac:dyDescent="0.2">
      <c r="A13458" s="4"/>
    </row>
    <row r="13459" spans="1:1" x14ac:dyDescent="0.2">
      <c r="A13459" s="4"/>
    </row>
    <row r="13460" spans="1:1" x14ac:dyDescent="0.2">
      <c r="A13460" s="4"/>
    </row>
    <row r="13461" spans="1:1" x14ac:dyDescent="0.2">
      <c r="A13461" s="4"/>
    </row>
    <row r="13462" spans="1:1" x14ac:dyDescent="0.2">
      <c r="A13462" s="4"/>
    </row>
    <row r="13463" spans="1:1" x14ac:dyDescent="0.2">
      <c r="A13463" s="4"/>
    </row>
    <row r="13464" spans="1:1" x14ac:dyDescent="0.2">
      <c r="A13464" s="4"/>
    </row>
    <row r="13465" spans="1:1" x14ac:dyDescent="0.2">
      <c r="A13465" s="4"/>
    </row>
    <row r="13466" spans="1:1" x14ac:dyDescent="0.2">
      <c r="A13466" s="4"/>
    </row>
    <row r="13467" spans="1:1" x14ac:dyDescent="0.2">
      <c r="A13467" s="4"/>
    </row>
    <row r="13468" spans="1:1" x14ac:dyDescent="0.2">
      <c r="A13468" s="4"/>
    </row>
    <row r="13469" spans="1:1" x14ac:dyDescent="0.2">
      <c r="A13469" s="4"/>
    </row>
    <row r="13470" spans="1:1" x14ac:dyDescent="0.2">
      <c r="A13470" s="4"/>
    </row>
    <row r="13471" spans="1:1" x14ac:dyDescent="0.2">
      <c r="A13471" s="4"/>
    </row>
    <row r="13472" spans="1:1" x14ac:dyDescent="0.2">
      <c r="A13472" s="4"/>
    </row>
    <row r="13473" spans="1:1" x14ac:dyDescent="0.2">
      <c r="A13473" s="4"/>
    </row>
    <row r="13474" spans="1:1" x14ac:dyDescent="0.2">
      <c r="A13474" s="4"/>
    </row>
    <row r="13475" spans="1:1" x14ac:dyDescent="0.2">
      <c r="A13475" s="4"/>
    </row>
    <row r="13476" spans="1:1" x14ac:dyDescent="0.2">
      <c r="A13476" s="4"/>
    </row>
    <row r="13477" spans="1:1" x14ac:dyDescent="0.2">
      <c r="A13477" s="4"/>
    </row>
    <row r="13478" spans="1:1" x14ac:dyDescent="0.2">
      <c r="A13478" s="4"/>
    </row>
    <row r="13479" spans="1:1" x14ac:dyDescent="0.2">
      <c r="A13479" s="4"/>
    </row>
    <row r="13480" spans="1:1" x14ac:dyDescent="0.2">
      <c r="A13480" s="4"/>
    </row>
    <row r="13481" spans="1:1" x14ac:dyDescent="0.2">
      <c r="A13481" s="4"/>
    </row>
    <row r="13482" spans="1:1" x14ac:dyDescent="0.2">
      <c r="A13482" s="4"/>
    </row>
    <row r="13483" spans="1:1" x14ac:dyDescent="0.2">
      <c r="A13483" s="4"/>
    </row>
    <row r="13484" spans="1:1" x14ac:dyDescent="0.2">
      <c r="A13484" s="4"/>
    </row>
    <row r="13485" spans="1:1" x14ac:dyDescent="0.2">
      <c r="A13485" s="4"/>
    </row>
    <row r="13486" spans="1:1" x14ac:dyDescent="0.2">
      <c r="A13486" s="4"/>
    </row>
    <row r="13487" spans="1:1" x14ac:dyDescent="0.2">
      <c r="A13487" s="4"/>
    </row>
    <row r="13488" spans="1:1" x14ac:dyDescent="0.2">
      <c r="A13488" s="4"/>
    </row>
    <row r="13489" spans="1:1" x14ac:dyDescent="0.2">
      <c r="A13489" s="4"/>
    </row>
    <row r="13490" spans="1:1" x14ac:dyDescent="0.2">
      <c r="A13490" s="4"/>
    </row>
    <row r="13491" spans="1:1" x14ac:dyDescent="0.2">
      <c r="A13491" s="4"/>
    </row>
    <row r="13492" spans="1:1" x14ac:dyDescent="0.2">
      <c r="A13492" s="4"/>
    </row>
    <row r="13493" spans="1:1" x14ac:dyDescent="0.2">
      <c r="A13493" s="4"/>
    </row>
    <row r="13494" spans="1:1" x14ac:dyDescent="0.2">
      <c r="A13494" s="4"/>
    </row>
    <row r="13495" spans="1:1" x14ac:dyDescent="0.2">
      <c r="A13495" s="4"/>
    </row>
    <row r="13496" spans="1:1" x14ac:dyDescent="0.2">
      <c r="A13496" s="4"/>
    </row>
    <row r="13497" spans="1:1" x14ac:dyDescent="0.2">
      <c r="A13497" s="4"/>
    </row>
    <row r="13498" spans="1:1" x14ac:dyDescent="0.2">
      <c r="A13498" s="4"/>
    </row>
    <row r="13499" spans="1:1" x14ac:dyDescent="0.2">
      <c r="A13499" s="4"/>
    </row>
    <row r="13500" spans="1:1" x14ac:dyDescent="0.2">
      <c r="A13500" s="4"/>
    </row>
    <row r="13501" spans="1:1" x14ac:dyDescent="0.2">
      <c r="A13501" s="4"/>
    </row>
    <row r="13502" spans="1:1" x14ac:dyDescent="0.2">
      <c r="A13502" s="4"/>
    </row>
    <row r="13503" spans="1:1" x14ac:dyDescent="0.2">
      <c r="A13503" s="4"/>
    </row>
    <row r="13504" spans="1:1" x14ac:dyDescent="0.2">
      <c r="A13504" s="4"/>
    </row>
    <row r="13505" spans="1:1" x14ac:dyDescent="0.2">
      <c r="A13505" s="4"/>
    </row>
    <row r="13506" spans="1:1" x14ac:dyDescent="0.2">
      <c r="A13506" s="4"/>
    </row>
    <row r="13507" spans="1:1" x14ac:dyDescent="0.2">
      <c r="A13507" s="4"/>
    </row>
    <row r="13508" spans="1:1" x14ac:dyDescent="0.2">
      <c r="A13508" s="4"/>
    </row>
    <row r="13509" spans="1:1" x14ac:dyDescent="0.2">
      <c r="A13509" s="4"/>
    </row>
    <row r="13510" spans="1:1" x14ac:dyDescent="0.2">
      <c r="A13510" s="4"/>
    </row>
    <row r="13511" spans="1:1" x14ac:dyDescent="0.2">
      <c r="A13511" s="4"/>
    </row>
    <row r="13512" spans="1:1" x14ac:dyDescent="0.2">
      <c r="A13512" s="4"/>
    </row>
    <row r="13513" spans="1:1" x14ac:dyDescent="0.2">
      <c r="A13513" s="4"/>
    </row>
    <row r="13514" spans="1:1" x14ac:dyDescent="0.2">
      <c r="A13514" s="4"/>
    </row>
    <row r="13515" spans="1:1" x14ac:dyDescent="0.2">
      <c r="A13515" s="4"/>
    </row>
    <row r="13516" spans="1:1" x14ac:dyDescent="0.2">
      <c r="A13516" s="4"/>
    </row>
    <row r="13517" spans="1:1" x14ac:dyDescent="0.2">
      <c r="A13517" s="4"/>
    </row>
    <row r="13518" spans="1:1" x14ac:dyDescent="0.2">
      <c r="A13518" s="4"/>
    </row>
    <row r="13519" spans="1:1" x14ac:dyDescent="0.2">
      <c r="A13519" s="4"/>
    </row>
    <row r="13520" spans="1:1" x14ac:dyDescent="0.2">
      <c r="A13520" s="4"/>
    </row>
    <row r="13521" spans="1:1" x14ac:dyDescent="0.2">
      <c r="A13521" s="4"/>
    </row>
    <row r="13522" spans="1:1" x14ac:dyDescent="0.2">
      <c r="A13522" s="4"/>
    </row>
    <row r="13523" spans="1:1" x14ac:dyDescent="0.2">
      <c r="A13523" s="4"/>
    </row>
    <row r="13524" spans="1:1" x14ac:dyDescent="0.2">
      <c r="A13524" s="4"/>
    </row>
    <row r="13525" spans="1:1" x14ac:dyDescent="0.2">
      <c r="A13525" s="4"/>
    </row>
    <row r="13526" spans="1:1" x14ac:dyDescent="0.2">
      <c r="A13526" s="4"/>
    </row>
    <row r="13527" spans="1:1" x14ac:dyDescent="0.2">
      <c r="A13527" s="4"/>
    </row>
    <row r="13528" spans="1:1" x14ac:dyDescent="0.2">
      <c r="A13528" s="4"/>
    </row>
    <row r="13529" spans="1:1" x14ac:dyDescent="0.2">
      <c r="A13529" s="4"/>
    </row>
    <row r="13530" spans="1:1" x14ac:dyDescent="0.2">
      <c r="A13530" s="4"/>
    </row>
    <row r="13531" spans="1:1" x14ac:dyDescent="0.2">
      <c r="A13531" s="4"/>
    </row>
    <row r="13532" spans="1:1" x14ac:dyDescent="0.2">
      <c r="A13532" s="4"/>
    </row>
    <row r="13533" spans="1:1" x14ac:dyDescent="0.2">
      <c r="A13533" s="4"/>
    </row>
    <row r="13534" spans="1:1" x14ac:dyDescent="0.2">
      <c r="A13534" s="4"/>
    </row>
    <row r="13535" spans="1:1" x14ac:dyDescent="0.2">
      <c r="A13535" s="4"/>
    </row>
    <row r="13536" spans="1:1" x14ac:dyDescent="0.2">
      <c r="A13536" s="4"/>
    </row>
    <row r="13537" spans="1:1" x14ac:dyDescent="0.2">
      <c r="A13537" s="4"/>
    </row>
    <row r="13538" spans="1:1" x14ac:dyDescent="0.2">
      <c r="A13538" s="4"/>
    </row>
    <row r="13539" spans="1:1" x14ac:dyDescent="0.2">
      <c r="A13539" s="4"/>
    </row>
    <row r="13540" spans="1:1" x14ac:dyDescent="0.2">
      <c r="A13540" s="4"/>
    </row>
    <row r="13541" spans="1:1" x14ac:dyDescent="0.2">
      <c r="A13541" s="4"/>
    </row>
    <row r="13542" spans="1:1" x14ac:dyDescent="0.2">
      <c r="A13542" s="4"/>
    </row>
    <row r="13543" spans="1:1" x14ac:dyDescent="0.2">
      <c r="A13543" s="4"/>
    </row>
    <row r="13544" spans="1:1" x14ac:dyDescent="0.2">
      <c r="A13544" s="4"/>
    </row>
    <row r="13545" spans="1:1" x14ac:dyDescent="0.2">
      <c r="A13545" s="4"/>
    </row>
    <row r="13546" spans="1:1" x14ac:dyDescent="0.2">
      <c r="A13546" s="4"/>
    </row>
    <row r="13547" spans="1:1" x14ac:dyDescent="0.2">
      <c r="A13547" s="4"/>
    </row>
    <row r="13548" spans="1:1" x14ac:dyDescent="0.2">
      <c r="A13548" s="4"/>
    </row>
    <row r="13549" spans="1:1" x14ac:dyDescent="0.2">
      <c r="A13549" s="4"/>
    </row>
    <row r="13550" spans="1:1" x14ac:dyDescent="0.2">
      <c r="A13550" s="4"/>
    </row>
    <row r="13551" spans="1:1" x14ac:dyDescent="0.2">
      <c r="A13551" s="4"/>
    </row>
    <row r="13552" spans="1:1" x14ac:dyDescent="0.2">
      <c r="A13552" s="4"/>
    </row>
    <row r="13553" spans="1:1" x14ac:dyDescent="0.2">
      <c r="A13553" s="4"/>
    </row>
    <row r="13554" spans="1:1" x14ac:dyDescent="0.2">
      <c r="A13554" s="4"/>
    </row>
    <row r="13555" spans="1:1" x14ac:dyDescent="0.2">
      <c r="A13555" s="4"/>
    </row>
    <row r="13556" spans="1:1" x14ac:dyDescent="0.2">
      <c r="A13556" s="4"/>
    </row>
    <row r="13557" spans="1:1" x14ac:dyDescent="0.2">
      <c r="A13557" s="4"/>
    </row>
    <row r="13558" spans="1:1" x14ac:dyDescent="0.2">
      <c r="A13558" s="4"/>
    </row>
    <row r="13559" spans="1:1" x14ac:dyDescent="0.2">
      <c r="A13559" s="4"/>
    </row>
    <row r="13560" spans="1:1" x14ac:dyDescent="0.2">
      <c r="A13560" s="4"/>
    </row>
    <row r="13561" spans="1:1" x14ac:dyDescent="0.2">
      <c r="A13561" s="4"/>
    </row>
    <row r="13562" spans="1:1" x14ac:dyDescent="0.2">
      <c r="A13562" s="4"/>
    </row>
    <row r="13563" spans="1:1" x14ac:dyDescent="0.2">
      <c r="A13563" s="4"/>
    </row>
    <row r="13564" spans="1:1" x14ac:dyDescent="0.2">
      <c r="A13564" s="4"/>
    </row>
    <row r="13565" spans="1:1" x14ac:dyDescent="0.2">
      <c r="A13565" s="4"/>
    </row>
    <row r="13566" spans="1:1" x14ac:dyDescent="0.2">
      <c r="A13566" s="4"/>
    </row>
    <row r="13567" spans="1:1" x14ac:dyDescent="0.2">
      <c r="A13567" s="4"/>
    </row>
    <row r="13568" spans="1:1" x14ac:dyDescent="0.2">
      <c r="A13568" s="4"/>
    </row>
    <row r="13569" spans="1:1" x14ac:dyDescent="0.2">
      <c r="A13569" s="4"/>
    </row>
    <row r="13570" spans="1:1" x14ac:dyDescent="0.2">
      <c r="A13570" s="4"/>
    </row>
    <row r="13571" spans="1:1" x14ac:dyDescent="0.2">
      <c r="A13571" s="4"/>
    </row>
    <row r="13572" spans="1:1" x14ac:dyDescent="0.2">
      <c r="A13572" s="4"/>
    </row>
    <row r="13573" spans="1:1" x14ac:dyDescent="0.2">
      <c r="A13573" s="4"/>
    </row>
    <row r="13574" spans="1:1" x14ac:dyDescent="0.2">
      <c r="A13574" s="4"/>
    </row>
    <row r="13575" spans="1:1" x14ac:dyDescent="0.2">
      <c r="A13575" s="4"/>
    </row>
    <row r="13576" spans="1:1" x14ac:dyDescent="0.2">
      <c r="A13576" s="4"/>
    </row>
    <row r="13577" spans="1:1" x14ac:dyDescent="0.2">
      <c r="A13577" s="4"/>
    </row>
    <row r="13578" spans="1:1" x14ac:dyDescent="0.2">
      <c r="A13578" s="4"/>
    </row>
    <row r="13579" spans="1:1" x14ac:dyDescent="0.2">
      <c r="A13579" s="4"/>
    </row>
    <row r="13580" spans="1:1" x14ac:dyDescent="0.2">
      <c r="A13580" s="4"/>
    </row>
    <row r="13581" spans="1:1" x14ac:dyDescent="0.2">
      <c r="A13581" s="4"/>
    </row>
    <row r="13582" spans="1:1" x14ac:dyDescent="0.2">
      <c r="A13582" s="4"/>
    </row>
    <row r="13583" spans="1:1" x14ac:dyDescent="0.2">
      <c r="A13583" s="4"/>
    </row>
    <row r="13584" spans="1:1" x14ac:dyDescent="0.2">
      <c r="A13584" s="4"/>
    </row>
    <row r="13585" spans="1:1" x14ac:dyDescent="0.2">
      <c r="A13585" s="4"/>
    </row>
    <row r="13586" spans="1:1" x14ac:dyDescent="0.2">
      <c r="A13586" s="4"/>
    </row>
    <row r="13587" spans="1:1" x14ac:dyDescent="0.2">
      <c r="A13587" s="4"/>
    </row>
    <row r="13588" spans="1:1" x14ac:dyDescent="0.2">
      <c r="A13588" s="4"/>
    </row>
    <row r="13589" spans="1:1" x14ac:dyDescent="0.2">
      <c r="A13589" s="4"/>
    </row>
    <row r="13590" spans="1:1" x14ac:dyDescent="0.2">
      <c r="A13590" s="4"/>
    </row>
    <row r="13591" spans="1:1" x14ac:dyDescent="0.2">
      <c r="A13591" s="4"/>
    </row>
    <row r="13592" spans="1:1" x14ac:dyDescent="0.2">
      <c r="A13592" s="4"/>
    </row>
    <row r="13593" spans="1:1" x14ac:dyDescent="0.2">
      <c r="A13593" s="4"/>
    </row>
    <row r="13594" spans="1:1" x14ac:dyDescent="0.2">
      <c r="A13594" s="4"/>
    </row>
    <row r="13595" spans="1:1" x14ac:dyDescent="0.2">
      <c r="A13595" s="4"/>
    </row>
    <row r="13596" spans="1:1" x14ac:dyDescent="0.2">
      <c r="A13596" s="4"/>
    </row>
    <row r="13597" spans="1:1" x14ac:dyDescent="0.2">
      <c r="A13597" s="4"/>
    </row>
    <row r="13598" spans="1:1" x14ac:dyDescent="0.2">
      <c r="A13598" s="4"/>
    </row>
    <row r="13599" spans="1:1" x14ac:dyDescent="0.2">
      <c r="A13599" s="4"/>
    </row>
    <row r="13600" spans="1:1" x14ac:dyDescent="0.2">
      <c r="A13600" s="4"/>
    </row>
    <row r="13601" spans="1:1" x14ac:dyDescent="0.2">
      <c r="A13601" s="4"/>
    </row>
    <row r="13602" spans="1:1" x14ac:dyDescent="0.2">
      <c r="A13602" s="4"/>
    </row>
    <row r="13603" spans="1:1" x14ac:dyDescent="0.2">
      <c r="A13603" s="4"/>
    </row>
    <row r="13604" spans="1:1" x14ac:dyDescent="0.2">
      <c r="A13604" s="4"/>
    </row>
    <row r="13605" spans="1:1" x14ac:dyDescent="0.2">
      <c r="A13605" s="4"/>
    </row>
    <row r="13606" spans="1:1" x14ac:dyDescent="0.2">
      <c r="A13606" s="4"/>
    </row>
    <row r="13607" spans="1:1" x14ac:dyDescent="0.2">
      <c r="A13607" s="4"/>
    </row>
    <row r="13608" spans="1:1" x14ac:dyDescent="0.2">
      <c r="A13608" s="4"/>
    </row>
    <row r="13609" spans="1:1" x14ac:dyDescent="0.2">
      <c r="A13609" s="4"/>
    </row>
    <row r="13610" spans="1:1" x14ac:dyDescent="0.2">
      <c r="A13610" s="4"/>
    </row>
    <row r="13611" spans="1:1" x14ac:dyDescent="0.2">
      <c r="A13611" s="4"/>
    </row>
    <row r="13612" spans="1:1" x14ac:dyDescent="0.2">
      <c r="A13612" s="4"/>
    </row>
    <row r="13613" spans="1:1" x14ac:dyDescent="0.2">
      <c r="A13613" s="4"/>
    </row>
    <row r="13614" spans="1:1" x14ac:dyDescent="0.2">
      <c r="A13614" s="4"/>
    </row>
    <row r="13615" spans="1:1" x14ac:dyDescent="0.2">
      <c r="A13615" s="4"/>
    </row>
    <row r="13616" spans="1:1" x14ac:dyDescent="0.2">
      <c r="A13616" s="4"/>
    </row>
    <row r="13617" spans="1:1" x14ac:dyDescent="0.2">
      <c r="A13617" s="4"/>
    </row>
    <row r="13618" spans="1:1" x14ac:dyDescent="0.2">
      <c r="A13618" s="4"/>
    </row>
    <row r="13619" spans="1:1" x14ac:dyDescent="0.2">
      <c r="A13619" s="4"/>
    </row>
    <row r="13620" spans="1:1" x14ac:dyDescent="0.2">
      <c r="A13620" s="4"/>
    </row>
    <row r="13621" spans="1:1" x14ac:dyDescent="0.2">
      <c r="A13621" s="4"/>
    </row>
    <row r="13622" spans="1:1" x14ac:dyDescent="0.2">
      <c r="A13622" s="4"/>
    </row>
    <row r="13623" spans="1:1" x14ac:dyDescent="0.2">
      <c r="A13623" s="4"/>
    </row>
    <row r="13624" spans="1:1" x14ac:dyDescent="0.2">
      <c r="A13624" s="4"/>
    </row>
    <row r="13625" spans="1:1" x14ac:dyDescent="0.2">
      <c r="A13625" s="4"/>
    </row>
    <row r="13626" spans="1:1" x14ac:dyDescent="0.2">
      <c r="A13626" s="4"/>
    </row>
    <row r="13627" spans="1:1" x14ac:dyDescent="0.2">
      <c r="A13627" s="4"/>
    </row>
    <row r="13628" spans="1:1" x14ac:dyDescent="0.2">
      <c r="A13628" s="4"/>
    </row>
    <row r="13629" spans="1:1" x14ac:dyDescent="0.2">
      <c r="A13629" s="4"/>
    </row>
    <row r="13630" spans="1:1" x14ac:dyDescent="0.2">
      <c r="A13630" s="4"/>
    </row>
    <row r="13631" spans="1:1" x14ac:dyDescent="0.2">
      <c r="A13631" s="4"/>
    </row>
    <row r="13632" spans="1:1" x14ac:dyDescent="0.2">
      <c r="A13632" s="4"/>
    </row>
    <row r="13633" spans="1:1" x14ac:dyDescent="0.2">
      <c r="A13633" s="4"/>
    </row>
    <row r="13634" spans="1:1" x14ac:dyDescent="0.2">
      <c r="A13634" s="4"/>
    </row>
    <row r="13635" spans="1:1" x14ac:dyDescent="0.2">
      <c r="A13635" s="4"/>
    </row>
    <row r="13636" spans="1:1" x14ac:dyDescent="0.2">
      <c r="A13636" s="4"/>
    </row>
    <row r="13637" spans="1:1" x14ac:dyDescent="0.2">
      <c r="A13637" s="4"/>
    </row>
    <row r="13638" spans="1:1" x14ac:dyDescent="0.2">
      <c r="A13638" s="4"/>
    </row>
    <row r="13639" spans="1:1" x14ac:dyDescent="0.2">
      <c r="A13639" s="4"/>
    </row>
    <row r="13640" spans="1:1" x14ac:dyDescent="0.2">
      <c r="A13640" s="4"/>
    </row>
    <row r="13641" spans="1:1" x14ac:dyDescent="0.2">
      <c r="A13641" s="4"/>
    </row>
    <row r="13642" spans="1:1" x14ac:dyDescent="0.2">
      <c r="A13642" s="4"/>
    </row>
    <row r="13643" spans="1:1" x14ac:dyDescent="0.2">
      <c r="A13643" s="4"/>
    </row>
    <row r="13644" spans="1:1" x14ac:dyDescent="0.2">
      <c r="A13644" s="4"/>
    </row>
    <row r="13645" spans="1:1" x14ac:dyDescent="0.2">
      <c r="A13645" s="4"/>
    </row>
    <row r="13646" spans="1:1" x14ac:dyDescent="0.2">
      <c r="A13646" s="4"/>
    </row>
    <row r="13647" spans="1:1" x14ac:dyDescent="0.2">
      <c r="A13647" s="4"/>
    </row>
    <row r="13648" spans="1:1" x14ac:dyDescent="0.2">
      <c r="A13648" s="4"/>
    </row>
    <row r="13649" spans="1:1" x14ac:dyDescent="0.2">
      <c r="A13649" s="4"/>
    </row>
    <row r="13650" spans="1:1" x14ac:dyDescent="0.2">
      <c r="A13650" s="4"/>
    </row>
    <row r="13651" spans="1:1" x14ac:dyDescent="0.2">
      <c r="A13651" s="4"/>
    </row>
    <row r="13652" spans="1:1" x14ac:dyDescent="0.2">
      <c r="A13652" s="4"/>
    </row>
    <row r="13653" spans="1:1" x14ac:dyDescent="0.2">
      <c r="A13653" s="4"/>
    </row>
    <row r="13654" spans="1:1" x14ac:dyDescent="0.2">
      <c r="A13654" s="4"/>
    </row>
    <row r="13655" spans="1:1" x14ac:dyDescent="0.2">
      <c r="A13655" s="4"/>
    </row>
    <row r="13656" spans="1:1" x14ac:dyDescent="0.2">
      <c r="A13656" s="4"/>
    </row>
    <row r="13657" spans="1:1" x14ac:dyDescent="0.2">
      <c r="A13657" s="4"/>
    </row>
    <row r="13658" spans="1:1" x14ac:dyDescent="0.2">
      <c r="A13658" s="4"/>
    </row>
    <row r="13659" spans="1:1" x14ac:dyDescent="0.2">
      <c r="A13659" s="4"/>
    </row>
    <row r="13660" spans="1:1" x14ac:dyDescent="0.2">
      <c r="A13660" s="4"/>
    </row>
    <row r="13661" spans="1:1" x14ac:dyDescent="0.2">
      <c r="A13661" s="4"/>
    </row>
    <row r="13662" spans="1:1" x14ac:dyDescent="0.2">
      <c r="A13662" s="4"/>
    </row>
    <row r="13663" spans="1:1" x14ac:dyDescent="0.2">
      <c r="A13663" s="4"/>
    </row>
    <row r="13664" spans="1:1" x14ac:dyDescent="0.2">
      <c r="A13664" s="4"/>
    </row>
    <row r="13665" spans="1:1" x14ac:dyDescent="0.2">
      <c r="A13665" s="4"/>
    </row>
    <row r="13666" spans="1:1" x14ac:dyDescent="0.2">
      <c r="A13666" s="4"/>
    </row>
    <row r="13667" spans="1:1" x14ac:dyDescent="0.2">
      <c r="A13667" s="4"/>
    </row>
    <row r="13668" spans="1:1" x14ac:dyDescent="0.2">
      <c r="A13668" s="4"/>
    </row>
    <row r="13669" spans="1:1" x14ac:dyDescent="0.2">
      <c r="A13669" s="4"/>
    </row>
    <row r="13670" spans="1:1" x14ac:dyDescent="0.2">
      <c r="A13670" s="4"/>
    </row>
    <row r="13671" spans="1:1" x14ac:dyDescent="0.2">
      <c r="A13671" s="4"/>
    </row>
    <row r="13672" spans="1:1" x14ac:dyDescent="0.2">
      <c r="A13672" s="4"/>
    </row>
    <row r="13673" spans="1:1" x14ac:dyDescent="0.2">
      <c r="A13673" s="4"/>
    </row>
    <row r="13674" spans="1:1" x14ac:dyDescent="0.2">
      <c r="A13674" s="4"/>
    </row>
    <row r="13675" spans="1:1" x14ac:dyDescent="0.2">
      <c r="A13675" s="4"/>
    </row>
    <row r="13676" spans="1:1" x14ac:dyDescent="0.2">
      <c r="A13676" s="4"/>
    </row>
    <row r="13677" spans="1:1" x14ac:dyDescent="0.2">
      <c r="A13677" s="4"/>
    </row>
    <row r="13678" spans="1:1" x14ac:dyDescent="0.2">
      <c r="A13678" s="4"/>
    </row>
    <row r="13679" spans="1:1" x14ac:dyDescent="0.2">
      <c r="A13679" s="4"/>
    </row>
    <row r="13680" spans="1:1" x14ac:dyDescent="0.2">
      <c r="A13680" s="4"/>
    </row>
    <row r="13681" spans="1:1" x14ac:dyDescent="0.2">
      <c r="A13681" s="4"/>
    </row>
    <row r="13682" spans="1:1" x14ac:dyDescent="0.2">
      <c r="A13682" s="4"/>
    </row>
    <row r="13683" spans="1:1" x14ac:dyDescent="0.2">
      <c r="A13683" s="4"/>
    </row>
    <row r="13684" spans="1:1" x14ac:dyDescent="0.2">
      <c r="A13684" s="4"/>
    </row>
    <row r="13685" spans="1:1" x14ac:dyDescent="0.2">
      <c r="A13685" s="4"/>
    </row>
    <row r="13686" spans="1:1" x14ac:dyDescent="0.2">
      <c r="A13686" s="4"/>
    </row>
    <row r="13687" spans="1:1" x14ac:dyDescent="0.2">
      <c r="A13687" s="4"/>
    </row>
    <row r="13688" spans="1:1" x14ac:dyDescent="0.2">
      <c r="A13688" s="4"/>
    </row>
    <row r="13689" spans="1:1" x14ac:dyDescent="0.2">
      <c r="A13689" s="4"/>
    </row>
    <row r="13690" spans="1:1" x14ac:dyDescent="0.2">
      <c r="A13690" s="4"/>
    </row>
    <row r="13691" spans="1:1" x14ac:dyDescent="0.2">
      <c r="A13691" s="4"/>
    </row>
    <row r="13692" spans="1:1" x14ac:dyDescent="0.2">
      <c r="A13692" s="4"/>
    </row>
    <row r="13693" spans="1:1" x14ac:dyDescent="0.2">
      <c r="A13693" s="4"/>
    </row>
    <row r="13694" spans="1:1" x14ac:dyDescent="0.2">
      <c r="A13694" s="4"/>
    </row>
    <row r="13695" spans="1:1" x14ac:dyDescent="0.2">
      <c r="A13695" s="4"/>
    </row>
    <row r="13696" spans="1:1" x14ac:dyDescent="0.2">
      <c r="A13696" s="4"/>
    </row>
    <row r="13697" spans="1:1" x14ac:dyDescent="0.2">
      <c r="A13697" s="4"/>
    </row>
    <row r="13698" spans="1:1" x14ac:dyDescent="0.2">
      <c r="A13698" s="4"/>
    </row>
    <row r="13699" spans="1:1" x14ac:dyDescent="0.2">
      <c r="A13699" s="4"/>
    </row>
    <row r="13700" spans="1:1" x14ac:dyDescent="0.2">
      <c r="A13700" s="4"/>
    </row>
    <row r="13701" spans="1:1" x14ac:dyDescent="0.2">
      <c r="A13701" s="4"/>
    </row>
    <row r="13702" spans="1:1" x14ac:dyDescent="0.2">
      <c r="A13702" s="4"/>
    </row>
    <row r="13703" spans="1:1" x14ac:dyDescent="0.2">
      <c r="A13703" s="4"/>
    </row>
    <row r="13704" spans="1:1" x14ac:dyDescent="0.2">
      <c r="A13704" s="4"/>
    </row>
    <row r="13705" spans="1:1" x14ac:dyDescent="0.2">
      <c r="A13705" s="4"/>
    </row>
    <row r="13706" spans="1:1" x14ac:dyDescent="0.2">
      <c r="A13706" s="4"/>
    </row>
    <row r="13707" spans="1:1" x14ac:dyDescent="0.2">
      <c r="A13707" s="4"/>
    </row>
    <row r="13708" spans="1:1" x14ac:dyDescent="0.2">
      <c r="A13708" s="4"/>
    </row>
    <row r="13709" spans="1:1" x14ac:dyDescent="0.2">
      <c r="A13709" s="4"/>
    </row>
    <row r="13710" spans="1:1" x14ac:dyDescent="0.2">
      <c r="A13710" s="4"/>
    </row>
    <row r="13711" spans="1:1" x14ac:dyDescent="0.2">
      <c r="A13711" s="4"/>
    </row>
    <row r="13712" spans="1:1" x14ac:dyDescent="0.2">
      <c r="A13712" s="4"/>
    </row>
    <row r="13713" spans="1:1" x14ac:dyDescent="0.2">
      <c r="A13713" s="4"/>
    </row>
    <row r="13714" spans="1:1" x14ac:dyDescent="0.2">
      <c r="A13714" s="4"/>
    </row>
    <row r="13715" spans="1:1" x14ac:dyDescent="0.2">
      <c r="A13715" s="4"/>
    </row>
    <row r="13716" spans="1:1" x14ac:dyDescent="0.2">
      <c r="A13716" s="4"/>
    </row>
    <row r="13717" spans="1:1" x14ac:dyDescent="0.2">
      <c r="A13717" s="4"/>
    </row>
    <row r="13718" spans="1:1" x14ac:dyDescent="0.2">
      <c r="A13718" s="4"/>
    </row>
    <row r="13719" spans="1:1" x14ac:dyDescent="0.2">
      <c r="A13719" s="4"/>
    </row>
    <row r="13720" spans="1:1" x14ac:dyDescent="0.2">
      <c r="A13720" s="4"/>
    </row>
    <row r="13721" spans="1:1" x14ac:dyDescent="0.2">
      <c r="A13721" s="4"/>
    </row>
    <row r="13722" spans="1:1" x14ac:dyDescent="0.2">
      <c r="A13722" s="4"/>
    </row>
    <row r="13723" spans="1:1" x14ac:dyDescent="0.2">
      <c r="A13723" s="4"/>
    </row>
    <row r="13724" spans="1:1" x14ac:dyDescent="0.2">
      <c r="A13724" s="4"/>
    </row>
    <row r="13725" spans="1:1" x14ac:dyDescent="0.2">
      <c r="A13725" s="4"/>
    </row>
    <row r="13726" spans="1:1" x14ac:dyDescent="0.2">
      <c r="A13726" s="4"/>
    </row>
    <row r="13727" spans="1:1" x14ac:dyDescent="0.2">
      <c r="A13727" s="4"/>
    </row>
    <row r="13728" spans="1:1" x14ac:dyDescent="0.2">
      <c r="A13728" s="4"/>
    </row>
    <row r="13729" spans="1:1" x14ac:dyDescent="0.2">
      <c r="A13729" s="4"/>
    </row>
    <row r="13730" spans="1:1" x14ac:dyDescent="0.2">
      <c r="A13730" s="4"/>
    </row>
    <row r="13731" spans="1:1" x14ac:dyDescent="0.2">
      <c r="A13731" s="4"/>
    </row>
    <row r="13732" spans="1:1" x14ac:dyDescent="0.2">
      <c r="A13732" s="4"/>
    </row>
    <row r="13733" spans="1:1" x14ac:dyDescent="0.2">
      <c r="A13733" s="4"/>
    </row>
    <row r="13734" spans="1:1" x14ac:dyDescent="0.2">
      <c r="A13734" s="4"/>
    </row>
    <row r="13735" spans="1:1" x14ac:dyDescent="0.2">
      <c r="A13735" s="4"/>
    </row>
    <row r="13736" spans="1:1" x14ac:dyDescent="0.2">
      <c r="A13736" s="4"/>
    </row>
    <row r="13737" spans="1:1" x14ac:dyDescent="0.2">
      <c r="A13737" s="4"/>
    </row>
    <row r="13738" spans="1:1" x14ac:dyDescent="0.2">
      <c r="A13738" s="4"/>
    </row>
    <row r="13739" spans="1:1" x14ac:dyDescent="0.2">
      <c r="A13739" s="4"/>
    </row>
    <row r="13740" spans="1:1" x14ac:dyDescent="0.2">
      <c r="A13740" s="4"/>
    </row>
    <row r="13741" spans="1:1" x14ac:dyDescent="0.2">
      <c r="A13741" s="4"/>
    </row>
    <row r="13742" spans="1:1" x14ac:dyDescent="0.2">
      <c r="A13742" s="4"/>
    </row>
    <row r="13743" spans="1:1" x14ac:dyDescent="0.2">
      <c r="A13743" s="4"/>
    </row>
    <row r="13744" spans="1:1" x14ac:dyDescent="0.2">
      <c r="A13744" s="4"/>
    </row>
    <row r="13745" spans="1:1" x14ac:dyDescent="0.2">
      <c r="A13745" s="4"/>
    </row>
    <row r="13746" spans="1:1" x14ac:dyDescent="0.2">
      <c r="A13746" s="4"/>
    </row>
    <row r="13747" spans="1:1" x14ac:dyDescent="0.2">
      <c r="A13747" s="4"/>
    </row>
    <row r="13748" spans="1:1" x14ac:dyDescent="0.2">
      <c r="A13748" s="4"/>
    </row>
    <row r="13749" spans="1:1" x14ac:dyDescent="0.2">
      <c r="A13749" s="4"/>
    </row>
    <row r="13750" spans="1:1" x14ac:dyDescent="0.2">
      <c r="A13750" s="4"/>
    </row>
    <row r="13751" spans="1:1" x14ac:dyDescent="0.2">
      <c r="A13751" s="4"/>
    </row>
    <row r="13752" spans="1:1" x14ac:dyDescent="0.2">
      <c r="A13752" s="4"/>
    </row>
    <row r="13753" spans="1:1" x14ac:dyDescent="0.2">
      <c r="A13753" s="4"/>
    </row>
    <row r="13754" spans="1:1" x14ac:dyDescent="0.2">
      <c r="A13754" s="4"/>
    </row>
    <row r="13755" spans="1:1" x14ac:dyDescent="0.2">
      <c r="A13755" s="4"/>
    </row>
    <row r="13756" spans="1:1" x14ac:dyDescent="0.2">
      <c r="A13756" s="4"/>
    </row>
    <row r="13757" spans="1:1" x14ac:dyDescent="0.2">
      <c r="A13757" s="4"/>
    </row>
    <row r="13758" spans="1:1" x14ac:dyDescent="0.2">
      <c r="A13758" s="4"/>
    </row>
    <row r="13759" spans="1:1" x14ac:dyDescent="0.2">
      <c r="A13759" s="4"/>
    </row>
    <row r="13760" spans="1:1" x14ac:dyDescent="0.2">
      <c r="A13760" s="4"/>
    </row>
    <row r="13761" spans="1:1" x14ac:dyDescent="0.2">
      <c r="A13761" s="4"/>
    </row>
    <row r="13762" spans="1:1" x14ac:dyDescent="0.2">
      <c r="A13762" s="4"/>
    </row>
    <row r="13763" spans="1:1" x14ac:dyDescent="0.2">
      <c r="A13763" s="4"/>
    </row>
    <row r="13764" spans="1:1" x14ac:dyDescent="0.2">
      <c r="A13764" s="4"/>
    </row>
    <row r="13765" spans="1:1" x14ac:dyDescent="0.2">
      <c r="A13765" s="4"/>
    </row>
    <row r="13766" spans="1:1" x14ac:dyDescent="0.2">
      <c r="A13766" s="4"/>
    </row>
    <row r="13767" spans="1:1" x14ac:dyDescent="0.2">
      <c r="A13767" s="4"/>
    </row>
    <row r="13768" spans="1:1" x14ac:dyDescent="0.2">
      <c r="A13768" s="4"/>
    </row>
    <row r="13769" spans="1:1" x14ac:dyDescent="0.2">
      <c r="A13769" s="4"/>
    </row>
    <row r="13770" spans="1:1" x14ac:dyDescent="0.2">
      <c r="A13770" s="4"/>
    </row>
    <row r="13771" spans="1:1" x14ac:dyDescent="0.2">
      <c r="A13771" s="4"/>
    </row>
    <row r="13772" spans="1:1" x14ac:dyDescent="0.2">
      <c r="A13772" s="4"/>
    </row>
    <row r="13773" spans="1:1" x14ac:dyDescent="0.2">
      <c r="A13773" s="4"/>
    </row>
    <row r="13774" spans="1:1" x14ac:dyDescent="0.2">
      <c r="A13774" s="4"/>
    </row>
    <row r="13775" spans="1:1" x14ac:dyDescent="0.2">
      <c r="A13775" s="4"/>
    </row>
    <row r="13776" spans="1:1" x14ac:dyDescent="0.2">
      <c r="A13776" s="4"/>
    </row>
    <row r="13777" spans="1:1" x14ac:dyDescent="0.2">
      <c r="A13777" s="4"/>
    </row>
    <row r="13778" spans="1:1" x14ac:dyDescent="0.2">
      <c r="A13778" s="4"/>
    </row>
    <row r="13779" spans="1:1" x14ac:dyDescent="0.2">
      <c r="A13779" s="4"/>
    </row>
    <row r="13780" spans="1:1" x14ac:dyDescent="0.2">
      <c r="A13780" s="4"/>
    </row>
    <row r="13781" spans="1:1" x14ac:dyDescent="0.2">
      <c r="A13781" s="4"/>
    </row>
    <row r="13782" spans="1:1" x14ac:dyDescent="0.2">
      <c r="A13782" s="4"/>
    </row>
    <row r="13783" spans="1:1" x14ac:dyDescent="0.2">
      <c r="A13783" s="4"/>
    </row>
    <row r="13784" spans="1:1" x14ac:dyDescent="0.2">
      <c r="A13784" s="4"/>
    </row>
    <row r="13785" spans="1:1" x14ac:dyDescent="0.2">
      <c r="A13785" s="4"/>
    </row>
    <row r="13786" spans="1:1" x14ac:dyDescent="0.2">
      <c r="A13786" s="4"/>
    </row>
    <row r="13787" spans="1:1" x14ac:dyDescent="0.2">
      <c r="A13787" s="4"/>
    </row>
    <row r="13788" spans="1:1" x14ac:dyDescent="0.2">
      <c r="A13788" s="4"/>
    </row>
    <row r="13789" spans="1:1" x14ac:dyDescent="0.2">
      <c r="A13789" s="4"/>
    </row>
    <row r="13790" spans="1:1" x14ac:dyDescent="0.2">
      <c r="A13790" s="4"/>
    </row>
    <row r="13791" spans="1:1" x14ac:dyDescent="0.2">
      <c r="A13791" s="4"/>
    </row>
    <row r="13792" spans="1:1" x14ac:dyDescent="0.2">
      <c r="A13792" s="4"/>
    </row>
    <row r="13793" spans="1:1" x14ac:dyDescent="0.2">
      <c r="A13793" s="4"/>
    </row>
    <row r="13794" spans="1:1" x14ac:dyDescent="0.2">
      <c r="A13794" s="4"/>
    </row>
    <row r="13795" spans="1:1" x14ac:dyDescent="0.2">
      <c r="A13795" s="4"/>
    </row>
    <row r="13796" spans="1:1" x14ac:dyDescent="0.2">
      <c r="A13796" s="4"/>
    </row>
    <row r="13797" spans="1:1" x14ac:dyDescent="0.2">
      <c r="A13797" s="4"/>
    </row>
    <row r="13798" spans="1:1" x14ac:dyDescent="0.2">
      <c r="A13798" s="4"/>
    </row>
    <row r="13799" spans="1:1" x14ac:dyDescent="0.2">
      <c r="A13799" s="4"/>
    </row>
    <row r="13800" spans="1:1" x14ac:dyDescent="0.2">
      <c r="A13800" s="4"/>
    </row>
    <row r="13801" spans="1:1" x14ac:dyDescent="0.2">
      <c r="A13801" s="4"/>
    </row>
    <row r="13802" spans="1:1" x14ac:dyDescent="0.2">
      <c r="A13802" s="4"/>
    </row>
    <row r="13803" spans="1:1" x14ac:dyDescent="0.2">
      <c r="A13803" s="4"/>
    </row>
    <row r="13804" spans="1:1" x14ac:dyDescent="0.2">
      <c r="A13804" s="4"/>
    </row>
    <row r="13805" spans="1:1" x14ac:dyDescent="0.2">
      <c r="A13805" s="4"/>
    </row>
    <row r="13806" spans="1:1" x14ac:dyDescent="0.2">
      <c r="A13806" s="4"/>
    </row>
    <row r="13807" spans="1:1" x14ac:dyDescent="0.2">
      <c r="A13807" s="4"/>
    </row>
    <row r="13808" spans="1:1" x14ac:dyDescent="0.2">
      <c r="A13808" s="4"/>
    </row>
    <row r="13809" spans="1:1" x14ac:dyDescent="0.2">
      <c r="A13809" s="4"/>
    </row>
    <row r="13810" spans="1:1" x14ac:dyDescent="0.2">
      <c r="A13810" s="4"/>
    </row>
    <row r="13811" spans="1:1" x14ac:dyDescent="0.2">
      <c r="A13811" s="4"/>
    </row>
    <row r="13812" spans="1:1" x14ac:dyDescent="0.2">
      <c r="A13812" s="4"/>
    </row>
    <row r="13813" spans="1:1" x14ac:dyDescent="0.2">
      <c r="A13813" s="4"/>
    </row>
    <row r="13814" spans="1:1" x14ac:dyDescent="0.2">
      <c r="A13814" s="4"/>
    </row>
    <row r="13815" spans="1:1" x14ac:dyDescent="0.2">
      <c r="A13815" s="4"/>
    </row>
    <row r="13816" spans="1:1" x14ac:dyDescent="0.2">
      <c r="A13816" s="4"/>
    </row>
    <row r="13817" spans="1:1" x14ac:dyDescent="0.2">
      <c r="A13817" s="4"/>
    </row>
    <row r="13818" spans="1:1" x14ac:dyDescent="0.2">
      <c r="A13818" s="4"/>
    </row>
    <row r="13819" spans="1:1" x14ac:dyDescent="0.2">
      <c r="A13819" s="4"/>
    </row>
    <row r="13820" spans="1:1" x14ac:dyDescent="0.2">
      <c r="A13820" s="4"/>
    </row>
    <row r="13821" spans="1:1" x14ac:dyDescent="0.2">
      <c r="A13821" s="4"/>
    </row>
    <row r="13822" spans="1:1" x14ac:dyDescent="0.2">
      <c r="A13822" s="4"/>
    </row>
    <row r="13823" spans="1:1" x14ac:dyDescent="0.2">
      <c r="A13823" s="4"/>
    </row>
    <row r="13824" spans="1:1" x14ac:dyDescent="0.2">
      <c r="A13824" s="4"/>
    </row>
    <row r="13825" spans="1:1" x14ac:dyDescent="0.2">
      <c r="A13825" s="4"/>
    </row>
    <row r="13826" spans="1:1" x14ac:dyDescent="0.2">
      <c r="A13826" s="4"/>
    </row>
    <row r="13827" spans="1:1" x14ac:dyDescent="0.2">
      <c r="A13827" s="4"/>
    </row>
    <row r="13828" spans="1:1" x14ac:dyDescent="0.2">
      <c r="A13828" s="4"/>
    </row>
    <row r="13829" spans="1:1" x14ac:dyDescent="0.2">
      <c r="A13829" s="4"/>
    </row>
    <row r="13830" spans="1:1" x14ac:dyDescent="0.2">
      <c r="A13830" s="4"/>
    </row>
    <row r="13831" spans="1:1" x14ac:dyDescent="0.2">
      <c r="A13831" s="4"/>
    </row>
    <row r="13832" spans="1:1" x14ac:dyDescent="0.2">
      <c r="A13832" s="4"/>
    </row>
    <row r="13833" spans="1:1" x14ac:dyDescent="0.2">
      <c r="A13833" s="4"/>
    </row>
    <row r="13834" spans="1:1" x14ac:dyDescent="0.2">
      <c r="A13834" s="4"/>
    </row>
    <row r="13835" spans="1:1" x14ac:dyDescent="0.2">
      <c r="A13835" s="4"/>
    </row>
    <row r="13836" spans="1:1" x14ac:dyDescent="0.2">
      <c r="A13836" s="4"/>
    </row>
    <row r="13837" spans="1:1" x14ac:dyDescent="0.2">
      <c r="A13837" s="4"/>
    </row>
    <row r="13838" spans="1:1" x14ac:dyDescent="0.2">
      <c r="A13838" s="4"/>
    </row>
    <row r="13839" spans="1:1" x14ac:dyDescent="0.2">
      <c r="A13839" s="4"/>
    </row>
    <row r="13840" spans="1:1" x14ac:dyDescent="0.2">
      <c r="A13840" s="4"/>
    </row>
    <row r="13841" spans="1:1" x14ac:dyDescent="0.2">
      <c r="A13841" s="4"/>
    </row>
    <row r="13842" spans="1:1" x14ac:dyDescent="0.2">
      <c r="A13842" s="4"/>
    </row>
    <row r="13843" spans="1:1" x14ac:dyDescent="0.2">
      <c r="A13843" s="4"/>
    </row>
    <row r="13844" spans="1:1" x14ac:dyDescent="0.2">
      <c r="A13844" s="4"/>
    </row>
    <row r="13845" spans="1:1" x14ac:dyDescent="0.2">
      <c r="A13845" s="4"/>
    </row>
    <row r="13846" spans="1:1" x14ac:dyDescent="0.2">
      <c r="A13846" s="4"/>
    </row>
    <row r="13847" spans="1:1" x14ac:dyDescent="0.2">
      <c r="A13847" s="4"/>
    </row>
    <row r="13848" spans="1:1" x14ac:dyDescent="0.2">
      <c r="A13848" s="4"/>
    </row>
    <row r="13849" spans="1:1" x14ac:dyDescent="0.2">
      <c r="A13849" s="4"/>
    </row>
    <row r="13850" spans="1:1" x14ac:dyDescent="0.2">
      <c r="A13850" s="4"/>
    </row>
    <row r="13851" spans="1:1" x14ac:dyDescent="0.2">
      <c r="A13851" s="4"/>
    </row>
    <row r="13852" spans="1:1" x14ac:dyDescent="0.2">
      <c r="A13852" s="4"/>
    </row>
    <row r="13853" spans="1:1" x14ac:dyDescent="0.2">
      <c r="A13853" s="4"/>
    </row>
    <row r="13854" spans="1:1" x14ac:dyDescent="0.2">
      <c r="A13854" s="4"/>
    </row>
    <row r="13855" spans="1:1" x14ac:dyDescent="0.2">
      <c r="A13855" s="4"/>
    </row>
    <row r="13856" spans="1:1" x14ac:dyDescent="0.2">
      <c r="A13856" s="4"/>
    </row>
    <row r="13857" spans="1:1" x14ac:dyDescent="0.2">
      <c r="A13857" s="4"/>
    </row>
    <row r="13858" spans="1:1" x14ac:dyDescent="0.2">
      <c r="A13858" s="4"/>
    </row>
    <row r="13859" spans="1:1" x14ac:dyDescent="0.2">
      <c r="A13859" s="4"/>
    </row>
    <row r="13860" spans="1:1" x14ac:dyDescent="0.2">
      <c r="A13860" s="4"/>
    </row>
    <row r="13861" spans="1:1" x14ac:dyDescent="0.2">
      <c r="A13861" s="4"/>
    </row>
    <row r="13862" spans="1:1" x14ac:dyDescent="0.2">
      <c r="A13862" s="4"/>
    </row>
    <row r="13863" spans="1:1" x14ac:dyDescent="0.2">
      <c r="A13863" s="4"/>
    </row>
    <row r="13864" spans="1:1" x14ac:dyDescent="0.2">
      <c r="A13864" s="4"/>
    </row>
    <row r="13865" spans="1:1" x14ac:dyDescent="0.2">
      <c r="A13865" s="4"/>
    </row>
    <row r="13866" spans="1:1" x14ac:dyDescent="0.2">
      <c r="A13866" s="4"/>
    </row>
    <row r="13867" spans="1:1" x14ac:dyDescent="0.2">
      <c r="A13867" s="4"/>
    </row>
    <row r="13868" spans="1:1" x14ac:dyDescent="0.2">
      <c r="A13868" s="4"/>
    </row>
    <row r="13869" spans="1:1" x14ac:dyDescent="0.2">
      <c r="A13869" s="4"/>
    </row>
    <row r="13870" spans="1:1" x14ac:dyDescent="0.2">
      <c r="A13870" s="4"/>
    </row>
    <row r="13871" spans="1:1" x14ac:dyDescent="0.2">
      <c r="A13871" s="4"/>
    </row>
    <row r="13872" spans="1:1" x14ac:dyDescent="0.2">
      <c r="A13872" s="4"/>
    </row>
    <row r="13873" spans="1:1" x14ac:dyDescent="0.2">
      <c r="A13873" s="4"/>
    </row>
    <row r="13874" spans="1:1" x14ac:dyDescent="0.2">
      <c r="A13874" s="4"/>
    </row>
    <row r="13875" spans="1:1" x14ac:dyDescent="0.2">
      <c r="A13875" s="4"/>
    </row>
    <row r="13876" spans="1:1" x14ac:dyDescent="0.2">
      <c r="A13876" s="4"/>
    </row>
    <row r="13877" spans="1:1" x14ac:dyDescent="0.2">
      <c r="A13877" s="4"/>
    </row>
    <row r="13878" spans="1:1" x14ac:dyDescent="0.2">
      <c r="A13878" s="4"/>
    </row>
    <row r="13879" spans="1:1" x14ac:dyDescent="0.2">
      <c r="A13879" s="4"/>
    </row>
    <row r="13880" spans="1:1" x14ac:dyDescent="0.2">
      <c r="A13880" s="4"/>
    </row>
    <row r="13881" spans="1:1" x14ac:dyDescent="0.2">
      <c r="A13881" s="4"/>
    </row>
    <row r="13882" spans="1:1" x14ac:dyDescent="0.2">
      <c r="A13882" s="4"/>
    </row>
    <row r="13883" spans="1:1" x14ac:dyDescent="0.2">
      <c r="A13883" s="4"/>
    </row>
    <row r="13884" spans="1:1" x14ac:dyDescent="0.2">
      <c r="A13884" s="4"/>
    </row>
    <row r="13885" spans="1:1" x14ac:dyDescent="0.2">
      <c r="A13885" s="4"/>
    </row>
    <row r="13886" spans="1:1" x14ac:dyDescent="0.2">
      <c r="A13886" s="4"/>
    </row>
    <row r="13887" spans="1:1" x14ac:dyDescent="0.2">
      <c r="A13887" s="4"/>
    </row>
    <row r="13888" spans="1:1" x14ac:dyDescent="0.2">
      <c r="A13888" s="4"/>
    </row>
    <row r="13889" spans="1:1" x14ac:dyDescent="0.2">
      <c r="A13889" s="4"/>
    </row>
    <row r="13890" spans="1:1" x14ac:dyDescent="0.2">
      <c r="A13890" s="4"/>
    </row>
    <row r="13891" spans="1:1" x14ac:dyDescent="0.2">
      <c r="A13891" s="4"/>
    </row>
    <row r="13892" spans="1:1" x14ac:dyDescent="0.2">
      <c r="A13892" s="4"/>
    </row>
    <row r="13893" spans="1:1" x14ac:dyDescent="0.2">
      <c r="A13893" s="4"/>
    </row>
    <row r="13894" spans="1:1" x14ac:dyDescent="0.2">
      <c r="A13894" s="4"/>
    </row>
    <row r="13895" spans="1:1" x14ac:dyDescent="0.2">
      <c r="A13895" s="4"/>
    </row>
    <row r="13896" spans="1:1" x14ac:dyDescent="0.2">
      <c r="A13896" s="4"/>
    </row>
    <row r="13897" spans="1:1" x14ac:dyDescent="0.2">
      <c r="A13897" s="4"/>
    </row>
    <row r="13898" spans="1:1" x14ac:dyDescent="0.2">
      <c r="A13898" s="4"/>
    </row>
    <row r="13899" spans="1:1" x14ac:dyDescent="0.2">
      <c r="A13899" s="4"/>
    </row>
    <row r="13900" spans="1:1" x14ac:dyDescent="0.2">
      <c r="A13900" s="4"/>
    </row>
    <row r="13901" spans="1:1" x14ac:dyDescent="0.2">
      <c r="A13901" s="4"/>
    </row>
    <row r="13902" spans="1:1" x14ac:dyDescent="0.2">
      <c r="A13902" s="4"/>
    </row>
    <row r="13903" spans="1:1" x14ac:dyDescent="0.2">
      <c r="A13903" s="4"/>
    </row>
    <row r="13904" spans="1:1" x14ac:dyDescent="0.2">
      <c r="A13904" s="4"/>
    </row>
    <row r="13905" spans="1:1" x14ac:dyDescent="0.2">
      <c r="A13905" s="4"/>
    </row>
    <row r="13906" spans="1:1" x14ac:dyDescent="0.2">
      <c r="A13906" s="4"/>
    </row>
    <row r="13907" spans="1:1" x14ac:dyDescent="0.2">
      <c r="A13907" s="4"/>
    </row>
    <row r="13908" spans="1:1" x14ac:dyDescent="0.2">
      <c r="A13908" s="4"/>
    </row>
    <row r="13909" spans="1:1" x14ac:dyDescent="0.2">
      <c r="A13909" s="4"/>
    </row>
    <row r="13910" spans="1:1" x14ac:dyDescent="0.2">
      <c r="A13910" s="4"/>
    </row>
    <row r="13911" spans="1:1" x14ac:dyDescent="0.2">
      <c r="A13911" s="4"/>
    </row>
    <row r="13912" spans="1:1" x14ac:dyDescent="0.2">
      <c r="A13912" s="4"/>
    </row>
    <row r="13913" spans="1:1" x14ac:dyDescent="0.2">
      <c r="A13913" s="4"/>
    </row>
    <row r="13914" spans="1:1" x14ac:dyDescent="0.2">
      <c r="A13914" s="4"/>
    </row>
    <row r="13915" spans="1:1" x14ac:dyDescent="0.2">
      <c r="A13915" s="4"/>
    </row>
    <row r="13916" spans="1:1" x14ac:dyDescent="0.2">
      <c r="A13916" s="4"/>
    </row>
    <row r="13917" spans="1:1" x14ac:dyDescent="0.2">
      <c r="A13917" s="4"/>
    </row>
    <row r="13918" spans="1:1" x14ac:dyDescent="0.2">
      <c r="A13918" s="4"/>
    </row>
    <row r="13919" spans="1:1" x14ac:dyDescent="0.2">
      <c r="A13919" s="4"/>
    </row>
    <row r="13920" spans="1:1" x14ac:dyDescent="0.2">
      <c r="A13920" s="4"/>
    </row>
    <row r="13921" spans="1:1" x14ac:dyDescent="0.2">
      <c r="A13921" s="4"/>
    </row>
    <row r="13922" spans="1:1" x14ac:dyDescent="0.2">
      <c r="A13922" s="4"/>
    </row>
    <row r="13923" spans="1:1" x14ac:dyDescent="0.2">
      <c r="A13923" s="4"/>
    </row>
    <row r="13924" spans="1:1" x14ac:dyDescent="0.2">
      <c r="A13924" s="4"/>
    </row>
    <row r="13925" spans="1:1" x14ac:dyDescent="0.2">
      <c r="A13925" s="4"/>
    </row>
    <row r="13926" spans="1:1" x14ac:dyDescent="0.2">
      <c r="A13926" s="4"/>
    </row>
    <row r="13927" spans="1:1" x14ac:dyDescent="0.2">
      <c r="A13927" s="4"/>
    </row>
    <row r="13928" spans="1:1" x14ac:dyDescent="0.2">
      <c r="A13928" s="4"/>
    </row>
    <row r="13929" spans="1:1" x14ac:dyDescent="0.2">
      <c r="A13929" s="4"/>
    </row>
    <row r="13930" spans="1:1" x14ac:dyDescent="0.2">
      <c r="A13930" s="4"/>
    </row>
    <row r="13931" spans="1:1" x14ac:dyDescent="0.2">
      <c r="A13931" s="4"/>
    </row>
    <row r="13932" spans="1:1" x14ac:dyDescent="0.2">
      <c r="A13932" s="4"/>
    </row>
    <row r="13933" spans="1:1" x14ac:dyDescent="0.2">
      <c r="A13933" s="4"/>
    </row>
    <row r="13934" spans="1:1" x14ac:dyDescent="0.2">
      <c r="A13934" s="4"/>
    </row>
    <row r="13935" spans="1:1" x14ac:dyDescent="0.2">
      <c r="A13935" s="4"/>
    </row>
    <row r="13936" spans="1:1" x14ac:dyDescent="0.2">
      <c r="A13936" s="4"/>
    </row>
    <row r="13937" spans="1:1" x14ac:dyDescent="0.2">
      <c r="A13937" s="4"/>
    </row>
    <row r="13938" spans="1:1" x14ac:dyDescent="0.2">
      <c r="A13938" s="4"/>
    </row>
    <row r="13939" spans="1:1" x14ac:dyDescent="0.2">
      <c r="A13939" s="4"/>
    </row>
    <row r="13940" spans="1:1" x14ac:dyDescent="0.2">
      <c r="A13940" s="4"/>
    </row>
    <row r="13941" spans="1:1" x14ac:dyDescent="0.2">
      <c r="A13941" s="4"/>
    </row>
    <row r="13942" spans="1:1" x14ac:dyDescent="0.2">
      <c r="A13942" s="4"/>
    </row>
    <row r="13943" spans="1:1" x14ac:dyDescent="0.2">
      <c r="A13943" s="4"/>
    </row>
    <row r="13944" spans="1:1" x14ac:dyDescent="0.2">
      <c r="A13944" s="4"/>
    </row>
    <row r="13945" spans="1:1" x14ac:dyDescent="0.2">
      <c r="A13945" s="4"/>
    </row>
    <row r="13946" spans="1:1" x14ac:dyDescent="0.2">
      <c r="A13946" s="4"/>
    </row>
    <row r="13947" spans="1:1" x14ac:dyDescent="0.2">
      <c r="A13947" s="4"/>
    </row>
    <row r="13948" spans="1:1" x14ac:dyDescent="0.2">
      <c r="A13948" s="4"/>
    </row>
    <row r="13949" spans="1:1" x14ac:dyDescent="0.2">
      <c r="A13949" s="4"/>
    </row>
    <row r="13950" spans="1:1" x14ac:dyDescent="0.2">
      <c r="A13950" s="4"/>
    </row>
    <row r="13951" spans="1:1" x14ac:dyDescent="0.2">
      <c r="A13951" s="4"/>
    </row>
    <row r="13952" spans="1:1" x14ac:dyDescent="0.2">
      <c r="A13952" s="4"/>
    </row>
    <row r="13953" spans="1:1" x14ac:dyDescent="0.2">
      <c r="A13953" s="4"/>
    </row>
    <row r="13954" spans="1:1" x14ac:dyDescent="0.2">
      <c r="A13954" s="4"/>
    </row>
    <row r="13955" spans="1:1" x14ac:dyDescent="0.2">
      <c r="A13955" s="4"/>
    </row>
    <row r="13956" spans="1:1" x14ac:dyDescent="0.2">
      <c r="A13956" s="4"/>
    </row>
    <row r="13957" spans="1:1" x14ac:dyDescent="0.2">
      <c r="A13957" s="4"/>
    </row>
    <row r="13958" spans="1:1" x14ac:dyDescent="0.2">
      <c r="A13958" s="4"/>
    </row>
    <row r="13959" spans="1:1" x14ac:dyDescent="0.2">
      <c r="A13959" s="4"/>
    </row>
    <row r="13960" spans="1:1" x14ac:dyDescent="0.2">
      <c r="A13960" s="4"/>
    </row>
    <row r="13961" spans="1:1" x14ac:dyDescent="0.2">
      <c r="A13961" s="4"/>
    </row>
    <row r="13962" spans="1:1" x14ac:dyDescent="0.2">
      <c r="A13962" s="4"/>
    </row>
    <row r="13963" spans="1:1" x14ac:dyDescent="0.2">
      <c r="A13963" s="4"/>
    </row>
    <row r="13964" spans="1:1" x14ac:dyDescent="0.2">
      <c r="A13964" s="4"/>
    </row>
    <row r="13965" spans="1:1" x14ac:dyDescent="0.2">
      <c r="A13965" s="4"/>
    </row>
    <row r="13966" spans="1:1" x14ac:dyDescent="0.2">
      <c r="A13966" s="4"/>
    </row>
    <row r="13967" spans="1:1" x14ac:dyDescent="0.2">
      <c r="A13967" s="4"/>
    </row>
    <row r="13968" spans="1:1" x14ac:dyDescent="0.2">
      <c r="A13968" s="4"/>
    </row>
    <row r="13969" spans="1:1" x14ac:dyDescent="0.2">
      <c r="A13969" s="4"/>
    </row>
    <row r="13970" spans="1:1" x14ac:dyDescent="0.2">
      <c r="A13970" s="4"/>
    </row>
    <row r="13971" spans="1:1" x14ac:dyDescent="0.2">
      <c r="A13971" s="4"/>
    </row>
    <row r="13972" spans="1:1" x14ac:dyDescent="0.2">
      <c r="A13972" s="4"/>
    </row>
    <row r="13973" spans="1:1" x14ac:dyDescent="0.2">
      <c r="A13973" s="4"/>
    </row>
    <row r="13974" spans="1:1" x14ac:dyDescent="0.2">
      <c r="A13974" s="4"/>
    </row>
    <row r="13975" spans="1:1" x14ac:dyDescent="0.2">
      <c r="A13975" s="4"/>
    </row>
    <row r="13976" spans="1:1" x14ac:dyDescent="0.2">
      <c r="A13976" s="4"/>
    </row>
    <row r="13977" spans="1:1" x14ac:dyDescent="0.2">
      <c r="A13977" s="4"/>
    </row>
    <row r="13978" spans="1:1" x14ac:dyDescent="0.2">
      <c r="A13978" s="4"/>
    </row>
    <row r="13979" spans="1:1" x14ac:dyDescent="0.2">
      <c r="A13979" s="4"/>
    </row>
    <row r="13980" spans="1:1" x14ac:dyDescent="0.2">
      <c r="A13980" s="4"/>
    </row>
    <row r="13981" spans="1:1" x14ac:dyDescent="0.2">
      <c r="A13981" s="4"/>
    </row>
    <row r="13982" spans="1:1" x14ac:dyDescent="0.2">
      <c r="A13982" s="4"/>
    </row>
    <row r="13983" spans="1:1" x14ac:dyDescent="0.2">
      <c r="A13983" s="4"/>
    </row>
    <row r="13984" spans="1:1" x14ac:dyDescent="0.2">
      <c r="A13984" s="4"/>
    </row>
    <row r="13985" spans="1:1" x14ac:dyDescent="0.2">
      <c r="A13985" s="4"/>
    </row>
    <row r="13986" spans="1:1" x14ac:dyDescent="0.2">
      <c r="A13986" s="4"/>
    </row>
    <row r="13987" spans="1:1" x14ac:dyDescent="0.2">
      <c r="A13987" s="4"/>
    </row>
    <row r="13988" spans="1:1" x14ac:dyDescent="0.2">
      <c r="A13988" s="4"/>
    </row>
    <row r="13989" spans="1:1" x14ac:dyDescent="0.2">
      <c r="A13989" s="4"/>
    </row>
    <row r="13990" spans="1:1" x14ac:dyDescent="0.2">
      <c r="A13990" s="4"/>
    </row>
    <row r="13991" spans="1:1" x14ac:dyDescent="0.2">
      <c r="A13991" s="4"/>
    </row>
    <row r="13992" spans="1:1" x14ac:dyDescent="0.2">
      <c r="A13992" s="4"/>
    </row>
    <row r="13993" spans="1:1" x14ac:dyDescent="0.2">
      <c r="A13993" s="4"/>
    </row>
    <row r="13994" spans="1:1" x14ac:dyDescent="0.2">
      <c r="A13994" s="4"/>
    </row>
    <row r="13995" spans="1:1" x14ac:dyDescent="0.2">
      <c r="A13995" s="4"/>
    </row>
    <row r="13996" spans="1:1" x14ac:dyDescent="0.2">
      <c r="A13996" s="4"/>
    </row>
    <row r="13997" spans="1:1" x14ac:dyDescent="0.2">
      <c r="A13997" s="4"/>
    </row>
    <row r="13998" spans="1:1" x14ac:dyDescent="0.2">
      <c r="A13998" s="4"/>
    </row>
    <row r="13999" spans="1:1" x14ac:dyDescent="0.2">
      <c r="A13999" s="4"/>
    </row>
    <row r="14000" spans="1:1" x14ac:dyDescent="0.2">
      <c r="A14000" s="4"/>
    </row>
    <row r="14001" spans="1:1" x14ac:dyDescent="0.2">
      <c r="A14001" s="4"/>
    </row>
    <row r="14002" spans="1:1" x14ac:dyDescent="0.2">
      <c r="A14002" s="4"/>
    </row>
    <row r="14003" spans="1:1" x14ac:dyDescent="0.2">
      <c r="A14003" s="4"/>
    </row>
    <row r="14004" spans="1:1" x14ac:dyDescent="0.2">
      <c r="A14004" s="4"/>
    </row>
    <row r="14005" spans="1:1" x14ac:dyDescent="0.2">
      <c r="A14005" s="4"/>
    </row>
    <row r="14006" spans="1:1" x14ac:dyDescent="0.2">
      <c r="A14006" s="4"/>
    </row>
    <row r="14007" spans="1:1" x14ac:dyDescent="0.2">
      <c r="A14007" s="4"/>
    </row>
    <row r="14008" spans="1:1" x14ac:dyDescent="0.2">
      <c r="A14008" s="4"/>
    </row>
    <row r="14009" spans="1:1" x14ac:dyDescent="0.2">
      <c r="A14009" s="4"/>
    </row>
    <row r="14010" spans="1:1" x14ac:dyDescent="0.2">
      <c r="A14010" s="4"/>
    </row>
    <row r="14011" spans="1:1" x14ac:dyDescent="0.2">
      <c r="A14011" s="4"/>
    </row>
    <row r="14012" spans="1:1" x14ac:dyDescent="0.2">
      <c r="A14012" s="4"/>
    </row>
    <row r="14013" spans="1:1" x14ac:dyDescent="0.2">
      <c r="A14013" s="4"/>
    </row>
    <row r="14014" spans="1:1" x14ac:dyDescent="0.2">
      <c r="A14014" s="4"/>
    </row>
    <row r="14015" spans="1:1" x14ac:dyDescent="0.2">
      <c r="A14015" s="4"/>
    </row>
    <row r="14016" spans="1:1" x14ac:dyDescent="0.2">
      <c r="A14016" s="4"/>
    </row>
    <row r="14017" spans="1:1" x14ac:dyDescent="0.2">
      <c r="A14017" s="4"/>
    </row>
    <row r="14018" spans="1:1" x14ac:dyDescent="0.2">
      <c r="A14018" s="4"/>
    </row>
    <row r="14019" spans="1:1" x14ac:dyDescent="0.2">
      <c r="A14019" s="4"/>
    </row>
    <row r="14020" spans="1:1" x14ac:dyDescent="0.2">
      <c r="A14020" s="4"/>
    </row>
    <row r="14021" spans="1:1" x14ac:dyDescent="0.2">
      <c r="A14021" s="4"/>
    </row>
    <row r="14022" spans="1:1" x14ac:dyDescent="0.2">
      <c r="A14022" s="4"/>
    </row>
    <row r="14023" spans="1:1" x14ac:dyDescent="0.2">
      <c r="A14023" s="4"/>
    </row>
    <row r="14024" spans="1:1" x14ac:dyDescent="0.2">
      <c r="A14024" s="4"/>
    </row>
    <row r="14025" spans="1:1" x14ac:dyDescent="0.2">
      <c r="A14025" s="4"/>
    </row>
    <row r="14026" spans="1:1" x14ac:dyDescent="0.2">
      <c r="A14026" s="4"/>
    </row>
    <row r="14027" spans="1:1" x14ac:dyDescent="0.2">
      <c r="A14027" s="4"/>
    </row>
    <row r="14028" spans="1:1" x14ac:dyDescent="0.2">
      <c r="A14028" s="4"/>
    </row>
    <row r="14029" spans="1:1" x14ac:dyDescent="0.2">
      <c r="A14029" s="4"/>
    </row>
    <row r="14030" spans="1:1" x14ac:dyDescent="0.2">
      <c r="A14030" s="4"/>
    </row>
    <row r="14031" spans="1:1" x14ac:dyDescent="0.2">
      <c r="A14031" s="4"/>
    </row>
    <row r="14032" spans="1:1" x14ac:dyDescent="0.2">
      <c r="A14032" s="4"/>
    </row>
    <row r="14033" spans="1:1" x14ac:dyDescent="0.2">
      <c r="A14033" s="4"/>
    </row>
    <row r="14034" spans="1:1" x14ac:dyDescent="0.2">
      <c r="A14034" s="4"/>
    </row>
    <row r="14035" spans="1:1" x14ac:dyDescent="0.2">
      <c r="A14035" s="4"/>
    </row>
    <row r="14036" spans="1:1" x14ac:dyDescent="0.2">
      <c r="A14036" s="4"/>
    </row>
    <row r="14037" spans="1:1" x14ac:dyDescent="0.2">
      <c r="A14037" s="4"/>
    </row>
    <row r="14038" spans="1:1" x14ac:dyDescent="0.2">
      <c r="A14038" s="4"/>
    </row>
    <row r="14039" spans="1:1" x14ac:dyDescent="0.2">
      <c r="A14039" s="4"/>
    </row>
    <row r="14040" spans="1:1" x14ac:dyDescent="0.2">
      <c r="A14040" s="4"/>
    </row>
    <row r="14041" spans="1:1" x14ac:dyDescent="0.2">
      <c r="A14041" s="4"/>
    </row>
    <row r="14042" spans="1:1" x14ac:dyDescent="0.2">
      <c r="A14042" s="4"/>
    </row>
    <row r="14043" spans="1:1" x14ac:dyDescent="0.2">
      <c r="A14043" s="4"/>
    </row>
    <row r="14044" spans="1:1" x14ac:dyDescent="0.2">
      <c r="A14044" s="4"/>
    </row>
    <row r="14045" spans="1:1" x14ac:dyDescent="0.2">
      <c r="A14045" s="4"/>
    </row>
    <row r="14046" spans="1:1" x14ac:dyDescent="0.2">
      <c r="A14046" s="4"/>
    </row>
    <row r="14047" spans="1:1" x14ac:dyDescent="0.2">
      <c r="A14047" s="4"/>
    </row>
    <row r="14048" spans="1:1" x14ac:dyDescent="0.2">
      <c r="A14048" s="4"/>
    </row>
    <row r="14049" spans="1:1" x14ac:dyDescent="0.2">
      <c r="A14049" s="4"/>
    </row>
    <row r="14050" spans="1:1" x14ac:dyDescent="0.2">
      <c r="A14050" s="4"/>
    </row>
    <row r="14051" spans="1:1" x14ac:dyDescent="0.2">
      <c r="A14051" s="4"/>
    </row>
    <row r="14052" spans="1:1" x14ac:dyDescent="0.2">
      <c r="A14052" s="4"/>
    </row>
    <row r="14053" spans="1:1" x14ac:dyDescent="0.2">
      <c r="A14053" s="4"/>
    </row>
    <row r="14054" spans="1:1" x14ac:dyDescent="0.2">
      <c r="A14054" s="4"/>
    </row>
    <row r="14055" spans="1:1" x14ac:dyDescent="0.2">
      <c r="A14055" s="4"/>
    </row>
    <row r="14056" spans="1:1" x14ac:dyDescent="0.2">
      <c r="A14056" s="4"/>
    </row>
    <row r="14057" spans="1:1" x14ac:dyDescent="0.2">
      <c r="A14057" s="4"/>
    </row>
    <row r="14058" spans="1:1" x14ac:dyDescent="0.2">
      <c r="A14058" s="4"/>
    </row>
    <row r="14059" spans="1:1" x14ac:dyDescent="0.2">
      <c r="A14059" s="4"/>
    </row>
    <row r="14060" spans="1:1" x14ac:dyDescent="0.2">
      <c r="A14060" s="4"/>
    </row>
    <row r="14061" spans="1:1" x14ac:dyDescent="0.2">
      <c r="A14061" s="4"/>
    </row>
    <row r="14062" spans="1:1" x14ac:dyDescent="0.2">
      <c r="A14062" s="4"/>
    </row>
    <row r="14063" spans="1:1" x14ac:dyDescent="0.2">
      <c r="A14063" s="4"/>
    </row>
    <row r="14064" spans="1:1" x14ac:dyDescent="0.2">
      <c r="A14064" s="4"/>
    </row>
    <row r="14065" spans="1:1" x14ac:dyDescent="0.2">
      <c r="A14065" s="4"/>
    </row>
    <row r="14066" spans="1:1" x14ac:dyDescent="0.2">
      <c r="A14066" s="4"/>
    </row>
    <row r="14067" spans="1:1" x14ac:dyDescent="0.2">
      <c r="A14067" s="4"/>
    </row>
    <row r="14068" spans="1:1" x14ac:dyDescent="0.2">
      <c r="A14068" s="4"/>
    </row>
    <row r="14069" spans="1:1" x14ac:dyDescent="0.2">
      <c r="A14069" s="4"/>
    </row>
    <row r="14070" spans="1:1" x14ac:dyDescent="0.2">
      <c r="A14070" s="4"/>
    </row>
    <row r="14071" spans="1:1" x14ac:dyDescent="0.2">
      <c r="A14071" s="4"/>
    </row>
    <row r="14072" spans="1:1" x14ac:dyDescent="0.2">
      <c r="A14072" s="4"/>
    </row>
    <row r="14073" spans="1:1" x14ac:dyDescent="0.2">
      <c r="A14073" s="4"/>
    </row>
    <row r="14074" spans="1:1" x14ac:dyDescent="0.2">
      <c r="A14074" s="4"/>
    </row>
    <row r="14075" spans="1:1" x14ac:dyDescent="0.2">
      <c r="A14075" s="4"/>
    </row>
    <row r="14076" spans="1:1" x14ac:dyDescent="0.2">
      <c r="A14076" s="4"/>
    </row>
    <row r="14077" spans="1:1" x14ac:dyDescent="0.2">
      <c r="A14077" s="4"/>
    </row>
    <row r="14078" spans="1:1" x14ac:dyDescent="0.2">
      <c r="A14078" s="4"/>
    </row>
    <row r="14079" spans="1:1" x14ac:dyDescent="0.2">
      <c r="A14079" s="4"/>
    </row>
    <row r="14080" spans="1:1" x14ac:dyDescent="0.2">
      <c r="A14080" s="4"/>
    </row>
    <row r="14081" spans="1:1" x14ac:dyDescent="0.2">
      <c r="A14081" s="4"/>
    </row>
    <row r="14082" spans="1:1" x14ac:dyDescent="0.2">
      <c r="A14082" s="4"/>
    </row>
    <row r="14083" spans="1:1" x14ac:dyDescent="0.2">
      <c r="A14083" s="4"/>
    </row>
    <row r="14084" spans="1:1" x14ac:dyDescent="0.2">
      <c r="A14084" s="4"/>
    </row>
    <row r="14085" spans="1:1" x14ac:dyDescent="0.2">
      <c r="A14085" s="4"/>
    </row>
    <row r="14086" spans="1:1" x14ac:dyDescent="0.2">
      <c r="A14086" s="4"/>
    </row>
    <row r="14087" spans="1:1" x14ac:dyDescent="0.2">
      <c r="A14087" s="4"/>
    </row>
    <row r="14088" spans="1:1" x14ac:dyDescent="0.2">
      <c r="A14088" s="4"/>
    </row>
    <row r="14089" spans="1:1" x14ac:dyDescent="0.2">
      <c r="A14089" s="4"/>
    </row>
    <row r="14090" spans="1:1" x14ac:dyDescent="0.2">
      <c r="A14090" s="4"/>
    </row>
    <row r="14091" spans="1:1" x14ac:dyDescent="0.2">
      <c r="A14091" s="4"/>
    </row>
    <row r="14092" spans="1:1" x14ac:dyDescent="0.2">
      <c r="A14092" s="4"/>
    </row>
    <row r="14093" spans="1:1" x14ac:dyDescent="0.2">
      <c r="A14093" s="4"/>
    </row>
    <row r="14094" spans="1:1" x14ac:dyDescent="0.2">
      <c r="A14094" s="4"/>
    </row>
    <row r="14095" spans="1:1" x14ac:dyDescent="0.2">
      <c r="A14095" s="4"/>
    </row>
    <row r="14096" spans="1:1" x14ac:dyDescent="0.2">
      <c r="A14096" s="4"/>
    </row>
    <row r="14097" spans="1:1" x14ac:dyDescent="0.2">
      <c r="A14097" s="4"/>
    </row>
    <row r="14098" spans="1:1" x14ac:dyDescent="0.2">
      <c r="A14098" s="4"/>
    </row>
    <row r="14099" spans="1:1" x14ac:dyDescent="0.2">
      <c r="A14099" s="4"/>
    </row>
    <row r="14100" spans="1:1" x14ac:dyDescent="0.2">
      <c r="A14100" s="4"/>
    </row>
    <row r="14101" spans="1:1" x14ac:dyDescent="0.2">
      <c r="A14101" s="4"/>
    </row>
    <row r="14102" spans="1:1" x14ac:dyDescent="0.2">
      <c r="A14102" s="4"/>
    </row>
    <row r="14103" spans="1:1" x14ac:dyDescent="0.2">
      <c r="A14103" s="4"/>
    </row>
    <row r="14104" spans="1:1" x14ac:dyDescent="0.2">
      <c r="A14104" s="4"/>
    </row>
    <row r="14105" spans="1:1" x14ac:dyDescent="0.2">
      <c r="A14105" s="4"/>
    </row>
    <row r="14106" spans="1:1" x14ac:dyDescent="0.2">
      <c r="A14106" s="4"/>
    </row>
    <row r="14107" spans="1:1" x14ac:dyDescent="0.2">
      <c r="A14107" s="4"/>
    </row>
    <row r="14108" spans="1:1" x14ac:dyDescent="0.2">
      <c r="A14108" s="4"/>
    </row>
    <row r="14109" spans="1:1" x14ac:dyDescent="0.2">
      <c r="A14109" s="4"/>
    </row>
    <row r="14110" spans="1:1" x14ac:dyDescent="0.2">
      <c r="A14110" s="4"/>
    </row>
    <row r="14111" spans="1:1" x14ac:dyDescent="0.2">
      <c r="A14111" s="4"/>
    </row>
    <row r="14112" spans="1:1" x14ac:dyDescent="0.2">
      <c r="A14112" s="4"/>
    </row>
    <row r="14113" spans="1:1" x14ac:dyDescent="0.2">
      <c r="A14113" s="4"/>
    </row>
    <row r="14114" spans="1:1" x14ac:dyDescent="0.2">
      <c r="A14114" s="4"/>
    </row>
    <row r="14115" spans="1:1" x14ac:dyDescent="0.2">
      <c r="A14115" s="4"/>
    </row>
    <row r="14116" spans="1:1" x14ac:dyDescent="0.2">
      <c r="A14116" s="4"/>
    </row>
    <row r="14117" spans="1:1" x14ac:dyDescent="0.2">
      <c r="A14117" s="4"/>
    </row>
    <row r="14118" spans="1:1" x14ac:dyDescent="0.2">
      <c r="A14118" s="4"/>
    </row>
    <row r="14119" spans="1:1" x14ac:dyDescent="0.2">
      <c r="A14119" s="4"/>
    </row>
    <row r="14120" spans="1:1" x14ac:dyDescent="0.2">
      <c r="A14120" s="4"/>
    </row>
    <row r="14121" spans="1:1" x14ac:dyDescent="0.2">
      <c r="A14121" s="4"/>
    </row>
    <row r="14122" spans="1:1" x14ac:dyDescent="0.2">
      <c r="A14122" s="4"/>
    </row>
    <row r="14123" spans="1:1" x14ac:dyDescent="0.2">
      <c r="A14123" s="4"/>
    </row>
    <row r="14124" spans="1:1" x14ac:dyDescent="0.2">
      <c r="A14124" s="4"/>
    </row>
    <row r="14125" spans="1:1" x14ac:dyDescent="0.2">
      <c r="A14125" s="4"/>
    </row>
    <row r="14126" spans="1:1" x14ac:dyDescent="0.2">
      <c r="A14126" s="4"/>
    </row>
    <row r="14127" spans="1:1" x14ac:dyDescent="0.2">
      <c r="A14127" s="4"/>
    </row>
    <row r="14128" spans="1:1" x14ac:dyDescent="0.2">
      <c r="A14128" s="4"/>
    </row>
    <row r="14129" spans="1:1" x14ac:dyDescent="0.2">
      <c r="A14129" s="4"/>
    </row>
    <row r="14130" spans="1:1" x14ac:dyDescent="0.2">
      <c r="A14130" s="4"/>
    </row>
    <row r="14131" spans="1:1" x14ac:dyDescent="0.2">
      <c r="A14131" s="4"/>
    </row>
    <row r="14132" spans="1:1" x14ac:dyDescent="0.2">
      <c r="A14132" s="4"/>
    </row>
    <row r="14133" spans="1:1" x14ac:dyDescent="0.2">
      <c r="A14133" s="4"/>
    </row>
    <row r="14134" spans="1:1" x14ac:dyDescent="0.2">
      <c r="A14134" s="4"/>
    </row>
    <row r="14135" spans="1:1" x14ac:dyDescent="0.2">
      <c r="A14135" s="4"/>
    </row>
    <row r="14136" spans="1:1" x14ac:dyDescent="0.2">
      <c r="A14136" s="4"/>
    </row>
    <row r="14137" spans="1:1" x14ac:dyDescent="0.2">
      <c r="A14137" s="4"/>
    </row>
    <row r="14138" spans="1:1" x14ac:dyDescent="0.2">
      <c r="A14138" s="4"/>
    </row>
    <row r="14139" spans="1:1" x14ac:dyDescent="0.2">
      <c r="A14139" s="4"/>
    </row>
    <row r="14140" spans="1:1" x14ac:dyDescent="0.2">
      <c r="A14140" s="4"/>
    </row>
    <row r="14141" spans="1:1" x14ac:dyDescent="0.2">
      <c r="A14141" s="4"/>
    </row>
    <row r="14142" spans="1:1" x14ac:dyDescent="0.2">
      <c r="A14142" s="4"/>
    </row>
    <row r="14143" spans="1:1" x14ac:dyDescent="0.2">
      <c r="A14143" s="4"/>
    </row>
    <row r="14144" spans="1:1" x14ac:dyDescent="0.2">
      <c r="A14144" s="4"/>
    </row>
    <row r="14145" spans="1:1" x14ac:dyDescent="0.2">
      <c r="A14145" s="4"/>
    </row>
    <row r="14146" spans="1:1" x14ac:dyDescent="0.2">
      <c r="A14146" s="4"/>
    </row>
    <row r="14147" spans="1:1" x14ac:dyDescent="0.2">
      <c r="A14147" s="4"/>
    </row>
    <row r="14148" spans="1:1" x14ac:dyDescent="0.2">
      <c r="A14148" s="4"/>
    </row>
    <row r="14149" spans="1:1" x14ac:dyDescent="0.2">
      <c r="A14149" s="4"/>
    </row>
    <row r="14150" spans="1:1" x14ac:dyDescent="0.2">
      <c r="A14150" s="4"/>
    </row>
    <row r="14151" spans="1:1" x14ac:dyDescent="0.2">
      <c r="A14151" s="4"/>
    </row>
    <row r="14152" spans="1:1" x14ac:dyDescent="0.2">
      <c r="A14152" s="4"/>
    </row>
    <row r="14153" spans="1:1" x14ac:dyDescent="0.2">
      <c r="A14153" s="4"/>
    </row>
    <row r="14154" spans="1:1" x14ac:dyDescent="0.2">
      <c r="A14154" s="4"/>
    </row>
    <row r="14155" spans="1:1" x14ac:dyDescent="0.2">
      <c r="A14155" s="4"/>
    </row>
    <row r="14156" spans="1:1" x14ac:dyDescent="0.2">
      <c r="A14156" s="4"/>
    </row>
    <row r="14157" spans="1:1" x14ac:dyDescent="0.2">
      <c r="A14157" s="4"/>
    </row>
    <row r="14158" spans="1:1" x14ac:dyDescent="0.2">
      <c r="A14158" s="4"/>
    </row>
    <row r="14159" spans="1:1" x14ac:dyDescent="0.2">
      <c r="A14159" s="4"/>
    </row>
    <row r="14160" spans="1:1" x14ac:dyDescent="0.2">
      <c r="A14160" s="4"/>
    </row>
    <row r="14161" spans="1:1" x14ac:dyDescent="0.2">
      <c r="A14161" s="4"/>
    </row>
    <row r="14162" spans="1:1" x14ac:dyDescent="0.2">
      <c r="A14162" s="4"/>
    </row>
    <row r="14163" spans="1:1" x14ac:dyDescent="0.2">
      <c r="A14163" s="4"/>
    </row>
    <row r="14164" spans="1:1" x14ac:dyDescent="0.2">
      <c r="A14164" s="4"/>
    </row>
    <row r="14165" spans="1:1" x14ac:dyDescent="0.2">
      <c r="A14165" s="4"/>
    </row>
    <row r="14166" spans="1:1" x14ac:dyDescent="0.2">
      <c r="A14166" s="4"/>
    </row>
    <row r="14167" spans="1:1" x14ac:dyDescent="0.2">
      <c r="A14167" s="4"/>
    </row>
    <row r="14168" spans="1:1" x14ac:dyDescent="0.2">
      <c r="A14168" s="4"/>
    </row>
    <row r="14169" spans="1:1" x14ac:dyDescent="0.2">
      <c r="A14169" s="4"/>
    </row>
    <row r="14170" spans="1:1" x14ac:dyDescent="0.2">
      <c r="A14170" s="4"/>
    </row>
    <row r="14171" spans="1:1" x14ac:dyDescent="0.2">
      <c r="A14171" s="4"/>
    </row>
    <row r="14172" spans="1:1" x14ac:dyDescent="0.2">
      <c r="A14172" s="4"/>
    </row>
    <row r="14173" spans="1:1" x14ac:dyDescent="0.2">
      <c r="A14173" s="4"/>
    </row>
    <row r="14174" spans="1:1" x14ac:dyDescent="0.2">
      <c r="A14174" s="4"/>
    </row>
    <row r="14175" spans="1:1" x14ac:dyDescent="0.2">
      <c r="A14175" s="4"/>
    </row>
    <row r="14176" spans="1:1" x14ac:dyDescent="0.2">
      <c r="A14176" s="4"/>
    </row>
    <row r="14177" spans="1:1" x14ac:dyDescent="0.2">
      <c r="A14177" s="4"/>
    </row>
    <row r="14178" spans="1:1" x14ac:dyDescent="0.2">
      <c r="A14178" s="4"/>
    </row>
    <row r="14179" spans="1:1" x14ac:dyDescent="0.2">
      <c r="A14179" s="4"/>
    </row>
    <row r="14180" spans="1:1" x14ac:dyDescent="0.2">
      <c r="A14180" s="4"/>
    </row>
    <row r="14181" spans="1:1" x14ac:dyDescent="0.2">
      <c r="A14181" s="4"/>
    </row>
    <row r="14182" spans="1:1" x14ac:dyDescent="0.2">
      <c r="A14182" s="4"/>
    </row>
    <row r="14183" spans="1:1" x14ac:dyDescent="0.2">
      <c r="A14183" s="4"/>
    </row>
    <row r="14184" spans="1:1" x14ac:dyDescent="0.2">
      <c r="A14184" s="4"/>
    </row>
    <row r="14185" spans="1:1" x14ac:dyDescent="0.2">
      <c r="A14185" s="4"/>
    </row>
    <row r="14186" spans="1:1" x14ac:dyDescent="0.2">
      <c r="A14186" s="4"/>
    </row>
    <row r="14187" spans="1:1" x14ac:dyDescent="0.2">
      <c r="A14187" s="4"/>
    </row>
    <row r="14188" spans="1:1" x14ac:dyDescent="0.2">
      <c r="A14188" s="4"/>
    </row>
    <row r="14189" spans="1:1" x14ac:dyDescent="0.2">
      <c r="A14189" s="4"/>
    </row>
    <row r="14190" spans="1:1" x14ac:dyDescent="0.2">
      <c r="A14190" s="4"/>
    </row>
    <row r="14191" spans="1:1" x14ac:dyDescent="0.2">
      <c r="A14191" s="4"/>
    </row>
    <row r="14192" spans="1:1" x14ac:dyDescent="0.2">
      <c r="A14192" s="4"/>
    </row>
    <row r="14193" spans="1:1" x14ac:dyDescent="0.2">
      <c r="A14193" s="4"/>
    </row>
    <row r="14194" spans="1:1" x14ac:dyDescent="0.2">
      <c r="A14194" s="4"/>
    </row>
    <row r="14195" spans="1:1" x14ac:dyDescent="0.2">
      <c r="A14195" s="4"/>
    </row>
    <row r="14196" spans="1:1" x14ac:dyDescent="0.2">
      <c r="A14196" s="4"/>
    </row>
    <row r="14197" spans="1:1" x14ac:dyDescent="0.2">
      <c r="A14197" s="4"/>
    </row>
    <row r="14198" spans="1:1" x14ac:dyDescent="0.2">
      <c r="A14198" s="4"/>
    </row>
    <row r="14199" spans="1:1" x14ac:dyDescent="0.2">
      <c r="A14199" s="4"/>
    </row>
    <row r="14200" spans="1:1" x14ac:dyDescent="0.2">
      <c r="A14200" s="4"/>
    </row>
    <row r="14201" spans="1:1" x14ac:dyDescent="0.2">
      <c r="A14201" s="4"/>
    </row>
    <row r="14202" spans="1:1" x14ac:dyDescent="0.2">
      <c r="A14202" s="4"/>
    </row>
    <row r="14203" spans="1:1" x14ac:dyDescent="0.2">
      <c r="A14203" s="4"/>
    </row>
    <row r="14204" spans="1:1" x14ac:dyDescent="0.2">
      <c r="A14204" s="4"/>
    </row>
    <row r="14205" spans="1:1" x14ac:dyDescent="0.2">
      <c r="A14205" s="4"/>
    </row>
    <row r="14206" spans="1:1" x14ac:dyDescent="0.2">
      <c r="A14206" s="4"/>
    </row>
    <row r="14207" spans="1:1" x14ac:dyDescent="0.2">
      <c r="A14207" s="4"/>
    </row>
    <row r="14208" spans="1:1" x14ac:dyDescent="0.2">
      <c r="A14208" s="4"/>
    </row>
    <row r="14209" spans="1:1" x14ac:dyDescent="0.2">
      <c r="A14209" s="4"/>
    </row>
    <row r="14210" spans="1:1" x14ac:dyDescent="0.2">
      <c r="A14210" s="4"/>
    </row>
    <row r="14211" spans="1:1" x14ac:dyDescent="0.2">
      <c r="A14211" s="4"/>
    </row>
    <row r="14212" spans="1:1" x14ac:dyDescent="0.2">
      <c r="A14212" s="4"/>
    </row>
    <row r="14213" spans="1:1" x14ac:dyDescent="0.2">
      <c r="A14213" s="4"/>
    </row>
    <row r="14214" spans="1:1" x14ac:dyDescent="0.2">
      <c r="A14214" s="4"/>
    </row>
    <row r="14215" spans="1:1" x14ac:dyDescent="0.2">
      <c r="A14215" s="4"/>
    </row>
    <row r="14216" spans="1:1" x14ac:dyDescent="0.2">
      <c r="A14216" s="4"/>
    </row>
    <row r="14217" spans="1:1" x14ac:dyDescent="0.2">
      <c r="A14217" s="4"/>
    </row>
    <row r="14218" spans="1:1" x14ac:dyDescent="0.2">
      <c r="A14218" s="4"/>
    </row>
    <row r="14219" spans="1:1" x14ac:dyDescent="0.2">
      <c r="A14219" s="4"/>
    </row>
    <row r="14220" spans="1:1" x14ac:dyDescent="0.2">
      <c r="A14220" s="4"/>
    </row>
    <row r="14221" spans="1:1" x14ac:dyDescent="0.2">
      <c r="A14221" s="4"/>
    </row>
    <row r="14222" spans="1:1" x14ac:dyDescent="0.2">
      <c r="A14222" s="4"/>
    </row>
    <row r="14223" spans="1:1" x14ac:dyDescent="0.2">
      <c r="A14223" s="4"/>
    </row>
    <row r="14224" spans="1:1" x14ac:dyDescent="0.2">
      <c r="A14224" s="4"/>
    </row>
    <row r="14225" spans="1:1" x14ac:dyDescent="0.2">
      <c r="A14225" s="4"/>
    </row>
    <row r="14226" spans="1:1" x14ac:dyDescent="0.2">
      <c r="A14226" s="4"/>
    </row>
    <row r="14227" spans="1:1" x14ac:dyDescent="0.2">
      <c r="A14227" s="4"/>
    </row>
    <row r="14228" spans="1:1" x14ac:dyDescent="0.2">
      <c r="A14228" s="4"/>
    </row>
    <row r="14229" spans="1:1" x14ac:dyDescent="0.2">
      <c r="A14229" s="4"/>
    </row>
    <row r="14230" spans="1:1" x14ac:dyDescent="0.2">
      <c r="A14230" s="4"/>
    </row>
    <row r="14231" spans="1:1" x14ac:dyDescent="0.2">
      <c r="A14231" s="4"/>
    </row>
    <row r="14232" spans="1:1" x14ac:dyDescent="0.2">
      <c r="A14232" s="4"/>
    </row>
    <row r="14233" spans="1:1" x14ac:dyDescent="0.2">
      <c r="A14233" s="4"/>
    </row>
    <row r="14234" spans="1:1" x14ac:dyDescent="0.2">
      <c r="A14234" s="4"/>
    </row>
    <row r="14235" spans="1:1" x14ac:dyDescent="0.2">
      <c r="A14235" s="4"/>
    </row>
    <row r="14236" spans="1:1" x14ac:dyDescent="0.2">
      <c r="A14236" s="4"/>
    </row>
    <row r="14237" spans="1:1" x14ac:dyDescent="0.2">
      <c r="A14237" s="4"/>
    </row>
    <row r="14238" spans="1:1" x14ac:dyDescent="0.2">
      <c r="A14238" s="4"/>
    </row>
    <row r="14239" spans="1:1" x14ac:dyDescent="0.2">
      <c r="A14239" s="4"/>
    </row>
    <row r="14240" spans="1:1" x14ac:dyDescent="0.2">
      <c r="A14240" s="4"/>
    </row>
    <row r="14241" spans="1:1" x14ac:dyDescent="0.2">
      <c r="A14241" s="4"/>
    </row>
    <row r="14242" spans="1:1" x14ac:dyDescent="0.2">
      <c r="A14242" s="4"/>
    </row>
    <row r="14243" spans="1:1" x14ac:dyDescent="0.2">
      <c r="A14243" s="4"/>
    </row>
    <row r="14244" spans="1:1" x14ac:dyDescent="0.2">
      <c r="A14244" s="4"/>
    </row>
    <row r="14245" spans="1:1" x14ac:dyDescent="0.2">
      <c r="A14245" s="4"/>
    </row>
    <row r="14246" spans="1:1" x14ac:dyDescent="0.2">
      <c r="A14246" s="4"/>
    </row>
    <row r="14247" spans="1:1" x14ac:dyDescent="0.2">
      <c r="A14247" s="4"/>
    </row>
    <row r="14248" spans="1:1" x14ac:dyDescent="0.2">
      <c r="A14248" s="4"/>
    </row>
    <row r="14249" spans="1:1" x14ac:dyDescent="0.2">
      <c r="A14249" s="4"/>
    </row>
    <row r="14250" spans="1:1" x14ac:dyDescent="0.2">
      <c r="A14250" s="4"/>
    </row>
    <row r="14251" spans="1:1" x14ac:dyDescent="0.2">
      <c r="A14251" s="4"/>
    </row>
    <row r="14252" spans="1:1" x14ac:dyDescent="0.2">
      <c r="A14252" s="4"/>
    </row>
    <row r="14253" spans="1:1" x14ac:dyDescent="0.2">
      <c r="A14253" s="4"/>
    </row>
    <row r="14254" spans="1:1" x14ac:dyDescent="0.2">
      <c r="A14254" s="4"/>
    </row>
    <row r="14255" spans="1:1" x14ac:dyDescent="0.2">
      <c r="A14255" s="4"/>
    </row>
    <row r="14256" spans="1:1" x14ac:dyDescent="0.2">
      <c r="A14256" s="4"/>
    </row>
    <row r="14257" spans="1:1" x14ac:dyDescent="0.2">
      <c r="A14257" s="4"/>
    </row>
    <row r="14258" spans="1:1" x14ac:dyDescent="0.2">
      <c r="A14258" s="4"/>
    </row>
    <row r="14259" spans="1:1" x14ac:dyDescent="0.2">
      <c r="A14259" s="4"/>
    </row>
    <row r="14260" spans="1:1" x14ac:dyDescent="0.2">
      <c r="A14260" s="4"/>
    </row>
    <row r="14261" spans="1:1" x14ac:dyDescent="0.2">
      <c r="A14261" s="4"/>
    </row>
    <row r="14262" spans="1:1" x14ac:dyDescent="0.2">
      <c r="A14262" s="4"/>
    </row>
    <row r="14263" spans="1:1" x14ac:dyDescent="0.2">
      <c r="A14263" s="4"/>
    </row>
    <row r="14264" spans="1:1" x14ac:dyDescent="0.2">
      <c r="A14264" s="4"/>
    </row>
    <row r="14265" spans="1:1" x14ac:dyDescent="0.2">
      <c r="A14265" s="4"/>
    </row>
    <row r="14266" spans="1:1" x14ac:dyDescent="0.2">
      <c r="A14266" s="4"/>
    </row>
    <row r="14267" spans="1:1" x14ac:dyDescent="0.2">
      <c r="A14267" s="4"/>
    </row>
    <row r="14268" spans="1:1" x14ac:dyDescent="0.2">
      <c r="A14268" s="4"/>
    </row>
    <row r="14269" spans="1:1" x14ac:dyDescent="0.2">
      <c r="A14269" s="4"/>
    </row>
    <row r="14270" spans="1:1" x14ac:dyDescent="0.2">
      <c r="A14270" s="4"/>
    </row>
    <row r="14271" spans="1:1" x14ac:dyDescent="0.2">
      <c r="A14271" s="4"/>
    </row>
    <row r="14272" spans="1:1" x14ac:dyDescent="0.2">
      <c r="A14272" s="4"/>
    </row>
    <row r="14273" spans="1:1" x14ac:dyDescent="0.2">
      <c r="A14273" s="4"/>
    </row>
    <row r="14274" spans="1:1" x14ac:dyDescent="0.2">
      <c r="A14274" s="4"/>
    </row>
    <row r="14275" spans="1:1" x14ac:dyDescent="0.2">
      <c r="A14275" s="4"/>
    </row>
    <row r="14276" spans="1:1" x14ac:dyDescent="0.2">
      <c r="A14276" s="4"/>
    </row>
    <row r="14277" spans="1:1" x14ac:dyDescent="0.2">
      <c r="A14277" s="4"/>
    </row>
    <row r="14278" spans="1:1" x14ac:dyDescent="0.2">
      <c r="A14278" s="4"/>
    </row>
    <row r="14279" spans="1:1" x14ac:dyDescent="0.2">
      <c r="A14279" s="4"/>
    </row>
    <row r="14280" spans="1:1" x14ac:dyDescent="0.2">
      <c r="A14280" s="4"/>
    </row>
    <row r="14281" spans="1:1" x14ac:dyDescent="0.2">
      <c r="A14281" s="4"/>
    </row>
    <row r="14282" spans="1:1" x14ac:dyDescent="0.2">
      <c r="A14282" s="4"/>
    </row>
    <row r="14283" spans="1:1" x14ac:dyDescent="0.2">
      <c r="A14283" s="4"/>
    </row>
    <row r="14284" spans="1:1" x14ac:dyDescent="0.2">
      <c r="A14284" s="4"/>
    </row>
    <row r="14285" spans="1:1" x14ac:dyDescent="0.2">
      <c r="A14285" s="4"/>
    </row>
    <row r="14286" spans="1:1" x14ac:dyDescent="0.2">
      <c r="A14286" s="4"/>
    </row>
    <row r="14287" spans="1:1" x14ac:dyDescent="0.2">
      <c r="A14287" s="4"/>
    </row>
    <row r="14288" spans="1:1" x14ac:dyDescent="0.2">
      <c r="A14288" s="4"/>
    </row>
    <row r="14289" spans="1:1" x14ac:dyDescent="0.2">
      <c r="A14289" s="4"/>
    </row>
    <row r="14290" spans="1:1" x14ac:dyDescent="0.2">
      <c r="A14290" s="4"/>
    </row>
    <row r="14291" spans="1:1" x14ac:dyDescent="0.2">
      <c r="A14291" s="4"/>
    </row>
    <row r="14292" spans="1:1" x14ac:dyDescent="0.2">
      <c r="A14292" s="4"/>
    </row>
    <row r="14293" spans="1:1" x14ac:dyDescent="0.2">
      <c r="A14293" s="4"/>
    </row>
    <row r="14294" spans="1:1" x14ac:dyDescent="0.2">
      <c r="A14294" s="4"/>
    </row>
    <row r="14295" spans="1:1" x14ac:dyDescent="0.2">
      <c r="A14295" s="4"/>
    </row>
    <row r="14296" spans="1:1" x14ac:dyDescent="0.2">
      <c r="A14296" s="4"/>
    </row>
    <row r="14297" spans="1:1" x14ac:dyDescent="0.2">
      <c r="A14297" s="4"/>
    </row>
    <row r="14298" spans="1:1" x14ac:dyDescent="0.2">
      <c r="A14298" s="4"/>
    </row>
    <row r="14299" spans="1:1" x14ac:dyDescent="0.2">
      <c r="A14299" s="4"/>
    </row>
    <row r="14300" spans="1:1" x14ac:dyDescent="0.2">
      <c r="A14300" s="4"/>
    </row>
    <row r="14301" spans="1:1" x14ac:dyDescent="0.2">
      <c r="A14301" s="4"/>
    </row>
    <row r="14302" spans="1:1" x14ac:dyDescent="0.2">
      <c r="A14302" s="4"/>
    </row>
    <row r="14303" spans="1:1" x14ac:dyDescent="0.2">
      <c r="A14303" s="4"/>
    </row>
    <row r="14304" spans="1:1" x14ac:dyDescent="0.2">
      <c r="A14304" s="4"/>
    </row>
    <row r="14305" spans="1:1" x14ac:dyDescent="0.2">
      <c r="A14305" s="4"/>
    </row>
    <row r="14306" spans="1:1" x14ac:dyDescent="0.2">
      <c r="A14306" s="4"/>
    </row>
    <row r="14307" spans="1:1" x14ac:dyDescent="0.2">
      <c r="A14307" s="4"/>
    </row>
    <row r="14308" spans="1:1" x14ac:dyDescent="0.2">
      <c r="A14308" s="4"/>
    </row>
    <row r="14309" spans="1:1" x14ac:dyDescent="0.2">
      <c r="A14309" s="4"/>
    </row>
    <row r="14310" spans="1:1" x14ac:dyDescent="0.2">
      <c r="A14310" s="4"/>
    </row>
    <row r="14311" spans="1:1" x14ac:dyDescent="0.2">
      <c r="A14311" s="4"/>
    </row>
    <row r="14312" spans="1:1" x14ac:dyDescent="0.2">
      <c r="A14312" s="4"/>
    </row>
    <row r="14313" spans="1:1" x14ac:dyDescent="0.2">
      <c r="A14313" s="4"/>
    </row>
    <row r="14314" spans="1:1" x14ac:dyDescent="0.2">
      <c r="A14314" s="4"/>
    </row>
    <row r="14315" spans="1:1" x14ac:dyDescent="0.2">
      <c r="A14315" s="4"/>
    </row>
    <row r="14316" spans="1:1" x14ac:dyDescent="0.2">
      <c r="A14316" s="4"/>
    </row>
    <row r="14317" spans="1:1" x14ac:dyDescent="0.2">
      <c r="A14317" s="4"/>
    </row>
    <row r="14318" spans="1:1" x14ac:dyDescent="0.2">
      <c r="A14318" s="4"/>
    </row>
    <row r="14319" spans="1:1" x14ac:dyDescent="0.2">
      <c r="A14319" s="4"/>
    </row>
    <row r="14320" spans="1:1" x14ac:dyDescent="0.2">
      <c r="A14320" s="4"/>
    </row>
    <row r="14321" spans="1:1" x14ac:dyDescent="0.2">
      <c r="A14321" s="4"/>
    </row>
    <row r="14322" spans="1:1" x14ac:dyDescent="0.2">
      <c r="A14322" s="4"/>
    </row>
    <row r="14323" spans="1:1" x14ac:dyDescent="0.2">
      <c r="A14323" s="4"/>
    </row>
    <row r="14324" spans="1:1" x14ac:dyDescent="0.2">
      <c r="A14324" s="4"/>
    </row>
    <row r="14325" spans="1:1" x14ac:dyDescent="0.2">
      <c r="A14325" s="4"/>
    </row>
    <row r="14326" spans="1:1" x14ac:dyDescent="0.2">
      <c r="A14326" s="4"/>
    </row>
    <row r="14327" spans="1:1" x14ac:dyDescent="0.2">
      <c r="A14327" s="4"/>
    </row>
    <row r="14328" spans="1:1" x14ac:dyDescent="0.2">
      <c r="A14328" s="4"/>
    </row>
    <row r="14329" spans="1:1" x14ac:dyDescent="0.2">
      <c r="A14329" s="4"/>
    </row>
    <row r="14330" spans="1:1" x14ac:dyDescent="0.2">
      <c r="A14330" s="4"/>
    </row>
    <row r="14331" spans="1:1" x14ac:dyDescent="0.2">
      <c r="A14331" s="4"/>
    </row>
    <row r="14332" spans="1:1" x14ac:dyDescent="0.2">
      <c r="A14332" s="4"/>
    </row>
    <row r="14333" spans="1:1" x14ac:dyDescent="0.2">
      <c r="A14333" s="4"/>
    </row>
    <row r="14334" spans="1:1" x14ac:dyDescent="0.2">
      <c r="A14334" s="4"/>
    </row>
    <row r="14335" spans="1:1" x14ac:dyDescent="0.2">
      <c r="A14335" s="4"/>
    </row>
    <row r="14336" spans="1:1" x14ac:dyDescent="0.2">
      <c r="A14336" s="4"/>
    </row>
    <row r="14337" spans="1:1" x14ac:dyDescent="0.2">
      <c r="A14337" s="4"/>
    </row>
    <row r="14338" spans="1:1" x14ac:dyDescent="0.2">
      <c r="A14338" s="4"/>
    </row>
    <row r="14339" spans="1:1" x14ac:dyDescent="0.2">
      <c r="A14339" s="4"/>
    </row>
    <row r="14340" spans="1:1" x14ac:dyDescent="0.2">
      <c r="A14340" s="4"/>
    </row>
    <row r="14341" spans="1:1" x14ac:dyDescent="0.2">
      <c r="A14341" s="4"/>
    </row>
    <row r="14342" spans="1:1" x14ac:dyDescent="0.2">
      <c r="A14342" s="4"/>
    </row>
    <row r="14343" spans="1:1" x14ac:dyDescent="0.2">
      <c r="A14343" s="4"/>
    </row>
    <row r="14344" spans="1:1" x14ac:dyDescent="0.2">
      <c r="A14344" s="4"/>
    </row>
    <row r="14345" spans="1:1" x14ac:dyDescent="0.2">
      <c r="A14345" s="4"/>
    </row>
    <row r="14346" spans="1:1" x14ac:dyDescent="0.2">
      <c r="A14346" s="4"/>
    </row>
    <row r="14347" spans="1:1" x14ac:dyDescent="0.2">
      <c r="A14347" s="4"/>
    </row>
    <row r="14348" spans="1:1" x14ac:dyDescent="0.2">
      <c r="A14348" s="4"/>
    </row>
    <row r="14349" spans="1:1" x14ac:dyDescent="0.2">
      <c r="A14349" s="4"/>
    </row>
    <row r="14350" spans="1:1" x14ac:dyDescent="0.2">
      <c r="A14350" s="4"/>
    </row>
    <row r="14351" spans="1:1" x14ac:dyDescent="0.2">
      <c r="A14351" s="4"/>
    </row>
    <row r="14352" spans="1:1" x14ac:dyDescent="0.2">
      <c r="A14352" s="4"/>
    </row>
    <row r="14353" spans="1:1" x14ac:dyDescent="0.2">
      <c r="A14353" s="4"/>
    </row>
    <row r="14354" spans="1:1" x14ac:dyDescent="0.2">
      <c r="A14354" s="4"/>
    </row>
    <row r="14355" spans="1:1" x14ac:dyDescent="0.2">
      <c r="A14355" s="4"/>
    </row>
    <row r="14356" spans="1:1" x14ac:dyDescent="0.2">
      <c r="A14356" s="4"/>
    </row>
    <row r="14357" spans="1:1" x14ac:dyDescent="0.2">
      <c r="A14357" s="4"/>
    </row>
    <row r="14358" spans="1:1" x14ac:dyDescent="0.2">
      <c r="A14358" s="4"/>
    </row>
    <row r="14359" spans="1:1" x14ac:dyDescent="0.2">
      <c r="A14359" s="4"/>
    </row>
    <row r="14360" spans="1:1" x14ac:dyDescent="0.2">
      <c r="A14360" s="4"/>
    </row>
    <row r="14361" spans="1:1" x14ac:dyDescent="0.2">
      <c r="A14361" s="4"/>
    </row>
    <row r="14362" spans="1:1" x14ac:dyDescent="0.2">
      <c r="A14362" s="4"/>
    </row>
    <row r="14363" spans="1:1" x14ac:dyDescent="0.2">
      <c r="A14363" s="4"/>
    </row>
    <row r="14364" spans="1:1" x14ac:dyDescent="0.2">
      <c r="A14364" s="4"/>
    </row>
    <row r="14365" spans="1:1" x14ac:dyDescent="0.2">
      <c r="A14365" s="4"/>
    </row>
    <row r="14366" spans="1:1" x14ac:dyDescent="0.2">
      <c r="A14366" s="4"/>
    </row>
    <row r="14367" spans="1:1" x14ac:dyDescent="0.2">
      <c r="A14367" s="4"/>
    </row>
    <row r="14368" spans="1:1" x14ac:dyDescent="0.2">
      <c r="A14368" s="4"/>
    </row>
    <row r="14369" spans="1:1" x14ac:dyDescent="0.2">
      <c r="A14369" s="4"/>
    </row>
    <row r="14370" spans="1:1" x14ac:dyDescent="0.2">
      <c r="A14370" s="4"/>
    </row>
    <row r="14371" spans="1:1" x14ac:dyDescent="0.2">
      <c r="A14371" s="4"/>
    </row>
    <row r="14372" spans="1:1" x14ac:dyDescent="0.2">
      <c r="A14372" s="4"/>
    </row>
    <row r="14373" spans="1:1" x14ac:dyDescent="0.2">
      <c r="A14373" s="4"/>
    </row>
    <row r="14374" spans="1:1" x14ac:dyDescent="0.2">
      <c r="A14374" s="4"/>
    </row>
    <row r="14375" spans="1:1" x14ac:dyDescent="0.2">
      <c r="A14375" s="4"/>
    </row>
    <row r="14376" spans="1:1" x14ac:dyDescent="0.2">
      <c r="A14376" s="4"/>
    </row>
    <row r="14377" spans="1:1" x14ac:dyDescent="0.2">
      <c r="A14377" s="4"/>
    </row>
    <row r="14378" spans="1:1" x14ac:dyDescent="0.2">
      <c r="A14378" s="4"/>
    </row>
    <row r="14379" spans="1:1" x14ac:dyDescent="0.2">
      <c r="A14379" s="4"/>
    </row>
    <row r="14380" spans="1:1" x14ac:dyDescent="0.2">
      <c r="A14380" s="4"/>
    </row>
    <row r="14381" spans="1:1" x14ac:dyDescent="0.2">
      <c r="A14381" s="4"/>
    </row>
    <row r="14382" spans="1:1" x14ac:dyDescent="0.2">
      <c r="A14382" s="4"/>
    </row>
    <row r="14383" spans="1:1" x14ac:dyDescent="0.2">
      <c r="A14383" s="4"/>
    </row>
    <row r="14384" spans="1:1" x14ac:dyDescent="0.2">
      <c r="A14384" s="4"/>
    </row>
    <row r="14385" spans="1:1" x14ac:dyDescent="0.2">
      <c r="A14385" s="4"/>
    </row>
    <row r="14386" spans="1:1" x14ac:dyDescent="0.2">
      <c r="A14386" s="4"/>
    </row>
    <row r="14387" spans="1:1" x14ac:dyDescent="0.2">
      <c r="A14387" s="4"/>
    </row>
    <row r="14388" spans="1:1" x14ac:dyDescent="0.2">
      <c r="A14388" s="4"/>
    </row>
    <row r="14389" spans="1:1" x14ac:dyDescent="0.2">
      <c r="A14389" s="4"/>
    </row>
    <row r="14390" spans="1:1" x14ac:dyDescent="0.2">
      <c r="A14390" s="4"/>
    </row>
    <row r="14391" spans="1:1" x14ac:dyDescent="0.2">
      <c r="A14391" s="4"/>
    </row>
    <row r="14392" spans="1:1" x14ac:dyDescent="0.2">
      <c r="A14392" s="4"/>
    </row>
    <row r="14393" spans="1:1" x14ac:dyDescent="0.2">
      <c r="A14393" s="4"/>
    </row>
    <row r="14394" spans="1:1" x14ac:dyDescent="0.2">
      <c r="A14394" s="4"/>
    </row>
    <row r="14395" spans="1:1" x14ac:dyDescent="0.2">
      <c r="A14395" s="4"/>
    </row>
    <row r="14396" spans="1:1" x14ac:dyDescent="0.2">
      <c r="A14396" s="4"/>
    </row>
    <row r="14397" spans="1:1" x14ac:dyDescent="0.2">
      <c r="A14397" s="4"/>
    </row>
    <row r="14398" spans="1:1" x14ac:dyDescent="0.2">
      <c r="A14398" s="4"/>
    </row>
    <row r="14399" spans="1:1" x14ac:dyDescent="0.2">
      <c r="A14399" s="4"/>
    </row>
    <row r="14400" spans="1:1" x14ac:dyDescent="0.2">
      <c r="A14400" s="4"/>
    </row>
    <row r="14401" spans="1:1" x14ac:dyDescent="0.2">
      <c r="A14401" s="4"/>
    </row>
    <row r="14402" spans="1:1" x14ac:dyDescent="0.2">
      <c r="A14402" s="4"/>
    </row>
    <row r="14403" spans="1:1" x14ac:dyDescent="0.2">
      <c r="A14403" s="4"/>
    </row>
    <row r="14404" spans="1:1" x14ac:dyDescent="0.2">
      <c r="A14404" s="4"/>
    </row>
    <row r="14405" spans="1:1" x14ac:dyDescent="0.2">
      <c r="A14405" s="4"/>
    </row>
    <row r="14406" spans="1:1" x14ac:dyDescent="0.2">
      <c r="A14406" s="4"/>
    </row>
    <row r="14407" spans="1:1" x14ac:dyDescent="0.2">
      <c r="A14407" s="4"/>
    </row>
    <row r="14408" spans="1:1" x14ac:dyDescent="0.2">
      <c r="A14408" s="4"/>
    </row>
    <row r="14409" spans="1:1" x14ac:dyDescent="0.2">
      <c r="A14409" s="4"/>
    </row>
    <row r="14410" spans="1:1" x14ac:dyDescent="0.2">
      <c r="A14410" s="4"/>
    </row>
    <row r="14411" spans="1:1" x14ac:dyDescent="0.2">
      <c r="A14411" s="4"/>
    </row>
    <row r="14412" spans="1:1" x14ac:dyDescent="0.2">
      <c r="A14412" s="4"/>
    </row>
    <row r="14413" spans="1:1" x14ac:dyDescent="0.2">
      <c r="A14413" s="4"/>
    </row>
    <row r="14414" spans="1:1" x14ac:dyDescent="0.2">
      <c r="A14414" s="4"/>
    </row>
    <row r="14415" spans="1:1" x14ac:dyDescent="0.2">
      <c r="A14415" s="4"/>
    </row>
    <row r="14416" spans="1:1" x14ac:dyDescent="0.2">
      <c r="A14416" s="4"/>
    </row>
    <row r="14417" spans="1:1" x14ac:dyDescent="0.2">
      <c r="A14417" s="4"/>
    </row>
    <row r="14418" spans="1:1" x14ac:dyDescent="0.2">
      <c r="A14418" s="4"/>
    </row>
    <row r="14419" spans="1:1" x14ac:dyDescent="0.2">
      <c r="A14419" s="4"/>
    </row>
    <row r="14420" spans="1:1" x14ac:dyDescent="0.2">
      <c r="A14420" s="4"/>
    </row>
    <row r="14421" spans="1:1" x14ac:dyDescent="0.2">
      <c r="A14421" s="4"/>
    </row>
    <row r="14422" spans="1:1" x14ac:dyDescent="0.2">
      <c r="A14422" s="4"/>
    </row>
    <row r="14423" spans="1:1" x14ac:dyDescent="0.2">
      <c r="A14423" s="4"/>
    </row>
    <row r="14424" spans="1:1" x14ac:dyDescent="0.2">
      <c r="A14424" s="4"/>
    </row>
    <row r="14425" spans="1:1" x14ac:dyDescent="0.2">
      <c r="A14425" s="4"/>
    </row>
    <row r="14426" spans="1:1" x14ac:dyDescent="0.2">
      <c r="A14426" s="4"/>
    </row>
    <row r="14427" spans="1:1" x14ac:dyDescent="0.2">
      <c r="A14427" s="4"/>
    </row>
    <row r="14428" spans="1:1" x14ac:dyDescent="0.2">
      <c r="A14428" s="4"/>
    </row>
    <row r="14429" spans="1:1" x14ac:dyDescent="0.2">
      <c r="A14429" s="4"/>
    </row>
    <row r="14430" spans="1:1" x14ac:dyDescent="0.2">
      <c r="A14430" s="4"/>
    </row>
    <row r="14431" spans="1:1" x14ac:dyDescent="0.2">
      <c r="A14431" s="4"/>
    </row>
    <row r="14432" spans="1:1" x14ac:dyDescent="0.2">
      <c r="A14432" s="4"/>
    </row>
    <row r="14433" spans="1:1" x14ac:dyDescent="0.2">
      <c r="A14433" s="4"/>
    </row>
    <row r="14434" spans="1:1" x14ac:dyDescent="0.2">
      <c r="A14434" s="4"/>
    </row>
    <row r="14435" spans="1:1" x14ac:dyDescent="0.2">
      <c r="A14435" s="4"/>
    </row>
    <row r="14436" spans="1:1" x14ac:dyDescent="0.2">
      <c r="A14436" s="4"/>
    </row>
    <row r="14437" spans="1:1" x14ac:dyDescent="0.2">
      <c r="A14437" s="4"/>
    </row>
    <row r="14438" spans="1:1" x14ac:dyDescent="0.2">
      <c r="A14438" s="4"/>
    </row>
    <row r="14439" spans="1:1" x14ac:dyDescent="0.2">
      <c r="A14439" s="4"/>
    </row>
    <row r="14440" spans="1:1" x14ac:dyDescent="0.2">
      <c r="A14440" s="4"/>
    </row>
    <row r="14441" spans="1:1" x14ac:dyDescent="0.2">
      <c r="A14441" s="4"/>
    </row>
    <row r="14442" spans="1:1" x14ac:dyDescent="0.2">
      <c r="A14442" s="4"/>
    </row>
    <row r="14443" spans="1:1" x14ac:dyDescent="0.2">
      <c r="A14443" s="4"/>
    </row>
    <row r="14444" spans="1:1" x14ac:dyDescent="0.2">
      <c r="A14444" s="4"/>
    </row>
    <row r="14445" spans="1:1" x14ac:dyDescent="0.2">
      <c r="A14445" s="4"/>
    </row>
    <row r="14446" spans="1:1" x14ac:dyDescent="0.2">
      <c r="A14446" s="4"/>
    </row>
    <row r="14447" spans="1:1" x14ac:dyDescent="0.2">
      <c r="A14447" s="4"/>
    </row>
    <row r="14448" spans="1:1" x14ac:dyDescent="0.2">
      <c r="A14448" s="4"/>
    </row>
    <row r="14449" spans="1:1" x14ac:dyDescent="0.2">
      <c r="A14449" s="4"/>
    </row>
    <row r="14450" spans="1:1" x14ac:dyDescent="0.2">
      <c r="A14450" s="4"/>
    </row>
    <row r="14451" spans="1:1" x14ac:dyDescent="0.2">
      <c r="A14451" s="4"/>
    </row>
    <row r="14452" spans="1:1" x14ac:dyDescent="0.2">
      <c r="A14452" s="4"/>
    </row>
    <row r="14453" spans="1:1" x14ac:dyDescent="0.2">
      <c r="A14453" s="4"/>
    </row>
    <row r="14454" spans="1:1" x14ac:dyDescent="0.2">
      <c r="A14454" s="4"/>
    </row>
    <row r="14455" spans="1:1" x14ac:dyDescent="0.2">
      <c r="A14455" s="4"/>
    </row>
    <row r="14456" spans="1:1" x14ac:dyDescent="0.2">
      <c r="A14456" s="4"/>
    </row>
    <row r="14457" spans="1:1" x14ac:dyDescent="0.2">
      <c r="A14457" s="4"/>
    </row>
    <row r="14458" spans="1:1" x14ac:dyDescent="0.2">
      <c r="A14458" s="4"/>
    </row>
    <row r="14459" spans="1:1" x14ac:dyDescent="0.2">
      <c r="A14459" s="4"/>
    </row>
    <row r="14460" spans="1:1" x14ac:dyDescent="0.2">
      <c r="A14460" s="4"/>
    </row>
    <row r="14461" spans="1:1" x14ac:dyDescent="0.2">
      <c r="A14461" s="4"/>
    </row>
    <row r="14462" spans="1:1" x14ac:dyDescent="0.2">
      <c r="A14462" s="4"/>
    </row>
    <row r="14463" spans="1:1" x14ac:dyDescent="0.2">
      <c r="A14463" s="4"/>
    </row>
    <row r="14464" spans="1:1" x14ac:dyDescent="0.2">
      <c r="A14464" s="4"/>
    </row>
    <row r="14465" spans="1:1" x14ac:dyDescent="0.2">
      <c r="A14465" s="4"/>
    </row>
    <row r="14466" spans="1:1" x14ac:dyDescent="0.2">
      <c r="A14466" s="4"/>
    </row>
    <row r="14467" spans="1:1" x14ac:dyDescent="0.2">
      <c r="A14467" s="4"/>
    </row>
    <row r="14468" spans="1:1" x14ac:dyDescent="0.2">
      <c r="A14468" s="4"/>
    </row>
    <row r="14469" spans="1:1" x14ac:dyDescent="0.2">
      <c r="A14469" s="4"/>
    </row>
    <row r="14470" spans="1:1" x14ac:dyDescent="0.2">
      <c r="A14470" s="4"/>
    </row>
    <row r="14471" spans="1:1" x14ac:dyDescent="0.2">
      <c r="A14471" s="4"/>
    </row>
    <row r="14472" spans="1:1" x14ac:dyDescent="0.2">
      <c r="A14472" s="4"/>
    </row>
    <row r="14473" spans="1:1" x14ac:dyDescent="0.2">
      <c r="A14473" s="4"/>
    </row>
    <row r="14474" spans="1:1" x14ac:dyDescent="0.2">
      <c r="A14474" s="4"/>
    </row>
    <row r="14475" spans="1:1" x14ac:dyDescent="0.2">
      <c r="A14475" s="4"/>
    </row>
    <row r="14476" spans="1:1" x14ac:dyDescent="0.2">
      <c r="A14476" s="4"/>
    </row>
    <row r="14477" spans="1:1" x14ac:dyDescent="0.2">
      <c r="A14477" s="4"/>
    </row>
    <row r="14478" spans="1:1" x14ac:dyDescent="0.2">
      <c r="A14478" s="4"/>
    </row>
    <row r="14479" spans="1:1" x14ac:dyDescent="0.2">
      <c r="A14479" s="4"/>
    </row>
    <row r="14480" spans="1:1" x14ac:dyDescent="0.2">
      <c r="A14480" s="4"/>
    </row>
    <row r="14481" spans="1:1" x14ac:dyDescent="0.2">
      <c r="A14481" s="4"/>
    </row>
    <row r="14482" spans="1:1" x14ac:dyDescent="0.2">
      <c r="A14482" s="4"/>
    </row>
    <row r="14483" spans="1:1" x14ac:dyDescent="0.2">
      <c r="A14483" s="4"/>
    </row>
    <row r="14484" spans="1:1" x14ac:dyDescent="0.2">
      <c r="A14484" s="4"/>
    </row>
    <row r="14485" spans="1:1" x14ac:dyDescent="0.2">
      <c r="A14485" s="4"/>
    </row>
    <row r="14486" spans="1:1" x14ac:dyDescent="0.2">
      <c r="A14486" s="4"/>
    </row>
    <row r="14487" spans="1:1" x14ac:dyDescent="0.2">
      <c r="A14487" s="4"/>
    </row>
    <row r="14488" spans="1:1" x14ac:dyDescent="0.2">
      <c r="A14488" s="4"/>
    </row>
    <row r="14489" spans="1:1" x14ac:dyDescent="0.2">
      <c r="A14489" s="4"/>
    </row>
    <row r="14490" spans="1:1" x14ac:dyDescent="0.2">
      <c r="A14490" s="4"/>
    </row>
    <row r="14491" spans="1:1" x14ac:dyDescent="0.2">
      <c r="A14491" s="4"/>
    </row>
    <row r="14492" spans="1:1" x14ac:dyDescent="0.2">
      <c r="A14492" s="4"/>
    </row>
    <row r="14493" spans="1:1" x14ac:dyDescent="0.2">
      <c r="A14493" s="4"/>
    </row>
    <row r="14494" spans="1:1" x14ac:dyDescent="0.2">
      <c r="A14494" s="4"/>
    </row>
    <row r="14495" spans="1:1" x14ac:dyDescent="0.2">
      <c r="A14495" s="4"/>
    </row>
    <row r="14496" spans="1:1" x14ac:dyDescent="0.2">
      <c r="A14496" s="4"/>
    </row>
    <row r="14497" spans="1:1" x14ac:dyDescent="0.2">
      <c r="A14497" s="4"/>
    </row>
    <row r="14498" spans="1:1" x14ac:dyDescent="0.2">
      <c r="A14498" s="4"/>
    </row>
    <row r="14499" spans="1:1" x14ac:dyDescent="0.2">
      <c r="A14499" s="4"/>
    </row>
    <row r="14500" spans="1:1" x14ac:dyDescent="0.2">
      <c r="A14500" s="4"/>
    </row>
    <row r="14501" spans="1:1" x14ac:dyDescent="0.2">
      <c r="A14501" s="4"/>
    </row>
    <row r="14502" spans="1:1" x14ac:dyDescent="0.2">
      <c r="A14502" s="4"/>
    </row>
    <row r="14503" spans="1:1" x14ac:dyDescent="0.2">
      <c r="A14503" s="4"/>
    </row>
    <row r="14504" spans="1:1" x14ac:dyDescent="0.2">
      <c r="A14504" s="4"/>
    </row>
    <row r="14505" spans="1:1" x14ac:dyDescent="0.2">
      <c r="A14505" s="4"/>
    </row>
    <row r="14506" spans="1:1" x14ac:dyDescent="0.2">
      <c r="A14506" s="4"/>
    </row>
    <row r="14507" spans="1:1" x14ac:dyDescent="0.2">
      <c r="A14507" s="4"/>
    </row>
    <row r="14508" spans="1:1" x14ac:dyDescent="0.2">
      <c r="A14508" s="4"/>
    </row>
    <row r="14509" spans="1:1" x14ac:dyDescent="0.2">
      <c r="A14509" s="4"/>
    </row>
    <row r="14510" spans="1:1" x14ac:dyDescent="0.2">
      <c r="A14510" s="4"/>
    </row>
    <row r="14511" spans="1:1" x14ac:dyDescent="0.2">
      <c r="A14511" s="4"/>
    </row>
    <row r="14512" spans="1:1" x14ac:dyDescent="0.2">
      <c r="A14512" s="4"/>
    </row>
    <row r="14513" spans="1:1" x14ac:dyDescent="0.2">
      <c r="A14513" s="4"/>
    </row>
    <row r="14514" spans="1:1" x14ac:dyDescent="0.2">
      <c r="A14514" s="4"/>
    </row>
    <row r="14515" spans="1:1" x14ac:dyDescent="0.2">
      <c r="A14515" s="4"/>
    </row>
    <row r="14516" spans="1:1" x14ac:dyDescent="0.2">
      <c r="A14516" s="4"/>
    </row>
    <row r="14517" spans="1:1" x14ac:dyDescent="0.2">
      <c r="A14517" s="4"/>
    </row>
    <row r="14518" spans="1:1" x14ac:dyDescent="0.2">
      <c r="A14518" s="4"/>
    </row>
    <row r="14519" spans="1:1" x14ac:dyDescent="0.2">
      <c r="A14519" s="4"/>
    </row>
    <row r="14520" spans="1:1" x14ac:dyDescent="0.2">
      <c r="A14520" s="4"/>
    </row>
    <row r="14521" spans="1:1" x14ac:dyDescent="0.2">
      <c r="A14521" s="4"/>
    </row>
    <row r="14522" spans="1:1" x14ac:dyDescent="0.2">
      <c r="A14522" s="4"/>
    </row>
    <row r="14523" spans="1:1" x14ac:dyDescent="0.2">
      <c r="A14523" s="4"/>
    </row>
    <row r="14524" spans="1:1" x14ac:dyDescent="0.2">
      <c r="A14524" s="4"/>
    </row>
    <row r="14525" spans="1:1" x14ac:dyDescent="0.2">
      <c r="A14525" s="4"/>
    </row>
    <row r="14526" spans="1:1" x14ac:dyDescent="0.2">
      <c r="A14526" s="4"/>
    </row>
    <row r="14527" spans="1:1" x14ac:dyDescent="0.2">
      <c r="A14527" s="4"/>
    </row>
    <row r="14528" spans="1:1" x14ac:dyDescent="0.2">
      <c r="A14528" s="4"/>
    </row>
    <row r="14529" spans="1:1" x14ac:dyDescent="0.2">
      <c r="A14529" s="4"/>
    </row>
    <row r="14530" spans="1:1" x14ac:dyDescent="0.2">
      <c r="A14530" s="4"/>
    </row>
    <row r="14531" spans="1:1" x14ac:dyDescent="0.2">
      <c r="A14531" s="4"/>
    </row>
    <row r="14532" spans="1:1" x14ac:dyDescent="0.2">
      <c r="A14532" s="4"/>
    </row>
    <row r="14533" spans="1:1" x14ac:dyDescent="0.2">
      <c r="A14533" s="4"/>
    </row>
    <row r="14534" spans="1:1" x14ac:dyDescent="0.2">
      <c r="A14534" s="4"/>
    </row>
    <row r="14535" spans="1:1" x14ac:dyDescent="0.2">
      <c r="A14535" s="4"/>
    </row>
    <row r="14536" spans="1:1" x14ac:dyDescent="0.2">
      <c r="A14536" s="4"/>
    </row>
    <row r="14537" spans="1:1" x14ac:dyDescent="0.2">
      <c r="A14537" s="4"/>
    </row>
    <row r="14538" spans="1:1" x14ac:dyDescent="0.2">
      <c r="A14538" s="4"/>
    </row>
    <row r="14539" spans="1:1" x14ac:dyDescent="0.2">
      <c r="A14539" s="4"/>
    </row>
    <row r="14540" spans="1:1" x14ac:dyDescent="0.2">
      <c r="A14540" s="4"/>
    </row>
    <row r="14541" spans="1:1" x14ac:dyDescent="0.2">
      <c r="A14541" s="4"/>
    </row>
    <row r="14542" spans="1:1" x14ac:dyDescent="0.2">
      <c r="A14542" s="4"/>
    </row>
    <row r="14543" spans="1:1" x14ac:dyDescent="0.2">
      <c r="A14543" s="4"/>
    </row>
    <row r="14544" spans="1:1" x14ac:dyDescent="0.2">
      <c r="A14544" s="4"/>
    </row>
    <row r="14545" spans="1:1" x14ac:dyDescent="0.2">
      <c r="A14545" s="4"/>
    </row>
    <row r="14546" spans="1:1" x14ac:dyDescent="0.2">
      <c r="A14546" s="4"/>
    </row>
    <row r="14547" spans="1:1" x14ac:dyDescent="0.2">
      <c r="A14547" s="4"/>
    </row>
    <row r="14548" spans="1:1" x14ac:dyDescent="0.2">
      <c r="A14548" s="4"/>
    </row>
    <row r="14549" spans="1:1" x14ac:dyDescent="0.2">
      <c r="A14549" s="4"/>
    </row>
    <row r="14550" spans="1:1" x14ac:dyDescent="0.2">
      <c r="A14550" s="4"/>
    </row>
    <row r="14551" spans="1:1" x14ac:dyDescent="0.2">
      <c r="A14551" s="4"/>
    </row>
    <row r="14552" spans="1:1" x14ac:dyDescent="0.2">
      <c r="A14552" s="4"/>
    </row>
    <row r="14553" spans="1:1" x14ac:dyDescent="0.2">
      <c r="A14553" s="4"/>
    </row>
    <row r="14554" spans="1:1" x14ac:dyDescent="0.2">
      <c r="A14554" s="4"/>
    </row>
    <row r="14555" spans="1:1" x14ac:dyDescent="0.2">
      <c r="A14555" s="4"/>
    </row>
    <row r="14556" spans="1:1" x14ac:dyDescent="0.2">
      <c r="A14556" s="4"/>
    </row>
    <row r="14557" spans="1:1" x14ac:dyDescent="0.2">
      <c r="A14557" s="4"/>
    </row>
    <row r="14558" spans="1:1" x14ac:dyDescent="0.2">
      <c r="A14558" s="4"/>
    </row>
    <row r="14559" spans="1:1" x14ac:dyDescent="0.2">
      <c r="A14559" s="4"/>
    </row>
    <row r="14560" spans="1:1" x14ac:dyDescent="0.2">
      <c r="A14560" s="4"/>
    </row>
    <row r="14561" spans="1:1" x14ac:dyDescent="0.2">
      <c r="A14561" s="4"/>
    </row>
    <row r="14562" spans="1:1" x14ac:dyDescent="0.2">
      <c r="A14562" s="4"/>
    </row>
    <row r="14563" spans="1:1" x14ac:dyDescent="0.2">
      <c r="A14563" s="4"/>
    </row>
    <row r="14564" spans="1:1" x14ac:dyDescent="0.2">
      <c r="A14564" s="4"/>
    </row>
    <row r="14565" spans="1:1" x14ac:dyDescent="0.2">
      <c r="A14565" s="4"/>
    </row>
    <row r="14566" spans="1:1" x14ac:dyDescent="0.2">
      <c r="A14566" s="4"/>
    </row>
    <row r="14567" spans="1:1" x14ac:dyDescent="0.2">
      <c r="A14567" s="4"/>
    </row>
    <row r="14568" spans="1:1" x14ac:dyDescent="0.2">
      <c r="A14568" s="4"/>
    </row>
    <row r="14569" spans="1:1" x14ac:dyDescent="0.2">
      <c r="A14569" s="4"/>
    </row>
    <row r="14570" spans="1:1" x14ac:dyDescent="0.2">
      <c r="A14570" s="4"/>
    </row>
    <row r="14571" spans="1:1" x14ac:dyDescent="0.2">
      <c r="A14571" s="4"/>
    </row>
    <row r="14572" spans="1:1" x14ac:dyDescent="0.2">
      <c r="A14572" s="4"/>
    </row>
    <row r="14573" spans="1:1" x14ac:dyDescent="0.2">
      <c r="A14573" s="4"/>
    </row>
    <row r="14574" spans="1:1" x14ac:dyDescent="0.2">
      <c r="A14574" s="4"/>
    </row>
    <row r="14575" spans="1:1" x14ac:dyDescent="0.2">
      <c r="A14575" s="4"/>
    </row>
    <row r="14576" spans="1:1" x14ac:dyDescent="0.2">
      <c r="A14576" s="4"/>
    </row>
    <row r="14577" spans="1:1" x14ac:dyDescent="0.2">
      <c r="A14577" s="4"/>
    </row>
    <row r="14578" spans="1:1" x14ac:dyDescent="0.2">
      <c r="A14578" s="4"/>
    </row>
    <row r="14579" spans="1:1" x14ac:dyDescent="0.2">
      <c r="A14579" s="4"/>
    </row>
    <row r="14580" spans="1:1" x14ac:dyDescent="0.2">
      <c r="A14580" s="4"/>
    </row>
    <row r="14581" spans="1:1" x14ac:dyDescent="0.2">
      <c r="A14581" s="4"/>
    </row>
    <row r="14582" spans="1:1" x14ac:dyDescent="0.2">
      <c r="A14582" s="4"/>
    </row>
    <row r="14583" spans="1:1" x14ac:dyDescent="0.2">
      <c r="A14583" s="4"/>
    </row>
    <row r="14584" spans="1:1" x14ac:dyDescent="0.2">
      <c r="A14584" s="4"/>
    </row>
    <row r="14585" spans="1:1" x14ac:dyDescent="0.2">
      <c r="A14585" s="4"/>
    </row>
    <row r="14586" spans="1:1" x14ac:dyDescent="0.2">
      <c r="A14586" s="4"/>
    </row>
    <row r="14587" spans="1:1" x14ac:dyDescent="0.2">
      <c r="A14587" s="4"/>
    </row>
    <row r="14588" spans="1:1" x14ac:dyDescent="0.2">
      <c r="A14588" s="4"/>
    </row>
    <row r="14589" spans="1:1" x14ac:dyDescent="0.2">
      <c r="A14589" s="4"/>
    </row>
    <row r="14590" spans="1:1" x14ac:dyDescent="0.2">
      <c r="A14590" s="4"/>
    </row>
    <row r="14591" spans="1:1" x14ac:dyDescent="0.2">
      <c r="A14591" s="4"/>
    </row>
    <row r="14592" spans="1:1" x14ac:dyDescent="0.2">
      <c r="A14592" s="4"/>
    </row>
    <row r="14593" spans="1:1" x14ac:dyDescent="0.2">
      <c r="A14593" s="4"/>
    </row>
    <row r="14594" spans="1:1" x14ac:dyDescent="0.2">
      <c r="A14594" s="4"/>
    </row>
    <row r="14595" spans="1:1" x14ac:dyDescent="0.2">
      <c r="A14595" s="4"/>
    </row>
    <row r="14596" spans="1:1" x14ac:dyDescent="0.2">
      <c r="A14596" s="4"/>
    </row>
    <row r="14597" spans="1:1" x14ac:dyDescent="0.2">
      <c r="A14597" s="4"/>
    </row>
    <row r="14598" spans="1:1" x14ac:dyDescent="0.2">
      <c r="A14598" s="4"/>
    </row>
    <row r="14599" spans="1:1" x14ac:dyDescent="0.2">
      <c r="A14599" s="4"/>
    </row>
    <row r="14600" spans="1:1" x14ac:dyDescent="0.2">
      <c r="A14600" s="4"/>
    </row>
    <row r="14601" spans="1:1" x14ac:dyDescent="0.2">
      <c r="A14601" s="4"/>
    </row>
    <row r="14602" spans="1:1" x14ac:dyDescent="0.2">
      <c r="A14602" s="4"/>
    </row>
    <row r="14603" spans="1:1" x14ac:dyDescent="0.2">
      <c r="A14603" s="4"/>
    </row>
    <row r="14604" spans="1:1" x14ac:dyDescent="0.2">
      <c r="A14604" s="4"/>
    </row>
    <row r="14605" spans="1:1" x14ac:dyDescent="0.2">
      <c r="A14605" s="4"/>
    </row>
    <row r="14606" spans="1:1" x14ac:dyDescent="0.2">
      <c r="A14606" s="4"/>
    </row>
    <row r="14607" spans="1:1" x14ac:dyDescent="0.2">
      <c r="A14607" s="4"/>
    </row>
    <row r="14608" spans="1:1" x14ac:dyDescent="0.2">
      <c r="A14608" s="4"/>
    </row>
    <row r="14609" spans="1:1" x14ac:dyDescent="0.2">
      <c r="A14609" s="4"/>
    </row>
    <row r="14610" spans="1:1" x14ac:dyDescent="0.2">
      <c r="A14610" s="4"/>
    </row>
    <row r="14611" spans="1:1" x14ac:dyDescent="0.2">
      <c r="A14611" s="4"/>
    </row>
    <row r="14612" spans="1:1" x14ac:dyDescent="0.2">
      <c r="A14612" s="4"/>
    </row>
    <row r="14613" spans="1:1" x14ac:dyDescent="0.2">
      <c r="A14613" s="4"/>
    </row>
    <row r="14614" spans="1:1" x14ac:dyDescent="0.2">
      <c r="A14614" s="4"/>
    </row>
    <row r="14615" spans="1:1" x14ac:dyDescent="0.2">
      <c r="A14615" s="4"/>
    </row>
    <row r="14616" spans="1:1" x14ac:dyDescent="0.2">
      <c r="A14616" s="4"/>
    </row>
    <row r="14617" spans="1:1" x14ac:dyDescent="0.2">
      <c r="A14617" s="4"/>
    </row>
    <row r="14618" spans="1:1" x14ac:dyDescent="0.2">
      <c r="A14618" s="4"/>
    </row>
    <row r="14619" spans="1:1" x14ac:dyDescent="0.2">
      <c r="A14619" s="4"/>
    </row>
    <row r="14620" spans="1:1" x14ac:dyDescent="0.2">
      <c r="A14620" s="4"/>
    </row>
    <row r="14621" spans="1:1" x14ac:dyDescent="0.2">
      <c r="A14621" s="4"/>
    </row>
    <row r="14622" spans="1:1" x14ac:dyDescent="0.2">
      <c r="A14622" s="4"/>
    </row>
    <row r="14623" spans="1:1" x14ac:dyDescent="0.2">
      <c r="A14623" s="4"/>
    </row>
    <row r="14624" spans="1:1" x14ac:dyDescent="0.2">
      <c r="A14624" s="4"/>
    </row>
    <row r="14625" spans="1:1" x14ac:dyDescent="0.2">
      <c r="A14625" s="4"/>
    </row>
    <row r="14626" spans="1:1" x14ac:dyDescent="0.2">
      <c r="A14626" s="4"/>
    </row>
    <row r="14627" spans="1:1" x14ac:dyDescent="0.2">
      <c r="A14627" s="4"/>
    </row>
    <row r="14628" spans="1:1" x14ac:dyDescent="0.2">
      <c r="A14628" s="4"/>
    </row>
    <row r="14629" spans="1:1" x14ac:dyDescent="0.2">
      <c r="A14629" s="4"/>
    </row>
    <row r="14630" spans="1:1" x14ac:dyDescent="0.2">
      <c r="A14630" s="4"/>
    </row>
    <row r="14631" spans="1:1" x14ac:dyDescent="0.2">
      <c r="A14631" s="4"/>
    </row>
    <row r="14632" spans="1:1" x14ac:dyDescent="0.2">
      <c r="A14632" s="4"/>
    </row>
    <row r="14633" spans="1:1" x14ac:dyDescent="0.2">
      <c r="A14633" s="4"/>
    </row>
    <row r="14634" spans="1:1" x14ac:dyDescent="0.2">
      <c r="A14634" s="4"/>
    </row>
    <row r="14635" spans="1:1" x14ac:dyDescent="0.2">
      <c r="A14635" s="4"/>
    </row>
    <row r="14636" spans="1:1" x14ac:dyDescent="0.2">
      <c r="A14636" s="4"/>
    </row>
    <row r="14637" spans="1:1" x14ac:dyDescent="0.2">
      <c r="A14637" s="4"/>
    </row>
    <row r="14638" spans="1:1" x14ac:dyDescent="0.2">
      <c r="A14638" s="4"/>
    </row>
    <row r="14639" spans="1:1" x14ac:dyDescent="0.2">
      <c r="A14639" s="4"/>
    </row>
    <row r="14640" spans="1:1" x14ac:dyDescent="0.2">
      <c r="A14640" s="4"/>
    </row>
    <row r="14641" spans="1:1" x14ac:dyDescent="0.2">
      <c r="A14641" s="4"/>
    </row>
    <row r="14642" spans="1:1" x14ac:dyDescent="0.2">
      <c r="A14642" s="4"/>
    </row>
    <row r="14643" spans="1:1" x14ac:dyDescent="0.2">
      <c r="A14643" s="4"/>
    </row>
    <row r="14644" spans="1:1" x14ac:dyDescent="0.2">
      <c r="A14644" s="4"/>
    </row>
    <row r="14645" spans="1:1" x14ac:dyDescent="0.2">
      <c r="A14645" s="4"/>
    </row>
    <row r="14646" spans="1:1" x14ac:dyDescent="0.2">
      <c r="A14646" s="4"/>
    </row>
    <row r="14647" spans="1:1" x14ac:dyDescent="0.2">
      <c r="A14647" s="4"/>
    </row>
    <row r="14648" spans="1:1" x14ac:dyDescent="0.2">
      <c r="A14648" s="4"/>
    </row>
    <row r="14649" spans="1:1" x14ac:dyDescent="0.2">
      <c r="A14649" s="4"/>
    </row>
    <row r="14650" spans="1:1" x14ac:dyDescent="0.2">
      <c r="A14650" s="4"/>
    </row>
    <row r="14651" spans="1:1" x14ac:dyDescent="0.2">
      <c r="A14651" s="4"/>
    </row>
    <row r="14652" spans="1:1" x14ac:dyDescent="0.2">
      <c r="A14652" s="4"/>
    </row>
    <row r="14653" spans="1:1" x14ac:dyDescent="0.2">
      <c r="A14653" s="4"/>
    </row>
    <row r="14654" spans="1:1" x14ac:dyDescent="0.2">
      <c r="A14654" s="4"/>
    </row>
    <row r="14655" spans="1:1" x14ac:dyDescent="0.2">
      <c r="A14655" s="4"/>
    </row>
    <row r="14656" spans="1:1" x14ac:dyDescent="0.2">
      <c r="A14656" s="4"/>
    </row>
    <row r="14657" spans="1:1" x14ac:dyDescent="0.2">
      <c r="A14657" s="4"/>
    </row>
    <row r="14658" spans="1:1" x14ac:dyDescent="0.2">
      <c r="A14658" s="4"/>
    </row>
    <row r="14659" spans="1:1" x14ac:dyDescent="0.2">
      <c r="A14659" s="4"/>
    </row>
    <row r="14660" spans="1:1" x14ac:dyDescent="0.2">
      <c r="A14660" s="4"/>
    </row>
    <row r="14661" spans="1:1" x14ac:dyDescent="0.2">
      <c r="A14661" s="4"/>
    </row>
    <row r="14662" spans="1:1" x14ac:dyDescent="0.2">
      <c r="A14662" s="4"/>
    </row>
    <row r="14663" spans="1:1" x14ac:dyDescent="0.2">
      <c r="A14663" s="4"/>
    </row>
    <row r="14664" spans="1:1" x14ac:dyDescent="0.2">
      <c r="A14664" s="4"/>
    </row>
    <row r="14665" spans="1:1" x14ac:dyDescent="0.2">
      <c r="A14665" s="4"/>
    </row>
    <row r="14666" spans="1:1" x14ac:dyDescent="0.2">
      <c r="A14666" s="4"/>
    </row>
    <row r="14667" spans="1:1" x14ac:dyDescent="0.2">
      <c r="A14667" s="4"/>
    </row>
    <row r="14668" spans="1:1" x14ac:dyDescent="0.2">
      <c r="A14668" s="4"/>
    </row>
    <row r="14669" spans="1:1" x14ac:dyDescent="0.2">
      <c r="A14669" s="4"/>
    </row>
    <row r="14670" spans="1:1" x14ac:dyDescent="0.2">
      <c r="A14670" s="4"/>
    </row>
    <row r="14671" spans="1:1" x14ac:dyDescent="0.2">
      <c r="A14671" s="4"/>
    </row>
    <row r="14672" spans="1:1" x14ac:dyDescent="0.2">
      <c r="A14672" s="4"/>
    </row>
    <row r="14673" spans="1:1" x14ac:dyDescent="0.2">
      <c r="A14673" s="4"/>
    </row>
    <row r="14674" spans="1:1" x14ac:dyDescent="0.2">
      <c r="A14674" s="4"/>
    </row>
    <row r="14675" spans="1:1" x14ac:dyDescent="0.2">
      <c r="A14675" s="4"/>
    </row>
    <row r="14676" spans="1:1" x14ac:dyDescent="0.2">
      <c r="A14676" s="4"/>
    </row>
    <row r="14677" spans="1:1" x14ac:dyDescent="0.2">
      <c r="A14677" s="4"/>
    </row>
    <row r="14678" spans="1:1" x14ac:dyDescent="0.2">
      <c r="A14678" s="4"/>
    </row>
    <row r="14679" spans="1:1" x14ac:dyDescent="0.2">
      <c r="A14679" s="4"/>
    </row>
    <row r="14680" spans="1:1" x14ac:dyDescent="0.2">
      <c r="A14680" s="4"/>
    </row>
    <row r="14681" spans="1:1" x14ac:dyDescent="0.2">
      <c r="A14681" s="4"/>
    </row>
    <row r="14682" spans="1:1" x14ac:dyDescent="0.2">
      <c r="A14682" s="4"/>
    </row>
    <row r="14683" spans="1:1" x14ac:dyDescent="0.2">
      <c r="A14683" s="4"/>
    </row>
    <row r="14684" spans="1:1" x14ac:dyDescent="0.2">
      <c r="A14684" s="4"/>
    </row>
    <row r="14685" spans="1:1" x14ac:dyDescent="0.2">
      <c r="A14685" s="4"/>
    </row>
    <row r="14686" spans="1:1" x14ac:dyDescent="0.2">
      <c r="A14686" s="4"/>
    </row>
    <row r="14687" spans="1:1" x14ac:dyDescent="0.2">
      <c r="A14687" s="4"/>
    </row>
    <row r="14688" spans="1:1" x14ac:dyDescent="0.2">
      <c r="A14688" s="4"/>
    </row>
    <row r="14689" spans="1:1" x14ac:dyDescent="0.2">
      <c r="A14689" s="4"/>
    </row>
    <row r="14690" spans="1:1" x14ac:dyDescent="0.2">
      <c r="A14690" s="4"/>
    </row>
    <row r="14691" spans="1:1" x14ac:dyDescent="0.2">
      <c r="A14691" s="4"/>
    </row>
    <row r="14692" spans="1:1" x14ac:dyDescent="0.2">
      <c r="A14692" s="4"/>
    </row>
    <row r="14693" spans="1:1" x14ac:dyDescent="0.2">
      <c r="A14693" s="4"/>
    </row>
    <row r="14694" spans="1:1" x14ac:dyDescent="0.2">
      <c r="A14694" s="4"/>
    </row>
    <row r="14695" spans="1:1" x14ac:dyDescent="0.2">
      <c r="A14695" s="4"/>
    </row>
    <row r="14696" spans="1:1" x14ac:dyDescent="0.2">
      <c r="A14696" s="4"/>
    </row>
    <row r="14697" spans="1:1" x14ac:dyDescent="0.2">
      <c r="A14697" s="4"/>
    </row>
    <row r="14698" spans="1:1" x14ac:dyDescent="0.2">
      <c r="A14698" s="4"/>
    </row>
    <row r="14699" spans="1:1" x14ac:dyDescent="0.2">
      <c r="A14699" s="4"/>
    </row>
    <row r="14700" spans="1:1" x14ac:dyDescent="0.2">
      <c r="A14700" s="4"/>
    </row>
    <row r="14701" spans="1:1" x14ac:dyDescent="0.2">
      <c r="A14701" s="4"/>
    </row>
    <row r="14702" spans="1:1" x14ac:dyDescent="0.2">
      <c r="A14702" s="4"/>
    </row>
    <row r="14703" spans="1:1" x14ac:dyDescent="0.2">
      <c r="A14703" s="4"/>
    </row>
    <row r="14704" spans="1:1" x14ac:dyDescent="0.2">
      <c r="A14704" s="4"/>
    </row>
    <row r="14705" spans="1:1" x14ac:dyDescent="0.2">
      <c r="A14705" s="4"/>
    </row>
    <row r="14706" spans="1:1" x14ac:dyDescent="0.2">
      <c r="A14706" s="4"/>
    </row>
    <row r="14707" spans="1:1" x14ac:dyDescent="0.2">
      <c r="A14707" s="4"/>
    </row>
    <row r="14708" spans="1:1" x14ac:dyDescent="0.2">
      <c r="A14708" s="4"/>
    </row>
    <row r="14709" spans="1:1" x14ac:dyDescent="0.2">
      <c r="A14709" s="4"/>
    </row>
    <row r="14710" spans="1:1" x14ac:dyDescent="0.2">
      <c r="A14710" s="4"/>
    </row>
    <row r="14711" spans="1:1" x14ac:dyDescent="0.2">
      <c r="A14711" s="4"/>
    </row>
    <row r="14712" spans="1:1" x14ac:dyDescent="0.2">
      <c r="A14712" s="4"/>
    </row>
    <row r="14713" spans="1:1" x14ac:dyDescent="0.2">
      <c r="A14713" s="4"/>
    </row>
    <row r="14714" spans="1:1" x14ac:dyDescent="0.2">
      <c r="A14714" s="4"/>
    </row>
    <row r="14715" spans="1:1" x14ac:dyDescent="0.2">
      <c r="A14715" s="4"/>
    </row>
    <row r="14716" spans="1:1" x14ac:dyDescent="0.2">
      <c r="A14716" s="4"/>
    </row>
    <row r="14717" spans="1:1" x14ac:dyDescent="0.2">
      <c r="A14717" s="4"/>
    </row>
    <row r="14718" spans="1:1" x14ac:dyDescent="0.2">
      <c r="A14718" s="4"/>
    </row>
    <row r="14719" spans="1:1" x14ac:dyDescent="0.2">
      <c r="A14719" s="4"/>
    </row>
    <row r="14720" spans="1:1" x14ac:dyDescent="0.2">
      <c r="A14720" s="4"/>
    </row>
    <row r="14721" spans="1:1" x14ac:dyDescent="0.2">
      <c r="A14721" s="4"/>
    </row>
    <row r="14722" spans="1:1" x14ac:dyDescent="0.2">
      <c r="A14722" s="4"/>
    </row>
    <row r="14723" spans="1:1" x14ac:dyDescent="0.2">
      <c r="A14723" s="4"/>
    </row>
    <row r="14724" spans="1:1" x14ac:dyDescent="0.2">
      <c r="A14724" s="4"/>
    </row>
    <row r="14725" spans="1:1" x14ac:dyDescent="0.2">
      <c r="A14725" s="4"/>
    </row>
    <row r="14726" spans="1:1" x14ac:dyDescent="0.2">
      <c r="A14726" s="4"/>
    </row>
    <row r="14727" spans="1:1" x14ac:dyDescent="0.2">
      <c r="A14727" s="4"/>
    </row>
    <row r="14728" spans="1:1" x14ac:dyDescent="0.2">
      <c r="A14728" s="4"/>
    </row>
    <row r="14729" spans="1:1" x14ac:dyDescent="0.2">
      <c r="A14729" s="4"/>
    </row>
    <row r="14730" spans="1:1" x14ac:dyDescent="0.2">
      <c r="A14730" s="4"/>
    </row>
    <row r="14731" spans="1:1" x14ac:dyDescent="0.2">
      <c r="A14731" s="4"/>
    </row>
    <row r="14732" spans="1:1" x14ac:dyDescent="0.2">
      <c r="A14732" s="4"/>
    </row>
    <row r="14733" spans="1:1" x14ac:dyDescent="0.2">
      <c r="A14733" s="4"/>
    </row>
    <row r="14734" spans="1:1" x14ac:dyDescent="0.2">
      <c r="A14734" s="4"/>
    </row>
    <row r="14735" spans="1:1" x14ac:dyDescent="0.2">
      <c r="A14735" s="4"/>
    </row>
    <row r="14736" spans="1:1" x14ac:dyDescent="0.2">
      <c r="A14736" s="4"/>
    </row>
    <row r="14737" spans="1:1" x14ac:dyDescent="0.2">
      <c r="A14737" s="4"/>
    </row>
    <row r="14738" spans="1:1" x14ac:dyDescent="0.2">
      <c r="A14738" s="4"/>
    </row>
    <row r="14739" spans="1:1" x14ac:dyDescent="0.2">
      <c r="A14739" s="4"/>
    </row>
    <row r="14740" spans="1:1" x14ac:dyDescent="0.2">
      <c r="A14740" s="4"/>
    </row>
    <row r="14741" spans="1:1" x14ac:dyDescent="0.2">
      <c r="A14741" s="4"/>
    </row>
    <row r="14742" spans="1:1" x14ac:dyDescent="0.2">
      <c r="A14742" s="4"/>
    </row>
    <row r="14743" spans="1:1" x14ac:dyDescent="0.2">
      <c r="A14743" s="4"/>
    </row>
    <row r="14744" spans="1:1" x14ac:dyDescent="0.2">
      <c r="A14744" s="4"/>
    </row>
    <row r="14745" spans="1:1" x14ac:dyDescent="0.2">
      <c r="A14745" s="4"/>
    </row>
    <row r="14746" spans="1:1" x14ac:dyDescent="0.2">
      <c r="A14746" s="4"/>
    </row>
    <row r="14747" spans="1:1" x14ac:dyDescent="0.2">
      <c r="A14747" s="4"/>
    </row>
    <row r="14748" spans="1:1" x14ac:dyDescent="0.2">
      <c r="A14748" s="4"/>
    </row>
    <row r="14749" spans="1:1" x14ac:dyDescent="0.2">
      <c r="A14749" s="4"/>
    </row>
    <row r="14750" spans="1:1" x14ac:dyDescent="0.2">
      <c r="A14750" s="4"/>
    </row>
    <row r="14751" spans="1:1" x14ac:dyDescent="0.2">
      <c r="A14751" s="4"/>
    </row>
    <row r="14752" spans="1:1" x14ac:dyDescent="0.2">
      <c r="A14752" s="4"/>
    </row>
    <row r="14753" spans="1:1" x14ac:dyDescent="0.2">
      <c r="A14753" s="4"/>
    </row>
    <row r="14754" spans="1:1" x14ac:dyDescent="0.2">
      <c r="A14754" s="4"/>
    </row>
    <row r="14755" spans="1:1" x14ac:dyDescent="0.2">
      <c r="A14755" s="4"/>
    </row>
    <row r="14756" spans="1:1" x14ac:dyDescent="0.2">
      <c r="A14756" s="4"/>
    </row>
    <row r="14757" spans="1:1" x14ac:dyDescent="0.2">
      <c r="A14757" s="4"/>
    </row>
    <row r="14758" spans="1:1" x14ac:dyDescent="0.2">
      <c r="A14758" s="4"/>
    </row>
    <row r="14759" spans="1:1" x14ac:dyDescent="0.2">
      <c r="A14759" s="4"/>
    </row>
    <row r="14760" spans="1:1" x14ac:dyDescent="0.2">
      <c r="A14760" s="4"/>
    </row>
    <row r="14761" spans="1:1" x14ac:dyDescent="0.2">
      <c r="A14761" s="4"/>
    </row>
    <row r="14762" spans="1:1" x14ac:dyDescent="0.2">
      <c r="A14762" s="4"/>
    </row>
    <row r="14763" spans="1:1" x14ac:dyDescent="0.2">
      <c r="A14763" s="4"/>
    </row>
    <row r="14764" spans="1:1" x14ac:dyDescent="0.2">
      <c r="A14764" s="4"/>
    </row>
    <row r="14765" spans="1:1" x14ac:dyDescent="0.2">
      <c r="A14765" s="4"/>
    </row>
    <row r="14766" spans="1:1" x14ac:dyDescent="0.2">
      <c r="A14766" s="4"/>
    </row>
    <row r="14767" spans="1:1" x14ac:dyDescent="0.2">
      <c r="A14767" s="4"/>
    </row>
    <row r="14768" spans="1:1" x14ac:dyDescent="0.2">
      <c r="A14768" s="4"/>
    </row>
    <row r="14769" spans="1:1" x14ac:dyDescent="0.2">
      <c r="A14769" s="4"/>
    </row>
    <row r="14770" spans="1:1" x14ac:dyDescent="0.2">
      <c r="A14770" s="4"/>
    </row>
    <row r="14771" spans="1:1" x14ac:dyDescent="0.2">
      <c r="A14771" s="4"/>
    </row>
    <row r="14772" spans="1:1" x14ac:dyDescent="0.2">
      <c r="A14772" s="4"/>
    </row>
    <row r="14773" spans="1:1" x14ac:dyDescent="0.2">
      <c r="A14773" s="4"/>
    </row>
    <row r="14774" spans="1:1" x14ac:dyDescent="0.2">
      <c r="A14774" s="4"/>
    </row>
    <row r="14775" spans="1:1" x14ac:dyDescent="0.2">
      <c r="A14775" s="4"/>
    </row>
    <row r="14776" spans="1:1" x14ac:dyDescent="0.2">
      <c r="A14776" s="4"/>
    </row>
    <row r="14777" spans="1:1" x14ac:dyDescent="0.2">
      <c r="A14777" s="4"/>
    </row>
    <row r="14778" spans="1:1" x14ac:dyDescent="0.2">
      <c r="A14778" s="4"/>
    </row>
    <row r="14779" spans="1:1" x14ac:dyDescent="0.2">
      <c r="A14779" s="4"/>
    </row>
    <row r="14780" spans="1:1" x14ac:dyDescent="0.2">
      <c r="A14780" s="4"/>
    </row>
    <row r="14781" spans="1:1" x14ac:dyDescent="0.2">
      <c r="A14781" s="4"/>
    </row>
    <row r="14782" spans="1:1" x14ac:dyDescent="0.2">
      <c r="A14782" s="4"/>
    </row>
    <row r="14783" spans="1:1" x14ac:dyDescent="0.2">
      <c r="A14783" s="4"/>
    </row>
    <row r="14784" spans="1:1" x14ac:dyDescent="0.2">
      <c r="A14784" s="4"/>
    </row>
    <row r="14785" spans="1:1" x14ac:dyDescent="0.2">
      <c r="A14785" s="4"/>
    </row>
    <row r="14786" spans="1:1" x14ac:dyDescent="0.2">
      <c r="A14786" s="4"/>
    </row>
    <row r="14787" spans="1:1" x14ac:dyDescent="0.2">
      <c r="A14787" s="4"/>
    </row>
    <row r="14788" spans="1:1" x14ac:dyDescent="0.2">
      <c r="A14788" s="4"/>
    </row>
    <row r="14789" spans="1:1" x14ac:dyDescent="0.2">
      <c r="A14789" s="4"/>
    </row>
    <row r="14790" spans="1:1" x14ac:dyDescent="0.2">
      <c r="A14790" s="4"/>
    </row>
    <row r="14791" spans="1:1" x14ac:dyDescent="0.2">
      <c r="A14791" s="4"/>
    </row>
    <row r="14792" spans="1:1" x14ac:dyDescent="0.2">
      <c r="A14792" s="4"/>
    </row>
    <row r="14793" spans="1:1" x14ac:dyDescent="0.2">
      <c r="A14793" s="4"/>
    </row>
    <row r="14794" spans="1:1" x14ac:dyDescent="0.2">
      <c r="A14794" s="4"/>
    </row>
    <row r="14795" spans="1:1" x14ac:dyDescent="0.2">
      <c r="A14795" s="4"/>
    </row>
    <row r="14796" spans="1:1" x14ac:dyDescent="0.2">
      <c r="A14796" s="4"/>
    </row>
    <row r="14797" spans="1:1" x14ac:dyDescent="0.2">
      <c r="A14797" s="4"/>
    </row>
    <row r="14798" spans="1:1" x14ac:dyDescent="0.2">
      <c r="A14798" s="4"/>
    </row>
    <row r="14799" spans="1:1" x14ac:dyDescent="0.2">
      <c r="A14799" s="4"/>
    </row>
    <row r="14800" spans="1:1" x14ac:dyDescent="0.2">
      <c r="A14800" s="4"/>
    </row>
    <row r="14801" spans="1:1" x14ac:dyDescent="0.2">
      <c r="A14801" s="4"/>
    </row>
    <row r="14802" spans="1:1" x14ac:dyDescent="0.2">
      <c r="A14802" s="4"/>
    </row>
    <row r="14803" spans="1:1" x14ac:dyDescent="0.2">
      <c r="A14803" s="4"/>
    </row>
    <row r="14804" spans="1:1" x14ac:dyDescent="0.2">
      <c r="A14804" s="4"/>
    </row>
    <row r="14805" spans="1:1" x14ac:dyDescent="0.2">
      <c r="A14805" s="4"/>
    </row>
    <row r="14806" spans="1:1" x14ac:dyDescent="0.2">
      <c r="A14806" s="4"/>
    </row>
    <row r="14807" spans="1:1" x14ac:dyDescent="0.2">
      <c r="A14807" s="4"/>
    </row>
    <row r="14808" spans="1:1" x14ac:dyDescent="0.2">
      <c r="A14808" s="4"/>
    </row>
    <row r="14809" spans="1:1" x14ac:dyDescent="0.2">
      <c r="A14809" s="4"/>
    </row>
    <row r="14810" spans="1:1" x14ac:dyDescent="0.2">
      <c r="A14810" s="4"/>
    </row>
    <row r="14811" spans="1:1" x14ac:dyDescent="0.2">
      <c r="A14811" s="4"/>
    </row>
    <row r="14812" spans="1:1" x14ac:dyDescent="0.2">
      <c r="A14812" s="4"/>
    </row>
    <row r="14813" spans="1:1" x14ac:dyDescent="0.2">
      <c r="A14813" s="4"/>
    </row>
    <row r="14814" spans="1:1" x14ac:dyDescent="0.2">
      <c r="A14814" s="4"/>
    </row>
    <row r="14815" spans="1:1" x14ac:dyDescent="0.2">
      <c r="A14815" s="4"/>
    </row>
    <row r="14816" spans="1:1" x14ac:dyDescent="0.2">
      <c r="A14816" s="4"/>
    </row>
    <row r="14817" spans="1:1" x14ac:dyDescent="0.2">
      <c r="A14817" s="4"/>
    </row>
    <row r="14818" spans="1:1" x14ac:dyDescent="0.2">
      <c r="A14818" s="4"/>
    </row>
    <row r="14819" spans="1:1" x14ac:dyDescent="0.2">
      <c r="A14819" s="4"/>
    </row>
    <row r="14820" spans="1:1" x14ac:dyDescent="0.2">
      <c r="A14820" s="4"/>
    </row>
    <row r="14821" spans="1:1" x14ac:dyDescent="0.2">
      <c r="A14821" s="4"/>
    </row>
    <row r="14822" spans="1:1" x14ac:dyDescent="0.2">
      <c r="A14822" s="4"/>
    </row>
    <row r="14823" spans="1:1" x14ac:dyDescent="0.2">
      <c r="A14823" s="4"/>
    </row>
    <row r="14824" spans="1:1" x14ac:dyDescent="0.2">
      <c r="A14824" s="4"/>
    </row>
    <row r="14825" spans="1:1" x14ac:dyDescent="0.2">
      <c r="A14825" s="4"/>
    </row>
    <row r="14826" spans="1:1" x14ac:dyDescent="0.2">
      <c r="A14826" s="4"/>
    </row>
    <row r="14827" spans="1:1" x14ac:dyDescent="0.2">
      <c r="A14827" s="4"/>
    </row>
    <row r="14828" spans="1:1" x14ac:dyDescent="0.2">
      <c r="A14828" s="4"/>
    </row>
    <row r="14829" spans="1:1" x14ac:dyDescent="0.2">
      <c r="A14829" s="4"/>
    </row>
    <row r="14830" spans="1:1" x14ac:dyDescent="0.2">
      <c r="A14830" s="4"/>
    </row>
    <row r="14831" spans="1:1" x14ac:dyDescent="0.2">
      <c r="A14831" s="4"/>
    </row>
    <row r="14832" spans="1:1" x14ac:dyDescent="0.2">
      <c r="A14832" s="4"/>
    </row>
    <row r="14833" spans="1:1" x14ac:dyDescent="0.2">
      <c r="A14833" s="4"/>
    </row>
    <row r="14834" spans="1:1" x14ac:dyDescent="0.2">
      <c r="A14834" s="4"/>
    </row>
    <row r="14835" spans="1:1" x14ac:dyDescent="0.2">
      <c r="A14835" s="4"/>
    </row>
    <row r="14836" spans="1:1" x14ac:dyDescent="0.2">
      <c r="A14836" s="4"/>
    </row>
    <row r="14837" spans="1:1" x14ac:dyDescent="0.2">
      <c r="A14837" s="4"/>
    </row>
    <row r="14838" spans="1:1" x14ac:dyDescent="0.2">
      <c r="A14838" s="4"/>
    </row>
    <row r="14839" spans="1:1" x14ac:dyDescent="0.2">
      <c r="A14839" s="4"/>
    </row>
    <row r="14840" spans="1:1" x14ac:dyDescent="0.2">
      <c r="A14840" s="4"/>
    </row>
    <row r="14841" spans="1:1" x14ac:dyDescent="0.2">
      <c r="A14841" s="4"/>
    </row>
    <row r="14842" spans="1:1" x14ac:dyDescent="0.2">
      <c r="A14842" s="4"/>
    </row>
    <row r="14843" spans="1:1" x14ac:dyDescent="0.2">
      <c r="A14843" s="4"/>
    </row>
    <row r="14844" spans="1:1" x14ac:dyDescent="0.2">
      <c r="A14844" s="4"/>
    </row>
    <row r="14845" spans="1:1" x14ac:dyDescent="0.2">
      <c r="A14845" s="4"/>
    </row>
    <row r="14846" spans="1:1" x14ac:dyDescent="0.2">
      <c r="A14846" s="4"/>
    </row>
    <row r="14847" spans="1:1" x14ac:dyDescent="0.2">
      <c r="A14847" s="4"/>
    </row>
    <row r="14848" spans="1:1" x14ac:dyDescent="0.2">
      <c r="A14848" s="4"/>
    </row>
    <row r="14849" spans="1:1" x14ac:dyDescent="0.2">
      <c r="A14849" s="4"/>
    </row>
    <row r="14850" spans="1:1" x14ac:dyDescent="0.2">
      <c r="A14850" s="4"/>
    </row>
    <row r="14851" spans="1:1" x14ac:dyDescent="0.2">
      <c r="A14851" s="4"/>
    </row>
    <row r="14852" spans="1:1" x14ac:dyDescent="0.2">
      <c r="A14852" s="4"/>
    </row>
    <row r="14853" spans="1:1" x14ac:dyDescent="0.2">
      <c r="A14853" s="4"/>
    </row>
    <row r="14854" spans="1:1" x14ac:dyDescent="0.2">
      <c r="A14854" s="4"/>
    </row>
    <row r="14855" spans="1:1" x14ac:dyDescent="0.2">
      <c r="A14855" s="4"/>
    </row>
    <row r="14856" spans="1:1" x14ac:dyDescent="0.2">
      <c r="A14856" s="4"/>
    </row>
    <row r="14857" spans="1:1" x14ac:dyDescent="0.2">
      <c r="A14857" s="4"/>
    </row>
    <row r="14858" spans="1:1" x14ac:dyDescent="0.2">
      <c r="A14858" s="4"/>
    </row>
    <row r="14859" spans="1:1" x14ac:dyDescent="0.2">
      <c r="A14859" s="4"/>
    </row>
    <row r="14860" spans="1:1" x14ac:dyDescent="0.2">
      <c r="A14860" s="4"/>
    </row>
    <row r="14861" spans="1:1" x14ac:dyDescent="0.2">
      <c r="A14861" s="4"/>
    </row>
    <row r="14862" spans="1:1" x14ac:dyDescent="0.2">
      <c r="A14862" s="4"/>
    </row>
    <row r="14863" spans="1:1" x14ac:dyDescent="0.2">
      <c r="A14863" s="4"/>
    </row>
    <row r="14864" spans="1:1" x14ac:dyDescent="0.2">
      <c r="A14864" s="4"/>
    </row>
    <row r="14865" spans="1:1" x14ac:dyDescent="0.2">
      <c r="A14865" s="4"/>
    </row>
    <row r="14866" spans="1:1" x14ac:dyDescent="0.2">
      <c r="A14866" s="4"/>
    </row>
    <row r="14867" spans="1:1" x14ac:dyDescent="0.2">
      <c r="A14867" s="4"/>
    </row>
    <row r="14868" spans="1:1" x14ac:dyDescent="0.2">
      <c r="A14868" s="4"/>
    </row>
    <row r="14869" spans="1:1" x14ac:dyDescent="0.2">
      <c r="A14869" s="4"/>
    </row>
    <row r="14870" spans="1:1" x14ac:dyDescent="0.2">
      <c r="A14870" s="4"/>
    </row>
    <row r="14871" spans="1:1" x14ac:dyDescent="0.2">
      <c r="A14871" s="4"/>
    </row>
    <row r="14872" spans="1:1" x14ac:dyDescent="0.2">
      <c r="A14872" s="4"/>
    </row>
    <row r="14873" spans="1:1" x14ac:dyDescent="0.2">
      <c r="A14873" s="4"/>
    </row>
    <row r="14874" spans="1:1" x14ac:dyDescent="0.2">
      <c r="A14874" s="4"/>
    </row>
    <row r="14875" spans="1:1" x14ac:dyDescent="0.2">
      <c r="A14875" s="4"/>
    </row>
    <row r="14876" spans="1:1" x14ac:dyDescent="0.2">
      <c r="A14876" s="4"/>
    </row>
    <row r="14877" spans="1:1" x14ac:dyDescent="0.2">
      <c r="A14877" s="4"/>
    </row>
    <row r="14878" spans="1:1" x14ac:dyDescent="0.2">
      <c r="A14878" s="4"/>
    </row>
    <row r="14879" spans="1:1" x14ac:dyDescent="0.2">
      <c r="A14879" s="4"/>
    </row>
    <row r="14880" spans="1:1" x14ac:dyDescent="0.2">
      <c r="A14880" s="4"/>
    </row>
    <row r="14881" spans="1:1" x14ac:dyDescent="0.2">
      <c r="A14881" s="4"/>
    </row>
    <row r="14882" spans="1:1" x14ac:dyDescent="0.2">
      <c r="A14882" s="4"/>
    </row>
    <row r="14883" spans="1:1" x14ac:dyDescent="0.2">
      <c r="A14883" s="4"/>
    </row>
    <row r="14884" spans="1:1" x14ac:dyDescent="0.2">
      <c r="A14884" s="4"/>
    </row>
    <row r="14885" spans="1:1" x14ac:dyDescent="0.2">
      <c r="A14885" s="4"/>
    </row>
    <row r="14886" spans="1:1" x14ac:dyDescent="0.2">
      <c r="A14886" s="4"/>
    </row>
    <row r="14887" spans="1:1" x14ac:dyDescent="0.2">
      <c r="A14887" s="4"/>
    </row>
    <row r="14888" spans="1:1" x14ac:dyDescent="0.2">
      <c r="A14888" s="4"/>
    </row>
    <row r="14889" spans="1:1" x14ac:dyDescent="0.2">
      <c r="A14889" s="4"/>
    </row>
    <row r="14890" spans="1:1" x14ac:dyDescent="0.2">
      <c r="A14890" s="4"/>
    </row>
    <row r="14891" spans="1:1" x14ac:dyDescent="0.2">
      <c r="A14891" s="4"/>
    </row>
    <row r="14892" spans="1:1" x14ac:dyDescent="0.2">
      <c r="A14892" s="4"/>
    </row>
    <row r="14893" spans="1:1" x14ac:dyDescent="0.2">
      <c r="A14893" s="4"/>
    </row>
    <row r="14894" spans="1:1" x14ac:dyDescent="0.2">
      <c r="A14894" s="4"/>
    </row>
    <row r="14895" spans="1:1" x14ac:dyDescent="0.2">
      <c r="A14895" s="4"/>
    </row>
    <row r="14896" spans="1:1" x14ac:dyDescent="0.2">
      <c r="A14896" s="4"/>
    </row>
    <row r="14897" spans="1:1" x14ac:dyDescent="0.2">
      <c r="A14897" s="4"/>
    </row>
    <row r="14898" spans="1:1" x14ac:dyDescent="0.2">
      <c r="A14898" s="4"/>
    </row>
    <row r="14899" spans="1:1" x14ac:dyDescent="0.2">
      <c r="A14899" s="4"/>
    </row>
    <row r="14900" spans="1:1" x14ac:dyDescent="0.2">
      <c r="A14900" s="4"/>
    </row>
    <row r="14901" spans="1:1" x14ac:dyDescent="0.2">
      <c r="A14901" s="4"/>
    </row>
    <row r="14902" spans="1:1" x14ac:dyDescent="0.2">
      <c r="A14902" s="4"/>
    </row>
    <row r="14903" spans="1:1" x14ac:dyDescent="0.2">
      <c r="A14903" s="4"/>
    </row>
    <row r="14904" spans="1:1" x14ac:dyDescent="0.2">
      <c r="A14904" s="4"/>
    </row>
    <row r="14905" spans="1:1" x14ac:dyDescent="0.2">
      <c r="A14905" s="4"/>
    </row>
    <row r="14906" spans="1:1" x14ac:dyDescent="0.2">
      <c r="A14906" s="4"/>
    </row>
    <row r="14907" spans="1:1" x14ac:dyDescent="0.2">
      <c r="A14907" s="4"/>
    </row>
    <row r="14908" spans="1:1" x14ac:dyDescent="0.2">
      <c r="A14908" s="4"/>
    </row>
    <row r="14909" spans="1:1" x14ac:dyDescent="0.2">
      <c r="A14909" s="4"/>
    </row>
    <row r="14910" spans="1:1" x14ac:dyDescent="0.2">
      <c r="A14910" s="4"/>
    </row>
    <row r="14911" spans="1:1" x14ac:dyDescent="0.2">
      <c r="A14911" s="4"/>
    </row>
    <row r="14912" spans="1:1" x14ac:dyDescent="0.2">
      <c r="A14912" s="4"/>
    </row>
    <row r="14913" spans="1:1" x14ac:dyDescent="0.2">
      <c r="A14913" s="4"/>
    </row>
    <row r="14914" spans="1:1" x14ac:dyDescent="0.2">
      <c r="A14914" s="4"/>
    </row>
    <row r="14915" spans="1:1" x14ac:dyDescent="0.2">
      <c r="A14915" s="4"/>
    </row>
    <row r="14916" spans="1:1" x14ac:dyDescent="0.2">
      <c r="A14916" s="4"/>
    </row>
    <row r="14917" spans="1:1" x14ac:dyDescent="0.2">
      <c r="A14917" s="4"/>
    </row>
    <row r="14918" spans="1:1" x14ac:dyDescent="0.2">
      <c r="A14918" s="4"/>
    </row>
    <row r="14919" spans="1:1" x14ac:dyDescent="0.2">
      <c r="A14919" s="4"/>
    </row>
    <row r="14920" spans="1:1" x14ac:dyDescent="0.2">
      <c r="A14920" s="4"/>
    </row>
    <row r="14921" spans="1:1" x14ac:dyDescent="0.2">
      <c r="A14921" s="4"/>
    </row>
    <row r="14922" spans="1:1" x14ac:dyDescent="0.2">
      <c r="A14922" s="4"/>
    </row>
    <row r="14923" spans="1:1" x14ac:dyDescent="0.2">
      <c r="A14923" s="4"/>
    </row>
    <row r="14924" spans="1:1" x14ac:dyDescent="0.2">
      <c r="A14924" s="4"/>
    </row>
    <row r="14925" spans="1:1" x14ac:dyDescent="0.2">
      <c r="A14925" s="4"/>
    </row>
    <row r="14926" spans="1:1" x14ac:dyDescent="0.2">
      <c r="A14926" s="4"/>
    </row>
    <row r="14927" spans="1:1" x14ac:dyDescent="0.2">
      <c r="A14927" s="4"/>
    </row>
    <row r="14928" spans="1:1" x14ac:dyDescent="0.2">
      <c r="A14928" s="4"/>
    </row>
    <row r="14929" spans="1:1" x14ac:dyDescent="0.2">
      <c r="A14929" s="4"/>
    </row>
    <row r="14930" spans="1:1" x14ac:dyDescent="0.2">
      <c r="A14930" s="4"/>
    </row>
    <row r="14931" spans="1:1" x14ac:dyDescent="0.2">
      <c r="A14931" s="4"/>
    </row>
    <row r="14932" spans="1:1" x14ac:dyDescent="0.2">
      <c r="A14932" s="4"/>
    </row>
    <row r="14933" spans="1:1" x14ac:dyDescent="0.2">
      <c r="A14933" s="4"/>
    </row>
    <row r="14934" spans="1:1" x14ac:dyDescent="0.2">
      <c r="A14934" s="4"/>
    </row>
    <row r="14935" spans="1:1" x14ac:dyDescent="0.2">
      <c r="A14935" s="4"/>
    </row>
    <row r="14936" spans="1:1" x14ac:dyDescent="0.2">
      <c r="A14936" s="4"/>
    </row>
    <row r="14937" spans="1:1" x14ac:dyDescent="0.2">
      <c r="A14937" s="4"/>
    </row>
    <row r="14938" spans="1:1" x14ac:dyDescent="0.2">
      <c r="A14938" s="4"/>
    </row>
    <row r="14939" spans="1:1" x14ac:dyDescent="0.2">
      <c r="A14939" s="4"/>
    </row>
    <row r="14940" spans="1:1" x14ac:dyDescent="0.2">
      <c r="A14940" s="4"/>
    </row>
    <row r="14941" spans="1:1" x14ac:dyDescent="0.2">
      <c r="A14941" s="4"/>
    </row>
    <row r="14942" spans="1:1" x14ac:dyDescent="0.2">
      <c r="A14942" s="4"/>
    </row>
    <row r="14943" spans="1:1" x14ac:dyDescent="0.2">
      <c r="A14943" s="4"/>
    </row>
    <row r="14944" spans="1:1" x14ac:dyDescent="0.2">
      <c r="A14944" s="4"/>
    </row>
    <row r="14945" spans="1:1" x14ac:dyDescent="0.2">
      <c r="A14945" s="4"/>
    </row>
    <row r="14946" spans="1:1" x14ac:dyDescent="0.2">
      <c r="A14946" s="4"/>
    </row>
    <row r="14947" spans="1:1" x14ac:dyDescent="0.2">
      <c r="A14947" s="4"/>
    </row>
    <row r="14948" spans="1:1" x14ac:dyDescent="0.2">
      <c r="A14948" s="4"/>
    </row>
    <row r="14949" spans="1:1" x14ac:dyDescent="0.2">
      <c r="A14949" s="4"/>
    </row>
    <row r="14950" spans="1:1" x14ac:dyDescent="0.2">
      <c r="A14950" s="4"/>
    </row>
    <row r="14951" spans="1:1" x14ac:dyDescent="0.2">
      <c r="A14951" s="4"/>
    </row>
    <row r="14952" spans="1:1" x14ac:dyDescent="0.2">
      <c r="A14952" s="4"/>
    </row>
    <row r="14953" spans="1:1" x14ac:dyDescent="0.2">
      <c r="A14953" s="4"/>
    </row>
    <row r="14954" spans="1:1" x14ac:dyDescent="0.2">
      <c r="A14954" s="4"/>
    </row>
    <row r="14955" spans="1:1" x14ac:dyDescent="0.2">
      <c r="A14955" s="4"/>
    </row>
    <row r="14956" spans="1:1" x14ac:dyDescent="0.2">
      <c r="A14956" s="4"/>
    </row>
    <row r="14957" spans="1:1" x14ac:dyDescent="0.2">
      <c r="A14957" s="4"/>
    </row>
    <row r="14958" spans="1:1" x14ac:dyDescent="0.2">
      <c r="A14958" s="4"/>
    </row>
    <row r="14959" spans="1:1" x14ac:dyDescent="0.2">
      <c r="A14959" s="4"/>
    </row>
    <row r="14960" spans="1:1" x14ac:dyDescent="0.2">
      <c r="A14960" s="4"/>
    </row>
    <row r="14961" spans="1:1" x14ac:dyDescent="0.2">
      <c r="A14961" s="4"/>
    </row>
    <row r="14962" spans="1:1" x14ac:dyDescent="0.2">
      <c r="A14962" s="4"/>
    </row>
    <row r="14963" spans="1:1" x14ac:dyDescent="0.2">
      <c r="A14963" s="4"/>
    </row>
    <row r="14964" spans="1:1" x14ac:dyDescent="0.2">
      <c r="A14964" s="4"/>
    </row>
    <row r="14965" spans="1:1" x14ac:dyDescent="0.2">
      <c r="A14965" s="4"/>
    </row>
    <row r="14966" spans="1:1" x14ac:dyDescent="0.2">
      <c r="A14966" s="4"/>
    </row>
    <row r="14967" spans="1:1" x14ac:dyDescent="0.2">
      <c r="A14967" s="4"/>
    </row>
    <row r="14968" spans="1:1" x14ac:dyDescent="0.2">
      <c r="A14968" s="4"/>
    </row>
    <row r="14969" spans="1:1" x14ac:dyDescent="0.2">
      <c r="A14969" s="4"/>
    </row>
    <row r="14970" spans="1:1" x14ac:dyDescent="0.2">
      <c r="A14970" s="4"/>
    </row>
    <row r="14971" spans="1:1" x14ac:dyDescent="0.2">
      <c r="A14971" s="4"/>
    </row>
    <row r="14972" spans="1:1" x14ac:dyDescent="0.2">
      <c r="A14972" s="4"/>
    </row>
    <row r="14973" spans="1:1" x14ac:dyDescent="0.2">
      <c r="A14973" s="4"/>
    </row>
    <row r="14974" spans="1:1" x14ac:dyDescent="0.2">
      <c r="A14974" s="4"/>
    </row>
    <row r="14975" spans="1:1" x14ac:dyDescent="0.2">
      <c r="A14975" s="4"/>
    </row>
    <row r="14976" spans="1:1" x14ac:dyDescent="0.2">
      <c r="A14976" s="4"/>
    </row>
    <row r="14977" spans="1:1" x14ac:dyDescent="0.2">
      <c r="A14977" s="4"/>
    </row>
    <row r="14978" spans="1:1" x14ac:dyDescent="0.2">
      <c r="A14978" s="4"/>
    </row>
    <row r="14979" spans="1:1" x14ac:dyDescent="0.2">
      <c r="A14979" s="4"/>
    </row>
    <row r="14980" spans="1:1" x14ac:dyDescent="0.2">
      <c r="A14980" s="4"/>
    </row>
    <row r="14981" spans="1:1" x14ac:dyDescent="0.2">
      <c r="A14981" s="4"/>
    </row>
    <row r="14982" spans="1:1" x14ac:dyDescent="0.2">
      <c r="A14982" s="4"/>
    </row>
    <row r="14983" spans="1:1" x14ac:dyDescent="0.2">
      <c r="A14983" s="4"/>
    </row>
    <row r="14984" spans="1:1" x14ac:dyDescent="0.2">
      <c r="A14984" s="4"/>
    </row>
    <row r="14985" spans="1:1" x14ac:dyDescent="0.2">
      <c r="A14985" s="4"/>
    </row>
    <row r="14986" spans="1:1" x14ac:dyDescent="0.2">
      <c r="A14986" s="4"/>
    </row>
    <row r="14987" spans="1:1" x14ac:dyDescent="0.2">
      <c r="A14987" s="4"/>
    </row>
    <row r="14988" spans="1:1" x14ac:dyDescent="0.2">
      <c r="A14988" s="4"/>
    </row>
    <row r="14989" spans="1:1" x14ac:dyDescent="0.2">
      <c r="A14989" s="4"/>
    </row>
    <row r="14990" spans="1:1" x14ac:dyDescent="0.2">
      <c r="A14990" s="4"/>
    </row>
    <row r="14991" spans="1:1" x14ac:dyDescent="0.2">
      <c r="A14991" s="4"/>
    </row>
    <row r="14992" spans="1:1" x14ac:dyDescent="0.2">
      <c r="A14992" s="4"/>
    </row>
    <row r="14993" spans="1:1" x14ac:dyDescent="0.2">
      <c r="A14993" s="4"/>
    </row>
    <row r="14994" spans="1:1" x14ac:dyDescent="0.2">
      <c r="A14994" s="4"/>
    </row>
    <row r="14995" spans="1:1" x14ac:dyDescent="0.2">
      <c r="A14995" s="4"/>
    </row>
    <row r="14996" spans="1:1" x14ac:dyDescent="0.2">
      <c r="A14996" s="4"/>
    </row>
    <row r="14997" spans="1:1" x14ac:dyDescent="0.2">
      <c r="A14997" s="4"/>
    </row>
    <row r="14998" spans="1:1" x14ac:dyDescent="0.2">
      <c r="A14998" s="4"/>
    </row>
    <row r="14999" spans="1:1" x14ac:dyDescent="0.2">
      <c r="A14999" s="4"/>
    </row>
    <row r="15000" spans="1:1" x14ac:dyDescent="0.2">
      <c r="A15000" s="4"/>
    </row>
    <row r="15001" spans="1:1" x14ac:dyDescent="0.2">
      <c r="A15001" s="4"/>
    </row>
    <row r="15002" spans="1:1" x14ac:dyDescent="0.2">
      <c r="A15002" s="4"/>
    </row>
    <row r="15003" spans="1:1" x14ac:dyDescent="0.2">
      <c r="A15003" s="4"/>
    </row>
    <row r="15004" spans="1:1" x14ac:dyDescent="0.2">
      <c r="A15004" s="4"/>
    </row>
    <row r="15005" spans="1:1" x14ac:dyDescent="0.2">
      <c r="A15005" s="4"/>
    </row>
    <row r="15006" spans="1:1" x14ac:dyDescent="0.2">
      <c r="A15006" s="4"/>
    </row>
    <row r="15007" spans="1:1" x14ac:dyDescent="0.2">
      <c r="A15007" s="4"/>
    </row>
    <row r="15008" spans="1:1" x14ac:dyDescent="0.2">
      <c r="A15008" s="4"/>
    </row>
    <row r="15009" spans="1:1" x14ac:dyDescent="0.2">
      <c r="A15009" s="4"/>
    </row>
    <row r="15010" spans="1:1" x14ac:dyDescent="0.2">
      <c r="A15010" s="4"/>
    </row>
    <row r="15011" spans="1:1" x14ac:dyDescent="0.2">
      <c r="A15011" s="4"/>
    </row>
    <row r="15012" spans="1:1" x14ac:dyDescent="0.2">
      <c r="A15012" s="4"/>
    </row>
    <row r="15013" spans="1:1" x14ac:dyDescent="0.2">
      <c r="A15013" s="4"/>
    </row>
    <row r="15014" spans="1:1" x14ac:dyDescent="0.2">
      <c r="A15014" s="4"/>
    </row>
    <row r="15015" spans="1:1" x14ac:dyDescent="0.2">
      <c r="A15015" s="4"/>
    </row>
    <row r="15016" spans="1:1" x14ac:dyDescent="0.2">
      <c r="A15016" s="4"/>
    </row>
    <row r="15017" spans="1:1" x14ac:dyDescent="0.2">
      <c r="A15017" s="4"/>
    </row>
    <row r="15018" spans="1:1" x14ac:dyDescent="0.2">
      <c r="A15018" s="4"/>
    </row>
    <row r="15019" spans="1:1" x14ac:dyDescent="0.2">
      <c r="A15019" s="4"/>
    </row>
    <row r="15020" spans="1:1" x14ac:dyDescent="0.2">
      <c r="A15020" s="4"/>
    </row>
    <row r="15021" spans="1:1" x14ac:dyDescent="0.2">
      <c r="A15021" s="4"/>
    </row>
    <row r="15022" spans="1:1" x14ac:dyDescent="0.2">
      <c r="A15022" s="4"/>
    </row>
    <row r="15023" spans="1:1" x14ac:dyDescent="0.2">
      <c r="A15023" s="4"/>
    </row>
    <row r="15024" spans="1:1" x14ac:dyDescent="0.2">
      <c r="A15024" s="4"/>
    </row>
    <row r="15025" spans="1:1" x14ac:dyDescent="0.2">
      <c r="A15025" s="4"/>
    </row>
    <row r="15026" spans="1:1" x14ac:dyDescent="0.2">
      <c r="A15026" s="4"/>
    </row>
    <row r="15027" spans="1:1" x14ac:dyDescent="0.2">
      <c r="A15027" s="4"/>
    </row>
    <row r="15028" spans="1:1" x14ac:dyDescent="0.2">
      <c r="A15028" s="4"/>
    </row>
    <row r="15029" spans="1:1" x14ac:dyDescent="0.2">
      <c r="A15029" s="4"/>
    </row>
    <row r="15030" spans="1:1" x14ac:dyDescent="0.2">
      <c r="A15030" s="4"/>
    </row>
    <row r="15031" spans="1:1" x14ac:dyDescent="0.2">
      <c r="A15031" s="4"/>
    </row>
    <row r="15032" spans="1:1" x14ac:dyDescent="0.2">
      <c r="A15032" s="4"/>
    </row>
    <row r="15033" spans="1:1" x14ac:dyDescent="0.2">
      <c r="A15033" s="4"/>
    </row>
    <row r="15034" spans="1:1" x14ac:dyDescent="0.2">
      <c r="A15034" s="4"/>
    </row>
    <row r="15035" spans="1:1" x14ac:dyDescent="0.2">
      <c r="A15035" s="4"/>
    </row>
    <row r="15036" spans="1:1" x14ac:dyDescent="0.2">
      <c r="A15036" s="4"/>
    </row>
    <row r="15037" spans="1:1" x14ac:dyDescent="0.2">
      <c r="A15037" s="4"/>
    </row>
    <row r="15038" spans="1:1" x14ac:dyDescent="0.2">
      <c r="A15038" s="4"/>
    </row>
    <row r="15039" spans="1:1" x14ac:dyDescent="0.2">
      <c r="A15039" s="4"/>
    </row>
    <row r="15040" spans="1:1" x14ac:dyDescent="0.2">
      <c r="A15040" s="4"/>
    </row>
    <row r="15041" spans="1:1" x14ac:dyDescent="0.2">
      <c r="A15041" s="4"/>
    </row>
    <row r="15042" spans="1:1" x14ac:dyDescent="0.2">
      <c r="A15042" s="4"/>
    </row>
    <row r="15043" spans="1:1" x14ac:dyDescent="0.2">
      <c r="A15043" s="4"/>
    </row>
    <row r="15044" spans="1:1" x14ac:dyDescent="0.2">
      <c r="A15044" s="4"/>
    </row>
    <row r="15045" spans="1:1" x14ac:dyDescent="0.2">
      <c r="A15045" s="4"/>
    </row>
    <row r="15046" spans="1:1" x14ac:dyDescent="0.2">
      <c r="A15046" s="4"/>
    </row>
    <row r="15047" spans="1:1" x14ac:dyDescent="0.2">
      <c r="A15047" s="4"/>
    </row>
    <row r="15048" spans="1:1" x14ac:dyDescent="0.2">
      <c r="A15048" s="4"/>
    </row>
    <row r="15049" spans="1:1" x14ac:dyDescent="0.2">
      <c r="A15049" s="4"/>
    </row>
    <row r="15050" spans="1:1" x14ac:dyDescent="0.2">
      <c r="A15050" s="4"/>
    </row>
    <row r="15051" spans="1:1" x14ac:dyDescent="0.2">
      <c r="A15051" s="4"/>
    </row>
    <row r="15052" spans="1:1" x14ac:dyDescent="0.2">
      <c r="A15052" s="4"/>
    </row>
    <row r="15053" spans="1:1" x14ac:dyDescent="0.2">
      <c r="A15053" s="4"/>
    </row>
    <row r="15054" spans="1:1" x14ac:dyDescent="0.2">
      <c r="A15054" s="4"/>
    </row>
    <row r="15055" spans="1:1" x14ac:dyDescent="0.2">
      <c r="A15055" s="4"/>
    </row>
    <row r="15056" spans="1:1" x14ac:dyDescent="0.2">
      <c r="A15056" s="4"/>
    </row>
    <row r="15057" spans="1:1" x14ac:dyDescent="0.2">
      <c r="A15057" s="4"/>
    </row>
    <row r="15058" spans="1:1" x14ac:dyDescent="0.2">
      <c r="A15058" s="4"/>
    </row>
    <row r="15059" spans="1:1" x14ac:dyDescent="0.2">
      <c r="A15059" s="4"/>
    </row>
    <row r="15060" spans="1:1" x14ac:dyDescent="0.2">
      <c r="A15060" s="4"/>
    </row>
    <row r="15061" spans="1:1" x14ac:dyDescent="0.2">
      <c r="A15061" s="4"/>
    </row>
    <row r="15062" spans="1:1" x14ac:dyDescent="0.2">
      <c r="A15062" s="4"/>
    </row>
    <row r="15063" spans="1:1" x14ac:dyDescent="0.2">
      <c r="A15063" s="4"/>
    </row>
    <row r="15064" spans="1:1" x14ac:dyDescent="0.2">
      <c r="A15064" s="4"/>
    </row>
    <row r="15065" spans="1:1" x14ac:dyDescent="0.2">
      <c r="A15065" s="4"/>
    </row>
    <row r="15066" spans="1:1" x14ac:dyDescent="0.2">
      <c r="A15066" s="4"/>
    </row>
    <row r="15067" spans="1:1" x14ac:dyDescent="0.2">
      <c r="A15067" s="4"/>
    </row>
    <row r="15068" spans="1:1" x14ac:dyDescent="0.2">
      <c r="A15068" s="4"/>
    </row>
    <row r="15069" spans="1:1" x14ac:dyDescent="0.2">
      <c r="A15069" s="4"/>
    </row>
    <row r="15070" spans="1:1" x14ac:dyDescent="0.2">
      <c r="A15070" s="4"/>
    </row>
    <row r="15071" spans="1:1" x14ac:dyDescent="0.2">
      <c r="A15071" s="4"/>
    </row>
    <row r="15072" spans="1:1" x14ac:dyDescent="0.2">
      <c r="A15072" s="4"/>
    </row>
    <row r="15073" spans="1:1" x14ac:dyDescent="0.2">
      <c r="A15073" s="4"/>
    </row>
    <row r="15074" spans="1:1" x14ac:dyDescent="0.2">
      <c r="A15074" s="4"/>
    </row>
    <row r="15075" spans="1:1" x14ac:dyDescent="0.2">
      <c r="A15075" s="4"/>
    </row>
    <row r="15076" spans="1:1" x14ac:dyDescent="0.2">
      <c r="A15076" s="4"/>
    </row>
    <row r="15077" spans="1:1" x14ac:dyDescent="0.2">
      <c r="A15077" s="4"/>
    </row>
    <row r="15078" spans="1:1" x14ac:dyDescent="0.2">
      <c r="A15078" s="4"/>
    </row>
    <row r="15079" spans="1:1" x14ac:dyDescent="0.2">
      <c r="A15079" s="4"/>
    </row>
    <row r="15080" spans="1:1" x14ac:dyDescent="0.2">
      <c r="A15080" s="4"/>
    </row>
    <row r="15081" spans="1:1" x14ac:dyDescent="0.2">
      <c r="A15081" s="4"/>
    </row>
    <row r="15082" spans="1:1" x14ac:dyDescent="0.2">
      <c r="A15082" s="4"/>
    </row>
    <row r="15083" spans="1:1" x14ac:dyDescent="0.2">
      <c r="A15083" s="4"/>
    </row>
    <row r="15084" spans="1:1" x14ac:dyDescent="0.2">
      <c r="A15084" s="4"/>
    </row>
    <row r="15085" spans="1:1" x14ac:dyDescent="0.2">
      <c r="A15085" s="4"/>
    </row>
    <row r="15086" spans="1:1" x14ac:dyDescent="0.2">
      <c r="A15086" s="4"/>
    </row>
    <row r="15087" spans="1:1" x14ac:dyDescent="0.2">
      <c r="A15087" s="4"/>
    </row>
    <row r="15088" spans="1:1" x14ac:dyDescent="0.2">
      <c r="A15088" s="4"/>
    </row>
    <row r="15089" spans="1:1" x14ac:dyDescent="0.2">
      <c r="A15089" s="4"/>
    </row>
    <row r="15090" spans="1:1" x14ac:dyDescent="0.2">
      <c r="A15090" s="4"/>
    </row>
    <row r="15091" spans="1:1" x14ac:dyDescent="0.2">
      <c r="A15091" s="4"/>
    </row>
    <row r="15092" spans="1:1" x14ac:dyDescent="0.2">
      <c r="A15092" s="4"/>
    </row>
    <row r="15093" spans="1:1" x14ac:dyDescent="0.2">
      <c r="A15093" s="4"/>
    </row>
    <row r="15094" spans="1:1" x14ac:dyDescent="0.2">
      <c r="A15094" s="4"/>
    </row>
    <row r="15095" spans="1:1" x14ac:dyDescent="0.2">
      <c r="A15095" s="4"/>
    </row>
    <row r="15096" spans="1:1" x14ac:dyDescent="0.2">
      <c r="A15096" s="4"/>
    </row>
    <row r="15097" spans="1:1" x14ac:dyDescent="0.2">
      <c r="A15097" s="4"/>
    </row>
    <row r="15098" spans="1:1" x14ac:dyDescent="0.2">
      <c r="A15098" s="4"/>
    </row>
    <row r="15099" spans="1:1" x14ac:dyDescent="0.2">
      <c r="A15099" s="4"/>
    </row>
    <row r="15100" spans="1:1" x14ac:dyDescent="0.2">
      <c r="A15100" s="4"/>
    </row>
    <row r="15101" spans="1:1" x14ac:dyDescent="0.2">
      <c r="A15101" s="4"/>
    </row>
    <row r="15102" spans="1:1" x14ac:dyDescent="0.2">
      <c r="A15102" s="4"/>
    </row>
    <row r="15103" spans="1:1" x14ac:dyDescent="0.2">
      <c r="A15103" s="4"/>
    </row>
    <row r="15104" spans="1:1" x14ac:dyDescent="0.2">
      <c r="A15104" s="4"/>
    </row>
    <row r="15105" spans="1:1" x14ac:dyDescent="0.2">
      <c r="A15105" s="4"/>
    </row>
    <row r="15106" spans="1:1" x14ac:dyDescent="0.2">
      <c r="A15106" s="4"/>
    </row>
    <row r="15107" spans="1:1" x14ac:dyDescent="0.2">
      <c r="A15107" s="4"/>
    </row>
    <row r="15108" spans="1:1" x14ac:dyDescent="0.2">
      <c r="A15108" s="4"/>
    </row>
    <row r="15109" spans="1:1" x14ac:dyDescent="0.2">
      <c r="A15109" s="4"/>
    </row>
    <row r="15110" spans="1:1" x14ac:dyDescent="0.2">
      <c r="A15110" s="4"/>
    </row>
    <row r="15111" spans="1:1" x14ac:dyDescent="0.2">
      <c r="A15111" s="4"/>
    </row>
    <row r="15112" spans="1:1" x14ac:dyDescent="0.2">
      <c r="A15112" s="4"/>
    </row>
    <row r="15113" spans="1:1" x14ac:dyDescent="0.2">
      <c r="A15113" s="4"/>
    </row>
    <row r="15114" spans="1:1" x14ac:dyDescent="0.2">
      <c r="A15114" s="4"/>
    </row>
    <row r="15115" spans="1:1" x14ac:dyDescent="0.2">
      <c r="A15115" s="4"/>
    </row>
    <row r="15116" spans="1:1" x14ac:dyDescent="0.2">
      <c r="A15116" s="4"/>
    </row>
    <row r="15117" spans="1:1" x14ac:dyDescent="0.2">
      <c r="A15117" s="4"/>
    </row>
    <row r="15118" spans="1:1" x14ac:dyDescent="0.2">
      <c r="A15118" s="4"/>
    </row>
    <row r="15119" spans="1:1" x14ac:dyDescent="0.2">
      <c r="A15119" s="4"/>
    </row>
    <row r="15120" spans="1:1" x14ac:dyDescent="0.2">
      <c r="A15120" s="4"/>
    </row>
    <row r="15121" spans="1:1" x14ac:dyDescent="0.2">
      <c r="A15121" s="4"/>
    </row>
    <row r="15122" spans="1:1" x14ac:dyDescent="0.2">
      <c r="A15122" s="4"/>
    </row>
    <row r="15123" spans="1:1" x14ac:dyDescent="0.2">
      <c r="A15123" s="4"/>
    </row>
    <row r="15124" spans="1:1" x14ac:dyDescent="0.2">
      <c r="A15124" s="4"/>
    </row>
    <row r="15125" spans="1:1" x14ac:dyDescent="0.2">
      <c r="A15125" s="4"/>
    </row>
    <row r="15126" spans="1:1" x14ac:dyDescent="0.2">
      <c r="A15126" s="4"/>
    </row>
    <row r="15127" spans="1:1" x14ac:dyDescent="0.2">
      <c r="A15127" s="4"/>
    </row>
    <row r="15128" spans="1:1" x14ac:dyDescent="0.2">
      <c r="A15128" s="4"/>
    </row>
    <row r="15129" spans="1:1" x14ac:dyDescent="0.2">
      <c r="A15129" s="4"/>
    </row>
    <row r="15130" spans="1:1" x14ac:dyDescent="0.2">
      <c r="A15130" s="4"/>
    </row>
    <row r="15131" spans="1:1" x14ac:dyDescent="0.2">
      <c r="A15131" s="4"/>
    </row>
    <row r="15132" spans="1:1" x14ac:dyDescent="0.2">
      <c r="A15132" s="4"/>
    </row>
    <row r="15133" spans="1:1" x14ac:dyDescent="0.2">
      <c r="A15133" s="4"/>
    </row>
    <row r="15134" spans="1:1" x14ac:dyDescent="0.2">
      <c r="A15134" s="4"/>
    </row>
    <row r="15135" spans="1:1" x14ac:dyDescent="0.2">
      <c r="A15135" s="4"/>
    </row>
    <row r="15136" spans="1:1" x14ac:dyDescent="0.2">
      <c r="A15136" s="4"/>
    </row>
    <row r="15137" spans="1:1" x14ac:dyDescent="0.2">
      <c r="A15137" s="4"/>
    </row>
    <row r="15138" spans="1:1" x14ac:dyDescent="0.2">
      <c r="A15138" s="4"/>
    </row>
    <row r="15139" spans="1:1" x14ac:dyDescent="0.2">
      <c r="A15139" s="4"/>
    </row>
    <row r="15140" spans="1:1" x14ac:dyDescent="0.2">
      <c r="A15140" s="4"/>
    </row>
    <row r="15141" spans="1:1" x14ac:dyDescent="0.2">
      <c r="A15141" s="4"/>
    </row>
    <row r="15142" spans="1:1" x14ac:dyDescent="0.2">
      <c r="A15142" s="4"/>
    </row>
    <row r="15143" spans="1:1" x14ac:dyDescent="0.2">
      <c r="A15143" s="4"/>
    </row>
    <row r="15144" spans="1:1" x14ac:dyDescent="0.2">
      <c r="A15144" s="4"/>
    </row>
    <row r="15145" spans="1:1" x14ac:dyDescent="0.2">
      <c r="A15145" s="4"/>
    </row>
    <row r="15146" spans="1:1" x14ac:dyDescent="0.2">
      <c r="A15146" s="4"/>
    </row>
    <row r="15147" spans="1:1" x14ac:dyDescent="0.2">
      <c r="A15147" s="4"/>
    </row>
    <row r="15148" spans="1:1" x14ac:dyDescent="0.2">
      <c r="A15148" s="4"/>
    </row>
    <row r="15149" spans="1:1" x14ac:dyDescent="0.2">
      <c r="A15149" s="4"/>
    </row>
    <row r="15150" spans="1:1" x14ac:dyDescent="0.2">
      <c r="A15150" s="4"/>
    </row>
    <row r="15151" spans="1:1" x14ac:dyDescent="0.2">
      <c r="A15151" s="4"/>
    </row>
    <row r="15152" spans="1:1" x14ac:dyDescent="0.2">
      <c r="A15152" s="4"/>
    </row>
    <row r="15153" spans="1:1" x14ac:dyDescent="0.2">
      <c r="A15153" s="4"/>
    </row>
    <row r="15154" spans="1:1" x14ac:dyDescent="0.2">
      <c r="A15154" s="4"/>
    </row>
    <row r="15155" spans="1:1" x14ac:dyDescent="0.2">
      <c r="A15155" s="4"/>
    </row>
    <row r="15156" spans="1:1" x14ac:dyDescent="0.2">
      <c r="A15156" s="4"/>
    </row>
    <row r="15157" spans="1:1" x14ac:dyDescent="0.2">
      <c r="A15157" s="4"/>
    </row>
    <row r="15158" spans="1:1" x14ac:dyDescent="0.2">
      <c r="A15158" s="4"/>
    </row>
    <row r="15159" spans="1:1" x14ac:dyDescent="0.2">
      <c r="A15159" s="4"/>
    </row>
    <row r="15160" spans="1:1" x14ac:dyDescent="0.2">
      <c r="A15160" s="4"/>
    </row>
    <row r="15161" spans="1:1" x14ac:dyDescent="0.2">
      <c r="A15161" s="4"/>
    </row>
    <row r="15162" spans="1:1" x14ac:dyDescent="0.2">
      <c r="A15162" s="4"/>
    </row>
    <row r="15163" spans="1:1" x14ac:dyDescent="0.2">
      <c r="A15163" s="4"/>
    </row>
    <row r="15164" spans="1:1" x14ac:dyDescent="0.2">
      <c r="A15164" s="4"/>
    </row>
    <row r="15165" spans="1:1" x14ac:dyDescent="0.2">
      <c r="A15165" s="4"/>
    </row>
    <row r="15166" spans="1:1" x14ac:dyDescent="0.2">
      <c r="A15166" s="4"/>
    </row>
    <row r="15167" spans="1:1" x14ac:dyDescent="0.2">
      <c r="A15167" s="4"/>
    </row>
    <row r="15168" spans="1:1" x14ac:dyDescent="0.2">
      <c r="A15168" s="4"/>
    </row>
    <row r="15169" spans="1:1" x14ac:dyDescent="0.2">
      <c r="A15169" s="4"/>
    </row>
    <row r="15170" spans="1:1" x14ac:dyDescent="0.2">
      <c r="A15170" s="4"/>
    </row>
    <row r="15171" spans="1:1" x14ac:dyDescent="0.2">
      <c r="A15171" s="4"/>
    </row>
    <row r="15172" spans="1:1" x14ac:dyDescent="0.2">
      <c r="A15172" s="4"/>
    </row>
    <row r="15173" spans="1:1" x14ac:dyDescent="0.2">
      <c r="A15173" s="4"/>
    </row>
    <row r="15174" spans="1:1" x14ac:dyDescent="0.2">
      <c r="A15174" s="4"/>
    </row>
    <row r="15175" spans="1:1" x14ac:dyDescent="0.2">
      <c r="A15175" s="4"/>
    </row>
    <row r="15176" spans="1:1" x14ac:dyDescent="0.2">
      <c r="A15176" s="4"/>
    </row>
    <row r="15177" spans="1:1" x14ac:dyDescent="0.2">
      <c r="A15177" s="4"/>
    </row>
    <row r="15178" spans="1:1" x14ac:dyDescent="0.2">
      <c r="A15178" s="4"/>
    </row>
    <row r="15179" spans="1:1" x14ac:dyDescent="0.2">
      <c r="A15179" s="4"/>
    </row>
    <row r="15180" spans="1:1" x14ac:dyDescent="0.2">
      <c r="A15180" s="4"/>
    </row>
    <row r="15181" spans="1:1" x14ac:dyDescent="0.2">
      <c r="A15181" s="4"/>
    </row>
    <row r="15182" spans="1:1" x14ac:dyDescent="0.2">
      <c r="A15182" s="4"/>
    </row>
    <row r="15183" spans="1:1" x14ac:dyDescent="0.2">
      <c r="A15183" s="4"/>
    </row>
    <row r="15184" spans="1:1" x14ac:dyDescent="0.2">
      <c r="A15184" s="4"/>
    </row>
    <row r="15185" spans="1:1" x14ac:dyDescent="0.2">
      <c r="A15185" s="4"/>
    </row>
    <row r="15186" spans="1:1" x14ac:dyDescent="0.2">
      <c r="A15186" s="4"/>
    </row>
    <row r="15187" spans="1:1" x14ac:dyDescent="0.2">
      <c r="A15187" s="4"/>
    </row>
    <row r="15188" spans="1:1" x14ac:dyDescent="0.2">
      <c r="A15188" s="4"/>
    </row>
    <row r="15189" spans="1:1" x14ac:dyDescent="0.2">
      <c r="A15189" s="4"/>
    </row>
    <row r="15190" spans="1:1" x14ac:dyDescent="0.2">
      <c r="A15190" s="4"/>
    </row>
    <row r="15191" spans="1:1" x14ac:dyDescent="0.2">
      <c r="A15191" s="4"/>
    </row>
    <row r="15192" spans="1:1" x14ac:dyDescent="0.2">
      <c r="A15192" s="4"/>
    </row>
    <row r="15193" spans="1:1" x14ac:dyDescent="0.2">
      <c r="A15193" s="4"/>
    </row>
    <row r="15194" spans="1:1" x14ac:dyDescent="0.2">
      <c r="A15194" s="4"/>
    </row>
    <row r="15195" spans="1:1" x14ac:dyDescent="0.2">
      <c r="A15195" s="4"/>
    </row>
    <row r="15196" spans="1:1" x14ac:dyDescent="0.2">
      <c r="A15196" s="4"/>
    </row>
    <row r="15197" spans="1:1" x14ac:dyDescent="0.2">
      <c r="A15197" s="4"/>
    </row>
    <row r="15198" spans="1:1" x14ac:dyDescent="0.2">
      <c r="A15198" s="4"/>
    </row>
    <row r="15199" spans="1:1" x14ac:dyDescent="0.2">
      <c r="A15199" s="4"/>
    </row>
    <row r="15200" spans="1:1" x14ac:dyDescent="0.2">
      <c r="A15200" s="4"/>
    </row>
    <row r="15201" spans="1:1" x14ac:dyDescent="0.2">
      <c r="A15201" s="4"/>
    </row>
    <row r="15202" spans="1:1" x14ac:dyDescent="0.2">
      <c r="A15202" s="4"/>
    </row>
    <row r="15203" spans="1:1" x14ac:dyDescent="0.2">
      <c r="A15203" s="4"/>
    </row>
    <row r="15204" spans="1:1" x14ac:dyDescent="0.2">
      <c r="A15204" s="4"/>
    </row>
    <row r="15205" spans="1:1" x14ac:dyDescent="0.2">
      <c r="A15205" s="4"/>
    </row>
    <row r="15206" spans="1:1" x14ac:dyDescent="0.2">
      <c r="A15206" s="4"/>
    </row>
    <row r="15207" spans="1:1" x14ac:dyDescent="0.2">
      <c r="A15207" s="4"/>
    </row>
    <row r="15208" spans="1:1" x14ac:dyDescent="0.2">
      <c r="A15208" s="4"/>
    </row>
    <row r="15209" spans="1:1" x14ac:dyDescent="0.2">
      <c r="A15209" s="4"/>
    </row>
    <row r="15210" spans="1:1" x14ac:dyDescent="0.2">
      <c r="A15210" s="4"/>
    </row>
    <row r="15211" spans="1:1" x14ac:dyDescent="0.2">
      <c r="A15211" s="4"/>
    </row>
    <row r="15212" spans="1:1" x14ac:dyDescent="0.2">
      <c r="A15212" s="4"/>
    </row>
    <row r="15213" spans="1:1" x14ac:dyDescent="0.2">
      <c r="A15213" s="4"/>
    </row>
    <row r="15214" spans="1:1" x14ac:dyDescent="0.2">
      <c r="A15214" s="4"/>
    </row>
    <row r="15215" spans="1:1" x14ac:dyDescent="0.2">
      <c r="A15215" s="4"/>
    </row>
    <row r="15216" spans="1:1" x14ac:dyDescent="0.2">
      <c r="A15216" s="4"/>
    </row>
    <row r="15217" spans="1:1" x14ac:dyDescent="0.2">
      <c r="A15217" s="4"/>
    </row>
    <row r="15218" spans="1:1" x14ac:dyDescent="0.2">
      <c r="A15218" s="4"/>
    </row>
    <row r="15219" spans="1:1" x14ac:dyDescent="0.2">
      <c r="A15219" s="4"/>
    </row>
    <row r="15220" spans="1:1" x14ac:dyDescent="0.2">
      <c r="A15220" s="4"/>
    </row>
    <row r="15221" spans="1:1" x14ac:dyDescent="0.2">
      <c r="A15221" s="4"/>
    </row>
    <row r="15222" spans="1:1" x14ac:dyDescent="0.2">
      <c r="A15222" s="4"/>
    </row>
    <row r="15223" spans="1:1" x14ac:dyDescent="0.2">
      <c r="A15223" s="4"/>
    </row>
    <row r="15224" spans="1:1" x14ac:dyDescent="0.2">
      <c r="A15224" s="4"/>
    </row>
    <row r="15225" spans="1:1" x14ac:dyDescent="0.2">
      <c r="A15225" s="4"/>
    </row>
    <row r="15226" spans="1:1" x14ac:dyDescent="0.2">
      <c r="A15226" s="4"/>
    </row>
    <row r="15227" spans="1:1" x14ac:dyDescent="0.2">
      <c r="A15227" s="4"/>
    </row>
    <row r="15228" spans="1:1" x14ac:dyDescent="0.2">
      <c r="A15228" s="4"/>
    </row>
    <row r="15229" spans="1:1" x14ac:dyDescent="0.2">
      <c r="A15229" s="4"/>
    </row>
    <row r="15230" spans="1:1" x14ac:dyDescent="0.2">
      <c r="A15230" s="4"/>
    </row>
    <row r="15231" spans="1:1" x14ac:dyDescent="0.2">
      <c r="A15231" s="4"/>
    </row>
    <row r="15232" spans="1:1" x14ac:dyDescent="0.2">
      <c r="A15232" s="4"/>
    </row>
    <row r="15233" spans="1:1" x14ac:dyDescent="0.2">
      <c r="A15233" s="4"/>
    </row>
    <row r="15234" spans="1:1" x14ac:dyDescent="0.2">
      <c r="A15234" s="4"/>
    </row>
    <row r="15235" spans="1:1" x14ac:dyDescent="0.2">
      <c r="A15235" s="4"/>
    </row>
    <row r="15236" spans="1:1" x14ac:dyDescent="0.2">
      <c r="A15236" s="4"/>
    </row>
    <row r="15237" spans="1:1" x14ac:dyDescent="0.2">
      <c r="A15237" s="4"/>
    </row>
    <row r="15238" spans="1:1" x14ac:dyDescent="0.2">
      <c r="A15238" s="4"/>
    </row>
    <row r="15239" spans="1:1" x14ac:dyDescent="0.2">
      <c r="A15239" s="4"/>
    </row>
    <row r="15240" spans="1:1" x14ac:dyDescent="0.2">
      <c r="A15240" s="4"/>
    </row>
    <row r="15241" spans="1:1" x14ac:dyDescent="0.2">
      <c r="A15241" s="4"/>
    </row>
    <row r="15242" spans="1:1" x14ac:dyDescent="0.2">
      <c r="A15242" s="4"/>
    </row>
    <row r="15243" spans="1:1" x14ac:dyDescent="0.2">
      <c r="A15243" s="4"/>
    </row>
    <row r="15244" spans="1:1" x14ac:dyDescent="0.2">
      <c r="A15244" s="4"/>
    </row>
    <row r="15245" spans="1:1" x14ac:dyDescent="0.2">
      <c r="A15245" s="4"/>
    </row>
    <row r="15246" spans="1:1" x14ac:dyDescent="0.2">
      <c r="A15246" s="4"/>
    </row>
    <row r="15247" spans="1:1" x14ac:dyDescent="0.2">
      <c r="A15247" s="4"/>
    </row>
    <row r="15248" spans="1:1" x14ac:dyDescent="0.2">
      <c r="A15248" s="4"/>
    </row>
    <row r="15249" spans="1:1" x14ac:dyDescent="0.2">
      <c r="A15249" s="4"/>
    </row>
    <row r="15250" spans="1:1" x14ac:dyDescent="0.2">
      <c r="A15250" s="4"/>
    </row>
    <row r="15251" spans="1:1" x14ac:dyDescent="0.2">
      <c r="A15251" s="4"/>
    </row>
    <row r="15252" spans="1:1" x14ac:dyDescent="0.2">
      <c r="A15252" s="4"/>
    </row>
    <row r="15253" spans="1:1" x14ac:dyDescent="0.2">
      <c r="A15253" s="4"/>
    </row>
    <row r="15254" spans="1:1" x14ac:dyDescent="0.2">
      <c r="A15254" s="4"/>
    </row>
    <row r="15255" spans="1:1" x14ac:dyDescent="0.2">
      <c r="A15255" s="4"/>
    </row>
    <row r="15256" spans="1:1" x14ac:dyDescent="0.2">
      <c r="A15256" s="4"/>
    </row>
    <row r="15257" spans="1:1" x14ac:dyDescent="0.2">
      <c r="A15257" s="4"/>
    </row>
    <row r="15258" spans="1:1" x14ac:dyDescent="0.2">
      <c r="A15258" s="4"/>
    </row>
    <row r="15259" spans="1:1" x14ac:dyDescent="0.2">
      <c r="A15259" s="4"/>
    </row>
    <row r="15260" spans="1:1" x14ac:dyDescent="0.2">
      <c r="A15260" s="4"/>
    </row>
    <row r="15261" spans="1:1" x14ac:dyDescent="0.2">
      <c r="A15261" s="4"/>
    </row>
    <row r="15262" spans="1:1" x14ac:dyDescent="0.2">
      <c r="A15262" s="4"/>
    </row>
    <row r="15263" spans="1:1" x14ac:dyDescent="0.2">
      <c r="A15263" s="4"/>
    </row>
    <row r="15264" spans="1:1" x14ac:dyDescent="0.2">
      <c r="A15264" s="4"/>
    </row>
    <row r="15265" spans="1:1" x14ac:dyDescent="0.2">
      <c r="A15265" s="4"/>
    </row>
    <row r="15266" spans="1:1" x14ac:dyDescent="0.2">
      <c r="A15266" s="4"/>
    </row>
    <row r="15267" spans="1:1" x14ac:dyDescent="0.2">
      <c r="A15267" s="4"/>
    </row>
    <row r="15268" spans="1:1" x14ac:dyDescent="0.2">
      <c r="A15268" s="4"/>
    </row>
    <row r="15269" spans="1:1" x14ac:dyDescent="0.2">
      <c r="A15269" s="4"/>
    </row>
    <row r="15270" spans="1:1" x14ac:dyDescent="0.2">
      <c r="A15270" s="4"/>
    </row>
    <row r="15271" spans="1:1" x14ac:dyDescent="0.2">
      <c r="A15271" s="4"/>
    </row>
    <row r="15272" spans="1:1" x14ac:dyDescent="0.2">
      <c r="A15272" s="4"/>
    </row>
    <row r="15273" spans="1:1" x14ac:dyDescent="0.2">
      <c r="A15273" s="4"/>
    </row>
    <row r="15274" spans="1:1" x14ac:dyDescent="0.2">
      <c r="A15274" s="4"/>
    </row>
    <row r="15275" spans="1:1" x14ac:dyDescent="0.2">
      <c r="A15275" s="4"/>
    </row>
    <row r="15276" spans="1:1" x14ac:dyDescent="0.2">
      <c r="A15276" s="4"/>
    </row>
    <row r="15277" spans="1:1" x14ac:dyDescent="0.2">
      <c r="A15277" s="4"/>
    </row>
    <row r="15278" spans="1:1" x14ac:dyDescent="0.2">
      <c r="A15278" s="4"/>
    </row>
    <row r="15279" spans="1:1" x14ac:dyDescent="0.2">
      <c r="A15279" s="4"/>
    </row>
    <row r="15280" spans="1:1" x14ac:dyDescent="0.2">
      <c r="A15280" s="4"/>
    </row>
    <row r="15281" spans="1:1" x14ac:dyDescent="0.2">
      <c r="A15281" s="4"/>
    </row>
    <row r="15282" spans="1:1" x14ac:dyDescent="0.2">
      <c r="A15282" s="4"/>
    </row>
    <row r="15283" spans="1:1" x14ac:dyDescent="0.2">
      <c r="A15283" s="4"/>
    </row>
    <row r="15284" spans="1:1" x14ac:dyDescent="0.2">
      <c r="A15284" s="4"/>
    </row>
    <row r="15285" spans="1:1" x14ac:dyDescent="0.2">
      <c r="A15285" s="4"/>
    </row>
    <row r="15286" spans="1:1" x14ac:dyDescent="0.2">
      <c r="A15286" s="4"/>
    </row>
    <row r="15287" spans="1:1" x14ac:dyDescent="0.2">
      <c r="A15287" s="4"/>
    </row>
    <row r="15288" spans="1:1" x14ac:dyDescent="0.2">
      <c r="A15288" s="4"/>
    </row>
    <row r="15289" spans="1:1" x14ac:dyDescent="0.2">
      <c r="A15289" s="4"/>
    </row>
    <row r="15290" spans="1:1" x14ac:dyDescent="0.2">
      <c r="A15290" s="4"/>
    </row>
    <row r="15291" spans="1:1" x14ac:dyDescent="0.2">
      <c r="A15291" s="4"/>
    </row>
    <row r="15292" spans="1:1" x14ac:dyDescent="0.2">
      <c r="A15292" s="4"/>
    </row>
    <row r="15293" spans="1:1" x14ac:dyDescent="0.2">
      <c r="A15293" s="4"/>
    </row>
    <row r="15294" spans="1:1" x14ac:dyDescent="0.2">
      <c r="A15294" s="4"/>
    </row>
    <row r="15295" spans="1:1" x14ac:dyDescent="0.2">
      <c r="A15295" s="4"/>
    </row>
    <row r="15296" spans="1:1" x14ac:dyDescent="0.2">
      <c r="A15296" s="4"/>
    </row>
    <row r="15297" spans="1:1" x14ac:dyDescent="0.2">
      <c r="A15297" s="4"/>
    </row>
    <row r="15298" spans="1:1" x14ac:dyDescent="0.2">
      <c r="A15298" s="4"/>
    </row>
    <row r="15299" spans="1:1" x14ac:dyDescent="0.2">
      <c r="A15299" s="4"/>
    </row>
    <row r="15300" spans="1:1" x14ac:dyDescent="0.2">
      <c r="A15300" s="4"/>
    </row>
    <row r="15301" spans="1:1" x14ac:dyDescent="0.2">
      <c r="A15301" s="4"/>
    </row>
    <row r="15302" spans="1:1" x14ac:dyDescent="0.2">
      <c r="A15302" s="4"/>
    </row>
    <row r="15303" spans="1:1" x14ac:dyDescent="0.2">
      <c r="A15303" s="4"/>
    </row>
    <row r="15304" spans="1:1" x14ac:dyDescent="0.2">
      <c r="A15304" s="4"/>
    </row>
    <row r="15305" spans="1:1" x14ac:dyDescent="0.2">
      <c r="A15305" s="4"/>
    </row>
    <row r="15306" spans="1:1" x14ac:dyDescent="0.2">
      <c r="A15306" s="4"/>
    </row>
    <row r="15307" spans="1:1" x14ac:dyDescent="0.2">
      <c r="A15307" s="4"/>
    </row>
    <row r="15308" spans="1:1" x14ac:dyDescent="0.2">
      <c r="A15308" s="4"/>
    </row>
    <row r="15309" spans="1:1" x14ac:dyDescent="0.2">
      <c r="A15309" s="4"/>
    </row>
    <row r="15310" spans="1:1" x14ac:dyDescent="0.2">
      <c r="A15310" s="4"/>
    </row>
    <row r="15311" spans="1:1" x14ac:dyDescent="0.2">
      <c r="A15311" s="4"/>
    </row>
    <row r="15312" spans="1:1" x14ac:dyDescent="0.2">
      <c r="A15312" s="4"/>
    </row>
    <row r="15313" spans="1:1" x14ac:dyDescent="0.2">
      <c r="A15313" s="4"/>
    </row>
    <row r="15314" spans="1:1" x14ac:dyDescent="0.2">
      <c r="A15314" s="4"/>
    </row>
    <row r="15315" spans="1:1" x14ac:dyDescent="0.2">
      <c r="A15315" s="4"/>
    </row>
    <row r="15316" spans="1:1" x14ac:dyDescent="0.2">
      <c r="A15316" s="4"/>
    </row>
    <row r="15317" spans="1:1" x14ac:dyDescent="0.2">
      <c r="A15317" s="4"/>
    </row>
    <row r="15318" spans="1:1" x14ac:dyDescent="0.2">
      <c r="A15318" s="4"/>
    </row>
    <row r="15319" spans="1:1" x14ac:dyDescent="0.2">
      <c r="A15319" s="4"/>
    </row>
    <row r="15320" spans="1:1" x14ac:dyDescent="0.2">
      <c r="A15320" s="4"/>
    </row>
    <row r="15321" spans="1:1" x14ac:dyDescent="0.2">
      <c r="A15321" s="4"/>
    </row>
    <row r="15322" spans="1:1" x14ac:dyDescent="0.2">
      <c r="A15322" s="4"/>
    </row>
    <row r="15323" spans="1:1" x14ac:dyDescent="0.2">
      <c r="A15323" s="4"/>
    </row>
    <row r="15324" spans="1:1" x14ac:dyDescent="0.2">
      <c r="A15324" s="4"/>
    </row>
    <row r="15325" spans="1:1" x14ac:dyDescent="0.2">
      <c r="A15325" s="4"/>
    </row>
    <row r="15326" spans="1:1" x14ac:dyDescent="0.2">
      <c r="A15326" s="4"/>
    </row>
    <row r="15327" spans="1:1" x14ac:dyDescent="0.2">
      <c r="A15327" s="4"/>
    </row>
    <row r="15328" spans="1:1" x14ac:dyDescent="0.2">
      <c r="A15328" s="4"/>
    </row>
    <row r="15329" spans="1:1" x14ac:dyDescent="0.2">
      <c r="A15329" s="4"/>
    </row>
    <row r="15330" spans="1:1" x14ac:dyDescent="0.2">
      <c r="A15330" s="4"/>
    </row>
    <row r="15331" spans="1:1" x14ac:dyDescent="0.2">
      <c r="A15331" s="4"/>
    </row>
    <row r="15332" spans="1:1" x14ac:dyDescent="0.2">
      <c r="A15332" s="4"/>
    </row>
    <row r="15333" spans="1:1" x14ac:dyDescent="0.2">
      <c r="A15333" s="4"/>
    </row>
    <row r="15334" spans="1:1" x14ac:dyDescent="0.2">
      <c r="A15334" s="4"/>
    </row>
    <row r="15335" spans="1:1" x14ac:dyDescent="0.2">
      <c r="A15335" s="4"/>
    </row>
    <row r="15336" spans="1:1" x14ac:dyDescent="0.2">
      <c r="A15336" s="4"/>
    </row>
    <row r="15337" spans="1:1" x14ac:dyDescent="0.2">
      <c r="A15337" s="4"/>
    </row>
    <row r="15338" spans="1:1" x14ac:dyDescent="0.2">
      <c r="A15338" s="4"/>
    </row>
    <row r="15339" spans="1:1" x14ac:dyDescent="0.2">
      <c r="A15339" s="4"/>
    </row>
    <row r="15340" spans="1:1" x14ac:dyDescent="0.2">
      <c r="A15340" s="4"/>
    </row>
    <row r="15341" spans="1:1" x14ac:dyDescent="0.2">
      <c r="A15341" s="4"/>
    </row>
    <row r="15342" spans="1:1" x14ac:dyDescent="0.2">
      <c r="A15342" s="4"/>
    </row>
    <row r="15343" spans="1:1" x14ac:dyDescent="0.2">
      <c r="A15343" s="4"/>
    </row>
    <row r="15344" spans="1:1" x14ac:dyDescent="0.2">
      <c r="A15344" s="4"/>
    </row>
    <row r="15345" spans="1:1" x14ac:dyDescent="0.2">
      <c r="A15345" s="4"/>
    </row>
    <row r="15346" spans="1:1" x14ac:dyDescent="0.2">
      <c r="A15346" s="4"/>
    </row>
    <row r="15347" spans="1:1" x14ac:dyDescent="0.2">
      <c r="A15347" s="4"/>
    </row>
    <row r="15348" spans="1:1" x14ac:dyDescent="0.2">
      <c r="A15348" s="4"/>
    </row>
    <row r="15349" spans="1:1" x14ac:dyDescent="0.2">
      <c r="A15349" s="4"/>
    </row>
    <row r="15350" spans="1:1" x14ac:dyDescent="0.2">
      <c r="A15350" s="4"/>
    </row>
    <row r="15351" spans="1:1" x14ac:dyDescent="0.2">
      <c r="A15351" s="4"/>
    </row>
    <row r="15352" spans="1:1" x14ac:dyDescent="0.2">
      <c r="A15352" s="4"/>
    </row>
    <row r="15353" spans="1:1" x14ac:dyDescent="0.2">
      <c r="A15353" s="4"/>
    </row>
    <row r="15354" spans="1:1" x14ac:dyDescent="0.2">
      <c r="A15354" s="4"/>
    </row>
    <row r="15355" spans="1:1" x14ac:dyDescent="0.2">
      <c r="A15355" s="4"/>
    </row>
    <row r="15356" spans="1:1" x14ac:dyDescent="0.2">
      <c r="A15356" s="4"/>
    </row>
    <row r="15357" spans="1:1" x14ac:dyDescent="0.2">
      <c r="A15357" s="4"/>
    </row>
    <row r="15358" spans="1:1" x14ac:dyDescent="0.2">
      <c r="A15358" s="4"/>
    </row>
    <row r="15359" spans="1:1" x14ac:dyDescent="0.2">
      <c r="A15359" s="4"/>
    </row>
    <row r="15360" spans="1:1" x14ac:dyDescent="0.2">
      <c r="A15360" s="4"/>
    </row>
    <row r="15361" spans="1:1" x14ac:dyDescent="0.2">
      <c r="A15361" s="4"/>
    </row>
    <row r="15362" spans="1:1" x14ac:dyDescent="0.2">
      <c r="A15362" s="4"/>
    </row>
    <row r="15363" spans="1:1" x14ac:dyDescent="0.2">
      <c r="A15363" s="4"/>
    </row>
    <row r="15364" spans="1:1" x14ac:dyDescent="0.2">
      <c r="A15364" s="4"/>
    </row>
    <row r="15365" spans="1:1" x14ac:dyDescent="0.2">
      <c r="A15365" s="4"/>
    </row>
    <row r="15366" spans="1:1" x14ac:dyDescent="0.2">
      <c r="A15366" s="4"/>
    </row>
    <row r="15367" spans="1:1" x14ac:dyDescent="0.2">
      <c r="A15367" s="4"/>
    </row>
    <row r="15368" spans="1:1" x14ac:dyDescent="0.2">
      <c r="A15368" s="4"/>
    </row>
    <row r="15369" spans="1:1" x14ac:dyDescent="0.2">
      <c r="A15369" s="4"/>
    </row>
    <row r="15370" spans="1:1" x14ac:dyDescent="0.2">
      <c r="A15370" s="4"/>
    </row>
    <row r="15371" spans="1:1" x14ac:dyDescent="0.2">
      <c r="A15371" s="4"/>
    </row>
    <row r="15372" spans="1:1" x14ac:dyDescent="0.2">
      <c r="A15372" s="4"/>
    </row>
    <row r="15373" spans="1:1" x14ac:dyDescent="0.2">
      <c r="A15373" s="4"/>
    </row>
    <row r="15374" spans="1:1" x14ac:dyDescent="0.2">
      <c r="A15374" s="4"/>
    </row>
    <row r="15375" spans="1:1" x14ac:dyDescent="0.2">
      <c r="A15375" s="4"/>
    </row>
    <row r="15376" spans="1:1" x14ac:dyDescent="0.2">
      <c r="A15376" s="4"/>
    </row>
    <row r="15377" spans="1:1" x14ac:dyDescent="0.2">
      <c r="A15377" s="4"/>
    </row>
    <row r="15378" spans="1:1" x14ac:dyDescent="0.2">
      <c r="A15378" s="4"/>
    </row>
    <row r="15379" spans="1:1" x14ac:dyDescent="0.2">
      <c r="A15379" s="4"/>
    </row>
    <row r="15380" spans="1:1" x14ac:dyDescent="0.2">
      <c r="A15380" s="4"/>
    </row>
    <row r="15381" spans="1:1" x14ac:dyDescent="0.2">
      <c r="A15381" s="4"/>
    </row>
    <row r="15382" spans="1:1" x14ac:dyDescent="0.2">
      <c r="A15382" s="4"/>
    </row>
    <row r="15383" spans="1:1" x14ac:dyDescent="0.2">
      <c r="A15383" s="4"/>
    </row>
    <row r="15384" spans="1:1" x14ac:dyDescent="0.2">
      <c r="A15384" s="4"/>
    </row>
    <row r="15385" spans="1:1" x14ac:dyDescent="0.2">
      <c r="A15385" s="4"/>
    </row>
    <row r="15386" spans="1:1" x14ac:dyDescent="0.2">
      <c r="A15386" s="4"/>
    </row>
    <row r="15387" spans="1:1" x14ac:dyDescent="0.2">
      <c r="A15387" s="4"/>
    </row>
    <row r="15388" spans="1:1" x14ac:dyDescent="0.2">
      <c r="A15388" s="4"/>
    </row>
    <row r="15389" spans="1:1" x14ac:dyDescent="0.2">
      <c r="A15389" s="4"/>
    </row>
    <row r="15390" spans="1:1" x14ac:dyDescent="0.2">
      <c r="A15390" s="4"/>
    </row>
    <row r="15391" spans="1:1" x14ac:dyDescent="0.2">
      <c r="A15391" s="4"/>
    </row>
    <row r="15392" spans="1:1" x14ac:dyDescent="0.2">
      <c r="A15392" s="4"/>
    </row>
    <row r="15393" spans="1:1" x14ac:dyDescent="0.2">
      <c r="A15393" s="4"/>
    </row>
    <row r="15394" spans="1:1" x14ac:dyDescent="0.2">
      <c r="A15394" s="4"/>
    </row>
    <row r="15395" spans="1:1" x14ac:dyDescent="0.2">
      <c r="A15395" s="4"/>
    </row>
    <row r="15396" spans="1:1" x14ac:dyDescent="0.2">
      <c r="A15396" s="4"/>
    </row>
    <row r="15397" spans="1:1" x14ac:dyDescent="0.2">
      <c r="A15397" s="4"/>
    </row>
    <row r="15398" spans="1:1" x14ac:dyDescent="0.2">
      <c r="A15398" s="4"/>
    </row>
    <row r="15399" spans="1:1" x14ac:dyDescent="0.2">
      <c r="A15399" s="4"/>
    </row>
    <row r="15400" spans="1:1" x14ac:dyDescent="0.2">
      <c r="A15400" s="4"/>
    </row>
    <row r="15401" spans="1:1" x14ac:dyDescent="0.2">
      <c r="A15401" s="4"/>
    </row>
    <row r="15402" spans="1:1" x14ac:dyDescent="0.2">
      <c r="A15402" s="4"/>
    </row>
    <row r="15403" spans="1:1" x14ac:dyDescent="0.2">
      <c r="A15403" s="4"/>
    </row>
    <row r="15404" spans="1:1" x14ac:dyDescent="0.2">
      <c r="A15404" s="4"/>
    </row>
    <row r="15405" spans="1:1" x14ac:dyDescent="0.2">
      <c r="A15405" s="4"/>
    </row>
    <row r="15406" spans="1:1" x14ac:dyDescent="0.2">
      <c r="A15406" s="4"/>
    </row>
    <row r="15407" spans="1:1" x14ac:dyDescent="0.2">
      <c r="A15407" s="4"/>
    </row>
    <row r="15408" spans="1:1" x14ac:dyDescent="0.2">
      <c r="A15408" s="4"/>
    </row>
    <row r="15409" spans="1:1" x14ac:dyDescent="0.2">
      <c r="A15409" s="4"/>
    </row>
    <row r="15410" spans="1:1" x14ac:dyDescent="0.2">
      <c r="A15410" s="4"/>
    </row>
    <row r="15411" spans="1:1" x14ac:dyDescent="0.2">
      <c r="A15411" s="4"/>
    </row>
    <row r="15412" spans="1:1" x14ac:dyDescent="0.2">
      <c r="A15412" s="4"/>
    </row>
    <row r="15413" spans="1:1" x14ac:dyDescent="0.2">
      <c r="A15413" s="4"/>
    </row>
    <row r="15414" spans="1:1" x14ac:dyDescent="0.2">
      <c r="A15414" s="4"/>
    </row>
    <row r="15415" spans="1:1" x14ac:dyDescent="0.2">
      <c r="A15415" s="4"/>
    </row>
    <row r="15416" spans="1:1" x14ac:dyDescent="0.2">
      <c r="A15416" s="4"/>
    </row>
    <row r="15417" spans="1:1" x14ac:dyDescent="0.2">
      <c r="A15417" s="4"/>
    </row>
    <row r="15418" spans="1:1" x14ac:dyDescent="0.2">
      <c r="A15418" s="4"/>
    </row>
    <row r="15419" spans="1:1" x14ac:dyDescent="0.2">
      <c r="A15419" s="4"/>
    </row>
    <row r="15420" spans="1:1" x14ac:dyDescent="0.2">
      <c r="A15420" s="4"/>
    </row>
    <row r="15421" spans="1:1" x14ac:dyDescent="0.2">
      <c r="A15421" s="4"/>
    </row>
    <row r="15422" spans="1:1" x14ac:dyDescent="0.2">
      <c r="A15422" s="4"/>
    </row>
    <row r="15423" spans="1:1" x14ac:dyDescent="0.2">
      <c r="A15423" s="4"/>
    </row>
    <row r="15424" spans="1:1" x14ac:dyDescent="0.2">
      <c r="A15424" s="4"/>
    </row>
    <row r="15425" spans="1:1" x14ac:dyDescent="0.2">
      <c r="A15425" s="4"/>
    </row>
    <row r="15426" spans="1:1" x14ac:dyDescent="0.2">
      <c r="A15426" s="4"/>
    </row>
    <row r="15427" spans="1:1" x14ac:dyDescent="0.2">
      <c r="A15427" s="4"/>
    </row>
    <row r="15428" spans="1:1" x14ac:dyDescent="0.2">
      <c r="A15428" s="4"/>
    </row>
    <row r="15429" spans="1:1" x14ac:dyDescent="0.2">
      <c r="A15429" s="4"/>
    </row>
    <row r="15430" spans="1:1" x14ac:dyDescent="0.2">
      <c r="A15430" s="4"/>
    </row>
    <row r="15431" spans="1:1" x14ac:dyDescent="0.2">
      <c r="A15431" s="4"/>
    </row>
    <row r="15432" spans="1:1" x14ac:dyDescent="0.2">
      <c r="A15432" s="4"/>
    </row>
    <row r="15433" spans="1:1" x14ac:dyDescent="0.2">
      <c r="A15433" s="4"/>
    </row>
    <row r="15434" spans="1:1" x14ac:dyDescent="0.2">
      <c r="A15434" s="4"/>
    </row>
    <row r="15435" spans="1:1" x14ac:dyDescent="0.2">
      <c r="A15435" s="4"/>
    </row>
    <row r="15436" spans="1:1" x14ac:dyDescent="0.2">
      <c r="A15436" s="4"/>
    </row>
    <row r="15437" spans="1:1" x14ac:dyDescent="0.2">
      <c r="A15437" s="4"/>
    </row>
    <row r="15438" spans="1:1" x14ac:dyDescent="0.2">
      <c r="A15438" s="4"/>
    </row>
    <row r="15439" spans="1:1" x14ac:dyDescent="0.2">
      <c r="A15439" s="4"/>
    </row>
    <row r="15440" spans="1:1" x14ac:dyDescent="0.2">
      <c r="A15440" s="4"/>
    </row>
    <row r="15441" spans="1:1" x14ac:dyDescent="0.2">
      <c r="A15441" s="4"/>
    </row>
    <row r="15442" spans="1:1" x14ac:dyDescent="0.2">
      <c r="A15442" s="4"/>
    </row>
    <row r="15443" spans="1:1" x14ac:dyDescent="0.2">
      <c r="A15443" s="4"/>
    </row>
    <row r="15444" spans="1:1" x14ac:dyDescent="0.2">
      <c r="A15444" s="4"/>
    </row>
    <row r="15445" spans="1:1" x14ac:dyDescent="0.2">
      <c r="A15445" s="4"/>
    </row>
    <row r="15446" spans="1:1" x14ac:dyDescent="0.2">
      <c r="A15446" s="4"/>
    </row>
    <row r="15447" spans="1:1" x14ac:dyDescent="0.2">
      <c r="A15447" s="4"/>
    </row>
    <row r="15448" spans="1:1" x14ac:dyDescent="0.2">
      <c r="A15448" s="4"/>
    </row>
    <row r="15449" spans="1:1" x14ac:dyDescent="0.2">
      <c r="A15449" s="4"/>
    </row>
    <row r="15450" spans="1:1" x14ac:dyDescent="0.2">
      <c r="A15450" s="4"/>
    </row>
    <row r="15451" spans="1:1" x14ac:dyDescent="0.2">
      <c r="A15451" s="4"/>
    </row>
    <row r="15452" spans="1:1" x14ac:dyDescent="0.2">
      <c r="A15452" s="4"/>
    </row>
    <row r="15453" spans="1:1" x14ac:dyDescent="0.2">
      <c r="A15453" s="4"/>
    </row>
    <row r="15454" spans="1:1" x14ac:dyDescent="0.2">
      <c r="A15454" s="4"/>
    </row>
    <row r="15455" spans="1:1" x14ac:dyDescent="0.2">
      <c r="A15455" s="4"/>
    </row>
    <row r="15456" spans="1:1" x14ac:dyDescent="0.2">
      <c r="A15456" s="4"/>
    </row>
    <row r="15457" spans="1:1" x14ac:dyDescent="0.2">
      <c r="A15457" s="4"/>
    </row>
    <row r="15458" spans="1:1" x14ac:dyDescent="0.2">
      <c r="A15458" s="4"/>
    </row>
    <row r="15459" spans="1:1" x14ac:dyDescent="0.2">
      <c r="A15459" s="4"/>
    </row>
    <row r="15460" spans="1:1" x14ac:dyDescent="0.2">
      <c r="A15460" s="4"/>
    </row>
    <row r="15461" spans="1:1" x14ac:dyDescent="0.2">
      <c r="A15461" s="4"/>
    </row>
    <row r="15462" spans="1:1" x14ac:dyDescent="0.2">
      <c r="A15462" s="4"/>
    </row>
    <row r="15463" spans="1:1" x14ac:dyDescent="0.2">
      <c r="A15463" s="4"/>
    </row>
    <row r="15464" spans="1:1" x14ac:dyDescent="0.2">
      <c r="A15464" s="4"/>
    </row>
    <row r="15465" spans="1:1" x14ac:dyDescent="0.2">
      <c r="A15465" s="4"/>
    </row>
    <row r="15466" spans="1:1" x14ac:dyDescent="0.2">
      <c r="A15466" s="4"/>
    </row>
    <row r="15467" spans="1:1" x14ac:dyDescent="0.2">
      <c r="A15467" s="4"/>
    </row>
    <row r="15468" spans="1:1" x14ac:dyDescent="0.2">
      <c r="A15468" s="4"/>
    </row>
    <row r="15469" spans="1:1" x14ac:dyDescent="0.2">
      <c r="A15469" s="4"/>
    </row>
    <row r="15470" spans="1:1" x14ac:dyDescent="0.2">
      <c r="A15470" s="4"/>
    </row>
    <row r="15471" spans="1:1" x14ac:dyDescent="0.2">
      <c r="A15471" s="4"/>
    </row>
    <row r="15472" spans="1:1" x14ac:dyDescent="0.2">
      <c r="A15472" s="4"/>
    </row>
    <row r="15473" spans="1:1" x14ac:dyDescent="0.2">
      <c r="A15473" s="4"/>
    </row>
    <row r="15474" spans="1:1" x14ac:dyDescent="0.2">
      <c r="A15474" s="4"/>
    </row>
    <row r="15475" spans="1:1" x14ac:dyDescent="0.2">
      <c r="A15475" s="4"/>
    </row>
    <row r="15476" spans="1:1" x14ac:dyDescent="0.2">
      <c r="A15476" s="4"/>
    </row>
    <row r="15477" spans="1:1" x14ac:dyDescent="0.2">
      <c r="A15477" s="4"/>
    </row>
    <row r="15478" spans="1:1" x14ac:dyDescent="0.2">
      <c r="A15478" s="4"/>
    </row>
    <row r="15479" spans="1:1" x14ac:dyDescent="0.2">
      <c r="A15479" s="4"/>
    </row>
    <row r="15480" spans="1:1" x14ac:dyDescent="0.2">
      <c r="A15480" s="4"/>
    </row>
    <row r="15481" spans="1:1" x14ac:dyDescent="0.2">
      <c r="A15481" s="4"/>
    </row>
    <row r="15482" spans="1:1" x14ac:dyDescent="0.2">
      <c r="A15482" s="4"/>
    </row>
    <row r="15483" spans="1:1" x14ac:dyDescent="0.2">
      <c r="A15483" s="4"/>
    </row>
    <row r="15484" spans="1:1" x14ac:dyDescent="0.2">
      <c r="A15484" s="4"/>
    </row>
    <row r="15485" spans="1:1" x14ac:dyDescent="0.2">
      <c r="A15485" s="4"/>
    </row>
    <row r="15486" spans="1:1" x14ac:dyDescent="0.2">
      <c r="A15486" s="4"/>
    </row>
    <row r="15487" spans="1:1" x14ac:dyDescent="0.2">
      <c r="A15487" s="4"/>
    </row>
    <row r="15488" spans="1:1" x14ac:dyDescent="0.2">
      <c r="A15488" s="4"/>
    </row>
    <row r="15489" spans="1:1" x14ac:dyDescent="0.2">
      <c r="A15489" s="4"/>
    </row>
    <row r="15490" spans="1:1" x14ac:dyDescent="0.2">
      <c r="A15490" s="4"/>
    </row>
    <row r="15491" spans="1:1" x14ac:dyDescent="0.2">
      <c r="A15491" s="4"/>
    </row>
    <row r="15492" spans="1:1" x14ac:dyDescent="0.2">
      <c r="A15492" s="4"/>
    </row>
    <row r="15493" spans="1:1" x14ac:dyDescent="0.2">
      <c r="A15493" s="4"/>
    </row>
    <row r="15494" spans="1:1" x14ac:dyDescent="0.2">
      <c r="A15494" s="4"/>
    </row>
    <row r="15495" spans="1:1" x14ac:dyDescent="0.2">
      <c r="A15495" s="4"/>
    </row>
    <row r="15496" spans="1:1" x14ac:dyDescent="0.2">
      <c r="A15496" s="4"/>
    </row>
    <row r="15497" spans="1:1" x14ac:dyDescent="0.2">
      <c r="A15497" s="4"/>
    </row>
    <row r="15498" spans="1:1" x14ac:dyDescent="0.2">
      <c r="A15498" s="4"/>
    </row>
    <row r="15499" spans="1:1" x14ac:dyDescent="0.2">
      <c r="A15499" s="4"/>
    </row>
    <row r="15500" spans="1:1" x14ac:dyDescent="0.2">
      <c r="A15500" s="4"/>
    </row>
    <row r="15501" spans="1:1" x14ac:dyDescent="0.2">
      <c r="A15501" s="4"/>
    </row>
    <row r="15502" spans="1:1" x14ac:dyDescent="0.2">
      <c r="A15502" s="4"/>
    </row>
    <row r="15503" spans="1:1" x14ac:dyDescent="0.2">
      <c r="A15503" s="4"/>
    </row>
    <row r="15504" spans="1:1" x14ac:dyDescent="0.2">
      <c r="A15504" s="4"/>
    </row>
    <row r="15505" spans="1:1" x14ac:dyDescent="0.2">
      <c r="A15505" s="4"/>
    </row>
    <row r="15506" spans="1:1" x14ac:dyDescent="0.2">
      <c r="A15506" s="4"/>
    </row>
    <row r="15507" spans="1:1" x14ac:dyDescent="0.2">
      <c r="A15507" s="4"/>
    </row>
    <row r="15508" spans="1:1" x14ac:dyDescent="0.2">
      <c r="A15508" s="4"/>
    </row>
    <row r="15509" spans="1:1" x14ac:dyDescent="0.2">
      <c r="A15509" s="4"/>
    </row>
    <row r="15510" spans="1:1" x14ac:dyDescent="0.2">
      <c r="A15510" s="4"/>
    </row>
    <row r="15511" spans="1:1" x14ac:dyDescent="0.2">
      <c r="A15511" s="4"/>
    </row>
    <row r="15512" spans="1:1" x14ac:dyDescent="0.2">
      <c r="A15512" s="4"/>
    </row>
    <row r="15513" spans="1:1" x14ac:dyDescent="0.2">
      <c r="A15513" s="4"/>
    </row>
    <row r="15514" spans="1:1" x14ac:dyDescent="0.2">
      <c r="A15514" s="4"/>
    </row>
    <row r="15515" spans="1:1" x14ac:dyDescent="0.2">
      <c r="A15515" s="4"/>
    </row>
    <row r="15516" spans="1:1" x14ac:dyDescent="0.2">
      <c r="A15516" s="4"/>
    </row>
    <row r="15517" spans="1:1" x14ac:dyDescent="0.2">
      <c r="A15517" s="4"/>
    </row>
    <row r="15518" spans="1:1" x14ac:dyDescent="0.2">
      <c r="A15518" s="4"/>
    </row>
    <row r="15519" spans="1:1" x14ac:dyDescent="0.2">
      <c r="A15519" s="4"/>
    </row>
    <row r="15520" spans="1:1" x14ac:dyDescent="0.2">
      <c r="A15520" s="4"/>
    </row>
    <row r="15521" spans="1:1" x14ac:dyDescent="0.2">
      <c r="A15521" s="4"/>
    </row>
    <row r="15522" spans="1:1" x14ac:dyDescent="0.2">
      <c r="A15522" s="4"/>
    </row>
    <row r="15523" spans="1:1" x14ac:dyDescent="0.2">
      <c r="A15523" s="4"/>
    </row>
    <row r="15524" spans="1:1" x14ac:dyDescent="0.2">
      <c r="A15524" s="4"/>
    </row>
    <row r="15525" spans="1:1" x14ac:dyDescent="0.2">
      <c r="A15525" s="4"/>
    </row>
    <row r="15526" spans="1:1" x14ac:dyDescent="0.2">
      <c r="A15526" s="4"/>
    </row>
    <row r="15527" spans="1:1" x14ac:dyDescent="0.2">
      <c r="A15527" s="4"/>
    </row>
    <row r="15528" spans="1:1" x14ac:dyDescent="0.2">
      <c r="A15528" s="4"/>
    </row>
    <row r="15529" spans="1:1" x14ac:dyDescent="0.2">
      <c r="A15529" s="4"/>
    </row>
    <row r="15530" spans="1:1" x14ac:dyDescent="0.2">
      <c r="A15530" s="4"/>
    </row>
    <row r="15531" spans="1:1" x14ac:dyDescent="0.2">
      <c r="A15531" s="4"/>
    </row>
    <row r="15532" spans="1:1" x14ac:dyDescent="0.2">
      <c r="A15532" s="4"/>
    </row>
    <row r="15533" spans="1:1" x14ac:dyDescent="0.2">
      <c r="A15533" s="4"/>
    </row>
    <row r="15534" spans="1:1" x14ac:dyDescent="0.2">
      <c r="A15534" s="4"/>
    </row>
    <row r="15535" spans="1:1" x14ac:dyDescent="0.2">
      <c r="A15535" s="4"/>
    </row>
    <row r="15536" spans="1:1" x14ac:dyDescent="0.2">
      <c r="A15536" s="4"/>
    </row>
    <row r="15537" spans="1:1" x14ac:dyDescent="0.2">
      <c r="A15537" s="4"/>
    </row>
    <row r="15538" spans="1:1" x14ac:dyDescent="0.2">
      <c r="A15538" s="4"/>
    </row>
    <row r="15539" spans="1:1" x14ac:dyDescent="0.2">
      <c r="A15539" s="4"/>
    </row>
    <row r="15540" spans="1:1" x14ac:dyDescent="0.2">
      <c r="A15540" s="4"/>
    </row>
    <row r="15541" spans="1:1" x14ac:dyDescent="0.2">
      <c r="A15541" s="4"/>
    </row>
    <row r="15542" spans="1:1" x14ac:dyDescent="0.2">
      <c r="A15542" s="4"/>
    </row>
    <row r="15543" spans="1:1" x14ac:dyDescent="0.2">
      <c r="A15543" s="4"/>
    </row>
    <row r="15544" spans="1:1" x14ac:dyDescent="0.2">
      <c r="A15544" s="4"/>
    </row>
    <row r="15545" spans="1:1" x14ac:dyDescent="0.2">
      <c r="A15545" s="4"/>
    </row>
    <row r="15546" spans="1:1" x14ac:dyDescent="0.2">
      <c r="A15546" s="4"/>
    </row>
    <row r="15547" spans="1:1" x14ac:dyDescent="0.2">
      <c r="A15547" s="4"/>
    </row>
    <row r="15548" spans="1:1" x14ac:dyDescent="0.2">
      <c r="A15548" s="4"/>
    </row>
    <row r="15549" spans="1:1" x14ac:dyDescent="0.2">
      <c r="A15549" s="4"/>
    </row>
    <row r="15550" spans="1:1" x14ac:dyDescent="0.2">
      <c r="A15550" s="4"/>
    </row>
    <row r="15551" spans="1:1" x14ac:dyDescent="0.2">
      <c r="A15551" s="4"/>
    </row>
    <row r="15552" spans="1:1" x14ac:dyDescent="0.2">
      <c r="A15552" s="4"/>
    </row>
    <row r="15553" spans="1:1" x14ac:dyDescent="0.2">
      <c r="A15553" s="4"/>
    </row>
    <row r="15554" spans="1:1" x14ac:dyDescent="0.2">
      <c r="A15554" s="4"/>
    </row>
    <row r="15555" spans="1:1" x14ac:dyDescent="0.2">
      <c r="A15555" s="4"/>
    </row>
    <row r="15556" spans="1:1" x14ac:dyDescent="0.2">
      <c r="A15556" s="4"/>
    </row>
    <row r="15557" spans="1:1" x14ac:dyDescent="0.2">
      <c r="A15557" s="4"/>
    </row>
    <row r="15558" spans="1:1" x14ac:dyDescent="0.2">
      <c r="A15558" s="4"/>
    </row>
    <row r="15559" spans="1:1" x14ac:dyDescent="0.2">
      <c r="A15559" s="4"/>
    </row>
    <row r="15560" spans="1:1" x14ac:dyDescent="0.2">
      <c r="A15560" s="4"/>
    </row>
    <row r="15561" spans="1:1" x14ac:dyDescent="0.2">
      <c r="A15561" s="4"/>
    </row>
    <row r="15562" spans="1:1" x14ac:dyDescent="0.2">
      <c r="A15562" s="4"/>
    </row>
    <row r="15563" spans="1:1" x14ac:dyDescent="0.2">
      <c r="A15563" s="4"/>
    </row>
    <row r="15564" spans="1:1" x14ac:dyDescent="0.2">
      <c r="A15564" s="4"/>
    </row>
    <row r="15565" spans="1:1" x14ac:dyDescent="0.2">
      <c r="A15565" s="4"/>
    </row>
    <row r="15566" spans="1:1" x14ac:dyDescent="0.2">
      <c r="A15566" s="4"/>
    </row>
    <row r="15567" spans="1:1" x14ac:dyDescent="0.2">
      <c r="A15567" s="4"/>
    </row>
    <row r="15568" spans="1:1" x14ac:dyDescent="0.2">
      <c r="A15568" s="4"/>
    </row>
    <row r="15569" spans="1:1" x14ac:dyDescent="0.2">
      <c r="A15569" s="4"/>
    </row>
    <row r="15570" spans="1:1" x14ac:dyDescent="0.2">
      <c r="A15570" s="4"/>
    </row>
    <row r="15571" spans="1:1" x14ac:dyDescent="0.2">
      <c r="A15571" s="4"/>
    </row>
    <row r="15572" spans="1:1" x14ac:dyDescent="0.2">
      <c r="A15572" s="4"/>
    </row>
    <row r="15573" spans="1:1" x14ac:dyDescent="0.2">
      <c r="A15573" s="4"/>
    </row>
    <row r="15574" spans="1:1" x14ac:dyDescent="0.2">
      <c r="A15574" s="4"/>
    </row>
    <row r="15575" spans="1:1" x14ac:dyDescent="0.2">
      <c r="A15575" s="4"/>
    </row>
    <row r="15576" spans="1:1" x14ac:dyDescent="0.2">
      <c r="A15576" s="4"/>
    </row>
    <row r="15577" spans="1:1" x14ac:dyDescent="0.2">
      <c r="A15577" s="4"/>
    </row>
    <row r="15578" spans="1:1" x14ac:dyDescent="0.2">
      <c r="A15578" s="4"/>
    </row>
    <row r="15579" spans="1:1" x14ac:dyDescent="0.2">
      <c r="A15579" s="4"/>
    </row>
    <row r="15580" spans="1:1" x14ac:dyDescent="0.2">
      <c r="A15580" s="4"/>
    </row>
    <row r="15581" spans="1:1" x14ac:dyDescent="0.2">
      <c r="A15581" s="4"/>
    </row>
    <row r="15582" spans="1:1" x14ac:dyDescent="0.2">
      <c r="A15582" s="4"/>
    </row>
    <row r="15583" spans="1:1" x14ac:dyDescent="0.2">
      <c r="A15583" s="4"/>
    </row>
    <row r="15584" spans="1:1" x14ac:dyDescent="0.2">
      <c r="A15584" s="4"/>
    </row>
    <row r="15585" spans="1:1" x14ac:dyDescent="0.2">
      <c r="A15585" s="4"/>
    </row>
    <row r="15586" spans="1:1" x14ac:dyDescent="0.2">
      <c r="A15586" s="4"/>
    </row>
    <row r="15587" spans="1:1" x14ac:dyDescent="0.2">
      <c r="A15587" s="4"/>
    </row>
    <row r="15588" spans="1:1" x14ac:dyDescent="0.2">
      <c r="A15588" s="4"/>
    </row>
    <row r="15589" spans="1:1" x14ac:dyDescent="0.2">
      <c r="A15589" s="4"/>
    </row>
    <row r="15590" spans="1:1" x14ac:dyDescent="0.2">
      <c r="A15590" s="4"/>
    </row>
    <row r="15591" spans="1:1" x14ac:dyDescent="0.2">
      <c r="A15591" s="4"/>
    </row>
    <row r="15592" spans="1:1" x14ac:dyDescent="0.2">
      <c r="A15592" s="4"/>
    </row>
    <row r="15593" spans="1:1" x14ac:dyDescent="0.2">
      <c r="A15593" s="4"/>
    </row>
    <row r="15594" spans="1:1" x14ac:dyDescent="0.2">
      <c r="A15594" s="4"/>
    </row>
    <row r="15595" spans="1:1" x14ac:dyDescent="0.2">
      <c r="A15595" s="4"/>
    </row>
    <row r="15596" spans="1:1" x14ac:dyDescent="0.2">
      <c r="A15596" s="4"/>
    </row>
    <row r="15597" spans="1:1" x14ac:dyDescent="0.2">
      <c r="A15597" s="4"/>
    </row>
    <row r="15598" spans="1:1" x14ac:dyDescent="0.2">
      <c r="A15598" s="4"/>
    </row>
    <row r="15599" spans="1:1" x14ac:dyDescent="0.2">
      <c r="A15599" s="4"/>
    </row>
    <row r="15600" spans="1:1" x14ac:dyDescent="0.2">
      <c r="A15600" s="4"/>
    </row>
    <row r="15601" spans="1:1" x14ac:dyDescent="0.2">
      <c r="A15601" s="4"/>
    </row>
    <row r="15602" spans="1:1" x14ac:dyDescent="0.2">
      <c r="A15602" s="4"/>
    </row>
    <row r="15603" spans="1:1" x14ac:dyDescent="0.2">
      <c r="A15603" s="4"/>
    </row>
    <row r="15604" spans="1:1" x14ac:dyDescent="0.2">
      <c r="A15604" s="4"/>
    </row>
    <row r="15605" spans="1:1" x14ac:dyDescent="0.2">
      <c r="A15605" s="4"/>
    </row>
    <row r="15606" spans="1:1" x14ac:dyDescent="0.2">
      <c r="A15606" s="4"/>
    </row>
    <row r="15607" spans="1:1" x14ac:dyDescent="0.2">
      <c r="A15607" s="4"/>
    </row>
    <row r="15608" spans="1:1" x14ac:dyDescent="0.2">
      <c r="A15608" s="4"/>
    </row>
    <row r="15609" spans="1:1" x14ac:dyDescent="0.2">
      <c r="A15609" s="4"/>
    </row>
    <row r="15610" spans="1:1" x14ac:dyDescent="0.2">
      <c r="A15610" s="4"/>
    </row>
    <row r="15611" spans="1:1" x14ac:dyDescent="0.2">
      <c r="A15611" s="4"/>
    </row>
    <row r="15612" spans="1:1" x14ac:dyDescent="0.2">
      <c r="A15612" s="4"/>
    </row>
    <row r="15613" spans="1:1" x14ac:dyDescent="0.2">
      <c r="A15613" s="4"/>
    </row>
    <row r="15614" spans="1:1" x14ac:dyDescent="0.2">
      <c r="A15614" s="4"/>
    </row>
    <row r="15615" spans="1:1" x14ac:dyDescent="0.2">
      <c r="A15615" s="4"/>
    </row>
    <row r="15616" spans="1:1" x14ac:dyDescent="0.2">
      <c r="A15616" s="4"/>
    </row>
    <row r="15617" spans="1:1" x14ac:dyDescent="0.2">
      <c r="A15617" s="4"/>
    </row>
    <row r="15618" spans="1:1" x14ac:dyDescent="0.2">
      <c r="A15618" s="4"/>
    </row>
    <row r="15619" spans="1:1" x14ac:dyDescent="0.2">
      <c r="A15619" s="4"/>
    </row>
    <row r="15620" spans="1:1" x14ac:dyDescent="0.2">
      <c r="A15620" s="4"/>
    </row>
    <row r="15621" spans="1:1" x14ac:dyDescent="0.2">
      <c r="A15621" s="4"/>
    </row>
    <row r="15622" spans="1:1" x14ac:dyDescent="0.2">
      <c r="A15622" s="4"/>
    </row>
    <row r="15623" spans="1:1" x14ac:dyDescent="0.2">
      <c r="A15623" s="4"/>
    </row>
    <row r="15624" spans="1:1" x14ac:dyDescent="0.2">
      <c r="A15624" s="4"/>
    </row>
    <row r="15625" spans="1:1" x14ac:dyDescent="0.2">
      <c r="A15625" s="4"/>
    </row>
    <row r="15626" spans="1:1" x14ac:dyDescent="0.2">
      <c r="A15626" s="4"/>
    </row>
    <row r="15627" spans="1:1" x14ac:dyDescent="0.2">
      <c r="A15627" s="4"/>
    </row>
    <row r="15628" spans="1:1" x14ac:dyDescent="0.2">
      <c r="A15628" s="4"/>
    </row>
    <row r="15629" spans="1:1" x14ac:dyDescent="0.2">
      <c r="A15629" s="4"/>
    </row>
    <row r="15630" spans="1:1" x14ac:dyDescent="0.2">
      <c r="A15630" s="4"/>
    </row>
    <row r="15631" spans="1:1" x14ac:dyDescent="0.2">
      <c r="A15631" s="4"/>
    </row>
    <row r="15632" spans="1:1" x14ac:dyDescent="0.2">
      <c r="A15632" s="4"/>
    </row>
    <row r="15633" spans="1:1" x14ac:dyDescent="0.2">
      <c r="A15633" s="4"/>
    </row>
    <row r="15634" spans="1:1" x14ac:dyDescent="0.2">
      <c r="A15634" s="4"/>
    </row>
    <row r="15635" spans="1:1" x14ac:dyDescent="0.2">
      <c r="A15635" s="4"/>
    </row>
    <row r="15636" spans="1:1" x14ac:dyDescent="0.2">
      <c r="A15636" s="4"/>
    </row>
    <row r="15637" spans="1:1" x14ac:dyDescent="0.2">
      <c r="A15637" s="4"/>
    </row>
    <row r="15638" spans="1:1" x14ac:dyDescent="0.2">
      <c r="A15638" s="4"/>
    </row>
    <row r="15639" spans="1:1" x14ac:dyDescent="0.2">
      <c r="A15639" s="4"/>
    </row>
    <row r="15640" spans="1:1" x14ac:dyDescent="0.2">
      <c r="A15640" s="4"/>
    </row>
    <row r="15641" spans="1:1" x14ac:dyDescent="0.2">
      <c r="A15641" s="4"/>
    </row>
    <row r="15642" spans="1:1" x14ac:dyDescent="0.2">
      <c r="A15642" s="4"/>
    </row>
    <row r="15643" spans="1:1" x14ac:dyDescent="0.2">
      <c r="A15643" s="4"/>
    </row>
    <row r="15644" spans="1:1" x14ac:dyDescent="0.2">
      <c r="A15644" s="4"/>
    </row>
    <row r="15645" spans="1:1" x14ac:dyDescent="0.2">
      <c r="A15645" s="4"/>
    </row>
    <row r="15646" spans="1:1" x14ac:dyDescent="0.2">
      <c r="A15646" s="4"/>
    </row>
    <row r="15647" spans="1:1" x14ac:dyDescent="0.2">
      <c r="A15647" s="4"/>
    </row>
    <row r="15648" spans="1:1" x14ac:dyDescent="0.2">
      <c r="A15648" s="4"/>
    </row>
    <row r="15649" spans="1:1" x14ac:dyDescent="0.2">
      <c r="A15649" s="4"/>
    </row>
    <row r="15650" spans="1:1" x14ac:dyDescent="0.2">
      <c r="A15650" s="4"/>
    </row>
    <row r="15651" spans="1:1" x14ac:dyDescent="0.2">
      <c r="A15651" s="4"/>
    </row>
    <row r="15652" spans="1:1" x14ac:dyDescent="0.2">
      <c r="A15652" s="4"/>
    </row>
    <row r="15653" spans="1:1" x14ac:dyDescent="0.2">
      <c r="A15653" s="4"/>
    </row>
    <row r="15654" spans="1:1" x14ac:dyDescent="0.2">
      <c r="A15654" s="4"/>
    </row>
    <row r="15655" spans="1:1" x14ac:dyDescent="0.2">
      <c r="A15655" s="4"/>
    </row>
    <row r="15656" spans="1:1" x14ac:dyDescent="0.2">
      <c r="A15656" s="4"/>
    </row>
    <row r="15657" spans="1:1" x14ac:dyDescent="0.2">
      <c r="A15657" s="4"/>
    </row>
    <row r="15658" spans="1:1" x14ac:dyDescent="0.2">
      <c r="A15658" s="4"/>
    </row>
    <row r="15659" spans="1:1" x14ac:dyDescent="0.2">
      <c r="A15659" s="4"/>
    </row>
    <row r="15660" spans="1:1" x14ac:dyDescent="0.2">
      <c r="A15660" s="4"/>
    </row>
    <row r="15661" spans="1:1" x14ac:dyDescent="0.2">
      <c r="A15661" s="4"/>
    </row>
    <row r="15662" spans="1:1" x14ac:dyDescent="0.2">
      <c r="A15662" s="4"/>
    </row>
    <row r="15663" spans="1:1" x14ac:dyDescent="0.2">
      <c r="A15663" s="4"/>
    </row>
    <row r="15664" spans="1:1" x14ac:dyDescent="0.2">
      <c r="A15664" s="4"/>
    </row>
    <row r="15665" spans="1:1" x14ac:dyDescent="0.2">
      <c r="A15665" s="4"/>
    </row>
    <row r="15666" spans="1:1" x14ac:dyDescent="0.2">
      <c r="A15666" s="4"/>
    </row>
    <row r="15667" spans="1:1" x14ac:dyDescent="0.2">
      <c r="A15667" s="4"/>
    </row>
    <row r="15668" spans="1:1" x14ac:dyDescent="0.2">
      <c r="A15668" s="4"/>
    </row>
    <row r="15669" spans="1:1" x14ac:dyDescent="0.2">
      <c r="A15669" s="4"/>
    </row>
    <row r="15670" spans="1:1" x14ac:dyDescent="0.2">
      <c r="A15670" s="4"/>
    </row>
    <row r="15671" spans="1:1" x14ac:dyDescent="0.2">
      <c r="A15671" s="4"/>
    </row>
    <row r="15672" spans="1:1" x14ac:dyDescent="0.2">
      <c r="A15672" s="4"/>
    </row>
    <row r="15673" spans="1:1" x14ac:dyDescent="0.2">
      <c r="A15673" s="4"/>
    </row>
    <row r="15674" spans="1:1" x14ac:dyDescent="0.2">
      <c r="A15674" s="4"/>
    </row>
    <row r="15675" spans="1:1" x14ac:dyDescent="0.2">
      <c r="A15675" s="4"/>
    </row>
    <row r="15676" spans="1:1" x14ac:dyDescent="0.2">
      <c r="A15676" s="4"/>
    </row>
    <row r="15677" spans="1:1" x14ac:dyDescent="0.2">
      <c r="A15677" s="4"/>
    </row>
    <row r="15678" spans="1:1" x14ac:dyDescent="0.2">
      <c r="A15678" s="4"/>
    </row>
    <row r="15679" spans="1:1" x14ac:dyDescent="0.2">
      <c r="A15679" s="4"/>
    </row>
    <row r="15680" spans="1:1" x14ac:dyDescent="0.2">
      <c r="A15680" s="4"/>
    </row>
    <row r="15681" spans="1:1" x14ac:dyDescent="0.2">
      <c r="A15681" s="4"/>
    </row>
    <row r="15682" spans="1:1" x14ac:dyDescent="0.2">
      <c r="A15682" s="4"/>
    </row>
    <row r="15683" spans="1:1" x14ac:dyDescent="0.2">
      <c r="A15683" s="4"/>
    </row>
    <row r="15684" spans="1:1" x14ac:dyDescent="0.2">
      <c r="A15684" s="4"/>
    </row>
    <row r="15685" spans="1:1" x14ac:dyDescent="0.2">
      <c r="A15685" s="4"/>
    </row>
    <row r="15686" spans="1:1" x14ac:dyDescent="0.2">
      <c r="A15686" s="4"/>
    </row>
    <row r="15687" spans="1:1" x14ac:dyDescent="0.2">
      <c r="A15687" s="4"/>
    </row>
    <row r="15688" spans="1:1" x14ac:dyDescent="0.2">
      <c r="A15688" s="4"/>
    </row>
    <row r="15689" spans="1:1" x14ac:dyDescent="0.2">
      <c r="A15689" s="4"/>
    </row>
    <row r="15690" spans="1:1" x14ac:dyDescent="0.2">
      <c r="A15690" s="4"/>
    </row>
    <row r="15691" spans="1:1" x14ac:dyDescent="0.2">
      <c r="A15691" s="4"/>
    </row>
    <row r="15692" spans="1:1" x14ac:dyDescent="0.2">
      <c r="A15692" s="4"/>
    </row>
    <row r="15693" spans="1:1" x14ac:dyDescent="0.2">
      <c r="A15693" s="4"/>
    </row>
    <row r="15694" spans="1:1" x14ac:dyDescent="0.2">
      <c r="A15694" s="4"/>
    </row>
    <row r="15695" spans="1:1" x14ac:dyDescent="0.2">
      <c r="A15695" s="4"/>
    </row>
    <row r="15696" spans="1:1" x14ac:dyDescent="0.2">
      <c r="A15696" s="4"/>
    </row>
    <row r="15697" spans="1:1" x14ac:dyDescent="0.2">
      <c r="A15697" s="4"/>
    </row>
    <row r="15698" spans="1:1" x14ac:dyDescent="0.2">
      <c r="A15698" s="4"/>
    </row>
    <row r="15699" spans="1:1" x14ac:dyDescent="0.2">
      <c r="A15699" s="4"/>
    </row>
    <row r="15700" spans="1:1" x14ac:dyDescent="0.2">
      <c r="A15700" s="4"/>
    </row>
    <row r="15701" spans="1:1" x14ac:dyDescent="0.2">
      <c r="A15701" s="4"/>
    </row>
    <row r="15702" spans="1:1" x14ac:dyDescent="0.2">
      <c r="A15702" s="4"/>
    </row>
    <row r="15703" spans="1:1" x14ac:dyDescent="0.2">
      <c r="A15703" s="4"/>
    </row>
    <row r="15704" spans="1:1" x14ac:dyDescent="0.2">
      <c r="A15704" s="4"/>
    </row>
    <row r="15705" spans="1:1" x14ac:dyDescent="0.2">
      <c r="A15705" s="4"/>
    </row>
    <row r="15706" spans="1:1" x14ac:dyDescent="0.2">
      <c r="A15706" s="4"/>
    </row>
    <row r="15707" spans="1:1" x14ac:dyDescent="0.2">
      <c r="A15707" s="4"/>
    </row>
    <row r="15708" spans="1:1" x14ac:dyDescent="0.2">
      <c r="A15708" s="4"/>
    </row>
    <row r="15709" spans="1:1" x14ac:dyDescent="0.2">
      <c r="A15709" s="4"/>
    </row>
    <row r="15710" spans="1:1" x14ac:dyDescent="0.2">
      <c r="A15710" s="4"/>
    </row>
    <row r="15711" spans="1:1" x14ac:dyDescent="0.2">
      <c r="A15711" s="4"/>
    </row>
    <row r="15712" spans="1:1" x14ac:dyDescent="0.2">
      <c r="A15712" s="4"/>
    </row>
    <row r="15713" spans="1:1" x14ac:dyDescent="0.2">
      <c r="A15713" s="4"/>
    </row>
    <row r="15714" spans="1:1" x14ac:dyDescent="0.2">
      <c r="A15714" s="4"/>
    </row>
    <row r="15715" spans="1:1" x14ac:dyDescent="0.2">
      <c r="A15715" s="4"/>
    </row>
    <row r="15716" spans="1:1" x14ac:dyDescent="0.2">
      <c r="A15716" s="4"/>
    </row>
    <row r="15717" spans="1:1" x14ac:dyDescent="0.2">
      <c r="A15717" s="4"/>
    </row>
    <row r="15718" spans="1:1" x14ac:dyDescent="0.2">
      <c r="A15718" s="4"/>
    </row>
    <row r="15719" spans="1:1" x14ac:dyDescent="0.2">
      <c r="A15719" s="4"/>
    </row>
    <row r="15720" spans="1:1" x14ac:dyDescent="0.2">
      <c r="A15720" s="4"/>
    </row>
    <row r="15721" spans="1:1" x14ac:dyDescent="0.2">
      <c r="A15721" s="4"/>
    </row>
    <row r="15722" spans="1:1" x14ac:dyDescent="0.2">
      <c r="A15722" s="4"/>
    </row>
    <row r="15723" spans="1:1" x14ac:dyDescent="0.2">
      <c r="A15723" s="4"/>
    </row>
    <row r="15724" spans="1:1" x14ac:dyDescent="0.2">
      <c r="A15724" s="4"/>
    </row>
    <row r="15725" spans="1:1" x14ac:dyDescent="0.2">
      <c r="A15725" s="4"/>
    </row>
    <row r="15726" spans="1:1" x14ac:dyDescent="0.2">
      <c r="A15726" s="4"/>
    </row>
    <row r="15727" spans="1:1" x14ac:dyDescent="0.2">
      <c r="A15727" s="4"/>
    </row>
    <row r="15728" spans="1:1" x14ac:dyDescent="0.2">
      <c r="A15728" s="4"/>
    </row>
    <row r="15729" spans="1:1" x14ac:dyDescent="0.2">
      <c r="A15729" s="4"/>
    </row>
    <row r="15730" spans="1:1" x14ac:dyDescent="0.2">
      <c r="A15730" s="4"/>
    </row>
    <row r="15731" spans="1:1" x14ac:dyDescent="0.2">
      <c r="A15731" s="4"/>
    </row>
    <row r="15732" spans="1:1" x14ac:dyDescent="0.2">
      <c r="A15732" s="4"/>
    </row>
    <row r="15733" spans="1:1" x14ac:dyDescent="0.2">
      <c r="A15733" s="4"/>
    </row>
    <row r="15734" spans="1:1" x14ac:dyDescent="0.2">
      <c r="A15734" s="4"/>
    </row>
    <row r="15735" spans="1:1" x14ac:dyDescent="0.2">
      <c r="A15735" s="4"/>
    </row>
    <row r="15736" spans="1:1" x14ac:dyDescent="0.2">
      <c r="A15736" s="4"/>
    </row>
    <row r="15737" spans="1:1" x14ac:dyDescent="0.2">
      <c r="A15737" s="4"/>
    </row>
    <row r="15738" spans="1:1" x14ac:dyDescent="0.2">
      <c r="A15738" s="4"/>
    </row>
    <row r="15739" spans="1:1" x14ac:dyDescent="0.2">
      <c r="A15739" s="4"/>
    </row>
    <row r="15740" spans="1:1" x14ac:dyDescent="0.2">
      <c r="A15740" s="4"/>
    </row>
    <row r="15741" spans="1:1" x14ac:dyDescent="0.2">
      <c r="A15741" s="4"/>
    </row>
    <row r="15742" spans="1:1" x14ac:dyDescent="0.2">
      <c r="A15742" s="4"/>
    </row>
    <row r="15743" spans="1:1" x14ac:dyDescent="0.2">
      <c r="A15743" s="4"/>
    </row>
    <row r="15744" spans="1:1" x14ac:dyDescent="0.2">
      <c r="A15744" s="4"/>
    </row>
    <row r="15745" spans="1:1" x14ac:dyDescent="0.2">
      <c r="A15745" s="4"/>
    </row>
    <row r="15746" spans="1:1" x14ac:dyDescent="0.2">
      <c r="A15746" s="4"/>
    </row>
    <row r="15747" spans="1:1" x14ac:dyDescent="0.2">
      <c r="A15747" s="4"/>
    </row>
    <row r="15748" spans="1:1" x14ac:dyDescent="0.2">
      <c r="A15748" s="4"/>
    </row>
    <row r="15749" spans="1:1" x14ac:dyDescent="0.2">
      <c r="A15749" s="4"/>
    </row>
    <row r="15750" spans="1:1" x14ac:dyDescent="0.2">
      <c r="A15750" s="4"/>
    </row>
    <row r="15751" spans="1:1" x14ac:dyDescent="0.2">
      <c r="A15751" s="4"/>
    </row>
    <row r="15752" spans="1:1" x14ac:dyDescent="0.2">
      <c r="A15752" s="4"/>
    </row>
    <row r="15753" spans="1:1" x14ac:dyDescent="0.2">
      <c r="A15753" s="4"/>
    </row>
    <row r="15754" spans="1:1" x14ac:dyDescent="0.2">
      <c r="A15754" s="4"/>
    </row>
    <row r="15755" spans="1:1" x14ac:dyDescent="0.2">
      <c r="A15755" s="4"/>
    </row>
    <row r="15756" spans="1:1" x14ac:dyDescent="0.2">
      <c r="A15756" s="4"/>
    </row>
    <row r="15757" spans="1:1" x14ac:dyDescent="0.2">
      <c r="A15757" s="4"/>
    </row>
    <row r="15758" spans="1:1" x14ac:dyDescent="0.2">
      <c r="A15758" s="4"/>
    </row>
    <row r="15759" spans="1:1" x14ac:dyDescent="0.2">
      <c r="A15759" s="4"/>
    </row>
    <row r="15760" spans="1:1" x14ac:dyDescent="0.2">
      <c r="A15760" s="4"/>
    </row>
    <row r="15761" spans="1:1" x14ac:dyDescent="0.2">
      <c r="A15761" s="4"/>
    </row>
    <row r="15762" spans="1:1" x14ac:dyDescent="0.2">
      <c r="A15762" s="4"/>
    </row>
    <row r="15763" spans="1:1" x14ac:dyDescent="0.2">
      <c r="A15763" s="4"/>
    </row>
    <row r="15764" spans="1:1" x14ac:dyDescent="0.2">
      <c r="A15764" s="4"/>
    </row>
    <row r="15765" spans="1:1" x14ac:dyDescent="0.2">
      <c r="A15765" s="4"/>
    </row>
    <row r="15766" spans="1:1" x14ac:dyDescent="0.2">
      <c r="A15766" s="4"/>
    </row>
    <row r="15767" spans="1:1" x14ac:dyDescent="0.2">
      <c r="A15767" s="4"/>
    </row>
    <row r="15768" spans="1:1" x14ac:dyDescent="0.2">
      <c r="A15768" s="4"/>
    </row>
    <row r="15769" spans="1:1" x14ac:dyDescent="0.2">
      <c r="A15769" s="4"/>
    </row>
    <row r="15770" spans="1:1" x14ac:dyDescent="0.2">
      <c r="A15770" s="4"/>
    </row>
    <row r="15771" spans="1:1" x14ac:dyDescent="0.2">
      <c r="A15771" s="4"/>
    </row>
    <row r="15772" spans="1:1" x14ac:dyDescent="0.2">
      <c r="A15772" s="4"/>
    </row>
    <row r="15773" spans="1:1" x14ac:dyDescent="0.2">
      <c r="A15773" s="4"/>
    </row>
    <row r="15774" spans="1:1" x14ac:dyDescent="0.2">
      <c r="A15774" s="4"/>
    </row>
    <row r="15775" spans="1:1" x14ac:dyDescent="0.2">
      <c r="A15775" s="4"/>
    </row>
    <row r="15776" spans="1:1" x14ac:dyDescent="0.2">
      <c r="A15776" s="4"/>
    </row>
    <row r="15777" spans="1:1" x14ac:dyDescent="0.2">
      <c r="A15777" s="4"/>
    </row>
    <row r="15778" spans="1:1" x14ac:dyDescent="0.2">
      <c r="A15778" s="4"/>
    </row>
    <row r="15779" spans="1:1" x14ac:dyDescent="0.2">
      <c r="A15779" s="4"/>
    </row>
    <row r="15780" spans="1:1" x14ac:dyDescent="0.2">
      <c r="A15780" s="4"/>
    </row>
    <row r="15781" spans="1:1" x14ac:dyDescent="0.2">
      <c r="A15781" s="4"/>
    </row>
    <row r="15782" spans="1:1" x14ac:dyDescent="0.2">
      <c r="A15782" s="4"/>
    </row>
    <row r="15783" spans="1:1" x14ac:dyDescent="0.2">
      <c r="A15783" s="4"/>
    </row>
    <row r="15784" spans="1:1" x14ac:dyDescent="0.2">
      <c r="A15784" s="4"/>
    </row>
    <row r="15785" spans="1:1" x14ac:dyDescent="0.2">
      <c r="A15785" s="4"/>
    </row>
    <row r="15786" spans="1:1" x14ac:dyDescent="0.2">
      <c r="A15786" s="4"/>
    </row>
    <row r="15787" spans="1:1" x14ac:dyDescent="0.2">
      <c r="A15787" s="4"/>
    </row>
    <row r="15788" spans="1:1" x14ac:dyDescent="0.2">
      <c r="A15788" s="4"/>
    </row>
    <row r="15789" spans="1:1" x14ac:dyDescent="0.2">
      <c r="A15789" s="4"/>
    </row>
    <row r="15790" spans="1:1" x14ac:dyDescent="0.2">
      <c r="A15790" s="4"/>
    </row>
    <row r="15791" spans="1:1" x14ac:dyDescent="0.2">
      <c r="A15791" s="4"/>
    </row>
    <row r="15792" spans="1:1" x14ac:dyDescent="0.2">
      <c r="A15792" s="4"/>
    </row>
    <row r="15793" spans="1:1" x14ac:dyDescent="0.2">
      <c r="A15793" s="4"/>
    </row>
    <row r="15794" spans="1:1" x14ac:dyDescent="0.2">
      <c r="A15794" s="4"/>
    </row>
    <row r="15795" spans="1:1" x14ac:dyDescent="0.2">
      <c r="A15795" s="4"/>
    </row>
    <row r="15796" spans="1:1" x14ac:dyDescent="0.2">
      <c r="A15796" s="4"/>
    </row>
    <row r="15797" spans="1:1" x14ac:dyDescent="0.2">
      <c r="A15797" s="4"/>
    </row>
    <row r="15798" spans="1:1" x14ac:dyDescent="0.2">
      <c r="A15798" s="4"/>
    </row>
    <row r="15799" spans="1:1" x14ac:dyDescent="0.2">
      <c r="A15799" s="4"/>
    </row>
    <row r="15800" spans="1:1" x14ac:dyDescent="0.2">
      <c r="A15800" s="4"/>
    </row>
    <row r="15801" spans="1:1" x14ac:dyDescent="0.2">
      <c r="A15801" s="4"/>
    </row>
    <row r="15802" spans="1:1" x14ac:dyDescent="0.2">
      <c r="A15802" s="4"/>
    </row>
    <row r="15803" spans="1:1" x14ac:dyDescent="0.2">
      <c r="A15803" s="4"/>
    </row>
    <row r="15804" spans="1:1" x14ac:dyDescent="0.2">
      <c r="A15804" s="4"/>
    </row>
    <row r="15805" spans="1:1" x14ac:dyDescent="0.2">
      <c r="A15805" s="4"/>
    </row>
    <row r="15806" spans="1:1" x14ac:dyDescent="0.2">
      <c r="A15806" s="4"/>
    </row>
    <row r="15807" spans="1:1" x14ac:dyDescent="0.2">
      <c r="A15807" s="4"/>
    </row>
    <row r="15808" spans="1:1" x14ac:dyDescent="0.2">
      <c r="A15808" s="4"/>
    </row>
    <row r="15809" spans="1:1" x14ac:dyDescent="0.2">
      <c r="A15809" s="4"/>
    </row>
    <row r="15810" spans="1:1" x14ac:dyDescent="0.2">
      <c r="A15810" s="4"/>
    </row>
    <row r="15811" spans="1:1" x14ac:dyDescent="0.2">
      <c r="A15811" s="4"/>
    </row>
    <row r="15812" spans="1:1" x14ac:dyDescent="0.2">
      <c r="A15812" s="4"/>
    </row>
    <row r="15813" spans="1:1" x14ac:dyDescent="0.2">
      <c r="A15813" s="4"/>
    </row>
    <row r="15814" spans="1:1" x14ac:dyDescent="0.2">
      <c r="A15814" s="4"/>
    </row>
    <row r="15815" spans="1:1" x14ac:dyDescent="0.2">
      <c r="A15815" s="4"/>
    </row>
    <row r="15816" spans="1:1" x14ac:dyDescent="0.2">
      <c r="A15816" s="4"/>
    </row>
    <row r="15817" spans="1:1" x14ac:dyDescent="0.2">
      <c r="A15817" s="4"/>
    </row>
    <row r="15818" spans="1:1" x14ac:dyDescent="0.2">
      <c r="A15818" s="4"/>
    </row>
    <row r="15819" spans="1:1" x14ac:dyDescent="0.2">
      <c r="A15819" s="4"/>
    </row>
    <row r="15820" spans="1:1" x14ac:dyDescent="0.2">
      <c r="A15820" s="4"/>
    </row>
    <row r="15821" spans="1:1" x14ac:dyDescent="0.2">
      <c r="A15821" s="4"/>
    </row>
    <row r="15822" spans="1:1" x14ac:dyDescent="0.2">
      <c r="A15822" s="4"/>
    </row>
    <row r="15823" spans="1:1" x14ac:dyDescent="0.2">
      <c r="A15823" s="4"/>
    </row>
    <row r="15824" spans="1:1" x14ac:dyDescent="0.2">
      <c r="A15824" s="4"/>
    </row>
    <row r="15825" spans="1:1" x14ac:dyDescent="0.2">
      <c r="A15825" s="4"/>
    </row>
    <row r="15826" spans="1:1" x14ac:dyDescent="0.2">
      <c r="A15826" s="4"/>
    </row>
    <row r="15827" spans="1:1" x14ac:dyDescent="0.2">
      <c r="A15827" s="4"/>
    </row>
    <row r="15828" spans="1:1" x14ac:dyDescent="0.2">
      <c r="A15828" s="4"/>
    </row>
    <row r="15829" spans="1:1" x14ac:dyDescent="0.2">
      <c r="A15829" s="4"/>
    </row>
    <row r="15830" spans="1:1" x14ac:dyDescent="0.2">
      <c r="A15830" s="4"/>
    </row>
    <row r="15831" spans="1:1" x14ac:dyDescent="0.2">
      <c r="A15831" s="4"/>
    </row>
    <row r="15832" spans="1:1" x14ac:dyDescent="0.2">
      <c r="A15832" s="4"/>
    </row>
    <row r="15833" spans="1:1" x14ac:dyDescent="0.2">
      <c r="A15833" s="4"/>
    </row>
    <row r="15834" spans="1:1" x14ac:dyDescent="0.2">
      <c r="A15834" s="4"/>
    </row>
    <row r="15835" spans="1:1" x14ac:dyDescent="0.2">
      <c r="A15835" s="4"/>
    </row>
    <row r="15836" spans="1:1" x14ac:dyDescent="0.2">
      <c r="A15836" s="4"/>
    </row>
    <row r="15837" spans="1:1" x14ac:dyDescent="0.2">
      <c r="A15837" s="4"/>
    </row>
    <row r="15838" spans="1:1" x14ac:dyDescent="0.2">
      <c r="A15838" s="4"/>
    </row>
    <row r="15839" spans="1:1" x14ac:dyDescent="0.2">
      <c r="A15839" s="4"/>
    </row>
    <row r="15840" spans="1:1" x14ac:dyDescent="0.2">
      <c r="A15840" s="4"/>
    </row>
    <row r="15841" spans="1:1" x14ac:dyDescent="0.2">
      <c r="A15841" s="4"/>
    </row>
    <row r="15842" spans="1:1" x14ac:dyDescent="0.2">
      <c r="A15842" s="4"/>
    </row>
    <row r="15843" spans="1:1" x14ac:dyDescent="0.2">
      <c r="A15843" s="4"/>
    </row>
    <row r="15844" spans="1:1" x14ac:dyDescent="0.2">
      <c r="A15844" s="4"/>
    </row>
    <row r="15845" spans="1:1" x14ac:dyDescent="0.2">
      <c r="A15845" s="4"/>
    </row>
    <row r="15846" spans="1:1" x14ac:dyDescent="0.2">
      <c r="A15846" s="4"/>
    </row>
    <row r="15847" spans="1:1" x14ac:dyDescent="0.2">
      <c r="A15847" s="4"/>
    </row>
    <row r="15848" spans="1:1" x14ac:dyDescent="0.2">
      <c r="A15848" s="4"/>
    </row>
    <row r="15849" spans="1:1" x14ac:dyDescent="0.2">
      <c r="A15849" s="4"/>
    </row>
    <row r="15850" spans="1:1" x14ac:dyDescent="0.2">
      <c r="A15850" s="4"/>
    </row>
    <row r="15851" spans="1:1" x14ac:dyDescent="0.2">
      <c r="A15851" s="4"/>
    </row>
    <row r="15852" spans="1:1" x14ac:dyDescent="0.2">
      <c r="A15852" s="4"/>
    </row>
    <row r="15853" spans="1:1" x14ac:dyDescent="0.2">
      <c r="A15853" s="4"/>
    </row>
    <row r="15854" spans="1:1" x14ac:dyDescent="0.2">
      <c r="A15854" s="4"/>
    </row>
    <row r="15855" spans="1:1" x14ac:dyDescent="0.2">
      <c r="A15855" s="4"/>
    </row>
    <row r="15856" spans="1:1" x14ac:dyDescent="0.2">
      <c r="A15856" s="4"/>
    </row>
    <row r="15857" spans="1:1" x14ac:dyDescent="0.2">
      <c r="A15857" s="4"/>
    </row>
    <row r="15858" spans="1:1" x14ac:dyDescent="0.2">
      <c r="A15858" s="4"/>
    </row>
    <row r="15859" spans="1:1" x14ac:dyDescent="0.2">
      <c r="A15859" s="4"/>
    </row>
    <row r="15860" spans="1:1" x14ac:dyDescent="0.2">
      <c r="A15860" s="4"/>
    </row>
    <row r="15861" spans="1:1" x14ac:dyDescent="0.2">
      <c r="A15861" s="4"/>
    </row>
    <row r="15862" spans="1:1" x14ac:dyDescent="0.2">
      <c r="A15862" s="4"/>
    </row>
    <row r="15863" spans="1:1" x14ac:dyDescent="0.2">
      <c r="A15863" s="4"/>
    </row>
    <row r="15864" spans="1:1" x14ac:dyDescent="0.2">
      <c r="A15864" s="4"/>
    </row>
    <row r="15865" spans="1:1" x14ac:dyDescent="0.2">
      <c r="A15865" s="4"/>
    </row>
    <row r="15866" spans="1:1" x14ac:dyDescent="0.2">
      <c r="A15866" s="4"/>
    </row>
    <row r="15867" spans="1:1" x14ac:dyDescent="0.2">
      <c r="A15867" s="4"/>
    </row>
    <row r="15868" spans="1:1" x14ac:dyDescent="0.2">
      <c r="A15868" s="4"/>
    </row>
    <row r="15869" spans="1:1" x14ac:dyDescent="0.2">
      <c r="A15869" s="4"/>
    </row>
    <row r="15870" spans="1:1" x14ac:dyDescent="0.2">
      <c r="A15870" s="4"/>
    </row>
    <row r="15871" spans="1:1" x14ac:dyDescent="0.2">
      <c r="A15871" s="4"/>
    </row>
    <row r="15872" spans="1:1" x14ac:dyDescent="0.2">
      <c r="A15872" s="4"/>
    </row>
    <row r="15873" spans="1:1" x14ac:dyDescent="0.2">
      <c r="A15873" s="4"/>
    </row>
    <row r="15874" spans="1:1" x14ac:dyDescent="0.2">
      <c r="A15874" s="4"/>
    </row>
    <row r="15875" spans="1:1" x14ac:dyDescent="0.2">
      <c r="A15875" s="4"/>
    </row>
    <row r="15876" spans="1:1" x14ac:dyDescent="0.2">
      <c r="A15876" s="4"/>
    </row>
    <row r="15877" spans="1:1" x14ac:dyDescent="0.2">
      <c r="A15877" s="4"/>
    </row>
    <row r="15878" spans="1:1" x14ac:dyDescent="0.2">
      <c r="A15878" s="4"/>
    </row>
    <row r="15879" spans="1:1" x14ac:dyDescent="0.2">
      <c r="A15879" s="4"/>
    </row>
    <row r="15880" spans="1:1" x14ac:dyDescent="0.2">
      <c r="A15880" s="4"/>
    </row>
    <row r="15881" spans="1:1" x14ac:dyDescent="0.2">
      <c r="A15881" s="4"/>
    </row>
    <row r="15882" spans="1:1" x14ac:dyDescent="0.2">
      <c r="A15882" s="4"/>
    </row>
    <row r="15883" spans="1:1" x14ac:dyDescent="0.2">
      <c r="A15883" s="4"/>
    </row>
    <row r="15884" spans="1:1" x14ac:dyDescent="0.2">
      <c r="A15884" s="4"/>
    </row>
    <row r="15885" spans="1:1" x14ac:dyDescent="0.2">
      <c r="A15885" s="4"/>
    </row>
    <row r="15886" spans="1:1" x14ac:dyDescent="0.2">
      <c r="A15886" s="4"/>
    </row>
    <row r="15887" spans="1:1" x14ac:dyDescent="0.2">
      <c r="A15887" s="4"/>
    </row>
    <row r="15888" spans="1:1" x14ac:dyDescent="0.2">
      <c r="A15888" s="4"/>
    </row>
    <row r="15889" spans="1:1" x14ac:dyDescent="0.2">
      <c r="A15889" s="4"/>
    </row>
    <row r="15890" spans="1:1" x14ac:dyDescent="0.2">
      <c r="A15890" s="4"/>
    </row>
    <row r="15891" spans="1:1" x14ac:dyDescent="0.2">
      <c r="A15891" s="4"/>
    </row>
    <row r="15892" spans="1:1" x14ac:dyDescent="0.2">
      <c r="A15892" s="4"/>
    </row>
    <row r="15893" spans="1:1" x14ac:dyDescent="0.2">
      <c r="A15893" s="4"/>
    </row>
    <row r="15894" spans="1:1" x14ac:dyDescent="0.2">
      <c r="A15894" s="4"/>
    </row>
    <row r="15895" spans="1:1" x14ac:dyDescent="0.2">
      <c r="A15895" s="4"/>
    </row>
    <row r="15896" spans="1:1" x14ac:dyDescent="0.2">
      <c r="A15896" s="4"/>
    </row>
    <row r="15897" spans="1:1" x14ac:dyDescent="0.2">
      <c r="A15897" s="4"/>
    </row>
    <row r="15898" spans="1:1" x14ac:dyDescent="0.2">
      <c r="A15898" s="4"/>
    </row>
    <row r="15899" spans="1:1" x14ac:dyDescent="0.2">
      <c r="A15899" s="4"/>
    </row>
    <row r="15900" spans="1:1" x14ac:dyDescent="0.2">
      <c r="A15900" s="4"/>
    </row>
    <row r="15901" spans="1:1" x14ac:dyDescent="0.2">
      <c r="A15901" s="4"/>
    </row>
    <row r="15902" spans="1:1" x14ac:dyDescent="0.2">
      <c r="A15902" s="4"/>
    </row>
    <row r="15903" spans="1:1" x14ac:dyDescent="0.2">
      <c r="A15903" s="4"/>
    </row>
    <row r="15904" spans="1:1" x14ac:dyDescent="0.2">
      <c r="A15904" s="4"/>
    </row>
    <row r="15905" spans="1:1" x14ac:dyDescent="0.2">
      <c r="A15905" s="4"/>
    </row>
    <row r="15906" spans="1:1" x14ac:dyDescent="0.2">
      <c r="A15906" s="4"/>
    </row>
    <row r="15907" spans="1:1" x14ac:dyDescent="0.2">
      <c r="A15907" s="4"/>
    </row>
    <row r="15908" spans="1:1" x14ac:dyDescent="0.2">
      <c r="A15908" s="4"/>
    </row>
    <row r="15909" spans="1:1" x14ac:dyDescent="0.2">
      <c r="A15909" s="4"/>
    </row>
    <row r="15910" spans="1:1" x14ac:dyDescent="0.2">
      <c r="A15910" s="4"/>
    </row>
    <row r="15911" spans="1:1" x14ac:dyDescent="0.2">
      <c r="A15911" s="4"/>
    </row>
    <row r="15912" spans="1:1" x14ac:dyDescent="0.2">
      <c r="A15912" s="4"/>
    </row>
    <row r="15913" spans="1:1" x14ac:dyDescent="0.2">
      <c r="A15913" s="4"/>
    </row>
    <row r="15914" spans="1:1" x14ac:dyDescent="0.2">
      <c r="A15914" s="4"/>
    </row>
    <row r="15915" spans="1:1" x14ac:dyDescent="0.2">
      <c r="A15915" s="4"/>
    </row>
    <row r="15916" spans="1:1" x14ac:dyDescent="0.2">
      <c r="A15916" s="4"/>
    </row>
    <row r="15917" spans="1:1" x14ac:dyDescent="0.2">
      <c r="A15917" s="4"/>
    </row>
    <row r="15918" spans="1:1" x14ac:dyDescent="0.2">
      <c r="A15918" s="4"/>
    </row>
    <row r="15919" spans="1:1" x14ac:dyDescent="0.2">
      <c r="A15919" s="4"/>
    </row>
    <row r="15920" spans="1:1" x14ac:dyDescent="0.2">
      <c r="A15920" s="4"/>
    </row>
    <row r="15921" spans="1:1" x14ac:dyDescent="0.2">
      <c r="A15921" s="4"/>
    </row>
    <row r="15922" spans="1:1" x14ac:dyDescent="0.2">
      <c r="A15922" s="4"/>
    </row>
    <row r="15923" spans="1:1" x14ac:dyDescent="0.2">
      <c r="A15923" s="4"/>
    </row>
    <row r="15924" spans="1:1" x14ac:dyDescent="0.2">
      <c r="A15924" s="4"/>
    </row>
    <row r="15925" spans="1:1" x14ac:dyDescent="0.2">
      <c r="A15925" s="4"/>
    </row>
    <row r="15926" spans="1:1" x14ac:dyDescent="0.2">
      <c r="A15926" s="4"/>
    </row>
    <row r="15927" spans="1:1" x14ac:dyDescent="0.2">
      <c r="A15927" s="4"/>
    </row>
    <row r="15928" spans="1:1" x14ac:dyDescent="0.2">
      <c r="A15928" s="4"/>
    </row>
    <row r="15929" spans="1:1" x14ac:dyDescent="0.2">
      <c r="A15929" s="4"/>
    </row>
    <row r="15930" spans="1:1" x14ac:dyDescent="0.2">
      <c r="A15930" s="4"/>
    </row>
    <row r="15931" spans="1:1" x14ac:dyDescent="0.2">
      <c r="A15931" s="4"/>
    </row>
    <row r="15932" spans="1:1" x14ac:dyDescent="0.2">
      <c r="A15932" s="4"/>
    </row>
    <row r="15933" spans="1:1" x14ac:dyDescent="0.2">
      <c r="A15933" s="4"/>
    </row>
    <row r="15934" spans="1:1" x14ac:dyDescent="0.2">
      <c r="A15934" s="4"/>
    </row>
    <row r="15935" spans="1:1" x14ac:dyDescent="0.2">
      <c r="A15935" s="4"/>
    </row>
    <row r="15936" spans="1:1" x14ac:dyDescent="0.2">
      <c r="A15936" s="4"/>
    </row>
    <row r="15937" spans="1:1" x14ac:dyDescent="0.2">
      <c r="A15937" s="4"/>
    </row>
    <row r="15938" spans="1:1" x14ac:dyDescent="0.2">
      <c r="A15938" s="4"/>
    </row>
    <row r="15939" spans="1:1" x14ac:dyDescent="0.2">
      <c r="A15939" s="4"/>
    </row>
    <row r="15940" spans="1:1" x14ac:dyDescent="0.2">
      <c r="A15940" s="4"/>
    </row>
    <row r="15941" spans="1:1" x14ac:dyDescent="0.2">
      <c r="A15941" s="4"/>
    </row>
    <row r="15942" spans="1:1" x14ac:dyDescent="0.2">
      <c r="A15942" s="4"/>
    </row>
    <row r="15943" spans="1:1" x14ac:dyDescent="0.2">
      <c r="A15943" s="4"/>
    </row>
    <row r="15944" spans="1:1" x14ac:dyDescent="0.2">
      <c r="A15944" s="4"/>
    </row>
    <row r="15945" spans="1:1" x14ac:dyDescent="0.2">
      <c r="A15945" s="4"/>
    </row>
    <row r="15946" spans="1:1" x14ac:dyDescent="0.2">
      <c r="A15946" s="4"/>
    </row>
    <row r="15947" spans="1:1" x14ac:dyDescent="0.2">
      <c r="A15947" s="4"/>
    </row>
    <row r="15948" spans="1:1" x14ac:dyDescent="0.2">
      <c r="A15948" s="4"/>
    </row>
    <row r="15949" spans="1:1" x14ac:dyDescent="0.2">
      <c r="A15949" s="4"/>
    </row>
    <row r="15950" spans="1:1" x14ac:dyDescent="0.2">
      <c r="A15950" s="4"/>
    </row>
    <row r="15951" spans="1:1" x14ac:dyDescent="0.2">
      <c r="A15951" s="4"/>
    </row>
    <row r="15952" spans="1:1" x14ac:dyDescent="0.2">
      <c r="A15952" s="4"/>
    </row>
    <row r="15953" spans="1:1" x14ac:dyDescent="0.2">
      <c r="A15953" s="4"/>
    </row>
    <row r="15954" spans="1:1" x14ac:dyDescent="0.2">
      <c r="A15954" s="4"/>
    </row>
    <row r="15955" spans="1:1" x14ac:dyDescent="0.2">
      <c r="A15955" s="4"/>
    </row>
    <row r="15956" spans="1:1" x14ac:dyDescent="0.2">
      <c r="A15956" s="4"/>
    </row>
    <row r="15957" spans="1:1" x14ac:dyDescent="0.2">
      <c r="A15957" s="4"/>
    </row>
    <row r="15958" spans="1:1" x14ac:dyDescent="0.2">
      <c r="A15958" s="4"/>
    </row>
    <row r="15959" spans="1:1" x14ac:dyDescent="0.2">
      <c r="A15959" s="4"/>
    </row>
    <row r="15960" spans="1:1" x14ac:dyDescent="0.2">
      <c r="A15960" s="4"/>
    </row>
    <row r="15961" spans="1:1" x14ac:dyDescent="0.2">
      <c r="A15961" s="4"/>
    </row>
    <row r="15962" spans="1:1" x14ac:dyDescent="0.2">
      <c r="A15962" s="4"/>
    </row>
    <row r="15963" spans="1:1" x14ac:dyDescent="0.2">
      <c r="A15963" s="4"/>
    </row>
    <row r="15964" spans="1:1" x14ac:dyDescent="0.2">
      <c r="A15964" s="4"/>
    </row>
    <row r="15965" spans="1:1" x14ac:dyDescent="0.2">
      <c r="A15965" s="4"/>
    </row>
    <row r="15966" spans="1:1" x14ac:dyDescent="0.2">
      <c r="A15966" s="4"/>
    </row>
    <row r="15967" spans="1:1" x14ac:dyDescent="0.2">
      <c r="A15967" s="4"/>
    </row>
    <row r="15968" spans="1:1" x14ac:dyDescent="0.2">
      <c r="A15968" s="4"/>
    </row>
    <row r="15969" spans="1:1" x14ac:dyDescent="0.2">
      <c r="A15969" s="4"/>
    </row>
    <row r="15970" spans="1:1" x14ac:dyDescent="0.2">
      <c r="A15970" s="4"/>
    </row>
    <row r="15971" spans="1:1" x14ac:dyDescent="0.2">
      <c r="A15971" s="4"/>
    </row>
    <row r="15972" spans="1:1" x14ac:dyDescent="0.2">
      <c r="A15972" s="4"/>
    </row>
    <row r="15973" spans="1:1" x14ac:dyDescent="0.2">
      <c r="A15973" s="4"/>
    </row>
    <row r="15974" spans="1:1" x14ac:dyDescent="0.2">
      <c r="A15974" s="4"/>
    </row>
    <row r="15975" spans="1:1" x14ac:dyDescent="0.2">
      <c r="A15975" s="4"/>
    </row>
    <row r="15976" spans="1:1" x14ac:dyDescent="0.2">
      <c r="A15976" s="4"/>
    </row>
    <row r="15977" spans="1:1" x14ac:dyDescent="0.2">
      <c r="A15977" s="4"/>
    </row>
    <row r="15978" spans="1:1" x14ac:dyDescent="0.2">
      <c r="A15978" s="4"/>
    </row>
    <row r="15979" spans="1:1" x14ac:dyDescent="0.2">
      <c r="A15979" s="4"/>
    </row>
    <row r="15980" spans="1:1" x14ac:dyDescent="0.2">
      <c r="A15980" s="4"/>
    </row>
    <row r="15981" spans="1:1" x14ac:dyDescent="0.2">
      <c r="A15981" s="4"/>
    </row>
    <row r="15982" spans="1:1" x14ac:dyDescent="0.2">
      <c r="A15982" s="4"/>
    </row>
    <row r="15983" spans="1:1" x14ac:dyDescent="0.2">
      <c r="A15983" s="4"/>
    </row>
    <row r="15984" spans="1:1" x14ac:dyDescent="0.2">
      <c r="A15984" s="4"/>
    </row>
    <row r="15985" spans="1:1" x14ac:dyDescent="0.2">
      <c r="A15985" s="4"/>
    </row>
    <row r="15986" spans="1:1" x14ac:dyDescent="0.2">
      <c r="A15986" s="4"/>
    </row>
    <row r="15987" spans="1:1" x14ac:dyDescent="0.2">
      <c r="A15987" s="4"/>
    </row>
    <row r="15988" spans="1:1" x14ac:dyDescent="0.2">
      <c r="A15988" s="4"/>
    </row>
    <row r="15989" spans="1:1" x14ac:dyDescent="0.2">
      <c r="A15989" s="4"/>
    </row>
    <row r="15990" spans="1:1" x14ac:dyDescent="0.2">
      <c r="A15990" s="4"/>
    </row>
    <row r="15991" spans="1:1" x14ac:dyDescent="0.2">
      <c r="A15991" s="4"/>
    </row>
    <row r="15992" spans="1:1" x14ac:dyDescent="0.2">
      <c r="A15992" s="4"/>
    </row>
    <row r="15993" spans="1:1" x14ac:dyDescent="0.2">
      <c r="A15993" s="4"/>
    </row>
    <row r="15994" spans="1:1" x14ac:dyDescent="0.2">
      <c r="A15994" s="4"/>
    </row>
    <row r="15995" spans="1:1" x14ac:dyDescent="0.2">
      <c r="A15995" s="4"/>
    </row>
    <row r="15996" spans="1:1" x14ac:dyDescent="0.2">
      <c r="A15996" s="4"/>
    </row>
    <row r="15997" spans="1:1" x14ac:dyDescent="0.2">
      <c r="A15997" s="4"/>
    </row>
    <row r="15998" spans="1:1" x14ac:dyDescent="0.2">
      <c r="A15998" s="4"/>
    </row>
    <row r="15999" spans="1:1" x14ac:dyDescent="0.2">
      <c r="A15999" s="4"/>
    </row>
    <row r="16000" spans="1:1" x14ac:dyDescent="0.2">
      <c r="A16000" s="4"/>
    </row>
    <row r="16001" spans="1:1" x14ac:dyDescent="0.2">
      <c r="A16001" s="4"/>
    </row>
    <row r="16002" spans="1:1" x14ac:dyDescent="0.2">
      <c r="A16002" s="4"/>
    </row>
    <row r="16003" spans="1:1" x14ac:dyDescent="0.2">
      <c r="A16003" s="4"/>
    </row>
    <row r="16004" spans="1:1" x14ac:dyDescent="0.2">
      <c r="A16004" s="4"/>
    </row>
    <row r="16005" spans="1:1" x14ac:dyDescent="0.2">
      <c r="A16005" s="4"/>
    </row>
    <row r="16006" spans="1:1" x14ac:dyDescent="0.2">
      <c r="A16006" s="4"/>
    </row>
    <row r="16007" spans="1:1" x14ac:dyDescent="0.2">
      <c r="A16007" s="4"/>
    </row>
    <row r="16008" spans="1:1" x14ac:dyDescent="0.2">
      <c r="A16008" s="4"/>
    </row>
    <row r="16009" spans="1:1" x14ac:dyDescent="0.2">
      <c r="A16009" s="4"/>
    </row>
    <row r="16010" spans="1:1" x14ac:dyDescent="0.2">
      <c r="A16010" s="4"/>
    </row>
    <row r="16011" spans="1:1" x14ac:dyDescent="0.2">
      <c r="A16011" s="4"/>
    </row>
    <row r="16012" spans="1:1" x14ac:dyDescent="0.2">
      <c r="A16012" s="4"/>
    </row>
    <row r="16013" spans="1:1" x14ac:dyDescent="0.2">
      <c r="A16013" s="4"/>
    </row>
    <row r="16014" spans="1:1" x14ac:dyDescent="0.2">
      <c r="A16014" s="4"/>
    </row>
    <row r="16015" spans="1:1" x14ac:dyDescent="0.2">
      <c r="A16015" s="4"/>
    </row>
    <row r="16016" spans="1:1" x14ac:dyDescent="0.2">
      <c r="A16016" s="4"/>
    </row>
    <row r="16017" spans="1:1" x14ac:dyDescent="0.2">
      <c r="A16017" s="4"/>
    </row>
    <row r="16018" spans="1:1" x14ac:dyDescent="0.2">
      <c r="A16018" s="4"/>
    </row>
    <row r="16019" spans="1:1" x14ac:dyDescent="0.2">
      <c r="A16019" s="4"/>
    </row>
    <row r="16020" spans="1:1" x14ac:dyDescent="0.2">
      <c r="A16020" s="4"/>
    </row>
    <row r="16021" spans="1:1" x14ac:dyDescent="0.2">
      <c r="A16021" s="4"/>
    </row>
    <row r="16022" spans="1:1" x14ac:dyDescent="0.2">
      <c r="A16022" s="4"/>
    </row>
    <row r="16023" spans="1:1" x14ac:dyDescent="0.2">
      <c r="A16023" s="4"/>
    </row>
    <row r="16024" spans="1:1" x14ac:dyDescent="0.2">
      <c r="A16024" s="4"/>
    </row>
    <row r="16025" spans="1:1" x14ac:dyDescent="0.2">
      <c r="A16025" s="4"/>
    </row>
    <row r="16026" spans="1:1" x14ac:dyDescent="0.2">
      <c r="A16026" s="4"/>
    </row>
    <row r="16027" spans="1:1" x14ac:dyDescent="0.2">
      <c r="A16027" s="4"/>
    </row>
    <row r="16028" spans="1:1" x14ac:dyDescent="0.2">
      <c r="A16028" s="4"/>
    </row>
    <row r="16029" spans="1:1" x14ac:dyDescent="0.2">
      <c r="A16029" s="4"/>
    </row>
    <row r="16030" spans="1:1" x14ac:dyDescent="0.2">
      <c r="A16030" s="4"/>
    </row>
    <row r="16031" spans="1:1" x14ac:dyDescent="0.2">
      <c r="A16031" s="4"/>
    </row>
    <row r="16032" spans="1:1" x14ac:dyDescent="0.2">
      <c r="A16032" s="4"/>
    </row>
    <row r="16033" spans="1:1" x14ac:dyDescent="0.2">
      <c r="A16033" s="4"/>
    </row>
    <row r="16034" spans="1:1" x14ac:dyDescent="0.2">
      <c r="A16034" s="4"/>
    </row>
    <row r="16035" spans="1:1" x14ac:dyDescent="0.2">
      <c r="A16035" s="4"/>
    </row>
    <row r="16036" spans="1:1" x14ac:dyDescent="0.2">
      <c r="A16036" s="4"/>
    </row>
    <row r="16037" spans="1:1" x14ac:dyDescent="0.2">
      <c r="A16037" s="4"/>
    </row>
    <row r="16038" spans="1:1" x14ac:dyDescent="0.2">
      <c r="A16038" s="4"/>
    </row>
    <row r="16039" spans="1:1" x14ac:dyDescent="0.2">
      <c r="A16039" s="4"/>
    </row>
    <row r="16040" spans="1:1" x14ac:dyDescent="0.2">
      <c r="A16040" s="4"/>
    </row>
    <row r="16041" spans="1:1" x14ac:dyDescent="0.2">
      <c r="A16041" s="4"/>
    </row>
    <row r="16042" spans="1:1" x14ac:dyDescent="0.2">
      <c r="A16042" s="4"/>
    </row>
    <row r="16043" spans="1:1" x14ac:dyDescent="0.2">
      <c r="A16043" s="4"/>
    </row>
    <row r="16044" spans="1:1" x14ac:dyDescent="0.2">
      <c r="A16044" s="4"/>
    </row>
    <row r="16045" spans="1:1" x14ac:dyDescent="0.2">
      <c r="A16045" s="4"/>
    </row>
    <row r="16046" spans="1:1" x14ac:dyDescent="0.2">
      <c r="A16046" s="4"/>
    </row>
    <row r="16047" spans="1:1" x14ac:dyDescent="0.2">
      <c r="A16047" s="4"/>
    </row>
    <row r="16048" spans="1:1" x14ac:dyDescent="0.2">
      <c r="A16048" s="4"/>
    </row>
    <row r="16049" spans="1:1" x14ac:dyDescent="0.2">
      <c r="A16049" s="4"/>
    </row>
    <row r="16050" spans="1:1" x14ac:dyDescent="0.2">
      <c r="A16050" s="4"/>
    </row>
    <row r="16051" spans="1:1" x14ac:dyDescent="0.2">
      <c r="A16051" s="4"/>
    </row>
    <row r="16052" spans="1:1" x14ac:dyDescent="0.2">
      <c r="A16052" s="4"/>
    </row>
    <row r="16053" spans="1:1" x14ac:dyDescent="0.2">
      <c r="A16053" s="4"/>
    </row>
    <row r="16054" spans="1:1" x14ac:dyDescent="0.2">
      <c r="A16054" s="4"/>
    </row>
    <row r="16055" spans="1:1" x14ac:dyDescent="0.2">
      <c r="A16055" s="4"/>
    </row>
    <row r="16056" spans="1:1" x14ac:dyDescent="0.2">
      <c r="A16056" s="4"/>
    </row>
    <row r="16057" spans="1:1" x14ac:dyDescent="0.2">
      <c r="A16057" s="4"/>
    </row>
    <row r="16058" spans="1:1" x14ac:dyDescent="0.2">
      <c r="A16058" s="4"/>
    </row>
    <row r="16059" spans="1:1" x14ac:dyDescent="0.2">
      <c r="A16059" s="4"/>
    </row>
    <row r="16060" spans="1:1" x14ac:dyDescent="0.2">
      <c r="A16060" s="4"/>
    </row>
    <row r="16061" spans="1:1" x14ac:dyDescent="0.2">
      <c r="A16061" s="4"/>
    </row>
    <row r="16062" spans="1:1" x14ac:dyDescent="0.2">
      <c r="A16062" s="4"/>
    </row>
    <row r="16063" spans="1:1" x14ac:dyDescent="0.2">
      <c r="A16063" s="4"/>
    </row>
    <row r="16064" spans="1:1" x14ac:dyDescent="0.2">
      <c r="A16064" s="4"/>
    </row>
    <row r="16065" spans="1:1" x14ac:dyDescent="0.2">
      <c r="A16065" s="4"/>
    </row>
    <row r="16066" spans="1:1" x14ac:dyDescent="0.2">
      <c r="A16066" s="4"/>
    </row>
    <row r="16067" spans="1:1" x14ac:dyDescent="0.2">
      <c r="A16067" s="4"/>
    </row>
    <row r="16068" spans="1:1" x14ac:dyDescent="0.2">
      <c r="A16068" s="4"/>
    </row>
    <row r="16069" spans="1:1" x14ac:dyDescent="0.2">
      <c r="A16069" s="4"/>
    </row>
    <row r="16070" spans="1:1" x14ac:dyDescent="0.2">
      <c r="A16070" s="4"/>
    </row>
    <row r="16071" spans="1:1" x14ac:dyDescent="0.2">
      <c r="A16071" s="4"/>
    </row>
    <row r="16072" spans="1:1" x14ac:dyDescent="0.2">
      <c r="A16072" s="4"/>
    </row>
    <row r="16073" spans="1:1" x14ac:dyDescent="0.2">
      <c r="A16073" s="4"/>
    </row>
    <row r="16074" spans="1:1" x14ac:dyDescent="0.2">
      <c r="A16074" s="4"/>
    </row>
    <row r="16075" spans="1:1" x14ac:dyDescent="0.2">
      <c r="A16075" s="4"/>
    </row>
    <row r="16076" spans="1:1" x14ac:dyDescent="0.2">
      <c r="A16076" s="4"/>
    </row>
    <row r="16077" spans="1:1" x14ac:dyDescent="0.2">
      <c r="A16077" s="4"/>
    </row>
    <row r="16078" spans="1:1" x14ac:dyDescent="0.2">
      <c r="A16078" s="4"/>
    </row>
    <row r="16079" spans="1:1" x14ac:dyDescent="0.2">
      <c r="A16079" s="4"/>
    </row>
    <row r="16080" spans="1:1" x14ac:dyDescent="0.2">
      <c r="A16080" s="4"/>
    </row>
    <row r="16081" spans="1:1" x14ac:dyDescent="0.2">
      <c r="A16081" s="4"/>
    </row>
    <row r="16082" spans="1:1" x14ac:dyDescent="0.2">
      <c r="A16082" s="4"/>
    </row>
    <row r="16083" spans="1:1" x14ac:dyDescent="0.2">
      <c r="A16083" s="4"/>
    </row>
    <row r="16084" spans="1:1" x14ac:dyDescent="0.2">
      <c r="A16084" s="4"/>
    </row>
    <row r="16085" spans="1:1" x14ac:dyDescent="0.2">
      <c r="A16085" s="4"/>
    </row>
    <row r="16086" spans="1:1" x14ac:dyDescent="0.2">
      <c r="A16086" s="4"/>
    </row>
    <row r="16087" spans="1:1" x14ac:dyDescent="0.2">
      <c r="A16087" s="4"/>
    </row>
    <row r="16088" spans="1:1" x14ac:dyDescent="0.2">
      <c r="A16088" s="4"/>
    </row>
    <row r="16089" spans="1:1" x14ac:dyDescent="0.2">
      <c r="A16089" s="4"/>
    </row>
    <row r="16090" spans="1:1" x14ac:dyDescent="0.2">
      <c r="A16090" s="4"/>
    </row>
    <row r="16091" spans="1:1" x14ac:dyDescent="0.2">
      <c r="A16091" s="4"/>
    </row>
    <row r="16092" spans="1:1" x14ac:dyDescent="0.2">
      <c r="A16092" s="4"/>
    </row>
    <row r="16093" spans="1:1" x14ac:dyDescent="0.2">
      <c r="A16093" s="4"/>
    </row>
    <row r="16094" spans="1:1" x14ac:dyDescent="0.2">
      <c r="A16094" s="4"/>
    </row>
    <row r="16095" spans="1:1" x14ac:dyDescent="0.2">
      <c r="A16095" s="4"/>
    </row>
    <row r="16096" spans="1:1" x14ac:dyDescent="0.2">
      <c r="A16096" s="4"/>
    </row>
    <row r="16097" spans="1:1" x14ac:dyDescent="0.2">
      <c r="A16097" s="4"/>
    </row>
    <row r="16098" spans="1:1" x14ac:dyDescent="0.2">
      <c r="A16098" s="4"/>
    </row>
    <row r="16099" spans="1:1" x14ac:dyDescent="0.2">
      <c r="A16099" s="4"/>
    </row>
    <row r="16100" spans="1:1" x14ac:dyDescent="0.2">
      <c r="A16100" s="4"/>
    </row>
    <row r="16101" spans="1:1" x14ac:dyDescent="0.2">
      <c r="A16101" s="4"/>
    </row>
    <row r="16102" spans="1:1" x14ac:dyDescent="0.2">
      <c r="A16102" s="4"/>
    </row>
    <row r="16103" spans="1:1" x14ac:dyDescent="0.2">
      <c r="A16103" s="4"/>
    </row>
    <row r="16104" spans="1:1" x14ac:dyDescent="0.2">
      <c r="A16104" s="4"/>
    </row>
    <row r="16105" spans="1:1" x14ac:dyDescent="0.2">
      <c r="A16105" s="4"/>
    </row>
    <row r="16106" spans="1:1" x14ac:dyDescent="0.2">
      <c r="A16106" s="4"/>
    </row>
    <row r="16107" spans="1:1" x14ac:dyDescent="0.2">
      <c r="A16107" s="4"/>
    </row>
    <row r="16108" spans="1:1" x14ac:dyDescent="0.2">
      <c r="A16108" s="4"/>
    </row>
    <row r="16109" spans="1:1" x14ac:dyDescent="0.2">
      <c r="A16109" s="4"/>
    </row>
    <row r="16110" spans="1:1" x14ac:dyDescent="0.2">
      <c r="A16110" s="4"/>
    </row>
    <row r="16111" spans="1:1" x14ac:dyDescent="0.2">
      <c r="A16111" s="4"/>
    </row>
    <row r="16112" spans="1:1" x14ac:dyDescent="0.2">
      <c r="A16112" s="4"/>
    </row>
    <row r="16113" spans="1:1" x14ac:dyDescent="0.2">
      <c r="A16113" s="4"/>
    </row>
    <row r="16114" spans="1:1" x14ac:dyDescent="0.2">
      <c r="A16114" s="4"/>
    </row>
    <row r="16115" spans="1:1" x14ac:dyDescent="0.2">
      <c r="A16115" s="4"/>
    </row>
    <row r="16116" spans="1:1" x14ac:dyDescent="0.2">
      <c r="A16116" s="4"/>
    </row>
    <row r="16117" spans="1:1" x14ac:dyDescent="0.2">
      <c r="A16117" s="4"/>
    </row>
    <row r="16118" spans="1:1" x14ac:dyDescent="0.2">
      <c r="A16118" s="4"/>
    </row>
    <row r="16119" spans="1:1" x14ac:dyDescent="0.2">
      <c r="A16119" s="4"/>
    </row>
    <row r="16120" spans="1:1" x14ac:dyDescent="0.2">
      <c r="A16120" s="4"/>
    </row>
    <row r="16121" spans="1:1" x14ac:dyDescent="0.2">
      <c r="A16121" s="4"/>
    </row>
    <row r="16122" spans="1:1" x14ac:dyDescent="0.2">
      <c r="A16122" s="4"/>
    </row>
    <row r="16123" spans="1:1" x14ac:dyDescent="0.2">
      <c r="A16123" s="4"/>
    </row>
    <row r="16124" spans="1:1" x14ac:dyDescent="0.2">
      <c r="A16124" s="4"/>
    </row>
    <row r="16125" spans="1:1" x14ac:dyDescent="0.2">
      <c r="A16125" s="4"/>
    </row>
    <row r="16126" spans="1:1" x14ac:dyDescent="0.2">
      <c r="A16126" s="4"/>
    </row>
    <row r="16127" spans="1:1" x14ac:dyDescent="0.2">
      <c r="A16127" s="4"/>
    </row>
    <row r="16128" spans="1:1" x14ac:dyDescent="0.2">
      <c r="A16128" s="4"/>
    </row>
    <row r="16129" spans="1:1" x14ac:dyDescent="0.2">
      <c r="A16129" s="4"/>
    </row>
    <row r="16130" spans="1:1" x14ac:dyDescent="0.2">
      <c r="A16130" s="4"/>
    </row>
    <row r="16131" spans="1:1" x14ac:dyDescent="0.2">
      <c r="A16131" s="4"/>
    </row>
    <row r="16132" spans="1:1" x14ac:dyDescent="0.2">
      <c r="A16132" s="4"/>
    </row>
    <row r="16133" spans="1:1" x14ac:dyDescent="0.2">
      <c r="A16133" s="4"/>
    </row>
    <row r="16134" spans="1:1" x14ac:dyDescent="0.2">
      <c r="A16134" s="4"/>
    </row>
    <row r="16135" spans="1:1" x14ac:dyDescent="0.2">
      <c r="A16135" s="4"/>
    </row>
    <row r="16136" spans="1:1" x14ac:dyDescent="0.2">
      <c r="A16136" s="4"/>
    </row>
    <row r="16137" spans="1:1" x14ac:dyDescent="0.2">
      <c r="A16137" s="4"/>
    </row>
    <row r="16138" spans="1:1" x14ac:dyDescent="0.2">
      <c r="A16138" s="4"/>
    </row>
    <row r="16139" spans="1:1" x14ac:dyDescent="0.2">
      <c r="A16139" s="4"/>
    </row>
    <row r="16140" spans="1:1" x14ac:dyDescent="0.2">
      <c r="A16140" s="4"/>
    </row>
    <row r="16141" spans="1:1" x14ac:dyDescent="0.2">
      <c r="A16141" s="4"/>
    </row>
    <row r="16142" spans="1:1" x14ac:dyDescent="0.2">
      <c r="A16142" s="4"/>
    </row>
    <row r="16143" spans="1:1" x14ac:dyDescent="0.2">
      <c r="A16143" s="4"/>
    </row>
    <row r="16144" spans="1:1" x14ac:dyDescent="0.2">
      <c r="A16144" s="4"/>
    </row>
    <row r="16145" spans="1:1" x14ac:dyDescent="0.2">
      <c r="A16145" s="4"/>
    </row>
    <row r="16146" spans="1:1" x14ac:dyDescent="0.2">
      <c r="A16146" s="4"/>
    </row>
    <row r="16147" spans="1:1" x14ac:dyDescent="0.2">
      <c r="A16147" s="4"/>
    </row>
    <row r="16148" spans="1:1" x14ac:dyDescent="0.2">
      <c r="A16148" s="4"/>
    </row>
    <row r="16149" spans="1:1" x14ac:dyDescent="0.2">
      <c r="A16149" s="4"/>
    </row>
    <row r="16150" spans="1:1" x14ac:dyDescent="0.2">
      <c r="A16150" s="4"/>
    </row>
    <row r="16151" spans="1:1" x14ac:dyDescent="0.2">
      <c r="A16151" s="4"/>
    </row>
    <row r="16152" spans="1:1" x14ac:dyDescent="0.2">
      <c r="A16152" s="4"/>
    </row>
    <row r="16153" spans="1:1" x14ac:dyDescent="0.2">
      <c r="A16153" s="4"/>
    </row>
    <row r="16154" spans="1:1" x14ac:dyDescent="0.2">
      <c r="A16154" s="4"/>
    </row>
    <row r="16155" spans="1:1" x14ac:dyDescent="0.2">
      <c r="A16155" s="4"/>
    </row>
    <row r="16156" spans="1:1" x14ac:dyDescent="0.2">
      <c r="A16156" s="4"/>
    </row>
    <row r="16157" spans="1:1" x14ac:dyDescent="0.2">
      <c r="A16157" s="4"/>
    </row>
    <row r="16158" spans="1:1" x14ac:dyDescent="0.2">
      <c r="A16158" s="4"/>
    </row>
    <row r="16159" spans="1:1" x14ac:dyDescent="0.2">
      <c r="A16159" s="4"/>
    </row>
    <row r="16160" spans="1:1" x14ac:dyDescent="0.2">
      <c r="A16160" s="4"/>
    </row>
    <row r="16161" spans="1:1" x14ac:dyDescent="0.2">
      <c r="A16161" s="4"/>
    </row>
    <row r="16162" spans="1:1" x14ac:dyDescent="0.2">
      <c r="A16162" s="4"/>
    </row>
    <row r="16163" spans="1:1" x14ac:dyDescent="0.2">
      <c r="A16163" s="4"/>
    </row>
    <row r="16164" spans="1:1" x14ac:dyDescent="0.2">
      <c r="A16164" s="4"/>
    </row>
    <row r="16165" spans="1:1" x14ac:dyDescent="0.2">
      <c r="A16165" s="4"/>
    </row>
    <row r="16166" spans="1:1" x14ac:dyDescent="0.2">
      <c r="A16166" s="4"/>
    </row>
    <row r="16167" spans="1:1" x14ac:dyDescent="0.2">
      <c r="A16167" s="4"/>
    </row>
    <row r="16168" spans="1:1" x14ac:dyDescent="0.2">
      <c r="A16168" s="4"/>
    </row>
    <row r="16169" spans="1:1" x14ac:dyDescent="0.2">
      <c r="A16169" s="4"/>
    </row>
    <row r="16170" spans="1:1" x14ac:dyDescent="0.2">
      <c r="A16170" s="4"/>
    </row>
    <row r="16171" spans="1:1" x14ac:dyDescent="0.2">
      <c r="A16171" s="4"/>
    </row>
    <row r="16172" spans="1:1" x14ac:dyDescent="0.2">
      <c r="A16172" s="4"/>
    </row>
    <row r="16173" spans="1:1" x14ac:dyDescent="0.2">
      <c r="A16173" s="4"/>
    </row>
    <row r="16174" spans="1:1" x14ac:dyDescent="0.2">
      <c r="A16174" s="4"/>
    </row>
    <row r="16175" spans="1:1" x14ac:dyDescent="0.2">
      <c r="A16175" s="4"/>
    </row>
    <row r="16176" spans="1:1" x14ac:dyDescent="0.2">
      <c r="A16176" s="4"/>
    </row>
    <row r="16177" spans="1:1" x14ac:dyDescent="0.2">
      <c r="A16177" s="4"/>
    </row>
    <row r="16178" spans="1:1" x14ac:dyDescent="0.2">
      <c r="A16178" s="4"/>
    </row>
    <row r="16179" spans="1:1" x14ac:dyDescent="0.2">
      <c r="A16179" s="4"/>
    </row>
    <row r="16180" spans="1:1" x14ac:dyDescent="0.2">
      <c r="A16180" s="4"/>
    </row>
    <row r="16181" spans="1:1" x14ac:dyDescent="0.2">
      <c r="A16181" s="4"/>
    </row>
    <row r="16182" spans="1:1" x14ac:dyDescent="0.2">
      <c r="A16182" s="4"/>
    </row>
    <row r="16183" spans="1:1" x14ac:dyDescent="0.2">
      <c r="A16183" s="4"/>
    </row>
    <row r="16184" spans="1:1" x14ac:dyDescent="0.2">
      <c r="A16184" s="4"/>
    </row>
    <row r="16185" spans="1:1" x14ac:dyDescent="0.2">
      <c r="A16185" s="4"/>
    </row>
    <row r="16186" spans="1:1" x14ac:dyDescent="0.2">
      <c r="A16186" s="4"/>
    </row>
    <row r="16187" spans="1:1" x14ac:dyDescent="0.2">
      <c r="A16187" s="4"/>
    </row>
    <row r="16188" spans="1:1" x14ac:dyDescent="0.2">
      <c r="A16188" s="4"/>
    </row>
    <row r="16189" spans="1:1" x14ac:dyDescent="0.2">
      <c r="A16189" s="4"/>
    </row>
    <row r="16190" spans="1:1" x14ac:dyDescent="0.2">
      <c r="A16190" s="4"/>
    </row>
    <row r="16191" spans="1:1" x14ac:dyDescent="0.2">
      <c r="A16191" s="4"/>
    </row>
    <row r="16192" spans="1:1" x14ac:dyDescent="0.2">
      <c r="A16192" s="4"/>
    </row>
    <row r="16193" spans="1:1" x14ac:dyDescent="0.2">
      <c r="A16193" s="4"/>
    </row>
    <row r="16194" spans="1:1" x14ac:dyDescent="0.2">
      <c r="A16194" s="4"/>
    </row>
    <row r="16195" spans="1:1" x14ac:dyDescent="0.2">
      <c r="A16195" s="4"/>
    </row>
    <row r="16196" spans="1:1" x14ac:dyDescent="0.2">
      <c r="A16196" s="4"/>
    </row>
    <row r="16197" spans="1:1" x14ac:dyDescent="0.2">
      <c r="A16197" s="4"/>
    </row>
    <row r="16198" spans="1:1" x14ac:dyDescent="0.2">
      <c r="A16198" s="4"/>
    </row>
    <row r="16199" spans="1:1" x14ac:dyDescent="0.2">
      <c r="A16199" s="4"/>
    </row>
    <row r="16200" spans="1:1" x14ac:dyDescent="0.2">
      <c r="A16200" s="4"/>
    </row>
    <row r="16201" spans="1:1" x14ac:dyDescent="0.2">
      <c r="A16201" s="4"/>
    </row>
    <row r="16202" spans="1:1" x14ac:dyDescent="0.2">
      <c r="A16202" s="4"/>
    </row>
    <row r="16203" spans="1:1" x14ac:dyDescent="0.2">
      <c r="A16203" s="4"/>
    </row>
    <row r="16204" spans="1:1" x14ac:dyDescent="0.2">
      <c r="A16204" s="4"/>
    </row>
    <row r="16205" spans="1:1" x14ac:dyDescent="0.2">
      <c r="A16205" s="4"/>
    </row>
    <row r="16206" spans="1:1" x14ac:dyDescent="0.2">
      <c r="A16206" s="4"/>
    </row>
    <row r="16207" spans="1:1" x14ac:dyDescent="0.2">
      <c r="A16207" s="4"/>
    </row>
    <row r="16208" spans="1:1" x14ac:dyDescent="0.2">
      <c r="A16208" s="4"/>
    </row>
    <row r="16209" spans="1:1" x14ac:dyDescent="0.2">
      <c r="A16209" s="4"/>
    </row>
    <row r="16210" spans="1:1" x14ac:dyDescent="0.2">
      <c r="A16210" s="4"/>
    </row>
    <row r="16211" spans="1:1" x14ac:dyDescent="0.2">
      <c r="A16211" s="4"/>
    </row>
    <row r="16212" spans="1:1" x14ac:dyDescent="0.2">
      <c r="A16212" s="4"/>
    </row>
    <row r="16213" spans="1:1" x14ac:dyDescent="0.2">
      <c r="A16213" s="4"/>
    </row>
    <row r="16214" spans="1:1" x14ac:dyDescent="0.2">
      <c r="A16214" s="4"/>
    </row>
    <row r="16215" spans="1:1" x14ac:dyDescent="0.2">
      <c r="A16215" s="4"/>
    </row>
    <row r="16216" spans="1:1" x14ac:dyDescent="0.2">
      <c r="A16216" s="4"/>
    </row>
    <row r="16217" spans="1:1" x14ac:dyDescent="0.2">
      <c r="A16217" s="4"/>
    </row>
    <row r="16218" spans="1:1" x14ac:dyDescent="0.2">
      <c r="A16218" s="4"/>
    </row>
    <row r="16219" spans="1:1" x14ac:dyDescent="0.2">
      <c r="A16219" s="4"/>
    </row>
    <row r="16220" spans="1:1" x14ac:dyDescent="0.2">
      <c r="A16220" s="4"/>
    </row>
    <row r="16221" spans="1:1" x14ac:dyDescent="0.2">
      <c r="A16221" s="4"/>
    </row>
    <row r="16222" spans="1:1" x14ac:dyDescent="0.2">
      <c r="A16222" s="4"/>
    </row>
    <row r="16223" spans="1:1" x14ac:dyDescent="0.2">
      <c r="A16223" s="4"/>
    </row>
    <row r="16224" spans="1:1" x14ac:dyDescent="0.2">
      <c r="A16224" s="4"/>
    </row>
    <row r="16225" spans="1:1" x14ac:dyDescent="0.2">
      <c r="A16225" s="4"/>
    </row>
    <row r="16226" spans="1:1" x14ac:dyDescent="0.2">
      <c r="A16226" s="4"/>
    </row>
    <row r="16227" spans="1:1" x14ac:dyDescent="0.2">
      <c r="A16227" s="4"/>
    </row>
    <row r="16228" spans="1:1" x14ac:dyDescent="0.2">
      <c r="A16228" s="4"/>
    </row>
    <row r="16229" spans="1:1" x14ac:dyDescent="0.2">
      <c r="A16229" s="4"/>
    </row>
    <row r="16230" spans="1:1" x14ac:dyDescent="0.2">
      <c r="A16230" s="4"/>
    </row>
    <row r="16231" spans="1:1" x14ac:dyDescent="0.2">
      <c r="A16231" s="4"/>
    </row>
    <row r="16232" spans="1:1" x14ac:dyDescent="0.2">
      <c r="A16232" s="4"/>
    </row>
    <row r="16233" spans="1:1" x14ac:dyDescent="0.2">
      <c r="A16233" s="4"/>
    </row>
    <row r="16234" spans="1:1" x14ac:dyDescent="0.2">
      <c r="A16234" s="4"/>
    </row>
    <row r="16235" spans="1:1" x14ac:dyDescent="0.2">
      <c r="A16235" s="4"/>
    </row>
    <row r="16236" spans="1:1" x14ac:dyDescent="0.2">
      <c r="A16236" s="4"/>
    </row>
    <row r="16237" spans="1:1" x14ac:dyDescent="0.2">
      <c r="A16237" s="4"/>
    </row>
    <row r="16238" spans="1:1" x14ac:dyDescent="0.2">
      <c r="A16238" s="4"/>
    </row>
    <row r="16239" spans="1:1" x14ac:dyDescent="0.2">
      <c r="A16239" s="4"/>
    </row>
    <row r="16240" spans="1:1" x14ac:dyDescent="0.2">
      <c r="A16240" s="4"/>
    </row>
    <row r="16241" spans="1:1" x14ac:dyDescent="0.2">
      <c r="A16241" s="4"/>
    </row>
    <row r="16242" spans="1:1" x14ac:dyDescent="0.2">
      <c r="A16242" s="4"/>
    </row>
    <row r="16243" spans="1:1" x14ac:dyDescent="0.2">
      <c r="A16243" s="4"/>
    </row>
    <row r="16244" spans="1:1" x14ac:dyDescent="0.2">
      <c r="A16244" s="4"/>
    </row>
    <row r="16245" spans="1:1" x14ac:dyDescent="0.2">
      <c r="A16245" s="4"/>
    </row>
    <row r="16246" spans="1:1" x14ac:dyDescent="0.2">
      <c r="A16246" s="4"/>
    </row>
    <row r="16247" spans="1:1" x14ac:dyDescent="0.2">
      <c r="A16247" s="4"/>
    </row>
    <row r="16248" spans="1:1" x14ac:dyDescent="0.2">
      <c r="A16248" s="4"/>
    </row>
    <row r="16249" spans="1:1" x14ac:dyDescent="0.2">
      <c r="A16249" s="4"/>
    </row>
    <row r="16250" spans="1:1" x14ac:dyDescent="0.2">
      <c r="A16250" s="4"/>
    </row>
    <row r="16251" spans="1:1" x14ac:dyDescent="0.2">
      <c r="A16251" s="4"/>
    </row>
    <row r="16252" spans="1:1" x14ac:dyDescent="0.2">
      <c r="A16252" s="4"/>
    </row>
    <row r="16253" spans="1:1" x14ac:dyDescent="0.2">
      <c r="A16253" s="4"/>
    </row>
    <row r="16254" spans="1:1" x14ac:dyDescent="0.2">
      <c r="A16254" s="4"/>
    </row>
    <row r="16255" spans="1:1" x14ac:dyDescent="0.2">
      <c r="A16255" s="4"/>
    </row>
    <row r="16256" spans="1:1" x14ac:dyDescent="0.2">
      <c r="A16256" s="4"/>
    </row>
    <row r="16257" spans="1:1" x14ac:dyDescent="0.2">
      <c r="A16257" s="4"/>
    </row>
    <row r="16258" spans="1:1" x14ac:dyDescent="0.2">
      <c r="A16258" s="4"/>
    </row>
    <row r="16259" spans="1:1" x14ac:dyDescent="0.2">
      <c r="A16259" s="4"/>
    </row>
    <row r="16260" spans="1:1" x14ac:dyDescent="0.2">
      <c r="A16260" s="4"/>
    </row>
    <row r="16261" spans="1:1" x14ac:dyDescent="0.2">
      <c r="A16261" s="4"/>
    </row>
    <row r="16262" spans="1:1" x14ac:dyDescent="0.2">
      <c r="A16262" s="4"/>
    </row>
    <row r="16263" spans="1:1" x14ac:dyDescent="0.2">
      <c r="A16263" s="4"/>
    </row>
    <row r="16264" spans="1:1" x14ac:dyDescent="0.2">
      <c r="A16264" s="4"/>
    </row>
    <row r="16265" spans="1:1" x14ac:dyDescent="0.2">
      <c r="A16265" s="4"/>
    </row>
    <row r="16266" spans="1:1" x14ac:dyDescent="0.2">
      <c r="A16266" s="4"/>
    </row>
    <row r="16267" spans="1:1" x14ac:dyDescent="0.2">
      <c r="A16267" s="4"/>
    </row>
    <row r="16268" spans="1:1" x14ac:dyDescent="0.2">
      <c r="A16268" s="4"/>
    </row>
    <row r="16269" spans="1:1" x14ac:dyDescent="0.2">
      <c r="A16269" s="4"/>
    </row>
    <row r="16270" spans="1:1" x14ac:dyDescent="0.2">
      <c r="A16270" s="4"/>
    </row>
    <row r="16271" spans="1:1" x14ac:dyDescent="0.2">
      <c r="A16271" s="4"/>
    </row>
    <row r="16272" spans="1:1" x14ac:dyDescent="0.2">
      <c r="A16272" s="4"/>
    </row>
    <row r="16273" spans="1:1" x14ac:dyDescent="0.2">
      <c r="A16273" s="4"/>
    </row>
    <row r="16274" spans="1:1" x14ac:dyDescent="0.2">
      <c r="A16274" s="4"/>
    </row>
    <row r="16275" spans="1:1" x14ac:dyDescent="0.2">
      <c r="A16275" s="4"/>
    </row>
    <row r="16276" spans="1:1" x14ac:dyDescent="0.2">
      <c r="A16276" s="4"/>
    </row>
    <row r="16277" spans="1:1" x14ac:dyDescent="0.2">
      <c r="A16277" s="4"/>
    </row>
    <row r="16278" spans="1:1" x14ac:dyDescent="0.2">
      <c r="A16278" s="4"/>
    </row>
    <row r="16279" spans="1:1" x14ac:dyDescent="0.2">
      <c r="A16279" s="4"/>
    </row>
    <row r="16280" spans="1:1" x14ac:dyDescent="0.2">
      <c r="A16280" s="4"/>
    </row>
    <row r="16281" spans="1:1" x14ac:dyDescent="0.2">
      <c r="A16281" s="4"/>
    </row>
    <row r="16282" spans="1:1" x14ac:dyDescent="0.2">
      <c r="A16282" s="4"/>
    </row>
    <row r="16283" spans="1:1" x14ac:dyDescent="0.2">
      <c r="A16283" s="4"/>
    </row>
    <row r="16284" spans="1:1" x14ac:dyDescent="0.2">
      <c r="A16284" s="4"/>
    </row>
    <row r="16285" spans="1:1" x14ac:dyDescent="0.2">
      <c r="A16285" s="4"/>
    </row>
    <row r="16286" spans="1:1" x14ac:dyDescent="0.2">
      <c r="A16286" s="4"/>
    </row>
    <row r="16287" spans="1:1" x14ac:dyDescent="0.2">
      <c r="A16287" s="4"/>
    </row>
    <row r="16288" spans="1:1" x14ac:dyDescent="0.2">
      <c r="A16288" s="4"/>
    </row>
    <row r="16289" spans="1:1" x14ac:dyDescent="0.2">
      <c r="A16289" s="4"/>
    </row>
    <row r="16290" spans="1:1" x14ac:dyDescent="0.2">
      <c r="A16290" s="4"/>
    </row>
    <row r="16291" spans="1:1" x14ac:dyDescent="0.2">
      <c r="A16291" s="4"/>
    </row>
    <row r="16292" spans="1:1" x14ac:dyDescent="0.2">
      <c r="A16292" s="4"/>
    </row>
    <row r="16293" spans="1:1" x14ac:dyDescent="0.2">
      <c r="A16293" s="4"/>
    </row>
    <row r="16294" spans="1:1" x14ac:dyDescent="0.2">
      <c r="A16294" s="4"/>
    </row>
    <row r="16295" spans="1:1" x14ac:dyDescent="0.2">
      <c r="A16295" s="4"/>
    </row>
    <row r="16296" spans="1:1" x14ac:dyDescent="0.2">
      <c r="A16296" s="4"/>
    </row>
    <row r="16297" spans="1:1" x14ac:dyDescent="0.2">
      <c r="A16297" s="4"/>
    </row>
    <row r="16298" spans="1:1" x14ac:dyDescent="0.2">
      <c r="A16298" s="4"/>
    </row>
    <row r="16299" spans="1:1" x14ac:dyDescent="0.2">
      <c r="A16299" s="4"/>
    </row>
    <row r="16300" spans="1:1" x14ac:dyDescent="0.2">
      <c r="A16300" s="4"/>
    </row>
    <row r="16301" spans="1:1" x14ac:dyDescent="0.2">
      <c r="A16301" s="4"/>
    </row>
    <row r="16302" spans="1:1" x14ac:dyDescent="0.2">
      <c r="A16302" s="4"/>
    </row>
    <row r="16303" spans="1:1" x14ac:dyDescent="0.2">
      <c r="A16303" s="4"/>
    </row>
    <row r="16304" spans="1:1" x14ac:dyDescent="0.2">
      <c r="A16304" s="4"/>
    </row>
    <row r="16305" spans="1:1" x14ac:dyDescent="0.2">
      <c r="A16305" s="4"/>
    </row>
    <row r="16306" spans="1:1" x14ac:dyDescent="0.2">
      <c r="A16306" s="4"/>
    </row>
    <row r="16307" spans="1:1" x14ac:dyDescent="0.2">
      <c r="A16307" s="4"/>
    </row>
    <row r="16308" spans="1:1" x14ac:dyDescent="0.2">
      <c r="A16308" s="4"/>
    </row>
    <row r="16309" spans="1:1" x14ac:dyDescent="0.2">
      <c r="A16309" s="4"/>
    </row>
    <row r="16310" spans="1:1" x14ac:dyDescent="0.2">
      <c r="A16310" s="4"/>
    </row>
    <row r="16311" spans="1:1" x14ac:dyDescent="0.2">
      <c r="A16311" s="4"/>
    </row>
    <row r="16312" spans="1:1" x14ac:dyDescent="0.2">
      <c r="A16312" s="4"/>
    </row>
    <row r="16313" spans="1:1" x14ac:dyDescent="0.2">
      <c r="A16313" s="4"/>
    </row>
    <row r="16314" spans="1:1" x14ac:dyDescent="0.2">
      <c r="A16314" s="4"/>
    </row>
    <row r="16315" spans="1:1" x14ac:dyDescent="0.2">
      <c r="A16315" s="4"/>
    </row>
    <row r="16316" spans="1:1" x14ac:dyDescent="0.2">
      <c r="A16316" s="4"/>
    </row>
    <row r="16317" spans="1:1" x14ac:dyDescent="0.2">
      <c r="A16317" s="4"/>
    </row>
    <row r="16318" spans="1:1" x14ac:dyDescent="0.2">
      <c r="A16318" s="4"/>
    </row>
    <row r="16319" spans="1:1" x14ac:dyDescent="0.2">
      <c r="A16319" s="4"/>
    </row>
    <row r="16320" spans="1:1" x14ac:dyDescent="0.2">
      <c r="A16320" s="4"/>
    </row>
    <row r="16321" spans="1:1" x14ac:dyDescent="0.2">
      <c r="A16321" s="4"/>
    </row>
    <row r="16322" spans="1:1" x14ac:dyDescent="0.2">
      <c r="A16322" s="4"/>
    </row>
    <row r="16323" spans="1:1" x14ac:dyDescent="0.2">
      <c r="A16323" s="4"/>
    </row>
    <row r="16324" spans="1:1" x14ac:dyDescent="0.2">
      <c r="A16324" s="4"/>
    </row>
    <row r="16325" spans="1:1" x14ac:dyDescent="0.2">
      <c r="A16325" s="4"/>
    </row>
    <row r="16326" spans="1:1" x14ac:dyDescent="0.2">
      <c r="A16326" s="4"/>
    </row>
    <row r="16327" spans="1:1" x14ac:dyDescent="0.2">
      <c r="A16327" s="4"/>
    </row>
    <row r="16328" spans="1:1" x14ac:dyDescent="0.2">
      <c r="A16328" s="4"/>
    </row>
    <row r="16329" spans="1:1" x14ac:dyDescent="0.2">
      <c r="A16329" s="4"/>
    </row>
    <row r="16330" spans="1:1" x14ac:dyDescent="0.2">
      <c r="A16330" s="4"/>
    </row>
    <row r="16331" spans="1:1" x14ac:dyDescent="0.2">
      <c r="A16331" s="4"/>
    </row>
    <row r="16332" spans="1:1" x14ac:dyDescent="0.2">
      <c r="A16332" s="4"/>
    </row>
    <row r="16333" spans="1:1" x14ac:dyDescent="0.2">
      <c r="A16333" s="4"/>
    </row>
    <row r="16334" spans="1:1" x14ac:dyDescent="0.2">
      <c r="A16334" s="4"/>
    </row>
    <row r="16335" spans="1:1" x14ac:dyDescent="0.2">
      <c r="A16335" s="4"/>
    </row>
    <row r="16336" spans="1:1" x14ac:dyDescent="0.2">
      <c r="A16336" s="4"/>
    </row>
    <row r="16337" spans="1:1" x14ac:dyDescent="0.2">
      <c r="A16337" s="4"/>
    </row>
    <row r="16338" spans="1:1" x14ac:dyDescent="0.2">
      <c r="A16338" s="4"/>
    </row>
    <row r="16339" spans="1:1" x14ac:dyDescent="0.2">
      <c r="A16339" s="4"/>
    </row>
    <row r="16340" spans="1:1" x14ac:dyDescent="0.2">
      <c r="A16340" s="4"/>
    </row>
    <row r="16341" spans="1:1" x14ac:dyDescent="0.2">
      <c r="A16341" s="4"/>
    </row>
    <row r="16342" spans="1:1" x14ac:dyDescent="0.2">
      <c r="A16342" s="4"/>
    </row>
    <row r="16343" spans="1:1" x14ac:dyDescent="0.2">
      <c r="A16343" s="4"/>
    </row>
    <row r="16344" spans="1:1" x14ac:dyDescent="0.2">
      <c r="A16344" s="4"/>
    </row>
    <row r="16345" spans="1:1" x14ac:dyDescent="0.2">
      <c r="A16345" s="4"/>
    </row>
    <row r="16346" spans="1:1" x14ac:dyDescent="0.2">
      <c r="A16346" s="4"/>
    </row>
    <row r="16347" spans="1:1" x14ac:dyDescent="0.2">
      <c r="A16347" s="4"/>
    </row>
    <row r="16348" spans="1:1" x14ac:dyDescent="0.2">
      <c r="A16348" s="4"/>
    </row>
    <row r="16349" spans="1:1" x14ac:dyDescent="0.2">
      <c r="A16349" s="4"/>
    </row>
    <row r="16350" spans="1:1" x14ac:dyDescent="0.2">
      <c r="A16350" s="4"/>
    </row>
    <row r="16351" spans="1:1" x14ac:dyDescent="0.2">
      <c r="A16351" s="4"/>
    </row>
    <row r="16352" spans="1:1" x14ac:dyDescent="0.2">
      <c r="A16352" s="4"/>
    </row>
    <row r="16353" spans="1:1" x14ac:dyDescent="0.2">
      <c r="A16353" s="4"/>
    </row>
    <row r="16354" spans="1:1" x14ac:dyDescent="0.2">
      <c r="A16354" s="4"/>
    </row>
    <row r="16355" spans="1:1" x14ac:dyDescent="0.2">
      <c r="A16355" s="4"/>
    </row>
    <row r="16356" spans="1:1" x14ac:dyDescent="0.2">
      <c r="A16356" s="4"/>
    </row>
    <row r="16357" spans="1:1" x14ac:dyDescent="0.2">
      <c r="A16357" s="4"/>
    </row>
    <row r="16358" spans="1:1" x14ac:dyDescent="0.2">
      <c r="A16358" s="4"/>
    </row>
    <row r="16359" spans="1:1" x14ac:dyDescent="0.2">
      <c r="A16359" s="4"/>
    </row>
    <row r="16360" spans="1:1" x14ac:dyDescent="0.2">
      <c r="A16360" s="4"/>
    </row>
    <row r="16361" spans="1:1" x14ac:dyDescent="0.2">
      <c r="A16361" s="4"/>
    </row>
    <row r="16362" spans="1:1" x14ac:dyDescent="0.2">
      <c r="A16362" s="4"/>
    </row>
    <row r="16363" spans="1:1" x14ac:dyDescent="0.2">
      <c r="A16363" s="4"/>
    </row>
    <row r="16364" spans="1:1" x14ac:dyDescent="0.2">
      <c r="A16364" s="4"/>
    </row>
    <row r="16365" spans="1:1" x14ac:dyDescent="0.2">
      <c r="A16365" s="4"/>
    </row>
    <row r="16366" spans="1:1" x14ac:dyDescent="0.2">
      <c r="A16366" s="4"/>
    </row>
    <row r="16367" spans="1:1" x14ac:dyDescent="0.2">
      <c r="A16367" s="4"/>
    </row>
    <row r="16368" spans="1:1" x14ac:dyDescent="0.2">
      <c r="A16368" s="4"/>
    </row>
    <row r="16369" spans="1:1" x14ac:dyDescent="0.2">
      <c r="A16369" s="4"/>
    </row>
    <row r="16370" spans="1:1" x14ac:dyDescent="0.2">
      <c r="A16370" s="4"/>
    </row>
    <row r="16371" spans="1:1" x14ac:dyDescent="0.2">
      <c r="A16371" s="4"/>
    </row>
    <row r="16372" spans="1:1" x14ac:dyDescent="0.2">
      <c r="A16372" s="4"/>
    </row>
    <row r="16373" spans="1:1" x14ac:dyDescent="0.2">
      <c r="A16373" s="4"/>
    </row>
    <row r="16374" spans="1:1" x14ac:dyDescent="0.2">
      <c r="A16374" s="4"/>
    </row>
    <row r="16375" spans="1:1" x14ac:dyDescent="0.2">
      <c r="A16375" s="4"/>
    </row>
    <row r="16376" spans="1:1" x14ac:dyDescent="0.2">
      <c r="A16376" s="4"/>
    </row>
    <row r="16377" spans="1:1" x14ac:dyDescent="0.2">
      <c r="A16377" s="4"/>
    </row>
    <row r="16378" spans="1:1" x14ac:dyDescent="0.2">
      <c r="A16378" s="4"/>
    </row>
    <row r="16379" spans="1:1" x14ac:dyDescent="0.2">
      <c r="A16379" s="4"/>
    </row>
    <row r="16380" spans="1:1" x14ac:dyDescent="0.2">
      <c r="A16380" s="4"/>
    </row>
    <row r="16381" spans="1:1" x14ac:dyDescent="0.2">
      <c r="A16381" s="4"/>
    </row>
    <row r="16382" spans="1:1" x14ac:dyDescent="0.2">
      <c r="A16382" s="4"/>
    </row>
    <row r="16383" spans="1:1" x14ac:dyDescent="0.2">
      <c r="A16383" s="4"/>
    </row>
    <row r="16384" spans="1:1" x14ac:dyDescent="0.2">
      <c r="A16384" s="4"/>
    </row>
    <row r="16385" spans="1:1" x14ac:dyDescent="0.2">
      <c r="A16385" s="4"/>
    </row>
    <row r="16386" spans="1:1" x14ac:dyDescent="0.2">
      <c r="A16386" s="4"/>
    </row>
    <row r="16387" spans="1:1" x14ac:dyDescent="0.2">
      <c r="A16387" s="4"/>
    </row>
    <row r="16388" spans="1:1" x14ac:dyDescent="0.2">
      <c r="A16388" s="4"/>
    </row>
    <row r="16389" spans="1:1" x14ac:dyDescent="0.2">
      <c r="A16389" s="4"/>
    </row>
    <row r="16390" spans="1:1" x14ac:dyDescent="0.2">
      <c r="A16390" s="4"/>
    </row>
    <row r="16391" spans="1:1" x14ac:dyDescent="0.2">
      <c r="A16391" s="4"/>
    </row>
    <row r="16392" spans="1:1" x14ac:dyDescent="0.2">
      <c r="A16392" s="4"/>
    </row>
    <row r="16393" spans="1:1" x14ac:dyDescent="0.2">
      <c r="A16393" s="4"/>
    </row>
    <row r="16394" spans="1:1" x14ac:dyDescent="0.2">
      <c r="A16394" s="4"/>
    </row>
    <row r="16395" spans="1:1" x14ac:dyDescent="0.2">
      <c r="A16395" s="4"/>
    </row>
    <row r="16396" spans="1:1" x14ac:dyDescent="0.2">
      <c r="A16396" s="4"/>
    </row>
    <row r="16397" spans="1:1" x14ac:dyDescent="0.2">
      <c r="A16397" s="4"/>
    </row>
    <row r="16398" spans="1:1" x14ac:dyDescent="0.2">
      <c r="A16398" s="4"/>
    </row>
    <row r="16399" spans="1:1" x14ac:dyDescent="0.2">
      <c r="A16399" s="4"/>
    </row>
    <row r="16400" spans="1:1" x14ac:dyDescent="0.2">
      <c r="A16400" s="4"/>
    </row>
    <row r="16401" spans="1:1" x14ac:dyDescent="0.2">
      <c r="A16401" s="4"/>
    </row>
    <row r="16402" spans="1:1" x14ac:dyDescent="0.2">
      <c r="A16402" s="4"/>
    </row>
    <row r="16403" spans="1:1" x14ac:dyDescent="0.2">
      <c r="A16403" s="4"/>
    </row>
    <row r="16404" spans="1:1" x14ac:dyDescent="0.2">
      <c r="A16404" s="4"/>
    </row>
    <row r="16405" spans="1:1" x14ac:dyDescent="0.2">
      <c r="A16405" s="4"/>
    </row>
    <row r="16406" spans="1:1" x14ac:dyDescent="0.2">
      <c r="A16406" s="4"/>
    </row>
    <row r="16407" spans="1:1" x14ac:dyDescent="0.2">
      <c r="A16407" s="4"/>
    </row>
    <row r="16408" spans="1:1" x14ac:dyDescent="0.2">
      <c r="A16408" s="4"/>
    </row>
    <row r="16409" spans="1:1" x14ac:dyDescent="0.2">
      <c r="A16409" s="4"/>
    </row>
    <row r="16410" spans="1:1" x14ac:dyDescent="0.2">
      <c r="A16410" s="4"/>
    </row>
    <row r="16411" spans="1:1" x14ac:dyDescent="0.2">
      <c r="A16411" s="4"/>
    </row>
    <row r="16412" spans="1:1" x14ac:dyDescent="0.2">
      <c r="A16412" s="4"/>
    </row>
    <row r="16413" spans="1:1" x14ac:dyDescent="0.2">
      <c r="A16413" s="4"/>
    </row>
    <row r="16414" spans="1:1" x14ac:dyDescent="0.2">
      <c r="A16414" s="4"/>
    </row>
    <row r="16415" spans="1:1" x14ac:dyDescent="0.2">
      <c r="A16415" s="4"/>
    </row>
    <row r="16416" spans="1:1" x14ac:dyDescent="0.2">
      <c r="A16416" s="4"/>
    </row>
    <row r="16417" spans="1:1" x14ac:dyDescent="0.2">
      <c r="A16417" s="4"/>
    </row>
    <row r="16418" spans="1:1" x14ac:dyDescent="0.2">
      <c r="A16418" s="4"/>
    </row>
    <row r="16419" spans="1:1" x14ac:dyDescent="0.2">
      <c r="A16419" s="4"/>
    </row>
    <row r="16420" spans="1:1" x14ac:dyDescent="0.2">
      <c r="A16420" s="4"/>
    </row>
    <row r="16421" spans="1:1" x14ac:dyDescent="0.2">
      <c r="A16421" s="4"/>
    </row>
    <row r="16422" spans="1:1" x14ac:dyDescent="0.2">
      <c r="A16422" s="4"/>
    </row>
    <row r="16423" spans="1:1" x14ac:dyDescent="0.2">
      <c r="A16423" s="4"/>
    </row>
    <row r="16424" spans="1:1" x14ac:dyDescent="0.2">
      <c r="A16424" s="4"/>
    </row>
    <row r="16425" spans="1:1" x14ac:dyDescent="0.2">
      <c r="A16425" s="4"/>
    </row>
    <row r="16426" spans="1:1" x14ac:dyDescent="0.2">
      <c r="A16426" s="4"/>
    </row>
    <row r="16427" spans="1:1" x14ac:dyDescent="0.2">
      <c r="A16427" s="4"/>
    </row>
    <row r="16428" spans="1:1" x14ac:dyDescent="0.2">
      <c r="A16428" s="4"/>
    </row>
    <row r="16429" spans="1:1" x14ac:dyDescent="0.2">
      <c r="A16429" s="4"/>
    </row>
    <row r="16430" spans="1:1" x14ac:dyDescent="0.2">
      <c r="A16430" s="4"/>
    </row>
    <row r="16431" spans="1:1" x14ac:dyDescent="0.2">
      <c r="A16431" s="4"/>
    </row>
    <row r="16432" spans="1:1" x14ac:dyDescent="0.2">
      <c r="A16432" s="4"/>
    </row>
    <row r="16433" spans="1:1" x14ac:dyDescent="0.2">
      <c r="A16433" s="4"/>
    </row>
    <row r="16434" spans="1:1" x14ac:dyDescent="0.2">
      <c r="A16434" s="4"/>
    </row>
    <row r="16435" spans="1:1" x14ac:dyDescent="0.2">
      <c r="A16435" s="4"/>
    </row>
    <row r="16436" spans="1:1" x14ac:dyDescent="0.2">
      <c r="A16436" s="4"/>
    </row>
    <row r="16437" spans="1:1" x14ac:dyDescent="0.2">
      <c r="A16437" s="4"/>
    </row>
    <row r="16438" spans="1:1" x14ac:dyDescent="0.2">
      <c r="A16438" s="4"/>
    </row>
    <row r="16439" spans="1:1" x14ac:dyDescent="0.2">
      <c r="A16439" s="4"/>
    </row>
    <row r="16440" spans="1:1" x14ac:dyDescent="0.2">
      <c r="A16440" s="4"/>
    </row>
    <row r="16441" spans="1:1" x14ac:dyDescent="0.2">
      <c r="A16441" s="4"/>
    </row>
    <row r="16442" spans="1:1" x14ac:dyDescent="0.2">
      <c r="A16442" s="4"/>
    </row>
    <row r="16443" spans="1:1" x14ac:dyDescent="0.2">
      <c r="A16443" s="4"/>
    </row>
    <row r="16444" spans="1:1" x14ac:dyDescent="0.2">
      <c r="A16444" s="4"/>
    </row>
    <row r="16445" spans="1:1" x14ac:dyDescent="0.2">
      <c r="A16445" s="4"/>
    </row>
    <row r="16446" spans="1:1" x14ac:dyDescent="0.2">
      <c r="A16446" s="4"/>
    </row>
    <row r="16447" spans="1:1" x14ac:dyDescent="0.2">
      <c r="A16447" s="4"/>
    </row>
    <row r="16448" spans="1:1" x14ac:dyDescent="0.2">
      <c r="A16448" s="4"/>
    </row>
    <row r="16449" spans="1:1" x14ac:dyDescent="0.2">
      <c r="A16449" s="4"/>
    </row>
    <row r="16450" spans="1:1" x14ac:dyDescent="0.2">
      <c r="A16450" s="4"/>
    </row>
    <row r="16451" spans="1:1" x14ac:dyDescent="0.2">
      <c r="A16451" s="4"/>
    </row>
    <row r="16452" spans="1:1" x14ac:dyDescent="0.2">
      <c r="A16452" s="4"/>
    </row>
    <row r="16453" spans="1:1" x14ac:dyDescent="0.2">
      <c r="A16453" s="4"/>
    </row>
    <row r="16454" spans="1:1" x14ac:dyDescent="0.2">
      <c r="A16454" s="4"/>
    </row>
    <row r="16455" spans="1:1" x14ac:dyDescent="0.2">
      <c r="A16455" s="4"/>
    </row>
    <row r="16456" spans="1:1" x14ac:dyDescent="0.2">
      <c r="A16456" s="4"/>
    </row>
    <row r="16457" spans="1:1" x14ac:dyDescent="0.2">
      <c r="A16457" s="4"/>
    </row>
    <row r="16458" spans="1:1" x14ac:dyDescent="0.2">
      <c r="A16458" s="4"/>
    </row>
    <row r="16459" spans="1:1" x14ac:dyDescent="0.2">
      <c r="A16459" s="4"/>
    </row>
    <row r="16460" spans="1:1" x14ac:dyDescent="0.2">
      <c r="A16460" s="4"/>
    </row>
    <row r="16461" spans="1:1" x14ac:dyDescent="0.2">
      <c r="A16461" s="4"/>
    </row>
    <row r="16462" spans="1:1" x14ac:dyDescent="0.2">
      <c r="A16462" s="4"/>
    </row>
    <row r="16463" spans="1:1" x14ac:dyDescent="0.2">
      <c r="A16463" s="4"/>
    </row>
    <row r="16464" spans="1:1" x14ac:dyDescent="0.2">
      <c r="A16464" s="4"/>
    </row>
    <row r="16465" spans="1:1" x14ac:dyDescent="0.2">
      <c r="A16465" s="4"/>
    </row>
    <row r="16466" spans="1:1" x14ac:dyDescent="0.2">
      <c r="A16466" s="4"/>
    </row>
    <row r="16467" spans="1:1" x14ac:dyDescent="0.2">
      <c r="A16467" s="4"/>
    </row>
    <row r="16468" spans="1:1" x14ac:dyDescent="0.2">
      <c r="A16468" s="4"/>
    </row>
    <row r="16469" spans="1:1" x14ac:dyDescent="0.2">
      <c r="A16469" s="4"/>
    </row>
    <row r="16470" spans="1:1" x14ac:dyDescent="0.2">
      <c r="A16470" s="4"/>
    </row>
    <row r="16471" spans="1:1" x14ac:dyDescent="0.2">
      <c r="A16471" s="4"/>
    </row>
    <row r="16472" spans="1:1" x14ac:dyDescent="0.2">
      <c r="A16472" s="4"/>
    </row>
    <row r="16473" spans="1:1" x14ac:dyDescent="0.2">
      <c r="A16473" s="4"/>
    </row>
    <row r="16474" spans="1:1" x14ac:dyDescent="0.2">
      <c r="A16474" s="4"/>
    </row>
    <row r="16475" spans="1:1" x14ac:dyDescent="0.2">
      <c r="A16475" s="4"/>
    </row>
    <row r="16476" spans="1:1" x14ac:dyDescent="0.2">
      <c r="A16476" s="4"/>
    </row>
    <row r="16477" spans="1:1" x14ac:dyDescent="0.2">
      <c r="A16477" s="4"/>
    </row>
    <row r="16478" spans="1:1" x14ac:dyDescent="0.2">
      <c r="A16478" s="4"/>
    </row>
    <row r="16479" spans="1:1" x14ac:dyDescent="0.2">
      <c r="A16479" s="4"/>
    </row>
    <row r="16480" spans="1:1" x14ac:dyDescent="0.2">
      <c r="A16480" s="4"/>
    </row>
    <row r="16481" spans="1:1" x14ac:dyDescent="0.2">
      <c r="A16481" s="4"/>
    </row>
    <row r="16482" spans="1:1" x14ac:dyDescent="0.2">
      <c r="A16482" s="4"/>
    </row>
    <row r="16483" spans="1:1" x14ac:dyDescent="0.2">
      <c r="A16483" s="4"/>
    </row>
    <row r="16484" spans="1:1" x14ac:dyDescent="0.2">
      <c r="A16484" s="4"/>
    </row>
    <row r="16485" spans="1:1" x14ac:dyDescent="0.2">
      <c r="A16485" s="4"/>
    </row>
    <row r="16486" spans="1:1" x14ac:dyDescent="0.2">
      <c r="A16486" s="4"/>
    </row>
    <row r="16487" spans="1:1" x14ac:dyDescent="0.2">
      <c r="A16487" s="4"/>
    </row>
    <row r="16488" spans="1:1" x14ac:dyDescent="0.2">
      <c r="A16488" s="4"/>
    </row>
    <row r="16489" spans="1:1" x14ac:dyDescent="0.2">
      <c r="A16489" s="4"/>
    </row>
    <row r="16490" spans="1:1" x14ac:dyDescent="0.2">
      <c r="A16490" s="4"/>
    </row>
    <row r="16491" spans="1:1" x14ac:dyDescent="0.2">
      <c r="A16491" s="4"/>
    </row>
    <row r="16492" spans="1:1" x14ac:dyDescent="0.2">
      <c r="A16492" s="4"/>
    </row>
    <row r="16493" spans="1:1" x14ac:dyDescent="0.2">
      <c r="A16493" s="4"/>
    </row>
    <row r="16494" spans="1:1" x14ac:dyDescent="0.2">
      <c r="A16494" s="4"/>
    </row>
    <row r="16495" spans="1:1" x14ac:dyDescent="0.2">
      <c r="A16495" s="4"/>
    </row>
    <row r="16496" spans="1:1" x14ac:dyDescent="0.2">
      <c r="A16496" s="4"/>
    </row>
    <row r="16497" spans="1:1" x14ac:dyDescent="0.2">
      <c r="A16497" s="4"/>
    </row>
    <row r="16498" spans="1:1" x14ac:dyDescent="0.2">
      <c r="A16498" s="4"/>
    </row>
    <row r="16499" spans="1:1" x14ac:dyDescent="0.2">
      <c r="A16499" s="4"/>
    </row>
    <row r="16500" spans="1:1" x14ac:dyDescent="0.2">
      <c r="A16500" s="4"/>
    </row>
    <row r="16501" spans="1:1" x14ac:dyDescent="0.2">
      <c r="A16501" s="4"/>
    </row>
    <row r="16502" spans="1:1" x14ac:dyDescent="0.2">
      <c r="A16502" s="4"/>
    </row>
    <row r="16503" spans="1:1" x14ac:dyDescent="0.2">
      <c r="A16503" s="4"/>
    </row>
    <row r="16504" spans="1:1" x14ac:dyDescent="0.2">
      <c r="A16504" s="4"/>
    </row>
    <row r="16505" spans="1:1" x14ac:dyDescent="0.2">
      <c r="A16505" s="4"/>
    </row>
    <row r="16506" spans="1:1" x14ac:dyDescent="0.2">
      <c r="A16506" s="4"/>
    </row>
    <row r="16507" spans="1:1" x14ac:dyDescent="0.2">
      <c r="A16507" s="4"/>
    </row>
    <row r="16508" spans="1:1" x14ac:dyDescent="0.2">
      <c r="A16508" s="4"/>
    </row>
    <row r="16509" spans="1:1" x14ac:dyDescent="0.2">
      <c r="A16509" s="4"/>
    </row>
    <row r="16510" spans="1:1" x14ac:dyDescent="0.2">
      <c r="A16510" s="4"/>
    </row>
    <row r="16511" spans="1:1" x14ac:dyDescent="0.2">
      <c r="A16511" s="4"/>
    </row>
    <row r="16512" spans="1:1" x14ac:dyDescent="0.2">
      <c r="A16512" s="4"/>
    </row>
    <row r="16513" spans="1:1" x14ac:dyDescent="0.2">
      <c r="A16513" s="4"/>
    </row>
    <row r="16514" spans="1:1" x14ac:dyDescent="0.2">
      <c r="A16514" s="4"/>
    </row>
    <row r="16515" spans="1:1" x14ac:dyDescent="0.2">
      <c r="A16515" s="4"/>
    </row>
    <row r="16516" spans="1:1" x14ac:dyDescent="0.2">
      <c r="A16516" s="4"/>
    </row>
    <row r="16517" spans="1:1" x14ac:dyDescent="0.2">
      <c r="A16517" s="4"/>
    </row>
    <row r="16518" spans="1:1" x14ac:dyDescent="0.2">
      <c r="A16518" s="4"/>
    </row>
    <row r="16519" spans="1:1" x14ac:dyDescent="0.2">
      <c r="A16519" s="4"/>
    </row>
    <row r="16520" spans="1:1" x14ac:dyDescent="0.2">
      <c r="A16520" s="4"/>
    </row>
    <row r="16521" spans="1:1" x14ac:dyDescent="0.2">
      <c r="A16521" s="4"/>
    </row>
    <row r="16522" spans="1:1" x14ac:dyDescent="0.2">
      <c r="A16522" s="4"/>
    </row>
    <row r="16523" spans="1:1" x14ac:dyDescent="0.2">
      <c r="A16523" s="4"/>
    </row>
    <row r="16524" spans="1:1" x14ac:dyDescent="0.2">
      <c r="A16524" s="4"/>
    </row>
    <row r="16525" spans="1:1" x14ac:dyDescent="0.2">
      <c r="A16525" s="4"/>
    </row>
    <row r="16526" spans="1:1" x14ac:dyDescent="0.2">
      <c r="A16526" s="4"/>
    </row>
    <row r="16527" spans="1:1" x14ac:dyDescent="0.2">
      <c r="A16527" s="4"/>
    </row>
    <row r="16528" spans="1:1" x14ac:dyDescent="0.2">
      <c r="A16528" s="4"/>
    </row>
    <row r="16529" spans="1:1" x14ac:dyDescent="0.2">
      <c r="A16529" s="4"/>
    </row>
    <row r="16530" spans="1:1" x14ac:dyDescent="0.2">
      <c r="A16530" s="4"/>
    </row>
    <row r="16531" spans="1:1" x14ac:dyDescent="0.2">
      <c r="A16531" s="4"/>
    </row>
    <row r="16532" spans="1:1" x14ac:dyDescent="0.2">
      <c r="A16532" s="4"/>
    </row>
    <row r="16533" spans="1:1" x14ac:dyDescent="0.2">
      <c r="A16533" s="4"/>
    </row>
    <row r="16534" spans="1:1" x14ac:dyDescent="0.2">
      <c r="A16534" s="4"/>
    </row>
    <row r="16535" spans="1:1" x14ac:dyDescent="0.2">
      <c r="A16535" s="4"/>
    </row>
    <row r="16536" spans="1:1" x14ac:dyDescent="0.2">
      <c r="A16536" s="4"/>
    </row>
    <row r="16537" spans="1:1" x14ac:dyDescent="0.2">
      <c r="A16537" s="4"/>
    </row>
    <row r="16538" spans="1:1" x14ac:dyDescent="0.2">
      <c r="A16538" s="4"/>
    </row>
    <row r="16539" spans="1:1" x14ac:dyDescent="0.2">
      <c r="A16539" s="4"/>
    </row>
    <row r="16540" spans="1:1" x14ac:dyDescent="0.2">
      <c r="A16540" s="4"/>
    </row>
    <row r="16541" spans="1:1" x14ac:dyDescent="0.2">
      <c r="A16541" s="4"/>
    </row>
    <row r="16542" spans="1:1" x14ac:dyDescent="0.2">
      <c r="A16542" s="4"/>
    </row>
    <row r="16543" spans="1:1" x14ac:dyDescent="0.2">
      <c r="A16543" s="4"/>
    </row>
    <row r="16544" spans="1:1" x14ac:dyDescent="0.2">
      <c r="A16544" s="4"/>
    </row>
    <row r="16545" spans="1:1" x14ac:dyDescent="0.2">
      <c r="A16545" s="4"/>
    </row>
    <row r="16546" spans="1:1" x14ac:dyDescent="0.2">
      <c r="A16546" s="4"/>
    </row>
    <row r="16547" spans="1:1" x14ac:dyDescent="0.2">
      <c r="A16547" s="4"/>
    </row>
    <row r="16548" spans="1:1" x14ac:dyDescent="0.2">
      <c r="A16548" s="4"/>
    </row>
    <row r="16549" spans="1:1" x14ac:dyDescent="0.2">
      <c r="A16549" s="4"/>
    </row>
    <row r="16550" spans="1:1" x14ac:dyDescent="0.2">
      <c r="A16550" s="4"/>
    </row>
    <row r="16551" spans="1:1" x14ac:dyDescent="0.2">
      <c r="A16551" s="4"/>
    </row>
    <row r="16552" spans="1:1" x14ac:dyDescent="0.2">
      <c r="A16552" s="4"/>
    </row>
    <row r="16553" spans="1:1" x14ac:dyDescent="0.2">
      <c r="A16553" s="4"/>
    </row>
    <row r="16554" spans="1:1" x14ac:dyDescent="0.2">
      <c r="A16554" s="4"/>
    </row>
    <row r="16555" spans="1:1" x14ac:dyDescent="0.2">
      <c r="A16555" s="4"/>
    </row>
    <row r="16556" spans="1:1" x14ac:dyDescent="0.2">
      <c r="A16556" s="4"/>
    </row>
    <row r="16557" spans="1:1" x14ac:dyDescent="0.2">
      <c r="A16557" s="4"/>
    </row>
    <row r="16558" spans="1:1" x14ac:dyDescent="0.2">
      <c r="A16558" s="4"/>
    </row>
    <row r="16559" spans="1:1" x14ac:dyDescent="0.2">
      <c r="A16559" s="4"/>
    </row>
    <row r="16560" spans="1:1" x14ac:dyDescent="0.2">
      <c r="A16560" s="4"/>
    </row>
    <row r="16561" spans="1:1" x14ac:dyDescent="0.2">
      <c r="A16561" s="4"/>
    </row>
    <row r="16562" spans="1:1" x14ac:dyDescent="0.2">
      <c r="A16562" s="4"/>
    </row>
    <row r="16563" spans="1:1" x14ac:dyDescent="0.2">
      <c r="A16563" s="4"/>
    </row>
    <row r="16564" spans="1:1" x14ac:dyDescent="0.2">
      <c r="A16564" s="4"/>
    </row>
    <row r="16565" spans="1:1" x14ac:dyDescent="0.2">
      <c r="A16565" s="4"/>
    </row>
    <row r="16566" spans="1:1" x14ac:dyDescent="0.2">
      <c r="A16566" s="4"/>
    </row>
    <row r="16567" spans="1:1" x14ac:dyDescent="0.2">
      <c r="A16567" s="4"/>
    </row>
    <row r="16568" spans="1:1" x14ac:dyDescent="0.2">
      <c r="A16568" s="4"/>
    </row>
    <row r="16569" spans="1:1" x14ac:dyDescent="0.2">
      <c r="A16569" s="4"/>
    </row>
    <row r="16570" spans="1:1" x14ac:dyDescent="0.2">
      <c r="A16570" s="4"/>
    </row>
    <row r="16571" spans="1:1" x14ac:dyDescent="0.2">
      <c r="A16571" s="4"/>
    </row>
    <row r="16572" spans="1:1" x14ac:dyDescent="0.2">
      <c r="A16572" s="4"/>
    </row>
    <row r="16573" spans="1:1" x14ac:dyDescent="0.2">
      <c r="A16573" s="4"/>
    </row>
    <row r="16574" spans="1:1" x14ac:dyDescent="0.2">
      <c r="A16574" s="4"/>
    </row>
    <row r="16575" spans="1:1" x14ac:dyDescent="0.2">
      <c r="A16575" s="4"/>
    </row>
    <row r="16576" spans="1:1" x14ac:dyDescent="0.2">
      <c r="A16576" s="4"/>
    </row>
    <row r="16577" spans="1:1" x14ac:dyDescent="0.2">
      <c r="A16577" s="4"/>
    </row>
    <row r="16578" spans="1:1" x14ac:dyDescent="0.2">
      <c r="A16578" s="4"/>
    </row>
    <row r="16579" spans="1:1" x14ac:dyDescent="0.2">
      <c r="A16579" s="4"/>
    </row>
    <row r="16580" spans="1:1" x14ac:dyDescent="0.2">
      <c r="A16580" s="4"/>
    </row>
    <row r="16581" spans="1:1" x14ac:dyDescent="0.2">
      <c r="A16581" s="4"/>
    </row>
    <row r="16582" spans="1:1" x14ac:dyDescent="0.2">
      <c r="A16582" s="4"/>
    </row>
    <row r="16583" spans="1:1" x14ac:dyDescent="0.2">
      <c r="A16583" s="4"/>
    </row>
    <row r="16584" spans="1:1" x14ac:dyDescent="0.2">
      <c r="A16584" s="4"/>
    </row>
    <row r="16585" spans="1:1" x14ac:dyDescent="0.2">
      <c r="A16585" s="4"/>
    </row>
    <row r="16586" spans="1:1" x14ac:dyDescent="0.2">
      <c r="A16586" s="4"/>
    </row>
    <row r="16587" spans="1:1" x14ac:dyDescent="0.2">
      <c r="A16587" s="4"/>
    </row>
    <row r="16588" spans="1:1" x14ac:dyDescent="0.2">
      <c r="A16588" s="4"/>
    </row>
    <row r="16589" spans="1:1" x14ac:dyDescent="0.2">
      <c r="A16589" s="4"/>
    </row>
    <row r="16590" spans="1:1" x14ac:dyDescent="0.2">
      <c r="A16590" s="4"/>
    </row>
    <row r="16591" spans="1:1" x14ac:dyDescent="0.2">
      <c r="A16591" s="4"/>
    </row>
    <row r="16592" spans="1:1" x14ac:dyDescent="0.2">
      <c r="A16592" s="4"/>
    </row>
    <row r="16593" spans="1:1" x14ac:dyDescent="0.2">
      <c r="A16593" s="4"/>
    </row>
    <row r="16594" spans="1:1" x14ac:dyDescent="0.2">
      <c r="A16594" s="4"/>
    </row>
    <row r="16595" spans="1:1" x14ac:dyDescent="0.2">
      <c r="A16595" s="4"/>
    </row>
    <row r="16596" spans="1:1" x14ac:dyDescent="0.2">
      <c r="A16596" s="4"/>
    </row>
    <row r="16597" spans="1:1" x14ac:dyDescent="0.2">
      <c r="A16597" s="4"/>
    </row>
    <row r="16598" spans="1:1" x14ac:dyDescent="0.2">
      <c r="A16598" s="4"/>
    </row>
    <row r="16599" spans="1:1" x14ac:dyDescent="0.2">
      <c r="A16599" s="4"/>
    </row>
    <row r="16600" spans="1:1" x14ac:dyDescent="0.2">
      <c r="A16600" s="4"/>
    </row>
    <row r="16601" spans="1:1" x14ac:dyDescent="0.2">
      <c r="A16601" s="4"/>
    </row>
    <row r="16602" spans="1:1" x14ac:dyDescent="0.2">
      <c r="A16602" s="4"/>
    </row>
    <row r="16603" spans="1:1" x14ac:dyDescent="0.2">
      <c r="A16603" s="4"/>
    </row>
    <row r="16604" spans="1:1" x14ac:dyDescent="0.2">
      <c r="A16604" s="4"/>
    </row>
    <row r="16605" spans="1:1" x14ac:dyDescent="0.2">
      <c r="A16605" s="4"/>
    </row>
    <row r="16606" spans="1:1" x14ac:dyDescent="0.2">
      <c r="A16606" s="4"/>
    </row>
    <row r="16607" spans="1:1" x14ac:dyDescent="0.2">
      <c r="A16607" s="4"/>
    </row>
    <row r="16608" spans="1:1" x14ac:dyDescent="0.2">
      <c r="A16608" s="4"/>
    </row>
    <row r="16609" spans="1:1" x14ac:dyDescent="0.2">
      <c r="A16609" s="4"/>
    </row>
    <row r="16610" spans="1:1" x14ac:dyDescent="0.2">
      <c r="A16610" s="4"/>
    </row>
    <row r="16611" spans="1:1" x14ac:dyDescent="0.2">
      <c r="A16611" s="4"/>
    </row>
    <row r="16612" spans="1:1" x14ac:dyDescent="0.2">
      <c r="A16612" s="4"/>
    </row>
    <row r="16613" spans="1:1" x14ac:dyDescent="0.2">
      <c r="A16613" s="4"/>
    </row>
    <row r="16614" spans="1:1" x14ac:dyDescent="0.2">
      <c r="A16614" s="4"/>
    </row>
    <row r="16615" spans="1:1" x14ac:dyDescent="0.2">
      <c r="A16615" s="4"/>
    </row>
    <row r="16616" spans="1:1" x14ac:dyDescent="0.2">
      <c r="A16616" s="4"/>
    </row>
    <row r="16617" spans="1:1" x14ac:dyDescent="0.2">
      <c r="A16617" s="4"/>
    </row>
    <row r="16618" spans="1:1" x14ac:dyDescent="0.2">
      <c r="A16618" s="4"/>
    </row>
    <row r="16619" spans="1:1" x14ac:dyDescent="0.2">
      <c r="A16619" s="4"/>
    </row>
    <row r="16620" spans="1:1" x14ac:dyDescent="0.2">
      <c r="A16620" s="4"/>
    </row>
    <row r="16621" spans="1:1" x14ac:dyDescent="0.2">
      <c r="A16621" s="4"/>
    </row>
    <row r="16622" spans="1:1" x14ac:dyDescent="0.2">
      <c r="A16622" s="4"/>
    </row>
    <row r="16623" spans="1:1" x14ac:dyDescent="0.2">
      <c r="A16623" s="4"/>
    </row>
    <row r="16624" spans="1:1" x14ac:dyDescent="0.2">
      <c r="A16624" s="4"/>
    </row>
    <row r="16625" spans="1:1" x14ac:dyDescent="0.2">
      <c r="A16625" s="4"/>
    </row>
    <row r="16626" spans="1:1" x14ac:dyDescent="0.2">
      <c r="A16626" s="4"/>
    </row>
    <row r="16627" spans="1:1" x14ac:dyDescent="0.2">
      <c r="A16627" s="4"/>
    </row>
    <row r="16628" spans="1:1" x14ac:dyDescent="0.2">
      <c r="A16628" s="4"/>
    </row>
    <row r="16629" spans="1:1" x14ac:dyDescent="0.2">
      <c r="A16629" s="4"/>
    </row>
    <row r="16630" spans="1:1" x14ac:dyDescent="0.2">
      <c r="A16630" s="4"/>
    </row>
    <row r="16631" spans="1:1" x14ac:dyDescent="0.2">
      <c r="A16631" s="4"/>
    </row>
    <row r="16632" spans="1:1" x14ac:dyDescent="0.2">
      <c r="A16632" s="4"/>
    </row>
    <row r="16633" spans="1:1" x14ac:dyDescent="0.2">
      <c r="A16633" s="4"/>
    </row>
    <row r="16634" spans="1:1" x14ac:dyDescent="0.2">
      <c r="A16634" s="4"/>
    </row>
    <row r="16635" spans="1:1" x14ac:dyDescent="0.2">
      <c r="A16635" s="4"/>
    </row>
    <row r="16636" spans="1:1" x14ac:dyDescent="0.2">
      <c r="A16636" s="4"/>
    </row>
    <row r="16637" spans="1:1" x14ac:dyDescent="0.2">
      <c r="A16637" s="4"/>
    </row>
    <row r="16638" spans="1:1" x14ac:dyDescent="0.2">
      <c r="A16638" s="4"/>
    </row>
    <row r="16639" spans="1:1" x14ac:dyDescent="0.2">
      <c r="A16639" s="4"/>
    </row>
    <row r="16640" spans="1:1" x14ac:dyDescent="0.2">
      <c r="A16640" s="4"/>
    </row>
    <row r="16641" spans="1:1" x14ac:dyDescent="0.2">
      <c r="A16641" s="4"/>
    </row>
    <row r="16642" spans="1:1" x14ac:dyDescent="0.2">
      <c r="A16642" s="4"/>
    </row>
    <row r="16643" spans="1:1" x14ac:dyDescent="0.2">
      <c r="A16643" s="4"/>
    </row>
    <row r="16644" spans="1:1" x14ac:dyDescent="0.2">
      <c r="A16644" s="4"/>
    </row>
    <row r="16645" spans="1:1" x14ac:dyDescent="0.2">
      <c r="A16645" s="4"/>
    </row>
    <row r="16646" spans="1:1" x14ac:dyDescent="0.2">
      <c r="A16646" s="4"/>
    </row>
    <row r="16647" spans="1:1" x14ac:dyDescent="0.2">
      <c r="A16647" s="4"/>
    </row>
    <row r="16648" spans="1:1" x14ac:dyDescent="0.2">
      <c r="A16648" s="4"/>
    </row>
    <row r="16649" spans="1:1" x14ac:dyDescent="0.2">
      <c r="A16649" s="4"/>
    </row>
    <row r="16650" spans="1:1" x14ac:dyDescent="0.2">
      <c r="A16650" s="4"/>
    </row>
    <row r="16651" spans="1:1" x14ac:dyDescent="0.2">
      <c r="A16651" s="4"/>
    </row>
    <row r="16652" spans="1:1" x14ac:dyDescent="0.2">
      <c r="A16652" s="4"/>
    </row>
    <row r="16653" spans="1:1" x14ac:dyDescent="0.2">
      <c r="A16653" s="4"/>
    </row>
    <row r="16654" spans="1:1" x14ac:dyDescent="0.2">
      <c r="A16654" s="4"/>
    </row>
    <row r="16655" spans="1:1" x14ac:dyDescent="0.2">
      <c r="A16655" s="4"/>
    </row>
    <row r="16656" spans="1:1" x14ac:dyDescent="0.2">
      <c r="A16656" s="4"/>
    </row>
    <row r="16657" spans="1:1" x14ac:dyDescent="0.2">
      <c r="A16657" s="4"/>
    </row>
    <row r="16658" spans="1:1" x14ac:dyDescent="0.2">
      <c r="A16658" s="4"/>
    </row>
    <row r="16659" spans="1:1" x14ac:dyDescent="0.2">
      <c r="A16659" s="4"/>
    </row>
    <row r="16660" spans="1:1" x14ac:dyDescent="0.2">
      <c r="A16660" s="4"/>
    </row>
    <row r="16661" spans="1:1" x14ac:dyDescent="0.2">
      <c r="A16661" s="4"/>
    </row>
    <row r="16662" spans="1:1" x14ac:dyDescent="0.2">
      <c r="A16662" s="4"/>
    </row>
    <row r="16663" spans="1:1" x14ac:dyDescent="0.2">
      <c r="A16663" s="4"/>
    </row>
    <row r="16664" spans="1:1" x14ac:dyDescent="0.2">
      <c r="A16664" s="4"/>
    </row>
    <row r="16665" spans="1:1" x14ac:dyDescent="0.2">
      <c r="A16665" s="4"/>
    </row>
    <row r="16666" spans="1:1" x14ac:dyDescent="0.2">
      <c r="A16666" s="4"/>
    </row>
    <row r="16667" spans="1:1" x14ac:dyDescent="0.2">
      <c r="A16667" s="4"/>
    </row>
    <row r="16668" spans="1:1" x14ac:dyDescent="0.2">
      <c r="A16668" s="4"/>
    </row>
    <row r="16669" spans="1:1" x14ac:dyDescent="0.2">
      <c r="A16669" s="4"/>
    </row>
    <row r="16670" spans="1:1" x14ac:dyDescent="0.2">
      <c r="A16670" s="4"/>
    </row>
    <row r="16671" spans="1:1" x14ac:dyDescent="0.2">
      <c r="A16671" s="4"/>
    </row>
    <row r="16672" spans="1:1" x14ac:dyDescent="0.2">
      <c r="A16672" s="4"/>
    </row>
    <row r="16673" spans="1:1" x14ac:dyDescent="0.2">
      <c r="A16673" s="4"/>
    </row>
    <row r="16674" spans="1:1" x14ac:dyDescent="0.2">
      <c r="A16674" s="4"/>
    </row>
    <row r="16675" spans="1:1" x14ac:dyDescent="0.2">
      <c r="A16675" s="4"/>
    </row>
    <row r="16676" spans="1:1" x14ac:dyDescent="0.2">
      <c r="A16676" s="4"/>
    </row>
    <row r="16677" spans="1:1" x14ac:dyDescent="0.2">
      <c r="A16677" s="4"/>
    </row>
    <row r="16678" spans="1:1" x14ac:dyDescent="0.2">
      <c r="A16678" s="4"/>
    </row>
    <row r="16679" spans="1:1" x14ac:dyDescent="0.2">
      <c r="A16679" s="4"/>
    </row>
    <row r="16680" spans="1:1" x14ac:dyDescent="0.2">
      <c r="A16680" s="4"/>
    </row>
    <row r="16681" spans="1:1" x14ac:dyDescent="0.2">
      <c r="A16681" s="4"/>
    </row>
    <row r="16682" spans="1:1" x14ac:dyDescent="0.2">
      <c r="A16682" s="4"/>
    </row>
    <row r="16683" spans="1:1" x14ac:dyDescent="0.2">
      <c r="A16683" s="4"/>
    </row>
    <row r="16684" spans="1:1" x14ac:dyDescent="0.2">
      <c r="A16684" s="4"/>
    </row>
    <row r="16685" spans="1:1" x14ac:dyDescent="0.2">
      <c r="A16685" s="4"/>
    </row>
    <row r="16686" spans="1:1" x14ac:dyDescent="0.2">
      <c r="A16686" s="4"/>
    </row>
    <row r="16687" spans="1:1" x14ac:dyDescent="0.2">
      <c r="A16687" s="4"/>
    </row>
    <row r="16688" spans="1:1" x14ac:dyDescent="0.2">
      <c r="A16688" s="4"/>
    </row>
    <row r="16689" spans="1:1" x14ac:dyDescent="0.2">
      <c r="A16689" s="4"/>
    </row>
    <row r="16690" spans="1:1" x14ac:dyDescent="0.2">
      <c r="A16690" s="4"/>
    </row>
    <row r="16691" spans="1:1" x14ac:dyDescent="0.2">
      <c r="A16691" s="4"/>
    </row>
    <row r="16692" spans="1:1" x14ac:dyDescent="0.2">
      <c r="A16692" s="4"/>
    </row>
    <row r="16693" spans="1:1" x14ac:dyDescent="0.2">
      <c r="A16693" s="4"/>
    </row>
    <row r="16694" spans="1:1" x14ac:dyDescent="0.2">
      <c r="A16694" s="4"/>
    </row>
    <row r="16695" spans="1:1" x14ac:dyDescent="0.2">
      <c r="A16695" s="4"/>
    </row>
    <row r="16696" spans="1:1" x14ac:dyDescent="0.2">
      <c r="A16696" s="4"/>
    </row>
    <row r="16697" spans="1:1" x14ac:dyDescent="0.2">
      <c r="A16697" s="4"/>
    </row>
    <row r="16698" spans="1:1" x14ac:dyDescent="0.2">
      <c r="A16698" s="4"/>
    </row>
    <row r="16699" spans="1:1" x14ac:dyDescent="0.2">
      <c r="A16699" s="4"/>
    </row>
    <row r="16700" spans="1:1" x14ac:dyDescent="0.2">
      <c r="A16700" s="4"/>
    </row>
    <row r="16701" spans="1:1" x14ac:dyDescent="0.2">
      <c r="A16701" s="4"/>
    </row>
    <row r="16702" spans="1:1" x14ac:dyDescent="0.2">
      <c r="A16702" s="4"/>
    </row>
    <row r="16703" spans="1:1" x14ac:dyDescent="0.2">
      <c r="A16703" s="4"/>
    </row>
    <row r="16704" spans="1:1" x14ac:dyDescent="0.2">
      <c r="A16704" s="4"/>
    </row>
    <row r="16705" spans="1:1" x14ac:dyDescent="0.2">
      <c r="A16705" s="4"/>
    </row>
    <row r="16706" spans="1:1" x14ac:dyDescent="0.2">
      <c r="A16706" s="4"/>
    </row>
    <row r="16707" spans="1:1" x14ac:dyDescent="0.2">
      <c r="A16707" s="4"/>
    </row>
    <row r="16708" spans="1:1" x14ac:dyDescent="0.2">
      <c r="A16708" s="4"/>
    </row>
    <row r="16709" spans="1:1" x14ac:dyDescent="0.2">
      <c r="A16709" s="4"/>
    </row>
    <row r="16710" spans="1:1" x14ac:dyDescent="0.2">
      <c r="A16710" s="4"/>
    </row>
    <row r="16711" spans="1:1" x14ac:dyDescent="0.2">
      <c r="A16711" s="4"/>
    </row>
    <row r="16712" spans="1:1" x14ac:dyDescent="0.2">
      <c r="A16712" s="4"/>
    </row>
    <row r="16713" spans="1:1" x14ac:dyDescent="0.2">
      <c r="A16713" s="4"/>
    </row>
    <row r="16714" spans="1:1" x14ac:dyDescent="0.2">
      <c r="A16714" s="4"/>
    </row>
    <row r="16715" spans="1:1" x14ac:dyDescent="0.2">
      <c r="A16715" s="4"/>
    </row>
    <row r="16716" spans="1:1" x14ac:dyDescent="0.2">
      <c r="A16716" s="4"/>
    </row>
    <row r="16717" spans="1:1" x14ac:dyDescent="0.2">
      <c r="A16717" s="4"/>
    </row>
    <row r="16718" spans="1:1" x14ac:dyDescent="0.2">
      <c r="A16718" s="4"/>
    </row>
    <row r="16719" spans="1:1" x14ac:dyDescent="0.2">
      <c r="A16719" s="4"/>
    </row>
    <row r="16720" spans="1:1" x14ac:dyDescent="0.2">
      <c r="A16720" s="4"/>
    </row>
    <row r="16721" spans="1:1" x14ac:dyDescent="0.2">
      <c r="A16721" s="4"/>
    </row>
    <row r="16722" spans="1:1" x14ac:dyDescent="0.2">
      <c r="A16722" s="4"/>
    </row>
    <row r="16723" spans="1:1" x14ac:dyDescent="0.2">
      <c r="A16723" s="4"/>
    </row>
    <row r="16724" spans="1:1" x14ac:dyDescent="0.2">
      <c r="A16724" s="4"/>
    </row>
    <row r="16725" spans="1:1" x14ac:dyDescent="0.2">
      <c r="A16725" s="4"/>
    </row>
    <row r="16726" spans="1:1" x14ac:dyDescent="0.2">
      <c r="A16726" s="4"/>
    </row>
    <row r="16727" spans="1:1" x14ac:dyDescent="0.2">
      <c r="A16727" s="4"/>
    </row>
    <row r="16728" spans="1:1" x14ac:dyDescent="0.2">
      <c r="A16728" s="4"/>
    </row>
    <row r="16729" spans="1:1" x14ac:dyDescent="0.2">
      <c r="A16729" s="4"/>
    </row>
    <row r="16730" spans="1:1" x14ac:dyDescent="0.2">
      <c r="A16730" s="4"/>
    </row>
    <row r="16731" spans="1:1" x14ac:dyDescent="0.2">
      <c r="A16731" s="4"/>
    </row>
    <row r="16732" spans="1:1" x14ac:dyDescent="0.2">
      <c r="A16732" s="4"/>
    </row>
    <row r="16733" spans="1:1" x14ac:dyDescent="0.2">
      <c r="A16733" s="4"/>
    </row>
    <row r="16734" spans="1:1" x14ac:dyDescent="0.2">
      <c r="A16734" s="4"/>
    </row>
    <row r="16735" spans="1:1" x14ac:dyDescent="0.2">
      <c r="A16735" s="4"/>
    </row>
    <row r="16736" spans="1:1" x14ac:dyDescent="0.2">
      <c r="A16736" s="4"/>
    </row>
    <row r="16737" spans="1:1" x14ac:dyDescent="0.2">
      <c r="A16737" s="4"/>
    </row>
    <row r="16738" spans="1:1" x14ac:dyDescent="0.2">
      <c r="A16738" s="4"/>
    </row>
    <row r="16739" spans="1:1" x14ac:dyDescent="0.2">
      <c r="A16739" s="4"/>
    </row>
    <row r="16740" spans="1:1" x14ac:dyDescent="0.2">
      <c r="A16740" s="4"/>
    </row>
    <row r="16741" spans="1:1" x14ac:dyDescent="0.2">
      <c r="A16741" s="4"/>
    </row>
    <row r="16742" spans="1:1" x14ac:dyDescent="0.2">
      <c r="A16742" s="4"/>
    </row>
    <row r="16743" spans="1:1" x14ac:dyDescent="0.2">
      <c r="A16743" s="4"/>
    </row>
    <row r="16744" spans="1:1" x14ac:dyDescent="0.2">
      <c r="A16744" s="4"/>
    </row>
    <row r="16745" spans="1:1" x14ac:dyDescent="0.2">
      <c r="A16745" s="4"/>
    </row>
    <row r="16746" spans="1:1" x14ac:dyDescent="0.2">
      <c r="A16746" s="4"/>
    </row>
    <row r="16747" spans="1:1" x14ac:dyDescent="0.2">
      <c r="A16747" s="4"/>
    </row>
    <row r="16748" spans="1:1" x14ac:dyDescent="0.2">
      <c r="A16748" s="4"/>
    </row>
    <row r="16749" spans="1:1" x14ac:dyDescent="0.2">
      <c r="A16749" s="4"/>
    </row>
    <row r="16750" spans="1:1" x14ac:dyDescent="0.2">
      <c r="A16750" s="4"/>
    </row>
    <row r="16751" spans="1:1" x14ac:dyDescent="0.2">
      <c r="A16751" s="4"/>
    </row>
    <row r="16752" spans="1:1" x14ac:dyDescent="0.2">
      <c r="A16752" s="4"/>
    </row>
    <row r="16753" spans="1:1" x14ac:dyDescent="0.2">
      <c r="A16753" s="4"/>
    </row>
    <row r="16754" spans="1:1" x14ac:dyDescent="0.2">
      <c r="A16754" s="4"/>
    </row>
    <row r="16755" spans="1:1" x14ac:dyDescent="0.2">
      <c r="A16755" s="4"/>
    </row>
    <row r="16756" spans="1:1" x14ac:dyDescent="0.2">
      <c r="A16756" s="4"/>
    </row>
    <row r="16757" spans="1:1" x14ac:dyDescent="0.2">
      <c r="A16757" s="4"/>
    </row>
    <row r="16758" spans="1:1" x14ac:dyDescent="0.2">
      <c r="A16758" s="4"/>
    </row>
    <row r="16759" spans="1:1" x14ac:dyDescent="0.2">
      <c r="A16759" s="4"/>
    </row>
    <row r="16760" spans="1:1" x14ac:dyDescent="0.2">
      <c r="A16760" s="4"/>
    </row>
    <row r="16761" spans="1:1" x14ac:dyDescent="0.2">
      <c r="A16761" s="4"/>
    </row>
    <row r="16762" spans="1:1" x14ac:dyDescent="0.2">
      <c r="A16762" s="4"/>
    </row>
    <row r="16763" spans="1:1" x14ac:dyDescent="0.2">
      <c r="A16763" s="4"/>
    </row>
    <row r="16764" spans="1:1" x14ac:dyDescent="0.2">
      <c r="A16764" s="4"/>
    </row>
    <row r="16765" spans="1:1" x14ac:dyDescent="0.2">
      <c r="A16765" s="4"/>
    </row>
    <row r="16766" spans="1:1" x14ac:dyDescent="0.2">
      <c r="A16766" s="4"/>
    </row>
    <row r="16767" spans="1:1" x14ac:dyDescent="0.2">
      <c r="A16767" s="4"/>
    </row>
    <row r="16768" spans="1:1" x14ac:dyDescent="0.2">
      <c r="A16768" s="4"/>
    </row>
    <row r="16769" spans="1:1" x14ac:dyDescent="0.2">
      <c r="A16769" s="4"/>
    </row>
    <row r="16770" spans="1:1" x14ac:dyDescent="0.2">
      <c r="A16770" s="4"/>
    </row>
    <row r="16771" spans="1:1" x14ac:dyDescent="0.2">
      <c r="A16771" s="4"/>
    </row>
    <row r="16772" spans="1:1" x14ac:dyDescent="0.2">
      <c r="A16772" s="4"/>
    </row>
    <row r="16773" spans="1:1" x14ac:dyDescent="0.2">
      <c r="A16773" s="4"/>
    </row>
    <row r="16774" spans="1:1" x14ac:dyDescent="0.2">
      <c r="A16774" s="4"/>
    </row>
    <row r="16775" spans="1:1" x14ac:dyDescent="0.2">
      <c r="A16775" s="4"/>
    </row>
    <row r="16776" spans="1:1" x14ac:dyDescent="0.2">
      <c r="A16776" s="4"/>
    </row>
    <row r="16777" spans="1:1" x14ac:dyDescent="0.2">
      <c r="A16777" s="4"/>
    </row>
    <row r="16778" spans="1:1" x14ac:dyDescent="0.2">
      <c r="A16778" s="4"/>
    </row>
    <row r="16779" spans="1:1" x14ac:dyDescent="0.2">
      <c r="A16779" s="4"/>
    </row>
    <row r="16780" spans="1:1" x14ac:dyDescent="0.2">
      <c r="A16780" s="4"/>
    </row>
    <row r="16781" spans="1:1" x14ac:dyDescent="0.2">
      <c r="A16781" s="4"/>
    </row>
    <row r="16782" spans="1:1" x14ac:dyDescent="0.2">
      <c r="A16782" s="4"/>
    </row>
    <row r="16783" spans="1:1" x14ac:dyDescent="0.2">
      <c r="A16783" s="4"/>
    </row>
    <row r="16784" spans="1:1" x14ac:dyDescent="0.2">
      <c r="A16784" s="4"/>
    </row>
    <row r="16785" spans="1:1" x14ac:dyDescent="0.2">
      <c r="A16785" s="4"/>
    </row>
    <row r="16786" spans="1:1" x14ac:dyDescent="0.2">
      <c r="A16786" s="4"/>
    </row>
    <row r="16787" spans="1:1" x14ac:dyDescent="0.2">
      <c r="A16787" s="4"/>
    </row>
    <row r="16788" spans="1:1" x14ac:dyDescent="0.2">
      <c r="A16788" s="4"/>
    </row>
    <row r="16789" spans="1:1" x14ac:dyDescent="0.2">
      <c r="A16789" s="4"/>
    </row>
    <row r="16790" spans="1:1" x14ac:dyDescent="0.2">
      <c r="A16790" s="4"/>
    </row>
    <row r="16791" spans="1:1" x14ac:dyDescent="0.2">
      <c r="A16791" s="4"/>
    </row>
    <row r="16792" spans="1:1" x14ac:dyDescent="0.2">
      <c r="A16792" s="4"/>
    </row>
    <row r="16793" spans="1:1" x14ac:dyDescent="0.2">
      <c r="A16793" s="4"/>
    </row>
    <row r="16794" spans="1:1" x14ac:dyDescent="0.2">
      <c r="A16794" s="4"/>
    </row>
    <row r="16795" spans="1:1" x14ac:dyDescent="0.2">
      <c r="A16795" s="4"/>
    </row>
    <row r="16796" spans="1:1" x14ac:dyDescent="0.2">
      <c r="A16796" s="4"/>
    </row>
    <row r="16797" spans="1:1" x14ac:dyDescent="0.2">
      <c r="A16797" s="4"/>
    </row>
    <row r="16798" spans="1:1" x14ac:dyDescent="0.2">
      <c r="A16798" s="4"/>
    </row>
    <row r="16799" spans="1:1" x14ac:dyDescent="0.2">
      <c r="A16799" s="4"/>
    </row>
    <row r="16800" spans="1:1" x14ac:dyDescent="0.2">
      <c r="A16800" s="4"/>
    </row>
    <row r="16801" spans="1:1" x14ac:dyDescent="0.2">
      <c r="A16801" s="4"/>
    </row>
    <row r="16802" spans="1:1" x14ac:dyDescent="0.2">
      <c r="A16802" s="4"/>
    </row>
    <row r="16803" spans="1:1" x14ac:dyDescent="0.2">
      <c r="A16803" s="4"/>
    </row>
    <row r="16804" spans="1:1" x14ac:dyDescent="0.2">
      <c r="A16804" s="4"/>
    </row>
    <row r="16805" spans="1:1" x14ac:dyDescent="0.2">
      <c r="A16805" s="4"/>
    </row>
    <row r="16806" spans="1:1" x14ac:dyDescent="0.2">
      <c r="A16806" s="4"/>
    </row>
    <row r="16807" spans="1:1" x14ac:dyDescent="0.2">
      <c r="A16807" s="4"/>
    </row>
    <row r="16808" spans="1:1" x14ac:dyDescent="0.2">
      <c r="A16808" s="4"/>
    </row>
    <row r="16809" spans="1:1" x14ac:dyDescent="0.2">
      <c r="A16809" s="4"/>
    </row>
    <row r="16810" spans="1:1" x14ac:dyDescent="0.2">
      <c r="A16810" s="4"/>
    </row>
    <row r="16811" spans="1:1" x14ac:dyDescent="0.2">
      <c r="A16811" s="4"/>
    </row>
    <row r="16812" spans="1:1" x14ac:dyDescent="0.2">
      <c r="A16812" s="4"/>
    </row>
    <row r="16813" spans="1:1" x14ac:dyDescent="0.2">
      <c r="A16813" s="4"/>
    </row>
    <row r="16814" spans="1:1" x14ac:dyDescent="0.2">
      <c r="A16814" s="4"/>
    </row>
    <row r="16815" spans="1:1" x14ac:dyDescent="0.2">
      <c r="A16815" s="4"/>
    </row>
    <row r="16816" spans="1:1" x14ac:dyDescent="0.2">
      <c r="A16816" s="4"/>
    </row>
    <row r="16817" spans="1:1" x14ac:dyDescent="0.2">
      <c r="A16817" s="4"/>
    </row>
    <row r="16818" spans="1:1" x14ac:dyDescent="0.2">
      <c r="A16818" s="4"/>
    </row>
    <row r="16819" spans="1:1" x14ac:dyDescent="0.2">
      <c r="A16819" s="4"/>
    </row>
    <row r="16820" spans="1:1" x14ac:dyDescent="0.2">
      <c r="A16820" s="4"/>
    </row>
    <row r="16821" spans="1:1" x14ac:dyDescent="0.2">
      <c r="A16821" s="4"/>
    </row>
    <row r="16822" spans="1:1" x14ac:dyDescent="0.2">
      <c r="A16822" s="4"/>
    </row>
    <row r="16823" spans="1:1" x14ac:dyDescent="0.2">
      <c r="A16823" s="4"/>
    </row>
    <row r="16824" spans="1:1" x14ac:dyDescent="0.2">
      <c r="A16824" s="4"/>
    </row>
    <row r="16825" spans="1:1" x14ac:dyDescent="0.2">
      <c r="A16825" s="4"/>
    </row>
    <row r="16826" spans="1:1" x14ac:dyDescent="0.2">
      <c r="A16826" s="4"/>
    </row>
    <row r="16827" spans="1:1" x14ac:dyDescent="0.2">
      <c r="A16827" s="4"/>
    </row>
    <row r="16828" spans="1:1" x14ac:dyDescent="0.2">
      <c r="A16828" s="4"/>
    </row>
    <row r="16829" spans="1:1" x14ac:dyDescent="0.2">
      <c r="A16829" s="4"/>
    </row>
    <row r="16830" spans="1:1" x14ac:dyDescent="0.2">
      <c r="A16830" s="4"/>
    </row>
    <row r="16831" spans="1:1" x14ac:dyDescent="0.2">
      <c r="A16831" s="4"/>
    </row>
    <row r="16832" spans="1:1" x14ac:dyDescent="0.2">
      <c r="A16832" s="4"/>
    </row>
    <row r="16833" spans="1:1" x14ac:dyDescent="0.2">
      <c r="A16833" s="4"/>
    </row>
    <row r="16834" spans="1:1" x14ac:dyDescent="0.2">
      <c r="A16834" s="4"/>
    </row>
    <row r="16835" spans="1:1" x14ac:dyDescent="0.2">
      <c r="A16835" s="4"/>
    </row>
    <row r="16836" spans="1:1" x14ac:dyDescent="0.2">
      <c r="A16836" s="4"/>
    </row>
    <row r="16837" spans="1:1" x14ac:dyDescent="0.2">
      <c r="A16837" s="4"/>
    </row>
    <row r="16838" spans="1:1" x14ac:dyDescent="0.2">
      <c r="A16838" s="4"/>
    </row>
    <row r="16839" spans="1:1" x14ac:dyDescent="0.2">
      <c r="A16839" s="4"/>
    </row>
    <row r="16840" spans="1:1" x14ac:dyDescent="0.2">
      <c r="A16840" s="4"/>
    </row>
    <row r="16841" spans="1:1" x14ac:dyDescent="0.2">
      <c r="A16841" s="4"/>
    </row>
    <row r="16842" spans="1:1" x14ac:dyDescent="0.2">
      <c r="A16842" s="4"/>
    </row>
    <row r="16843" spans="1:1" x14ac:dyDescent="0.2">
      <c r="A16843" s="4"/>
    </row>
    <row r="16844" spans="1:1" x14ac:dyDescent="0.2">
      <c r="A16844" s="4"/>
    </row>
    <row r="16845" spans="1:1" x14ac:dyDescent="0.2">
      <c r="A16845" s="4"/>
    </row>
    <row r="16846" spans="1:1" x14ac:dyDescent="0.2">
      <c r="A16846" s="4"/>
    </row>
    <row r="16847" spans="1:1" x14ac:dyDescent="0.2">
      <c r="A16847" s="4"/>
    </row>
    <row r="16848" spans="1:1" x14ac:dyDescent="0.2">
      <c r="A16848" s="4"/>
    </row>
    <row r="16849" spans="1:1" x14ac:dyDescent="0.2">
      <c r="A16849" s="4"/>
    </row>
    <row r="16850" spans="1:1" x14ac:dyDescent="0.2">
      <c r="A16850" s="4"/>
    </row>
    <row r="16851" spans="1:1" x14ac:dyDescent="0.2">
      <c r="A16851" s="4"/>
    </row>
    <row r="16852" spans="1:1" x14ac:dyDescent="0.2">
      <c r="A16852" s="4"/>
    </row>
    <row r="16853" spans="1:1" x14ac:dyDescent="0.2">
      <c r="A16853" s="4"/>
    </row>
    <row r="16854" spans="1:1" x14ac:dyDescent="0.2">
      <c r="A16854" s="4"/>
    </row>
    <row r="16855" spans="1:1" x14ac:dyDescent="0.2">
      <c r="A16855" s="4"/>
    </row>
    <row r="16856" spans="1:1" x14ac:dyDescent="0.2">
      <c r="A16856" s="4"/>
    </row>
    <row r="16857" spans="1:1" x14ac:dyDescent="0.2">
      <c r="A16857" s="4"/>
    </row>
    <row r="16858" spans="1:1" x14ac:dyDescent="0.2">
      <c r="A16858" s="4"/>
    </row>
    <row r="16859" spans="1:1" x14ac:dyDescent="0.2">
      <c r="A16859" s="4"/>
    </row>
    <row r="16860" spans="1:1" x14ac:dyDescent="0.2">
      <c r="A16860" s="4"/>
    </row>
    <row r="16861" spans="1:1" x14ac:dyDescent="0.2">
      <c r="A16861" s="4"/>
    </row>
    <row r="16862" spans="1:1" x14ac:dyDescent="0.2">
      <c r="A16862" s="4"/>
    </row>
    <row r="16863" spans="1:1" x14ac:dyDescent="0.2">
      <c r="A16863" s="4"/>
    </row>
    <row r="16864" spans="1:1" x14ac:dyDescent="0.2">
      <c r="A16864" s="4"/>
    </row>
    <row r="16865" spans="1:1" x14ac:dyDescent="0.2">
      <c r="A16865" s="4"/>
    </row>
    <row r="16866" spans="1:1" x14ac:dyDescent="0.2">
      <c r="A16866" s="4"/>
    </row>
    <row r="16867" spans="1:1" x14ac:dyDescent="0.2">
      <c r="A16867" s="4"/>
    </row>
    <row r="16868" spans="1:1" x14ac:dyDescent="0.2">
      <c r="A16868" s="4"/>
    </row>
    <row r="16869" spans="1:1" x14ac:dyDescent="0.2">
      <c r="A16869" s="4"/>
    </row>
    <row r="16870" spans="1:1" x14ac:dyDescent="0.2">
      <c r="A16870" s="4"/>
    </row>
    <row r="16871" spans="1:1" x14ac:dyDescent="0.2">
      <c r="A16871" s="4"/>
    </row>
    <row r="16872" spans="1:1" x14ac:dyDescent="0.2">
      <c r="A16872" s="4"/>
    </row>
    <row r="16873" spans="1:1" x14ac:dyDescent="0.2">
      <c r="A16873" s="4"/>
    </row>
    <row r="16874" spans="1:1" x14ac:dyDescent="0.2">
      <c r="A16874" s="4"/>
    </row>
    <row r="16875" spans="1:1" x14ac:dyDescent="0.2">
      <c r="A16875" s="4"/>
    </row>
    <row r="16876" spans="1:1" x14ac:dyDescent="0.2">
      <c r="A16876" s="4"/>
    </row>
    <row r="16877" spans="1:1" x14ac:dyDescent="0.2">
      <c r="A16877" s="4"/>
    </row>
    <row r="16878" spans="1:1" x14ac:dyDescent="0.2">
      <c r="A16878" s="4"/>
    </row>
    <row r="16879" spans="1:1" x14ac:dyDescent="0.2">
      <c r="A16879" s="4"/>
    </row>
    <row r="16880" spans="1:1" x14ac:dyDescent="0.2">
      <c r="A16880" s="4"/>
    </row>
    <row r="16881" spans="1:1" x14ac:dyDescent="0.2">
      <c r="A16881" s="4"/>
    </row>
    <row r="16882" spans="1:1" x14ac:dyDescent="0.2">
      <c r="A16882" s="4"/>
    </row>
    <row r="16883" spans="1:1" x14ac:dyDescent="0.2">
      <c r="A16883" s="4"/>
    </row>
    <row r="16884" spans="1:1" x14ac:dyDescent="0.2">
      <c r="A16884" s="4"/>
    </row>
    <row r="16885" spans="1:1" x14ac:dyDescent="0.2">
      <c r="A16885" s="4"/>
    </row>
    <row r="16886" spans="1:1" x14ac:dyDescent="0.2">
      <c r="A16886" s="4"/>
    </row>
    <row r="16887" spans="1:1" x14ac:dyDescent="0.2">
      <c r="A16887" s="4"/>
    </row>
    <row r="16888" spans="1:1" x14ac:dyDescent="0.2">
      <c r="A16888" s="4"/>
    </row>
    <row r="16889" spans="1:1" x14ac:dyDescent="0.2">
      <c r="A16889" s="4"/>
    </row>
    <row r="16890" spans="1:1" x14ac:dyDescent="0.2">
      <c r="A16890" s="4"/>
    </row>
    <row r="16891" spans="1:1" x14ac:dyDescent="0.2">
      <c r="A16891" s="4"/>
    </row>
    <row r="16892" spans="1:1" x14ac:dyDescent="0.2">
      <c r="A16892" s="4"/>
    </row>
    <row r="16893" spans="1:1" x14ac:dyDescent="0.2">
      <c r="A16893" s="4"/>
    </row>
    <row r="16894" spans="1:1" x14ac:dyDescent="0.2">
      <c r="A16894" s="4"/>
    </row>
    <row r="16895" spans="1:1" x14ac:dyDescent="0.2">
      <c r="A16895" s="4"/>
    </row>
    <row r="16896" spans="1:1" x14ac:dyDescent="0.2">
      <c r="A16896" s="4"/>
    </row>
    <row r="16897" spans="1:1" x14ac:dyDescent="0.2">
      <c r="A16897" s="4"/>
    </row>
    <row r="16898" spans="1:1" x14ac:dyDescent="0.2">
      <c r="A16898" s="4"/>
    </row>
    <row r="16899" spans="1:1" x14ac:dyDescent="0.2">
      <c r="A16899" s="4"/>
    </row>
    <row r="16900" spans="1:1" x14ac:dyDescent="0.2">
      <c r="A16900" s="4"/>
    </row>
    <row r="16901" spans="1:1" x14ac:dyDescent="0.2">
      <c r="A16901" s="4"/>
    </row>
    <row r="16902" spans="1:1" x14ac:dyDescent="0.2">
      <c r="A16902" s="4"/>
    </row>
    <row r="16903" spans="1:1" x14ac:dyDescent="0.2">
      <c r="A16903" s="4"/>
    </row>
    <row r="16904" spans="1:1" x14ac:dyDescent="0.2">
      <c r="A16904" s="4"/>
    </row>
    <row r="16905" spans="1:1" x14ac:dyDescent="0.2">
      <c r="A16905" s="4"/>
    </row>
    <row r="16906" spans="1:1" x14ac:dyDescent="0.2">
      <c r="A16906" s="4"/>
    </row>
    <row r="16907" spans="1:1" x14ac:dyDescent="0.2">
      <c r="A16907" s="4"/>
    </row>
    <row r="16908" spans="1:1" x14ac:dyDescent="0.2">
      <c r="A16908" s="4"/>
    </row>
    <row r="16909" spans="1:1" x14ac:dyDescent="0.2">
      <c r="A16909" s="4"/>
    </row>
    <row r="16910" spans="1:1" x14ac:dyDescent="0.2">
      <c r="A16910" s="4"/>
    </row>
    <row r="16911" spans="1:1" x14ac:dyDescent="0.2">
      <c r="A16911" s="4"/>
    </row>
    <row r="16912" spans="1:1" x14ac:dyDescent="0.2">
      <c r="A16912" s="4"/>
    </row>
    <row r="16913" spans="1:1" x14ac:dyDescent="0.2">
      <c r="A16913" s="4"/>
    </row>
    <row r="16914" spans="1:1" x14ac:dyDescent="0.2">
      <c r="A16914" s="4"/>
    </row>
    <row r="16915" spans="1:1" x14ac:dyDescent="0.2">
      <c r="A16915" s="4"/>
    </row>
    <row r="16916" spans="1:1" x14ac:dyDescent="0.2">
      <c r="A16916" s="4"/>
    </row>
    <row r="16917" spans="1:1" x14ac:dyDescent="0.2">
      <c r="A16917" s="4"/>
    </row>
    <row r="16918" spans="1:1" x14ac:dyDescent="0.2">
      <c r="A16918" s="4"/>
    </row>
    <row r="16919" spans="1:1" x14ac:dyDescent="0.2">
      <c r="A16919" s="4"/>
    </row>
    <row r="16920" spans="1:1" x14ac:dyDescent="0.2">
      <c r="A16920" s="4"/>
    </row>
    <row r="16921" spans="1:1" x14ac:dyDescent="0.2">
      <c r="A16921" s="4"/>
    </row>
    <row r="16922" spans="1:1" x14ac:dyDescent="0.2">
      <c r="A16922" s="4"/>
    </row>
    <row r="16923" spans="1:1" x14ac:dyDescent="0.2">
      <c r="A16923" s="4"/>
    </row>
    <row r="16924" spans="1:1" x14ac:dyDescent="0.2">
      <c r="A16924" s="4"/>
    </row>
    <row r="16925" spans="1:1" x14ac:dyDescent="0.2">
      <c r="A16925" s="4"/>
    </row>
    <row r="16926" spans="1:1" x14ac:dyDescent="0.2">
      <c r="A16926" s="4"/>
    </row>
    <row r="16927" spans="1:1" x14ac:dyDescent="0.2">
      <c r="A16927" s="4"/>
    </row>
    <row r="16928" spans="1:1" x14ac:dyDescent="0.2">
      <c r="A16928" s="4"/>
    </row>
    <row r="16929" spans="1:1" x14ac:dyDescent="0.2">
      <c r="A16929" s="4"/>
    </row>
    <row r="16930" spans="1:1" x14ac:dyDescent="0.2">
      <c r="A16930" s="4"/>
    </row>
    <row r="16931" spans="1:1" x14ac:dyDescent="0.2">
      <c r="A16931" s="4"/>
    </row>
    <row r="16932" spans="1:1" x14ac:dyDescent="0.2">
      <c r="A16932" s="4"/>
    </row>
    <row r="16933" spans="1:1" x14ac:dyDescent="0.2">
      <c r="A16933" s="4"/>
    </row>
    <row r="16934" spans="1:1" x14ac:dyDescent="0.2">
      <c r="A16934" s="4"/>
    </row>
    <row r="16935" spans="1:1" x14ac:dyDescent="0.2">
      <c r="A16935" s="4"/>
    </row>
    <row r="16936" spans="1:1" x14ac:dyDescent="0.2">
      <c r="A16936" s="4"/>
    </row>
    <row r="16937" spans="1:1" x14ac:dyDescent="0.2">
      <c r="A16937" s="4"/>
    </row>
    <row r="16938" spans="1:1" x14ac:dyDescent="0.2">
      <c r="A16938" s="4"/>
    </row>
    <row r="16939" spans="1:1" x14ac:dyDescent="0.2">
      <c r="A16939" s="4"/>
    </row>
    <row r="16940" spans="1:1" x14ac:dyDescent="0.2">
      <c r="A16940" s="4"/>
    </row>
    <row r="16941" spans="1:1" x14ac:dyDescent="0.2">
      <c r="A16941" s="4"/>
    </row>
    <row r="16942" spans="1:1" x14ac:dyDescent="0.2">
      <c r="A16942" s="4"/>
    </row>
    <row r="16943" spans="1:1" x14ac:dyDescent="0.2">
      <c r="A16943" s="4"/>
    </row>
    <row r="16944" spans="1:1" x14ac:dyDescent="0.2">
      <c r="A16944" s="4"/>
    </row>
    <row r="16945" spans="1:1" x14ac:dyDescent="0.2">
      <c r="A16945" s="4"/>
    </row>
    <row r="16946" spans="1:1" x14ac:dyDescent="0.2">
      <c r="A16946" s="4"/>
    </row>
    <row r="16947" spans="1:1" x14ac:dyDescent="0.2">
      <c r="A16947" s="4"/>
    </row>
    <row r="16948" spans="1:1" x14ac:dyDescent="0.2">
      <c r="A16948" s="4"/>
    </row>
    <row r="16949" spans="1:1" x14ac:dyDescent="0.2">
      <c r="A16949" s="4"/>
    </row>
    <row r="16950" spans="1:1" x14ac:dyDescent="0.2">
      <c r="A16950" s="4"/>
    </row>
    <row r="16951" spans="1:1" x14ac:dyDescent="0.2">
      <c r="A16951" s="4"/>
    </row>
    <row r="16952" spans="1:1" x14ac:dyDescent="0.2">
      <c r="A16952" s="4"/>
    </row>
    <row r="16953" spans="1:1" x14ac:dyDescent="0.2">
      <c r="A16953" s="4"/>
    </row>
    <row r="16954" spans="1:1" x14ac:dyDescent="0.2">
      <c r="A16954" s="4"/>
    </row>
    <row r="16955" spans="1:1" x14ac:dyDescent="0.2">
      <c r="A16955" s="4"/>
    </row>
    <row r="16956" spans="1:1" x14ac:dyDescent="0.2">
      <c r="A16956" s="4"/>
    </row>
    <row r="16957" spans="1:1" x14ac:dyDescent="0.2">
      <c r="A16957" s="4"/>
    </row>
    <row r="16958" spans="1:1" x14ac:dyDescent="0.2">
      <c r="A16958" s="4"/>
    </row>
    <row r="16959" spans="1:1" x14ac:dyDescent="0.2">
      <c r="A16959" s="4"/>
    </row>
    <row r="16960" spans="1:1" x14ac:dyDescent="0.2">
      <c r="A16960" s="4"/>
    </row>
    <row r="16961" spans="1:1" x14ac:dyDescent="0.2">
      <c r="A16961" s="4"/>
    </row>
    <row r="16962" spans="1:1" x14ac:dyDescent="0.2">
      <c r="A16962" s="4"/>
    </row>
    <row r="16963" spans="1:1" x14ac:dyDescent="0.2">
      <c r="A16963" s="4"/>
    </row>
    <row r="16964" spans="1:1" x14ac:dyDescent="0.2">
      <c r="A16964" s="4"/>
    </row>
    <row r="16965" spans="1:1" x14ac:dyDescent="0.2">
      <c r="A16965" s="4"/>
    </row>
    <row r="16966" spans="1:1" x14ac:dyDescent="0.2">
      <c r="A16966" s="4"/>
    </row>
    <row r="16967" spans="1:1" x14ac:dyDescent="0.2">
      <c r="A16967" s="4"/>
    </row>
    <row r="16968" spans="1:1" x14ac:dyDescent="0.2">
      <c r="A16968" s="4"/>
    </row>
    <row r="16969" spans="1:1" x14ac:dyDescent="0.2">
      <c r="A16969" s="4"/>
    </row>
    <row r="16970" spans="1:1" x14ac:dyDescent="0.2">
      <c r="A16970" s="4"/>
    </row>
    <row r="16971" spans="1:1" x14ac:dyDescent="0.2">
      <c r="A16971" s="4"/>
    </row>
    <row r="16972" spans="1:1" x14ac:dyDescent="0.2">
      <c r="A16972" s="4"/>
    </row>
    <row r="16973" spans="1:1" x14ac:dyDescent="0.2">
      <c r="A16973" s="4"/>
    </row>
    <row r="16974" spans="1:1" x14ac:dyDescent="0.2">
      <c r="A16974" s="4"/>
    </row>
    <row r="16975" spans="1:1" x14ac:dyDescent="0.2">
      <c r="A16975" s="4"/>
    </row>
    <row r="16976" spans="1:1" x14ac:dyDescent="0.2">
      <c r="A16976" s="4"/>
    </row>
    <row r="16977" spans="1:1" x14ac:dyDescent="0.2">
      <c r="A16977" s="4"/>
    </row>
    <row r="16978" spans="1:1" x14ac:dyDescent="0.2">
      <c r="A16978" s="4"/>
    </row>
    <row r="16979" spans="1:1" x14ac:dyDescent="0.2">
      <c r="A16979" s="4"/>
    </row>
    <row r="16980" spans="1:1" x14ac:dyDescent="0.2">
      <c r="A16980" s="4"/>
    </row>
    <row r="16981" spans="1:1" x14ac:dyDescent="0.2">
      <c r="A16981" s="4"/>
    </row>
    <row r="16982" spans="1:1" x14ac:dyDescent="0.2">
      <c r="A16982" s="4"/>
    </row>
    <row r="16983" spans="1:1" x14ac:dyDescent="0.2">
      <c r="A16983" s="4"/>
    </row>
    <row r="16984" spans="1:1" x14ac:dyDescent="0.2">
      <c r="A16984" s="4"/>
    </row>
    <row r="16985" spans="1:1" x14ac:dyDescent="0.2">
      <c r="A16985" s="4"/>
    </row>
    <row r="16986" spans="1:1" x14ac:dyDescent="0.2">
      <c r="A16986" s="4"/>
    </row>
    <row r="16987" spans="1:1" x14ac:dyDescent="0.2">
      <c r="A16987" s="4"/>
    </row>
    <row r="16988" spans="1:1" x14ac:dyDescent="0.2">
      <c r="A16988" s="4"/>
    </row>
    <row r="16989" spans="1:1" x14ac:dyDescent="0.2">
      <c r="A16989" s="4"/>
    </row>
    <row r="16990" spans="1:1" x14ac:dyDescent="0.2">
      <c r="A16990" s="4"/>
    </row>
    <row r="16991" spans="1:1" x14ac:dyDescent="0.2">
      <c r="A16991" s="4"/>
    </row>
    <row r="16992" spans="1:1" x14ac:dyDescent="0.2">
      <c r="A16992" s="4"/>
    </row>
    <row r="16993" spans="1:1" x14ac:dyDescent="0.2">
      <c r="A16993" s="4"/>
    </row>
    <row r="16994" spans="1:1" x14ac:dyDescent="0.2">
      <c r="A16994" s="4"/>
    </row>
    <row r="16995" spans="1:1" x14ac:dyDescent="0.2">
      <c r="A16995" s="4"/>
    </row>
    <row r="16996" spans="1:1" x14ac:dyDescent="0.2">
      <c r="A16996" s="4"/>
    </row>
    <row r="16997" spans="1:1" x14ac:dyDescent="0.2">
      <c r="A16997" s="4"/>
    </row>
    <row r="16998" spans="1:1" x14ac:dyDescent="0.2">
      <c r="A16998" s="4"/>
    </row>
    <row r="16999" spans="1:1" x14ac:dyDescent="0.2">
      <c r="A16999" s="4"/>
    </row>
    <row r="17000" spans="1:1" x14ac:dyDescent="0.2">
      <c r="A17000" s="4"/>
    </row>
    <row r="17001" spans="1:1" x14ac:dyDescent="0.2">
      <c r="A17001" s="4"/>
    </row>
    <row r="17002" spans="1:1" x14ac:dyDescent="0.2">
      <c r="A17002" s="4"/>
    </row>
    <row r="17003" spans="1:1" x14ac:dyDescent="0.2">
      <c r="A17003" s="4"/>
    </row>
    <row r="17004" spans="1:1" x14ac:dyDescent="0.2">
      <c r="A17004" s="4"/>
    </row>
    <row r="17005" spans="1:1" x14ac:dyDescent="0.2">
      <c r="A17005" s="4"/>
    </row>
    <row r="17006" spans="1:1" x14ac:dyDescent="0.2">
      <c r="A17006" s="4"/>
    </row>
    <row r="17007" spans="1:1" x14ac:dyDescent="0.2">
      <c r="A17007" s="4"/>
    </row>
    <row r="17008" spans="1:1" x14ac:dyDescent="0.2">
      <c r="A17008" s="4"/>
    </row>
    <row r="17009" spans="1:1" x14ac:dyDescent="0.2">
      <c r="A17009" s="4"/>
    </row>
    <row r="17010" spans="1:1" x14ac:dyDescent="0.2">
      <c r="A17010" s="4"/>
    </row>
    <row r="17011" spans="1:1" x14ac:dyDescent="0.2">
      <c r="A17011" s="4"/>
    </row>
    <row r="17012" spans="1:1" x14ac:dyDescent="0.2">
      <c r="A17012" s="4"/>
    </row>
    <row r="17013" spans="1:1" x14ac:dyDescent="0.2">
      <c r="A17013" s="4"/>
    </row>
    <row r="17014" spans="1:1" x14ac:dyDescent="0.2">
      <c r="A17014" s="4"/>
    </row>
    <row r="17015" spans="1:1" x14ac:dyDescent="0.2">
      <c r="A17015" s="4"/>
    </row>
    <row r="17016" spans="1:1" x14ac:dyDescent="0.2">
      <c r="A17016" s="4"/>
    </row>
    <row r="17017" spans="1:1" x14ac:dyDescent="0.2">
      <c r="A17017" s="4"/>
    </row>
    <row r="17018" spans="1:1" x14ac:dyDescent="0.2">
      <c r="A17018" s="4"/>
    </row>
    <row r="17019" spans="1:1" x14ac:dyDescent="0.2">
      <c r="A17019" s="4"/>
    </row>
    <row r="17020" spans="1:1" x14ac:dyDescent="0.2">
      <c r="A17020" s="4"/>
    </row>
    <row r="17021" spans="1:1" x14ac:dyDescent="0.2">
      <c r="A17021" s="4"/>
    </row>
    <row r="17022" spans="1:1" x14ac:dyDescent="0.2">
      <c r="A17022" s="4"/>
    </row>
    <row r="17023" spans="1:1" x14ac:dyDescent="0.2">
      <c r="A17023" s="4"/>
    </row>
    <row r="17024" spans="1:1" x14ac:dyDescent="0.2">
      <c r="A17024" s="4"/>
    </row>
    <row r="17025" spans="1:1" x14ac:dyDescent="0.2">
      <c r="A17025" s="4"/>
    </row>
    <row r="17026" spans="1:1" x14ac:dyDescent="0.2">
      <c r="A17026" s="4"/>
    </row>
    <row r="17027" spans="1:1" x14ac:dyDescent="0.2">
      <c r="A17027" s="4"/>
    </row>
    <row r="17028" spans="1:1" x14ac:dyDescent="0.2">
      <c r="A17028" s="4"/>
    </row>
    <row r="17029" spans="1:1" x14ac:dyDescent="0.2">
      <c r="A17029" s="4"/>
    </row>
    <row r="17030" spans="1:1" x14ac:dyDescent="0.2">
      <c r="A17030" s="4"/>
    </row>
    <row r="17031" spans="1:1" x14ac:dyDescent="0.2">
      <c r="A17031" s="4"/>
    </row>
    <row r="17032" spans="1:1" x14ac:dyDescent="0.2">
      <c r="A17032" s="4"/>
    </row>
    <row r="17033" spans="1:1" x14ac:dyDescent="0.2">
      <c r="A17033" s="4"/>
    </row>
    <row r="17034" spans="1:1" x14ac:dyDescent="0.2">
      <c r="A17034" s="4"/>
    </row>
    <row r="17035" spans="1:1" x14ac:dyDescent="0.2">
      <c r="A17035" s="4"/>
    </row>
    <row r="17036" spans="1:1" x14ac:dyDescent="0.2">
      <c r="A17036" s="4"/>
    </row>
    <row r="17037" spans="1:1" x14ac:dyDescent="0.2">
      <c r="A17037" s="4"/>
    </row>
    <row r="17038" spans="1:1" x14ac:dyDescent="0.2">
      <c r="A17038" s="4"/>
    </row>
    <row r="17039" spans="1:1" x14ac:dyDescent="0.2">
      <c r="A17039" s="4"/>
    </row>
    <row r="17040" spans="1:1" x14ac:dyDescent="0.2">
      <c r="A17040" s="4"/>
    </row>
    <row r="17041" spans="1:1" x14ac:dyDescent="0.2">
      <c r="A17041" s="4"/>
    </row>
    <row r="17042" spans="1:1" x14ac:dyDescent="0.2">
      <c r="A17042" s="4"/>
    </row>
    <row r="17043" spans="1:1" x14ac:dyDescent="0.2">
      <c r="A17043" s="4"/>
    </row>
    <row r="17044" spans="1:1" x14ac:dyDescent="0.2">
      <c r="A17044" s="4"/>
    </row>
    <row r="17045" spans="1:1" x14ac:dyDescent="0.2">
      <c r="A17045" s="4"/>
    </row>
    <row r="17046" spans="1:1" x14ac:dyDescent="0.2">
      <c r="A17046" s="4"/>
    </row>
    <row r="17047" spans="1:1" x14ac:dyDescent="0.2">
      <c r="A17047" s="4"/>
    </row>
    <row r="17048" spans="1:1" x14ac:dyDescent="0.2">
      <c r="A17048" s="4"/>
    </row>
    <row r="17049" spans="1:1" x14ac:dyDescent="0.2">
      <c r="A17049" s="4"/>
    </row>
    <row r="17050" spans="1:1" x14ac:dyDescent="0.2">
      <c r="A17050" s="4"/>
    </row>
    <row r="17051" spans="1:1" x14ac:dyDescent="0.2">
      <c r="A17051" s="4"/>
    </row>
    <row r="17052" spans="1:1" x14ac:dyDescent="0.2">
      <c r="A17052" s="4"/>
    </row>
    <row r="17053" spans="1:1" x14ac:dyDescent="0.2">
      <c r="A17053" s="4"/>
    </row>
    <row r="17054" spans="1:1" x14ac:dyDescent="0.2">
      <c r="A17054" s="4"/>
    </row>
    <row r="17055" spans="1:1" x14ac:dyDescent="0.2">
      <c r="A17055" s="4"/>
    </row>
    <row r="17056" spans="1:1" x14ac:dyDescent="0.2">
      <c r="A17056" s="4"/>
    </row>
    <row r="17057" spans="1:1" x14ac:dyDescent="0.2">
      <c r="A17057" s="4"/>
    </row>
    <row r="17058" spans="1:1" x14ac:dyDescent="0.2">
      <c r="A17058" s="4"/>
    </row>
    <row r="17059" spans="1:1" x14ac:dyDescent="0.2">
      <c r="A17059" s="4"/>
    </row>
    <row r="17060" spans="1:1" x14ac:dyDescent="0.2">
      <c r="A17060" s="4"/>
    </row>
    <row r="17061" spans="1:1" x14ac:dyDescent="0.2">
      <c r="A17061" s="4"/>
    </row>
    <row r="17062" spans="1:1" x14ac:dyDescent="0.2">
      <c r="A17062" s="4"/>
    </row>
    <row r="17063" spans="1:1" x14ac:dyDescent="0.2">
      <c r="A17063" s="4"/>
    </row>
    <row r="17064" spans="1:1" x14ac:dyDescent="0.2">
      <c r="A17064" s="4"/>
    </row>
    <row r="17065" spans="1:1" x14ac:dyDescent="0.2">
      <c r="A17065" s="4"/>
    </row>
    <row r="17066" spans="1:1" x14ac:dyDescent="0.2">
      <c r="A17066" s="4"/>
    </row>
    <row r="17067" spans="1:1" x14ac:dyDescent="0.2">
      <c r="A17067" s="4"/>
    </row>
    <row r="17068" spans="1:1" x14ac:dyDescent="0.2">
      <c r="A17068" s="4"/>
    </row>
    <row r="17069" spans="1:1" x14ac:dyDescent="0.2">
      <c r="A17069" s="4"/>
    </row>
    <row r="17070" spans="1:1" x14ac:dyDescent="0.2">
      <c r="A17070" s="4"/>
    </row>
    <row r="17071" spans="1:1" x14ac:dyDescent="0.2">
      <c r="A17071" s="4"/>
    </row>
    <row r="17072" spans="1:1" x14ac:dyDescent="0.2">
      <c r="A17072" s="4"/>
    </row>
    <row r="17073" spans="1:1" x14ac:dyDescent="0.2">
      <c r="A17073" s="4"/>
    </row>
    <row r="17074" spans="1:1" x14ac:dyDescent="0.2">
      <c r="A17074" s="4"/>
    </row>
    <row r="17075" spans="1:1" x14ac:dyDescent="0.2">
      <c r="A17075" s="4"/>
    </row>
    <row r="17076" spans="1:1" x14ac:dyDescent="0.2">
      <c r="A17076" s="4"/>
    </row>
    <row r="17077" spans="1:1" x14ac:dyDescent="0.2">
      <c r="A17077" s="4"/>
    </row>
    <row r="17078" spans="1:1" x14ac:dyDescent="0.2">
      <c r="A17078" s="4"/>
    </row>
    <row r="17079" spans="1:1" x14ac:dyDescent="0.2">
      <c r="A17079" s="4"/>
    </row>
    <row r="17080" spans="1:1" x14ac:dyDescent="0.2">
      <c r="A17080" s="4"/>
    </row>
    <row r="17081" spans="1:1" x14ac:dyDescent="0.2">
      <c r="A17081" s="4"/>
    </row>
    <row r="17082" spans="1:1" x14ac:dyDescent="0.2">
      <c r="A17082" s="4"/>
    </row>
    <row r="17083" spans="1:1" x14ac:dyDescent="0.2">
      <c r="A17083" s="4"/>
    </row>
    <row r="17084" spans="1:1" x14ac:dyDescent="0.2">
      <c r="A17084" s="4"/>
    </row>
    <row r="17085" spans="1:1" x14ac:dyDescent="0.2">
      <c r="A17085" s="4"/>
    </row>
    <row r="17086" spans="1:1" x14ac:dyDescent="0.2">
      <c r="A17086" s="4"/>
    </row>
    <row r="17087" spans="1:1" x14ac:dyDescent="0.2">
      <c r="A17087" s="4"/>
    </row>
    <row r="17088" spans="1:1" x14ac:dyDescent="0.2">
      <c r="A17088" s="4"/>
    </row>
    <row r="17089" spans="1:1" x14ac:dyDescent="0.2">
      <c r="A17089" s="4"/>
    </row>
    <row r="17090" spans="1:1" x14ac:dyDescent="0.2">
      <c r="A17090" s="4"/>
    </row>
    <row r="17091" spans="1:1" x14ac:dyDescent="0.2">
      <c r="A17091" s="4"/>
    </row>
    <row r="17092" spans="1:1" x14ac:dyDescent="0.2">
      <c r="A17092" s="4"/>
    </row>
    <row r="17093" spans="1:1" x14ac:dyDescent="0.2">
      <c r="A17093" s="4"/>
    </row>
    <row r="17094" spans="1:1" x14ac:dyDescent="0.2">
      <c r="A17094" s="4"/>
    </row>
    <row r="17095" spans="1:1" x14ac:dyDescent="0.2">
      <c r="A17095" s="4"/>
    </row>
    <row r="17096" spans="1:1" x14ac:dyDescent="0.2">
      <c r="A17096" s="4"/>
    </row>
    <row r="17097" spans="1:1" x14ac:dyDescent="0.2">
      <c r="A17097" s="4"/>
    </row>
    <row r="17098" spans="1:1" x14ac:dyDescent="0.2">
      <c r="A17098" s="4"/>
    </row>
    <row r="17099" spans="1:1" x14ac:dyDescent="0.2">
      <c r="A17099" s="4"/>
    </row>
    <row r="17100" spans="1:1" x14ac:dyDescent="0.2">
      <c r="A17100" s="4"/>
    </row>
    <row r="17101" spans="1:1" x14ac:dyDescent="0.2">
      <c r="A17101" s="4"/>
    </row>
    <row r="17102" spans="1:1" x14ac:dyDescent="0.2">
      <c r="A17102" s="4"/>
    </row>
    <row r="17103" spans="1:1" x14ac:dyDescent="0.2">
      <c r="A17103" s="4"/>
    </row>
    <row r="17104" spans="1:1" x14ac:dyDescent="0.2">
      <c r="A17104" s="4"/>
    </row>
    <row r="17105" spans="1:1" x14ac:dyDescent="0.2">
      <c r="A17105" s="4"/>
    </row>
    <row r="17106" spans="1:1" x14ac:dyDescent="0.2">
      <c r="A17106" s="4"/>
    </row>
    <row r="17107" spans="1:1" x14ac:dyDescent="0.2">
      <c r="A17107" s="4"/>
    </row>
    <row r="17108" spans="1:1" x14ac:dyDescent="0.2">
      <c r="A17108" s="4"/>
    </row>
    <row r="17109" spans="1:1" x14ac:dyDescent="0.2">
      <c r="A17109" s="4"/>
    </row>
    <row r="17110" spans="1:1" x14ac:dyDescent="0.2">
      <c r="A17110" s="4"/>
    </row>
    <row r="17111" spans="1:1" x14ac:dyDescent="0.2">
      <c r="A17111" s="4"/>
    </row>
    <row r="17112" spans="1:1" x14ac:dyDescent="0.2">
      <c r="A17112" s="4"/>
    </row>
    <row r="17113" spans="1:1" x14ac:dyDescent="0.2">
      <c r="A17113" s="4"/>
    </row>
    <row r="17114" spans="1:1" x14ac:dyDescent="0.2">
      <c r="A17114" s="4"/>
    </row>
    <row r="17115" spans="1:1" x14ac:dyDescent="0.2">
      <c r="A17115" s="4"/>
    </row>
    <row r="17116" spans="1:1" x14ac:dyDescent="0.2">
      <c r="A17116" s="4"/>
    </row>
    <row r="17117" spans="1:1" x14ac:dyDescent="0.2">
      <c r="A17117" s="4"/>
    </row>
    <row r="17118" spans="1:1" x14ac:dyDescent="0.2">
      <c r="A17118" s="4"/>
    </row>
    <row r="17119" spans="1:1" x14ac:dyDescent="0.2">
      <c r="A17119" s="4"/>
    </row>
    <row r="17120" spans="1:1" x14ac:dyDescent="0.2">
      <c r="A17120" s="4"/>
    </row>
    <row r="17121" spans="1:1" x14ac:dyDescent="0.2">
      <c r="A17121" s="4"/>
    </row>
    <row r="17122" spans="1:1" x14ac:dyDescent="0.2">
      <c r="A17122" s="4"/>
    </row>
    <row r="17123" spans="1:1" x14ac:dyDescent="0.2">
      <c r="A17123" s="4"/>
    </row>
    <row r="17124" spans="1:1" x14ac:dyDescent="0.2">
      <c r="A17124" s="4"/>
    </row>
    <row r="17125" spans="1:1" x14ac:dyDescent="0.2">
      <c r="A17125" s="4"/>
    </row>
    <row r="17126" spans="1:1" x14ac:dyDescent="0.2">
      <c r="A17126" s="4"/>
    </row>
    <row r="17127" spans="1:1" x14ac:dyDescent="0.2">
      <c r="A17127" s="4"/>
    </row>
    <row r="17128" spans="1:1" x14ac:dyDescent="0.2">
      <c r="A17128" s="4"/>
    </row>
    <row r="17129" spans="1:1" x14ac:dyDescent="0.2">
      <c r="A17129" s="4"/>
    </row>
    <row r="17130" spans="1:1" x14ac:dyDescent="0.2">
      <c r="A17130" s="4"/>
    </row>
    <row r="17131" spans="1:1" x14ac:dyDescent="0.2">
      <c r="A17131" s="4"/>
    </row>
    <row r="17132" spans="1:1" x14ac:dyDescent="0.2">
      <c r="A17132" s="4"/>
    </row>
    <row r="17133" spans="1:1" x14ac:dyDescent="0.2">
      <c r="A17133" s="4"/>
    </row>
    <row r="17134" spans="1:1" x14ac:dyDescent="0.2">
      <c r="A17134" s="4"/>
    </row>
    <row r="17135" spans="1:1" x14ac:dyDescent="0.2">
      <c r="A17135" s="4"/>
    </row>
    <row r="17136" spans="1:1" x14ac:dyDescent="0.2">
      <c r="A17136" s="4"/>
    </row>
    <row r="17137" spans="1:1" x14ac:dyDescent="0.2">
      <c r="A17137" s="4"/>
    </row>
    <row r="17138" spans="1:1" x14ac:dyDescent="0.2">
      <c r="A17138" s="4"/>
    </row>
    <row r="17139" spans="1:1" x14ac:dyDescent="0.2">
      <c r="A17139" s="4"/>
    </row>
    <row r="17140" spans="1:1" x14ac:dyDescent="0.2">
      <c r="A17140" s="4"/>
    </row>
    <row r="17141" spans="1:1" x14ac:dyDescent="0.2">
      <c r="A17141" s="4"/>
    </row>
    <row r="17142" spans="1:1" x14ac:dyDescent="0.2">
      <c r="A17142" s="4"/>
    </row>
    <row r="17143" spans="1:1" x14ac:dyDescent="0.2">
      <c r="A17143" s="4"/>
    </row>
    <row r="17144" spans="1:1" x14ac:dyDescent="0.2">
      <c r="A17144" s="4"/>
    </row>
    <row r="17145" spans="1:1" x14ac:dyDescent="0.2">
      <c r="A17145" s="4"/>
    </row>
    <row r="17146" spans="1:1" x14ac:dyDescent="0.2">
      <c r="A17146" s="4"/>
    </row>
    <row r="17147" spans="1:1" x14ac:dyDescent="0.2">
      <c r="A17147" s="4"/>
    </row>
    <row r="17148" spans="1:1" x14ac:dyDescent="0.2">
      <c r="A17148" s="4"/>
    </row>
    <row r="17149" spans="1:1" x14ac:dyDescent="0.2">
      <c r="A17149" s="4"/>
    </row>
    <row r="17150" spans="1:1" x14ac:dyDescent="0.2">
      <c r="A17150" s="4"/>
    </row>
    <row r="17151" spans="1:1" x14ac:dyDescent="0.2">
      <c r="A17151" s="4"/>
    </row>
    <row r="17152" spans="1:1" x14ac:dyDescent="0.2">
      <c r="A17152" s="4"/>
    </row>
    <row r="17153" spans="1:1" x14ac:dyDescent="0.2">
      <c r="A17153" s="4"/>
    </row>
    <row r="17154" spans="1:1" x14ac:dyDescent="0.2">
      <c r="A17154" s="4"/>
    </row>
    <row r="17155" spans="1:1" x14ac:dyDescent="0.2">
      <c r="A17155" s="4"/>
    </row>
    <row r="17156" spans="1:1" x14ac:dyDescent="0.2">
      <c r="A17156" s="4"/>
    </row>
    <row r="17157" spans="1:1" x14ac:dyDescent="0.2">
      <c r="A17157" s="4"/>
    </row>
    <row r="17158" spans="1:1" x14ac:dyDescent="0.2">
      <c r="A17158" s="4"/>
    </row>
    <row r="17159" spans="1:1" x14ac:dyDescent="0.2">
      <c r="A17159" s="4"/>
    </row>
    <row r="17160" spans="1:1" x14ac:dyDescent="0.2">
      <c r="A17160" s="4"/>
    </row>
    <row r="17161" spans="1:1" x14ac:dyDescent="0.2">
      <c r="A17161" s="4"/>
    </row>
    <row r="17162" spans="1:1" x14ac:dyDescent="0.2">
      <c r="A17162" s="4"/>
    </row>
    <row r="17163" spans="1:1" x14ac:dyDescent="0.2">
      <c r="A17163" s="4"/>
    </row>
    <row r="17164" spans="1:1" x14ac:dyDescent="0.2">
      <c r="A17164" s="4"/>
    </row>
    <row r="17165" spans="1:1" x14ac:dyDescent="0.2">
      <c r="A17165" s="4"/>
    </row>
    <row r="17166" spans="1:1" x14ac:dyDescent="0.2">
      <c r="A17166" s="4"/>
    </row>
    <row r="17167" spans="1:1" x14ac:dyDescent="0.2">
      <c r="A17167" s="4"/>
    </row>
    <row r="17168" spans="1:1" x14ac:dyDescent="0.2">
      <c r="A17168" s="4"/>
    </row>
    <row r="17169" spans="1:1" x14ac:dyDescent="0.2">
      <c r="A17169" s="4"/>
    </row>
    <row r="17170" spans="1:1" x14ac:dyDescent="0.2">
      <c r="A17170" s="4"/>
    </row>
    <row r="17171" spans="1:1" x14ac:dyDescent="0.2">
      <c r="A17171" s="4"/>
    </row>
    <row r="17172" spans="1:1" x14ac:dyDescent="0.2">
      <c r="A17172" s="4"/>
    </row>
    <row r="17173" spans="1:1" x14ac:dyDescent="0.2">
      <c r="A17173" s="4"/>
    </row>
    <row r="17174" spans="1:1" x14ac:dyDescent="0.2">
      <c r="A17174" s="4"/>
    </row>
    <row r="17175" spans="1:1" x14ac:dyDescent="0.2">
      <c r="A17175" s="4"/>
    </row>
    <row r="17176" spans="1:1" x14ac:dyDescent="0.2">
      <c r="A17176" s="4"/>
    </row>
    <row r="17177" spans="1:1" x14ac:dyDescent="0.2">
      <c r="A17177" s="4"/>
    </row>
    <row r="17178" spans="1:1" x14ac:dyDescent="0.2">
      <c r="A17178" s="4"/>
    </row>
    <row r="17179" spans="1:1" x14ac:dyDescent="0.2">
      <c r="A17179" s="4"/>
    </row>
    <row r="17180" spans="1:1" x14ac:dyDescent="0.2">
      <c r="A17180" s="4"/>
    </row>
    <row r="17181" spans="1:1" x14ac:dyDescent="0.2">
      <c r="A17181" s="4"/>
    </row>
    <row r="17182" spans="1:1" x14ac:dyDescent="0.2">
      <c r="A17182" s="4"/>
    </row>
    <row r="17183" spans="1:1" x14ac:dyDescent="0.2">
      <c r="A17183" s="4"/>
    </row>
    <row r="17184" spans="1:1" x14ac:dyDescent="0.2">
      <c r="A17184" s="4"/>
    </row>
    <row r="17185" spans="1:1" x14ac:dyDescent="0.2">
      <c r="A17185" s="4"/>
    </row>
    <row r="17186" spans="1:1" x14ac:dyDescent="0.2">
      <c r="A17186" s="4"/>
    </row>
    <row r="17187" spans="1:1" x14ac:dyDescent="0.2">
      <c r="A17187" s="4"/>
    </row>
    <row r="17188" spans="1:1" x14ac:dyDescent="0.2">
      <c r="A17188" s="4"/>
    </row>
    <row r="17189" spans="1:1" x14ac:dyDescent="0.2">
      <c r="A17189" s="4"/>
    </row>
    <row r="17190" spans="1:1" x14ac:dyDescent="0.2">
      <c r="A17190" s="4"/>
    </row>
    <row r="17191" spans="1:1" x14ac:dyDescent="0.2">
      <c r="A17191" s="4"/>
    </row>
    <row r="17192" spans="1:1" x14ac:dyDescent="0.2">
      <c r="A17192" s="4"/>
    </row>
    <row r="17193" spans="1:1" x14ac:dyDescent="0.2">
      <c r="A17193" s="4"/>
    </row>
    <row r="17194" spans="1:1" x14ac:dyDescent="0.2">
      <c r="A17194" s="4"/>
    </row>
    <row r="17195" spans="1:1" x14ac:dyDescent="0.2">
      <c r="A17195" s="4"/>
    </row>
    <row r="17196" spans="1:1" x14ac:dyDescent="0.2">
      <c r="A17196" s="4"/>
    </row>
    <row r="17197" spans="1:1" x14ac:dyDescent="0.2">
      <c r="A17197" s="4"/>
    </row>
    <row r="17198" spans="1:1" x14ac:dyDescent="0.2">
      <c r="A17198" s="4"/>
    </row>
    <row r="17199" spans="1:1" x14ac:dyDescent="0.2">
      <c r="A17199" s="4"/>
    </row>
    <row r="17200" spans="1:1" x14ac:dyDescent="0.2">
      <c r="A17200" s="4"/>
    </row>
    <row r="17201" spans="1:1" x14ac:dyDescent="0.2">
      <c r="A17201" s="4"/>
    </row>
    <row r="17202" spans="1:1" x14ac:dyDescent="0.2">
      <c r="A17202" s="4"/>
    </row>
    <row r="17203" spans="1:1" x14ac:dyDescent="0.2">
      <c r="A17203" s="4"/>
    </row>
    <row r="17204" spans="1:1" x14ac:dyDescent="0.2">
      <c r="A17204" s="4"/>
    </row>
    <row r="17205" spans="1:1" x14ac:dyDescent="0.2">
      <c r="A17205" s="4"/>
    </row>
    <row r="17206" spans="1:1" x14ac:dyDescent="0.2">
      <c r="A17206" s="4"/>
    </row>
    <row r="17207" spans="1:1" x14ac:dyDescent="0.2">
      <c r="A17207" s="4"/>
    </row>
    <row r="17208" spans="1:1" x14ac:dyDescent="0.2">
      <c r="A17208" s="4"/>
    </row>
    <row r="17209" spans="1:1" x14ac:dyDescent="0.2">
      <c r="A17209" s="4"/>
    </row>
    <row r="17210" spans="1:1" x14ac:dyDescent="0.2">
      <c r="A17210" s="4"/>
    </row>
    <row r="17211" spans="1:1" x14ac:dyDescent="0.2">
      <c r="A17211" s="4"/>
    </row>
    <row r="17212" spans="1:1" x14ac:dyDescent="0.2">
      <c r="A17212" s="4"/>
    </row>
    <row r="17213" spans="1:1" x14ac:dyDescent="0.2">
      <c r="A17213" s="4"/>
    </row>
    <row r="17214" spans="1:1" x14ac:dyDescent="0.2">
      <c r="A17214" s="4"/>
    </row>
    <row r="17215" spans="1:1" x14ac:dyDescent="0.2">
      <c r="A17215" s="4"/>
    </row>
    <row r="17216" spans="1:1" x14ac:dyDescent="0.2">
      <c r="A17216" s="4"/>
    </row>
    <row r="17217" spans="1:1" x14ac:dyDescent="0.2">
      <c r="A17217" s="4"/>
    </row>
    <row r="17218" spans="1:1" x14ac:dyDescent="0.2">
      <c r="A17218" s="4"/>
    </row>
    <row r="17219" spans="1:1" x14ac:dyDescent="0.2">
      <c r="A17219" s="4"/>
    </row>
    <row r="17220" spans="1:1" x14ac:dyDescent="0.2">
      <c r="A17220" s="4"/>
    </row>
    <row r="17221" spans="1:1" x14ac:dyDescent="0.2">
      <c r="A17221" s="4"/>
    </row>
    <row r="17222" spans="1:1" x14ac:dyDescent="0.2">
      <c r="A17222" s="4"/>
    </row>
    <row r="17223" spans="1:1" x14ac:dyDescent="0.2">
      <c r="A17223" s="4"/>
    </row>
    <row r="17224" spans="1:1" x14ac:dyDescent="0.2">
      <c r="A17224" s="4"/>
    </row>
    <row r="17225" spans="1:1" x14ac:dyDescent="0.2">
      <c r="A17225" s="4"/>
    </row>
    <row r="17226" spans="1:1" x14ac:dyDescent="0.2">
      <c r="A17226" s="4"/>
    </row>
    <row r="17227" spans="1:1" x14ac:dyDescent="0.2">
      <c r="A17227" s="4"/>
    </row>
    <row r="17228" spans="1:1" x14ac:dyDescent="0.2">
      <c r="A17228" s="4"/>
    </row>
    <row r="17229" spans="1:1" x14ac:dyDescent="0.2">
      <c r="A17229" s="4"/>
    </row>
    <row r="17230" spans="1:1" x14ac:dyDescent="0.2">
      <c r="A17230" s="4"/>
    </row>
    <row r="17231" spans="1:1" x14ac:dyDescent="0.2">
      <c r="A17231" s="4"/>
    </row>
    <row r="17232" spans="1:1" x14ac:dyDescent="0.2">
      <c r="A17232" s="4"/>
    </row>
    <row r="17233" spans="1:1" x14ac:dyDescent="0.2">
      <c r="A17233" s="4"/>
    </row>
    <row r="17234" spans="1:1" x14ac:dyDescent="0.2">
      <c r="A17234" s="4"/>
    </row>
    <row r="17235" spans="1:1" x14ac:dyDescent="0.2">
      <c r="A17235" s="4"/>
    </row>
    <row r="17236" spans="1:1" x14ac:dyDescent="0.2">
      <c r="A17236" s="4"/>
    </row>
    <row r="17237" spans="1:1" x14ac:dyDescent="0.2">
      <c r="A17237" s="4"/>
    </row>
    <row r="17238" spans="1:1" x14ac:dyDescent="0.2">
      <c r="A17238" s="4"/>
    </row>
    <row r="17239" spans="1:1" x14ac:dyDescent="0.2">
      <c r="A17239" s="4"/>
    </row>
    <row r="17240" spans="1:1" x14ac:dyDescent="0.2">
      <c r="A17240" s="4"/>
    </row>
    <row r="17241" spans="1:1" x14ac:dyDescent="0.2">
      <c r="A17241" s="4"/>
    </row>
    <row r="17242" spans="1:1" x14ac:dyDescent="0.2">
      <c r="A17242" s="4"/>
    </row>
    <row r="17243" spans="1:1" x14ac:dyDescent="0.2">
      <c r="A17243" s="4"/>
    </row>
    <row r="17244" spans="1:1" x14ac:dyDescent="0.2">
      <c r="A17244" s="4"/>
    </row>
    <row r="17245" spans="1:1" x14ac:dyDescent="0.2">
      <c r="A17245" s="4"/>
    </row>
    <row r="17246" spans="1:1" x14ac:dyDescent="0.2">
      <c r="A17246" s="4"/>
    </row>
    <row r="17247" spans="1:1" x14ac:dyDescent="0.2">
      <c r="A17247" s="4"/>
    </row>
    <row r="17248" spans="1:1" x14ac:dyDescent="0.2">
      <c r="A17248" s="4"/>
    </row>
    <row r="17249" spans="1:1" x14ac:dyDescent="0.2">
      <c r="A17249" s="4"/>
    </row>
    <row r="17250" spans="1:1" x14ac:dyDescent="0.2">
      <c r="A17250" s="4"/>
    </row>
    <row r="17251" spans="1:1" x14ac:dyDescent="0.2">
      <c r="A17251" s="4"/>
    </row>
    <row r="17252" spans="1:1" x14ac:dyDescent="0.2">
      <c r="A17252" s="4"/>
    </row>
    <row r="17253" spans="1:1" x14ac:dyDescent="0.2">
      <c r="A17253" s="4"/>
    </row>
    <row r="17254" spans="1:1" x14ac:dyDescent="0.2">
      <c r="A17254" s="4"/>
    </row>
    <row r="17255" spans="1:1" x14ac:dyDescent="0.2">
      <c r="A17255" s="4"/>
    </row>
    <row r="17256" spans="1:1" x14ac:dyDescent="0.2">
      <c r="A17256" s="4"/>
    </row>
    <row r="17257" spans="1:1" x14ac:dyDescent="0.2">
      <c r="A17257" s="4"/>
    </row>
    <row r="17258" spans="1:1" x14ac:dyDescent="0.2">
      <c r="A17258" s="4"/>
    </row>
    <row r="17259" spans="1:1" x14ac:dyDescent="0.2">
      <c r="A17259" s="4"/>
    </row>
    <row r="17260" spans="1:1" x14ac:dyDescent="0.2">
      <c r="A17260" s="4"/>
    </row>
    <row r="17261" spans="1:1" x14ac:dyDescent="0.2">
      <c r="A17261" s="4"/>
    </row>
    <row r="17262" spans="1:1" x14ac:dyDescent="0.2">
      <c r="A17262" s="4"/>
    </row>
    <row r="17263" spans="1:1" x14ac:dyDescent="0.2">
      <c r="A17263" s="4"/>
    </row>
    <row r="17264" spans="1:1" x14ac:dyDescent="0.2">
      <c r="A17264" s="4"/>
    </row>
    <row r="17265" spans="1:1" x14ac:dyDescent="0.2">
      <c r="A17265" s="4"/>
    </row>
    <row r="17266" spans="1:1" x14ac:dyDescent="0.2">
      <c r="A17266" s="4"/>
    </row>
    <row r="17267" spans="1:1" x14ac:dyDescent="0.2">
      <c r="A17267" s="4"/>
    </row>
    <row r="17268" spans="1:1" x14ac:dyDescent="0.2">
      <c r="A17268" s="4"/>
    </row>
    <row r="17269" spans="1:1" x14ac:dyDescent="0.2">
      <c r="A17269" s="4"/>
    </row>
    <row r="17270" spans="1:1" x14ac:dyDescent="0.2">
      <c r="A17270" s="4"/>
    </row>
    <row r="17271" spans="1:1" x14ac:dyDescent="0.2">
      <c r="A17271" s="4"/>
    </row>
    <row r="17272" spans="1:1" x14ac:dyDescent="0.2">
      <c r="A17272" s="4"/>
    </row>
    <row r="17273" spans="1:1" x14ac:dyDescent="0.2">
      <c r="A17273" s="4"/>
    </row>
    <row r="17274" spans="1:1" x14ac:dyDescent="0.2">
      <c r="A17274" s="4"/>
    </row>
    <row r="17275" spans="1:1" x14ac:dyDescent="0.2">
      <c r="A17275" s="4"/>
    </row>
    <row r="17276" spans="1:1" x14ac:dyDescent="0.2">
      <c r="A17276" s="4"/>
    </row>
    <row r="17277" spans="1:1" x14ac:dyDescent="0.2">
      <c r="A17277" s="4"/>
    </row>
    <row r="17278" spans="1:1" x14ac:dyDescent="0.2">
      <c r="A17278" s="4"/>
    </row>
    <row r="17279" spans="1:1" x14ac:dyDescent="0.2">
      <c r="A17279" s="4"/>
    </row>
    <row r="17280" spans="1:1" x14ac:dyDescent="0.2">
      <c r="A17280" s="4"/>
    </row>
    <row r="17281" spans="1:1" x14ac:dyDescent="0.2">
      <c r="A17281" s="4"/>
    </row>
    <row r="17282" spans="1:1" x14ac:dyDescent="0.2">
      <c r="A17282" s="4"/>
    </row>
    <row r="17283" spans="1:1" x14ac:dyDescent="0.2">
      <c r="A17283" s="4"/>
    </row>
    <row r="17284" spans="1:1" x14ac:dyDescent="0.2">
      <c r="A17284" s="4"/>
    </row>
    <row r="17285" spans="1:1" x14ac:dyDescent="0.2">
      <c r="A17285" s="4"/>
    </row>
    <row r="17286" spans="1:1" x14ac:dyDescent="0.2">
      <c r="A17286" s="4"/>
    </row>
    <row r="17287" spans="1:1" x14ac:dyDescent="0.2">
      <c r="A17287" s="4"/>
    </row>
    <row r="17288" spans="1:1" x14ac:dyDescent="0.2">
      <c r="A17288" s="4"/>
    </row>
    <row r="17289" spans="1:1" x14ac:dyDescent="0.2">
      <c r="A17289" s="4"/>
    </row>
    <row r="17290" spans="1:1" x14ac:dyDescent="0.2">
      <c r="A17290" s="4"/>
    </row>
    <row r="17291" spans="1:1" x14ac:dyDescent="0.2">
      <c r="A17291" s="4"/>
    </row>
    <row r="17292" spans="1:1" x14ac:dyDescent="0.2">
      <c r="A17292" s="4"/>
    </row>
    <row r="17293" spans="1:1" x14ac:dyDescent="0.2">
      <c r="A17293" s="4"/>
    </row>
    <row r="17294" spans="1:1" x14ac:dyDescent="0.2">
      <c r="A17294" s="4"/>
    </row>
    <row r="17295" spans="1:1" x14ac:dyDescent="0.2">
      <c r="A17295" s="4"/>
    </row>
    <row r="17296" spans="1:1" x14ac:dyDescent="0.2">
      <c r="A17296" s="4"/>
    </row>
    <row r="17297" spans="1:1" x14ac:dyDescent="0.2">
      <c r="A17297" s="4"/>
    </row>
    <row r="17298" spans="1:1" x14ac:dyDescent="0.2">
      <c r="A17298" s="4"/>
    </row>
    <row r="17299" spans="1:1" x14ac:dyDescent="0.2">
      <c r="A17299" s="4"/>
    </row>
    <row r="17300" spans="1:1" x14ac:dyDescent="0.2">
      <c r="A17300" s="4"/>
    </row>
    <row r="17301" spans="1:1" x14ac:dyDescent="0.2">
      <c r="A17301" s="4"/>
    </row>
    <row r="17302" spans="1:1" x14ac:dyDescent="0.2">
      <c r="A17302" s="4"/>
    </row>
    <row r="17303" spans="1:1" x14ac:dyDescent="0.2">
      <c r="A17303" s="4"/>
    </row>
    <row r="17304" spans="1:1" x14ac:dyDescent="0.2">
      <c r="A17304" s="4"/>
    </row>
    <row r="17305" spans="1:1" x14ac:dyDescent="0.2">
      <c r="A17305" s="4"/>
    </row>
    <row r="17306" spans="1:1" x14ac:dyDescent="0.2">
      <c r="A17306" s="4"/>
    </row>
    <row r="17307" spans="1:1" x14ac:dyDescent="0.2">
      <c r="A17307" s="4"/>
    </row>
    <row r="17308" spans="1:1" x14ac:dyDescent="0.2">
      <c r="A17308" s="4"/>
    </row>
    <row r="17309" spans="1:1" x14ac:dyDescent="0.2">
      <c r="A17309" s="4"/>
    </row>
    <row r="17310" spans="1:1" x14ac:dyDescent="0.2">
      <c r="A17310" s="4"/>
    </row>
    <row r="17311" spans="1:1" x14ac:dyDescent="0.2">
      <c r="A17311" s="4"/>
    </row>
    <row r="17312" spans="1:1" x14ac:dyDescent="0.2">
      <c r="A17312" s="4"/>
    </row>
    <row r="17313" spans="1:1" x14ac:dyDescent="0.2">
      <c r="A17313" s="4"/>
    </row>
    <row r="17314" spans="1:1" x14ac:dyDescent="0.2">
      <c r="A17314" s="4"/>
    </row>
    <row r="17315" spans="1:1" x14ac:dyDescent="0.2">
      <c r="A17315" s="4"/>
    </row>
    <row r="17316" spans="1:1" x14ac:dyDescent="0.2">
      <c r="A17316" s="4"/>
    </row>
    <row r="17317" spans="1:1" x14ac:dyDescent="0.2">
      <c r="A17317" s="4"/>
    </row>
    <row r="17318" spans="1:1" x14ac:dyDescent="0.2">
      <c r="A17318" s="4"/>
    </row>
    <row r="17319" spans="1:1" x14ac:dyDescent="0.2">
      <c r="A17319" s="4"/>
    </row>
    <row r="17320" spans="1:1" x14ac:dyDescent="0.2">
      <c r="A17320" s="4"/>
    </row>
    <row r="17321" spans="1:1" x14ac:dyDescent="0.2">
      <c r="A17321" s="4"/>
    </row>
    <row r="17322" spans="1:1" x14ac:dyDescent="0.2">
      <c r="A17322" s="4"/>
    </row>
    <row r="17323" spans="1:1" x14ac:dyDescent="0.2">
      <c r="A17323" s="4"/>
    </row>
    <row r="17324" spans="1:1" x14ac:dyDescent="0.2">
      <c r="A17324" s="4"/>
    </row>
    <row r="17325" spans="1:1" x14ac:dyDescent="0.2">
      <c r="A17325" s="4"/>
    </row>
    <row r="17326" spans="1:1" x14ac:dyDescent="0.2">
      <c r="A17326" s="4"/>
    </row>
    <row r="17327" spans="1:1" x14ac:dyDescent="0.2">
      <c r="A17327" s="4"/>
    </row>
    <row r="17328" spans="1:1" x14ac:dyDescent="0.2">
      <c r="A17328" s="4"/>
    </row>
    <row r="17329" spans="1:1" x14ac:dyDescent="0.2">
      <c r="A17329" s="4"/>
    </row>
    <row r="17330" spans="1:1" x14ac:dyDescent="0.2">
      <c r="A17330" s="4"/>
    </row>
    <row r="17331" spans="1:1" x14ac:dyDescent="0.2">
      <c r="A17331" s="4"/>
    </row>
    <row r="17332" spans="1:1" x14ac:dyDescent="0.2">
      <c r="A17332" s="4"/>
    </row>
    <row r="17333" spans="1:1" x14ac:dyDescent="0.2">
      <c r="A17333" s="4"/>
    </row>
    <row r="17334" spans="1:1" x14ac:dyDescent="0.2">
      <c r="A17334" s="4"/>
    </row>
    <row r="17335" spans="1:1" x14ac:dyDescent="0.2">
      <c r="A17335" s="4"/>
    </row>
    <row r="17336" spans="1:1" x14ac:dyDescent="0.2">
      <c r="A17336" s="4"/>
    </row>
    <row r="17337" spans="1:1" x14ac:dyDescent="0.2">
      <c r="A17337" s="4"/>
    </row>
    <row r="17338" spans="1:1" x14ac:dyDescent="0.2">
      <c r="A17338" s="4"/>
    </row>
    <row r="17339" spans="1:1" x14ac:dyDescent="0.2">
      <c r="A17339" s="4"/>
    </row>
    <row r="17340" spans="1:1" x14ac:dyDescent="0.2">
      <c r="A17340" s="4"/>
    </row>
    <row r="17341" spans="1:1" x14ac:dyDescent="0.2">
      <c r="A17341" s="4"/>
    </row>
    <row r="17342" spans="1:1" x14ac:dyDescent="0.2">
      <c r="A17342" s="4"/>
    </row>
    <row r="17343" spans="1:1" x14ac:dyDescent="0.2">
      <c r="A17343" s="4"/>
    </row>
    <row r="17344" spans="1:1" x14ac:dyDescent="0.2">
      <c r="A17344" s="4"/>
    </row>
    <row r="17345" spans="1:1" x14ac:dyDescent="0.2">
      <c r="A17345" s="4"/>
    </row>
    <row r="17346" spans="1:1" x14ac:dyDescent="0.2">
      <c r="A17346" s="4"/>
    </row>
    <row r="17347" spans="1:1" x14ac:dyDescent="0.2">
      <c r="A17347" s="4"/>
    </row>
    <row r="17348" spans="1:1" x14ac:dyDescent="0.2">
      <c r="A17348" s="4"/>
    </row>
    <row r="17349" spans="1:1" x14ac:dyDescent="0.2">
      <c r="A17349" s="4"/>
    </row>
    <row r="17350" spans="1:1" x14ac:dyDescent="0.2">
      <c r="A17350" s="4"/>
    </row>
    <row r="17351" spans="1:1" x14ac:dyDescent="0.2">
      <c r="A17351" s="4"/>
    </row>
    <row r="17352" spans="1:1" x14ac:dyDescent="0.2">
      <c r="A17352" s="4"/>
    </row>
    <row r="17353" spans="1:1" x14ac:dyDescent="0.2">
      <c r="A17353" s="4"/>
    </row>
    <row r="17354" spans="1:1" x14ac:dyDescent="0.2">
      <c r="A17354" s="4"/>
    </row>
    <row r="17355" spans="1:1" x14ac:dyDescent="0.2">
      <c r="A17355" s="4"/>
    </row>
    <row r="17356" spans="1:1" x14ac:dyDescent="0.2">
      <c r="A17356" s="4"/>
    </row>
    <row r="17357" spans="1:1" x14ac:dyDescent="0.2">
      <c r="A17357" s="4"/>
    </row>
    <row r="17358" spans="1:1" x14ac:dyDescent="0.2">
      <c r="A17358" s="4"/>
    </row>
    <row r="17359" spans="1:1" x14ac:dyDescent="0.2">
      <c r="A17359" s="4"/>
    </row>
    <row r="17360" spans="1:1" x14ac:dyDescent="0.2">
      <c r="A17360" s="4"/>
    </row>
    <row r="17361" spans="1:1" x14ac:dyDescent="0.2">
      <c r="A17361" s="4"/>
    </row>
    <row r="17362" spans="1:1" x14ac:dyDescent="0.2">
      <c r="A17362" s="4"/>
    </row>
    <row r="17363" spans="1:1" x14ac:dyDescent="0.2">
      <c r="A17363" s="4"/>
    </row>
    <row r="17364" spans="1:1" x14ac:dyDescent="0.2">
      <c r="A17364" s="4"/>
    </row>
    <row r="17365" spans="1:1" x14ac:dyDescent="0.2">
      <c r="A17365" s="4"/>
    </row>
    <row r="17366" spans="1:1" x14ac:dyDescent="0.2">
      <c r="A17366" s="4"/>
    </row>
    <row r="17367" spans="1:1" x14ac:dyDescent="0.2">
      <c r="A17367" s="4"/>
    </row>
    <row r="17368" spans="1:1" x14ac:dyDescent="0.2">
      <c r="A17368" s="4"/>
    </row>
    <row r="17369" spans="1:1" x14ac:dyDescent="0.2">
      <c r="A17369" s="4"/>
    </row>
    <row r="17370" spans="1:1" x14ac:dyDescent="0.2">
      <c r="A17370" s="4"/>
    </row>
    <row r="17371" spans="1:1" x14ac:dyDescent="0.2">
      <c r="A17371" s="4"/>
    </row>
    <row r="17372" spans="1:1" x14ac:dyDescent="0.2">
      <c r="A17372" s="4"/>
    </row>
    <row r="17373" spans="1:1" x14ac:dyDescent="0.2">
      <c r="A17373" s="4"/>
    </row>
    <row r="17374" spans="1:1" x14ac:dyDescent="0.2">
      <c r="A17374" s="4"/>
    </row>
    <row r="17375" spans="1:1" x14ac:dyDescent="0.2">
      <c r="A17375" s="4"/>
    </row>
    <row r="17376" spans="1:1" x14ac:dyDescent="0.2">
      <c r="A17376" s="4"/>
    </row>
    <row r="17377" spans="1:1" x14ac:dyDescent="0.2">
      <c r="A17377" s="4"/>
    </row>
    <row r="17378" spans="1:1" x14ac:dyDescent="0.2">
      <c r="A17378" s="4"/>
    </row>
    <row r="17379" spans="1:1" x14ac:dyDescent="0.2">
      <c r="A17379" s="4"/>
    </row>
    <row r="17380" spans="1:1" x14ac:dyDescent="0.2">
      <c r="A17380" s="4"/>
    </row>
    <row r="17381" spans="1:1" x14ac:dyDescent="0.2">
      <c r="A17381" s="4"/>
    </row>
    <row r="17382" spans="1:1" x14ac:dyDescent="0.2">
      <c r="A17382" s="4"/>
    </row>
    <row r="17383" spans="1:1" x14ac:dyDescent="0.2">
      <c r="A17383" s="4"/>
    </row>
    <row r="17384" spans="1:1" x14ac:dyDescent="0.2">
      <c r="A17384" s="4"/>
    </row>
    <row r="17385" spans="1:1" x14ac:dyDescent="0.2">
      <c r="A17385" s="4"/>
    </row>
    <row r="17386" spans="1:1" x14ac:dyDescent="0.2">
      <c r="A17386" s="4"/>
    </row>
    <row r="17387" spans="1:1" x14ac:dyDescent="0.2">
      <c r="A17387" s="4"/>
    </row>
    <row r="17388" spans="1:1" x14ac:dyDescent="0.2">
      <c r="A17388" s="4"/>
    </row>
    <row r="17389" spans="1:1" x14ac:dyDescent="0.2">
      <c r="A17389" s="4"/>
    </row>
    <row r="17390" spans="1:1" x14ac:dyDescent="0.2">
      <c r="A17390" s="4"/>
    </row>
    <row r="17391" spans="1:1" x14ac:dyDescent="0.2">
      <c r="A17391" s="4"/>
    </row>
    <row r="17392" spans="1:1" x14ac:dyDescent="0.2">
      <c r="A17392" s="4"/>
    </row>
    <row r="17393" spans="1:1" x14ac:dyDescent="0.2">
      <c r="A17393" s="4"/>
    </row>
    <row r="17394" spans="1:1" x14ac:dyDescent="0.2">
      <c r="A17394" s="4"/>
    </row>
    <row r="17395" spans="1:1" x14ac:dyDescent="0.2">
      <c r="A17395" s="4"/>
    </row>
    <row r="17396" spans="1:1" x14ac:dyDescent="0.2">
      <c r="A17396" s="4"/>
    </row>
    <row r="17397" spans="1:1" x14ac:dyDescent="0.2">
      <c r="A17397" s="4"/>
    </row>
    <row r="17398" spans="1:1" x14ac:dyDescent="0.2">
      <c r="A17398" s="4"/>
    </row>
    <row r="17399" spans="1:1" x14ac:dyDescent="0.2">
      <c r="A17399" s="4"/>
    </row>
    <row r="17400" spans="1:1" x14ac:dyDescent="0.2">
      <c r="A17400" s="4"/>
    </row>
    <row r="17401" spans="1:1" x14ac:dyDescent="0.2">
      <c r="A17401" s="4"/>
    </row>
    <row r="17402" spans="1:1" x14ac:dyDescent="0.2">
      <c r="A17402" s="4"/>
    </row>
    <row r="17403" spans="1:1" x14ac:dyDescent="0.2">
      <c r="A17403" s="4"/>
    </row>
    <row r="17404" spans="1:1" x14ac:dyDescent="0.2">
      <c r="A17404" s="4"/>
    </row>
    <row r="17405" spans="1:1" x14ac:dyDescent="0.2">
      <c r="A17405" s="4"/>
    </row>
    <row r="17406" spans="1:1" x14ac:dyDescent="0.2">
      <c r="A17406" s="4"/>
    </row>
    <row r="17407" spans="1:1" x14ac:dyDescent="0.2">
      <c r="A17407" s="4"/>
    </row>
    <row r="17408" spans="1:1" x14ac:dyDescent="0.2">
      <c r="A17408" s="4"/>
    </row>
    <row r="17409" spans="1:1" x14ac:dyDescent="0.2">
      <c r="A17409" s="4"/>
    </row>
    <row r="17410" spans="1:1" x14ac:dyDescent="0.2">
      <c r="A17410" s="4"/>
    </row>
    <row r="17411" spans="1:1" x14ac:dyDescent="0.2">
      <c r="A17411" s="4"/>
    </row>
    <row r="17412" spans="1:1" x14ac:dyDescent="0.2">
      <c r="A17412" s="4"/>
    </row>
    <row r="17413" spans="1:1" x14ac:dyDescent="0.2">
      <c r="A17413" s="4"/>
    </row>
    <row r="17414" spans="1:1" x14ac:dyDescent="0.2">
      <c r="A17414" s="4"/>
    </row>
    <row r="17415" spans="1:1" x14ac:dyDescent="0.2">
      <c r="A17415" s="4"/>
    </row>
    <row r="17416" spans="1:1" x14ac:dyDescent="0.2">
      <c r="A17416" s="4"/>
    </row>
    <row r="17417" spans="1:1" x14ac:dyDescent="0.2">
      <c r="A17417" s="4"/>
    </row>
    <row r="17418" spans="1:1" x14ac:dyDescent="0.2">
      <c r="A17418" s="4"/>
    </row>
    <row r="17419" spans="1:1" x14ac:dyDescent="0.2">
      <c r="A17419" s="4"/>
    </row>
    <row r="17420" spans="1:1" x14ac:dyDescent="0.2">
      <c r="A17420" s="4"/>
    </row>
    <row r="17421" spans="1:1" x14ac:dyDescent="0.2">
      <c r="A17421" s="4"/>
    </row>
    <row r="17422" spans="1:1" x14ac:dyDescent="0.2">
      <c r="A17422" s="4"/>
    </row>
    <row r="17423" spans="1:1" x14ac:dyDescent="0.2">
      <c r="A17423" s="4"/>
    </row>
    <row r="17424" spans="1:1" x14ac:dyDescent="0.2">
      <c r="A17424" s="4"/>
    </row>
    <row r="17425" spans="1:1" x14ac:dyDescent="0.2">
      <c r="A17425" s="4"/>
    </row>
    <row r="17426" spans="1:1" x14ac:dyDescent="0.2">
      <c r="A17426" s="4"/>
    </row>
    <row r="17427" spans="1:1" x14ac:dyDescent="0.2">
      <c r="A17427" s="4"/>
    </row>
    <row r="17428" spans="1:1" x14ac:dyDescent="0.2">
      <c r="A17428" s="4"/>
    </row>
    <row r="17429" spans="1:1" x14ac:dyDescent="0.2">
      <c r="A17429" s="4"/>
    </row>
    <row r="17430" spans="1:1" x14ac:dyDescent="0.2">
      <c r="A17430" s="4"/>
    </row>
    <row r="17431" spans="1:1" x14ac:dyDescent="0.2">
      <c r="A17431" s="4"/>
    </row>
    <row r="17432" spans="1:1" x14ac:dyDescent="0.2">
      <c r="A17432" s="4"/>
    </row>
    <row r="17433" spans="1:1" x14ac:dyDescent="0.2">
      <c r="A17433" s="4"/>
    </row>
    <row r="17434" spans="1:1" x14ac:dyDescent="0.2">
      <c r="A17434" s="4"/>
    </row>
    <row r="17435" spans="1:1" x14ac:dyDescent="0.2">
      <c r="A17435" s="4"/>
    </row>
    <row r="17436" spans="1:1" x14ac:dyDescent="0.2">
      <c r="A17436" s="4"/>
    </row>
    <row r="17437" spans="1:1" x14ac:dyDescent="0.2">
      <c r="A17437" s="4"/>
    </row>
    <row r="17438" spans="1:1" x14ac:dyDescent="0.2">
      <c r="A17438" s="4"/>
    </row>
    <row r="17439" spans="1:1" x14ac:dyDescent="0.2">
      <c r="A17439" s="4"/>
    </row>
    <row r="17440" spans="1:1" x14ac:dyDescent="0.2">
      <c r="A17440" s="4"/>
    </row>
    <row r="17441" spans="1:1" x14ac:dyDescent="0.2">
      <c r="A17441" s="4"/>
    </row>
    <row r="17442" spans="1:1" x14ac:dyDescent="0.2">
      <c r="A17442" s="4"/>
    </row>
    <row r="17443" spans="1:1" x14ac:dyDescent="0.2">
      <c r="A17443" s="4"/>
    </row>
    <row r="17444" spans="1:1" x14ac:dyDescent="0.2">
      <c r="A17444" s="4"/>
    </row>
    <row r="17445" spans="1:1" x14ac:dyDescent="0.2">
      <c r="A17445" s="4"/>
    </row>
    <row r="17446" spans="1:1" x14ac:dyDescent="0.2">
      <c r="A17446" s="4"/>
    </row>
    <row r="17447" spans="1:1" x14ac:dyDescent="0.2">
      <c r="A17447" s="4"/>
    </row>
    <row r="17448" spans="1:1" x14ac:dyDescent="0.2">
      <c r="A17448" s="4"/>
    </row>
    <row r="17449" spans="1:1" x14ac:dyDescent="0.2">
      <c r="A17449" s="4"/>
    </row>
    <row r="17450" spans="1:1" x14ac:dyDescent="0.2">
      <c r="A17450" s="4"/>
    </row>
    <row r="17451" spans="1:1" x14ac:dyDescent="0.2">
      <c r="A17451" s="4"/>
    </row>
    <row r="17452" spans="1:1" x14ac:dyDescent="0.2">
      <c r="A17452" s="4"/>
    </row>
    <row r="17453" spans="1:1" x14ac:dyDescent="0.2">
      <c r="A17453" s="4"/>
    </row>
    <row r="17454" spans="1:1" x14ac:dyDescent="0.2">
      <c r="A17454" s="4"/>
    </row>
    <row r="17455" spans="1:1" x14ac:dyDescent="0.2">
      <c r="A17455" s="4"/>
    </row>
    <row r="17456" spans="1:1" x14ac:dyDescent="0.2">
      <c r="A17456" s="4"/>
    </row>
    <row r="17457" spans="1:1" x14ac:dyDescent="0.2">
      <c r="A17457" s="4"/>
    </row>
    <row r="17458" spans="1:1" x14ac:dyDescent="0.2">
      <c r="A17458" s="4"/>
    </row>
    <row r="17459" spans="1:1" x14ac:dyDescent="0.2">
      <c r="A17459" s="4"/>
    </row>
    <row r="17460" spans="1:1" x14ac:dyDescent="0.2">
      <c r="A17460" s="4"/>
    </row>
    <row r="17461" spans="1:1" x14ac:dyDescent="0.2">
      <c r="A17461" s="4"/>
    </row>
    <row r="17462" spans="1:1" x14ac:dyDescent="0.2">
      <c r="A17462" s="4"/>
    </row>
    <row r="17463" spans="1:1" x14ac:dyDescent="0.2">
      <c r="A17463" s="4"/>
    </row>
    <row r="17464" spans="1:1" x14ac:dyDescent="0.2">
      <c r="A17464" s="4"/>
    </row>
    <row r="17465" spans="1:1" x14ac:dyDescent="0.2">
      <c r="A17465" s="4"/>
    </row>
    <row r="17466" spans="1:1" x14ac:dyDescent="0.2">
      <c r="A17466" s="4"/>
    </row>
    <row r="17467" spans="1:1" x14ac:dyDescent="0.2">
      <c r="A17467" s="4"/>
    </row>
    <row r="17468" spans="1:1" x14ac:dyDescent="0.2">
      <c r="A17468" s="4"/>
    </row>
    <row r="17469" spans="1:1" x14ac:dyDescent="0.2">
      <c r="A17469" s="4"/>
    </row>
    <row r="17470" spans="1:1" x14ac:dyDescent="0.2">
      <c r="A17470" s="4"/>
    </row>
    <row r="17471" spans="1:1" x14ac:dyDescent="0.2">
      <c r="A17471" s="4"/>
    </row>
    <row r="17472" spans="1:1" x14ac:dyDescent="0.2">
      <c r="A17472" s="4"/>
    </row>
    <row r="17473" spans="1:1" x14ac:dyDescent="0.2">
      <c r="A17473" s="4"/>
    </row>
    <row r="17474" spans="1:1" x14ac:dyDescent="0.2">
      <c r="A17474" s="4"/>
    </row>
    <row r="17475" spans="1:1" x14ac:dyDescent="0.2">
      <c r="A17475" s="4"/>
    </row>
    <row r="17476" spans="1:1" x14ac:dyDescent="0.2">
      <c r="A17476" s="4"/>
    </row>
    <row r="17477" spans="1:1" x14ac:dyDescent="0.2">
      <c r="A17477" s="4"/>
    </row>
    <row r="17478" spans="1:1" x14ac:dyDescent="0.2">
      <c r="A17478" s="4"/>
    </row>
    <row r="17479" spans="1:1" x14ac:dyDescent="0.2">
      <c r="A17479" s="4"/>
    </row>
    <row r="17480" spans="1:1" x14ac:dyDescent="0.2">
      <c r="A17480" s="4"/>
    </row>
    <row r="17481" spans="1:1" x14ac:dyDescent="0.2">
      <c r="A17481" s="4"/>
    </row>
    <row r="17482" spans="1:1" x14ac:dyDescent="0.2">
      <c r="A17482" s="4"/>
    </row>
    <row r="17483" spans="1:1" x14ac:dyDescent="0.2">
      <c r="A17483" s="4"/>
    </row>
    <row r="17484" spans="1:1" x14ac:dyDescent="0.2">
      <c r="A17484" s="4"/>
    </row>
    <row r="17485" spans="1:1" x14ac:dyDescent="0.2">
      <c r="A17485" s="4"/>
    </row>
    <row r="17486" spans="1:1" x14ac:dyDescent="0.2">
      <c r="A17486" s="4"/>
    </row>
    <row r="17487" spans="1:1" x14ac:dyDescent="0.2">
      <c r="A17487" s="4"/>
    </row>
    <row r="17488" spans="1:1" x14ac:dyDescent="0.2">
      <c r="A17488" s="4"/>
    </row>
    <row r="17489" spans="1:1" x14ac:dyDescent="0.2">
      <c r="A17489" s="4"/>
    </row>
    <row r="17490" spans="1:1" x14ac:dyDescent="0.2">
      <c r="A17490" s="4"/>
    </row>
    <row r="17491" spans="1:1" x14ac:dyDescent="0.2">
      <c r="A17491" s="4"/>
    </row>
    <row r="17492" spans="1:1" x14ac:dyDescent="0.2">
      <c r="A17492" s="4"/>
    </row>
    <row r="17493" spans="1:1" x14ac:dyDescent="0.2">
      <c r="A17493" s="4"/>
    </row>
    <row r="17494" spans="1:1" x14ac:dyDescent="0.2">
      <c r="A17494" s="4"/>
    </row>
    <row r="17495" spans="1:1" x14ac:dyDescent="0.2">
      <c r="A17495" s="4"/>
    </row>
    <row r="17496" spans="1:1" x14ac:dyDescent="0.2">
      <c r="A17496" s="4"/>
    </row>
    <row r="17497" spans="1:1" x14ac:dyDescent="0.2">
      <c r="A17497" s="4"/>
    </row>
    <row r="17498" spans="1:1" x14ac:dyDescent="0.2">
      <c r="A17498" s="4"/>
    </row>
    <row r="17499" spans="1:1" x14ac:dyDescent="0.2">
      <c r="A17499" s="4"/>
    </row>
    <row r="17500" spans="1:1" x14ac:dyDescent="0.2">
      <c r="A17500" s="4"/>
    </row>
    <row r="17501" spans="1:1" x14ac:dyDescent="0.2">
      <c r="A17501" s="4"/>
    </row>
    <row r="17502" spans="1:1" x14ac:dyDescent="0.2">
      <c r="A17502" s="4"/>
    </row>
    <row r="17503" spans="1:1" x14ac:dyDescent="0.2">
      <c r="A17503" s="4"/>
    </row>
    <row r="17504" spans="1:1" x14ac:dyDescent="0.2">
      <c r="A17504" s="4"/>
    </row>
    <row r="17505" spans="1:1" x14ac:dyDescent="0.2">
      <c r="A17505" s="4"/>
    </row>
    <row r="17506" spans="1:1" x14ac:dyDescent="0.2">
      <c r="A17506" s="4"/>
    </row>
    <row r="17507" spans="1:1" x14ac:dyDescent="0.2">
      <c r="A17507" s="4"/>
    </row>
    <row r="17508" spans="1:1" x14ac:dyDescent="0.2">
      <c r="A17508" s="4"/>
    </row>
    <row r="17509" spans="1:1" x14ac:dyDescent="0.2">
      <c r="A17509" s="4"/>
    </row>
    <row r="17510" spans="1:1" x14ac:dyDescent="0.2">
      <c r="A17510" s="4"/>
    </row>
    <row r="17511" spans="1:1" x14ac:dyDescent="0.2">
      <c r="A17511" s="4"/>
    </row>
    <row r="17512" spans="1:1" x14ac:dyDescent="0.2">
      <c r="A17512" s="4"/>
    </row>
    <row r="17513" spans="1:1" x14ac:dyDescent="0.2">
      <c r="A17513" s="4"/>
    </row>
    <row r="17514" spans="1:1" x14ac:dyDescent="0.2">
      <c r="A17514" s="4"/>
    </row>
    <row r="17515" spans="1:1" x14ac:dyDescent="0.2">
      <c r="A17515" s="4"/>
    </row>
    <row r="17516" spans="1:1" x14ac:dyDescent="0.2">
      <c r="A17516" s="4"/>
    </row>
    <row r="17517" spans="1:1" x14ac:dyDescent="0.2">
      <c r="A17517" s="4"/>
    </row>
    <row r="17518" spans="1:1" x14ac:dyDescent="0.2">
      <c r="A17518" s="4"/>
    </row>
    <row r="17519" spans="1:1" x14ac:dyDescent="0.2">
      <c r="A17519" s="4"/>
    </row>
    <row r="17520" spans="1:1" x14ac:dyDescent="0.2">
      <c r="A17520" s="4"/>
    </row>
    <row r="17521" spans="1:1" x14ac:dyDescent="0.2">
      <c r="A17521" s="4"/>
    </row>
    <row r="17522" spans="1:1" x14ac:dyDescent="0.2">
      <c r="A17522" s="4"/>
    </row>
    <row r="17523" spans="1:1" x14ac:dyDescent="0.2">
      <c r="A17523" s="4"/>
    </row>
    <row r="17524" spans="1:1" x14ac:dyDescent="0.2">
      <c r="A17524" s="4"/>
    </row>
    <row r="17525" spans="1:1" x14ac:dyDescent="0.2">
      <c r="A17525" s="4"/>
    </row>
    <row r="17526" spans="1:1" x14ac:dyDescent="0.2">
      <c r="A17526" s="4"/>
    </row>
    <row r="17527" spans="1:1" x14ac:dyDescent="0.2">
      <c r="A17527" s="4"/>
    </row>
    <row r="17528" spans="1:1" x14ac:dyDescent="0.2">
      <c r="A17528" s="4"/>
    </row>
    <row r="17529" spans="1:1" x14ac:dyDescent="0.2">
      <c r="A17529" s="4"/>
    </row>
    <row r="17530" spans="1:1" x14ac:dyDescent="0.2">
      <c r="A17530" s="4"/>
    </row>
    <row r="17531" spans="1:1" x14ac:dyDescent="0.2">
      <c r="A17531" s="4"/>
    </row>
    <row r="17532" spans="1:1" x14ac:dyDescent="0.2">
      <c r="A17532" s="4"/>
    </row>
    <row r="17533" spans="1:1" x14ac:dyDescent="0.2">
      <c r="A17533" s="4"/>
    </row>
    <row r="17534" spans="1:1" x14ac:dyDescent="0.2">
      <c r="A17534" s="4"/>
    </row>
    <row r="17535" spans="1:1" x14ac:dyDescent="0.2">
      <c r="A17535" s="4"/>
    </row>
    <row r="17536" spans="1:1" x14ac:dyDescent="0.2">
      <c r="A17536" s="4"/>
    </row>
    <row r="17537" spans="1:1" x14ac:dyDescent="0.2">
      <c r="A17537" s="4"/>
    </row>
    <row r="17538" spans="1:1" x14ac:dyDescent="0.2">
      <c r="A17538" s="4"/>
    </row>
    <row r="17539" spans="1:1" x14ac:dyDescent="0.2">
      <c r="A17539" s="4"/>
    </row>
    <row r="17540" spans="1:1" x14ac:dyDescent="0.2">
      <c r="A17540" s="4"/>
    </row>
    <row r="17541" spans="1:1" x14ac:dyDescent="0.2">
      <c r="A17541" s="4"/>
    </row>
    <row r="17542" spans="1:1" x14ac:dyDescent="0.2">
      <c r="A17542" s="4"/>
    </row>
    <row r="17543" spans="1:1" x14ac:dyDescent="0.2">
      <c r="A17543" s="4"/>
    </row>
    <row r="17544" spans="1:1" x14ac:dyDescent="0.2">
      <c r="A17544" s="4"/>
    </row>
    <row r="17545" spans="1:1" x14ac:dyDescent="0.2">
      <c r="A17545" s="4"/>
    </row>
    <row r="17546" spans="1:1" x14ac:dyDescent="0.2">
      <c r="A17546" s="4"/>
    </row>
    <row r="17547" spans="1:1" x14ac:dyDescent="0.2">
      <c r="A17547" s="4"/>
    </row>
    <row r="17548" spans="1:1" x14ac:dyDescent="0.2">
      <c r="A17548" s="4"/>
    </row>
    <row r="17549" spans="1:1" x14ac:dyDescent="0.2">
      <c r="A17549" s="4"/>
    </row>
    <row r="17550" spans="1:1" x14ac:dyDescent="0.2">
      <c r="A17550" s="4"/>
    </row>
    <row r="17551" spans="1:1" x14ac:dyDescent="0.2">
      <c r="A17551" s="4"/>
    </row>
    <row r="17552" spans="1:1" x14ac:dyDescent="0.2">
      <c r="A17552" s="4"/>
    </row>
    <row r="17553" spans="1:1" x14ac:dyDescent="0.2">
      <c r="A17553" s="4"/>
    </row>
    <row r="17554" spans="1:1" x14ac:dyDescent="0.2">
      <c r="A17554" s="4"/>
    </row>
    <row r="17555" spans="1:1" x14ac:dyDescent="0.2">
      <c r="A17555" s="4"/>
    </row>
    <row r="17556" spans="1:1" x14ac:dyDescent="0.2">
      <c r="A17556" s="4"/>
    </row>
    <row r="17557" spans="1:1" x14ac:dyDescent="0.2">
      <c r="A17557" s="4"/>
    </row>
    <row r="17558" spans="1:1" x14ac:dyDescent="0.2">
      <c r="A17558" s="4"/>
    </row>
    <row r="17559" spans="1:1" x14ac:dyDescent="0.2">
      <c r="A17559" s="4"/>
    </row>
    <row r="17560" spans="1:1" x14ac:dyDescent="0.2">
      <c r="A17560" s="4"/>
    </row>
    <row r="17561" spans="1:1" x14ac:dyDescent="0.2">
      <c r="A17561" s="4"/>
    </row>
    <row r="17562" spans="1:1" x14ac:dyDescent="0.2">
      <c r="A17562" s="4"/>
    </row>
    <row r="17563" spans="1:1" x14ac:dyDescent="0.2">
      <c r="A17563" s="4"/>
    </row>
    <row r="17564" spans="1:1" x14ac:dyDescent="0.2">
      <c r="A17564" s="4"/>
    </row>
    <row r="17565" spans="1:1" x14ac:dyDescent="0.2">
      <c r="A17565" s="4"/>
    </row>
    <row r="17566" spans="1:1" x14ac:dyDescent="0.2">
      <c r="A17566" s="4"/>
    </row>
    <row r="17567" spans="1:1" x14ac:dyDescent="0.2">
      <c r="A17567" s="4"/>
    </row>
    <row r="17568" spans="1:1" x14ac:dyDescent="0.2">
      <c r="A17568" s="4"/>
    </row>
    <row r="17569" spans="1:1" x14ac:dyDescent="0.2">
      <c r="A17569" s="4"/>
    </row>
    <row r="17570" spans="1:1" x14ac:dyDescent="0.2">
      <c r="A17570" s="4"/>
    </row>
    <row r="17571" spans="1:1" x14ac:dyDescent="0.2">
      <c r="A17571" s="4"/>
    </row>
    <row r="17572" spans="1:1" x14ac:dyDescent="0.2">
      <c r="A17572" s="4"/>
    </row>
    <row r="17573" spans="1:1" x14ac:dyDescent="0.2">
      <c r="A17573" s="4"/>
    </row>
    <row r="17574" spans="1:1" x14ac:dyDescent="0.2">
      <c r="A17574" s="4"/>
    </row>
    <row r="17575" spans="1:1" x14ac:dyDescent="0.2">
      <c r="A17575" s="4"/>
    </row>
    <row r="17576" spans="1:1" x14ac:dyDescent="0.2">
      <c r="A17576" s="4"/>
    </row>
    <row r="17577" spans="1:1" x14ac:dyDescent="0.2">
      <c r="A17577" s="4"/>
    </row>
    <row r="17578" spans="1:1" x14ac:dyDescent="0.2">
      <c r="A17578" s="4"/>
    </row>
    <row r="17579" spans="1:1" x14ac:dyDescent="0.2">
      <c r="A17579" s="4"/>
    </row>
    <row r="17580" spans="1:1" x14ac:dyDescent="0.2">
      <c r="A17580" s="4"/>
    </row>
    <row r="17581" spans="1:1" x14ac:dyDescent="0.2">
      <c r="A17581" s="4"/>
    </row>
    <row r="17582" spans="1:1" x14ac:dyDescent="0.2">
      <c r="A17582" s="4"/>
    </row>
    <row r="17583" spans="1:1" x14ac:dyDescent="0.2">
      <c r="A17583" s="4"/>
    </row>
    <row r="17584" spans="1:1" x14ac:dyDescent="0.2">
      <c r="A17584" s="4"/>
    </row>
    <row r="17585" spans="1:1" x14ac:dyDescent="0.2">
      <c r="A17585" s="4"/>
    </row>
    <row r="17586" spans="1:1" x14ac:dyDescent="0.2">
      <c r="A17586" s="4"/>
    </row>
    <row r="17587" spans="1:1" x14ac:dyDescent="0.2">
      <c r="A17587" s="4"/>
    </row>
    <row r="17588" spans="1:1" x14ac:dyDescent="0.2">
      <c r="A17588" s="4"/>
    </row>
    <row r="17589" spans="1:1" x14ac:dyDescent="0.2">
      <c r="A17589" s="4"/>
    </row>
    <row r="17590" spans="1:1" x14ac:dyDescent="0.2">
      <c r="A17590" s="4"/>
    </row>
    <row r="17591" spans="1:1" x14ac:dyDescent="0.2">
      <c r="A17591" s="4"/>
    </row>
    <row r="17592" spans="1:1" x14ac:dyDescent="0.2">
      <c r="A17592" s="4"/>
    </row>
    <row r="17593" spans="1:1" x14ac:dyDescent="0.2">
      <c r="A17593" s="4"/>
    </row>
    <row r="17594" spans="1:1" x14ac:dyDescent="0.2">
      <c r="A17594" s="4"/>
    </row>
    <row r="17595" spans="1:1" x14ac:dyDescent="0.2">
      <c r="A17595" s="4"/>
    </row>
    <row r="17596" spans="1:1" x14ac:dyDescent="0.2">
      <c r="A17596" s="4"/>
    </row>
    <row r="17597" spans="1:1" x14ac:dyDescent="0.2">
      <c r="A17597" s="4"/>
    </row>
    <row r="17598" spans="1:1" x14ac:dyDescent="0.2">
      <c r="A17598" s="4"/>
    </row>
    <row r="17599" spans="1:1" x14ac:dyDescent="0.2">
      <c r="A17599" s="4"/>
    </row>
    <row r="17600" spans="1:1" x14ac:dyDescent="0.2">
      <c r="A17600" s="4"/>
    </row>
    <row r="17601" spans="1:1" x14ac:dyDescent="0.2">
      <c r="A17601" s="4"/>
    </row>
    <row r="17602" spans="1:1" x14ac:dyDescent="0.2">
      <c r="A17602" s="4"/>
    </row>
    <row r="17603" spans="1:1" x14ac:dyDescent="0.2">
      <c r="A17603" s="4"/>
    </row>
    <row r="17604" spans="1:1" x14ac:dyDescent="0.2">
      <c r="A17604" s="4"/>
    </row>
    <row r="17605" spans="1:1" x14ac:dyDescent="0.2">
      <c r="A17605" s="4"/>
    </row>
    <row r="17606" spans="1:1" x14ac:dyDescent="0.2">
      <c r="A17606" s="4"/>
    </row>
    <row r="17607" spans="1:1" x14ac:dyDescent="0.2">
      <c r="A17607" s="4"/>
    </row>
    <row r="17608" spans="1:1" x14ac:dyDescent="0.2">
      <c r="A17608" s="4"/>
    </row>
    <row r="17609" spans="1:1" x14ac:dyDescent="0.2">
      <c r="A17609" s="4"/>
    </row>
    <row r="17610" spans="1:1" x14ac:dyDescent="0.2">
      <c r="A17610" s="4"/>
    </row>
    <row r="17611" spans="1:1" x14ac:dyDescent="0.2">
      <c r="A17611" s="4"/>
    </row>
    <row r="17612" spans="1:1" x14ac:dyDescent="0.2">
      <c r="A17612" s="4"/>
    </row>
    <row r="17613" spans="1:1" x14ac:dyDescent="0.2">
      <c r="A17613" s="4"/>
    </row>
    <row r="17614" spans="1:1" x14ac:dyDescent="0.2">
      <c r="A17614" s="4"/>
    </row>
    <row r="17615" spans="1:1" x14ac:dyDescent="0.2">
      <c r="A17615" s="4"/>
    </row>
    <row r="17616" spans="1:1" x14ac:dyDescent="0.2">
      <c r="A17616" s="4"/>
    </row>
    <row r="17617" spans="1:1" x14ac:dyDescent="0.2">
      <c r="A17617" s="4"/>
    </row>
    <row r="17618" spans="1:1" x14ac:dyDescent="0.2">
      <c r="A17618" s="4"/>
    </row>
    <row r="17619" spans="1:1" x14ac:dyDescent="0.2">
      <c r="A17619" s="4"/>
    </row>
    <row r="17620" spans="1:1" x14ac:dyDescent="0.2">
      <c r="A17620" s="4"/>
    </row>
    <row r="17621" spans="1:1" x14ac:dyDescent="0.2">
      <c r="A17621" s="4"/>
    </row>
    <row r="17622" spans="1:1" x14ac:dyDescent="0.2">
      <c r="A17622" s="4"/>
    </row>
    <row r="17623" spans="1:1" x14ac:dyDescent="0.2">
      <c r="A17623" s="4"/>
    </row>
    <row r="17624" spans="1:1" x14ac:dyDescent="0.2">
      <c r="A17624" s="4"/>
    </row>
    <row r="17625" spans="1:1" x14ac:dyDescent="0.2">
      <c r="A17625" s="4"/>
    </row>
    <row r="17626" spans="1:1" x14ac:dyDescent="0.2">
      <c r="A17626" s="4"/>
    </row>
    <row r="17627" spans="1:1" x14ac:dyDescent="0.2">
      <c r="A17627" s="4"/>
    </row>
    <row r="17628" spans="1:1" x14ac:dyDescent="0.2">
      <c r="A17628" s="4"/>
    </row>
    <row r="17629" spans="1:1" x14ac:dyDescent="0.2">
      <c r="A17629" s="4"/>
    </row>
    <row r="17630" spans="1:1" x14ac:dyDescent="0.2">
      <c r="A17630" s="4"/>
    </row>
    <row r="17631" spans="1:1" x14ac:dyDescent="0.2">
      <c r="A17631" s="4"/>
    </row>
    <row r="17632" spans="1:1" x14ac:dyDescent="0.2">
      <c r="A17632" s="4"/>
    </row>
    <row r="17633" spans="1:1" x14ac:dyDescent="0.2">
      <c r="A17633" s="4"/>
    </row>
    <row r="17634" spans="1:1" x14ac:dyDescent="0.2">
      <c r="A17634" s="4"/>
    </row>
    <row r="17635" spans="1:1" x14ac:dyDescent="0.2">
      <c r="A17635" s="4"/>
    </row>
    <row r="17636" spans="1:1" x14ac:dyDescent="0.2">
      <c r="A17636" s="4"/>
    </row>
    <row r="17637" spans="1:1" x14ac:dyDescent="0.2">
      <c r="A17637" s="4"/>
    </row>
    <row r="17638" spans="1:1" x14ac:dyDescent="0.2">
      <c r="A17638" s="4"/>
    </row>
    <row r="17639" spans="1:1" x14ac:dyDescent="0.2">
      <c r="A17639" s="4"/>
    </row>
    <row r="17640" spans="1:1" x14ac:dyDescent="0.2">
      <c r="A17640" s="4"/>
    </row>
    <row r="17641" spans="1:1" x14ac:dyDescent="0.2">
      <c r="A17641" s="4"/>
    </row>
    <row r="17642" spans="1:1" x14ac:dyDescent="0.2">
      <c r="A17642" s="4"/>
    </row>
    <row r="17643" spans="1:1" x14ac:dyDescent="0.2">
      <c r="A17643" s="4"/>
    </row>
    <row r="17644" spans="1:1" x14ac:dyDescent="0.2">
      <c r="A17644" s="4"/>
    </row>
    <row r="17645" spans="1:1" x14ac:dyDescent="0.2">
      <c r="A17645" s="4"/>
    </row>
    <row r="17646" spans="1:1" x14ac:dyDescent="0.2">
      <c r="A17646" s="4"/>
    </row>
    <row r="17647" spans="1:1" x14ac:dyDescent="0.2">
      <c r="A17647" s="4"/>
    </row>
    <row r="17648" spans="1:1" x14ac:dyDescent="0.2">
      <c r="A17648" s="4"/>
    </row>
    <row r="17649" spans="1:1" x14ac:dyDescent="0.2">
      <c r="A17649" s="4"/>
    </row>
    <row r="17650" spans="1:1" x14ac:dyDescent="0.2">
      <c r="A17650" s="4"/>
    </row>
    <row r="17651" spans="1:1" x14ac:dyDescent="0.2">
      <c r="A17651" s="4"/>
    </row>
    <row r="17652" spans="1:1" x14ac:dyDescent="0.2">
      <c r="A17652" s="4"/>
    </row>
    <row r="17653" spans="1:1" x14ac:dyDescent="0.2">
      <c r="A17653" s="4"/>
    </row>
    <row r="17654" spans="1:1" x14ac:dyDescent="0.2">
      <c r="A17654" s="4"/>
    </row>
    <row r="17655" spans="1:1" x14ac:dyDescent="0.2">
      <c r="A17655" s="4"/>
    </row>
    <row r="17656" spans="1:1" x14ac:dyDescent="0.2">
      <c r="A17656" s="4"/>
    </row>
    <row r="17657" spans="1:1" x14ac:dyDescent="0.2">
      <c r="A17657" s="4"/>
    </row>
    <row r="17658" spans="1:1" x14ac:dyDescent="0.2">
      <c r="A17658" s="4"/>
    </row>
    <row r="17659" spans="1:1" x14ac:dyDescent="0.2">
      <c r="A17659" s="4"/>
    </row>
    <row r="17660" spans="1:1" x14ac:dyDescent="0.2">
      <c r="A17660" s="4"/>
    </row>
    <row r="17661" spans="1:1" x14ac:dyDescent="0.2">
      <c r="A17661" s="4"/>
    </row>
    <row r="17662" spans="1:1" x14ac:dyDescent="0.2">
      <c r="A17662" s="4"/>
    </row>
    <row r="17663" spans="1:1" x14ac:dyDescent="0.2">
      <c r="A17663" s="4"/>
    </row>
    <row r="17664" spans="1:1" x14ac:dyDescent="0.2">
      <c r="A17664" s="4"/>
    </row>
    <row r="17665" spans="1:1" x14ac:dyDescent="0.2">
      <c r="A17665" s="4"/>
    </row>
    <row r="17666" spans="1:1" x14ac:dyDescent="0.2">
      <c r="A17666" s="4"/>
    </row>
    <row r="17667" spans="1:1" x14ac:dyDescent="0.2">
      <c r="A17667" s="4"/>
    </row>
    <row r="17668" spans="1:1" x14ac:dyDescent="0.2">
      <c r="A17668" s="4"/>
    </row>
    <row r="17669" spans="1:1" x14ac:dyDescent="0.2">
      <c r="A17669" s="4"/>
    </row>
    <row r="17670" spans="1:1" x14ac:dyDescent="0.2">
      <c r="A17670" s="4"/>
    </row>
    <row r="17671" spans="1:1" x14ac:dyDescent="0.2">
      <c r="A17671" s="4"/>
    </row>
    <row r="17672" spans="1:1" x14ac:dyDescent="0.2">
      <c r="A17672" s="4"/>
    </row>
    <row r="17673" spans="1:1" x14ac:dyDescent="0.2">
      <c r="A17673" s="4"/>
    </row>
    <row r="17674" spans="1:1" x14ac:dyDescent="0.2">
      <c r="A17674" s="4"/>
    </row>
    <row r="17675" spans="1:1" x14ac:dyDescent="0.2">
      <c r="A17675" s="4"/>
    </row>
    <row r="17676" spans="1:1" x14ac:dyDescent="0.2">
      <c r="A17676" s="4"/>
    </row>
    <row r="17677" spans="1:1" x14ac:dyDescent="0.2">
      <c r="A17677" s="4"/>
    </row>
    <row r="17678" spans="1:1" x14ac:dyDescent="0.2">
      <c r="A17678" s="4"/>
    </row>
    <row r="17679" spans="1:1" x14ac:dyDescent="0.2">
      <c r="A17679" s="4"/>
    </row>
    <row r="17680" spans="1:1" x14ac:dyDescent="0.2">
      <c r="A17680" s="4"/>
    </row>
    <row r="17681" spans="1:1" x14ac:dyDescent="0.2">
      <c r="A17681" s="4"/>
    </row>
    <row r="17682" spans="1:1" x14ac:dyDescent="0.2">
      <c r="A17682" s="4"/>
    </row>
    <row r="17683" spans="1:1" x14ac:dyDescent="0.2">
      <c r="A17683" s="4"/>
    </row>
    <row r="17684" spans="1:1" x14ac:dyDescent="0.2">
      <c r="A17684" s="4"/>
    </row>
    <row r="17685" spans="1:1" x14ac:dyDescent="0.2">
      <c r="A17685" s="4"/>
    </row>
    <row r="17686" spans="1:1" x14ac:dyDescent="0.2">
      <c r="A17686" s="4"/>
    </row>
    <row r="17687" spans="1:1" x14ac:dyDescent="0.2">
      <c r="A17687" s="4"/>
    </row>
    <row r="17688" spans="1:1" x14ac:dyDescent="0.2">
      <c r="A17688" s="4"/>
    </row>
    <row r="17689" spans="1:1" x14ac:dyDescent="0.2">
      <c r="A17689" s="4"/>
    </row>
    <row r="17690" spans="1:1" x14ac:dyDescent="0.2">
      <c r="A17690" s="4"/>
    </row>
    <row r="17691" spans="1:1" x14ac:dyDescent="0.2">
      <c r="A17691" s="4"/>
    </row>
    <row r="17692" spans="1:1" x14ac:dyDescent="0.2">
      <c r="A17692" s="4"/>
    </row>
    <row r="17693" spans="1:1" x14ac:dyDescent="0.2">
      <c r="A17693" s="4"/>
    </row>
    <row r="17694" spans="1:1" x14ac:dyDescent="0.2">
      <c r="A17694" s="4"/>
    </row>
    <row r="17695" spans="1:1" x14ac:dyDescent="0.2">
      <c r="A17695" s="4"/>
    </row>
    <row r="17696" spans="1:1" x14ac:dyDescent="0.2">
      <c r="A17696" s="4"/>
    </row>
    <row r="17697" spans="1:1" x14ac:dyDescent="0.2">
      <c r="A17697" s="4"/>
    </row>
    <row r="17698" spans="1:1" x14ac:dyDescent="0.2">
      <c r="A17698" s="4"/>
    </row>
    <row r="17699" spans="1:1" x14ac:dyDescent="0.2">
      <c r="A17699" s="4"/>
    </row>
    <row r="17700" spans="1:1" x14ac:dyDescent="0.2">
      <c r="A17700" s="4"/>
    </row>
    <row r="17701" spans="1:1" x14ac:dyDescent="0.2">
      <c r="A17701" s="4"/>
    </row>
    <row r="17702" spans="1:1" x14ac:dyDescent="0.2">
      <c r="A17702" s="4"/>
    </row>
    <row r="17703" spans="1:1" x14ac:dyDescent="0.2">
      <c r="A17703" s="4"/>
    </row>
    <row r="17704" spans="1:1" x14ac:dyDescent="0.2">
      <c r="A17704" s="4"/>
    </row>
    <row r="17705" spans="1:1" x14ac:dyDescent="0.2">
      <c r="A17705" s="4"/>
    </row>
    <row r="17706" spans="1:1" x14ac:dyDescent="0.2">
      <c r="A17706" s="4"/>
    </row>
    <row r="17707" spans="1:1" x14ac:dyDescent="0.2">
      <c r="A17707" s="4"/>
    </row>
    <row r="17708" spans="1:1" x14ac:dyDescent="0.2">
      <c r="A17708" s="4"/>
    </row>
    <row r="17709" spans="1:1" x14ac:dyDescent="0.2">
      <c r="A17709" s="4"/>
    </row>
    <row r="17710" spans="1:1" x14ac:dyDescent="0.2">
      <c r="A17710" s="4"/>
    </row>
    <row r="17711" spans="1:1" x14ac:dyDescent="0.2">
      <c r="A17711" s="4"/>
    </row>
    <row r="17712" spans="1:1" x14ac:dyDescent="0.2">
      <c r="A17712" s="4"/>
    </row>
    <row r="17713" spans="1:1" x14ac:dyDescent="0.2">
      <c r="A17713" s="4"/>
    </row>
    <row r="17714" spans="1:1" x14ac:dyDescent="0.2">
      <c r="A17714" s="4"/>
    </row>
    <row r="17715" spans="1:1" x14ac:dyDescent="0.2">
      <c r="A17715" s="4"/>
    </row>
    <row r="17716" spans="1:1" x14ac:dyDescent="0.2">
      <c r="A17716" s="4"/>
    </row>
    <row r="17717" spans="1:1" x14ac:dyDescent="0.2">
      <c r="A17717" s="4"/>
    </row>
    <row r="17718" spans="1:1" x14ac:dyDescent="0.2">
      <c r="A17718" s="4"/>
    </row>
    <row r="17719" spans="1:1" x14ac:dyDescent="0.2">
      <c r="A17719" s="4"/>
    </row>
    <row r="17720" spans="1:1" x14ac:dyDescent="0.2">
      <c r="A17720" s="4"/>
    </row>
    <row r="17721" spans="1:1" x14ac:dyDescent="0.2">
      <c r="A17721" s="4"/>
    </row>
    <row r="17722" spans="1:1" x14ac:dyDescent="0.2">
      <c r="A17722" s="4"/>
    </row>
    <row r="17723" spans="1:1" x14ac:dyDescent="0.2">
      <c r="A17723" s="4"/>
    </row>
    <row r="17724" spans="1:1" x14ac:dyDescent="0.2">
      <c r="A17724" s="4"/>
    </row>
    <row r="17725" spans="1:1" x14ac:dyDescent="0.2">
      <c r="A17725" s="4"/>
    </row>
    <row r="17726" spans="1:1" x14ac:dyDescent="0.2">
      <c r="A17726" s="4"/>
    </row>
    <row r="17727" spans="1:1" x14ac:dyDescent="0.2">
      <c r="A17727" s="4"/>
    </row>
    <row r="17728" spans="1:1" x14ac:dyDescent="0.2">
      <c r="A17728" s="4"/>
    </row>
    <row r="17729" spans="1:1" x14ac:dyDescent="0.2">
      <c r="A17729" s="4"/>
    </row>
    <row r="17730" spans="1:1" x14ac:dyDescent="0.2">
      <c r="A17730" s="4"/>
    </row>
    <row r="17731" spans="1:1" x14ac:dyDescent="0.2">
      <c r="A17731" s="4"/>
    </row>
    <row r="17732" spans="1:1" x14ac:dyDescent="0.2">
      <c r="A17732" s="4"/>
    </row>
    <row r="17733" spans="1:1" x14ac:dyDescent="0.2">
      <c r="A17733" s="4"/>
    </row>
    <row r="17734" spans="1:1" x14ac:dyDescent="0.2">
      <c r="A17734" s="4"/>
    </row>
    <row r="17735" spans="1:1" x14ac:dyDescent="0.2">
      <c r="A17735" s="4"/>
    </row>
    <row r="17736" spans="1:1" x14ac:dyDescent="0.2">
      <c r="A17736" s="4"/>
    </row>
    <row r="17737" spans="1:1" x14ac:dyDescent="0.2">
      <c r="A17737" s="4"/>
    </row>
    <row r="17738" spans="1:1" x14ac:dyDescent="0.2">
      <c r="A17738" s="4"/>
    </row>
    <row r="17739" spans="1:1" x14ac:dyDescent="0.2">
      <c r="A17739" s="4"/>
    </row>
    <row r="17740" spans="1:1" x14ac:dyDescent="0.2">
      <c r="A17740" s="4"/>
    </row>
    <row r="17741" spans="1:1" x14ac:dyDescent="0.2">
      <c r="A17741" s="4"/>
    </row>
    <row r="17742" spans="1:1" x14ac:dyDescent="0.2">
      <c r="A17742" s="4"/>
    </row>
    <row r="17743" spans="1:1" x14ac:dyDescent="0.2">
      <c r="A17743" s="4"/>
    </row>
    <row r="17744" spans="1:1" x14ac:dyDescent="0.2">
      <c r="A17744" s="4"/>
    </row>
    <row r="17745" spans="1:1" x14ac:dyDescent="0.2">
      <c r="A17745" s="4"/>
    </row>
    <row r="17746" spans="1:1" x14ac:dyDescent="0.2">
      <c r="A17746" s="4"/>
    </row>
    <row r="17747" spans="1:1" x14ac:dyDescent="0.2">
      <c r="A17747" s="4"/>
    </row>
    <row r="17748" spans="1:1" x14ac:dyDescent="0.2">
      <c r="A17748" s="4"/>
    </row>
    <row r="17749" spans="1:1" x14ac:dyDescent="0.2">
      <c r="A17749" s="4"/>
    </row>
    <row r="17750" spans="1:1" x14ac:dyDescent="0.2">
      <c r="A17750" s="4"/>
    </row>
    <row r="17751" spans="1:1" x14ac:dyDescent="0.2">
      <c r="A17751" s="4"/>
    </row>
    <row r="17752" spans="1:1" x14ac:dyDescent="0.2">
      <c r="A17752" s="4"/>
    </row>
    <row r="17753" spans="1:1" x14ac:dyDescent="0.2">
      <c r="A17753" s="4"/>
    </row>
    <row r="17754" spans="1:1" x14ac:dyDescent="0.2">
      <c r="A17754" s="4"/>
    </row>
    <row r="17755" spans="1:1" x14ac:dyDescent="0.2">
      <c r="A17755" s="4"/>
    </row>
    <row r="17756" spans="1:1" x14ac:dyDescent="0.2">
      <c r="A17756" s="4"/>
    </row>
    <row r="17757" spans="1:1" x14ac:dyDescent="0.2">
      <c r="A17757" s="4"/>
    </row>
    <row r="17758" spans="1:1" x14ac:dyDescent="0.2">
      <c r="A17758" s="4"/>
    </row>
    <row r="17759" spans="1:1" x14ac:dyDescent="0.2">
      <c r="A17759" s="4"/>
    </row>
    <row r="17760" spans="1:1" x14ac:dyDescent="0.2">
      <c r="A17760" s="4"/>
    </row>
    <row r="17761" spans="1:1" x14ac:dyDescent="0.2">
      <c r="A17761" s="4"/>
    </row>
    <row r="17762" spans="1:1" x14ac:dyDescent="0.2">
      <c r="A17762" s="4"/>
    </row>
    <row r="17763" spans="1:1" x14ac:dyDescent="0.2">
      <c r="A17763" s="4"/>
    </row>
    <row r="17764" spans="1:1" x14ac:dyDescent="0.2">
      <c r="A17764" s="4"/>
    </row>
    <row r="17765" spans="1:1" x14ac:dyDescent="0.2">
      <c r="A17765" s="4"/>
    </row>
    <row r="17766" spans="1:1" x14ac:dyDescent="0.2">
      <c r="A17766" s="4"/>
    </row>
    <row r="17767" spans="1:1" x14ac:dyDescent="0.2">
      <c r="A17767" s="4"/>
    </row>
    <row r="17768" spans="1:1" x14ac:dyDescent="0.2">
      <c r="A17768" s="4"/>
    </row>
    <row r="17769" spans="1:1" x14ac:dyDescent="0.2">
      <c r="A17769" s="4"/>
    </row>
    <row r="17770" spans="1:1" x14ac:dyDescent="0.2">
      <c r="A17770" s="4"/>
    </row>
    <row r="17771" spans="1:1" x14ac:dyDescent="0.2">
      <c r="A17771" s="4"/>
    </row>
    <row r="17772" spans="1:1" x14ac:dyDescent="0.2">
      <c r="A17772" s="4"/>
    </row>
    <row r="17773" spans="1:1" x14ac:dyDescent="0.2">
      <c r="A17773" s="4"/>
    </row>
    <row r="17774" spans="1:1" x14ac:dyDescent="0.2">
      <c r="A17774" s="4"/>
    </row>
    <row r="17775" spans="1:1" x14ac:dyDescent="0.2">
      <c r="A17775" s="4"/>
    </row>
    <row r="17776" spans="1:1" x14ac:dyDescent="0.2">
      <c r="A17776" s="4"/>
    </row>
    <row r="17777" spans="1:1" x14ac:dyDescent="0.2">
      <c r="A17777" s="4"/>
    </row>
    <row r="17778" spans="1:1" x14ac:dyDescent="0.2">
      <c r="A17778" s="4"/>
    </row>
    <row r="17779" spans="1:1" x14ac:dyDescent="0.2">
      <c r="A17779" s="4"/>
    </row>
    <row r="17780" spans="1:1" x14ac:dyDescent="0.2">
      <c r="A17780" s="4"/>
    </row>
    <row r="17781" spans="1:1" x14ac:dyDescent="0.2">
      <c r="A17781" s="4"/>
    </row>
    <row r="17782" spans="1:1" x14ac:dyDescent="0.2">
      <c r="A17782" s="4"/>
    </row>
    <row r="17783" spans="1:1" x14ac:dyDescent="0.2">
      <c r="A17783" s="4"/>
    </row>
    <row r="17784" spans="1:1" x14ac:dyDescent="0.2">
      <c r="A17784" s="4"/>
    </row>
    <row r="17785" spans="1:1" x14ac:dyDescent="0.2">
      <c r="A17785" s="4"/>
    </row>
    <row r="17786" spans="1:1" x14ac:dyDescent="0.2">
      <c r="A17786" s="4"/>
    </row>
    <row r="17787" spans="1:1" x14ac:dyDescent="0.2">
      <c r="A17787" s="4"/>
    </row>
    <row r="17788" spans="1:1" x14ac:dyDescent="0.2">
      <c r="A17788" s="4"/>
    </row>
    <row r="17789" spans="1:1" x14ac:dyDescent="0.2">
      <c r="A17789" s="4"/>
    </row>
    <row r="17790" spans="1:1" x14ac:dyDescent="0.2">
      <c r="A17790" s="4"/>
    </row>
    <row r="17791" spans="1:1" x14ac:dyDescent="0.2">
      <c r="A17791" s="4"/>
    </row>
    <row r="17792" spans="1:1" x14ac:dyDescent="0.2">
      <c r="A17792" s="4"/>
    </row>
    <row r="17793" spans="1:1" x14ac:dyDescent="0.2">
      <c r="A17793" s="4"/>
    </row>
    <row r="17794" spans="1:1" x14ac:dyDescent="0.2">
      <c r="A17794" s="4"/>
    </row>
    <row r="17795" spans="1:1" x14ac:dyDescent="0.2">
      <c r="A17795" s="4"/>
    </row>
    <row r="17796" spans="1:1" x14ac:dyDescent="0.2">
      <c r="A17796" s="4"/>
    </row>
    <row r="17797" spans="1:1" x14ac:dyDescent="0.2">
      <c r="A17797" s="4"/>
    </row>
    <row r="17798" spans="1:1" x14ac:dyDescent="0.2">
      <c r="A17798" s="4"/>
    </row>
    <row r="17799" spans="1:1" x14ac:dyDescent="0.2">
      <c r="A17799" s="4"/>
    </row>
    <row r="17800" spans="1:1" x14ac:dyDescent="0.2">
      <c r="A17800" s="4"/>
    </row>
    <row r="17801" spans="1:1" x14ac:dyDescent="0.2">
      <c r="A17801" s="4"/>
    </row>
    <row r="17802" spans="1:1" x14ac:dyDescent="0.2">
      <c r="A17802" s="4"/>
    </row>
    <row r="17803" spans="1:1" x14ac:dyDescent="0.2">
      <c r="A17803" s="4"/>
    </row>
    <row r="17804" spans="1:1" x14ac:dyDescent="0.2">
      <c r="A17804" s="4"/>
    </row>
    <row r="17805" spans="1:1" x14ac:dyDescent="0.2">
      <c r="A17805" s="4"/>
    </row>
    <row r="17806" spans="1:1" x14ac:dyDescent="0.2">
      <c r="A17806" s="4"/>
    </row>
    <row r="17807" spans="1:1" x14ac:dyDescent="0.2">
      <c r="A17807" s="4"/>
    </row>
    <row r="17808" spans="1:1" x14ac:dyDescent="0.2">
      <c r="A17808" s="4"/>
    </row>
    <row r="17809" spans="1:1" x14ac:dyDescent="0.2">
      <c r="A17809" s="4"/>
    </row>
    <row r="17810" spans="1:1" x14ac:dyDescent="0.2">
      <c r="A17810" s="4"/>
    </row>
    <row r="17811" spans="1:1" x14ac:dyDescent="0.2">
      <c r="A17811" s="4"/>
    </row>
    <row r="17812" spans="1:1" x14ac:dyDescent="0.2">
      <c r="A17812" s="4"/>
    </row>
    <row r="17813" spans="1:1" x14ac:dyDescent="0.2">
      <c r="A17813" s="4"/>
    </row>
    <row r="17814" spans="1:1" x14ac:dyDescent="0.2">
      <c r="A17814" s="4"/>
    </row>
    <row r="17815" spans="1:1" x14ac:dyDescent="0.2">
      <c r="A17815" s="4"/>
    </row>
    <row r="17816" spans="1:1" x14ac:dyDescent="0.2">
      <c r="A17816" s="4"/>
    </row>
    <row r="17817" spans="1:1" x14ac:dyDescent="0.2">
      <c r="A17817" s="4"/>
    </row>
    <row r="17818" spans="1:1" x14ac:dyDescent="0.2">
      <c r="A17818" s="4"/>
    </row>
    <row r="17819" spans="1:1" x14ac:dyDescent="0.2">
      <c r="A17819" s="4"/>
    </row>
    <row r="17820" spans="1:1" x14ac:dyDescent="0.2">
      <c r="A17820" s="4"/>
    </row>
    <row r="17821" spans="1:1" x14ac:dyDescent="0.2">
      <c r="A17821" s="4"/>
    </row>
    <row r="17822" spans="1:1" x14ac:dyDescent="0.2">
      <c r="A17822" s="4"/>
    </row>
    <row r="17823" spans="1:1" x14ac:dyDescent="0.2">
      <c r="A17823" s="4"/>
    </row>
    <row r="17824" spans="1:1" x14ac:dyDescent="0.2">
      <c r="A17824" s="4"/>
    </row>
    <row r="17825" spans="1:1" x14ac:dyDescent="0.2">
      <c r="A17825" s="4"/>
    </row>
    <row r="17826" spans="1:1" x14ac:dyDescent="0.2">
      <c r="A17826" s="4"/>
    </row>
    <row r="17827" spans="1:1" x14ac:dyDescent="0.2">
      <c r="A17827" s="4"/>
    </row>
    <row r="17828" spans="1:1" x14ac:dyDescent="0.2">
      <c r="A17828" s="4"/>
    </row>
    <row r="17829" spans="1:1" x14ac:dyDescent="0.2">
      <c r="A17829" s="4"/>
    </row>
    <row r="17830" spans="1:1" x14ac:dyDescent="0.2">
      <c r="A17830" s="4"/>
    </row>
    <row r="17831" spans="1:1" x14ac:dyDescent="0.2">
      <c r="A17831" s="4"/>
    </row>
    <row r="17832" spans="1:1" x14ac:dyDescent="0.2">
      <c r="A17832" s="4"/>
    </row>
    <row r="17833" spans="1:1" x14ac:dyDescent="0.2">
      <c r="A17833" s="4"/>
    </row>
    <row r="17834" spans="1:1" x14ac:dyDescent="0.2">
      <c r="A17834" s="4"/>
    </row>
    <row r="17835" spans="1:1" x14ac:dyDescent="0.2">
      <c r="A17835" s="4"/>
    </row>
    <row r="17836" spans="1:1" x14ac:dyDescent="0.2">
      <c r="A17836" s="4"/>
    </row>
    <row r="17837" spans="1:1" x14ac:dyDescent="0.2">
      <c r="A17837" s="4"/>
    </row>
    <row r="17838" spans="1:1" x14ac:dyDescent="0.2">
      <c r="A17838" s="4"/>
    </row>
    <row r="17839" spans="1:1" x14ac:dyDescent="0.2">
      <c r="A17839" s="4"/>
    </row>
    <row r="17840" spans="1:1" x14ac:dyDescent="0.2">
      <c r="A17840" s="4"/>
    </row>
    <row r="17841" spans="1:1" x14ac:dyDescent="0.2">
      <c r="A17841" s="4"/>
    </row>
    <row r="17842" spans="1:1" x14ac:dyDescent="0.2">
      <c r="A17842" s="4"/>
    </row>
    <row r="17843" spans="1:1" x14ac:dyDescent="0.2">
      <c r="A17843" s="4"/>
    </row>
    <row r="17844" spans="1:1" x14ac:dyDescent="0.2">
      <c r="A17844" s="4"/>
    </row>
    <row r="17845" spans="1:1" x14ac:dyDescent="0.2">
      <c r="A17845" s="4"/>
    </row>
    <row r="17846" spans="1:1" x14ac:dyDescent="0.2">
      <c r="A17846" s="4"/>
    </row>
    <row r="17847" spans="1:1" x14ac:dyDescent="0.2">
      <c r="A17847" s="4"/>
    </row>
    <row r="17848" spans="1:1" x14ac:dyDescent="0.2">
      <c r="A17848" s="4"/>
    </row>
    <row r="17849" spans="1:1" x14ac:dyDescent="0.2">
      <c r="A17849" s="4"/>
    </row>
    <row r="17850" spans="1:1" x14ac:dyDescent="0.2">
      <c r="A17850" s="4"/>
    </row>
    <row r="17851" spans="1:1" x14ac:dyDescent="0.2">
      <c r="A17851" s="4"/>
    </row>
    <row r="17852" spans="1:1" x14ac:dyDescent="0.2">
      <c r="A17852" s="4"/>
    </row>
    <row r="17853" spans="1:1" x14ac:dyDescent="0.2">
      <c r="A17853" s="4"/>
    </row>
    <row r="17854" spans="1:1" x14ac:dyDescent="0.2">
      <c r="A17854" s="4"/>
    </row>
    <row r="17855" spans="1:1" x14ac:dyDescent="0.2">
      <c r="A17855" s="4"/>
    </row>
    <row r="17856" spans="1:1" x14ac:dyDescent="0.2">
      <c r="A17856" s="4"/>
    </row>
    <row r="17857" spans="1:1" x14ac:dyDescent="0.2">
      <c r="A17857" s="4"/>
    </row>
    <row r="17858" spans="1:1" x14ac:dyDescent="0.2">
      <c r="A17858" s="4"/>
    </row>
    <row r="17859" spans="1:1" x14ac:dyDescent="0.2">
      <c r="A17859" s="4"/>
    </row>
    <row r="17860" spans="1:1" x14ac:dyDescent="0.2">
      <c r="A17860" s="4"/>
    </row>
    <row r="17861" spans="1:1" x14ac:dyDescent="0.2">
      <c r="A17861" s="4"/>
    </row>
    <row r="17862" spans="1:1" x14ac:dyDescent="0.2">
      <c r="A17862" s="4"/>
    </row>
    <row r="17863" spans="1:1" x14ac:dyDescent="0.2">
      <c r="A17863" s="4"/>
    </row>
    <row r="17864" spans="1:1" x14ac:dyDescent="0.2">
      <c r="A17864" s="4"/>
    </row>
    <row r="17865" spans="1:1" x14ac:dyDescent="0.2">
      <c r="A17865" s="4"/>
    </row>
    <row r="17866" spans="1:1" x14ac:dyDescent="0.2">
      <c r="A17866" s="4"/>
    </row>
    <row r="17867" spans="1:1" x14ac:dyDescent="0.2">
      <c r="A17867" s="4"/>
    </row>
    <row r="17868" spans="1:1" x14ac:dyDescent="0.2">
      <c r="A17868" s="4"/>
    </row>
    <row r="17869" spans="1:1" x14ac:dyDescent="0.2">
      <c r="A17869" s="4"/>
    </row>
    <row r="17870" spans="1:1" x14ac:dyDescent="0.2">
      <c r="A17870" s="4"/>
    </row>
    <row r="17871" spans="1:1" x14ac:dyDescent="0.2">
      <c r="A17871" s="4"/>
    </row>
    <row r="17872" spans="1:1" x14ac:dyDescent="0.2">
      <c r="A17872" s="4"/>
    </row>
    <row r="17873" spans="1:1" x14ac:dyDescent="0.2">
      <c r="A17873" s="4"/>
    </row>
    <row r="17874" spans="1:1" x14ac:dyDescent="0.2">
      <c r="A17874" s="4"/>
    </row>
    <row r="17875" spans="1:1" x14ac:dyDescent="0.2">
      <c r="A17875" s="4"/>
    </row>
    <row r="17876" spans="1:1" x14ac:dyDescent="0.2">
      <c r="A17876" s="4"/>
    </row>
    <row r="17877" spans="1:1" x14ac:dyDescent="0.2">
      <c r="A17877" s="4"/>
    </row>
    <row r="17878" spans="1:1" x14ac:dyDescent="0.2">
      <c r="A17878" s="4"/>
    </row>
    <row r="17879" spans="1:1" x14ac:dyDescent="0.2">
      <c r="A17879" s="4"/>
    </row>
    <row r="17880" spans="1:1" x14ac:dyDescent="0.2">
      <c r="A17880" s="4"/>
    </row>
    <row r="17881" spans="1:1" x14ac:dyDescent="0.2">
      <c r="A17881" s="4"/>
    </row>
    <row r="17882" spans="1:1" x14ac:dyDescent="0.2">
      <c r="A17882" s="4"/>
    </row>
    <row r="17883" spans="1:1" x14ac:dyDescent="0.2">
      <c r="A17883" s="4"/>
    </row>
    <row r="17884" spans="1:1" x14ac:dyDescent="0.2">
      <c r="A17884" s="4"/>
    </row>
    <row r="17885" spans="1:1" x14ac:dyDescent="0.2">
      <c r="A17885" s="4"/>
    </row>
    <row r="17886" spans="1:1" x14ac:dyDescent="0.2">
      <c r="A17886" s="4"/>
    </row>
    <row r="17887" spans="1:1" x14ac:dyDescent="0.2">
      <c r="A17887" s="4"/>
    </row>
    <row r="17888" spans="1:1" x14ac:dyDescent="0.2">
      <c r="A17888" s="4"/>
    </row>
    <row r="17889" spans="1:1" x14ac:dyDescent="0.2">
      <c r="A17889" s="4"/>
    </row>
    <row r="17890" spans="1:1" x14ac:dyDescent="0.2">
      <c r="A17890" s="4"/>
    </row>
    <row r="17891" spans="1:1" x14ac:dyDescent="0.2">
      <c r="A17891" s="4"/>
    </row>
    <row r="17892" spans="1:1" x14ac:dyDescent="0.2">
      <c r="A17892" s="4"/>
    </row>
    <row r="17893" spans="1:1" x14ac:dyDescent="0.2">
      <c r="A17893" s="4"/>
    </row>
    <row r="17894" spans="1:1" x14ac:dyDescent="0.2">
      <c r="A17894" s="4"/>
    </row>
    <row r="17895" spans="1:1" x14ac:dyDescent="0.2">
      <c r="A17895" s="4"/>
    </row>
    <row r="17896" spans="1:1" x14ac:dyDescent="0.2">
      <c r="A17896" s="4"/>
    </row>
    <row r="17897" spans="1:1" x14ac:dyDescent="0.2">
      <c r="A17897" s="4"/>
    </row>
    <row r="17898" spans="1:1" x14ac:dyDescent="0.2">
      <c r="A17898" s="4"/>
    </row>
    <row r="17899" spans="1:1" x14ac:dyDescent="0.2">
      <c r="A17899" s="4"/>
    </row>
    <row r="17900" spans="1:1" x14ac:dyDescent="0.2">
      <c r="A17900" s="4"/>
    </row>
    <row r="17901" spans="1:1" x14ac:dyDescent="0.2">
      <c r="A17901" s="4"/>
    </row>
    <row r="17902" spans="1:1" x14ac:dyDescent="0.2">
      <c r="A17902" s="4"/>
    </row>
    <row r="17903" spans="1:1" x14ac:dyDescent="0.2">
      <c r="A17903" s="4"/>
    </row>
    <row r="17904" spans="1:1" x14ac:dyDescent="0.2">
      <c r="A17904" s="4"/>
    </row>
    <row r="17905" spans="1:1" x14ac:dyDescent="0.2">
      <c r="A17905" s="4"/>
    </row>
    <row r="17906" spans="1:1" x14ac:dyDescent="0.2">
      <c r="A17906" s="4"/>
    </row>
    <row r="17907" spans="1:1" x14ac:dyDescent="0.2">
      <c r="A17907" s="4"/>
    </row>
    <row r="17908" spans="1:1" x14ac:dyDescent="0.2">
      <c r="A17908" s="4"/>
    </row>
    <row r="17909" spans="1:1" x14ac:dyDescent="0.2">
      <c r="A17909" s="4"/>
    </row>
    <row r="17910" spans="1:1" x14ac:dyDescent="0.2">
      <c r="A17910" s="4"/>
    </row>
    <row r="17911" spans="1:1" x14ac:dyDescent="0.2">
      <c r="A17911" s="4"/>
    </row>
    <row r="17912" spans="1:1" x14ac:dyDescent="0.2">
      <c r="A17912" s="4"/>
    </row>
    <row r="17913" spans="1:1" x14ac:dyDescent="0.2">
      <c r="A17913" s="4"/>
    </row>
    <row r="17914" spans="1:1" x14ac:dyDescent="0.2">
      <c r="A17914" s="4"/>
    </row>
    <row r="17915" spans="1:1" x14ac:dyDescent="0.2">
      <c r="A17915" s="4"/>
    </row>
    <row r="17916" spans="1:1" x14ac:dyDescent="0.2">
      <c r="A17916" s="4"/>
    </row>
    <row r="17917" spans="1:1" x14ac:dyDescent="0.2">
      <c r="A17917" s="4"/>
    </row>
    <row r="17918" spans="1:1" x14ac:dyDescent="0.2">
      <c r="A17918" s="4"/>
    </row>
    <row r="17919" spans="1:1" x14ac:dyDescent="0.2">
      <c r="A17919" s="4"/>
    </row>
    <row r="17920" spans="1:1" x14ac:dyDescent="0.2">
      <c r="A17920" s="4"/>
    </row>
    <row r="17921" spans="1:1" x14ac:dyDescent="0.2">
      <c r="A17921" s="4"/>
    </row>
    <row r="17922" spans="1:1" x14ac:dyDescent="0.2">
      <c r="A17922" s="4"/>
    </row>
    <row r="17923" spans="1:1" x14ac:dyDescent="0.2">
      <c r="A17923" s="4"/>
    </row>
    <row r="17924" spans="1:1" x14ac:dyDescent="0.2">
      <c r="A17924" s="4"/>
    </row>
    <row r="17925" spans="1:1" x14ac:dyDescent="0.2">
      <c r="A17925" s="4"/>
    </row>
    <row r="17926" spans="1:1" x14ac:dyDescent="0.2">
      <c r="A17926" s="4"/>
    </row>
    <row r="17927" spans="1:1" x14ac:dyDescent="0.2">
      <c r="A17927" s="4"/>
    </row>
    <row r="17928" spans="1:1" x14ac:dyDescent="0.2">
      <c r="A17928" s="4"/>
    </row>
    <row r="17929" spans="1:1" x14ac:dyDescent="0.2">
      <c r="A17929" s="4"/>
    </row>
    <row r="17930" spans="1:1" x14ac:dyDescent="0.2">
      <c r="A17930" s="4"/>
    </row>
    <row r="17931" spans="1:1" x14ac:dyDescent="0.2">
      <c r="A17931" s="4"/>
    </row>
    <row r="17932" spans="1:1" x14ac:dyDescent="0.2">
      <c r="A17932" s="4"/>
    </row>
    <row r="17933" spans="1:1" x14ac:dyDescent="0.2">
      <c r="A17933" s="4"/>
    </row>
    <row r="17934" spans="1:1" x14ac:dyDescent="0.2">
      <c r="A17934" s="4"/>
    </row>
    <row r="17935" spans="1:1" x14ac:dyDescent="0.2">
      <c r="A17935" s="4"/>
    </row>
    <row r="17936" spans="1:1" x14ac:dyDescent="0.2">
      <c r="A17936" s="4"/>
    </row>
    <row r="17937" spans="1:1" x14ac:dyDescent="0.2">
      <c r="A17937" s="4"/>
    </row>
    <row r="17938" spans="1:1" x14ac:dyDescent="0.2">
      <c r="A17938" s="4"/>
    </row>
    <row r="17939" spans="1:1" x14ac:dyDescent="0.2">
      <c r="A17939" s="4"/>
    </row>
    <row r="17940" spans="1:1" x14ac:dyDescent="0.2">
      <c r="A17940" s="4"/>
    </row>
    <row r="17941" spans="1:1" x14ac:dyDescent="0.2">
      <c r="A17941" s="4"/>
    </row>
    <row r="17942" spans="1:1" x14ac:dyDescent="0.2">
      <c r="A17942" s="4"/>
    </row>
    <row r="17943" spans="1:1" x14ac:dyDescent="0.2">
      <c r="A17943" s="4"/>
    </row>
    <row r="17944" spans="1:1" x14ac:dyDescent="0.2">
      <c r="A17944" s="4"/>
    </row>
    <row r="17945" spans="1:1" x14ac:dyDescent="0.2">
      <c r="A17945" s="4"/>
    </row>
    <row r="17946" spans="1:1" x14ac:dyDescent="0.2">
      <c r="A17946" s="4"/>
    </row>
    <row r="17947" spans="1:1" x14ac:dyDescent="0.2">
      <c r="A17947" s="4"/>
    </row>
    <row r="17948" spans="1:1" x14ac:dyDescent="0.2">
      <c r="A17948" s="4"/>
    </row>
    <row r="17949" spans="1:1" x14ac:dyDescent="0.2">
      <c r="A17949" s="4"/>
    </row>
    <row r="17950" spans="1:1" x14ac:dyDescent="0.2">
      <c r="A17950" s="4"/>
    </row>
    <row r="17951" spans="1:1" x14ac:dyDescent="0.2">
      <c r="A17951" s="4"/>
    </row>
    <row r="17952" spans="1:1" x14ac:dyDescent="0.2">
      <c r="A17952" s="4"/>
    </row>
    <row r="17953" spans="1:1" x14ac:dyDescent="0.2">
      <c r="A17953" s="4"/>
    </row>
    <row r="17954" spans="1:1" x14ac:dyDescent="0.2">
      <c r="A17954" s="4"/>
    </row>
    <row r="17955" spans="1:1" x14ac:dyDescent="0.2">
      <c r="A17955" s="4"/>
    </row>
    <row r="17956" spans="1:1" x14ac:dyDescent="0.2">
      <c r="A17956" s="4"/>
    </row>
    <row r="17957" spans="1:1" x14ac:dyDescent="0.2">
      <c r="A17957" s="4"/>
    </row>
    <row r="17958" spans="1:1" x14ac:dyDescent="0.2">
      <c r="A17958" s="4"/>
    </row>
    <row r="17959" spans="1:1" x14ac:dyDescent="0.2">
      <c r="A17959" s="4"/>
    </row>
    <row r="17960" spans="1:1" x14ac:dyDescent="0.2">
      <c r="A17960" s="4"/>
    </row>
    <row r="17961" spans="1:1" x14ac:dyDescent="0.2">
      <c r="A17961" s="4"/>
    </row>
    <row r="17962" spans="1:1" x14ac:dyDescent="0.2">
      <c r="A17962" s="4"/>
    </row>
    <row r="17963" spans="1:1" x14ac:dyDescent="0.2">
      <c r="A17963" s="4"/>
    </row>
    <row r="17964" spans="1:1" x14ac:dyDescent="0.2">
      <c r="A17964" s="4"/>
    </row>
    <row r="17965" spans="1:1" x14ac:dyDescent="0.2">
      <c r="A17965" s="4"/>
    </row>
    <row r="17966" spans="1:1" x14ac:dyDescent="0.2">
      <c r="A17966" s="4"/>
    </row>
    <row r="17967" spans="1:1" x14ac:dyDescent="0.2">
      <c r="A17967" s="4"/>
    </row>
    <row r="17968" spans="1:1" x14ac:dyDescent="0.2">
      <c r="A17968" s="4"/>
    </row>
    <row r="17969" spans="1:1" x14ac:dyDescent="0.2">
      <c r="A17969" s="4"/>
    </row>
    <row r="17970" spans="1:1" x14ac:dyDescent="0.2">
      <c r="A17970" s="4"/>
    </row>
    <row r="17971" spans="1:1" x14ac:dyDescent="0.2">
      <c r="A17971" s="4"/>
    </row>
    <row r="17972" spans="1:1" x14ac:dyDescent="0.2">
      <c r="A17972" s="4"/>
    </row>
    <row r="17973" spans="1:1" x14ac:dyDescent="0.2">
      <c r="A17973" s="4"/>
    </row>
    <row r="17974" spans="1:1" x14ac:dyDescent="0.2">
      <c r="A17974" s="4"/>
    </row>
    <row r="17975" spans="1:1" x14ac:dyDescent="0.2">
      <c r="A17975" s="4"/>
    </row>
    <row r="17976" spans="1:1" x14ac:dyDescent="0.2">
      <c r="A17976" s="4"/>
    </row>
    <row r="17977" spans="1:1" x14ac:dyDescent="0.2">
      <c r="A17977" s="4"/>
    </row>
    <row r="17978" spans="1:1" x14ac:dyDescent="0.2">
      <c r="A17978" s="4"/>
    </row>
    <row r="17979" spans="1:1" x14ac:dyDescent="0.2">
      <c r="A17979" s="4"/>
    </row>
    <row r="17980" spans="1:1" x14ac:dyDescent="0.2">
      <c r="A17980" s="4"/>
    </row>
    <row r="17981" spans="1:1" x14ac:dyDescent="0.2">
      <c r="A17981" s="4"/>
    </row>
    <row r="17982" spans="1:1" x14ac:dyDescent="0.2">
      <c r="A17982" s="4"/>
    </row>
    <row r="17983" spans="1:1" x14ac:dyDescent="0.2">
      <c r="A17983" s="4"/>
    </row>
    <row r="17984" spans="1:1" x14ac:dyDescent="0.2">
      <c r="A17984" s="4"/>
    </row>
    <row r="17985" spans="1:1" x14ac:dyDescent="0.2">
      <c r="A17985" s="4"/>
    </row>
    <row r="17986" spans="1:1" x14ac:dyDescent="0.2">
      <c r="A17986" s="4"/>
    </row>
    <row r="17987" spans="1:1" x14ac:dyDescent="0.2">
      <c r="A17987" s="4"/>
    </row>
    <row r="17988" spans="1:1" x14ac:dyDescent="0.2">
      <c r="A17988" s="4"/>
    </row>
    <row r="17989" spans="1:1" x14ac:dyDescent="0.2">
      <c r="A17989" s="4"/>
    </row>
    <row r="17990" spans="1:1" x14ac:dyDescent="0.2">
      <c r="A17990" s="4"/>
    </row>
    <row r="17991" spans="1:1" x14ac:dyDescent="0.2">
      <c r="A17991" s="4"/>
    </row>
    <row r="17992" spans="1:1" x14ac:dyDescent="0.2">
      <c r="A17992" s="4"/>
    </row>
    <row r="17993" spans="1:1" x14ac:dyDescent="0.2">
      <c r="A17993" s="4"/>
    </row>
    <row r="17994" spans="1:1" x14ac:dyDescent="0.2">
      <c r="A17994" s="4"/>
    </row>
    <row r="17995" spans="1:1" x14ac:dyDescent="0.2">
      <c r="A17995" s="4"/>
    </row>
    <row r="17996" spans="1:1" x14ac:dyDescent="0.2">
      <c r="A17996" s="4"/>
    </row>
    <row r="17997" spans="1:1" x14ac:dyDescent="0.2">
      <c r="A17997" s="4"/>
    </row>
    <row r="17998" spans="1:1" x14ac:dyDescent="0.2">
      <c r="A17998" s="4"/>
    </row>
    <row r="17999" spans="1:1" x14ac:dyDescent="0.2">
      <c r="A17999" s="4"/>
    </row>
    <row r="18000" spans="1:1" x14ac:dyDescent="0.2">
      <c r="A18000" s="4"/>
    </row>
    <row r="18001" spans="1:1" x14ac:dyDescent="0.2">
      <c r="A18001" s="4"/>
    </row>
    <row r="18002" spans="1:1" x14ac:dyDescent="0.2">
      <c r="A18002" s="4"/>
    </row>
    <row r="18003" spans="1:1" x14ac:dyDescent="0.2">
      <c r="A18003" s="4"/>
    </row>
    <row r="18004" spans="1:1" x14ac:dyDescent="0.2">
      <c r="A18004" s="4"/>
    </row>
    <row r="18005" spans="1:1" x14ac:dyDescent="0.2">
      <c r="A18005" s="4"/>
    </row>
    <row r="18006" spans="1:1" x14ac:dyDescent="0.2">
      <c r="A18006" s="4"/>
    </row>
    <row r="18007" spans="1:1" x14ac:dyDescent="0.2">
      <c r="A18007" s="4"/>
    </row>
    <row r="18008" spans="1:1" x14ac:dyDescent="0.2">
      <c r="A18008" s="4"/>
    </row>
    <row r="18009" spans="1:1" x14ac:dyDescent="0.2">
      <c r="A18009" s="4"/>
    </row>
    <row r="18010" spans="1:1" x14ac:dyDescent="0.2">
      <c r="A18010" s="4"/>
    </row>
    <row r="18011" spans="1:1" x14ac:dyDescent="0.2">
      <c r="A18011" s="4"/>
    </row>
    <row r="18012" spans="1:1" x14ac:dyDescent="0.2">
      <c r="A18012" s="4"/>
    </row>
    <row r="18013" spans="1:1" x14ac:dyDescent="0.2">
      <c r="A18013" s="4"/>
    </row>
    <row r="18014" spans="1:1" x14ac:dyDescent="0.2">
      <c r="A18014" s="4"/>
    </row>
    <row r="18015" spans="1:1" x14ac:dyDescent="0.2">
      <c r="A18015" s="4"/>
    </row>
    <row r="18016" spans="1:1" x14ac:dyDescent="0.2">
      <c r="A18016" s="4"/>
    </row>
    <row r="18017" spans="1:1" x14ac:dyDescent="0.2">
      <c r="A18017" s="4"/>
    </row>
    <row r="18018" spans="1:1" x14ac:dyDescent="0.2">
      <c r="A18018" s="4"/>
    </row>
    <row r="18019" spans="1:1" x14ac:dyDescent="0.2">
      <c r="A18019" s="4"/>
    </row>
    <row r="18020" spans="1:1" x14ac:dyDescent="0.2">
      <c r="A18020" s="4"/>
    </row>
    <row r="18021" spans="1:1" x14ac:dyDescent="0.2">
      <c r="A18021" s="4"/>
    </row>
    <row r="18022" spans="1:1" x14ac:dyDescent="0.2">
      <c r="A18022" s="4"/>
    </row>
    <row r="18023" spans="1:1" x14ac:dyDescent="0.2">
      <c r="A18023" s="4"/>
    </row>
    <row r="18024" spans="1:1" x14ac:dyDescent="0.2">
      <c r="A18024" s="4"/>
    </row>
    <row r="18025" spans="1:1" x14ac:dyDescent="0.2">
      <c r="A18025" s="4"/>
    </row>
    <row r="18026" spans="1:1" x14ac:dyDescent="0.2">
      <c r="A18026" s="4"/>
    </row>
    <row r="18027" spans="1:1" x14ac:dyDescent="0.2">
      <c r="A18027" s="4"/>
    </row>
    <row r="18028" spans="1:1" x14ac:dyDescent="0.2">
      <c r="A18028" s="4"/>
    </row>
    <row r="18029" spans="1:1" x14ac:dyDescent="0.2">
      <c r="A18029" s="4"/>
    </row>
    <row r="18030" spans="1:1" x14ac:dyDescent="0.2">
      <c r="A18030" s="4"/>
    </row>
    <row r="18031" spans="1:1" x14ac:dyDescent="0.2">
      <c r="A18031" s="4"/>
    </row>
    <row r="18032" spans="1:1" x14ac:dyDescent="0.2">
      <c r="A18032" s="4"/>
    </row>
    <row r="18033" spans="1:1" x14ac:dyDescent="0.2">
      <c r="A18033" s="4"/>
    </row>
    <row r="18034" spans="1:1" x14ac:dyDescent="0.2">
      <c r="A18034" s="4"/>
    </row>
    <row r="18035" spans="1:1" x14ac:dyDescent="0.2">
      <c r="A18035" s="4"/>
    </row>
    <row r="18036" spans="1:1" x14ac:dyDescent="0.2">
      <c r="A18036" s="4"/>
    </row>
    <row r="18037" spans="1:1" x14ac:dyDescent="0.2">
      <c r="A18037" s="4"/>
    </row>
    <row r="18038" spans="1:1" x14ac:dyDescent="0.2">
      <c r="A18038" s="4"/>
    </row>
    <row r="18039" spans="1:1" x14ac:dyDescent="0.2">
      <c r="A18039" s="4"/>
    </row>
    <row r="18040" spans="1:1" x14ac:dyDescent="0.2">
      <c r="A18040" s="4"/>
    </row>
    <row r="18041" spans="1:1" x14ac:dyDescent="0.2">
      <c r="A18041" s="4"/>
    </row>
    <row r="18042" spans="1:1" x14ac:dyDescent="0.2">
      <c r="A18042" s="4"/>
    </row>
    <row r="18043" spans="1:1" x14ac:dyDescent="0.2">
      <c r="A18043" s="4"/>
    </row>
    <row r="18044" spans="1:1" x14ac:dyDescent="0.2">
      <c r="A18044" s="4"/>
    </row>
    <row r="18045" spans="1:1" x14ac:dyDescent="0.2">
      <c r="A18045" s="4"/>
    </row>
    <row r="18046" spans="1:1" x14ac:dyDescent="0.2">
      <c r="A18046" s="4"/>
    </row>
    <row r="18047" spans="1:1" x14ac:dyDescent="0.2">
      <c r="A18047" s="4"/>
    </row>
    <row r="18048" spans="1:1" x14ac:dyDescent="0.2">
      <c r="A18048" s="4"/>
    </row>
    <row r="18049" spans="1:1" x14ac:dyDescent="0.2">
      <c r="A18049" s="4"/>
    </row>
    <row r="18050" spans="1:1" x14ac:dyDescent="0.2">
      <c r="A18050" s="4"/>
    </row>
    <row r="18051" spans="1:1" x14ac:dyDescent="0.2">
      <c r="A18051" s="4"/>
    </row>
    <row r="18052" spans="1:1" x14ac:dyDescent="0.2">
      <c r="A18052" s="4"/>
    </row>
    <row r="18053" spans="1:1" x14ac:dyDescent="0.2">
      <c r="A18053" s="4"/>
    </row>
    <row r="18054" spans="1:1" x14ac:dyDescent="0.2">
      <c r="A18054" s="4"/>
    </row>
    <row r="18055" spans="1:1" x14ac:dyDescent="0.2">
      <c r="A18055" s="4"/>
    </row>
    <row r="18056" spans="1:1" x14ac:dyDescent="0.2">
      <c r="A18056" s="4"/>
    </row>
    <row r="18057" spans="1:1" x14ac:dyDescent="0.2">
      <c r="A18057" s="4"/>
    </row>
    <row r="18058" spans="1:1" x14ac:dyDescent="0.2">
      <c r="A18058" s="4"/>
    </row>
    <row r="18059" spans="1:1" x14ac:dyDescent="0.2">
      <c r="A18059" s="4"/>
    </row>
    <row r="18060" spans="1:1" x14ac:dyDescent="0.2">
      <c r="A18060" s="4"/>
    </row>
    <row r="18061" spans="1:1" x14ac:dyDescent="0.2">
      <c r="A18061" s="4"/>
    </row>
    <row r="18062" spans="1:1" x14ac:dyDescent="0.2">
      <c r="A18062" s="4"/>
    </row>
    <row r="18063" spans="1:1" x14ac:dyDescent="0.2">
      <c r="A18063" s="4"/>
    </row>
    <row r="18064" spans="1:1" x14ac:dyDescent="0.2">
      <c r="A18064" s="4"/>
    </row>
    <row r="18065" spans="1:1" x14ac:dyDescent="0.2">
      <c r="A18065" s="4"/>
    </row>
    <row r="18066" spans="1:1" x14ac:dyDescent="0.2">
      <c r="A18066" s="4"/>
    </row>
    <row r="18067" spans="1:1" x14ac:dyDescent="0.2">
      <c r="A18067" s="4"/>
    </row>
    <row r="18068" spans="1:1" x14ac:dyDescent="0.2">
      <c r="A18068" s="4"/>
    </row>
    <row r="18069" spans="1:1" x14ac:dyDescent="0.2">
      <c r="A18069" s="4"/>
    </row>
    <row r="18070" spans="1:1" x14ac:dyDescent="0.2">
      <c r="A18070" s="4"/>
    </row>
    <row r="18071" spans="1:1" x14ac:dyDescent="0.2">
      <c r="A18071" s="4"/>
    </row>
    <row r="18072" spans="1:1" x14ac:dyDescent="0.2">
      <c r="A18072" s="4"/>
    </row>
    <row r="18073" spans="1:1" x14ac:dyDescent="0.2">
      <c r="A18073" s="4"/>
    </row>
    <row r="18074" spans="1:1" x14ac:dyDescent="0.2">
      <c r="A18074" s="4"/>
    </row>
    <row r="18075" spans="1:1" x14ac:dyDescent="0.2">
      <c r="A18075" s="4"/>
    </row>
    <row r="18076" spans="1:1" x14ac:dyDescent="0.2">
      <c r="A18076" s="4"/>
    </row>
    <row r="18077" spans="1:1" x14ac:dyDescent="0.2">
      <c r="A18077" s="4"/>
    </row>
    <row r="18078" spans="1:1" x14ac:dyDescent="0.2">
      <c r="A18078" s="4"/>
    </row>
    <row r="18079" spans="1:1" x14ac:dyDescent="0.2">
      <c r="A18079" s="4"/>
    </row>
    <row r="18080" spans="1:1" x14ac:dyDescent="0.2">
      <c r="A18080" s="4"/>
    </row>
    <row r="18081" spans="1:1" x14ac:dyDescent="0.2">
      <c r="A18081" s="4"/>
    </row>
    <row r="18082" spans="1:1" x14ac:dyDescent="0.2">
      <c r="A18082" s="4"/>
    </row>
    <row r="18083" spans="1:1" x14ac:dyDescent="0.2">
      <c r="A18083" s="4"/>
    </row>
    <row r="18084" spans="1:1" x14ac:dyDescent="0.2">
      <c r="A18084" s="4"/>
    </row>
    <row r="18085" spans="1:1" x14ac:dyDescent="0.2">
      <c r="A18085" s="4"/>
    </row>
    <row r="18086" spans="1:1" x14ac:dyDescent="0.2">
      <c r="A18086" s="4"/>
    </row>
    <row r="18087" spans="1:1" x14ac:dyDescent="0.2">
      <c r="A18087" s="4"/>
    </row>
    <row r="18088" spans="1:1" x14ac:dyDescent="0.2">
      <c r="A18088" s="4"/>
    </row>
    <row r="18089" spans="1:1" x14ac:dyDescent="0.2">
      <c r="A18089" s="4"/>
    </row>
    <row r="18090" spans="1:1" x14ac:dyDescent="0.2">
      <c r="A18090" s="4"/>
    </row>
    <row r="18091" spans="1:1" x14ac:dyDescent="0.2">
      <c r="A18091" s="4"/>
    </row>
    <row r="18092" spans="1:1" x14ac:dyDescent="0.2">
      <c r="A18092" s="4"/>
    </row>
    <row r="18093" spans="1:1" x14ac:dyDescent="0.2">
      <c r="A18093" s="4"/>
    </row>
    <row r="18094" spans="1:1" x14ac:dyDescent="0.2">
      <c r="A18094" s="4"/>
    </row>
    <row r="18095" spans="1:1" x14ac:dyDescent="0.2">
      <c r="A18095" s="4"/>
    </row>
    <row r="18096" spans="1:1" x14ac:dyDescent="0.2">
      <c r="A18096" s="4"/>
    </row>
    <row r="18097" spans="1:1" x14ac:dyDescent="0.2">
      <c r="A18097" s="4"/>
    </row>
    <row r="18098" spans="1:1" x14ac:dyDescent="0.2">
      <c r="A18098" s="4"/>
    </row>
    <row r="18099" spans="1:1" x14ac:dyDescent="0.2">
      <c r="A18099" s="4"/>
    </row>
    <row r="18100" spans="1:1" x14ac:dyDescent="0.2">
      <c r="A18100" s="4"/>
    </row>
    <row r="18101" spans="1:1" x14ac:dyDescent="0.2">
      <c r="A18101" s="4"/>
    </row>
    <row r="18102" spans="1:1" x14ac:dyDescent="0.2">
      <c r="A18102" s="4"/>
    </row>
    <row r="18103" spans="1:1" x14ac:dyDescent="0.2">
      <c r="A18103" s="4"/>
    </row>
    <row r="18104" spans="1:1" x14ac:dyDescent="0.2">
      <c r="A18104" s="4"/>
    </row>
    <row r="18105" spans="1:1" x14ac:dyDescent="0.2">
      <c r="A18105" s="4"/>
    </row>
    <row r="18106" spans="1:1" x14ac:dyDescent="0.2">
      <c r="A18106" s="4"/>
    </row>
    <row r="18107" spans="1:1" x14ac:dyDescent="0.2">
      <c r="A18107" s="4"/>
    </row>
    <row r="18108" spans="1:1" x14ac:dyDescent="0.2">
      <c r="A18108" s="4"/>
    </row>
    <row r="18109" spans="1:1" x14ac:dyDescent="0.2">
      <c r="A18109" s="4"/>
    </row>
    <row r="18110" spans="1:1" x14ac:dyDescent="0.2">
      <c r="A18110" s="4"/>
    </row>
    <row r="18111" spans="1:1" x14ac:dyDescent="0.2">
      <c r="A18111" s="4"/>
    </row>
    <row r="18112" spans="1:1" x14ac:dyDescent="0.2">
      <c r="A18112" s="4"/>
    </row>
    <row r="18113" spans="1:1" x14ac:dyDescent="0.2">
      <c r="A18113" s="4"/>
    </row>
    <row r="18114" spans="1:1" x14ac:dyDescent="0.2">
      <c r="A18114" s="4"/>
    </row>
    <row r="18115" spans="1:1" x14ac:dyDescent="0.2">
      <c r="A18115" s="4"/>
    </row>
    <row r="18116" spans="1:1" x14ac:dyDescent="0.2">
      <c r="A18116" s="4"/>
    </row>
    <row r="18117" spans="1:1" x14ac:dyDescent="0.2">
      <c r="A18117" s="4"/>
    </row>
    <row r="18118" spans="1:1" x14ac:dyDescent="0.2">
      <c r="A18118" s="4"/>
    </row>
    <row r="18119" spans="1:1" x14ac:dyDescent="0.2">
      <c r="A18119" s="4"/>
    </row>
    <row r="18120" spans="1:1" x14ac:dyDescent="0.2">
      <c r="A18120" s="4"/>
    </row>
    <row r="18121" spans="1:1" x14ac:dyDescent="0.2">
      <c r="A18121" s="4"/>
    </row>
    <row r="18122" spans="1:1" x14ac:dyDescent="0.2">
      <c r="A18122" s="4"/>
    </row>
    <row r="18123" spans="1:1" x14ac:dyDescent="0.2">
      <c r="A18123" s="4"/>
    </row>
    <row r="18124" spans="1:1" x14ac:dyDescent="0.2">
      <c r="A18124" s="4"/>
    </row>
    <row r="18125" spans="1:1" x14ac:dyDescent="0.2">
      <c r="A18125" s="4"/>
    </row>
    <row r="18126" spans="1:1" x14ac:dyDescent="0.2">
      <c r="A18126" s="4"/>
    </row>
    <row r="18127" spans="1:1" x14ac:dyDescent="0.2">
      <c r="A18127" s="4"/>
    </row>
    <row r="18128" spans="1:1" x14ac:dyDescent="0.2">
      <c r="A18128" s="4"/>
    </row>
    <row r="18129" spans="1:1" x14ac:dyDescent="0.2">
      <c r="A18129" s="4"/>
    </row>
    <row r="18130" spans="1:1" x14ac:dyDescent="0.2">
      <c r="A18130" s="4"/>
    </row>
    <row r="18131" spans="1:1" x14ac:dyDescent="0.2">
      <c r="A18131" s="4"/>
    </row>
    <row r="18132" spans="1:1" x14ac:dyDescent="0.2">
      <c r="A18132" s="4"/>
    </row>
    <row r="18133" spans="1:1" x14ac:dyDescent="0.2">
      <c r="A18133" s="4"/>
    </row>
    <row r="18134" spans="1:1" x14ac:dyDescent="0.2">
      <c r="A18134" s="4"/>
    </row>
    <row r="18135" spans="1:1" x14ac:dyDescent="0.2">
      <c r="A18135" s="4"/>
    </row>
    <row r="18136" spans="1:1" x14ac:dyDescent="0.2">
      <c r="A18136" s="4"/>
    </row>
    <row r="18137" spans="1:1" x14ac:dyDescent="0.2">
      <c r="A18137" s="4"/>
    </row>
    <row r="18138" spans="1:1" x14ac:dyDescent="0.2">
      <c r="A18138" s="4"/>
    </row>
    <row r="18139" spans="1:1" x14ac:dyDescent="0.2">
      <c r="A18139" s="4"/>
    </row>
    <row r="18140" spans="1:1" x14ac:dyDescent="0.2">
      <c r="A18140" s="4"/>
    </row>
    <row r="18141" spans="1:1" x14ac:dyDescent="0.2">
      <c r="A18141" s="4"/>
    </row>
    <row r="18142" spans="1:1" x14ac:dyDescent="0.2">
      <c r="A18142" s="4"/>
    </row>
    <row r="18143" spans="1:1" x14ac:dyDescent="0.2">
      <c r="A18143" s="4"/>
    </row>
    <row r="18144" spans="1:1" x14ac:dyDescent="0.2">
      <c r="A18144" s="4"/>
    </row>
    <row r="18145" spans="1:1" x14ac:dyDescent="0.2">
      <c r="A18145" s="4"/>
    </row>
    <row r="18146" spans="1:1" x14ac:dyDescent="0.2">
      <c r="A18146" s="4"/>
    </row>
    <row r="18147" spans="1:1" x14ac:dyDescent="0.2">
      <c r="A18147" s="4"/>
    </row>
    <row r="18148" spans="1:1" x14ac:dyDescent="0.2">
      <c r="A18148" s="4"/>
    </row>
    <row r="18149" spans="1:1" x14ac:dyDescent="0.2">
      <c r="A18149" s="4"/>
    </row>
    <row r="18150" spans="1:1" x14ac:dyDescent="0.2">
      <c r="A18150" s="4"/>
    </row>
    <row r="18151" spans="1:1" x14ac:dyDescent="0.2">
      <c r="A18151" s="4"/>
    </row>
    <row r="18152" spans="1:1" x14ac:dyDescent="0.2">
      <c r="A18152" s="4"/>
    </row>
    <row r="18153" spans="1:1" x14ac:dyDescent="0.2">
      <c r="A18153" s="4"/>
    </row>
    <row r="18154" spans="1:1" x14ac:dyDescent="0.2">
      <c r="A18154" s="4"/>
    </row>
    <row r="18155" spans="1:1" x14ac:dyDescent="0.2">
      <c r="A18155" s="4"/>
    </row>
    <row r="18156" spans="1:1" x14ac:dyDescent="0.2">
      <c r="A18156" s="4"/>
    </row>
    <row r="18157" spans="1:1" x14ac:dyDescent="0.2">
      <c r="A18157" s="4"/>
    </row>
    <row r="18158" spans="1:1" x14ac:dyDescent="0.2">
      <c r="A18158" s="4"/>
    </row>
    <row r="18159" spans="1:1" x14ac:dyDescent="0.2">
      <c r="A18159" s="4"/>
    </row>
    <row r="18160" spans="1:1" x14ac:dyDescent="0.2">
      <c r="A18160" s="4"/>
    </row>
    <row r="18161" spans="1:1" x14ac:dyDescent="0.2">
      <c r="A18161" s="4"/>
    </row>
    <row r="18162" spans="1:1" x14ac:dyDescent="0.2">
      <c r="A18162" s="4"/>
    </row>
    <row r="18163" spans="1:1" x14ac:dyDescent="0.2">
      <c r="A18163" s="4"/>
    </row>
    <row r="18164" spans="1:1" x14ac:dyDescent="0.2">
      <c r="A18164" s="4"/>
    </row>
    <row r="18165" spans="1:1" x14ac:dyDescent="0.2">
      <c r="A18165" s="4"/>
    </row>
    <row r="18166" spans="1:1" x14ac:dyDescent="0.2">
      <c r="A18166" s="4"/>
    </row>
    <row r="18167" spans="1:1" x14ac:dyDescent="0.2">
      <c r="A18167" s="4"/>
    </row>
    <row r="18168" spans="1:1" x14ac:dyDescent="0.2">
      <c r="A18168" s="4"/>
    </row>
    <row r="18169" spans="1:1" x14ac:dyDescent="0.2">
      <c r="A18169" s="4"/>
    </row>
    <row r="18170" spans="1:1" x14ac:dyDescent="0.2">
      <c r="A18170" s="4"/>
    </row>
    <row r="18171" spans="1:1" x14ac:dyDescent="0.2">
      <c r="A18171" s="4"/>
    </row>
    <row r="18172" spans="1:1" x14ac:dyDescent="0.2">
      <c r="A18172" s="4"/>
    </row>
    <row r="18173" spans="1:1" x14ac:dyDescent="0.2">
      <c r="A18173" s="4"/>
    </row>
    <row r="18174" spans="1:1" x14ac:dyDescent="0.2">
      <c r="A18174" s="4"/>
    </row>
    <row r="18175" spans="1:1" x14ac:dyDescent="0.2">
      <c r="A18175" s="4"/>
    </row>
    <row r="18176" spans="1:1" x14ac:dyDescent="0.2">
      <c r="A18176" s="4"/>
    </row>
    <row r="18177" spans="1:1" x14ac:dyDescent="0.2">
      <c r="A18177" s="4"/>
    </row>
    <row r="18178" spans="1:1" x14ac:dyDescent="0.2">
      <c r="A18178" s="4"/>
    </row>
    <row r="18179" spans="1:1" x14ac:dyDescent="0.2">
      <c r="A18179" s="4"/>
    </row>
    <row r="18180" spans="1:1" x14ac:dyDescent="0.2">
      <c r="A18180" s="4"/>
    </row>
    <row r="18181" spans="1:1" x14ac:dyDescent="0.2">
      <c r="A18181" s="4"/>
    </row>
    <row r="18182" spans="1:1" x14ac:dyDescent="0.2">
      <c r="A18182" s="4"/>
    </row>
    <row r="18183" spans="1:1" x14ac:dyDescent="0.2">
      <c r="A18183" s="4"/>
    </row>
    <row r="18184" spans="1:1" x14ac:dyDescent="0.2">
      <c r="A18184" s="4"/>
    </row>
    <row r="18185" spans="1:1" x14ac:dyDescent="0.2">
      <c r="A18185" s="4"/>
    </row>
    <row r="18186" spans="1:1" x14ac:dyDescent="0.2">
      <c r="A18186" s="4"/>
    </row>
    <row r="18187" spans="1:1" x14ac:dyDescent="0.2">
      <c r="A18187" s="4"/>
    </row>
    <row r="18188" spans="1:1" x14ac:dyDescent="0.2">
      <c r="A18188" s="4"/>
    </row>
    <row r="18189" spans="1:1" x14ac:dyDescent="0.2">
      <c r="A18189" s="4"/>
    </row>
    <row r="18190" spans="1:1" x14ac:dyDescent="0.2">
      <c r="A18190" s="4"/>
    </row>
    <row r="18191" spans="1:1" x14ac:dyDescent="0.2">
      <c r="A18191" s="4"/>
    </row>
    <row r="18192" spans="1:1" x14ac:dyDescent="0.2">
      <c r="A18192" s="4"/>
    </row>
    <row r="18193" spans="1:1" x14ac:dyDescent="0.2">
      <c r="A18193" s="4"/>
    </row>
    <row r="18194" spans="1:1" x14ac:dyDescent="0.2">
      <c r="A18194" s="4"/>
    </row>
    <row r="18195" spans="1:1" x14ac:dyDescent="0.2">
      <c r="A18195" s="4"/>
    </row>
    <row r="18196" spans="1:1" x14ac:dyDescent="0.2">
      <c r="A18196" s="4"/>
    </row>
    <row r="18197" spans="1:1" x14ac:dyDescent="0.2">
      <c r="A18197" s="4"/>
    </row>
    <row r="18198" spans="1:1" x14ac:dyDescent="0.2">
      <c r="A18198" s="4"/>
    </row>
    <row r="18199" spans="1:1" x14ac:dyDescent="0.2">
      <c r="A18199" s="4"/>
    </row>
    <row r="18200" spans="1:1" x14ac:dyDescent="0.2">
      <c r="A18200" s="4"/>
    </row>
    <row r="18201" spans="1:1" x14ac:dyDescent="0.2">
      <c r="A18201" s="4"/>
    </row>
    <row r="18202" spans="1:1" x14ac:dyDescent="0.2">
      <c r="A18202" s="4"/>
    </row>
    <row r="18203" spans="1:1" x14ac:dyDescent="0.2">
      <c r="A18203" s="4"/>
    </row>
    <row r="18204" spans="1:1" x14ac:dyDescent="0.2">
      <c r="A18204" s="4"/>
    </row>
    <row r="18205" spans="1:1" x14ac:dyDescent="0.2">
      <c r="A18205" s="4"/>
    </row>
    <row r="18206" spans="1:1" x14ac:dyDescent="0.2">
      <c r="A18206" s="4"/>
    </row>
    <row r="18207" spans="1:1" x14ac:dyDescent="0.2">
      <c r="A18207" s="4"/>
    </row>
    <row r="18208" spans="1:1" x14ac:dyDescent="0.2">
      <c r="A18208" s="4"/>
    </row>
    <row r="18209" spans="1:1" x14ac:dyDescent="0.2">
      <c r="A18209" s="4"/>
    </row>
    <row r="18210" spans="1:1" x14ac:dyDescent="0.2">
      <c r="A18210" s="4"/>
    </row>
    <row r="18211" spans="1:1" x14ac:dyDescent="0.2">
      <c r="A18211" s="4"/>
    </row>
    <row r="18212" spans="1:1" x14ac:dyDescent="0.2">
      <c r="A18212" s="4"/>
    </row>
    <row r="18213" spans="1:1" x14ac:dyDescent="0.2">
      <c r="A18213" s="4"/>
    </row>
    <row r="18214" spans="1:1" x14ac:dyDescent="0.2">
      <c r="A18214" s="4"/>
    </row>
    <row r="18215" spans="1:1" x14ac:dyDescent="0.2">
      <c r="A18215" s="4"/>
    </row>
    <row r="18216" spans="1:1" x14ac:dyDescent="0.2">
      <c r="A18216" s="4"/>
    </row>
    <row r="18217" spans="1:1" x14ac:dyDescent="0.2">
      <c r="A18217" s="4"/>
    </row>
    <row r="18218" spans="1:1" x14ac:dyDescent="0.2">
      <c r="A18218" s="4"/>
    </row>
    <row r="18219" spans="1:1" x14ac:dyDescent="0.2">
      <c r="A18219" s="4"/>
    </row>
    <row r="18220" spans="1:1" x14ac:dyDescent="0.2">
      <c r="A18220" s="4"/>
    </row>
    <row r="18221" spans="1:1" x14ac:dyDescent="0.2">
      <c r="A18221" s="4"/>
    </row>
    <row r="18222" spans="1:1" x14ac:dyDescent="0.2">
      <c r="A18222" s="4"/>
    </row>
    <row r="18223" spans="1:1" x14ac:dyDescent="0.2">
      <c r="A18223" s="4"/>
    </row>
    <row r="18224" spans="1:1" x14ac:dyDescent="0.2">
      <c r="A18224" s="4"/>
    </row>
    <row r="18225" spans="1:1" x14ac:dyDescent="0.2">
      <c r="A18225" s="4"/>
    </row>
    <row r="18226" spans="1:1" x14ac:dyDescent="0.2">
      <c r="A18226" s="4"/>
    </row>
    <row r="18227" spans="1:1" x14ac:dyDescent="0.2">
      <c r="A18227" s="4"/>
    </row>
    <row r="18228" spans="1:1" x14ac:dyDescent="0.2">
      <c r="A18228" s="4"/>
    </row>
    <row r="18229" spans="1:1" x14ac:dyDescent="0.2">
      <c r="A18229" s="4"/>
    </row>
    <row r="18230" spans="1:1" x14ac:dyDescent="0.2">
      <c r="A18230" s="4"/>
    </row>
    <row r="18231" spans="1:1" x14ac:dyDescent="0.2">
      <c r="A18231" s="4"/>
    </row>
    <row r="18232" spans="1:1" x14ac:dyDescent="0.2">
      <c r="A18232" s="4"/>
    </row>
    <row r="18233" spans="1:1" x14ac:dyDescent="0.2">
      <c r="A18233" s="4"/>
    </row>
    <row r="18234" spans="1:1" x14ac:dyDescent="0.2">
      <c r="A18234" s="4"/>
    </row>
    <row r="18235" spans="1:1" x14ac:dyDescent="0.2">
      <c r="A18235" s="4"/>
    </row>
    <row r="18236" spans="1:1" x14ac:dyDescent="0.2">
      <c r="A18236" s="4"/>
    </row>
    <row r="18237" spans="1:1" x14ac:dyDescent="0.2">
      <c r="A18237" s="4"/>
    </row>
    <row r="18238" spans="1:1" x14ac:dyDescent="0.2">
      <c r="A18238" s="4"/>
    </row>
    <row r="18239" spans="1:1" x14ac:dyDescent="0.2">
      <c r="A18239" s="4"/>
    </row>
    <row r="18240" spans="1:1" x14ac:dyDescent="0.2">
      <c r="A18240" s="4"/>
    </row>
    <row r="18241" spans="1:1" x14ac:dyDescent="0.2">
      <c r="A18241" s="4"/>
    </row>
    <row r="18242" spans="1:1" x14ac:dyDescent="0.2">
      <c r="A18242" s="4"/>
    </row>
    <row r="18243" spans="1:1" x14ac:dyDescent="0.2">
      <c r="A18243" s="4"/>
    </row>
    <row r="18244" spans="1:1" x14ac:dyDescent="0.2">
      <c r="A18244" s="4"/>
    </row>
    <row r="18245" spans="1:1" x14ac:dyDescent="0.2">
      <c r="A18245" s="4"/>
    </row>
    <row r="18246" spans="1:1" x14ac:dyDescent="0.2">
      <c r="A18246" s="4"/>
    </row>
    <row r="18247" spans="1:1" x14ac:dyDescent="0.2">
      <c r="A18247" s="4"/>
    </row>
    <row r="18248" spans="1:1" x14ac:dyDescent="0.2">
      <c r="A18248" s="4"/>
    </row>
    <row r="18249" spans="1:1" x14ac:dyDescent="0.2">
      <c r="A18249" s="4"/>
    </row>
    <row r="18250" spans="1:1" x14ac:dyDescent="0.2">
      <c r="A18250" s="4"/>
    </row>
    <row r="18251" spans="1:1" x14ac:dyDescent="0.2">
      <c r="A18251" s="4"/>
    </row>
    <row r="18252" spans="1:1" x14ac:dyDescent="0.2">
      <c r="A18252" s="4"/>
    </row>
    <row r="18253" spans="1:1" x14ac:dyDescent="0.2">
      <c r="A18253" s="4"/>
    </row>
    <row r="18254" spans="1:1" x14ac:dyDescent="0.2">
      <c r="A18254" s="4"/>
    </row>
    <row r="18255" spans="1:1" x14ac:dyDescent="0.2">
      <c r="A18255" s="4"/>
    </row>
    <row r="18256" spans="1:1" x14ac:dyDescent="0.2">
      <c r="A18256" s="4"/>
    </row>
    <row r="18257" spans="1:1" x14ac:dyDescent="0.2">
      <c r="A18257" s="4"/>
    </row>
    <row r="18258" spans="1:1" x14ac:dyDescent="0.2">
      <c r="A18258" s="4"/>
    </row>
    <row r="18259" spans="1:1" x14ac:dyDescent="0.2">
      <c r="A18259" s="4"/>
    </row>
    <row r="18260" spans="1:1" x14ac:dyDescent="0.2">
      <c r="A18260" s="4"/>
    </row>
    <row r="18261" spans="1:1" x14ac:dyDescent="0.2">
      <c r="A18261" s="4"/>
    </row>
    <row r="18262" spans="1:1" x14ac:dyDescent="0.2">
      <c r="A18262" s="4"/>
    </row>
    <row r="18263" spans="1:1" x14ac:dyDescent="0.2">
      <c r="A18263" s="4"/>
    </row>
    <row r="18264" spans="1:1" x14ac:dyDescent="0.2">
      <c r="A18264" s="4"/>
    </row>
    <row r="18265" spans="1:1" x14ac:dyDescent="0.2">
      <c r="A18265" s="4"/>
    </row>
    <row r="18266" spans="1:1" x14ac:dyDescent="0.2">
      <c r="A18266" s="4"/>
    </row>
    <row r="18267" spans="1:1" x14ac:dyDescent="0.2">
      <c r="A18267" s="4"/>
    </row>
    <row r="18268" spans="1:1" x14ac:dyDescent="0.2">
      <c r="A18268" s="4"/>
    </row>
    <row r="18269" spans="1:1" x14ac:dyDescent="0.2">
      <c r="A18269" s="4"/>
    </row>
    <row r="18270" spans="1:1" x14ac:dyDescent="0.2">
      <c r="A18270" s="4"/>
    </row>
    <row r="18271" spans="1:1" x14ac:dyDescent="0.2">
      <c r="A18271" s="4"/>
    </row>
    <row r="18272" spans="1:1" x14ac:dyDescent="0.2">
      <c r="A18272" s="4"/>
    </row>
    <row r="18273" spans="1:1" x14ac:dyDescent="0.2">
      <c r="A18273" s="4"/>
    </row>
    <row r="18274" spans="1:1" x14ac:dyDescent="0.2">
      <c r="A18274" s="4"/>
    </row>
    <row r="18275" spans="1:1" x14ac:dyDescent="0.2">
      <c r="A18275" s="4"/>
    </row>
    <row r="18276" spans="1:1" x14ac:dyDescent="0.2">
      <c r="A18276" s="4"/>
    </row>
    <row r="18277" spans="1:1" x14ac:dyDescent="0.2">
      <c r="A18277" s="4"/>
    </row>
    <row r="18278" spans="1:1" x14ac:dyDescent="0.2">
      <c r="A18278" s="4"/>
    </row>
    <row r="18279" spans="1:1" x14ac:dyDescent="0.2">
      <c r="A18279" s="4"/>
    </row>
    <row r="18280" spans="1:1" x14ac:dyDescent="0.2">
      <c r="A18280" s="4"/>
    </row>
    <row r="18281" spans="1:1" x14ac:dyDescent="0.2">
      <c r="A18281" s="4"/>
    </row>
    <row r="18282" spans="1:1" x14ac:dyDescent="0.2">
      <c r="A18282" s="4"/>
    </row>
    <row r="18283" spans="1:1" x14ac:dyDescent="0.2">
      <c r="A18283" s="4"/>
    </row>
    <row r="18284" spans="1:1" x14ac:dyDescent="0.2">
      <c r="A18284" s="4"/>
    </row>
    <row r="18285" spans="1:1" x14ac:dyDescent="0.2">
      <c r="A18285" s="4"/>
    </row>
    <row r="18286" spans="1:1" x14ac:dyDescent="0.2">
      <c r="A18286" s="4"/>
    </row>
    <row r="18287" spans="1:1" x14ac:dyDescent="0.2">
      <c r="A18287" s="4"/>
    </row>
    <row r="18288" spans="1:1" x14ac:dyDescent="0.2">
      <c r="A18288" s="4"/>
    </row>
    <row r="18289" spans="1:1" x14ac:dyDescent="0.2">
      <c r="A18289" s="4"/>
    </row>
    <row r="18290" spans="1:1" x14ac:dyDescent="0.2">
      <c r="A18290" s="4"/>
    </row>
    <row r="18291" spans="1:1" x14ac:dyDescent="0.2">
      <c r="A18291" s="4"/>
    </row>
    <row r="18292" spans="1:1" x14ac:dyDescent="0.2">
      <c r="A18292" s="4"/>
    </row>
    <row r="18293" spans="1:1" x14ac:dyDescent="0.2">
      <c r="A18293" s="4"/>
    </row>
    <row r="18294" spans="1:1" x14ac:dyDescent="0.2">
      <c r="A18294" s="4"/>
    </row>
    <row r="18295" spans="1:1" x14ac:dyDescent="0.2">
      <c r="A18295" s="4"/>
    </row>
    <row r="18296" spans="1:1" x14ac:dyDescent="0.2">
      <c r="A18296" s="4"/>
    </row>
    <row r="18297" spans="1:1" x14ac:dyDescent="0.2">
      <c r="A18297" s="4"/>
    </row>
    <row r="18298" spans="1:1" x14ac:dyDescent="0.2">
      <c r="A18298" s="4"/>
    </row>
    <row r="18299" spans="1:1" x14ac:dyDescent="0.2">
      <c r="A18299" s="4"/>
    </row>
    <row r="18300" spans="1:1" x14ac:dyDescent="0.2">
      <c r="A18300" s="4"/>
    </row>
    <row r="18301" spans="1:1" x14ac:dyDescent="0.2">
      <c r="A18301" s="4"/>
    </row>
    <row r="18302" spans="1:1" x14ac:dyDescent="0.2">
      <c r="A18302" s="4"/>
    </row>
    <row r="18303" spans="1:1" x14ac:dyDescent="0.2">
      <c r="A18303" s="4"/>
    </row>
    <row r="18304" spans="1:1" x14ac:dyDescent="0.2">
      <c r="A18304" s="4"/>
    </row>
    <row r="18305" spans="1:1" x14ac:dyDescent="0.2">
      <c r="A18305" s="4"/>
    </row>
    <row r="18306" spans="1:1" x14ac:dyDescent="0.2">
      <c r="A18306" s="4"/>
    </row>
    <row r="18307" spans="1:1" x14ac:dyDescent="0.2">
      <c r="A18307" s="4"/>
    </row>
    <row r="18308" spans="1:1" x14ac:dyDescent="0.2">
      <c r="A18308" s="4"/>
    </row>
    <row r="18309" spans="1:1" x14ac:dyDescent="0.2">
      <c r="A18309" s="4"/>
    </row>
    <row r="18310" spans="1:1" x14ac:dyDescent="0.2">
      <c r="A18310" s="4"/>
    </row>
    <row r="18311" spans="1:1" x14ac:dyDescent="0.2">
      <c r="A18311" s="4"/>
    </row>
    <row r="18312" spans="1:1" x14ac:dyDescent="0.2">
      <c r="A18312" s="4"/>
    </row>
    <row r="18313" spans="1:1" x14ac:dyDescent="0.2">
      <c r="A18313" s="4"/>
    </row>
    <row r="18314" spans="1:1" x14ac:dyDescent="0.2">
      <c r="A18314" s="4"/>
    </row>
    <row r="18315" spans="1:1" x14ac:dyDescent="0.2">
      <c r="A18315" s="4"/>
    </row>
    <row r="18316" spans="1:1" x14ac:dyDescent="0.2">
      <c r="A18316" s="4"/>
    </row>
    <row r="18317" spans="1:1" x14ac:dyDescent="0.2">
      <c r="A18317" s="4"/>
    </row>
    <row r="18318" spans="1:1" x14ac:dyDescent="0.2">
      <c r="A18318" s="4"/>
    </row>
    <row r="18319" spans="1:1" x14ac:dyDescent="0.2">
      <c r="A18319" s="4"/>
    </row>
    <row r="18320" spans="1:1" x14ac:dyDescent="0.2">
      <c r="A18320" s="4"/>
    </row>
    <row r="18321" spans="1:1" x14ac:dyDescent="0.2">
      <c r="A18321" s="4"/>
    </row>
    <row r="18322" spans="1:1" x14ac:dyDescent="0.2">
      <c r="A18322" s="4"/>
    </row>
    <row r="18323" spans="1:1" x14ac:dyDescent="0.2">
      <c r="A18323" s="4"/>
    </row>
    <row r="18324" spans="1:1" x14ac:dyDescent="0.2">
      <c r="A18324" s="4"/>
    </row>
    <row r="18325" spans="1:1" x14ac:dyDescent="0.2">
      <c r="A18325" s="4"/>
    </row>
    <row r="18326" spans="1:1" x14ac:dyDescent="0.2">
      <c r="A18326" s="4"/>
    </row>
    <row r="18327" spans="1:1" x14ac:dyDescent="0.2">
      <c r="A18327" s="4"/>
    </row>
    <row r="18328" spans="1:1" x14ac:dyDescent="0.2">
      <c r="A18328" s="4"/>
    </row>
    <row r="18329" spans="1:1" x14ac:dyDescent="0.2">
      <c r="A18329" s="4"/>
    </row>
    <row r="18330" spans="1:1" x14ac:dyDescent="0.2">
      <c r="A18330" s="4"/>
    </row>
    <row r="18331" spans="1:1" x14ac:dyDescent="0.2">
      <c r="A18331" s="4"/>
    </row>
    <row r="18332" spans="1:1" x14ac:dyDescent="0.2">
      <c r="A18332" s="4"/>
    </row>
    <row r="18333" spans="1:1" x14ac:dyDescent="0.2">
      <c r="A18333" s="4"/>
    </row>
    <row r="18334" spans="1:1" x14ac:dyDescent="0.2">
      <c r="A18334" s="4"/>
    </row>
    <row r="18335" spans="1:1" x14ac:dyDescent="0.2">
      <c r="A18335" s="4"/>
    </row>
    <row r="18336" spans="1:1" x14ac:dyDescent="0.2">
      <c r="A18336" s="4"/>
    </row>
    <row r="18337" spans="1:1" x14ac:dyDescent="0.2">
      <c r="A18337" s="4"/>
    </row>
    <row r="18338" spans="1:1" x14ac:dyDescent="0.2">
      <c r="A18338" s="4"/>
    </row>
    <row r="18339" spans="1:1" x14ac:dyDescent="0.2">
      <c r="A18339" s="4"/>
    </row>
    <row r="18340" spans="1:1" x14ac:dyDescent="0.2">
      <c r="A18340" s="4"/>
    </row>
    <row r="18341" spans="1:1" x14ac:dyDescent="0.2">
      <c r="A18341" s="4"/>
    </row>
    <row r="18342" spans="1:1" x14ac:dyDescent="0.2">
      <c r="A18342" s="4"/>
    </row>
    <row r="18343" spans="1:1" x14ac:dyDescent="0.2">
      <c r="A18343" s="4"/>
    </row>
    <row r="18344" spans="1:1" x14ac:dyDescent="0.2">
      <c r="A18344" s="4"/>
    </row>
    <row r="18345" spans="1:1" x14ac:dyDescent="0.2">
      <c r="A18345" s="4"/>
    </row>
    <row r="18346" spans="1:1" x14ac:dyDescent="0.2">
      <c r="A18346" s="4"/>
    </row>
    <row r="18347" spans="1:1" x14ac:dyDescent="0.2">
      <c r="A18347" s="4"/>
    </row>
    <row r="18348" spans="1:1" x14ac:dyDescent="0.2">
      <c r="A18348" s="4"/>
    </row>
    <row r="18349" spans="1:1" x14ac:dyDescent="0.2">
      <c r="A18349" s="4"/>
    </row>
    <row r="18350" spans="1:1" x14ac:dyDescent="0.2">
      <c r="A18350" s="4"/>
    </row>
    <row r="18351" spans="1:1" x14ac:dyDescent="0.2">
      <c r="A18351" s="4"/>
    </row>
    <row r="18352" spans="1:1" x14ac:dyDescent="0.2">
      <c r="A18352" s="4"/>
    </row>
    <row r="18353" spans="1:1" x14ac:dyDescent="0.2">
      <c r="A18353" s="4"/>
    </row>
    <row r="18354" spans="1:1" x14ac:dyDescent="0.2">
      <c r="A18354" s="4"/>
    </row>
    <row r="18355" spans="1:1" x14ac:dyDescent="0.2">
      <c r="A18355" s="4"/>
    </row>
    <row r="18356" spans="1:1" x14ac:dyDescent="0.2">
      <c r="A18356" s="4"/>
    </row>
    <row r="18357" spans="1:1" x14ac:dyDescent="0.2">
      <c r="A18357" s="4"/>
    </row>
    <row r="18358" spans="1:1" x14ac:dyDescent="0.2">
      <c r="A18358" s="4"/>
    </row>
    <row r="18359" spans="1:1" x14ac:dyDescent="0.2">
      <c r="A18359" s="4"/>
    </row>
    <row r="18360" spans="1:1" x14ac:dyDescent="0.2">
      <c r="A18360" s="4"/>
    </row>
    <row r="18361" spans="1:1" x14ac:dyDescent="0.2">
      <c r="A18361" s="4"/>
    </row>
    <row r="18362" spans="1:1" x14ac:dyDescent="0.2">
      <c r="A18362" s="4"/>
    </row>
    <row r="18363" spans="1:1" x14ac:dyDescent="0.2">
      <c r="A18363" s="4"/>
    </row>
    <row r="18364" spans="1:1" x14ac:dyDescent="0.2">
      <c r="A18364" s="4"/>
    </row>
    <row r="18365" spans="1:1" x14ac:dyDescent="0.2">
      <c r="A18365" s="4"/>
    </row>
    <row r="18366" spans="1:1" x14ac:dyDescent="0.2">
      <c r="A18366" s="4"/>
    </row>
    <row r="18367" spans="1:1" x14ac:dyDescent="0.2">
      <c r="A18367" s="4"/>
    </row>
    <row r="18368" spans="1:1" x14ac:dyDescent="0.2">
      <c r="A18368" s="4"/>
    </row>
    <row r="18369" spans="1:1" x14ac:dyDescent="0.2">
      <c r="A18369" s="4"/>
    </row>
    <row r="18370" spans="1:1" x14ac:dyDescent="0.2">
      <c r="A18370" s="4"/>
    </row>
    <row r="18371" spans="1:1" x14ac:dyDescent="0.2">
      <c r="A18371" s="4"/>
    </row>
    <row r="18372" spans="1:1" x14ac:dyDescent="0.2">
      <c r="A18372" s="4"/>
    </row>
    <row r="18373" spans="1:1" x14ac:dyDescent="0.2">
      <c r="A18373" s="4"/>
    </row>
    <row r="18374" spans="1:1" x14ac:dyDescent="0.2">
      <c r="A18374" s="4"/>
    </row>
    <row r="18375" spans="1:1" x14ac:dyDescent="0.2">
      <c r="A18375" s="4"/>
    </row>
    <row r="18376" spans="1:1" x14ac:dyDescent="0.2">
      <c r="A18376" s="4"/>
    </row>
    <row r="18377" spans="1:1" x14ac:dyDescent="0.2">
      <c r="A18377" s="4"/>
    </row>
    <row r="18378" spans="1:1" x14ac:dyDescent="0.2">
      <c r="A18378" s="4"/>
    </row>
    <row r="18379" spans="1:1" x14ac:dyDescent="0.2">
      <c r="A18379" s="4"/>
    </row>
    <row r="18380" spans="1:1" x14ac:dyDescent="0.2">
      <c r="A18380" s="4"/>
    </row>
    <row r="18381" spans="1:1" x14ac:dyDescent="0.2">
      <c r="A18381" s="4"/>
    </row>
    <row r="18382" spans="1:1" x14ac:dyDescent="0.2">
      <c r="A18382" s="4"/>
    </row>
    <row r="18383" spans="1:1" x14ac:dyDescent="0.2">
      <c r="A18383" s="4"/>
    </row>
    <row r="18384" spans="1:1" x14ac:dyDescent="0.2">
      <c r="A18384" s="4"/>
    </row>
    <row r="18385" spans="1:1" x14ac:dyDescent="0.2">
      <c r="A18385" s="4"/>
    </row>
    <row r="18386" spans="1:1" x14ac:dyDescent="0.2">
      <c r="A18386" s="4"/>
    </row>
    <row r="18387" spans="1:1" x14ac:dyDescent="0.2">
      <c r="A18387" s="4"/>
    </row>
    <row r="18388" spans="1:1" x14ac:dyDescent="0.2">
      <c r="A18388" s="4"/>
    </row>
    <row r="18389" spans="1:1" x14ac:dyDescent="0.2">
      <c r="A18389" s="4"/>
    </row>
    <row r="18390" spans="1:1" x14ac:dyDescent="0.2">
      <c r="A18390" s="4"/>
    </row>
    <row r="18391" spans="1:1" x14ac:dyDescent="0.2">
      <c r="A18391" s="4"/>
    </row>
    <row r="18392" spans="1:1" x14ac:dyDescent="0.2">
      <c r="A18392" s="4"/>
    </row>
    <row r="18393" spans="1:1" x14ac:dyDescent="0.2">
      <c r="A18393" s="4"/>
    </row>
    <row r="18394" spans="1:1" x14ac:dyDescent="0.2">
      <c r="A18394" s="4"/>
    </row>
    <row r="18395" spans="1:1" x14ac:dyDescent="0.2">
      <c r="A18395" s="4"/>
    </row>
    <row r="18396" spans="1:1" x14ac:dyDescent="0.2">
      <c r="A18396" s="4"/>
    </row>
    <row r="18397" spans="1:1" x14ac:dyDescent="0.2">
      <c r="A18397" s="4"/>
    </row>
    <row r="18398" spans="1:1" x14ac:dyDescent="0.2">
      <c r="A18398" s="4"/>
    </row>
    <row r="18399" spans="1:1" x14ac:dyDescent="0.2">
      <c r="A18399" s="4"/>
    </row>
    <row r="18400" spans="1:1" x14ac:dyDescent="0.2">
      <c r="A18400" s="4"/>
    </row>
    <row r="18401" spans="1:1" x14ac:dyDescent="0.2">
      <c r="A18401" s="4"/>
    </row>
    <row r="18402" spans="1:1" x14ac:dyDescent="0.2">
      <c r="A18402" s="4"/>
    </row>
    <row r="18403" spans="1:1" x14ac:dyDescent="0.2">
      <c r="A18403" s="4"/>
    </row>
    <row r="18404" spans="1:1" x14ac:dyDescent="0.2">
      <c r="A18404" s="4"/>
    </row>
    <row r="18405" spans="1:1" x14ac:dyDescent="0.2">
      <c r="A18405" s="4"/>
    </row>
    <row r="18406" spans="1:1" x14ac:dyDescent="0.2">
      <c r="A18406" s="4"/>
    </row>
    <row r="18407" spans="1:1" x14ac:dyDescent="0.2">
      <c r="A18407" s="4"/>
    </row>
    <row r="18408" spans="1:1" x14ac:dyDescent="0.2">
      <c r="A18408" s="4"/>
    </row>
    <row r="18409" spans="1:1" x14ac:dyDescent="0.2">
      <c r="A18409" s="4"/>
    </row>
    <row r="18410" spans="1:1" x14ac:dyDescent="0.2">
      <c r="A18410" s="4"/>
    </row>
    <row r="18411" spans="1:1" x14ac:dyDescent="0.2">
      <c r="A18411" s="4"/>
    </row>
    <row r="18412" spans="1:1" x14ac:dyDescent="0.2">
      <c r="A18412" s="4"/>
    </row>
    <row r="18413" spans="1:1" x14ac:dyDescent="0.2">
      <c r="A18413" s="4"/>
    </row>
    <row r="18414" spans="1:1" x14ac:dyDescent="0.2">
      <c r="A18414" s="4"/>
    </row>
    <row r="18415" spans="1:1" x14ac:dyDescent="0.2">
      <c r="A18415" s="4"/>
    </row>
    <row r="18416" spans="1:1" x14ac:dyDescent="0.2">
      <c r="A18416" s="4"/>
    </row>
    <row r="18417" spans="1:1" x14ac:dyDescent="0.2">
      <c r="A18417" s="4"/>
    </row>
    <row r="18418" spans="1:1" x14ac:dyDescent="0.2">
      <c r="A18418" s="4"/>
    </row>
    <row r="18419" spans="1:1" x14ac:dyDescent="0.2">
      <c r="A18419" s="4"/>
    </row>
    <row r="18420" spans="1:1" x14ac:dyDescent="0.2">
      <c r="A18420" s="4"/>
    </row>
    <row r="18421" spans="1:1" x14ac:dyDescent="0.2">
      <c r="A18421" s="4"/>
    </row>
    <row r="18422" spans="1:1" x14ac:dyDescent="0.2">
      <c r="A18422" s="4"/>
    </row>
    <row r="18423" spans="1:1" x14ac:dyDescent="0.2">
      <c r="A18423" s="4"/>
    </row>
    <row r="18424" spans="1:1" x14ac:dyDescent="0.2">
      <c r="A18424" s="4"/>
    </row>
    <row r="18425" spans="1:1" x14ac:dyDescent="0.2">
      <c r="A18425" s="4"/>
    </row>
    <row r="18426" spans="1:1" x14ac:dyDescent="0.2">
      <c r="A18426" s="4"/>
    </row>
    <row r="18427" spans="1:1" x14ac:dyDescent="0.2">
      <c r="A18427" s="4"/>
    </row>
    <row r="18428" spans="1:1" x14ac:dyDescent="0.2">
      <c r="A18428" s="4"/>
    </row>
    <row r="18429" spans="1:1" x14ac:dyDescent="0.2">
      <c r="A18429" s="4"/>
    </row>
    <row r="18430" spans="1:1" x14ac:dyDescent="0.2">
      <c r="A18430" s="4"/>
    </row>
    <row r="18431" spans="1:1" x14ac:dyDescent="0.2">
      <c r="A18431" s="4"/>
    </row>
    <row r="18432" spans="1:1" x14ac:dyDescent="0.2">
      <c r="A18432" s="4"/>
    </row>
    <row r="18433" spans="1:1" x14ac:dyDescent="0.2">
      <c r="A18433" s="4"/>
    </row>
    <row r="18434" spans="1:1" x14ac:dyDescent="0.2">
      <c r="A18434" s="4"/>
    </row>
    <row r="18435" spans="1:1" x14ac:dyDescent="0.2">
      <c r="A18435" s="4"/>
    </row>
    <row r="18436" spans="1:1" x14ac:dyDescent="0.2">
      <c r="A18436" s="4"/>
    </row>
    <row r="18437" spans="1:1" x14ac:dyDescent="0.2">
      <c r="A18437" s="4"/>
    </row>
    <row r="18438" spans="1:1" x14ac:dyDescent="0.2">
      <c r="A18438" s="4"/>
    </row>
    <row r="18439" spans="1:1" x14ac:dyDescent="0.2">
      <c r="A18439" s="4"/>
    </row>
    <row r="18440" spans="1:1" x14ac:dyDescent="0.2">
      <c r="A18440" s="4"/>
    </row>
    <row r="18441" spans="1:1" x14ac:dyDescent="0.2">
      <c r="A18441" s="4"/>
    </row>
    <row r="18442" spans="1:1" x14ac:dyDescent="0.2">
      <c r="A18442" s="4"/>
    </row>
    <row r="18443" spans="1:1" x14ac:dyDescent="0.2">
      <c r="A18443" s="4"/>
    </row>
    <row r="18444" spans="1:1" x14ac:dyDescent="0.2">
      <c r="A18444" s="4"/>
    </row>
    <row r="18445" spans="1:1" x14ac:dyDescent="0.2">
      <c r="A18445" s="4"/>
    </row>
    <row r="18446" spans="1:1" x14ac:dyDescent="0.2">
      <c r="A18446" s="4"/>
    </row>
    <row r="18447" spans="1:1" x14ac:dyDescent="0.2">
      <c r="A18447" s="4"/>
    </row>
    <row r="18448" spans="1:1" x14ac:dyDescent="0.2">
      <c r="A18448" s="4"/>
    </row>
    <row r="18449" spans="1:1" x14ac:dyDescent="0.2">
      <c r="A18449" s="4"/>
    </row>
    <row r="18450" spans="1:1" x14ac:dyDescent="0.2">
      <c r="A18450" s="4"/>
    </row>
    <row r="18451" spans="1:1" x14ac:dyDescent="0.2">
      <c r="A18451" s="4"/>
    </row>
    <row r="18452" spans="1:1" x14ac:dyDescent="0.2">
      <c r="A18452" s="4"/>
    </row>
    <row r="18453" spans="1:1" x14ac:dyDescent="0.2">
      <c r="A18453" s="4"/>
    </row>
    <row r="18454" spans="1:1" x14ac:dyDescent="0.2">
      <c r="A18454" s="4"/>
    </row>
    <row r="18455" spans="1:1" x14ac:dyDescent="0.2">
      <c r="A18455" s="4"/>
    </row>
    <row r="18456" spans="1:1" x14ac:dyDescent="0.2">
      <c r="A18456" s="4"/>
    </row>
    <row r="18457" spans="1:1" x14ac:dyDescent="0.2">
      <c r="A18457" s="4"/>
    </row>
    <row r="18458" spans="1:1" x14ac:dyDescent="0.2">
      <c r="A18458" s="4"/>
    </row>
    <row r="18459" spans="1:1" x14ac:dyDescent="0.2">
      <c r="A18459" s="4"/>
    </row>
    <row r="18460" spans="1:1" x14ac:dyDescent="0.2">
      <c r="A18460" s="4"/>
    </row>
    <row r="18461" spans="1:1" x14ac:dyDescent="0.2">
      <c r="A18461" s="4"/>
    </row>
    <row r="18462" spans="1:1" x14ac:dyDescent="0.2">
      <c r="A18462" s="4"/>
    </row>
    <row r="18463" spans="1:1" x14ac:dyDescent="0.2">
      <c r="A18463" s="4"/>
    </row>
    <row r="18464" spans="1:1" x14ac:dyDescent="0.2">
      <c r="A18464" s="4"/>
    </row>
    <row r="18465" spans="1:1" x14ac:dyDescent="0.2">
      <c r="A18465" s="4"/>
    </row>
    <row r="18466" spans="1:1" x14ac:dyDescent="0.2">
      <c r="A18466" s="4"/>
    </row>
    <row r="18467" spans="1:1" x14ac:dyDescent="0.2">
      <c r="A18467" s="4"/>
    </row>
    <row r="18468" spans="1:1" x14ac:dyDescent="0.2">
      <c r="A18468" s="4"/>
    </row>
    <row r="18469" spans="1:1" x14ac:dyDescent="0.2">
      <c r="A18469" s="4"/>
    </row>
    <row r="18470" spans="1:1" x14ac:dyDescent="0.2">
      <c r="A18470" s="4"/>
    </row>
    <row r="18471" spans="1:1" x14ac:dyDescent="0.2">
      <c r="A18471" s="4"/>
    </row>
    <row r="18472" spans="1:1" x14ac:dyDescent="0.2">
      <c r="A18472" s="4"/>
    </row>
    <row r="18473" spans="1:1" x14ac:dyDescent="0.2">
      <c r="A18473" s="4"/>
    </row>
    <row r="18474" spans="1:1" x14ac:dyDescent="0.2">
      <c r="A18474" s="4"/>
    </row>
    <row r="18475" spans="1:1" x14ac:dyDescent="0.2">
      <c r="A18475" s="4"/>
    </row>
    <row r="18476" spans="1:1" x14ac:dyDescent="0.2">
      <c r="A18476" s="4"/>
    </row>
    <row r="18477" spans="1:1" x14ac:dyDescent="0.2">
      <c r="A18477" s="4"/>
    </row>
    <row r="18478" spans="1:1" x14ac:dyDescent="0.2">
      <c r="A18478" s="4"/>
    </row>
    <row r="18479" spans="1:1" x14ac:dyDescent="0.2">
      <c r="A18479" s="4"/>
    </row>
    <row r="18480" spans="1:1" x14ac:dyDescent="0.2">
      <c r="A18480" s="4"/>
    </row>
    <row r="18481" spans="1:1" x14ac:dyDescent="0.2">
      <c r="A18481" s="4"/>
    </row>
    <row r="18482" spans="1:1" x14ac:dyDescent="0.2">
      <c r="A18482" s="4"/>
    </row>
    <row r="18483" spans="1:1" x14ac:dyDescent="0.2">
      <c r="A18483" s="4"/>
    </row>
    <row r="18484" spans="1:1" x14ac:dyDescent="0.2">
      <c r="A18484" s="4"/>
    </row>
    <row r="18485" spans="1:1" x14ac:dyDescent="0.2">
      <c r="A18485" s="4"/>
    </row>
    <row r="18486" spans="1:1" x14ac:dyDescent="0.2">
      <c r="A18486" s="4"/>
    </row>
    <row r="18487" spans="1:1" x14ac:dyDescent="0.2">
      <c r="A18487" s="4"/>
    </row>
    <row r="18488" spans="1:1" x14ac:dyDescent="0.2">
      <c r="A18488" s="4"/>
    </row>
    <row r="18489" spans="1:1" x14ac:dyDescent="0.2">
      <c r="A18489" s="4"/>
    </row>
    <row r="18490" spans="1:1" x14ac:dyDescent="0.2">
      <c r="A18490" s="4"/>
    </row>
    <row r="18491" spans="1:1" x14ac:dyDescent="0.2">
      <c r="A18491" s="4"/>
    </row>
    <row r="18492" spans="1:1" x14ac:dyDescent="0.2">
      <c r="A18492" s="4"/>
    </row>
    <row r="18493" spans="1:1" x14ac:dyDescent="0.2">
      <c r="A18493" s="4"/>
    </row>
    <row r="18494" spans="1:1" x14ac:dyDescent="0.2">
      <c r="A18494" s="4"/>
    </row>
    <row r="18495" spans="1:1" x14ac:dyDescent="0.2">
      <c r="A18495" s="4"/>
    </row>
    <row r="18496" spans="1:1" x14ac:dyDescent="0.2">
      <c r="A18496" s="4"/>
    </row>
    <row r="18497" spans="1:1" x14ac:dyDescent="0.2">
      <c r="A18497" s="4"/>
    </row>
    <row r="18498" spans="1:1" x14ac:dyDescent="0.2">
      <c r="A18498" s="4"/>
    </row>
    <row r="18499" spans="1:1" x14ac:dyDescent="0.2">
      <c r="A18499" s="4"/>
    </row>
    <row r="18500" spans="1:1" x14ac:dyDescent="0.2">
      <c r="A18500" s="4"/>
    </row>
    <row r="18501" spans="1:1" x14ac:dyDescent="0.2">
      <c r="A18501" s="4"/>
    </row>
    <row r="18502" spans="1:1" x14ac:dyDescent="0.2">
      <c r="A18502" s="4"/>
    </row>
    <row r="18503" spans="1:1" x14ac:dyDescent="0.2">
      <c r="A18503" s="4"/>
    </row>
    <row r="18504" spans="1:1" x14ac:dyDescent="0.2">
      <c r="A18504" s="4"/>
    </row>
    <row r="18505" spans="1:1" x14ac:dyDescent="0.2">
      <c r="A18505" s="4"/>
    </row>
    <row r="18506" spans="1:1" x14ac:dyDescent="0.2">
      <c r="A18506" s="4"/>
    </row>
    <row r="18507" spans="1:1" x14ac:dyDescent="0.2">
      <c r="A18507" s="4"/>
    </row>
    <row r="18508" spans="1:1" x14ac:dyDescent="0.2">
      <c r="A18508" s="4"/>
    </row>
    <row r="18509" spans="1:1" x14ac:dyDescent="0.2">
      <c r="A18509" s="4"/>
    </row>
    <row r="18510" spans="1:1" x14ac:dyDescent="0.2">
      <c r="A18510" s="4"/>
    </row>
    <row r="18511" spans="1:1" x14ac:dyDescent="0.2">
      <c r="A18511" s="4"/>
    </row>
    <row r="18512" spans="1:1" x14ac:dyDescent="0.2">
      <c r="A18512" s="4"/>
    </row>
    <row r="18513" spans="1:1" x14ac:dyDescent="0.2">
      <c r="A18513" s="4"/>
    </row>
    <row r="18514" spans="1:1" x14ac:dyDescent="0.2">
      <c r="A18514" s="4"/>
    </row>
    <row r="18515" spans="1:1" x14ac:dyDescent="0.2">
      <c r="A18515" s="4"/>
    </row>
    <row r="18516" spans="1:1" x14ac:dyDescent="0.2">
      <c r="A18516" s="4"/>
    </row>
    <row r="18517" spans="1:1" x14ac:dyDescent="0.2">
      <c r="A18517" s="4"/>
    </row>
    <row r="18518" spans="1:1" x14ac:dyDescent="0.2">
      <c r="A18518" s="4"/>
    </row>
    <row r="18519" spans="1:1" x14ac:dyDescent="0.2">
      <c r="A18519" s="4"/>
    </row>
    <row r="18520" spans="1:1" x14ac:dyDescent="0.2">
      <c r="A18520" s="4"/>
    </row>
    <row r="18521" spans="1:1" x14ac:dyDescent="0.2">
      <c r="A18521" s="4"/>
    </row>
    <row r="18522" spans="1:1" x14ac:dyDescent="0.2">
      <c r="A18522" s="4"/>
    </row>
    <row r="18523" spans="1:1" x14ac:dyDescent="0.2">
      <c r="A18523" s="4"/>
    </row>
    <row r="18524" spans="1:1" x14ac:dyDescent="0.2">
      <c r="A18524" s="4"/>
    </row>
    <row r="18525" spans="1:1" x14ac:dyDescent="0.2">
      <c r="A18525" s="4"/>
    </row>
    <row r="18526" spans="1:1" x14ac:dyDescent="0.2">
      <c r="A18526" s="4"/>
    </row>
    <row r="18527" spans="1:1" x14ac:dyDescent="0.2">
      <c r="A18527" s="4"/>
    </row>
    <row r="18528" spans="1:1" x14ac:dyDescent="0.2">
      <c r="A18528" s="4"/>
    </row>
    <row r="18529" spans="1:1" x14ac:dyDescent="0.2">
      <c r="A18529" s="4"/>
    </row>
    <row r="18530" spans="1:1" x14ac:dyDescent="0.2">
      <c r="A18530" s="4"/>
    </row>
    <row r="18531" spans="1:1" x14ac:dyDescent="0.2">
      <c r="A18531" s="4"/>
    </row>
    <row r="18532" spans="1:1" x14ac:dyDescent="0.2">
      <c r="A18532" s="4"/>
    </row>
    <row r="18533" spans="1:1" x14ac:dyDescent="0.2">
      <c r="A18533" s="4"/>
    </row>
    <row r="18534" spans="1:1" x14ac:dyDescent="0.2">
      <c r="A18534" s="4"/>
    </row>
    <row r="18535" spans="1:1" x14ac:dyDescent="0.2">
      <c r="A18535" s="4"/>
    </row>
    <row r="18536" spans="1:1" x14ac:dyDescent="0.2">
      <c r="A18536" s="4"/>
    </row>
    <row r="18537" spans="1:1" x14ac:dyDescent="0.2">
      <c r="A18537" s="4"/>
    </row>
    <row r="18538" spans="1:1" x14ac:dyDescent="0.2">
      <c r="A18538" s="4"/>
    </row>
    <row r="18539" spans="1:1" x14ac:dyDescent="0.2">
      <c r="A18539" s="4"/>
    </row>
    <row r="18540" spans="1:1" x14ac:dyDescent="0.2">
      <c r="A18540" s="4"/>
    </row>
    <row r="18541" spans="1:1" x14ac:dyDescent="0.2">
      <c r="A18541" s="4"/>
    </row>
    <row r="18542" spans="1:1" x14ac:dyDescent="0.2">
      <c r="A18542" s="4"/>
    </row>
    <row r="18543" spans="1:1" x14ac:dyDescent="0.2">
      <c r="A18543" s="4"/>
    </row>
    <row r="18544" spans="1:1" x14ac:dyDescent="0.2">
      <c r="A18544" s="4"/>
    </row>
    <row r="18545" spans="1:1" x14ac:dyDescent="0.2">
      <c r="A18545" s="4"/>
    </row>
    <row r="18546" spans="1:1" x14ac:dyDescent="0.2">
      <c r="A18546" s="4"/>
    </row>
    <row r="18547" spans="1:1" x14ac:dyDescent="0.2">
      <c r="A18547" s="4"/>
    </row>
    <row r="18548" spans="1:1" x14ac:dyDescent="0.2">
      <c r="A18548" s="4"/>
    </row>
    <row r="18549" spans="1:1" x14ac:dyDescent="0.2">
      <c r="A18549" s="4"/>
    </row>
    <row r="18550" spans="1:1" x14ac:dyDescent="0.2">
      <c r="A18550" s="4"/>
    </row>
    <row r="18551" spans="1:1" x14ac:dyDescent="0.2">
      <c r="A18551" s="4"/>
    </row>
    <row r="18552" spans="1:1" x14ac:dyDescent="0.2">
      <c r="A18552" s="4"/>
    </row>
    <row r="18553" spans="1:1" x14ac:dyDescent="0.2">
      <c r="A18553" s="4"/>
    </row>
    <row r="18554" spans="1:1" x14ac:dyDescent="0.2">
      <c r="A18554" s="4"/>
    </row>
    <row r="18555" spans="1:1" x14ac:dyDescent="0.2">
      <c r="A18555" s="4"/>
    </row>
    <row r="18556" spans="1:1" x14ac:dyDescent="0.2">
      <c r="A18556" s="4"/>
    </row>
    <row r="18557" spans="1:1" x14ac:dyDescent="0.2">
      <c r="A18557" s="4"/>
    </row>
    <row r="18558" spans="1:1" x14ac:dyDescent="0.2">
      <c r="A18558" s="4"/>
    </row>
    <row r="18559" spans="1:1" x14ac:dyDescent="0.2">
      <c r="A18559" s="4"/>
    </row>
    <row r="18560" spans="1:1" x14ac:dyDescent="0.2">
      <c r="A18560" s="4"/>
    </row>
    <row r="18561" spans="1:1" x14ac:dyDescent="0.2">
      <c r="A18561" s="4"/>
    </row>
    <row r="18562" spans="1:1" x14ac:dyDescent="0.2">
      <c r="A18562" s="4"/>
    </row>
    <row r="18563" spans="1:1" x14ac:dyDescent="0.2">
      <c r="A18563" s="4"/>
    </row>
    <row r="18564" spans="1:1" x14ac:dyDescent="0.2">
      <c r="A18564" s="4"/>
    </row>
    <row r="18565" spans="1:1" x14ac:dyDescent="0.2">
      <c r="A18565" s="4"/>
    </row>
    <row r="18566" spans="1:1" x14ac:dyDescent="0.2">
      <c r="A18566" s="4"/>
    </row>
    <row r="18567" spans="1:1" x14ac:dyDescent="0.2">
      <c r="A18567" s="4"/>
    </row>
    <row r="18568" spans="1:1" x14ac:dyDescent="0.2">
      <c r="A18568" s="4"/>
    </row>
    <row r="18569" spans="1:1" x14ac:dyDescent="0.2">
      <c r="A18569" s="4"/>
    </row>
    <row r="18570" spans="1:1" x14ac:dyDescent="0.2">
      <c r="A18570" s="4"/>
    </row>
    <row r="18571" spans="1:1" x14ac:dyDescent="0.2">
      <c r="A18571" s="4"/>
    </row>
    <row r="18572" spans="1:1" x14ac:dyDescent="0.2">
      <c r="A18572" s="4"/>
    </row>
    <row r="18573" spans="1:1" x14ac:dyDescent="0.2">
      <c r="A18573" s="4"/>
    </row>
    <row r="18574" spans="1:1" x14ac:dyDescent="0.2">
      <c r="A18574" s="4"/>
    </row>
    <row r="18575" spans="1:1" x14ac:dyDescent="0.2">
      <c r="A18575" s="4"/>
    </row>
    <row r="18576" spans="1:1" x14ac:dyDescent="0.2">
      <c r="A18576" s="4"/>
    </row>
    <row r="18577" spans="1:1" x14ac:dyDescent="0.2">
      <c r="A18577" s="4"/>
    </row>
    <row r="18578" spans="1:1" x14ac:dyDescent="0.2">
      <c r="A18578" s="4"/>
    </row>
    <row r="18579" spans="1:1" x14ac:dyDescent="0.2">
      <c r="A18579" s="4"/>
    </row>
    <row r="18580" spans="1:1" x14ac:dyDescent="0.2">
      <c r="A18580" s="4"/>
    </row>
    <row r="18581" spans="1:1" x14ac:dyDescent="0.2">
      <c r="A18581" s="4"/>
    </row>
    <row r="18582" spans="1:1" x14ac:dyDescent="0.2">
      <c r="A18582" s="4"/>
    </row>
    <row r="18583" spans="1:1" x14ac:dyDescent="0.2">
      <c r="A18583" s="4"/>
    </row>
    <row r="18584" spans="1:1" x14ac:dyDescent="0.2">
      <c r="A18584" s="4"/>
    </row>
    <row r="18585" spans="1:1" x14ac:dyDescent="0.2">
      <c r="A18585" s="4"/>
    </row>
    <row r="18586" spans="1:1" x14ac:dyDescent="0.2">
      <c r="A18586" s="4"/>
    </row>
    <row r="18587" spans="1:1" x14ac:dyDescent="0.2">
      <c r="A18587" s="4"/>
    </row>
    <row r="18588" spans="1:1" x14ac:dyDescent="0.2">
      <c r="A18588" s="4"/>
    </row>
    <row r="18589" spans="1:1" x14ac:dyDescent="0.2">
      <c r="A18589" s="4"/>
    </row>
    <row r="18590" spans="1:1" x14ac:dyDescent="0.2">
      <c r="A18590" s="4"/>
    </row>
    <row r="18591" spans="1:1" x14ac:dyDescent="0.2">
      <c r="A18591" s="4"/>
    </row>
    <row r="18592" spans="1:1" x14ac:dyDescent="0.2">
      <c r="A18592" s="4"/>
    </row>
    <row r="18593" spans="1:1" x14ac:dyDescent="0.2">
      <c r="A18593" s="4"/>
    </row>
    <row r="18594" spans="1:1" x14ac:dyDescent="0.2">
      <c r="A18594" s="4"/>
    </row>
    <row r="18595" spans="1:1" x14ac:dyDescent="0.2">
      <c r="A18595" s="4"/>
    </row>
    <row r="18596" spans="1:1" x14ac:dyDescent="0.2">
      <c r="A18596" s="4"/>
    </row>
    <row r="18597" spans="1:1" x14ac:dyDescent="0.2">
      <c r="A18597" s="4"/>
    </row>
    <row r="18598" spans="1:1" x14ac:dyDescent="0.2">
      <c r="A18598" s="4"/>
    </row>
    <row r="18599" spans="1:1" x14ac:dyDescent="0.2">
      <c r="A18599" s="4"/>
    </row>
    <row r="18600" spans="1:1" x14ac:dyDescent="0.2">
      <c r="A18600" s="4"/>
    </row>
    <row r="18601" spans="1:1" x14ac:dyDescent="0.2">
      <c r="A18601" s="4"/>
    </row>
    <row r="18602" spans="1:1" x14ac:dyDescent="0.2">
      <c r="A18602" s="4"/>
    </row>
    <row r="18603" spans="1:1" x14ac:dyDescent="0.2">
      <c r="A18603" s="4"/>
    </row>
    <row r="18604" spans="1:1" x14ac:dyDescent="0.2">
      <c r="A18604" s="4"/>
    </row>
    <row r="18605" spans="1:1" x14ac:dyDescent="0.2">
      <c r="A18605" s="4"/>
    </row>
    <row r="18606" spans="1:1" x14ac:dyDescent="0.2">
      <c r="A18606" s="4"/>
    </row>
    <row r="18607" spans="1:1" x14ac:dyDescent="0.2">
      <c r="A18607" s="4"/>
    </row>
    <row r="18608" spans="1:1" x14ac:dyDescent="0.2">
      <c r="A18608" s="4"/>
    </row>
    <row r="18609" spans="1:1" x14ac:dyDescent="0.2">
      <c r="A18609" s="4"/>
    </row>
    <row r="18610" spans="1:1" x14ac:dyDescent="0.2">
      <c r="A18610" s="4"/>
    </row>
    <row r="18611" spans="1:1" x14ac:dyDescent="0.2">
      <c r="A18611" s="4"/>
    </row>
    <row r="18612" spans="1:1" x14ac:dyDescent="0.2">
      <c r="A18612" s="4"/>
    </row>
    <row r="18613" spans="1:1" x14ac:dyDescent="0.2">
      <c r="A18613" s="4"/>
    </row>
    <row r="18614" spans="1:1" x14ac:dyDescent="0.2">
      <c r="A18614" s="4"/>
    </row>
    <row r="18615" spans="1:1" x14ac:dyDescent="0.2">
      <c r="A18615" s="4"/>
    </row>
    <row r="18616" spans="1:1" x14ac:dyDescent="0.2">
      <c r="A18616" s="4"/>
    </row>
    <row r="18617" spans="1:1" x14ac:dyDescent="0.2">
      <c r="A18617" s="4"/>
    </row>
    <row r="18618" spans="1:1" x14ac:dyDescent="0.2">
      <c r="A18618" s="4"/>
    </row>
    <row r="18619" spans="1:1" x14ac:dyDescent="0.2">
      <c r="A18619" s="4"/>
    </row>
    <row r="18620" spans="1:1" x14ac:dyDescent="0.2">
      <c r="A18620" s="4"/>
    </row>
    <row r="18621" spans="1:1" x14ac:dyDescent="0.2">
      <c r="A18621" s="4"/>
    </row>
    <row r="18622" spans="1:1" x14ac:dyDescent="0.2">
      <c r="A18622" s="4"/>
    </row>
    <row r="18623" spans="1:1" x14ac:dyDescent="0.2">
      <c r="A18623" s="4"/>
    </row>
    <row r="18624" spans="1:1" x14ac:dyDescent="0.2">
      <c r="A18624" s="4"/>
    </row>
    <row r="18625" spans="1:1" x14ac:dyDescent="0.2">
      <c r="A18625" s="4"/>
    </row>
    <row r="18626" spans="1:1" x14ac:dyDescent="0.2">
      <c r="A18626" s="4"/>
    </row>
    <row r="18627" spans="1:1" x14ac:dyDescent="0.2">
      <c r="A18627" s="4"/>
    </row>
    <row r="18628" spans="1:1" x14ac:dyDescent="0.2">
      <c r="A18628" s="4"/>
    </row>
    <row r="18629" spans="1:1" x14ac:dyDescent="0.2">
      <c r="A18629" s="4"/>
    </row>
    <row r="18630" spans="1:1" x14ac:dyDescent="0.2">
      <c r="A18630" s="4"/>
    </row>
    <row r="18631" spans="1:1" x14ac:dyDescent="0.2">
      <c r="A18631" s="4"/>
    </row>
    <row r="18632" spans="1:1" x14ac:dyDescent="0.2">
      <c r="A18632" s="4"/>
    </row>
    <row r="18633" spans="1:1" x14ac:dyDescent="0.2">
      <c r="A18633" s="4"/>
    </row>
    <row r="18634" spans="1:1" x14ac:dyDescent="0.2">
      <c r="A18634" s="4"/>
    </row>
    <row r="18635" spans="1:1" x14ac:dyDescent="0.2">
      <c r="A18635" s="4"/>
    </row>
    <row r="18636" spans="1:1" x14ac:dyDescent="0.2">
      <c r="A18636" s="4"/>
    </row>
    <row r="18637" spans="1:1" x14ac:dyDescent="0.2">
      <c r="A18637" s="4"/>
    </row>
    <row r="18638" spans="1:1" x14ac:dyDescent="0.2">
      <c r="A18638" s="4"/>
    </row>
    <row r="18639" spans="1:1" x14ac:dyDescent="0.2">
      <c r="A18639" s="4"/>
    </row>
    <row r="18640" spans="1:1" x14ac:dyDescent="0.2">
      <c r="A18640" s="4"/>
    </row>
    <row r="18641" spans="1:1" x14ac:dyDescent="0.2">
      <c r="A18641" s="4"/>
    </row>
    <row r="18642" spans="1:1" x14ac:dyDescent="0.2">
      <c r="A18642" s="4"/>
    </row>
    <row r="18643" spans="1:1" x14ac:dyDescent="0.2">
      <c r="A18643" s="4"/>
    </row>
    <row r="18644" spans="1:1" x14ac:dyDescent="0.2">
      <c r="A18644" s="4"/>
    </row>
    <row r="18645" spans="1:1" x14ac:dyDescent="0.2">
      <c r="A18645" s="4"/>
    </row>
    <row r="18646" spans="1:1" x14ac:dyDescent="0.2">
      <c r="A18646" s="4"/>
    </row>
    <row r="18647" spans="1:1" x14ac:dyDescent="0.2">
      <c r="A18647" s="4"/>
    </row>
    <row r="18648" spans="1:1" x14ac:dyDescent="0.2">
      <c r="A18648" s="4"/>
    </row>
    <row r="18649" spans="1:1" x14ac:dyDescent="0.2">
      <c r="A18649" s="4"/>
    </row>
    <row r="18650" spans="1:1" x14ac:dyDescent="0.2">
      <c r="A18650" s="4"/>
    </row>
    <row r="18651" spans="1:1" x14ac:dyDescent="0.2">
      <c r="A18651" s="4"/>
    </row>
    <row r="18652" spans="1:1" x14ac:dyDescent="0.2">
      <c r="A18652" s="4"/>
    </row>
    <row r="18653" spans="1:1" x14ac:dyDescent="0.2">
      <c r="A18653" s="4"/>
    </row>
    <row r="18654" spans="1:1" x14ac:dyDescent="0.2">
      <c r="A18654" s="4"/>
    </row>
    <row r="18655" spans="1:1" x14ac:dyDescent="0.2">
      <c r="A18655" s="4"/>
    </row>
    <row r="18656" spans="1:1" x14ac:dyDescent="0.2">
      <c r="A18656" s="4"/>
    </row>
    <row r="18657" spans="1:1" x14ac:dyDescent="0.2">
      <c r="A18657" s="4"/>
    </row>
    <row r="18658" spans="1:1" x14ac:dyDescent="0.2">
      <c r="A18658" s="4"/>
    </row>
    <row r="18659" spans="1:1" x14ac:dyDescent="0.2">
      <c r="A18659" s="4"/>
    </row>
    <row r="18660" spans="1:1" x14ac:dyDescent="0.2">
      <c r="A18660" s="4"/>
    </row>
    <row r="18661" spans="1:1" x14ac:dyDescent="0.2">
      <c r="A18661" s="4"/>
    </row>
    <row r="18662" spans="1:1" x14ac:dyDescent="0.2">
      <c r="A18662" s="4"/>
    </row>
    <row r="18663" spans="1:1" x14ac:dyDescent="0.2">
      <c r="A18663" s="4"/>
    </row>
    <row r="18664" spans="1:1" x14ac:dyDescent="0.2">
      <c r="A18664" s="4"/>
    </row>
    <row r="18665" spans="1:1" x14ac:dyDescent="0.2">
      <c r="A18665" s="4"/>
    </row>
    <row r="18666" spans="1:1" x14ac:dyDescent="0.2">
      <c r="A18666" s="4"/>
    </row>
    <row r="18667" spans="1:1" x14ac:dyDescent="0.2">
      <c r="A18667" s="4"/>
    </row>
    <row r="18668" spans="1:1" x14ac:dyDescent="0.2">
      <c r="A18668" s="4"/>
    </row>
    <row r="18669" spans="1:1" x14ac:dyDescent="0.2">
      <c r="A18669" s="4"/>
    </row>
    <row r="18670" spans="1:1" x14ac:dyDescent="0.2">
      <c r="A18670" s="4"/>
    </row>
    <row r="18671" spans="1:1" x14ac:dyDescent="0.2">
      <c r="A18671" s="4"/>
    </row>
    <row r="18672" spans="1:1" x14ac:dyDescent="0.2">
      <c r="A18672" s="4"/>
    </row>
    <row r="18673" spans="1:1" x14ac:dyDescent="0.2">
      <c r="A18673" s="4"/>
    </row>
    <row r="18674" spans="1:1" x14ac:dyDescent="0.2">
      <c r="A18674" s="4"/>
    </row>
    <row r="18675" spans="1:1" x14ac:dyDescent="0.2">
      <c r="A18675" s="4"/>
    </row>
    <row r="18676" spans="1:1" x14ac:dyDescent="0.2">
      <c r="A18676" s="4"/>
    </row>
    <row r="18677" spans="1:1" x14ac:dyDescent="0.2">
      <c r="A18677" s="4"/>
    </row>
    <row r="18678" spans="1:1" x14ac:dyDescent="0.2">
      <c r="A18678" s="4"/>
    </row>
    <row r="18679" spans="1:1" x14ac:dyDescent="0.2">
      <c r="A18679" s="4"/>
    </row>
    <row r="18680" spans="1:1" x14ac:dyDescent="0.2">
      <c r="A18680" s="4"/>
    </row>
    <row r="18681" spans="1:1" x14ac:dyDescent="0.2">
      <c r="A18681" s="4"/>
    </row>
    <row r="18682" spans="1:1" x14ac:dyDescent="0.2">
      <c r="A18682" s="4"/>
    </row>
    <row r="18683" spans="1:1" x14ac:dyDescent="0.2">
      <c r="A18683" s="4"/>
    </row>
    <row r="18684" spans="1:1" x14ac:dyDescent="0.2">
      <c r="A18684" s="4"/>
    </row>
    <row r="18685" spans="1:1" x14ac:dyDescent="0.2">
      <c r="A18685" s="4"/>
    </row>
    <row r="18686" spans="1:1" x14ac:dyDescent="0.2">
      <c r="A18686" s="4"/>
    </row>
    <row r="18687" spans="1:1" x14ac:dyDescent="0.2">
      <c r="A18687" s="4"/>
    </row>
    <row r="18688" spans="1:1" x14ac:dyDescent="0.2">
      <c r="A18688" s="4"/>
    </row>
    <row r="18689" spans="1:1" x14ac:dyDescent="0.2">
      <c r="A18689" s="4"/>
    </row>
    <row r="18690" spans="1:1" x14ac:dyDescent="0.2">
      <c r="A18690" s="4"/>
    </row>
    <row r="18691" spans="1:1" x14ac:dyDescent="0.2">
      <c r="A18691" s="4"/>
    </row>
    <row r="18692" spans="1:1" x14ac:dyDescent="0.2">
      <c r="A18692" s="4"/>
    </row>
    <row r="18693" spans="1:1" x14ac:dyDescent="0.2">
      <c r="A18693" s="4"/>
    </row>
    <row r="18694" spans="1:1" x14ac:dyDescent="0.2">
      <c r="A18694" s="4"/>
    </row>
    <row r="18695" spans="1:1" x14ac:dyDescent="0.2">
      <c r="A18695" s="4"/>
    </row>
    <row r="18696" spans="1:1" x14ac:dyDescent="0.2">
      <c r="A18696" s="4"/>
    </row>
    <row r="18697" spans="1:1" x14ac:dyDescent="0.2">
      <c r="A18697" s="4"/>
    </row>
    <row r="18698" spans="1:1" x14ac:dyDescent="0.2">
      <c r="A18698" s="4"/>
    </row>
    <row r="18699" spans="1:1" x14ac:dyDescent="0.2">
      <c r="A18699" s="4"/>
    </row>
    <row r="18700" spans="1:1" x14ac:dyDescent="0.2">
      <c r="A18700" s="4"/>
    </row>
    <row r="18701" spans="1:1" x14ac:dyDescent="0.2">
      <c r="A18701" s="4"/>
    </row>
    <row r="18702" spans="1:1" x14ac:dyDescent="0.2">
      <c r="A18702" s="4"/>
    </row>
    <row r="18703" spans="1:1" x14ac:dyDescent="0.2">
      <c r="A18703" s="4"/>
    </row>
    <row r="18704" spans="1:1" x14ac:dyDescent="0.2">
      <c r="A18704" s="4"/>
    </row>
    <row r="18705" spans="1:1" x14ac:dyDescent="0.2">
      <c r="A18705" s="4"/>
    </row>
    <row r="18706" spans="1:1" x14ac:dyDescent="0.2">
      <c r="A18706" s="4"/>
    </row>
    <row r="18707" spans="1:1" x14ac:dyDescent="0.2">
      <c r="A18707" s="4"/>
    </row>
    <row r="18708" spans="1:1" x14ac:dyDescent="0.2">
      <c r="A18708" s="4"/>
    </row>
    <row r="18709" spans="1:1" x14ac:dyDescent="0.2">
      <c r="A18709" s="4"/>
    </row>
    <row r="18710" spans="1:1" x14ac:dyDescent="0.2">
      <c r="A18710" s="4"/>
    </row>
    <row r="18711" spans="1:1" x14ac:dyDescent="0.2">
      <c r="A18711" s="4"/>
    </row>
    <row r="18712" spans="1:1" x14ac:dyDescent="0.2">
      <c r="A18712" s="4"/>
    </row>
    <row r="18713" spans="1:1" x14ac:dyDescent="0.2">
      <c r="A18713" s="4"/>
    </row>
    <row r="18714" spans="1:1" x14ac:dyDescent="0.2">
      <c r="A18714" s="4"/>
    </row>
    <row r="18715" spans="1:1" x14ac:dyDescent="0.2">
      <c r="A18715" s="4"/>
    </row>
    <row r="18716" spans="1:1" x14ac:dyDescent="0.2">
      <c r="A18716" s="4"/>
    </row>
    <row r="18717" spans="1:1" x14ac:dyDescent="0.2">
      <c r="A18717" s="4"/>
    </row>
    <row r="18718" spans="1:1" x14ac:dyDescent="0.2">
      <c r="A18718" s="4"/>
    </row>
    <row r="18719" spans="1:1" x14ac:dyDescent="0.2">
      <c r="A18719" s="4"/>
    </row>
    <row r="18720" spans="1:1" x14ac:dyDescent="0.2">
      <c r="A18720" s="4"/>
    </row>
    <row r="18721" spans="1:1" x14ac:dyDescent="0.2">
      <c r="A18721" s="4"/>
    </row>
    <row r="18722" spans="1:1" x14ac:dyDescent="0.2">
      <c r="A18722" s="4"/>
    </row>
    <row r="18723" spans="1:1" x14ac:dyDescent="0.2">
      <c r="A18723" s="4"/>
    </row>
    <row r="18724" spans="1:1" x14ac:dyDescent="0.2">
      <c r="A18724" s="4"/>
    </row>
    <row r="18725" spans="1:1" x14ac:dyDescent="0.2">
      <c r="A18725" s="4"/>
    </row>
    <row r="18726" spans="1:1" x14ac:dyDescent="0.2">
      <c r="A18726" s="4"/>
    </row>
    <row r="18727" spans="1:1" x14ac:dyDescent="0.2">
      <c r="A18727" s="4"/>
    </row>
    <row r="18728" spans="1:1" x14ac:dyDescent="0.2">
      <c r="A18728" s="4"/>
    </row>
    <row r="18729" spans="1:1" x14ac:dyDescent="0.2">
      <c r="A18729" s="4"/>
    </row>
    <row r="18730" spans="1:1" x14ac:dyDescent="0.2">
      <c r="A18730" s="4"/>
    </row>
    <row r="18731" spans="1:1" x14ac:dyDescent="0.2">
      <c r="A18731" s="4"/>
    </row>
    <row r="18732" spans="1:1" x14ac:dyDescent="0.2">
      <c r="A18732" s="4"/>
    </row>
    <row r="18733" spans="1:1" x14ac:dyDescent="0.2">
      <c r="A18733" s="4"/>
    </row>
    <row r="18734" spans="1:1" x14ac:dyDescent="0.2">
      <c r="A18734" s="4"/>
    </row>
    <row r="18735" spans="1:1" x14ac:dyDescent="0.2">
      <c r="A18735" s="4"/>
    </row>
    <row r="18736" spans="1:1" x14ac:dyDescent="0.2">
      <c r="A18736" s="4"/>
    </row>
    <row r="18737" spans="1:1" x14ac:dyDescent="0.2">
      <c r="A18737" s="4"/>
    </row>
    <row r="18738" spans="1:1" x14ac:dyDescent="0.2">
      <c r="A18738" s="4"/>
    </row>
    <row r="18739" spans="1:1" x14ac:dyDescent="0.2">
      <c r="A18739" s="4"/>
    </row>
    <row r="18740" spans="1:1" x14ac:dyDescent="0.2">
      <c r="A18740" s="4"/>
    </row>
    <row r="18741" spans="1:1" x14ac:dyDescent="0.2">
      <c r="A18741" s="4"/>
    </row>
    <row r="18742" spans="1:1" x14ac:dyDescent="0.2">
      <c r="A18742" s="4"/>
    </row>
    <row r="18743" spans="1:1" x14ac:dyDescent="0.2">
      <c r="A18743" s="4"/>
    </row>
    <row r="18744" spans="1:1" x14ac:dyDescent="0.2">
      <c r="A18744" s="4"/>
    </row>
    <row r="18745" spans="1:1" x14ac:dyDescent="0.2">
      <c r="A18745" s="4"/>
    </row>
    <row r="18746" spans="1:1" x14ac:dyDescent="0.2">
      <c r="A18746" s="4"/>
    </row>
    <row r="18747" spans="1:1" x14ac:dyDescent="0.2">
      <c r="A18747" s="4"/>
    </row>
    <row r="18748" spans="1:1" x14ac:dyDescent="0.2">
      <c r="A18748" s="4"/>
    </row>
    <row r="18749" spans="1:1" x14ac:dyDescent="0.2">
      <c r="A18749" s="4"/>
    </row>
    <row r="18750" spans="1:1" x14ac:dyDescent="0.2">
      <c r="A18750" s="4"/>
    </row>
    <row r="18751" spans="1:1" x14ac:dyDescent="0.2">
      <c r="A18751" s="4"/>
    </row>
    <row r="18752" spans="1:1" x14ac:dyDescent="0.2">
      <c r="A18752" s="4"/>
    </row>
    <row r="18753" spans="1:1" x14ac:dyDescent="0.2">
      <c r="A18753" s="4"/>
    </row>
    <row r="18754" spans="1:1" x14ac:dyDescent="0.2">
      <c r="A18754" s="4"/>
    </row>
    <row r="18755" spans="1:1" x14ac:dyDescent="0.2">
      <c r="A18755" s="4"/>
    </row>
    <row r="18756" spans="1:1" x14ac:dyDescent="0.2">
      <c r="A18756" s="4"/>
    </row>
    <row r="18757" spans="1:1" x14ac:dyDescent="0.2">
      <c r="A18757" s="4"/>
    </row>
    <row r="18758" spans="1:1" x14ac:dyDescent="0.2">
      <c r="A18758" s="4"/>
    </row>
    <row r="18759" spans="1:1" x14ac:dyDescent="0.2">
      <c r="A18759" s="4"/>
    </row>
    <row r="18760" spans="1:1" x14ac:dyDescent="0.2">
      <c r="A18760" s="4"/>
    </row>
    <row r="18761" spans="1:1" x14ac:dyDescent="0.2">
      <c r="A18761" s="4"/>
    </row>
    <row r="18762" spans="1:1" x14ac:dyDescent="0.2">
      <c r="A18762" s="4"/>
    </row>
    <row r="18763" spans="1:1" x14ac:dyDescent="0.2">
      <c r="A18763" s="4"/>
    </row>
    <row r="18764" spans="1:1" x14ac:dyDescent="0.2">
      <c r="A18764" s="4"/>
    </row>
    <row r="18765" spans="1:1" x14ac:dyDescent="0.2">
      <c r="A18765" s="4"/>
    </row>
    <row r="18766" spans="1:1" x14ac:dyDescent="0.2">
      <c r="A18766" s="4"/>
    </row>
    <row r="18767" spans="1:1" x14ac:dyDescent="0.2">
      <c r="A18767" s="4"/>
    </row>
    <row r="18768" spans="1:1" x14ac:dyDescent="0.2">
      <c r="A18768" s="4"/>
    </row>
    <row r="18769" spans="1:1" x14ac:dyDescent="0.2">
      <c r="A18769" s="4"/>
    </row>
    <row r="18770" spans="1:1" x14ac:dyDescent="0.2">
      <c r="A18770" s="4"/>
    </row>
    <row r="18771" spans="1:1" x14ac:dyDescent="0.2">
      <c r="A18771" s="4"/>
    </row>
    <row r="18772" spans="1:1" x14ac:dyDescent="0.2">
      <c r="A18772" s="4"/>
    </row>
    <row r="18773" spans="1:1" x14ac:dyDescent="0.2">
      <c r="A18773" s="4"/>
    </row>
    <row r="18774" spans="1:1" x14ac:dyDescent="0.2">
      <c r="A18774" s="4"/>
    </row>
    <row r="18775" spans="1:1" x14ac:dyDescent="0.2">
      <c r="A18775" s="4"/>
    </row>
    <row r="18776" spans="1:1" x14ac:dyDescent="0.2">
      <c r="A18776" s="4"/>
    </row>
    <row r="18777" spans="1:1" x14ac:dyDescent="0.2">
      <c r="A18777" s="4"/>
    </row>
    <row r="18778" spans="1:1" x14ac:dyDescent="0.2">
      <c r="A18778" s="4"/>
    </row>
    <row r="18779" spans="1:1" x14ac:dyDescent="0.2">
      <c r="A18779" s="4"/>
    </row>
    <row r="18780" spans="1:1" x14ac:dyDescent="0.2">
      <c r="A18780" s="4"/>
    </row>
    <row r="18781" spans="1:1" x14ac:dyDescent="0.2">
      <c r="A18781" s="4"/>
    </row>
    <row r="18782" spans="1:1" x14ac:dyDescent="0.2">
      <c r="A18782" s="4"/>
    </row>
    <row r="18783" spans="1:1" x14ac:dyDescent="0.2">
      <c r="A18783" s="4"/>
    </row>
    <row r="18784" spans="1:1" x14ac:dyDescent="0.2">
      <c r="A18784" s="4"/>
    </row>
    <row r="18785" spans="1:1" x14ac:dyDescent="0.2">
      <c r="A18785" s="4"/>
    </row>
    <row r="18786" spans="1:1" x14ac:dyDescent="0.2">
      <c r="A18786" s="4"/>
    </row>
    <row r="18787" spans="1:1" x14ac:dyDescent="0.2">
      <c r="A18787" s="4"/>
    </row>
    <row r="18788" spans="1:1" x14ac:dyDescent="0.2">
      <c r="A18788" s="4"/>
    </row>
    <row r="18789" spans="1:1" x14ac:dyDescent="0.2">
      <c r="A18789" s="4"/>
    </row>
    <row r="18790" spans="1:1" x14ac:dyDescent="0.2">
      <c r="A18790" s="4"/>
    </row>
    <row r="18791" spans="1:1" x14ac:dyDescent="0.2">
      <c r="A18791" s="4"/>
    </row>
    <row r="18792" spans="1:1" x14ac:dyDescent="0.2">
      <c r="A18792" s="4"/>
    </row>
    <row r="18793" spans="1:1" x14ac:dyDescent="0.2">
      <c r="A18793" s="4"/>
    </row>
    <row r="18794" spans="1:1" x14ac:dyDescent="0.2">
      <c r="A18794" s="4"/>
    </row>
    <row r="18795" spans="1:1" x14ac:dyDescent="0.2">
      <c r="A18795" s="4"/>
    </row>
    <row r="18796" spans="1:1" x14ac:dyDescent="0.2">
      <c r="A18796" s="4"/>
    </row>
    <row r="18797" spans="1:1" x14ac:dyDescent="0.2">
      <c r="A18797" s="4"/>
    </row>
    <row r="18798" spans="1:1" x14ac:dyDescent="0.2">
      <c r="A18798" s="4"/>
    </row>
    <row r="18799" spans="1:1" x14ac:dyDescent="0.2">
      <c r="A18799" s="4"/>
    </row>
    <row r="18800" spans="1:1" x14ac:dyDescent="0.2">
      <c r="A18800" s="4"/>
    </row>
    <row r="18801" spans="1:1" x14ac:dyDescent="0.2">
      <c r="A18801" s="4"/>
    </row>
    <row r="18802" spans="1:1" x14ac:dyDescent="0.2">
      <c r="A18802" s="4"/>
    </row>
    <row r="18803" spans="1:1" x14ac:dyDescent="0.2">
      <c r="A18803" s="4"/>
    </row>
    <row r="18804" spans="1:1" x14ac:dyDescent="0.2">
      <c r="A18804" s="4"/>
    </row>
    <row r="18805" spans="1:1" x14ac:dyDescent="0.2">
      <c r="A18805" s="4"/>
    </row>
    <row r="18806" spans="1:1" x14ac:dyDescent="0.2">
      <c r="A18806" s="4"/>
    </row>
    <row r="18807" spans="1:1" x14ac:dyDescent="0.2">
      <c r="A18807" s="4"/>
    </row>
    <row r="18808" spans="1:1" x14ac:dyDescent="0.2">
      <c r="A18808" s="4"/>
    </row>
    <row r="18809" spans="1:1" x14ac:dyDescent="0.2">
      <c r="A18809" s="4"/>
    </row>
    <row r="18810" spans="1:1" x14ac:dyDescent="0.2">
      <c r="A18810" s="4"/>
    </row>
    <row r="18811" spans="1:1" x14ac:dyDescent="0.2">
      <c r="A18811" s="4"/>
    </row>
    <row r="18812" spans="1:1" x14ac:dyDescent="0.2">
      <c r="A18812" s="4"/>
    </row>
    <row r="18813" spans="1:1" x14ac:dyDescent="0.2">
      <c r="A18813" s="4"/>
    </row>
    <row r="18814" spans="1:1" x14ac:dyDescent="0.2">
      <c r="A18814" s="4"/>
    </row>
    <row r="18815" spans="1:1" x14ac:dyDescent="0.2">
      <c r="A18815" s="4"/>
    </row>
    <row r="18816" spans="1:1" x14ac:dyDescent="0.2">
      <c r="A18816" s="4"/>
    </row>
    <row r="18817" spans="1:1" x14ac:dyDescent="0.2">
      <c r="A18817" s="4"/>
    </row>
    <row r="18818" spans="1:1" x14ac:dyDescent="0.2">
      <c r="A18818" s="4"/>
    </row>
    <row r="18819" spans="1:1" x14ac:dyDescent="0.2">
      <c r="A18819" s="4"/>
    </row>
    <row r="18820" spans="1:1" x14ac:dyDescent="0.2">
      <c r="A18820" s="4"/>
    </row>
    <row r="18821" spans="1:1" x14ac:dyDescent="0.2">
      <c r="A18821" s="4"/>
    </row>
    <row r="18822" spans="1:1" x14ac:dyDescent="0.2">
      <c r="A18822" s="4"/>
    </row>
    <row r="18823" spans="1:1" x14ac:dyDescent="0.2">
      <c r="A18823" s="4"/>
    </row>
    <row r="18824" spans="1:1" x14ac:dyDescent="0.2">
      <c r="A18824" s="4"/>
    </row>
    <row r="18825" spans="1:1" x14ac:dyDescent="0.2">
      <c r="A18825" s="4"/>
    </row>
    <row r="18826" spans="1:1" x14ac:dyDescent="0.2">
      <c r="A18826" s="4"/>
    </row>
    <row r="18827" spans="1:1" x14ac:dyDescent="0.2">
      <c r="A18827" s="4"/>
    </row>
    <row r="18828" spans="1:1" x14ac:dyDescent="0.2">
      <c r="A18828" s="4"/>
    </row>
    <row r="18829" spans="1:1" x14ac:dyDescent="0.2">
      <c r="A18829" s="4"/>
    </row>
    <row r="18830" spans="1:1" x14ac:dyDescent="0.2">
      <c r="A18830" s="4"/>
    </row>
    <row r="18831" spans="1:1" x14ac:dyDescent="0.2">
      <c r="A18831" s="4"/>
    </row>
    <row r="18832" spans="1:1" x14ac:dyDescent="0.2">
      <c r="A18832" s="4"/>
    </row>
    <row r="18833" spans="1:1" x14ac:dyDescent="0.2">
      <c r="A18833" s="4"/>
    </row>
    <row r="18834" spans="1:1" x14ac:dyDescent="0.2">
      <c r="A18834" s="4"/>
    </row>
    <row r="18835" spans="1:1" x14ac:dyDescent="0.2">
      <c r="A18835" s="4"/>
    </row>
    <row r="18836" spans="1:1" x14ac:dyDescent="0.2">
      <c r="A18836" s="4"/>
    </row>
    <row r="18837" spans="1:1" x14ac:dyDescent="0.2">
      <c r="A18837" s="4"/>
    </row>
    <row r="18838" spans="1:1" x14ac:dyDescent="0.2">
      <c r="A18838" s="4"/>
    </row>
    <row r="18839" spans="1:1" x14ac:dyDescent="0.2">
      <c r="A18839" s="4"/>
    </row>
    <row r="18840" spans="1:1" x14ac:dyDescent="0.2">
      <c r="A18840" s="4"/>
    </row>
    <row r="18841" spans="1:1" x14ac:dyDescent="0.2">
      <c r="A18841" s="4"/>
    </row>
    <row r="18842" spans="1:1" x14ac:dyDescent="0.2">
      <c r="A18842" s="4"/>
    </row>
    <row r="18843" spans="1:1" x14ac:dyDescent="0.2">
      <c r="A18843" s="4"/>
    </row>
    <row r="18844" spans="1:1" x14ac:dyDescent="0.2">
      <c r="A18844" s="4"/>
    </row>
    <row r="18845" spans="1:1" x14ac:dyDescent="0.2">
      <c r="A18845" s="4"/>
    </row>
    <row r="18846" spans="1:1" x14ac:dyDescent="0.2">
      <c r="A18846" s="4"/>
    </row>
    <row r="18847" spans="1:1" x14ac:dyDescent="0.2">
      <c r="A18847" s="4"/>
    </row>
    <row r="18848" spans="1:1" x14ac:dyDescent="0.2">
      <c r="A18848" s="4"/>
    </row>
    <row r="18849" spans="1:1" x14ac:dyDescent="0.2">
      <c r="A18849" s="4"/>
    </row>
    <row r="18850" spans="1:1" x14ac:dyDescent="0.2">
      <c r="A18850" s="4"/>
    </row>
    <row r="18851" spans="1:1" x14ac:dyDescent="0.2">
      <c r="A18851" s="4"/>
    </row>
    <row r="18852" spans="1:1" x14ac:dyDescent="0.2">
      <c r="A18852" s="4"/>
    </row>
    <row r="18853" spans="1:1" x14ac:dyDescent="0.2">
      <c r="A18853" s="4"/>
    </row>
    <row r="18854" spans="1:1" x14ac:dyDescent="0.2">
      <c r="A18854" s="4"/>
    </row>
    <row r="18855" spans="1:1" x14ac:dyDescent="0.2">
      <c r="A18855" s="4"/>
    </row>
    <row r="18856" spans="1:1" x14ac:dyDescent="0.2">
      <c r="A18856" s="4"/>
    </row>
    <row r="18857" spans="1:1" x14ac:dyDescent="0.2">
      <c r="A18857" s="4"/>
    </row>
    <row r="18858" spans="1:1" x14ac:dyDescent="0.2">
      <c r="A18858" s="4"/>
    </row>
    <row r="18859" spans="1:1" x14ac:dyDescent="0.2">
      <c r="A18859" s="4"/>
    </row>
    <row r="18860" spans="1:1" x14ac:dyDescent="0.2">
      <c r="A18860" s="4"/>
    </row>
    <row r="18861" spans="1:1" x14ac:dyDescent="0.2">
      <c r="A18861" s="4"/>
    </row>
    <row r="18862" spans="1:1" x14ac:dyDescent="0.2">
      <c r="A18862" s="4"/>
    </row>
    <row r="18863" spans="1:1" x14ac:dyDescent="0.2">
      <c r="A18863" s="4"/>
    </row>
    <row r="18864" spans="1:1" x14ac:dyDescent="0.2">
      <c r="A18864" s="4"/>
    </row>
    <row r="18865" spans="1:1" x14ac:dyDescent="0.2">
      <c r="A18865" s="4"/>
    </row>
    <row r="18866" spans="1:1" x14ac:dyDescent="0.2">
      <c r="A18866" s="4"/>
    </row>
    <row r="18867" spans="1:1" x14ac:dyDescent="0.2">
      <c r="A18867" s="4"/>
    </row>
    <row r="18868" spans="1:1" x14ac:dyDescent="0.2">
      <c r="A18868" s="4"/>
    </row>
    <row r="18869" spans="1:1" x14ac:dyDescent="0.2">
      <c r="A18869" s="4"/>
    </row>
    <row r="18870" spans="1:1" x14ac:dyDescent="0.2">
      <c r="A18870" s="4"/>
    </row>
    <row r="18871" spans="1:1" x14ac:dyDescent="0.2">
      <c r="A18871" s="4"/>
    </row>
    <row r="18872" spans="1:1" x14ac:dyDescent="0.2">
      <c r="A18872" s="4"/>
    </row>
    <row r="18873" spans="1:1" x14ac:dyDescent="0.2">
      <c r="A18873" s="4"/>
    </row>
    <row r="18874" spans="1:1" x14ac:dyDescent="0.2">
      <c r="A18874" s="4"/>
    </row>
    <row r="18875" spans="1:1" x14ac:dyDescent="0.2">
      <c r="A18875" s="4"/>
    </row>
    <row r="18876" spans="1:1" x14ac:dyDescent="0.2">
      <c r="A18876" s="4"/>
    </row>
    <row r="18877" spans="1:1" x14ac:dyDescent="0.2">
      <c r="A18877" s="4"/>
    </row>
    <row r="18878" spans="1:1" x14ac:dyDescent="0.2">
      <c r="A18878" s="4"/>
    </row>
    <row r="18879" spans="1:1" x14ac:dyDescent="0.2">
      <c r="A18879" s="4"/>
    </row>
    <row r="18880" spans="1:1" x14ac:dyDescent="0.2">
      <c r="A18880" s="4"/>
    </row>
    <row r="18881" spans="1:1" x14ac:dyDescent="0.2">
      <c r="A18881" s="4"/>
    </row>
    <row r="18882" spans="1:1" x14ac:dyDescent="0.2">
      <c r="A18882" s="4"/>
    </row>
    <row r="18883" spans="1:1" x14ac:dyDescent="0.2">
      <c r="A18883" s="4"/>
    </row>
    <row r="18884" spans="1:1" x14ac:dyDescent="0.2">
      <c r="A18884" s="4"/>
    </row>
    <row r="18885" spans="1:1" x14ac:dyDescent="0.2">
      <c r="A18885" s="4"/>
    </row>
    <row r="18886" spans="1:1" x14ac:dyDescent="0.2">
      <c r="A18886" s="4"/>
    </row>
    <row r="18887" spans="1:1" x14ac:dyDescent="0.2">
      <c r="A18887" s="4"/>
    </row>
    <row r="18888" spans="1:1" x14ac:dyDescent="0.2">
      <c r="A18888" s="4"/>
    </row>
    <row r="18889" spans="1:1" x14ac:dyDescent="0.2">
      <c r="A18889" s="4"/>
    </row>
    <row r="18890" spans="1:1" x14ac:dyDescent="0.2">
      <c r="A18890" s="4"/>
    </row>
    <row r="18891" spans="1:1" x14ac:dyDescent="0.2">
      <c r="A18891" s="4"/>
    </row>
    <row r="18892" spans="1:1" x14ac:dyDescent="0.2">
      <c r="A18892" s="4"/>
    </row>
    <row r="18893" spans="1:1" x14ac:dyDescent="0.2">
      <c r="A18893" s="4"/>
    </row>
    <row r="18894" spans="1:1" x14ac:dyDescent="0.2">
      <c r="A18894" s="4"/>
    </row>
    <row r="18895" spans="1:1" x14ac:dyDescent="0.2">
      <c r="A18895" s="4"/>
    </row>
    <row r="18896" spans="1:1" x14ac:dyDescent="0.2">
      <c r="A18896" s="4"/>
    </row>
    <row r="18897" spans="1:1" x14ac:dyDescent="0.2">
      <c r="A18897" s="4"/>
    </row>
    <row r="18898" spans="1:1" x14ac:dyDescent="0.2">
      <c r="A18898" s="4"/>
    </row>
    <row r="18899" spans="1:1" x14ac:dyDescent="0.2">
      <c r="A18899" s="4"/>
    </row>
    <row r="18900" spans="1:1" x14ac:dyDescent="0.2">
      <c r="A18900" s="4"/>
    </row>
    <row r="18901" spans="1:1" x14ac:dyDescent="0.2">
      <c r="A18901" s="4"/>
    </row>
    <row r="18902" spans="1:1" x14ac:dyDescent="0.2">
      <c r="A18902" s="4"/>
    </row>
    <row r="18903" spans="1:1" x14ac:dyDescent="0.2">
      <c r="A18903" s="4"/>
    </row>
    <row r="18904" spans="1:1" x14ac:dyDescent="0.2">
      <c r="A18904" s="4"/>
    </row>
    <row r="18905" spans="1:1" x14ac:dyDescent="0.2">
      <c r="A18905" s="4"/>
    </row>
    <row r="18906" spans="1:1" x14ac:dyDescent="0.2">
      <c r="A18906" s="4"/>
    </row>
    <row r="18907" spans="1:1" x14ac:dyDescent="0.2">
      <c r="A18907" s="4"/>
    </row>
    <row r="18908" spans="1:1" x14ac:dyDescent="0.2">
      <c r="A18908" s="4"/>
    </row>
    <row r="18909" spans="1:1" x14ac:dyDescent="0.2">
      <c r="A18909" s="4"/>
    </row>
    <row r="18910" spans="1:1" x14ac:dyDescent="0.2">
      <c r="A18910" s="4"/>
    </row>
    <row r="18911" spans="1:1" x14ac:dyDescent="0.2">
      <c r="A18911" s="4"/>
    </row>
    <row r="18912" spans="1:1" x14ac:dyDescent="0.2">
      <c r="A18912" s="4"/>
    </row>
    <row r="18913" spans="1:1" x14ac:dyDescent="0.2">
      <c r="A18913" s="4"/>
    </row>
    <row r="18914" spans="1:1" x14ac:dyDescent="0.2">
      <c r="A18914" s="4"/>
    </row>
    <row r="18915" spans="1:1" x14ac:dyDescent="0.2">
      <c r="A18915" s="4"/>
    </row>
    <row r="18916" spans="1:1" x14ac:dyDescent="0.2">
      <c r="A18916" s="4"/>
    </row>
    <row r="18917" spans="1:1" x14ac:dyDescent="0.2">
      <c r="A18917" s="4"/>
    </row>
    <row r="18918" spans="1:1" x14ac:dyDescent="0.2">
      <c r="A18918" s="4"/>
    </row>
    <row r="18919" spans="1:1" x14ac:dyDescent="0.2">
      <c r="A18919" s="4"/>
    </row>
    <row r="18920" spans="1:1" x14ac:dyDescent="0.2">
      <c r="A18920" s="4"/>
    </row>
    <row r="18921" spans="1:1" x14ac:dyDescent="0.2">
      <c r="A18921" s="4"/>
    </row>
    <row r="18922" spans="1:1" x14ac:dyDescent="0.2">
      <c r="A18922" s="4"/>
    </row>
    <row r="18923" spans="1:1" x14ac:dyDescent="0.2">
      <c r="A18923" s="4"/>
    </row>
    <row r="18924" spans="1:1" x14ac:dyDescent="0.2">
      <c r="A18924" s="4"/>
    </row>
    <row r="18925" spans="1:1" x14ac:dyDescent="0.2">
      <c r="A18925" s="4"/>
    </row>
    <row r="18926" spans="1:1" x14ac:dyDescent="0.2">
      <c r="A18926" s="4"/>
    </row>
    <row r="18927" spans="1:1" x14ac:dyDescent="0.2">
      <c r="A18927" s="4"/>
    </row>
    <row r="18928" spans="1:1" x14ac:dyDescent="0.2">
      <c r="A18928" s="4"/>
    </row>
    <row r="18929" spans="1:1" x14ac:dyDescent="0.2">
      <c r="A18929" s="4"/>
    </row>
    <row r="18930" spans="1:1" x14ac:dyDescent="0.2">
      <c r="A18930" s="4"/>
    </row>
    <row r="18931" spans="1:1" x14ac:dyDescent="0.2">
      <c r="A18931" s="4"/>
    </row>
    <row r="18932" spans="1:1" x14ac:dyDescent="0.2">
      <c r="A18932" s="4"/>
    </row>
    <row r="18933" spans="1:1" x14ac:dyDescent="0.2">
      <c r="A18933" s="4"/>
    </row>
    <row r="18934" spans="1:1" x14ac:dyDescent="0.2">
      <c r="A18934" s="4"/>
    </row>
    <row r="18935" spans="1:1" x14ac:dyDescent="0.2">
      <c r="A18935" s="4"/>
    </row>
    <row r="18936" spans="1:1" x14ac:dyDescent="0.2">
      <c r="A18936" s="4"/>
    </row>
    <row r="18937" spans="1:1" x14ac:dyDescent="0.2">
      <c r="A18937" s="4"/>
    </row>
    <row r="18938" spans="1:1" x14ac:dyDescent="0.2">
      <c r="A18938" s="4"/>
    </row>
    <row r="18939" spans="1:1" x14ac:dyDescent="0.2">
      <c r="A18939" s="4"/>
    </row>
    <row r="18940" spans="1:1" x14ac:dyDescent="0.2">
      <c r="A18940" s="4"/>
    </row>
    <row r="18941" spans="1:1" x14ac:dyDescent="0.2">
      <c r="A18941" s="4"/>
    </row>
    <row r="18942" spans="1:1" x14ac:dyDescent="0.2">
      <c r="A18942" s="4"/>
    </row>
    <row r="18943" spans="1:1" x14ac:dyDescent="0.2">
      <c r="A18943" s="4"/>
    </row>
    <row r="18944" spans="1:1" x14ac:dyDescent="0.2">
      <c r="A18944" s="4"/>
    </row>
    <row r="18945" spans="1:1" x14ac:dyDescent="0.2">
      <c r="A18945" s="4"/>
    </row>
    <row r="18946" spans="1:1" x14ac:dyDescent="0.2">
      <c r="A18946" s="4"/>
    </row>
    <row r="18947" spans="1:1" x14ac:dyDescent="0.2">
      <c r="A18947" s="4"/>
    </row>
    <row r="18948" spans="1:1" x14ac:dyDescent="0.2">
      <c r="A18948" s="4"/>
    </row>
    <row r="18949" spans="1:1" x14ac:dyDescent="0.2">
      <c r="A18949" s="4"/>
    </row>
    <row r="18950" spans="1:1" x14ac:dyDescent="0.2">
      <c r="A18950" s="4"/>
    </row>
    <row r="18951" spans="1:1" x14ac:dyDescent="0.2">
      <c r="A18951" s="4"/>
    </row>
    <row r="18952" spans="1:1" x14ac:dyDescent="0.2">
      <c r="A18952" s="4"/>
    </row>
    <row r="18953" spans="1:1" x14ac:dyDescent="0.2">
      <c r="A18953" s="4"/>
    </row>
    <row r="18954" spans="1:1" x14ac:dyDescent="0.2">
      <c r="A18954" s="4"/>
    </row>
    <row r="18955" spans="1:1" x14ac:dyDescent="0.2">
      <c r="A18955" s="4"/>
    </row>
    <row r="18956" spans="1:1" x14ac:dyDescent="0.2">
      <c r="A18956" s="4"/>
    </row>
    <row r="18957" spans="1:1" x14ac:dyDescent="0.2">
      <c r="A18957" s="4"/>
    </row>
    <row r="18958" spans="1:1" x14ac:dyDescent="0.2">
      <c r="A18958" s="4"/>
    </row>
    <row r="18959" spans="1:1" x14ac:dyDescent="0.2">
      <c r="A18959" s="4"/>
    </row>
    <row r="18960" spans="1:1" x14ac:dyDescent="0.2">
      <c r="A18960" s="4"/>
    </row>
    <row r="18961" spans="1:1" x14ac:dyDescent="0.2">
      <c r="A18961" s="4"/>
    </row>
    <row r="18962" spans="1:1" x14ac:dyDescent="0.2">
      <c r="A18962" s="4"/>
    </row>
    <row r="18963" spans="1:1" x14ac:dyDescent="0.2">
      <c r="A18963" s="4"/>
    </row>
    <row r="18964" spans="1:1" x14ac:dyDescent="0.2">
      <c r="A18964" s="4"/>
    </row>
    <row r="18965" spans="1:1" x14ac:dyDescent="0.2">
      <c r="A18965" s="4"/>
    </row>
    <row r="18966" spans="1:1" x14ac:dyDescent="0.2">
      <c r="A18966" s="4"/>
    </row>
    <row r="18967" spans="1:1" x14ac:dyDescent="0.2">
      <c r="A18967" s="4"/>
    </row>
    <row r="18968" spans="1:1" x14ac:dyDescent="0.2">
      <c r="A18968" s="4"/>
    </row>
    <row r="18969" spans="1:1" x14ac:dyDescent="0.2">
      <c r="A18969" s="4"/>
    </row>
    <row r="18970" spans="1:1" x14ac:dyDescent="0.2">
      <c r="A18970" s="4"/>
    </row>
    <row r="18971" spans="1:1" x14ac:dyDescent="0.2">
      <c r="A18971" s="4"/>
    </row>
    <row r="18972" spans="1:1" x14ac:dyDescent="0.2">
      <c r="A18972" s="4"/>
    </row>
    <row r="18973" spans="1:1" x14ac:dyDescent="0.2">
      <c r="A18973" s="4"/>
    </row>
    <row r="18974" spans="1:1" x14ac:dyDescent="0.2">
      <c r="A18974" s="4"/>
    </row>
    <row r="18975" spans="1:1" x14ac:dyDescent="0.2">
      <c r="A18975" s="4"/>
    </row>
    <row r="18976" spans="1:1" x14ac:dyDescent="0.2">
      <c r="A18976" s="4"/>
    </row>
    <row r="18977" spans="1:1" x14ac:dyDescent="0.2">
      <c r="A18977" s="4"/>
    </row>
    <row r="18978" spans="1:1" x14ac:dyDescent="0.2">
      <c r="A18978" s="4"/>
    </row>
    <row r="18979" spans="1:1" x14ac:dyDescent="0.2">
      <c r="A18979" s="4"/>
    </row>
    <row r="18980" spans="1:1" x14ac:dyDescent="0.2">
      <c r="A18980" s="4"/>
    </row>
    <row r="18981" spans="1:1" x14ac:dyDescent="0.2">
      <c r="A18981" s="4"/>
    </row>
    <row r="18982" spans="1:1" x14ac:dyDescent="0.2">
      <c r="A18982" s="4"/>
    </row>
    <row r="18983" spans="1:1" x14ac:dyDescent="0.2">
      <c r="A18983" s="4"/>
    </row>
    <row r="18984" spans="1:1" x14ac:dyDescent="0.2">
      <c r="A18984" s="4"/>
    </row>
    <row r="18985" spans="1:1" x14ac:dyDescent="0.2">
      <c r="A18985" s="4"/>
    </row>
    <row r="18986" spans="1:1" x14ac:dyDescent="0.2">
      <c r="A18986" s="4"/>
    </row>
    <row r="18987" spans="1:1" x14ac:dyDescent="0.2">
      <c r="A18987" s="4"/>
    </row>
    <row r="18988" spans="1:1" x14ac:dyDescent="0.2">
      <c r="A18988" s="4"/>
    </row>
    <row r="18989" spans="1:1" x14ac:dyDescent="0.2">
      <c r="A18989" s="4"/>
    </row>
    <row r="18990" spans="1:1" x14ac:dyDescent="0.2">
      <c r="A18990" s="4"/>
    </row>
    <row r="18991" spans="1:1" x14ac:dyDescent="0.2">
      <c r="A18991" s="4"/>
    </row>
    <row r="18992" spans="1:1" x14ac:dyDescent="0.2">
      <c r="A18992" s="4"/>
    </row>
    <row r="18993" spans="1:1" x14ac:dyDescent="0.2">
      <c r="A18993" s="4"/>
    </row>
    <row r="18994" spans="1:1" x14ac:dyDescent="0.2">
      <c r="A18994" s="4"/>
    </row>
    <row r="18995" spans="1:1" x14ac:dyDescent="0.2">
      <c r="A18995" s="4"/>
    </row>
    <row r="18996" spans="1:1" x14ac:dyDescent="0.2">
      <c r="A18996" s="4"/>
    </row>
    <row r="18997" spans="1:1" x14ac:dyDescent="0.2">
      <c r="A18997" s="4"/>
    </row>
    <row r="18998" spans="1:1" x14ac:dyDescent="0.2">
      <c r="A18998" s="4"/>
    </row>
    <row r="18999" spans="1:1" x14ac:dyDescent="0.2">
      <c r="A18999" s="4"/>
    </row>
    <row r="19000" spans="1:1" x14ac:dyDescent="0.2">
      <c r="A19000" s="4"/>
    </row>
    <row r="19001" spans="1:1" x14ac:dyDescent="0.2">
      <c r="A19001" s="4"/>
    </row>
    <row r="19002" spans="1:1" x14ac:dyDescent="0.2">
      <c r="A19002" s="4"/>
    </row>
    <row r="19003" spans="1:1" x14ac:dyDescent="0.2">
      <c r="A19003" s="4"/>
    </row>
    <row r="19004" spans="1:1" x14ac:dyDescent="0.2">
      <c r="A19004" s="4"/>
    </row>
    <row r="19005" spans="1:1" x14ac:dyDescent="0.2">
      <c r="A19005" s="4"/>
    </row>
    <row r="19006" spans="1:1" x14ac:dyDescent="0.2">
      <c r="A19006" s="4"/>
    </row>
    <row r="19007" spans="1:1" x14ac:dyDescent="0.2">
      <c r="A19007" s="4"/>
    </row>
    <row r="19008" spans="1:1" x14ac:dyDescent="0.2">
      <c r="A19008" s="4"/>
    </row>
    <row r="19009" spans="1:1" x14ac:dyDescent="0.2">
      <c r="A19009" s="4"/>
    </row>
    <row r="19010" spans="1:1" x14ac:dyDescent="0.2">
      <c r="A19010" s="4"/>
    </row>
    <row r="19011" spans="1:1" x14ac:dyDescent="0.2">
      <c r="A19011" s="4"/>
    </row>
    <row r="19012" spans="1:1" x14ac:dyDescent="0.2">
      <c r="A19012" s="4"/>
    </row>
    <row r="19013" spans="1:1" x14ac:dyDescent="0.2">
      <c r="A19013" s="4"/>
    </row>
    <row r="19014" spans="1:1" x14ac:dyDescent="0.2">
      <c r="A19014" s="4"/>
    </row>
    <row r="19015" spans="1:1" x14ac:dyDescent="0.2">
      <c r="A19015" s="4"/>
    </row>
    <row r="19016" spans="1:1" x14ac:dyDescent="0.2">
      <c r="A19016" s="4"/>
    </row>
    <row r="19017" spans="1:1" x14ac:dyDescent="0.2">
      <c r="A19017" s="4"/>
    </row>
    <row r="19018" spans="1:1" x14ac:dyDescent="0.2">
      <c r="A19018" s="4"/>
    </row>
    <row r="19019" spans="1:1" x14ac:dyDescent="0.2">
      <c r="A19019" s="4"/>
    </row>
    <row r="19020" spans="1:1" x14ac:dyDescent="0.2">
      <c r="A19020" s="4"/>
    </row>
    <row r="19021" spans="1:1" x14ac:dyDescent="0.2">
      <c r="A19021" s="4"/>
    </row>
    <row r="19022" spans="1:1" x14ac:dyDescent="0.2">
      <c r="A19022" s="4"/>
    </row>
    <row r="19023" spans="1:1" x14ac:dyDescent="0.2">
      <c r="A19023" s="4"/>
    </row>
    <row r="19024" spans="1:1" x14ac:dyDescent="0.2">
      <c r="A19024" s="4"/>
    </row>
    <row r="19025" spans="1:1" x14ac:dyDescent="0.2">
      <c r="A19025" s="4"/>
    </row>
    <row r="19026" spans="1:1" x14ac:dyDescent="0.2">
      <c r="A19026" s="4"/>
    </row>
    <row r="19027" spans="1:1" x14ac:dyDescent="0.2">
      <c r="A19027" s="4"/>
    </row>
    <row r="19028" spans="1:1" x14ac:dyDescent="0.2">
      <c r="A19028" s="4"/>
    </row>
    <row r="19029" spans="1:1" x14ac:dyDescent="0.2">
      <c r="A19029" s="4"/>
    </row>
    <row r="19030" spans="1:1" x14ac:dyDescent="0.2">
      <c r="A19030" s="4"/>
    </row>
    <row r="19031" spans="1:1" x14ac:dyDescent="0.2">
      <c r="A19031" s="4"/>
    </row>
    <row r="19032" spans="1:1" x14ac:dyDescent="0.2">
      <c r="A19032" s="4"/>
    </row>
    <row r="19033" spans="1:1" x14ac:dyDescent="0.2">
      <c r="A19033" s="4"/>
    </row>
    <row r="19034" spans="1:1" x14ac:dyDescent="0.2">
      <c r="A19034" s="4"/>
    </row>
    <row r="19035" spans="1:1" x14ac:dyDescent="0.2">
      <c r="A19035" s="4"/>
    </row>
    <row r="19036" spans="1:1" x14ac:dyDescent="0.2">
      <c r="A19036" s="4"/>
    </row>
    <row r="19037" spans="1:1" x14ac:dyDescent="0.2">
      <c r="A19037" s="4"/>
    </row>
    <row r="19038" spans="1:1" x14ac:dyDescent="0.2">
      <c r="A19038" s="4"/>
    </row>
    <row r="19039" spans="1:1" x14ac:dyDescent="0.2">
      <c r="A19039" s="4"/>
    </row>
    <row r="19040" spans="1:1" x14ac:dyDescent="0.2">
      <c r="A19040" s="4"/>
    </row>
    <row r="19041" spans="1:1" x14ac:dyDescent="0.2">
      <c r="A19041" s="4"/>
    </row>
    <row r="19042" spans="1:1" x14ac:dyDescent="0.2">
      <c r="A19042" s="4"/>
    </row>
    <row r="19043" spans="1:1" x14ac:dyDescent="0.2">
      <c r="A19043" s="4"/>
    </row>
    <row r="19044" spans="1:1" x14ac:dyDescent="0.2">
      <c r="A19044" s="4"/>
    </row>
    <row r="19045" spans="1:1" x14ac:dyDescent="0.2">
      <c r="A19045" s="4"/>
    </row>
    <row r="19046" spans="1:1" x14ac:dyDescent="0.2">
      <c r="A19046" s="4"/>
    </row>
    <row r="19047" spans="1:1" x14ac:dyDescent="0.2">
      <c r="A19047" s="4"/>
    </row>
    <row r="19048" spans="1:1" x14ac:dyDescent="0.2">
      <c r="A19048" s="4"/>
    </row>
    <row r="19049" spans="1:1" x14ac:dyDescent="0.2">
      <c r="A19049" s="4"/>
    </row>
    <row r="19050" spans="1:1" x14ac:dyDescent="0.2">
      <c r="A19050" s="4"/>
    </row>
    <row r="19051" spans="1:1" x14ac:dyDescent="0.2">
      <c r="A19051" s="4"/>
    </row>
    <row r="19052" spans="1:1" x14ac:dyDescent="0.2">
      <c r="A19052" s="4"/>
    </row>
    <row r="19053" spans="1:1" x14ac:dyDescent="0.2">
      <c r="A19053" s="4"/>
    </row>
    <row r="19054" spans="1:1" x14ac:dyDescent="0.2">
      <c r="A19054" s="4"/>
    </row>
    <row r="19055" spans="1:1" x14ac:dyDescent="0.2">
      <c r="A19055" s="4"/>
    </row>
    <row r="19056" spans="1:1" x14ac:dyDescent="0.2">
      <c r="A19056" s="4"/>
    </row>
    <row r="19057" spans="1:1" x14ac:dyDescent="0.2">
      <c r="A19057" s="4"/>
    </row>
    <row r="19058" spans="1:1" x14ac:dyDescent="0.2">
      <c r="A19058" s="4"/>
    </row>
    <row r="19059" spans="1:1" x14ac:dyDescent="0.2">
      <c r="A19059" s="4"/>
    </row>
    <row r="19060" spans="1:1" x14ac:dyDescent="0.2">
      <c r="A19060" s="4"/>
    </row>
    <row r="19061" spans="1:1" x14ac:dyDescent="0.2">
      <c r="A19061" s="4"/>
    </row>
    <row r="19062" spans="1:1" x14ac:dyDescent="0.2">
      <c r="A19062" s="4"/>
    </row>
    <row r="19063" spans="1:1" x14ac:dyDescent="0.2">
      <c r="A19063" s="4"/>
    </row>
    <row r="19064" spans="1:1" x14ac:dyDescent="0.2">
      <c r="A19064" s="4"/>
    </row>
    <row r="19065" spans="1:1" x14ac:dyDescent="0.2">
      <c r="A19065" s="4"/>
    </row>
    <row r="19066" spans="1:1" x14ac:dyDescent="0.2">
      <c r="A19066" s="4"/>
    </row>
    <row r="19067" spans="1:1" x14ac:dyDescent="0.2">
      <c r="A19067" s="4"/>
    </row>
    <row r="19068" spans="1:1" x14ac:dyDescent="0.2">
      <c r="A19068" s="4"/>
    </row>
    <row r="19069" spans="1:1" x14ac:dyDescent="0.2">
      <c r="A19069" s="4"/>
    </row>
    <row r="19070" spans="1:1" x14ac:dyDescent="0.2">
      <c r="A19070" s="4"/>
    </row>
    <row r="19071" spans="1:1" x14ac:dyDescent="0.2">
      <c r="A19071" s="4"/>
    </row>
    <row r="19072" spans="1:1" x14ac:dyDescent="0.2">
      <c r="A19072" s="4"/>
    </row>
    <row r="19073" spans="1:1" x14ac:dyDescent="0.2">
      <c r="A19073" s="4"/>
    </row>
    <row r="19074" spans="1:1" x14ac:dyDescent="0.2">
      <c r="A19074" s="4"/>
    </row>
    <row r="19075" spans="1:1" x14ac:dyDescent="0.2">
      <c r="A19075" s="4"/>
    </row>
    <row r="19076" spans="1:1" x14ac:dyDescent="0.2">
      <c r="A19076" s="4"/>
    </row>
    <row r="19077" spans="1:1" x14ac:dyDescent="0.2">
      <c r="A19077" s="4"/>
    </row>
    <row r="19078" spans="1:1" x14ac:dyDescent="0.2">
      <c r="A19078" s="4"/>
    </row>
    <row r="19079" spans="1:1" x14ac:dyDescent="0.2">
      <c r="A19079" s="4"/>
    </row>
    <row r="19080" spans="1:1" x14ac:dyDescent="0.2">
      <c r="A19080" s="4"/>
    </row>
    <row r="19081" spans="1:1" x14ac:dyDescent="0.2">
      <c r="A19081" s="4"/>
    </row>
    <row r="19082" spans="1:1" x14ac:dyDescent="0.2">
      <c r="A19082" s="4"/>
    </row>
    <row r="19083" spans="1:1" x14ac:dyDescent="0.2">
      <c r="A19083" s="4"/>
    </row>
    <row r="19084" spans="1:1" x14ac:dyDescent="0.2">
      <c r="A19084" s="4"/>
    </row>
    <row r="19085" spans="1:1" x14ac:dyDescent="0.2">
      <c r="A19085" s="4"/>
    </row>
    <row r="19086" spans="1:1" x14ac:dyDescent="0.2">
      <c r="A19086" s="4"/>
    </row>
    <row r="19087" spans="1:1" x14ac:dyDescent="0.2">
      <c r="A19087" s="4"/>
    </row>
    <row r="19088" spans="1:1" x14ac:dyDescent="0.2">
      <c r="A19088" s="4"/>
    </row>
    <row r="19089" spans="1:1" x14ac:dyDescent="0.2">
      <c r="A19089" s="4"/>
    </row>
    <row r="19090" spans="1:1" x14ac:dyDescent="0.2">
      <c r="A19090" s="4"/>
    </row>
    <row r="19091" spans="1:1" x14ac:dyDescent="0.2">
      <c r="A19091" s="4"/>
    </row>
    <row r="19092" spans="1:1" x14ac:dyDescent="0.2">
      <c r="A19092" s="4"/>
    </row>
    <row r="19093" spans="1:1" x14ac:dyDescent="0.2">
      <c r="A19093" s="4"/>
    </row>
    <row r="19094" spans="1:1" x14ac:dyDescent="0.2">
      <c r="A19094" s="4"/>
    </row>
    <row r="19095" spans="1:1" x14ac:dyDescent="0.2">
      <c r="A19095" s="4"/>
    </row>
    <row r="19096" spans="1:1" x14ac:dyDescent="0.2">
      <c r="A19096" s="4"/>
    </row>
    <row r="19097" spans="1:1" x14ac:dyDescent="0.2">
      <c r="A19097" s="4"/>
    </row>
    <row r="19098" spans="1:1" x14ac:dyDescent="0.2">
      <c r="A19098" s="4"/>
    </row>
    <row r="19099" spans="1:1" x14ac:dyDescent="0.2">
      <c r="A19099" s="4"/>
    </row>
    <row r="19100" spans="1:1" x14ac:dyDescent="0.2">
      <c r="A19100" s="4"/>
    </row>
    <row r="19101" spans="1:1" x14ac:dyDescent="0.2">
      <c r="A19101" s="4"/>
    </row>
    <row r="19102" spans="1:1" x14ac:dyDescent="0.2">
      <c r="A19102" s="4"/>
    </row>
    <row r="19103" spans="1:1" x14ac:dyDescent="0.2">
      <c r="A19103" s="4"/>
    </row>
    <row r="19104" spans="1:1" x14ac:dyDescent="0.2">
      <c r="A19104" s="4"/>
    </row>
    <row r="19105" spans="1:1" x14ac:dyDescent="0.2">
      <c r="A19105" s="4"/>
    </row>
    <row r="19106" spans="1:1" x14ac:dyDescent="0.2">
      <c r="A19106" s="4"/>
    </row>
    <row r="19107" spans="1:1" x14ac:dyDescent="0.2">
      <c r="A19107" s="4"/>
    </row>
    <row r="19108" spans="1:1" x14ac:dyDescent="0.2">
      <c r="A19108" s="4"/>
    </row>
    <row r="19109" spans="1:1" x14ac:dyDescent="0.2">
      <c r="A19109" s="4"/>
    </row>
    <row r="19110" spans="1:1" x14ac:dyDescent="0.2">
      <c r="A19110" s="4"/>
    </row>
    <row r="19111" spans="1:1" x14ac:dyDescent="0.2">
      <c r="A19111" s="4"/>
    </row>
    <row r="19112" spans="1:1" x14ac:dyDescent="0.2">
      <c r="A19112" s="4"/>
    </row>
    <row r="19113" spans="1:1" x14ac:dyDescent="0.2">
      <c r="A19113" s="4"/>
    </row>
    <row r="19114" spans="1:1" x14ac:dyDescent="0.2">
      <c r="A19114" s="4"/>
    </row>
    <row r="19115" spans="1:1" x14ac:dyDescent="0.2">
      <c r="A19115" s="4"/>
    </row>
    <row r="19116" spans="1:1" x14ac:dyDescent="0.2">
      <c r="A19116" s="4"/>
    </row>
    <row r="19117" spans="1:1" x14ac:dyDescent="0.2">
      <c r="A19117" s="4"/>
    </row>
    <row r="19118" spans="1:1" x14ac:dyDescent="0.2">
      <c r="A19118" s="4"/>
    </row>
    <row r="19119" spans="1:1" x14ac:dyDescent="0.2">
      <c r="A19119" s="4"/>
    </row>
    <row r="19120" spans="1:1" x14ac:dyDescent="0.2">
      <c r="A19120" s="4"/>
    </row>
    <row r="19121" spans="1:1" x14ac:dyDescent="0.2">
      <c r="A19121" s="4"/>
    </row>
    <row r="19122" spans="1:1" x14ac:dyDescent="0.2">
      <c r="A19122" s="4"/>
    </row>
    <row r="19123" spans="1:1" x14ac:dyDescent="0.2">
      <c r="A19123" s="4"/>
    </row>
    <row r="19124" spans="1:1" x14ac:dyDescent="0.2">
      <c r="A19124" s="4"/>
    </row>
    <row r="19125" spans="1:1" x14ac:dyDescent="0.2">
      <c r="A19125" s="4"/>
    </row>
    <row r="19126" spans="1:1" x14ac:dyDescent="0.2">
      <c r="A19126" s="4"/>
    </row>
    <row r="19127" spans="1:1" x14ac:dyDescent="0.2">
      <c r="A19127" s="4"/>
    </row>
    <row r="19128" spans="1:1" x14ac:dyDescent="0.2">
      <c r="A19128" s="4"/>
    </row>
    <row r="19129" spans="1:1" x14ac:dyDescent="0.2">
      <c r="A19129" s="4"/>
    </row>
    <row r="19130" spans="1:1" x14ac:dyDescent="0.2">
      <c r="A19130" s="4"/>
    </row>
    <row r="19131" spans="1:1" x14ac:dyDescent="0.2">
      <c r="A19131" s="4"/>
    </row>
    <row r="19132" spans="1:1" x14ac:dyDescent="0.2">
      <c r="A19132" s="4"/>
    </row>
    <row r="19133" spans="1:1" x14ac:dyDescent="0.2">
      <c r="A19133" s="4"/>
    </row>
    <row r="19134" spans="1:1" x14ac:dyDescent="0.2">
      <c r="A19134" s="4"/>
    </row>
    <row r="19135" spans="1:1" x14ac:dyDescent="0.2">
      <c r="A19135" s="4"/>
    </row>
    <row r="19136" spans="1:1" x14ac:dyDescent="0.2">
      <c r="A19136" s="4"/>
    </row>
    <row r="19137" spans="1:1" x14ac:dyDescent="0.2">
      <c r="A19137" s="4"/>
    </row>
    <row r="19138" spans="1:1" x14ac:dyDescent="0.2">
      <c r="A19138" s="4"/>
    </row>
    <row r="19139" spans="1:1" x14ac:dyDescent="0.2">
      <c r="A19139" s="4"/>
    </row>
    <row r="19140" spans="1:1" x14ac:dyDescent="0.2">
      <c r="A19140" s="4"/>
    </row>
    <row r="19141" spans="1:1" x14ac:dyDescent="0.2">
      <c r="A19141" s="4"/>
    </row>
    <row r="19142" spans="1:1" x14ac:dyDescent="0.2">
      <c r="A19142" s="4"/>
    </row>
    <row r="19143" spans="1:1" x14ac:dyDescent="0.2">
      <c r="A19143" s="4"/>
    </row>
    <row r="19144" spans="1:1" x14ac:dyDescent="0.2">
      <c r="A19144" s="4"/>
    </row>
    <row r="19145" spans="1:1" x14ac:dyDescent="0.2">
      <c r="A19145" s="4"/>
    </row>
    <row r="19146" spans="1:1" x14ac:dyDescent="0.2">
      <c r="A19146" s="4"/>
    </row>
    <row r="19147" spans="1:1" x14ac:dyDescent="0.2">
      <c r="A19147" s="4"/>
    </row>
    <row r="19148" spans="1:1" x14ac:dyDescent="0.2">
      <c r="A19148" s="4"/>
    </row>
    <row r="19149" spans="1:1" x14ac:dyDescent="0.2">
      <c r="A19149" s="4"/>
    </row>
    <row r="19150" spans="1:1" x14ac:dyDescent="0.2">
      <c r="A19150" s="4"/>
    </row>
    <row r="19151" spans="1:1" x14ac:dyDescent="0.2">
      <c r="A19151" s="4"/>
    </row>
    <row r="19152" spans="1:1" x14ac:dyDescent="0.2">
      <c r="A19152" s="4"/>
    </row>
    <row r="19153" spans="1:1" x14ac:dyDescent="0.2">
      <c r="A19153" s="4"/>
    </row>
    <row r="19154" spans="1:1" x14ac:dyDescent="0.2">
      <c r="A19154" s="4"/>
    </row>
    <row r="19155" spans="1:1" x14ac:dyDescent="0.2">
      <c r="A19155" s="4"/>
    </row>
    <row r="19156" spans="1:1" x14ac:dyDescent="0.2">
      <c r="A19156" s="4"/>
    </row>
    <row r="19157" spans="1:1" x14ac:dyDescent="0.2">
      <c r="A19157" s="4"/>
    </row>
    <row r="19158" spans="1:1" x14ac:dyDescent="0.2">
      <c r="A19158" s="4"/>
    </row>
    <row r="19159" spans="1:1" x14ac:dyDescent="0.2">
      <c r="A19159" s="4"/>
    </row>
    <row r="19160" spans="1:1" x14ac:dyDescent="0.2">
      <c r="A19160" s="4"/>
    </row>
    <row r="19161" spans="1:1" x14ac:dyDescent="0.2">
      <c r="A19161" s="4"/>
    </row>
    <row r="19162" spans="1:1" x14ac:dyDescent="0.2">
      <c r="A19162" s="4"/>
    </row>
    <row r="19163" spans="1:1" x14ac:dyDescent="0.2">
      <c r="A19163" s="4"/>
    </row>
    <row r="19164" spans="1:1" x14ac:dyDescent="0.2">
      <c r="A19164" s="4"/>
    </row>
    <row r="19165" spans="1:1" x14ac:dyDescent="0.2">
      <c r="A19165" s="4"/>
    </row>
    <row r="19166" spans="1:1" x14ac:dyDescent="0.2">
      <c r="A19166" s="4"/>
    </row>
    <row r="19167" spans="1:1" x14ac:dyDescent="0.2">
      <c r="A19167" s="4"/>
    </row>
    <row r="19168" spans="1:1" x14ac:dyDescent="0.2">
      <c r="A19168" s="4"/>
    </row>
    <row r="19169" spans="1:1" x14ac:dyDescent="0.2">
      <c r="A19169" s="4"/>
    </row>
    <row r="19170" spans="1:1" x14ac:dyDescent="0.2">
      <c r="A19170" s="4"/>
    </row>
    <row r="19171" spans="1:1" x14ac:dyDescent="0.2">
      <c r="A19171" s="4"/>
    </row>
    <row r="19172" spans="1:1" x14ac:dyDescent="0.2">
      <c r="A19172" s="4"/>
    </row>
    <row r="19173" spans="1:1" x14ac:dyDescent="0.2">
      <c r="A19173" s="4"/>
    </row>
    <row r="19174" spans="1:1" x14ac:dyDescent="0.2">
      <c r="A19174" s="4"/>
    </row>
    <row r="19175" spans="1:1" x14ac:dyDescent="0.2">
      <c r="A19175" s="4"/>
    </row>
    <row r="19176" spans="1:1" x14ac:dyDescent="0.2">
      <c r="A19176" s="4"/>
    </row>
    <row r="19177" spans="1:1" x14ac:dyDescent="0.2">
      <c r="A19177" s="4"/>
    </row>
    <row r="19178" spans="1:1" x14ac:dyDescent="0.2">
      <c r="A19178" s="4"/>
    </row>
    <row r="19179" spans="1:1" x14ac:dyDescent="0.2">
      <c r="A19179" s="4"/>
    </row>
    <row r="19180" spans="1:1" x14ac:dyDescent="0.2">
      <c r="A19180" s="4"/>
    </row>
    <row r="19181" spans="1:1" x14ac:dyDescent="0.2">
      <c r="A19181" s="4"/>
    </row>
    <row r="19182" spans="1:1" x14ac:dyDescent="0.2">
      <c r="A19182" s="4"/>
    </row>
    <row r="19183" spans="1:1" x14ac:dyDescent="0.2">
      <c r="A19183" s="4"/>
    </row>
    <row r="19184" spans="1:1" x14ac:dyDescent="0.2">
      <c r="A19184" s="4"/>
    </row>
    <row r="19185" spans="1:1" x14ac:dyDescent="0.2">
      <c r="A19185" s="4"/>
    </row>
    <row r="19186" spans="1:1" x14ac:dyDescent="0.2">
      <c r="A19186" s="4"/>
    </row>
    <row r="19187" spans="1:1" x14ac:dyDescent="0.2">
      <c r="A19187" s="4"/>
    </row>
    <row r="19188" spans="1:1" x14ac:dyDescent="0.2">
      <c r="A19188" s="4"/>
    </row>
    <row r="19189" spans="1:1" x14ac:dyDescent="0.2">
      <c r="A19189" s="4"/>
    </row>
    <row r="19190" spans="1:1" x14ac:dyDescent="0.2">
      <c r="A19190" s="4"/>
    </row>
    <row r="19191" spans="1:1" x14ac:dyDescent="0.2">
      <c r="A19191" s="4"/>
    </row>
    <row r="19192" spans="1:1" x14ac:dyDescent="0.2">
      <c r="A19192" s="4"/>
    </row>
    <row r="19193" spans="1:1" x14ac:dyDescent="0.2">
      <c r="A19193" s="4"/>
    </row>
    <row r="19194" spans="1:1" x14ac:dyDescent="0.2">
      <c r="A19194" s="4"/>
    </row>
    <row r="19195" spans="1:1" x14ac:dyDescent="0.2">
      <c r="A19195" s="4"/>
    </row>
    <row r="19196" spans="1:1" x14ac:dyDescent="0.2">
      <c r="A19196" s="4"/>
    </row>
    <row r="19197" spans="1:1" x14ac:dyDescent="0.2">
      <c r="A19197" s="4"/>
    </row>
    <row r="19198" spans="1:1" x14ac:dyDescent="0.2">
      <c r="A19198" s="4"/>
    </row>
    <row r="19199" spans="1:1" x14ac:dyDescent="0.2">
      <c r="A19199" s="4"/>
    </row>
    <row r="19200" spans="1:1" x14ac:dyDescent="0.2">
      <c r="A19200" s="4"/>
    </row>
    <row r="19201" spans="1:1" x14ac:dyDescent="0.2">
      <c r="A19201" s="4"/>
    </row>
    <row r="19202" spans="1:1" x14ac:dyDescent="0.2">
      <c r="A19202" s="4"/>
    </row>
    <row r="19203" spans="1:1" x14ac:dyDescent="0.2">
      <c r="A19203" s="4"/>
    </row>
    <row r="19204" spans="1:1" x14ac:dyDescent="0.2">
      <c r="A19204" s="4"/>
    </row>
    <row r="19205" spans="1:1" x14ac:dyDescent="0.2">
      <c r="A19205" s="4"/>
    </row>
    <row r="19206" spans="1:1" x14ac:dyDescent="0.2">
      <c r="A19206" s="4"/>
    </row>
    <row r="19207" spans="1:1" x14ac:dyDescent="0.2">
      <c r="A19207" s="4"/>
    </row>
    <row r="19208" spans="1:1" x14ac:dyDescent="0.2">
      <c r="A19208" s="4"/>
    </row>
    <row r="19209" spans="1:1" x14ac:dyDescent="0.2">
      <c r="A19209" s="4"/>
    </row>
    <row r="19210" spans="1:1" x14ac:dyDescent="0.2">
      <c r="A19210" s="4"/>
    </row>
    <row r="19211" spans="1:1" x14ac:dyDescent="0.2">
      <c r="A19211" s="4"/>
    </row>
    <row r="19212" spans="1:1" x14ac:dyDescent="0.2">
      <c r="A19212" s="4"/>
    </row>
    <row r="19213" spans="1:1" x14ac:dyDescent="0.2">
      <c r="A19213" s="4"/>
    </row>
    <row r="19214" spans="1:1" x14ac:dyDescent="0.2">
      <c r="A19214" s="4"/>
    </row>
    <row r="19215" spans="1:1" x14ac:dyDescent="0.2">
      <c r="A19215" s="4"/>
    </row>
    <row r="19216" spans="1:1" x14ac:dyDescent="0.2">
      <c r="A19216" s="4"/>
    </row>
    <row r="19217" spans="1:1" x14ac:dyDescent="0.2">
      <c r="A19217" s="4"/>
    </row>
    <row r="19218" spans="1:1" x14ac:dyDescent="0.2">
      <c r="A19218" s="4"/>
    </row>
    <row r="19219" spans="1:1" x14ac:dyDescent="0.2">
      <c r="A19219" s="4"/>
    </row>
    <row r="19220" spans="1:1" x14ac:dyDescent="0.2">
      <c r="A19220" s="4"/>
    </row>
    <row r="19221" spans="1:1" x14ac:dyDescent="0.2">
      <c r="A19221" s="4"/>
    </row>
    <row r="19222" spans="1:1" x14ac:dyDescent="0.2">
      <c r="A19222" s="4"/>
    </row>
    <row r="19223" spans="1:1" x14ac:dyDescent="0.2">
      <c r="A19223" s="4"/>
    </row>
    <row r="19224" spans="1:1" x14ac:dyDescent="0.2">
      <c r="A19224" s="4"/>
    </row>
    <row r="19225" spans="1:1" x14ac:dyDescent="0.2">
      <c r="A19225" s="4"/>
    </row>
    <row r="19226" spans="1:1" x14ac:dyDescent="0.2">
      <c r="A19226" s="4"/>
    </row>
    <row r="19227" spans="1:1" x14ac:dyDescent="0.2">
      <c r="A19227" s="4"/>
    </row>
    <row r="19228" spans="1:1" x14ac:dyDescent="0.2">
      <c r="A19228" s="4"/>
    </row>
    <row r="19229" spans="1:1" x14ac:dyDescent="0.2">
      <c r="A19229" s="4"/>
    </row>
    <row r="19230" spans="1:1" x14ac:dyDescent="0.2">
      <c r="A19230" s="4"/>
    </row>
    <row r="19231" spans="1:1" x14ac:dyDescent="0.2">
      <c r="A19231" s="4"/>
    </row>
    <row r="19232" spans="1:1" x14ac:dyDescent="0.2">
      <c r="A19232" s="4"/>
    </row>
    <row r="19233" spans="1:1" x14ac:dyDescent="0.2">
      <c r="A19233" s="4"/>
    </row>
    <row r="19234" spans="1:1" x14ac:dyDescent="0.2">
      <c r="A19234" s="4"/>
    </row>
    <row r="19235" spans="1:1" x14ac:dyDescent="0.2">
      <c r="A19235" s="4"/>
    </row>
    <row r="19236" spans="1:1" x14ac:dyDescent="0.2">
      <c r="A19236" s="4"/>
    </row>
    <row r="19237" spans="1:1" x14ac:dyDescent="0.2">
      <c r="A19237" s="4"/>
    </row>
    <row r="19238" spans="1:1" x14ac:dyDescent="0.2">
      <c r="A19238" s="4"/>
    </row>
    <row r="19239" spans="1:1" x14ac:dyDescent="0.2">
      <c r="A19239" s="4"/>
    </row>
    <row r="19240" spans="1:1" x14ac:dyDescent="0.2">
      <c r="A19240" s="4"/>
    </row>
    <row r="19241" spans="1:1" x14ac:dyDescent="0.2">
      <c r="A19241" s="4"/>
    </row>
    <row r="19242" spans="1:1" x14ac:dyDescent="0.2">
      <c r="A19242" s="4"/>
    </row>
    <row r="19243" spans="1:1" x14ac:dyDescent="0.2">
      <c r="A19243" s="4"/>
    </row>
    <row r="19244" spans="1:1" x14ac:dyDescent="0.2">
      <c r="A19244" s="4"/>
    </row>
    <row r="19245" spans="1:1" x14ac:dyDescent="0.2">
      <c r="A19245" s="4"/>
    </row>
    <row r="19246" spans="1:1" x14ac:dyDescent="0.2">
      <c r="A19246" s="4"/>
    </row>
    <row r="19247" spans="1:1" x14ac:dyDescent="0.2">
      <c r="A19247" s="4"/>
    </row>
    <row r="19248" spans="1:1" x14ac:dyDescent="0.2">
      <c r="A19248" s="4"/>
    </row>
    <row r="19249" spans="1:1" x14ac:dyDescent="0.2">
      <c r="A19249" s="4"/>
    </row>
    <row r="19250" spans="1:1" x14ac:dyDescent="0.2">
      <c r="A19250" s="4"/>
    </row>
    <row r="19251" spans="1:1" x14ac:dyDescent="0.2">
      <c r="A19251" s="4"/>
    </row>
    <row r="19252" spans="1:1" x14ac:dyDescent="0.2">
      <c r="A19252" s="4"/>
    </row>
    <row r="19253" spans="1:1" x14ac:dyDescent="0.2">
      <c r="A19253" s="4"/>
    </row>
    <row r="19254" spans="1:1" x14ac:dyDescent="0.2">
      <c r="A19254" s="4"/>
    </row>
    <row r="19255" spans="1:1" x14ac:dyDescent="0.2">
      <c r="A19255" s="4"/>
    </row>
    <row r="19256" spans="1:1" x14ac:dyDescent="0.2">
      <c r="A19256" s="4"/>
    </row>
    <row r="19257" spans="1:1" x14ac:dyDescent="0.2">
      <c r="A19257" s="4"/>
    </row>
    <row r="19258" spans="1:1" x14ac:dyDescent="0.2">
      <c r="A19258" s="4"/>
    </row>
    <row r="19259" spans="1:1" x14ac:dyDescent="0.2">
      <c r="A19259" s="4"/>
    </row>
    <row r="19260" spans="1:1" x14ac:dyDescent="0.2">
      <c r="A19260" s="4"/>
    </row>
    <row r="19261" spans="1:1" x14ac:dyDescent="0.2">
      <c r="A19261" s="4"/>
    </row>
    <row r="19262" spans="1:1" x14ac:dyDescent="0.2">
      <c r="A19262" s="4"/>
    </row>
    <row r="19263" spans="1:1" x14ac:dyDescent="0.2">
      <c r="A19263" s="4"/>
    </row>
    <row r="19264" spans="1:1" x14ac:dyDescent="0.2">
      <c r="A19264" s="4"/>
    </row>
    <row r="19265" spans="1:1" x14ac:dyDescent="0.2">
      <c r="A19265" s="4"/>
    </row>
    <row r="19266" spans="1:1" x14ac:dyDescent="0.2">
      <c r="A19266" s="4"/>
    </row>
    <row r="19267" spans="1:1" x14ac:dyDescent="0.2">
      <c r="A19267" s="4"/>
    </row>
    <row r="19268" spans="1:1" x14ac:dyDescent="0.2">
      <c r="A19268" s="4"/>
    </row>
    <row r="19269" spans="1:1" x14ac:dyDescent="0.2">
      <c r="A19269" s="4"/>
    </row>
    <row r="19270" spans="1:1" x14ac:dyDescent="0.2">
      <c r="A19270" s="4"/>
    </row>
    <row r="19271" spans="1:1" x14ac:dyDescent="0.2">
      <c r="A19271" s="4"/>
    </row>
    <row r="19272" spans="1:1" x14ac:dyDescent="0.2">
      <c r="A19272" s="4"/>
    </row>
    <row r="19273" spans="1:1" x14ac:dyDescent="0.2">
      <c r="A19273" s="4"/>
    </row>
    <row r="19274" spans="1:1" x14ac:dyDescent="0.2">
      <c r="A19274" s="4"/>
    </row>
    <row r="19275" spans="1:1" x14ac:dyDescent="0.2">
      <c r="A19275" s="4"/>
    </row>
    <row r="19276" spans="1:1" x14ac:dyDescent="0.2">
      <c r="A19276" s="4"/>
    </row>
    <row r="19277" spans="1:1" x14ac:dyDescent="0.2">
      <c r="A19277" s="4"/>
    </row>
    <row r="19278" spans="1:1" x14ac:dyDescent="0.2">
      <c r="A19278" s="4"/>
    </row>
    <row r="19279" spans="1:1" x14ac:dyDescent="0.2">
      <c r="A19279" s="4"/>
    </row>
    <row r="19280" spans="1:1" x14ac:dyDescent="0.2">
      <c r="A19280" s="4"/>
    </row>
    <row r="19281" spans="1:1" x14ac:dyDescent="0.2">
      <c r="A19281" s="4"/>
    </row>
    <row r="19282" spans="1:1" x14ac:dyDescent="0.2">
      <c r="A19282" s="4"/>
    </row>
    <row r="19283" spans="1:1" x14ac:dyDescent="0.2">
      <c r="A19283" s="4"/>
    </row>
    <row r="19284" spans="1:1" x14ac:dyDescent="0.2">
      <c r="A19284" s="4"/>
    </row>
    <row r="19285" spans="1:1" x14ac:dyDescent="0.2">
      <c r="A19285" s="4"/>
    </row>
    <row r="19286" spans="1:1" x14ac:dyDescent="0.2">
      <c r="A19286" s="4"/>
    </row>
    <row r="19287" spans="1:1" x14ac:dyDescent="0.2">
      <c r="A19287" s="4"/>
    </row>
    <row r="19288" spans="1:1" x14ac:dyDescent="0.2">
      <c r="A19288" s="4"/>
    </row>
    <row r="19289" spans="1:1" x14ac:dyDescent="0.2">
      <c r="A19289" s="4"/>
    </row>
    <row r="19290" spans="1:1" x14ac:dyDescent="0.2">
      <c r="A19290" s="4"/>
    </row>
    <row r="19291" spans="1:1" x14ac:dyDescent="0.2">
      <c r="A19291" s="4"/>
    </row>
    <row r="19292" spans="1:1" x14ac:dyDescent="0.2">
      <c r="A19292" s="4"/>
    </row>
    <row r="19293" spans="1:1" x14ac:dyDescent="0.2">
      <c r="A19293" s="4"/>
    </row>
    <row r="19294" spans="1:1" x14ac:dyDescent="0.2">
      <c r="A19294" s="4"/>
    </row>
    <row r="19295" spans="1:1" x14ac:dyDescent="0.2">
      <c r="A19295" s="4"/>
    </row>
    <row r="19296" spans="1:1" x14ac:dyDescent="0.2">
      <c r="A19296" s="4"/>
    </row>
    <row r="19297" spans="1:1" x14ac:dyDescent="0.2">
      <c r="A19297" s="4"/>
    </row>
    <row r="19298" spans="1:1" x14ac:dyDescent="0.2">
      <c r="A19298" s="4"/>
    </row>
    <row r="19299" spans="1:1" x14ac:dyDescent="0.2">
      <c r="A19299" s="4"/>
    </row>
    <row r="19300" spans="1:1" x14ac:dyDescent="0.2">
      <c r="A19300" s="4"/>
    </row>
    <row r="19301" spans="1:1" x14ac:dyDescent="0.2">
      <c r="A19301" s="4"/>
    </row>
    <row r="19302" spans="1:1" x14ac:dyDescent="0.2">
      <c r="A19302" s="4"/>
    </row>
    <row r="19303" spans="1:1" x14ac:dyDescent="0.2">
      <c r="A19303" s="4"/>
    </row>
    <row r="19304" spans="1:1" x14ac:dyDescent="0.2">
      <c r="A19304" s="4"/>
    </row>
    <row r="19305" spans="1:1" x14ac:dyDescent="0.2">
      <c r="A19305" s="4"/>
    </row>
    <row r="19306" spans="1:1" x14ac:dyDescent="0.2">
      <c r="A19306" s="4"/>
    </row>
    <row r="19307" spans="1:1" x14ac:dyDescent="0.2">
      <c r="A19307" s="4"/>
    </row>
    <row r="19308" spans="1:1" x14ac:dyDescent="0.2">
      <c r="A19308" s="4"/>
    </row>
    <row r="19309" spans="1:1" x14ac:dyDescent="0.2">
      <c r="A19309" s="4"/>
    </row>
    <row r="19310" spans="1:1" x14ac:dyDescent="0.2">
      <c r="A19310" s="4"/>
    </row>
    <row r="19311" spans="1:1" x14ac:dyDescent="0.2">
      <c r="A19311" s="4"/>
    </row>
    <row r="19312" spans="1:1" x14ac:dyDescent="0.2">
      <c r="A19312" s="4"/>
    </row>
    <row r="19313" spans="1:1" x14ac:dyDescent="0.2">
      <c r="A19313" s="4"/>
    </row>
    <row r="19314" spans="1:1" x14ac:dyDescent="0.2">
      <c r="A19314" s="4"/>
    </row>
    <row r="19315" spans="1:1" x14ac:dyDescent="0.2">
      <c r="A19315" s="4"/>
    </row>
    <row r="19316" spans="1:1" x14ac:dyDescent="0.2">
      <c r="A19316" s="4"/>
    </row>
    <row r="19317" spans="1:1" x14ac:dyDescent="0.2">
      <c r="A19317" s="4"/>
    </row>
    <row r="19318" spans="1:1" x14ac:dyDescent="0.2">
      <c r="A19318" s="4"/>
    </row>
    <row r="19319" spans="1:1" x14ac:dyDescent="0.2">
      <c r="A19319" s="4"/>
    </row>
    <row r="19320" spans="1:1" x14ac:dyDescent="0.2">
      <c r="A19320" s="4"/>
    </row>
    <row r="19321" spans="1:1" x14ac:dyDescent="0.2">
      <c r="A19321" s="4"/>
    </row>
    <row r="19322" spans="1:1" x14ac:dyDescent="0.2">
      <c r="A19322" s="4"/>
    </row>
    <row r="19323" spans="1:1" x14ac:dyDescent="0.2">
      <c r="A19323" s="4"/>
    </row>
    <row r="19324" spans="1:1" x14ac:dyDescent="0.2">
      <c r="A19324" s="4"/>
    </row>
    <row r="19325" spans="1:1" x14ac:dyDescent="0.2">
      <c r="A19325" s="4"/>
    </row>
    <row r="19326" spans="1:1" x14ac:dyDescent="0.2">
      <c r="A19326" s="4"/>
    </row>
    <row r="19327" spans="1:1" x14ac:dyDescent="0.2">
      <c r="A19327" s="4"/>
    </row>
    <row r="19328" spans="1:1" x14ac:dyDescent="0.2">
      <c r="A19328" s="4"/>
    </row>
    <row r="19329" spans="1:1" x14ac:dyDescent="0.2">
      <c r="A19329" s="4"/>
    </row>
    <row r="19330" spans="1:1" x14ac:dyDescent="0.2">
      <c r="A19330" s="4"/>
    </row>
    <row r="19331" spans="1:1" x14ac:dyDescent="0.2">
      <c r="A19331" s="4"/>
    </row>
    <row r="19332" spans="1:1" x14ac:dyDescent="0.2">
      <c r="A19332" s="4"/>
    </row>
    <row r="19333" spans="1:1" x14ac:dyDescent="0.2">
      <c r="A19333" s="4"/>
    </row>
    <row r="19334" spans="1:1" x14ac:dyDescent="0.2">
      <c r="A19334" s="4"/>
    </row>
    <row r="19335" spans="1:1" x14ac:dyDescent="0.2">
      <c r="A19335" s="4"/>
    </row>
    <row r="19336" spans="1:1" x14ac:dyDescent="0.2">
      <c r="A19336" s="4"/>
    </row>
    <row r="19337" spans="1:1" x14ac:dyDescent="0.2">
      <c r="A19337" s="4"/>
    </row>
    <row r="19338" spans="1:1" x14ac:dyDescent="0.2">
      <c r="A19338" s="4"/>
    </row>
    <row r="19339" spans="1:1" x14ac:dyDescent="0.2">
      <c r="A19339" s="4"/>
    </row>
    <row r="19340" spans="1:1" x14ac:dyDescent="0.2">
      <c r="A19340" s="4"/>
    </row>
    <row r="19341" spans="1:1" x14ac:dyDescent="0.2">
      <c r="A19341" s="4"/>
    </row>
    <row r="19342" spans="1:1" x14ac:dyDescent="0.2">
      <c r="A19342" s="4"/>
    </row>
    <row r="19343" spans="1:1" x14ac:dyDescent="0.2">
      <c r="A19343" s="4"/>
    </row>
    <row r="19344" spans="1:1" x14ac:dyDescent="0.2">
      <c r="A19344" s="4"/>
    </row>
    <row r="19345" spans="1:1" x14ac:dyDescent="0.2">
      <c r="A19345" s="4"/>
    </row>
    <row r="19346" spans="1:1" x14ac:dyDescent="0.2">
      <c r="A19346" s="4"/>
    </row>
    <row r="19347" spans="1:1" x14ac:dyDescent="0.2">
      <c r="A19347" s="4"/>
    </row>
    <row r="19348" spans="1:1" x14ac:dyDescent="0.2">
      <c r="A19348" s="4"/>
    </row>
    <row r="19349" spans="1:1" x14ac:dyDescent="0.2">
      <c r="A19349" s="4"/>
    </row>
    <row r="19350" spans="1:1" x14ac:dyDescent="0.2">
      <c r="A19350" s="4"/>
    </row>
    <row r="19351" spans="1:1" x14ac:dyDescent="0.2">
      <c r="A19351" s="4"/>
    </row>
    <row r="19352" spans="1:1" x14ac:dyDescent="0.2">
      <c r="A19352" s="4"/>
    </row>
    <row r="19353" spans="1:1" x14ac:dyDescent="0.2">
      <c r="A19353" s="4"/>
    </row>
    <row r="19354" spans="1:1" x14ac:dyDescent="0.2">
      <c r="A19354" s="4"/>
    </row>
    <row r="19355" spans="1:1" x14ac:dyDescent="0.2">
      <c r="A19355" s="4"/>
    </row>
    <row r="19356" spans="1:1" x14ac:dyDescent="0.2">
      <c r="A19356" s="4"/>
    </row>
    <row r="19357" spans="1:1" x14ac:dyDescent="0.2">
      <c r="A19357" s="4"/>
    </row>
    <row r="19358" spans="1:1" x14ac:dyDescent="0.2">
      <c r="A19358" s="4"/>
    </row>
    <row r="19359" spans="1:1" x14ac:dyDescent="0.2">
      <c r="A19359" s="4"/>
    </row>
    <row r="19360" spans="1:1" x14ac:dyDescent="0.2">
      <c r="A19360" s="4"/>
    </row>
    <row r="19361" spans="1:1" x14ac:dyDescent="0.2">
      <c r="A19361" s="4"/>
    </row>
    <row r="19362" spans="1:1" x14ac:dyDescent="0.2">
      <c r="A19362" s="4"/>
    </row>
    <row r="19363" spans="1:1" x14ac:dyDescent="0.2">
      <c r="A19363" s="4"/>
    </row>
    <row r="19364" spans="1:1" x14ac:dyDescent="0.2">
      <c r="A19364" s="4"/>
    </row>
    <row r="19365" spans="1:1" x14ac:dyDescent="0.2">
      <c r="A19365" s="4"/>
    </row>
    <row r="19366" spans="1:1" x14ac:dyDescent="0.2">
      <c r="A19366" s="4"/>
    </row>
    <row r="19367" spans="1:1" x14ac:dyDescent="0.2">
      <c r="A19367" s="4"/>
    </row>
    <row r="19368" spans="1:1" x14ac:dyDescent="0.2">
      <c r="A19368" s="4"/>
    </row>
    <row r="19369" spans="1:1" x14ac:dyDescent="0.2">
      <c r="A19369" s="4"/>
    </row>
    <row r="19370" spans="1:1" x14ac:dyDescent="0.2">
      <c r="A19370" s="4"/>
    </row>
    <row r="19371" spans="1:1" x14ac:dyDescent="0.2">
      <c r="A19371" s="4"/>
    </row>
    <row r="19372" spans="1:1" x14ac:dyDescent="0.2">
      <c r="A19372" s="4"/>
    </row>
    <row r="19373" spans="1:1" x14ac:dyDescent="0.2">
      <c r="A19373" s="4"/>
    </row>
    <row r="19374" spans="1:1" x14ac:dyDescent="0.2">
      <c r="A19374" s="4"/>
    </row>
    <row r="19375" spans="1:1" x14ac:dyDescent="0.2">
      <c r="A19375" s="4"/>
    </row>
    <row r="19376" spans="1:1" x14ac:dyDescent="0.2">
      <c r="A19376" s="4"/>
    </row>
    <row r="19377" spans="1:1" x14ac:dyDescent="0.2">
      <c r="A19377" s="4"/>
    </row>
    <row r="19378" spans="1:1" x14ac:dyDescent="0.2">
      <c r="A19378" s="4"/>
    </row>
    <row r="19379" spans="1:1" x14ac:dyDescent="0.2">
      <c r="A19379" s="4"/>
    </row>
    <row r="19380" spans="1:1" x14ac:dyDescent="0.2">
      <c r="A19380" s="4"/>
    </row>
    <row r="19381" spans="1:1" x14ac:dyDescent="0.2">
      <c r="A19381" s="4"/>
    </row>
    <row r="19382" spans="1:1" x14ac:dyDescent="0.2">
      <c r="A19382" s="4"/>
    </row>
    <row r="19383" spans="1:1" x14ac:dyDescent="0.2">
      <c r="A19383" s="4"/>
    </row>
    <row r="19384" spans="1:1" x14ac:dyDescent="0.2">
      <c r="A19384" s="4"/>
    </row>
    <row r="19385" spans="1:1" x14ac:dyDescent="0.2">
      <c r="A19385" s="4"/>
    </row>
    <row r="19386" spans="1:1" x14ac:dyDescent="0.2">
      <c r="A19386" s="4"/>
    </row>
    <row r="19387" spans="1:1" x14ac:dyDescent="0.2">
      <c r="A19387" s="4"/>
    </row>
    <row r="19388" spans="1:1" x14ac:dyDescent="0.2">
      <c r="A19388" s="4"/>
    </row>
    <row r="19389" spans="1:1" x14ac:dyDescent="0.2">
      <c r="A19389" s="4"/>
    </row>
    <row r="19390" spans="1:1" x14ac:dyDescent="0.2">
      <c r="A19390" s="4"/>
    </row>
    <row r="19391" spans="1:1" x14ac:dyDescent="0.2">
      <c r="A19391" s="4"/>
    </row>
    <row r="19392" spans="1:1" x14ac:dyDescent="0.2">
      <c r="A19392" s="4"/>
    </row>
    <row r="19393" spans="1:1" x14ac:dyDescent="0.2">
      <c r="A19393" s="4"/>
    </row>
    <row r="19394" spans="1:1" x14ac:dyDescent="0.2">
      <c r="A19394" s="4"/>
    </row>
    <row r="19395" spans="1:1" x14ac:dyDescent="0.2">
      <c r="A19395" s="4"/>
    </row>
    <row r="19396" spans="1:1" x14ac:dyDescent="0.2">
      <c r="A19396" s="4"/>
    </row>
    <row r="19397" spans="1:1" x14ac:dyDescent="0.2">
      <c r="A19397" s="4"/>
    </row>
    <row r="19398" spans="1:1" x14ac:dyDescent="0.2">
      <c r="A19398" s="4"/>
    </row>
    <row r="19399" spans="1:1" x14ac:dyDescent="0.2">
      <c r="A19399" s="4"/>
    </row>
    <row r="19400" spans="1:1" x14ac:dyDescent="0.2">
      <c r="A19400" s="4"/>
    </row>
    <row r="19401" spans="1:1" x14ac:dyDescent="0.2">
      <c r="A19401" s="4"/>
    </row>
    <row r="19402" spans="1:1" x14ac:dyDescent="0.2">
      <c r="A19402" s="4"/>
    </row>
    <row r="19403" spans="1:1" x14ac:dyDescent="0.2">
      <c r="A19403" s="4"/>
    </row>
    <row r="19404" spans="1:1" x14ac:dyDescent="0.2">
      <c r="A19404" s="4"/>
    </row>
    <row r="19405" spans="1:1" x14ac:dyDescent="0.2">
      <c r="A19405" s="4"/>
    </row>
    <row r="19406" spans="1:1" x14ac:dyDescent="0.2">
      <c r="A19406" s="4"/>
    </row>
    <row r="19407" spans="1:1" x14ac:dyDescent="0.2">
      <c r="A19407" s="4"/>
    </row>
    <row r="19408" spans="1:1" x14ac:dyDescent="0.2">
      <c r="A19408" s="4"/>
    </row>
    <row r="19409" spans="1:1" x14ac:dyDescent="0.2">
      <c r="A19409" s="4"/>
    </row>
    <row r="19410" spans="1:1" x14ac:dyDescent="0.2">
      <c r="A19410" s="4"/>
    </row>
    <row r="19411" spans="1:1" x14ac:dyDescent="0.2">
      <c r="A19411" s="4"/>
    </row>
    <row r="19412" spans="1:1" x14ac:dyDescent="0.2">
      <c r="A19412" s="4"/>
    </row>
    <row r="19413" spans="1:1" x14ac:dyDescent="0.2">
      <c r="A19413" s="4"/>
    </row>
    <row r="19414" spans="1:1" x14ac:dyDescent="0.2">
      <c r="A19414" s="4"/>
    </row>
    <row r="19415" spans="1:1" x14ac:dyDescent="0.2">
      <c r="A19415" s="4"/>
    </row>
    <row r="19416" spans="1:1" x14ac:dyDescent="0.2">
      <c r="A19416" s="4"/>
    </row>
    <row r="19417" spans="1:1" x14ac:dyDescent="0.2">
      <c r="A19417" s="4"/>
    </row>
    <row r="19418" spans="1:1" x14ac:dyDescent="0.2">
      <c r="A19418" s="4"/>
    </row>
    <row r="19419" spans="1:1" x14ac:dyDescent="0.2">
      <c r="A19419" s="4"/>
    </row>
    <row r="19420" spans="1:1" x14ac:dyDescent="0.2">
      <c r="A19420" s="4"/>
    </row>
    <row r="19421" spans="1:1" x14ac:dyDescent="0.2">
      <c r="A19421" s="4"/>
    </row>
    <row r="19422" spans="1:1" x14ac:dyDescent="0.2">
      <c r="A19422" s="4"/>
    </row>
    <row r="19423" spans="1:1" x14ac:dyDescent="0.2">
      <c r="A19423" s="4"/>
    </row>
    <row r="19424" spans="1:1" x14ac:dyDescent="0.2">
      <c r="A19424" s="4"/>
    </row>
    <row r="19425" spans="1:1" x14ac:dyDescent="0.2">
      <c r="A19425" s="4"/>
    </row>
    <row r="19426" spans="1:1" x14ac:dyDescent="0.2">
      <c r="A19426" s="4"/>
    </row>
    <row r="19427" spans="1:1" x14ac:dyDescent="0.2">
      <c r="A19427" s="4"/>
    </row>
    <row r="19428" spans="1:1" x14ac:dyDescent="0.2">
      <c r="A19428" s="4"/>
    </row>
    <row r="19429" spans="1:1" x14ac:dyDescent="0.2">
      <c r="A19429" s="4"/>
    </row>
    <row r="19430" spans="1:1" x14ac:dyDescent="0.2">
      <c r="A19430" s="4"/>
    </row>
    <row r="19431" spans="1:1" x14ac:dyDescent="0.2">
      <c r="A19431" s="4"/>
    </row>
    <row r="19432" spans="1:1" x14ac:dyDescent="0.2">
      <c r="A19432" s="4"/>
    </row>
    <row r="19433" spans="1:1" x14ac:dyDescent="0.2">
      <c r="A19433" s="4"/>
    </row>
    <row r="19434" spans="1:1" x14ac:dyDescent="0.2">
      <c r="A19434" s="4"/>
    </row>
    <row r="19435" spans="1:1" x14ac:dyDescent="0.2">
      <c r="A19435" s="4"/>
    </row>
    <row r="19436" spans="1:1" x14ac:dyDescent="0.2">
      <c r="A19436" s="4"/>
    </row>
    <row r="19437" spans="1:1" x14ac:dyDescent="0.2">
      <c r="A19437" s="4"/>
    </row>
    <row r="19438" spans="1:1" x14ac:dyDescent="0.2">
      <c r="A19438" s="4"/>
    </row>
    <row r="19439" spans="1:1" x14ac:dyDescent="0.2">
      <c r="A19439" s="4"/>
    </row>
    <row r="19440" spans="1:1" x14ac:dyDescent="0.2">
      <c r="A19440" s="4"/>
    </row>
    <row r="19441" spans="1:1" x14ac:dyDescent="0.2">
      <c r="A19441" s="4"/>
    </row>
    <row r="19442" spans="1:1" x14ac:dyDescent="0.2">
      <c r="A19442" s="4"/>
    </row>
    <row r="19443" spans="1:1" x14ac:dyDescent="0.2">
      <c r="A19443" s="4"/>
    </row>
    <row r="19444" spans="1:1" x14ac:dyDescent="0.2">
      <c r="A19444" s="4"/>
    </row>
    <row r="19445" spans="1:1" x14ac:dyDescent="0.2">
      <c r="A19445" s="4"/>
    </row>
    <row r="19446" spans="1:1" x14ac:dyDescent="0.2">
      <c r="A19446" s="4"/>
    </row>
    <row r="19447" spans="1:1" x14ac:dyDescent="0.2">
      <c r="A19447" s="4"/>
    </row>
    <row r="19448" spans="1:1" x14ac:dyDescent="0.2">
      <c r="A19448" s="4"/>
    </row>
    <row r="19449" spans="1:1" x14ac:dyDescent="0.2">
      <c r="A19449" s="4"/>
    </row>
    <row r="19450" spans="1:1" x14ac:dyDescent="0.2">
      <c r="A19450" s="4"/>
    </row>
    <row r="19451" spans="1:1" x14ac:dyDescent="0.2">
      <c r="A19451" s="4"/>
    </row>
    <row r="19452" spans="1:1" x14ac:dyDescent="0.2">
      <c r="A19452" s="4"/>
    </row>
    <row r="19453" spans="1:1" x14ac:dyDescent="0.2">
      <c r="A19453" s="4"/>
    </row>
    <row r="19454" spans="1:1" x14ac:dyDescent="0.2">
      <c r="A19454" s="4"/>
    </row>
    <row r="19455" spans="1:1" x14ac:dyDescent="0.2">
      <c r="A19455" s="4"/>
    </row>
    <row r="19456" spans="1:1" x14ac:dyDescent="0.2">
      <c r="A19456" s="4"/>
    </row>
    <row r="19457" spans="1:1" x14ac:dyDescent="0.2">
      <c r="A19457" s="4"/>
    </row>
    <row r="19458" spans="1:1" x14ac:dyDescent="0.2">
      <c r="A19458" s="4"/>
    </row>
    <row r="19459" spans="1:1" x14ac:dyDescent="0.2">
      <c r="A19459" s="4"/>
    </row>
    <row r="19460" spans="1:1" x14ac:dyDescent="0.2">
      <c r="A19460" s="4"/>
    </row>
    <row r="19461" spans="1:1" x14ac:dyDescent="0.2">
      <c r="A19461" s="4"/>
    </row>
    <row r="19462" spans="1:1" x14ac:dyDescent="0.2">
      <c r="A19462" s="4"/>
    </row>
    <row r="19463" spans="1:1" x14ac:dyDescent="0.2">
      <c r="A19463" s="4"/>
    </row>
    <row r="19464" spans="1:1" x14ac:dyDescent="0.2">
      <c r="A19464" s="4"/>
    </row>
    <row r="19465" spans="1:1" x14ac:dyDescent="0.2">
      <c r="A19465" s="4"/>
    </row>
    <row r="19466" spans="1:1" x14ac:dyDescent="0.2">
      <c r="A19466" s="4"/>
    </row>
    <row r="19467" spans="1:1" x14ac:dyDescent="0.2">
      <c r="A19467" s="4"/>
    </row>
    <row r="19468" spans="1:1" x14ac:dyDescent="0.2">
      <c r="A19468" s="4"/>
    </row>
    <row r="19469" spans="1:1" x14ac:dyDescent="0.2">
      <c r="A19469" s="4"/>
    </row>
    <row r="19470" spans="1:1" x14ac:dyDescent="0.2">
      <c r="A19470" s="4"/>
    </row>
    <row r="19471" spans="1:1" x14ac:dyDescent="0.2">
      <c r="A19471" s="4"/>
    </row>
    <row r="19472" spans="1:1" x14ac:dyDescent="0.2">
      <c r="A19472" s="4"/>
    </row>
    <row r="19473" spans="1:1" x14ac:dyDescent="0.2">
      <c r="A19473" s="4"/>
    </row>
    <row r="19474" spans="1:1" x14ac:dyDescent="0.2">
      <c r="A19474" s="4"/>
    </row>
    <row r="19475" spans="1:1" x14ac:dyDescent="0.2">
      <c r="A19475" s="4"/>
    </row>
    <row r="19476" spans="1:1" x14ac:dyDescent="0.2">
      <c r="A19476" s="4"/>
    </row>
    <row r="19477" spans="1:1" x14ac:dyDescent="0.2">
      <c r="A19477" s="4"/>
    </row>
    <row r="19478" spans="1:1" x14ac:dyDescent="0.2">
      <c r="A19478" s="4"/>
    </row>
    <row r="19479" spans="1:1" x14ac:dyDescent="0.2">
      <c r="A19479" s="4"/>
    </row>
    <row r="19480" spans="1:1" x14ac:dyDescent="0.2">
      <c r="A19480" s="4"/>
    </row>
    <row r="19481" spans="1:1" x14ac:dyDescent="0.2">
      <c r="A19481" s="4"/>
    </row>
    <row r="19482" spans="1:1" x14ac:dyDescent="0.2">
      <c r="A19482" s="4"/>
    </row>
    <row r="19483" spans="1:1" x14ac:dyDescent="0.2">
      <c r="A19483" s="4"/>
    </row>
    <row r="19484" spans="1:1" x14ac:dyDescent="0.2">
      <c r="A19484" s="4"/>
    </row>
    <row r="19485" spans="1:1" x14ac:dyDescent="0.2">
      <c r="A19485" s="4"/>
    </row>
    <row r="19486" spans="1:1" x14ac:dyDescent="0.2">
      <c r="A19486" s="4"/>
    </row>
    <row r="19487" spans="1:1" x14ac:dyDescent="0.2">
      <c r="A19487" s="4"/>
    </row>
    <row r="19488" spans="1:1" x14ac:dyDescent="0.2">
      <c r="A19488" s="4"/>
    </row>
    <row r="19489" spans="1:1" x14ac:dyDescent="0.2">
      <c r="A19489" s="4"/>
    </row>
    <row r="19490" spans="1:1" x14ac:dyDescent="0.2">
      <c r="A19490" s="4"/>
    </row>
    <row r="19491" spans="1:1" x14ac:dyDescent="0.2">
      <c r="A19491" s="4"/>
    </row>
    <row r="19492" spans="1:1" x14ac:dyDescent="0.2">
      <c r="A19492" s="4"/>
    </row>
    <row r="19493" spans="1:1" x14ac:dyDescent="0.2">
      <c r="A19493" s="4"/>
    </row>
    <row r="19494" spans="1:1" x14ac:dyDescent="0.2">
      <c r="A19494" s="4"/>
    </row>
    <row r="19495" spans="1:1" x14ac:dyDescent="0.2">
      <c r="A19495" s="4"/>
    </row>
    <row r="19496" spans="1:1" x14ac:dyDescent="0.2">
      <c r="A19496" s="4"/>
    </row>
    <row r="19497" spans="1:1" x14ac:dyDescent="0.2">
      <c r="A19497" s="4"/>
    </row>
    <row r="19498" spans="1:1" x14ac:dyDescent="0.2">
      <c r="A19498" s="4"/>
    </row>
    <row r="19499" spans="1:1" x14ac:dyDescent="0.2">
      <c r="A19499" s="4"/>
    </row>
    <row r="19500" spans="1:1" x14ac:dyDescent="0.2">
      <c r="A19500" s="4"/>
    </row>
    <row r="19501" spans="1:1" x14ac:dyDescent="0.2">
      <c r="A19501" s="4"/>
    </row>
    <row r="19502" spans="1:1" x14ac:dyDescent="0.2">
      <c r="A19502" s="4"/>
    </row>
    <row r="19503" spans="1:1" x14ac:dyDescent="0.2">
      <c r="A19503" s="4"/>
    </row>
    <row r="19504" spans="1:1" x14ac:dyDescent="0.2">
      <c r="A19504" s="4"/>
    </row>
    <row r="19505" spans="1:1" x14ac:dyDescent="0.2">
      <c r="A19505" s="4"/>
    </row>
    <row r="19506" spans="1:1" x14ac:dyDescent="0.2">
      <c r="A19506" s="4"/>
    </row>
    <row r="19507" spans="1:1" x14ac:dyDescent="0.2">
      <c r="A19507" s="4"/>
    </row>
    <row r="19508" spans="1:1" x14ac:dyDescent="0.2">
      <c r="A19508" s="4"/>
    </row>
    <row r="19509" spans="1:1" x14ac:dyDescent="0.2">
      <c r="A19509" s="4"/>
    </row>
    <row r="19510" spans="1:1" x14ac:dyDescent="0.2">
      <c r="A19510" s="4"/>
    </row>
    <row r="19511" spans="1:1" x14ac:dyDescent="0.2">
      <c r="A19511" s="4"/>
    </row>
    <row r="19512" spans="1:1" x14ac:dyDescent="0.2">
      <c r="A19512" s="4"/>
    </row>
    <row r="19513" spans="1:1" x14ac:dyDescent="0.2">
      <c r="A19513" s="4"/>
    </row>
    <row r="19514" spans="1:1" x14ac:dyDescent="0.2">
      <c r="A19514" s="4"/>
    </row>
    <row r="19515" spans="1:1" x14ac:dyDescent="0.2">
      <c r="A19515" s="4"/>
    </row>
    <row r="19516" spans="1:1" x14ac:dyDescent="0.2">
      <c r="A19516" s="4"/>
    </row>
    <row r="19517" spans="1:1" x14ac:dyDescent="0.2">
      <c r="A19517" s="4"/>
    </row>
    <row r="19518" spans="1:1" x14ac:dyDescent="0.2">
      <c r="A19518" s="4"/>
    </row>
    <row r="19519" spans="1:1" x14ac:dyDescent="0.2">
      <c r="A19519" s="4"/>
    </row>
    <row r="19520" spans="1:1" x14ac:dyDescent="0.2">
      <c r="A19520" s="4"/>
    </row>
    <row r="19521" spans="1:1" x14ac:dyDescent="0.2">
      <c r="A19521" s="4"/>
    </row>
    <row r="19522" spans="1:1" x14ac:dyDescent="0.2">
      <c r="A19522" s="4"/>
    </row>
    <row r="19523" spans="1:1" x14ac:dyDescent="0.2">
      <c r="A19523" s="4"/>
    </row>
    <row r="19524" spans="1:1" x14ac:dyDescent="0.2">
      <c r="A19524" s="4"/>
    </row>
    <row r="19525" spans="1:1" x14ac:dyDescent="0.2">
      <c r="A19525" s="4"/>
    </row>
    <row r="19526" spans="1:1" x14ac:dyDescent="0.2">
      <c r="A19526" s="4"/>
    </row>
    <row r="19527" spans="1:1" x14ac:dyDescent="0.2">
      <c r="A19527" s="4"/>
    </row>
    <row r="19528" spans="1:1" x14ac:dyDescent="0.2">
      <c r="A19528" s="4"/>
    </row>
    <row r="19529" spans="1:1" x14ac:dyDescent="0.2">
      <c r="A19529" s="4"/>
    </row>
    <row r="19530" spans="1:1" x14ac:dyDescent="0.2">
      <c r="A19530" s="4"/>
    </row>
    <row r="19531" spans="1:1" x14ac:dyDescent="0.2">
      <c r="A19531" s="4"/>
    </row>
    <row r="19532" spans="1:1" x14ac:dyDescent="0.2">
      <c r="A19532" s="4"/>
    </row>
    <row r="19533" spans="1:1" x14ac:dyDescent="0.2">
      <c r="A19533" s="4"/>
    </row>
    <row r="19534" spans="1:1" x14ac:dyDescent="0.2">
      <c r="A19534" s="4"/>
    </row>
    <row r="19535" spans="1:1" x14ac:dyDescent="0.2">
      <c r="A19535" s="4"/>
    </row>
    <row r="19536" spans="1:1" x14ac:dyDescent="0.2">
      <c r="A19536" s="4"/>
    </row>
    <row r="19537" spans="1:1" x14ac:dyDescent="0.2">
      <c r="A19537" s="4"/>
    </row>
    <row r="19538" spans="1:1" x14ac:dyDescent="0.2">
      <c r="A19538" s="4"/>
    </row>
    <row r="19539" spans="1:1" x14ac:dyDescent="0.2">
      <c r="A19539" s="4"/>
    </row>
    <row r="19540" spans="1:1" x14ac:dyDescent="0.2">
      <c r="A19540" s="4"/>
    </row>
    <row r="19541" spans="1:1" x14ac:dyDescent="0.2">
      <c r="A19541" s="4"/>
    </row>
    <row r="19542" spans="1:1" x14ac:dyDescent="0.2">
      <c r="A19542" s="4"/>
    </row>
    <row r="19543" spans="1:1" x14ac:dyDescent="0.2">
      <c r="A19543" s="4"/>
    </row>
    <row r="19544" spans="1:1" x14ac:dyDescent="0.2">
      <c r="A19544" s="4"/>
    </row>
    <row r="19545" spans="1:1" x14ac:dyDescent="0.2">
      <c r="A19545" s="4"/>
    </row>
    <row r="19546" spans="1:1" x14ac:dyDescent="0.2">
      <c r="A19546" s="4"/>
    </row>
    <row r="19547" spans="1:1" x14ac:dyDescent="0.2">
      <c r="A19547" s="4"/>
    </row>
    <row r="19548" spans="1:1" x14ac:dyDescent="0.2">
      <c r="A19548" s="4"/>
    </row>
    <row r="19549" spans="1:1" x14ac:dyDescent="0.2">
      <c r="A19549" s="4"/>
    </row>
    <row r="19550" spans="1:1" x14ac:dyDescent="0.2">
      <c r="A19550" s="4"/>
    </row>
    <row r="19551" spans="1:1" x14ac:dyDescent="0.2">
      <c r="A19551" s="4"/>
    </row>
    <row r="19552" spans="1:1" x14ac:dyDescent="0.2">
      <c r="A19552" s="4"/>
    </row>
    <row r="19553" spans="1:1" x14ac:dyDescent="0.2">
      <c r="A19553" s="4"/>
    </row>
    <row r="19554" spans="1:1" x14ac:dyDescent="0.2">
      <c r="A19554" s="4"/>
    </row>
    <row r="19555" spans="1:1" x14ac:dyDescent="0.2">
      <c r="A19555" s="4"/>
    </row>
    <row r="19556" spans="1:1" x14ac:dyDescent="0.2">
      <c r="A19556" s="4"/>
    </row>
    <row r="19557" spans="1:1" x14ac:dyDescent="0.2">
      <c r="A19557" s="4"/>
    </row>
    <row r="19558" spans="1:1" x14ac:dyDescent="0.2">
      <c r="A19558" s="4"/>
    </row>
    <row r="19559" spans="1:1" x14ac:dyDescent="0.2">
      <c r="A19559" s="4"/>
    </row>
    <row r="19560" spans="1:1" x14ac:dyDescent="0.2">
      <c r="A19560" s="4"/>
    </row>
    <row r="19561" spans="1:1" x14ac:dyDescent="0.2">
      <c r="A19561" s="4"/>
    </row>
    <row r="19562" spans="1:1" x14ac:dyDescent="0.2">
      <c r="A19562" s="4"/>
    </row>
    <row r="19563" spans="1:1" x14ac:dyDescent="0.2">
      <c r="A19563" s="4"/>
    </row>
    <row r="19564" spans="1:1" x14ac:dyDescent="0.2">
      <c r="A19564" s="4"/>
    </row>
    <row r="19565" spans="1:1" x14ac:dyDescent="0.2">
      <c r="A19565" s="4"/>
    </row>
    <row r="19566" spans="1:1" x14ac:dyDescent="0.2">
      <c r="A19566" s="4"/>
    </row>
    <row r="19567" spans="1:1" x14ac:dyDescent="0.2">
      <c r="A19567" s="4"/>
    </row>
    <row r="19568" spans="1:1" x14ac:dyDescent="0.2">
      <c r="A19568" s="4"/>
    </row>
    <row r="19569" spans="1:1" x14ac:dyDescent="0.2">
      <c r="A19569" s="4"/>
    </row>
    <row r="19570" spans="1:1" x14ac:dyDescent="0.2">
      <c r="A19570" s="4"/>
    </row>
    <row r="19571" spans="1:1" x14ac:dyDescent="0.2">
      <c r="A19571" s="4"/>
    </row>
    <row r="19572" spans="1:1" x14ac:dyDescent="0.2">
      <c r="A19572" s="4"/>
    </row>
    <row r="19573" spans="1:1" x14ac:dyDescent="0.2">
      <c r="A19573" s="4"/>
    </row>
    <row r="19574" spans="1:1" x14ac:dyDescent="0.2">
      <c r="A19574" s="4"/>
    </row>
    <row r="19575" spans="1:1" x14ac:dyDescent="0.2">
      <c r="A19575" s="4"/>
    </row>
    <row r="19576" spans="1:1" x14ac:dyDescent="0.2">
      <c r="A19576" s="4"/>
    </row>
    <row r="19577" spans="1:1" x14ac:dyDescent="0.2">
      <c r="A19577" s="4"/>
    </row>
    <row r="19578" spans="1:1" x14ac:dyDescent="0.2">
      <c r="A19578" s="4"/>
    </row>
    <row r="19579" spans="1:1" x14ac:dyDescent="0.2">
      <c r="A19579" s="4"/>
    </row>
    <row r="19580" spans="1:1" x14ac:dyDescent="0.2">
      <c r="A19580" s="4"/>
    </row>
    <row r="19581" spans="1:1" x14ac:dyDescent="0.2">
      <c r="A19581" s="4"/>
    </row>
    <row r="19582" spans="1:1" x14ac:dyDescent="0.2">
      <c r="A19582" s="4"/>
    </row>
    <row r="19583" spans="1:1" x14ac:dyDescent="0.2">
      <c r="A19583" s="4"/>
    </row>
    <row r="19584" spans="1:1" x14ac:dyDescent="0.2">
      <c r="A19584" s="4"/>
    </row>
    <row r="19585" spans="1:1" x14ac:dyDescent="0.2">
      <c r="A19585" s="4"/>
    </row>
    <row r="19586" spans="1:1" x14ac:dyDescent="0.2">
      <c r="A19586" s="4"/>
    </row>
    <row r="19587" spans="1:1" x14ac:dyDescent="0.2">
      <c r="A19587" s="4"/>
    </row>
    <row r="19588" spans="1:1" x14ac:dyDescent="0.2">
      <c r="A19588" s="4"/>
    </row>
    <row r="19589" spans="1:1" x14ac:dyDescent="0.2">
      <c r="A19589" s="4"/>
    </row>
    <row r="19590" spans="1:1" x14ac:dyDescent="0.2">
      <c r="A19590" s="4"/>
    </row>
    <row r="19591" spans="1:1" x14ac:dyDescent="0.2">
      <c r="A19591" s="4"/>
    </row>
    <row r="19592" spans="1:1" x14ac:dyDescent="0.2">
      <c r="A19592" s="4"/>
    </row>
    <row r="19593" spans="1:1" x14ac:dyDescent="0.2">
      <c r="A19593" s="4"/>
    </row>
    <row r="19594" spans="1:1" x14ac:dyDescent="0.2">
      <c r="A19594" s="4"/>
    </row>
    <row r="19595" spans="1:1" x14ac:dyDescent="0.2">
      <c r="A19595" s="4"/>
    </row>
    <row r="19596" spans="1:1" x14ac:dyDescent="0.2">
      <c r="A19596" s="4"/>
    </row>
    <row r="19597" spans="1:1" x14ac:dyDescent="0.2">
      <c r="A19597" s="4"/>
    </row>
    <row r="19598" spans="1:1" x14ac:dyDescent="0.2">
      <c r="A19598" s="4"/>
    </row>
    <row r="19599" spans="1:1" x14ac:dyDescent="0.2">
      <c r="A19599" s="4"/>
    </row>
    <row r="19600" spans="1:1" x14ac:dyDescent="0.2">
      <c r="A19600" s="4"/>
    </row>
    <row r="19601" spans="1:1" x14ac:dyDescent="0.2">
      <c r="A19601" s="4"/>
    </row>
    <row r="19602" spans="1:1" x14ac:dyDescent="0.2">
      <c r="A19602" s="4"/>
    </row>
    <row r="19603" spans="1:1" x14ac:dyDescent="0.2">
      <c r="A19603" s="4"/>
    </row>
    <row r="19604" spans="1:1" x14ac:dyDescent="0.2">
      <c r="A19604" s="4"/>
    </row>
    <row r="19605" spans="1:1" x14ac:dyDescent="0.2">
      <c r="A19605" s="4"/>
    </row>
    <row r="19606" spans="1:1" x14ac:dyDescent="0.2">
      <c r="A19606" s="4"/>
    </row>
    <row r="19607" spans="1:1" x14ac:dyDescent="0.2">
      <c r="A19607" s="4"/>
    </row>
    <row r="19608" spans="1:1" x14ac:dyDescent="0.2">
      <c r="A19608" s="4"/>
    </row>
    <row r="19609" spans="1:1" x14ac:dyDescent="0.2">
      <c r="A19609" s="4"/>
    </row>
    <row r="19610" spans="1:1" x14ac:dyDescent="0.2">
      <c r="A19610" s="4"/>
    </row>
    <row r="19611" spans="1:1" x14ac:dyDescent="0.2">
      <c r="A19611" s="4"/>
    </row>
    <row r="19612" spans="1:1" x14ac:dyDescent="0.2">
      <c r="A19612" s="4"/>
    </row>
    <row r="19613" spans="1:1" x14ac:dyDescent="0.2">
      <c r="A19613" s="4"/>
    </row>
    <row r="19614" spans="1:1" x14ac:dyDescent="0.2">
      <c r="A19614" s="4"/>
    </row>
    <row r="19615" spans="1:1" x14ac:dyDescent="0.2">
      <c r="A19615" s="4"/>
    </row>
    <row r="19616" spans="1:1" x14ac:dyDescent="0.2">
      <c r="A19616" s="4"/>
    </row>
    <row r="19617" spans="1:1" x14ac:dyDescent="0.2">
      <c r="A19617" s="4"/>
    </row>
    <row r="19618" spans="1:1" x14ac:dyDescent="0.2">
      <c r="A19618" s="4"/>
    </row>
    <row r="19619" spans="1:1" x14ac:dyDescent="0.2">
      <c r="A19619" s="4"/>
    </row>
    <row r="19620" spans="1:1" x14ac:dyDescent="0.2">
      <c r="A19620" s="4"/>
    </row>
    <row r="19621" spans="1:1" x14ac:dyDescent="0.2">
      <c r="A19621" s="4"/>
    </row>
    <row r="19622" spans="1:1" x14ac:dyDescent="0.2">
      <c r="A19622" s="4"/>
    </row>
    <row r="19623" spans="1:1" x14ac:dyDescent="0.2">
      <c r="A19623" s="4"/>
    </row>
    <row r="19624" spans="1:1" x14ac:dyDescent="0.2">
      <c r="A19624" s="4"/>
    </row>
    <row r="19625" spans="1:1" x14ac:dyDescent="0.2">
      <c r="A19625" s="4"/>
    </row>
    <row r="19626" spans="1:1" x14ac:dyDescent="0.2">
      <c r="A19626" s="4"/>
    </row>
    <row r="19627" spans="1:1" x14ac:dyDescent="0.2">
      <c r="A19627" s="4"/>
    </row>
    <row r="19628" spans="1:1" x14ac:dyDescent="0.2">
      <c r="A19628" s="4"/>
    </row>
    <row r="19629" spans="1:1" x14ac:dyDescent="0.2">
      <c r="A19629" s="4"/>
    </row>
    <row r="19630" spans="1:1" x14ac:dyDescent="0.2">
      <c r="A19630" s="4"/>
    </row>
    <row r="19631" spans="1:1" x14ac:dyDescent="0.2">
      <c r="A19631" s="4"/>
    </row>
    <row r="19632" spans="1:1" x14ac:dyDescent="0.2">
      <c r="A19632" s="4"/>
    </row>
    <row r="19633" spans="1:1" x14ac:dyDescent="0.2">
      <c r="A19633" s="4"/>
    </row>
    <row r="19634" spans="1:1" x14ac:dyDescent="0.2">
      <c r="A19634" s="4"/>
    </row>
    <row r="19635" spans="1:1" x14ac:dyDescent="0.2">
      <c r="A19635" s="4"/>
    </row>
    <row r="19636" spans="1:1" x14ac:dyDescent="0.2">
      <c r="A19636" s="4"/>
    </row>
    <row r="19637" spans="1:1" x14ac:dyDescent="0.2">
      <c r="A19637" s="4"/>
    </row>
    <row r="19638" spans="1:1" x14ac:dyDescent="0.2">
      <c r="A19638" s="4"/>
    </row>
    <row r="19639" spans="1:1" x14ac:dyDescent="0.2">
      <c r="A19639" s="4"/>
    </row>
    <row r="19640" spans="1:1" x14ac:dyDescent="0.2">
      <c r="A19640" s="4"/>
    </row>
    <row r="19641" spans="1:1" x14ac:dyDescent="0.2">
      <c r="A19641" s="4"/>
    </row>
    <row r="19642" spans="1:1" x14ac:dyDescent="0.2">
      <c r="A19642" s="4"/>
    </row>
    <row r="19643" spans="1:1" x14ac:dyDescent="0.2">
      <c r="A19643" s="4"/>
    </row>
    <row r="19644" spans="1:1" x14ac:dyDescent="0.2">
      <c r="A19644" s="4"/>
    </row>
    <row r="19645" spans="1:1" x14ac:dyDescent="0.2">
      <c r="A19645" s="4"/>
    </row>
    <row r="19646" spans="1:1" x14ac:dyDescent="0.2">
      <c r="A19646" s="4"/>
    </row>
    <row r="19647" spans="1:1" x14ac:dyDescent="0.2">
      <c r="A19647" s="4"/>
    </row>
    <row r="19648" spans="1:1" x14ac:dyDescent="0.2">
      <c r="A19648" s="4"/>
    </row>
    <row r="19649" spans="1:1" x14ac:dyDescent="0.2">
      <c r="A19649" s="4"/>
    </row>
    <row r="19650" spans="1:1" x14ac:dyDescent="0.2">
      <c r="A19650" s="4"/>
    </row>
    <row r="19651" spans="1:1" x14ac:dyDescent="0.2">
      <c r="A19651" s="4"/>
    </row>
    <row r="19652" spans="1:1" x14ac:dyDescent="0.2">
      <c r="A19652" s="4"/>
    </row>
    <row r="19653" spans="1:1" x14ac:dyDescent="0.2">
      <c r="A19653" s="4"/>
    </row>
    <row r="19654" spans="1:1" x14ac:dyDescent="0.2">
      <c r="A19654" s="4"/>
    </row>
    <row r="19655" spans="1:1" x14ac:dyDescent="0.2">
      <c r="A19655" s="4"/>
    </row>
    <row r="19656" spans="1:1" x14ac:dyDescent="0.2">
      <c r="A19656" s="4"/>
    </row>
    <row r="19657" spans="1:1" x14ac:dyDescent="0.2">
      <c r="A19657" s="4"/>
    </row>
    <row r="19658" spans="1:1" x14ac:dyDescent="0.2">
      <c r="A19658" s="4"/>
    </row>
    <row r="19659" spans="1:1" x14ac:dyDescent="0.2">
      <c r="A19659" s="4"/>
    </row>
    <row r="19660" spans="1:1" x14ac:dyDescent="0.2">
      <c r="A19660" s="4"/>
    </row>
    <row r="19661" spans="1:1" x14ac:dyDescent="0.2">
      <c r="A19661" s="4"/>
    </row>
    <row r="19662" spans="1:1" x14ac:dyDescent="0.2">
      <c r="A19662" s="4"/>
    </row>
    <row r="19663" spans="1:1" x14ac:dyDescent="0.2">
      <c r="A19663" s="4"/>
    </row>
    <row r="19664" spans="1:1" x14ac:dyDescent="0.2">
      <c r="A19664" s="4"/>
    </row>
    <row r="19665" spans="1:1" x14ac:dyDescent="0.2">
      <c r="A19665" s="4"/>
    </row>
    <row r="19666" spans="1:1" x14ac:dyDescent="0.2">
      <c r="A19666" s="4"/>
    </row>
    <row r="19667" spans="1:1" x14ac:dyDescent="0.2">
      <c r="A19667" s="4"/>
    </row>
    <row r="19668" spans="1:1" x14ac:dyDescent="0.2">
      <c r="A19668" s="4"/>
    </row>
    <row r="19669" spans="1:1" x14ac:dyDescent="0.2">
      <c r="A19669" s="4"/>
    </row>
    <row r="19670" spans="1:1" x14ac:dyDescent="0.2">
      <c r="A19670" s="4"/>
    </row>
    <row r="19671" spans="1:1" x14ac:dyDescent="0.2">
      <c r="A19671" s="4"/>
    </row>
    <row r="19672" spans="1:1" x14ac:dyDescent="0.2">
      <c r="A19672" s="4"/>
    </row>
    <row r="19673" spans="1:1" x14ac:dyDescent="0.2">
      <c r="A19673" s="4"/>
    </row>
    <row r="19674" spans="1:1" x14ac:dyDescent="0.2">
      <c r="A19674" s="4"/>
    </row>
    <row r="19675" spans="1:1" x14ac:dyDescent="0.2">
      <c r="A19675" s="4"/>
    </row>
    <row r="19676" spans="1:1" x14ac:dyDescent="0.2">
      <c r="A19676" s="4"/>
    </row>
    <row r="19677" spans="1:1" x14ac:dyDescent="0.2">
      <c r="A19677" s="4"/>
    </row>
    <row r="19678" spans="1:1" x14ac:dyDescent="0.2">
      <c r="A19678" s="4"/>
    </row>
    <row r="19679" spans="1:1" x14ac:dyDescent="0.2">
      <c r="A19679" s="4"/>
    </row>
    <row r="19680" spans="1:1" x14ac:dyDescent="0.2">
      <c r="A19680" s="4"/>
    </row>
    <row r="19681" spans="1:1" x14ac:dyDescent="0.2">
      <c r="A19681" s="4"/>
    </row>
    <row r="19682" spans="1:1" x14ac:dyDescent="0.2">
      <c r="A19682" s="4"/>
    </row>
    <row r="19683" spans="1:1" x14ac:dyDescent="0.2">
      <c r="A19683" s="4"/>
    </row>
    <row r="19684" spans="1:1" x14ac:dyDescent="0.2">
      <c r="A19684" s="4"/>
    </row>
    <row r="19685" spans="1:1" x14ac:dyDescent="0.2">
      <c r="A19685" s="4"/>
    </row>
    <row r="19686" spans="1:1" x14ac:dyDescent="0.2">
      <c r="A19686" s="4"/>
    </row>
    <row r="19687" spans="1:1" x14ac:dyDescent="0.2">
      <c r="A19687" s="4"/>
    </row>
    <row r="19688" spans="1:1" x14ac:dyDescent="0.2">
      <c r="A19688" s="4"/>
    </row>
    <row r="19689" spans="1:1" x14ac:dyDescent="0.2">
      <c r="A19689" s="4"/>
    </row>
    <row r="19690" spans="1:1" x14ac:dyDescent="0.2">
      <c r="A19690" s="4"/>
    </row>
    <row r="19691" spans="1:1" x14ac:dyDescent="0.2">
      <c r="A19691" s="4"/>
    </row>
    <row r="19692" spans="1:1" x14ac:dyDescent="0.2">
      <c r="A19692" s="4"/>
    </row>
    <row r="19693" spans="1:1" x14ac:dyDescent="0.2">
      <c r="A19693" s="4"/>
    </row>
    <row r="19694" spans="1:1" x14ac:dyDescent="0.2">
      <c r="A19694" s="4"/>
    </row>
    <row r="19695" spans="1:1" x14ac:dyDescent="0.2">
      <c r="A19695" s="4"/>
    </row>
    <row r="19696" spans="1:1" x14ac:dyDescent="0.2">
      <c r="A19696" s="4"/>
    </row>
    <row r="19697" spans="1:1" x14ac:dyDescent="0.2">
      <c r="A19697" s="4"/>
    </row>
    <row r="19698" spans="1:1" x14ac:dyDescent="0.2">
      <c r="A19698" s="4"/>
    </row>
    <row r="19699" spans="1:1" x14ac:dyDescent="0.2">
      <c r="A19699" s="4"/>
    </row>
    <row r="19700" spans="1:1" x14ac:dyDescent="0.2">
      <c r="A19700" s="4"/>
    </row>
    <row r="19701" spans="1:1" x14ac:dyDescent="0.2">
      <c r="A19701" s="4"/>
    </row>
    <row r="19702" spans="1:1" x14ac:dyDescent="0.2">
      <c r="A19702" s="4"/>
    </row>
    <row r="19703" spans="1:1" x14ac:dyDescent="0.2">
      <c r="A19703" s="4"/>
    </row>
    <row r="19704" spans="1:1" x14ac:dyDescent="0.2">
      <c r="A19704" s="4"/>
    </row>
    <row r="19705" spans="1:1" x14ac:dyDescent="0.2">
      <c r="A19705" s="4"/>
    </row>
    <row r="19706" spans="1:1" x14ac:dyDescent="0.2">
      <c r="A19706" s="4"/>
    </row>
    <row r="19707" spans="1:1" x14ac:dyDescent="0.2">
      <c r="A19707" s="4"/>
    </row>
    <row r="19708" spans="1:1" x14ac:dyDescent="0.2">
      <c r="A19708" s="4"/>
    </row>
    <row r="19709" spans="1:1" x14ac:dyDescent="0.2">
      <c r="A19709" s="4"/>
    </row>
    <row r="19710" spans="1:1" x14ac:dyDescent="0.2">
      <c r="A19710" s="4"/>
    </row>
    <row r="19711" spans="1:1" x14ac:dyDescent="0.2">
      <c r="A19711" s="4"/>
    </row>
    <row r="19712" spans="1:1" x14ac:dyDescent="0.2">
      <c r="A19712" s="4"/>
    </row>
    <row r="19713" spans="1:1" x14ac:dyDescent="0.2">
      <c r="A19713" s="4"/>
    </row>
    <row r="19714" spans="1:1" x14ac:dyDescent="0.2">
      <c r="A19714" s="4"/>
    </row>
    <row r="19715" spans="1:1" x14ac:dyDescent="0.2">
      <c r="A19715" s="4"/>
    </row>
    <row r="19716" spans="1:1" x14ac:dyDescent="0.2">
      <c r="A19716" s="4"/>
    </row>
    <row r="19717" spans="1:1" x14ac:dyDescent="0.2">
      <c r="A19717" s="4"/>
    </row>
    <row r="19718" spans="1:1" x14ac:dyDescent="0.2">
      <c r="A19718" s="4"/>
    </row>
    <row r="19719" spans="1:1" x14ac:dyDescent="0.2">
      <c r="A19719" s="4"/>
    </row>
    <row r="19720" spans="1:1" x14ac:dyDescent="0.2">
      <c r="A19720" s="4"/>
    </row>
    <row r="19721" spans="1:1" x14ac:dyDescent="0.2">
      <c r="A19721" s="4"/>
    </row>
    <row r="19722" spans="1:1" x14ac:dyDescent="0.2">
      <c r="A19722" s="4"/>
    </row>
    <row r="19723" spans="1:1" x14ac:dyDescent="0.2">
      <c r="A19723" s="4"/>
    </row>
    <row r="19724" spans="1:1" x14ac:dyDescent="0.2">
      <c r="A19724" s="4"/>
    </row>
    <row r="19725" spans="1:1" x14ac:dyDescent="0.2">
      <c r="A19725" s="4"/>
    </row>
    <row r="19726" spans="1:1" x14ac:dyDescent="0.2">
      <c r="A19726" s="4"/>
    </row>
    <row r="19727" spans="1:1" x14ac:dyDescent="0.2">
      <c r="A19727" s="4"/>
    </row>
    <row r="19728" spans="1:1" x14ac:dyDescent="0.2">
      <c r="A19728" s="4"/>
    </row>
    <row r="19729" spans="1:1" x14ac:dyDescent="0.2">
      <c r="A19729" s="4"/>
    </row>
    <row r="19730" spans="1:1" x14ac:dyDescent="0.2">
      <c r="A19730" s="4"/>
    </row>
    <row r="19731" spans="1:1" x14ac:dyDescent="0.2">
      <c r="A19731" s="4"/>
    </row>
    <row r="19732" spans="1:1" x14ac:dyDescent="0.2">
      <c r="A19732" s="4"/>
    </row>
    <row r="19733" spans="1:1" x14ac:dyDescent="0.2">
      <c r="A19733" s="4"/>
    </row>
    <row r="19734" spans="1:1" x14ac:dyDescent="0.2">
      <c r="A19734" s="4"/>
    </row>
    <row r="19735" spans="1:1" x14ac:dyDescent="0.2">
      <c r="A19735" s="4"/>
    </row>
    <row r="19736" spans="1:1" x14ac:dyDescent="0.2">
      <c r="A19736" s="4"/>
    </row>
    <row r="19737" spans="1:1" x14ac:dyDescent="0.2">
      <c r="A19737" s="4"/>
    </row>
    <row r="19738" spans="1:1" x14ac:dyDescent="0.2">
      <c r="A19738" s="4"/>
    </row>
    <row r="19739" spans="1:1" x14ac:dyDescent="0.2">
      <c r="A19739" s="4"/>
    </row>
    <row r="19740" spans="1:1" x14ac:dyDescent="0.2">
      <c r="A19740" s="4"/>
    </row>
    <row r="19741" spans="1:1" x14ac:dyDescent="0.2">
      <c r="A19741" s="4"/>
    </row>
    <row r="19742" spans="1:1" x14ac:dyDescent="0.2">
      <c r="A19742" s="4"/>
    </row>
    <row r="19743" spans="1:1" x14ac:dyDescent="0.2">
      <c r="A19743" s="4"/>
    </row>
    <row r="19744" spans="1:1" x14ac:dyDescent="0.2">
      <c r="A19744" s="4"/>
    </row>
    <row r="19745" spans="1:1" x14ac:dyDescent="0.2">
      <c r="A19745" s="4"/>
    </row>
    <row r="19746" spans="1:1" x14ac:dyDescent="0.2">
      <c r="A19746" s="4"/>
    </row>
    <row r="19747" spans="1:1" x14ac:dyDescent="0.2">
      <c r="A19747" s="4"/>
    </row>
    <row r="19748" spans="1:1" x14ac:dyDescent="0.2">
      <c r="A19748" s="4"/>
    </row>
    <row r="19749" spans="1:1" x14ac:dyDescent="0.2">
      <c r="A19749" s="4"/>
    </row>
    <row r="19750" spans="1:1" x14ac:dyDescent="0.2">
      <c r="A19750" s="4"/>
    </row>
    <row r="19751" spans="1:1" x14ac:dyDescent="0.2">
      <c r="A19751" s="4"/>
    </row>
    <row r="19752" spans="1:1" x14ac:dyDescent="0.2">
      <c r="A19752" s="4"/>
    </row>
    <row r="19753" spans="1:1" x14ac:dyDescent="0.2">
      <c r="A19753" s="4"/>
    </row>
    <row r="19754" spans="1:1" x14ac:dyDescent="0.2">
      <c r="A19754" s="4"/>
    </row>
    <row r="19755" spans="1:1" x14ac:dyDescent="0.2">
      <c r="A19755" s="4"/>
    </row>
    <row r="19756" spans="1:1" x14ac:dyDescent="0.2">
      <c r="A19756" s="4"/>
    </row>
    <row r="19757" spans="1:1" x14ac:dyDescent="0.2">
      <c r="A19757" s="4"/>
    </row>
    <row r="19758" spans="1:1" x14ac:dyDescent="0.2">
      <c r="A19758" s="4"/>
    </row>
    <row r="19759" spans="1:1" x14ac:dyDescent="0.2">
      <c r="A19759" s="4"/>
    </row>
    <row r="19760" spans="1:1" x14ac:dyDescent="0.2">
      <c r="A19760" s="4"/>
    </row>
    <row r="19761" spans="1:1" x14ac:dyDescent="0.2">
      <c r="A19761" s="4"/>
    </row>
    <row r="19762" spans="1:1" x14ac:dyDescent="0.2">
      <c r="A19762" s="4"/>
    </row>
    <row r="19763" spans="1:1" x14ac:dyDescent="0.2">
      <c r="A19763" s="4"/>
    </row>
    <row r="19764" spans="1:1" x14ac:dyDescent="0.2">
      <c r="A19764" s="4"/>
    </row>
    <row r="19765" spans="1:1" x14ac:dyDescent="0.2">
      <c r="A19765" s="4"/>
    </row>
    <row r="19766" spans="1:1" x14ac:dyDescent="0.2">
      <c r="A19766" s="4"/>
    </row>
    <row r="19767" spans="1:1" x14ac:dyDescent="0.2">
      <c r="A19767" s="4"/>
    </row>
    <row r="19768" spans="1:1" x14ac:dyDescent="0.2">
      <c r="A19768" s="4"/>
    </row>
    <row r="19769" spans="1:1" x14ac:dyDescent="0.2">
      <c r="A19769" s="4"/>
    </row>
    <row r="19770" spans="1:1" x14ac:dyDescent="0.2">
      <c r="A19770" s="4"/>
    </row>
    <row r="19771" spans="1:1" x14ac:dyDescent="0.2">
      <c r="A19771" s="4"/>
    </row>
    <row r="19772" spans="1:1" x14ac:dyDescent="0.2">
      <c r="A19772" s="4"/>
    </row>
    <row r="19773" spans="1:1" x14ac:dyDescent="0.2">
      <c r="A19773" s="4"/>
    </row>
    <row r="19774" spans="1:1" x14ac:dyDescent="0.2">
      <c r="A19774" s="4"/>
    </row>
    <row r="19775" spans="1:1" x14ac:dyDescent="0.2">
      <c r="A19775" s="4"/>
    </row>
    <row r="19776" spans="1:1" x14ac:dyDescent="0.2">
      <c r="A19776" s="4"/>
    </row>
    <row r="19777" spans="1:1" x14ac:dyDescent="0.2">
      <c r="A19777" s="4"/>
    </row>
    <row r="19778" spans="1:1" x14ac:dyDescent="0.2">
      <c r="A19778" s="4"/>
    </row>
    <row r="19779" spans="1:1" x14ac:dyDescent="0.2">
      <c r="A19779" s="4"/>
    </row>
    <row r="19780" spans="1:1" x14ac:dyDescent="0.2">
      <c r="A19780" s="4"/>
    </row>
    <row r="19781" spans="1:1" x14ac:dyDescent="0.2">
      <c r="A19781" s="4"/>
    </row>
    <row r="19782" spans="1:1" x14ac:dyDescent="0.2">
      <c r="A19782" s="4"/>
    </row>
    <row r="19783" spans="1:1" x14ac:dyDescent="0.2">
      <c r="A19783" s="4"/>
    </row>
    <row r="19784" spans="1:1" x14ac:dyDescent="0.2">
      <c r="A19784" s="4"/>
    </row>
    <row r="19785" spans="1:1" x14ac:dyDescent="0.2">
      <c r="A19785" s="4"/>
    </row>
    <row r="19786" spans="1:1" x14ac:dyDescent="0.2">
      <c r="A19786" s="4"/>
    </row>
    <row r="19787" spans="1:1" x14ac:dyDescent="0.2">
      <c r="A19787" s="4"/>
    </row>
    <row r="19788" spans="1:1" x14ac:dyDescent="0.2">
      <c r="A19788" s="4"/>
    </row>
    <row r="19789" spans="1:1" x14ac:dyDescent="0.2">
      <c r="A19789" s="4"/>
    </row>
    <row r="19790" spans="1:1" x14ac:dyDescent="0.2">
      <c r="A19790" s="4"/>
    </row>
    <row r="19791" spans="1:1" x14ac:dyDescent="0.2">
      <c r="A19791" s="4"/>
    </row>
    <row r="19792" spans="1:1" x14ac:dyDescent="0.2">
      <c r="A19792" s="4"/>
    </row>
    <row r="19793" spans="1:1" x14ac:dyDescent="0.2">
      <c r="A19793" s="4"/>
    </row>
    <row r="19794" spans="1:1" x14ac:dyDescent="0.2">
      <c r="A19794" s="4"/>
    </row>
    <row r="19795" spans="1:1" x14ac:dyDescent="0.2">
      <c r="A19795" s="4"/>
    </row>
    <row r="19796" spans="1:1" x14ac:dyDescent="0.2">
      <c r="A19796" s="4"/>
    </row>
    <row r="19797" spans="1:1" x14ac:dyDescent="0.2">
      <c r="A19797" s="4"/>
    </row>
    <row r="19798" spans="1:1" x14ac:dyDescent="0.2">
      <c r="A19798" s="4"/>
    </row>
    <row r="19799" spans="1:1" x14ac:dyDescent="0.2">
      <c r="A19799" s="4"/>
    </row>
    <row r="19800" spans="1:1" x14ac:dyDescent="0.2">
      <c r="A19800" s="4"/>
    </row>
    <row r="19801" spans="1:1" x14ac:dyDescent="0.2">
      <c r="A19801" s="4"/>
    </row>
    <row r="19802" spans="1:1" x14ac:dyDescent="0.2">
      <c r="A19802" s="4"/>
    </row>
    <row r="19803" spans="1:1" x14ac:dyDescent="0.2">
      <c r="A19803" s="4"/>
    </row>
    <row r="19804" spans="1:1" x14ac:dyDescent="0.2">
      <c r="A19804" s="4"/>
    </row>
    <row r="19805" spans="1:1" x14ac:dyDescent="0.2">
      <c r="A19805" s="4"/>
    </row>
    <row r="19806" spans="1:1" x14ac:dyDescent="0.2">
      <c r="A19806" s="4"/>
    </row>
    <row r="19807" spans="1:1" x14ac:dyDescent="0.2">
      <c r="A19807" s="4"/>
    </row>
    <row r="19808" spans="1:1" x14ac:dyDescent="0.2">
      <c r="A19808" s="4"/>
    </row>
    <row r="19809" spans="1:1" x14ac:dyDescent="0.2">
      <c r="A19809" s="4"/>
    </row>
    <row r="19810" spans="1:1" x14ac:dyDescent="0.2">
      <c r="A19810" s="4"/>
    </row>
    <row r="19811" spans="1:1" x14ac:dyDescent="0.2">
      <c r="A19811" s="4"/>
    </row>
    <row r="19812" spans="1:1" x14ac:dyDescent="0.2">
      <c r="A19812" s="4"/>
    </row>
    <row r="19813" spans="1:1" x14ac:dyDescent="0.2">
      <c r="A19813" s="4"/>
    </row>
    <row r="19814" spans="1:1" x14ac:dyDescent="0.2">
      <c r="A19814" s="4"/>
    </row>
    <row r="19815" spans="1:1" x14ac:dyDescent="0.2">
      <c r="A19815" s="4"/>
    </row>
    <row r="19816" spans="1:1" x14ac:dyDescent="0.2">
      <c r="A19816" s="4"/>
    </row>
    <row r="19817" spans="1:1" x14ac:dyDescent="0.2">
      <c r="A19817" s="4"/>
    </row>
    <row r="19818" spans="1:1" x14ac:dyDescent="0.2">
      <c r="A19818" s="4"/>
    </row>
    <row r="19819" spans="1:1" x14ac:dyDescent="0.2">
      <c r="A19819" s="4"/>
    </row>
    <row r="19820" spans="1:1" x14ac:dyDescent="0.2">
      <c r="A19820" s="4"/>
    </row>
    <row r="19821" spans="1:1" x14ac:dyDescent="0.2">
      <c r="A19821" s="4"/>
    </row>
    <row r="19822" spans="1:1" x14ac:dyDescent="0.2">
      <c r="A19822" s="4"/>
    </row>
    <row r="19823" spans="1:1" x14ac:dyDescent="0.2">
      <c r="A19823" s="4"/>
    </row>
    <row r="19824" spans="1:1" x14ac:dyDescent="0.2">
      <c r="A19824" s="4"/>
    </row>
    <row r="19825" spans="1:1" x14ac:dyDescent="0.2">
      <c r="A19825" s="4"/>
    </row>
    <row r="19826" spans="1:1" x14ac:dyDescent="0.2">
      <c r="A19826" s="4"/>
    </row>
    <row r="19827" spans="1:1" x14ac:dyDescent="0.2">
      <c r="A19827" s="4"/>
    </row>
    <row r="19828" spans="1:1" x14ac:dyDescent="0.2">
      <c r="A19828" s="4"/>
    </row>
    <row r="19829" spans="1:1" x14ac:dyDescent="0.2">
      <c r="A19829" s="4"/>
    </row>
    <row r="19830" spans="1:1" x14ac:dyDescent="0.2">
      <c r="A19830" s="4"/>
    </row>
    <row r="19831" spans="1:1" x14ac:dyDescent="0.2">
      <c r="A19831" s="4"/>
    </row>
    <row r="19832" spans="1:1" x14ac:dyDescent="0.2">
      <c r="A19832" s="4"/>
    </row>
    <row r="19833" spans="1:1" x14ac:dyDescent="0.2">
      <c r="A19833" s="4"/>
    </row>
    <row r="19834" spans="1:1" x14ac:dyDescent="0.2">
      <c r="A19834" s="4"/>
    </row>
    <row r="19835" spans="1:1" x14ac:dyDescent="0.2">
      <c r="A19835" s="4"/>
    </row>
    <row r="19836" spans="1:1" x14ac:dyDescent="0.2">
      <c r="A19836" s="4"/>
    </row>
    <row r="19837" spans="1:1" x14ac:dyDescent="0.2">
      <c r="A19837" s="4"/>
    </row>
    <row r="19838" spans="1:1" x14ac:dyDescent="0.2">
      <c r="A19838" s="4"/>
    </row>
    <row r="19839" spans="1:1" x14ac:dyDescent="0.2">
      <c r="A19839" s="4"/>
    </row>
    <row r="19840" spans="1:1" x14ac:dyDescent="0.2">
      <c r="A19840" s="4"/>
    </row>
    <row r="19841" spans="1:1" x14ac:dyDescent="0.2">
      <c r="A19841" s="4"/>
    </row>
    <row r="19842" spans="1:1" x14ac:dyDescent="0.2">
      <c r="A19842" s="4"/>
    </row>
    <row r="19843" spans="1:1" x14ac:dyDescent="0.2">
      <c r="A19843" s="4"/>
    </row>
    <row r="19844" spans="1:1" x14ac:dyDescent="0.2">
      <c r="A19844" s="4"/>
    </row>
    <row r="19845" spans="1:1" x14ac:dyDescent="0.2">
      <c r="A19845" s="4"/>
    </row>
    <row r="19846" spans="1:1" x14ac:dyDescent="0.2">
      <c r="A19846" s="4"/>
    </row>
    <row r="19847" spans="1:1" x14ac:dyDescent="0.2">
      <c r="A19847" s="4"/>
    </row>
    <row r="19848" spans="1:1" x14ac:dyDescent="0.2">
      <c r="A19848" s="4"/>
    </row>
    <row r="19849" spans="1:1" x14ac:dyDescent="0.2">
      <c r="A19849" s="4"/>
    </row>
    <row r="19850" spans="1:1" x14ac:dyDescent="0.2">
      <c r="A19850" s="4"/>
    </row>
    <row r="19851" spans="1:1" x14ac:dyDescent="0.2">
      <c r="A19851" s="4"/>
    </row>
    <row r="19852" spans="1:1" x14ac:dyDescent="0.2">
      <c r="A19852" s="4"/>
    </row>
    <row r="19853" spans="1:1" x14ac:dyDescent="0.2">
      <c r="A19853" s="4"/>
    </row>
    <row r="19854" spans="1:1" x14ac:dyDescent="0.2">
      <c r="A19854" s="4"/>
    </row>
    <row r="19855" spans="1:1" x14ac:dyDescent="0.2">
      <c r="A19855" s="4"/>
    </row>
    <row r="19856" spans="1:1" x14ac:dyDescent="0.2">
      <c r="A19856" s="4"/>
    </row>
    <row r="19857" spans="1:1" x14ac:dyDescent="0.2">
      <c r="A19857" s="4"/>
    </row>
    <row r="19858" spans="1:1" x14ac:dyDescent="0.2">
      <c r="A19858" s="4"/>
    </row>
    <row r="19859" spans="1:1" x14ac:dyDescent="0.2">
      <c r="A19859" s="4"/>
    </row>
    <row r="19860" spans="1:1" x14ac:dyDescent="0.2">
      <c r="A19860" s="4"/>
    </row>
    <row r="19861" spans="1:1" x14ac:dyDescent="0.2">
      <c r="A19861" s="4"/>
    </row>
    <row r="19862" spans="1:1" x14ac:dyDescent="0.2">
      <c r="A19862" s="4"/>
    </row>
    <row r="19863" spans="1:1" x14ac:dyDescent="0.2">
      <c r="A19863" s="4"/>
    </row>
    <row r="19864" spans="1:1" x14ac:dyDescent="0.2">
      <c r="A19864" s="4"/>
    </row>
    <row r="19865" spans="1:1" x14ac:dyDescent="0.2">
      <c r="A19865" s="4"/>
    </row>
    <row r="19866" spans="1:1" x14ac:dyDescent="0.2">
      <c r="A19866" s="4"/>
    </row>
    <row r="19867" spans="1:1" x14ac:dyDescent="0.2">
      <c r="A19867" s="4"/>
    </row>
    <row r="19868" spans="1:1" x14ac:dyDescent="0.2">
      <c r="A19868" s="4"/>
    </row>
    <row r="19869" spans="1:1" x14ac:dyDescent="0.2">
      <c r="A19869" s="4"/>
    </row>
    <row r="19870" spans="1:1" x14ac:dyDescent="0.2">
      <c r="A19870" s="4"/>
    </row>
    <row r="19871" spans="1:1" x14ac:dyDescent="0.2">
      <c r="A19871" s="4"/>
    </row>
    <row r="19872" spans="1:1" x14ac:dyDescent="0.2">
      <c r="A19872" s="4"/>
    </row>
    <row r="19873" spans="1:1" x14ac:dyDescent="0.2">
      <c r="A19873" s="4"/>
    </row>
    <row r="19874" spans="1:1" x14ac:dyDescent="0.2">
      <c r="A19874" s="4"/>
    </row>
    <row r="19875" spans="1:1" x14ac:dyDescent="0.2">
      <c r="A19875" s="4"/>
    </row>
    <row r="19876" spans="1:1" x14ac:dyDescent="0.2">
      <c r="A19876" s="4"/>
    </row>
    <row r="19877" spans="1:1" x14ac:dyDescent="0.2">
      <c r="A19877" s="4"/>
    </row>
    <row r="19878" spans="1:1" x14ac:dyDescent="0.2">
      <c r="A19878" s="4"/>
    </row>
    <row r="19879" spans="1:1" x14ac:dyDescent="0.2">
      <c r="A19879" s="4"/>
    </row>
    <row r="19880" spans="1:1" x14ac:dyDescent="0.2">
      <c r="A19880" s="4"/>
    </row>
    <row r="19881" spans="1:1" x14ac:dyDescent="0.2">
      <c r="A19881" s="4"/>
    </row>
    <row r="19882" spans="1:1" x14ac:dyDescent="0.2">
      <c r="A19882" s="4"/>
    </row>
    <row r="19883" spans="1:1" x14ac:dyDescent="0.2">
      <c r="A19883" s="4"/>
    </row>
    <row r="19884" spans="1:1" x14ac:dyDescent="0.2">
      <c r="A19884" s="4"/>
    </row>
    <row r="19885" spans="1:1" x14ac:dyDescent="0.2">
      <c r="A19885" s="4"/>
    </row>
    <row r="19886" spans="1:1" x14ac:dyDescent="0.2">
      <c r="A19886" s="4"/>
    </row>
    <row r="19887" spans="1:1" x14ac:dyDescent="0.2">
      <c r="A19887" s="4"/>
    </row>
    <row r="19888" spans="1:1" x14ac:dyDescent="0.2">
      <c r="A19888" s="4"/>
    </row>
    <row r="19889" spans="1:1" x14ac:dyDescent="0.2">
      <c r="A19889" s="4"/>
    </row>
    <row r="19890" spans="1:1" x14ac:dyDescent="0.2">
      <c r="A19890" s="4"/>
    </row>
    <row r="19891" spans="1:1" x14ac:dyDescent="0.2">
      <c r="A19891" s="4"/>
    </row>
    <row r="19892" spans="1:1" x14ac:dyDescent="0.2">
      <c r="A19892" s="4"/>
    </row>
    <row r="19893" spans="1:1" x14ac:dyDescent="0.2">
      <c r="A19893" s="4"/>
    </row>
    <row r="19894" spans="1:1" x14ac:dyDescent="0.2">
      <c r="A19894" s="4"/>
    </row>
    <row r="19895" spans="1:1" x14ac:dyDescent="0.2">
      <c r="A19895" s="4"/>
    </row>
    <row r="19896" spans="1:1" x14ac:dyDescent="0.2">
      <c r="A19896" s="4"/>
    </row>
    <row r="19897" spans="1:1" x14ac:dyDescent="0.2">
      <c r="A19897" s="4"/>
    </row>
    <row r="19898" spans="1:1" x14ac:dyDescent="0.2">
      <c r="A19898" s="4"/>
    </row>
    <row r="19899" spans="1:1" x14ac:dyDescent="0.2">
      <c r="A19899" s="4"/>
    </row>
    <row r="19900" spans="1:1" x14ac:dyDescent="0.2">
      <c r="A19900" s="4"/>
    </row>
    <row r="19901" spans="1:1" x14ac:dyDescent="0.2">
      <c r="A19901" s="4"/>
    </row>
    <row r="19902" spans="1:1" x14ac:dyDescent="0.2">
      <c r="A19902" s="4"/>
    </row>
    <row r="19903" spans="1:1" x14ac:dyDescent="0.2">
      <c r="A19903" s="4"/>
    </row>
    <row r="19904" spans="1:1" x14ac:dyDescent="0.2">
      <c r="A19904" s="4"/>
    </row>
    <row r="19905" spans="1:1" x14ac:dyDescent="0.2">
      <c r="A19905" s="4"/>
    </row>
    <row r="19906" spans="1:1" x14ac:dyDescent="0.2">
      <c r="A19906" s="4"/>
    </row>
    <row r="19907" spans="1:1" x14ac:dyDescent="0.2">
      <c r="A19907" s="4"/>
    </row>
    <row r="19908" spans="1:1" x14ac:dyDescent="0.2">
      <c r="A19908" s="4"/>
    </row>
    <row r="19909" spans="1:1" x14ac:dyDescent="0.2">
      <c r="A19909" s="4"/>
    </row>
    <row r="19910" spans="1:1" x14ac:dyDescent="0.2">
      <c r="A19910" s="4"/>
    </row>
    <row r="19911" spans="1:1" x14ac:dyDescent="0.2">
      <c r="A19911" s="4"/>
    </row>
    <row r="19912" spans="1:1" x14ac:dyDescent="0.2">
      <c r="A19912" s="4"/>
    </row>
    <row r="19913" spans="1:1" x14ac:dyDescent="0.2">
      <c r="A19913" s="4"/>
    </row>
    <row r="19914" spans="1:1" x14ac:dyDescent="0.2">
      <c r="A19914" s="4"/>
    </row>
    <row r="19915" spans="1:1" x14ac:dyDescent="0.2">
      <c r="A19915" s="4"/>
    </row>
    <row r="19916" spans="1:1" x14ac:dyDescent="0.2">
      <c r="A19916" s="4"/>
    </row>
    <row r="19917" spans="1:1" x14ac:dyDescent="0.2">
      <c r="A19917" s="4"/>
    </row>
    <row r="19918" spans="1:1" x14ac:dyDescent="0.2">
      <c r="A19918" s="4"/>
    </row>
    <row r="19919" spans="1:1" x14ac:dyDescent="0.2">
      <c r="A19919" s="4"/>
    </row>
    <row r="19920" spans="1:1" x14ac:dyDescent="0.2">
      <c r="A19920" s="4"/>
    </row>
    <row r="19921" spans="1:1" x14ac:dyDescent="0.2">
      <c r="A19921" s="4"/>
    </row>
    <row r="19922" spans="1:1" x14ac:dyDescent="0.2">
      <c r="A19922" s="4"/>
    </row>
    <row r="19923" spans="1:1" x14ac:dyDescent="0.2">
      <c r="A19923" s="4"/>
    </row>
    <row r="19924" spans="1:1" x14ac:dyDescent="0.2">
      <c r="A19924" s="4"/>
    </row>
    <row r="19925" spans="1:1" x14ac:dyDescent="0.2">
      <c r="A19925" s="4"/>
    </row>
    <row r="19926" spans="1:1" x14ac:dyDescent="0.2">
      <c r="A19926" s="4"/>
    </row>
    <row r="19927" spans="1:1" x14ac:dyDescent="0.2">
      <c r="A19927" s="4"/>
    </row>
    <row r="19928" spans="1:1" x14ac:dyDescent="0.2">
      <c r="A19928" s="4"/>
    </row>
    <row r="19929" spans="1:1" x14ac:dyDescent="0.2">
      <c r="A19929" s="4"/>
    </row>
    <row r="19930" spans="1:1" x14ac:dyDescent="0.2">
      <c r="A19930" s="4"/>
    </row>
    <row r="19931" spans="1:1" x14ac:dyDescent="0.2">
      <c r="A19931" s="4"/>
    </row>
    <row r="19932" spans="1:1" x14ac:dyDescent="0.2">
      <c r="A19932" s="4"/>
    </row>
    <row r="19933" spans="1:1" x14ac:dyDescent="0.2">
      <c r="A19933" s="4"/>
    </row>
    <row r="19934" spans="1:1" x14ac:dyDescent="0.2">
      <c r="A19934" s="4"/>
    </row>
    <row r="19935" spans="1:1" x14ac:dyDescent="0.2">
      <c r="A19935" s="4"/>
    </row>
    <row r="19936" spans="1:1" x14ac:dyDescent="0.2">
      <c r="A19936" s="4"/>
    </row>
    <row r="19937" spans="1:1" x14ac:dyDescent="0.2">
      <c r="A19937" s="4"/>
    </row>
    <row r="19938" spans="1:1" x14ac:dyDescent="0.2">
      <c r="A19938" s="4"/>
    </row>
    <row r="19939" spans="1:1" x14ac:dyDescent="0.2">
      <c r="A19939" s="4"/>
    </row>
    <row r="19940" spans="1:1" x14ac:dyDescent="0.2">
      <c r="A19940" s="4"/>
    </row>
    <row r="19941" spans="1:1" x14ac:dyDescent="0.2">
      <c r="A19941" s="4"/>
    </row>
    <row r="19942" spans="1:1" x14ac:dyDescent="0.2">
      <c r="A19942" s="4"/>
    </row>
    <row r="19943" spans="1:1" x14ac:dyDescent="0.2">
      <c r="A19943" s="4"/>
    </row>
    <row r="19944" spans="1:1" x14ac:dyDescent="0.2">
      <c r="A19944" s="4"/>
    </row>
    <row r="19945" spans="1:1" x14ac:dyDescent="0.2">
      <c r="A19945" s="4"/>
    </row>
    <row r="19946" spans="1:1" x14ac:dyDescent="0.2">
      <c r="A19946" s="4"/>
    </row>
    <row r="19947" spans="1:1" x14ac:dyDescent="0.2">
      <c r="A19947" s="4"/>
    </row>
    <row r="19948" spans="1:1" x14ac:dyDescent="0.2">
      <c r="A19948" s="4"/>
    </row>
    <row r="19949" spans="1:1" x14ac:dyDescent="0.2">
      <c r="A19949" s="4"/>
    </row>
    <row r="19950" spans="1:1" x14ac:dyDescent="0.2">
      <c r="A19950" s="4"/>
    </row>
    <row r="19951" spans="1:1" x14ac:dyDescent="0.2">
      <c r="A19951" s="4"/>
    </row>
    <row r="19952" spans="1:1" x14ac:dyDescent="0.2">
      <c r="A19952" s="4"/>
    </row>
    <row r="19953" spans="1:1" x14ac:dyDescent="0.2">
      <c r="A19953" s="4"/>
    </row>
    <row r="19954" spans="1:1" x14ac:dyDescent="0.2">
      <c r="A19954" s="4"/>
    </row>
    <row r="19955" spans="1:1" x14ac:dyDescent="0.2">
      <c r="A19955" s="4"/>
    </row>
    <row r="19956" spans="1:1" x14ac:dyDescent="0.2">
      <c r="A19956" s="4"/>
    </row>
    <row r="19957" spans="1:1" x14ac:dyDescent="0.2">
      <c r="A19957" s="4"/>
    </row>
    <row r="19958" spans="1:1" x14ac:dyDescent="0.2">
      <c r="A19958" s="4"/>
    </row>
    <row r="19959" spans="1:1" x14ac:dyDescent="0.2">
      <c r="A19959" s="4"/>
    </row>
    <row r="19960" spans="1:1" x14ac:dyDescent="0.2">
      <c r="A19960" s="4"/>
    </row>
    <row r="19961" spans="1:1" x14ac:dyDescent="0.2">
      <c r="A19961" s="4"/>
    </row>
    <row r="19962" spans="1:1" x14ac:dyDescent="0.2">
      <c r="A19962" s="4"/>
    </row>
    <row r="19963" spans="1:1" x14ac:dyDescent="0.2">
      <c r="A19963" s="4"/>
    </row>
    <row r="19964" spans="1:1" x14ac:dyDescent="0.2">
      <c r="A19964" s="4"/>
    </row>
    <row r="19965" spans="1:1" x14ac:dyDescent="0.2">
      <c r="A19965" s="4"/>
    </row>
    <row r="19966" spans="1:1" x14ac:dyDescent="0.2">
      <c r="A19966" s="4"/>
    </row>
    <row r="19967" spans="1:1" x14ac:dyDescent="0.2">
      <c r="A19967" s="4"/>
    </row>
    <row r="19968" spans="1:1" x14ac:dyDescent="0.2">
      <c r="A19968" s="4"/>
    </row>
    <row r="19969" spans="1:1" x14ac:dyDescent="0.2">
      <c r="A19969" s="4"/>
    </row>
    <row r="19970" spans="1:1" x14ac:dyDescent="0.2">
      <c r="A19970" s="4"/>
    </row>
    <row r="19971" spans="1:1" x14ac:dyDescent="0.2">
      <c r="A19971" s="4"/>
    </row>
    <row r="19972" spans="1:1" x14ac:dyDescent="0.2">
      <c r="A19972" s="4"/>
    </row>
    <row r="19973" spans="1:1" x14ac:dyDescent="0.2">
      <c r="A19973" s="4"/>
    </row>
    <row r="19974" spans="1:1" x14ac:dyDescent="0.2">
      <c r="A19974" s="4"/>
    </row>
    <row r="19975" spans="1:1" x14ac:dyDescent="0.2">
      <c r="A19975" s="4"/>
    </row>
    <row r="19976" spans="1:1" x14ac:dyDescent="0.2">
      <c r="A19976" s="4"/>
    </row>
    <row r="19977" spans="1:1" x14ac:dyDescent="0.2">
      <c r="A19977" s="4"/>
    </row>
    <row r="19978" spans="1:1" x14ac:dyDescent="0.2">
      <c r="A19978" s="4"/>
    </row>
    <row r="19979" spans="1:1" x14ac:dyDescent="0.2">
      <c r="A19979" s="4"/>
    </row>
    <row r="19980" spans="1:1" x14ac:dyDescent="0.2">
      <c r="A19980" s="4"/>
    </row>
    <row r="19981" spans="1:1" x14ac:dyDescent="0.2">
      <c r="A19981" s="4"/>
    </row>
    <row r="19982" spans="1:1" x14ac:dyDescent="0.2">
      <c r="A19982" s="4"/>
    </row>
    <row r="19983" spans="1:1" x14ac:dyDescent="0.2">
      <c r="A19983" s="4"/>
    </row>
    <row r="19984" spans="1:1" x14ac:dyDescent="0.2">
      <c r="A19984" s="4"/>
    </row>
    <row r="19985" spans="1:1" x14ac:dyDescent="0.2">
      <c r="A19985" s="4"/>
    </row>
    <row r="19986" spans="1:1" x14ac:dyDescent="0.2">
      <c r="A19986" s="4"/>
    </row>
    <row r="19987" spans="1:1" x14ac:dyDescent="0.2">
      <c r="A19987" s="4"/>
    </row>
    <row r="19988" spans="1:1" x14ac:dyDescent="0.2">
      <c r="A19988" s="4"/>
    </row>
    <row r="19989" spans="1:1" x14ac:dyDescent="0.2">
      <c r="A19989" s="4"/>
    </row>
    <row r="19990" spans="1:1" x14ac:dyDescent="0.2">
      <c r="A19990" s="4"/>
    </row>
    <row r="19991" spans="1:1" x14ac:dyDescent="0.2">
      <c r="A19991" s="4"/>
    </row>
    <row r="19992" spans="1:1" x14ac:dyDescent="0.2">
      <c r="A19992" s="4"/>
    </row>
    <row r="19993" spans="1:1" x14ac:dyDescent="0.2">
      <c r="A19993" s="4"/>
    </row>
    <row r="19994" spans="1:1" x14ac:dyDescent="0.2">
      <c r="A19994" s="4"/>
    </row>
    <row r="19995" spans="1:1" x14ac:dyDescent="0.2">
      <c r="A19995" s="4"/>
    </row>
    <row r="19996" spans="1:1" x14ac:dyDescent="0.2">
      <c r="A19996" s="4"/>
    </row>
    <row r="19997" spans="1:1" x14ac:dyDescent="0.2">
      <c r="A19997" s="4"/>
    </row>
    <row r="19998" spans="1:1" x14ac:dyDescent="0.2">
      <c r="A19998" s="4"/>
    </row>
    <row r="19999" spans="1:1" x14ac:dyDescent="0.2">
      <c r="A19999" s="4"/>
    </row>
    <row r="20000" spans="1:1" x14ac:dyDescent="0.2">
      <c r="A20000" s="4"/>
    </row>
    <row r="20001" spans="1:1" x14ac:dyDescent="0.2">
      <c r="A20001" s="4"/>
    </row>
    <row r="20002" spans="1:1" x14ac:dyDescent="0.2">
      <c r="A20002" s="4"/>
    </row>
    <row r="20003" spans="1:1" x14ac:dyDescent="0.2">
      <c r="A20003" s="4"/>
    </row>
    <row r="20004" spans="1:1" x14ac:dyDescent="0.2">
      <c r="A20004" s="4"/>
    </row>
    <row r="20005" spans="1:1" x14ac:dyDescent="0.2">
      <c r="A20005" s="4"/>
    </row>
    <row r="20006" spans="1:1" x14ac:dyDescent="0.2">
      <c r="A20006" s="4"/>
    </row>
    <row r="20007" spans="1:1" x14ac:dyDescent="0.2">
      <c r="A20007" s="4"/>
    </row>
    <row r="20008" spans="1:1" x14ac:dyDescent="0.2">
      <c r="A20008" s="4"/>
    </row>
    <row r="20009" spans="1:1" x14ac:dyDescent="0.2">
      <c r="A20009" s="4"/>
    </row>
    <row r="20010" spans="1:1" x14ac:dyDescent="0.2">
      <c r="A20010" s="4"/>
    </row>
    <row r="20011" spans="1:1" x14ac:dyDescent="0.2">
      <c r="A20011" s="4"/>
    </row>
    <row r="20012" spans="1:1" x14ac:dyDescent="0.2">
      <c r="A20012" s="4"/>
    </row>
    <row r="20013" spans="1:1" x14ac:dyDescent="0.2">
      <c r="A20013" s="4"/>
    </row>
    <row r="20014" spans="1:1" x14ac:dyDescent="0.2">
      <c r="A20014" s="4"/>
    </row>
    <row r="20015" spans="1:1" x14ac:dyDescent="0.2">
      <c r="A20015" s="4"/>
    </row>
    <row r="20016" spans="1:1" x14ac:dyDescent="0.2">
      <c r="A20016" s="4"/>
    </row>
    <row r="20017" spans="1:1" x14ac:dyDescent="0.2">
      <c r="A20017" s="4"/>
    </row>
    <row r="20018" spans="1:1" x14ac:dyDescent="0.2">
      <c r="A20018" s="4"/>
    </row>
    <row r="20019" spans="1:1" x14ac:dyDescent="0.2">
      <c r="A20019" s="4"/>
    </row>
    <row r="20020" spans="1:1" x14ac:dyDescent="0.2">
      <c r="A20020" s="4"/>
    </row>
    <row r="20021" spans="1:1" x14ac:dyDescent="0.2">
      <c r="A20021" s="4"/>
    </row>
    <row r="20022" spans="1:1" x14ac:dyDescent="0.2">
      <c r="A20022" s="4"/>
    </row>
    <row r="20023" spans="1:1" x14ac:dyDescent="0.2">
      <c r="A20023" s="4"/>
    </row>
    <row r="20024" spans="1:1" x14ac:dyDescent="0.2">
      <c r="A20024" s="4"/>
    </row>
    <row r="20025" spans="1:1" x14ac:dyDescent="0.2">
      <c r="A20025" s="4"/>
    </row>
    <row r="20026" spans="1:1" x14ac:dyDescent="0.2">
      <c r="A20026" s="4"/>
    </row>
    <row r="20027" spans="1:1" x14ac:dyDescent="0.2">
      <c r="A20027" s="4"/>
    </row>
    <row r="20028" spans="1:1" x14ac:dyDescent="0.2">
      <c r="A20028" s="4"/>
    </row>
    <row r="20029" spans="1:1" x14ac:dyDescent="0.2">
      <c r="A20029" s="4"/>
    </row>
    <row r="20030" spans="1:1" x14ac:dyDescent="0.2">
      <c r="A20030" s="4"/>
    </row>
    <row r="20031" spans="1:1" x14ac:dyDescent="0.2">
      <c r="A20031" s="4"/>
    </row>
    <row r="20032" spans="1:1" x14ac:dyDescent="0.2">
      <c r="A20032" s="4"/>
    </row>
    <row r="20033" spans="1:1" x14ac:dyDescent="0.2">
      <c r="A20033" s="4"/>
    </row>
    <row r="20034" spans="1:1" x14ac:dyDescent="0.2">
      <c r="A20034" s="4"/>
    </row>
    <row r="20035" spans="1:1" x14ac:dyDescent="0.2">
      <c r="A20035" s="4"/>
    </row>
    <row r="20036" spans="1:1" x14ac:dyDescent="0.2">
      <c r="A20036" s="4"/>
    </row>
    <row r="20037" spans="1:1" x14ac:dyDescent="0.2">
      <c r="A20037" s="4"/>
    </row>
    <row r="20038" spans="1:1" x14ac:dyDescent="0.2">
      <c r="A20038" s="4"/>
    </row>
    <row r="20039" spans="1:1" x14ac:dyDescent="0.2">
      <c r="A20039" s="4"/>
    </row>
    <row r="20040" spans="1:1" x14ac:dyDescent="0.2">
      <c r="A20040" s="4"/>
    </row>
    <row r="20041" spans="1:1" x14ac:dyDescent="0.2">
      <c r="A20041" s="4"/>
    </row>
    <row r="20042" spans="1:1" x14ac:dyDescent="0.2">
      <c r="A20042" s="4"/>
    </row>
    <row r="20043" spans="1:1" x14ac:dyDescent="0.2">
      <c r="A20043" s="4"/>
    </row>
    <row r="20044" spans="1:1" x14ac:dyDescent="0.2">
      <c r="A20044" s="4"/>
    </row>
    <row r="20045" spans="1:1" x14ac:dyDescent="0.2">
      <c r="A20045" s="4"/>
    </row>
    <row r="20046" spans="1:1" x14ac:dyDescent="0.2">
      <c r="A20046" s="4"/>
    </row>
    <row r="20047" spans="1:1" x14ac:dyDescent="0.2">
      <c r="A20047" s="4"/>
    </row>
    <row r="20048" spans="1:1" x14ac:dyDescent="0.2">
      <c r="A20048" s="4"/>
    </row>
    <row r="20049" spans="1:1" x14ac:dyDescent="0.2">
      <c r="A20049" s="4"/>
    </row>
    <row r="20050" spans="1:1" x14ac:dyDescent="0.2">
      <c r="A20050" s="4"/>
    </row>
    <row r="20051" spans="1:1" x14ac:dyDescent="0.2">
      <c r="A20051" s="4"/>
    </row>
    <row r="20052" spans="1:1" x14ac:dyDescent="0.2">
      <c r="A20052" s="4"/>
    </row>
    <row r="20053" spans="1:1" x14ac:dyDescent="0.2">
      <c r="A20053" s="4"/>
    </row>
    <row r="20054" spans="1:1" x14ac:dyDescent="0.2">
      <c r="A20054" s="4"/>
    </row>
    <row r="20055" spans="1:1" x14ac:dyDescent="0.2">
      <c r="A20055" s="4"/>
    </row>
    <row r="20056" spans="1:1" x14ac:dyDescent="0.2">
      <c r="A20056" s="4"/>
    </row>
    <row r="20057" spans="1:1" x14ac:dyDescent="0.2">
      <c r="A20057" s="4"/>
    </row>
    <row r="20058" spans="1:1" x14ac:dyDescent="0.2">
      <c r="A20058" s="4"/>
    </row>
    <row r="20059" spans="1:1" x14ac:dyDescent="0.2">
      <c r="A20059" s="4"/>
    </row>
    <row r="20060" spans="1:1" x14ac:dyDescent="0.2">
      <c r="A20060" s="4"/>
    </row>
    <row r="20061" spans="1:1" x14ac:dyDescent="0.2">
      <c r="A20061" s="4"/>
    </row>
    <row r="20062" spans="1:1" x14ac:dyDescent="0.2">
      <c r="A20062" s="4"/>
    </row>
    <row r="20063" spans="1:1" x14ac:dyDescent="0.2">
      <c r="A20063" s="4"/>
    </row>
    <row r="20064" spans="1:1" x14ac:dyDescent="0.2">
      <c r="A20064" s="4"/>
    </row>
    <row r="20065" spans="1:1" x14ac:dyDescent="0.2">
      <c r="A20065" s="4"/>
    </row>
    <row r="20066" spans="1:1" x14ac:dyDescent="0.2">
      <c r="A20066" s="4"/>
    </row>
    <row r="20067" spans="1:1" x14ac:dyDescent="0.2">
      <c r="A20067" s="4"/>
    </row>
    <row r="20068" spans="1:1" x14ac:dyDescent="0.2">
      <c r="A20068" s="4"/>
    </row>
    <row r="20069" spans="1:1" x14ac:dyDescent="0.2">
      <c r="A20069" s="4"/>
    </row>
    <row r="20070" spans="1:1" x14ac:dyDescent="0.2">
      <c r="A20070" s="4"/>
    </row>
    <row r="20071" spans="1:1" x14ac:dyDescent="0.2">
      <c r="A20071" s="4"/>
    </row>
    <row r="20072" spans="1:1" x14ac:dyDescent="0.2">
      <c r="A20072" s="4"/>
    </row>
    <row r="20073" spans="1:1" x14ac:dyDescent="0.2">
      <c r="A20073" s="4"/>
    </row>
    <row r="20074" spans="1:1" x14ac:dyDescent="0.2">
      <c r="A20074" s="4"/>
    </row>
    <row r="20075" spans="1:1" x14ac:dyDescent="0.2">
      <c r="A20075" s="4"/>
    </row>
    <row r="20076" spans="1:1" x14ac:dyDescent="0.2">
      <c r="A20076" s="4"/>
    </row>
    <row r="20077" spans="1:1" x14ac:dyDescent="0.2">
      <c r="A20077" s="4"/>
    </row>
    <row r="20078" spans="1:1" x14ac:dyDescent="0.2">
      <c r="A20078" s="4"/>
    </row>
    <row r="20079" spans="1:1" x14ac:dyDescent="0.2">
      <c r="A20079" s="4"/>
    </row>
    <row r="20080" spans="1:1" x14ac:dyDescent="0.2">
      <c r="A20080" s="4"/>
    </row>
    <row r="20081" spans="1:1" x14ac:dyDescent="0.2">
      <c r="A20081" s="4"/>
    </row>
    <row r="20082" spans="1:1" x14ac:dyDescent="0.2">
      <c r="A20082" s="4"/>
    </row>
    <row r="20083" spans="1:1" x14ac:dyDescent="0.2">
      <c r="A20083" s="4"/>
    </row>
    <row r="20084" spans="1:1" x14ac:dyDescent="0.2">
      <c r="A20084" s="4"/>
    </row>
    <row r="20085" spans="1:1" x14ac:dyDescent="0.2">
      <c r="A20085" s="4"/>
    </row>
    <row r="20086" spans="1:1" x14ac:dyDescent="0.2">
      <c r="A20086" s="4"/>
    </row>
    <row r="20087" spans="1:1" x14ac:dyDescent="0.2">
      <c r="A20087" s="4"/>
    </row>
    <row r="20088" spans="1:1" x14ac:dyDescent="0.2">
      <c r="A20088" s="4"/>
    </row>
    <row r="20089" spans="1:1" x14ac:dyDescent="0.2">
      <c r="A20089" s="4"/>
    </row>
    <row r="20090" spans="1:1" x14ac:dyDescent="0.2">
      <c r="A20090" s="4"/>
    </row>
    <row r="20091" spans="1:1" x14ac:dyDescent="0.2">
      <c r="A20091" s="4"/>
    </row>
    <row r="20092" spans="1:1" x14ac:dyDescent="0.2">
      <c r="A20092" s="4"/>
    </row>
    <row r="20093" spans="1:1" x14ac:dyDescent="0.2">
      <c r="A20093" s="4"/>
    </row>
    <row r="20094" spans="1:1" x14ac:dyDescent="0.2">
      <c r="A20094" s="4"/>
    </row>
    <row r="20095" spans="1:1" x14ac:dyDescent="0.2">
      <c r="A20095" s="4"/>
    </row>
    <row r="20096" spans="1:1" x14ac:dyDescent="0.2">
      <c r="A20096" s="4"/>
    </row>
    <row r="20097" spans="1:1" x14ac:dyDescent="0.2">
      <c r="A20097" s="4"/>
    </row>
    <row r="20098" spans="1:1" x14ac:dyDescent="0.2">
      <c r="A20098" s="4"/>
    </row>
    <row r="20099" spans="1:1" x14ac:dyDescent="0.2">
      <c r="A20099" s="4"/>
    </row>
    <row r="20100" spans="1:1" x14ac:dyDescent="0.2">
      <c r="A20100" s="4"/>
    </row>
    <row r="20101" spans="1:1" x14ac:dyDescent="0.2">
      <c r="A20101" s="4"/>
    </row>
    <row r="20102" spans="1:1" x14ac:dyDescent="0.2">
      <c r="A20102" s="4"/>
    </row>
    <row r="20103" spans="1:1" x14ac:dyDescent="0.2">
      <c r="A20103" s="4"/>
    </row>
    <row r="20104" spans="1:1" x14ac:dyDescent="0.2">
      <c r="A20104" s="4"/>
    </row>
    <row r="20105" spans="1:1" x14ac:dyDescent="0.2">
      <c r="A20105" s="4"/>
    </row>
    <row r="20106" spans="1:1" x14ac:dyDescent="0.2">
      <c r="A20106" s="4"/>
    </row>
    <row r="20107" spans="1:1" x14ac:dyDescent="0.2">
      <c r="A20107" s="4"/>
    </row>
    <row r="20108" spans="1:1" x14ac:dyDescent="0.2">
      <c r="A20108" s="4"/>
    </row>
    <row r="20109" spans="1:1" x14ac:dyDescent="0.2">
      <c r="A20109" s="4"/>
    </row>
    <row r="20110" spans="1:1" x14ac:dyDescent="0.2">
      <c r="A20110" s="4"/>
    </row>
    <row r="20111" spans="1:1" x14ac:dyDescent="0.2">
      <c r="A20111" s="4"/>
    </row>
    <row r="20112" spans="1:1" x14ac:dyDescent="0.2">
      <c r="A20112" s="4"/>
    </row>
    <row r="20113" spans="1:1" x14ac:dyDescent="0.2">
      <c r="A20113" s="4"/>
    </row>
    <row r="20114" spans="1:1" x14ac:dyDescent="0.2">
      <c r="A20114" s="4"/>
    </row>
    <row r="20115" spans="1:1" x14ac:dyDescent="0.2">
      <c r="A20115" s="4"/>
    </row>
    <row r="20116" spans="1:1" x14ac:dyDescent="0.2">
      <c r="A20116" s="4"/>
    </row>
    <row r="20117" spans="1:1" x14ac:dyDescent="0.2">
      <c r="A20117" s="4"/>
    </row>
    <row r="20118" spans="1:1" x14ac:dyDescent="0.2">
      <c r="A20118" s="4"/>
    </row>
    <row r="20119" spans="1:1" x14ac:dyDescent="0.2">
      <c r="A20119" s="4"/>
    </row>
    <row r="20120" spans="1:1" x14ac:dyDescent="0.2">
      <c r="A20120" s="4"/>
    </row>
    <row r="20121" spans="1:1" x14ac:dyDescent="0.2">
      <c r="A20121" s="4"/>
    </row>
    <row r="20122" spans="1:1" x14ac:dyDescent="0.2">
      <c r="A20122" s="4"/>
    </row>
    <row r="20123" spans="1:1" x14ac:dyDescent="0.2">
      <c r="A20123" s="4"/>
    </row>
    <row r="20124" spans="1:1" x14ac:dyDescent="0.2">
      <c r="A20124" s="4"/>
    </row>
    <row r="20125" spans="1:1" x14ac:dyDescent="0.2">
      <c r="A20125" s="4"/>
    </row>
    <row r="20126" spans="1:1" x14ac:dyDescent="0.2">
      <c r="A20126" s="4"/>
    </row>
    <row r="20127" spans="1:1" x14ac:dyDescent="0.2">
      <c r="A20127" s="4"/>
    </row>
    <row r="20128" spans="1:1" x14ac:dyDescent="0.2">
      <c r="A20128" s="4"/>
    </row>
    <row r="20129" spans="1:1" x14ac:dyDescent="0.2">
      <c r="A20129" s="4"/>
    </row>
    <row r="20130" spans="1:1" x14ac:dyDescent="0.2">
      <c r="A20130" s="4"/>
    </row>
    <row r="20131" spans="1:1" x14ac:dyDescent="0.2">
      <c r="A20131" s="4"/>
    </row>
    <row r="20132" spans="1:1" x14ac:dyDescent="0.2">
      <c r="A20132" s="4"/>
    </row>
    <row r="20133" spans="1:1" x14ac:dyDescent="0.2">
      <c r="A20133" s="4"/>
    </row>
    <row r="20134" spans="1:1" x14ac:dyDescent="0.2">
      <c r="A20134" s="4"/>
    </row>
    <row r="20135" spans="1:1" x14ac:dyDescent="0.2">
      <c r="A20135" s="4"/>
    </row>
    <row r="20136" spans="1:1" x14ac:dyDescent="0.2">
      <c r="A20136" s="4"/>
    </row>
    <row r="20137" spans="1:1" x14ac:dyDescent="0.2">
      <c r="A20137" s="4"/>
    </row>
    <row r="20138" spans="1:1" x14ac:dyDescent="0.2">
      <c r="A20138" s="4"/>
    </row>
    <row r="20139" spans="1:1" x14ac:dyDescent="0.2">
      <c r="A20139" s="4"/>
    </row>
    <row r="20140" spans="1:1" x14ac:dyDescent="0.2">
      <c r="A20140" s="4"/>
    </row>
    <row r="20141" spans="1:1" x14ac:dyDescent="0.2">
      <c r="A20141" s="4"/>
    </row>
    <row r="20142" spans="1:1" x14ac:dyDescent="0.2">
      <c r="A20142" s="4"/>
    </row>
    <row r="20143" spans="1:1" x14ac:dyDescent="0.2">
      <c r="A20143" s="4"/>
    </row>
    <row r="20144" spans="1:1" x14ac:dyDescent="0.2">
      <c r="A20144" s="4"/>
    </row>
    <row r="20145" spans="1:1" x14ac:dyDescent="0.2">
      <c r="A20145" s="4"/>
    </row>
    <row r="20146" spans="1:1" x14ac:dyDescent="0.2">
      <c r="A20146" s="4"/>
    </row>
    <row r="20147" spans="1:1" x14ac:dyDescent="0.2">
      <c r="A20147" s="4"/>
    </row>
    <row r="20148" spans="1:1" x14ac:dyDescent="0.2">
      <c r="A20148" s="4"/>
    </row>
    <row r="20149" spans="1:1" x14ac:dyDescent="0.2">
      <c r="A20149" s="4"/>
    </row>
    <row r="20150" spans="1:1" x14ac:dyDescent="0.2">
      <c r="A20150" s="4"/>
    </row>
    <row r="20151" spans="1:1" x14ac:dyDescent="0.2">
      <c r="A20151" s="4"/>
    </row>
    <row r="20152" spans="1:1" x14ac:dyDescent="0.2">
      <c r="A20152" s="4"/>
    </row>
    <row r="20153" spans="1:1" x14ac:dyDescent="0.2">
      <c r="A20153" s="4"/>
    </row>
    <row r="20154" spans="1:1" x14ac:dyDescent="0.2">
      <c r="A20154" s="4"/>
    </row>
    <row r="20155" spans="1:1" x14ac:dyDescent="0.2">
      <c r="A20155" s="4"/>
    </row>
    <row r="20156" spans="1:1" x14ac:dyDescent="0.2">
      <c r="A20156" s="4"/>
    </row>
    <row r="20157" spans="1:1" x14ac:dyDescent="0.2">
      <c r="A20157" s="4"/>
    </row>
    <row r="20158" spans="1:1" x14ac:dyDescent="0.2">
      <c r="A20158" s="4"/>
    </row>
    <row r="20159" spans="1:1" x14ac:dyDescent="0.2">
      <c r="A20159" s="4"/>
    </row>
    <row r="20160" spans="1:1" x14ac:dyDescent="0.2">
      <c r="A20160" s="4"/>
    </row>
    <row r="20161" spans="1:1" x14ac:dyDescent="0.2">
      <c r="A20161" s="4"/>
    </row>
    <row r="20162" spans="1:1" x14ac:dyDescent="0.2">
      <c r="A20162" s="4"/>
    </row>
    <row r="20163" spans="1:1" x14ac:dyDescent="0.2">
      <c r="A20163" s="4"/>
    </row>
    <row r="20164" spans="1:1" x14ac:dyDescent="0.2">
      <c r="A20164" s="4"/>
    </row>
    <row r="20165" spans="1:1" x14ac:dyDescent="0.2">
      <c r="A20165" s="4"/>
    </row>
    <row r="20166" spans="1:1" x14ac:dyDescent="0.2">
      <c r="A20166" s="4"/>
    </row>
    <row r="20167" spans="1:1" x14ac:dyDescent="0.2">
      <c r="A20167" s="4"/>
    </row>
    <row r="20168" spans="1:1" x14ac:dyDescent="0.2">
      <c r="A20168" s="4"/>
    </row>
    <row r="20169" spans="1:1" x14ac:dyDescent="0.2">
      <c r="A20169" s="4"/>
    </row>
    <row r="20170" spans="1:1" x14ac:dyDescent="0.2">
      <c r="A20170" s="4"/>
    </row>
    <row r="20171" spans="1:1" x14ac:dyDescent="0.2">
      <c r="A20171" s="4"/>
    </row>
    <row r="20172" spans="1:1" x14ac:dyDescent="0.2">
      <c r="A20172" s="4"/>
    </row>
    <row r="20173" spans="1:1" x14ac:dyDescent="0.2">
      <c r="A20173" s="4"/>
    </row>
    <row r="20174" spans="1:1" x14ac:dyDescent="0.2">
      <c r="A20174" s="4"/>
    </row>
    <row r="20175" spans="1:1" x14ac:dyDescent="0.2">
      <c r="A20175" s="4"/>
    </row>
    <row r="20176" spans="1:1" x14ac:dyDescent="0.2">
      <c r="A20176" s="4"/>
    </row>
    <row r="20177" spans="1:1" x14ac:dyDescent="0.2">
      <c r="A20177" s="4"/>
    </row>
    <row r="20178" spans="1:1" x14ac:dyDescent="0.2">
      <c r="A20178" s="4"/>
    </row>
    <row r="20179" spans="1:1" x14ac:dyDescent="0.2">
      <c r="A20179" s="4"/>
    </row>
    <row r="20180" spans="1:1" x14ac:dyDescent="0.2">
      <c r="A20180" s="4"/>
    </row>
    <row r="20181" spans="1:1" x14ac:dyDescent="0.2">
      <c r="A20181" s="4"/>
    </row>
    <row r="20182" spans="1:1" x14ac:dyDescent="0.2">
      <c r="A20182" s="4"/>
    </row>
    <row r="20183" spans="1:1" x14ac:dyDescent="0.2">
      <c r="A20183" s="4"/>
    </row>
    <row r="20184" spans="1:1" x14ac:dyDescent="0.2">
      <c r="A20184" s="4"/>
    </row>
    <row r="20185" spans="1:1" x14ac:dyDescent="0.2">
      <c r="A20185" s="4"/>
    </row>
    <row r="20186" spans="1:1" x14ac:dyDescent="0.2">
      <c r="A20186" s="4"/>
    </row>
    <row r="20187" spans="1:1" x14ac:dyDescent="0.2">
      <c r="A20187" s="4"/>
    </row>
    <row r="20188" spans="1:1" x14ac:dyDescent="0.2">
      <c r="A20188" s="4"/>
    </row>
    <row r="20189" spans="1:1" x14ac:dyDescent="0.2">
      <c r="A20189" s="4"/>
    </row>
    <row r="20190" spans="1:1" x14ac:dyDescent="0.2">
      <c r="A20190" s="4"/>
    </row>
    <row r="20191" spans="1:1" x14ac:dyDescent="0.2">
      <c r="A20191" s="4"/>
    </row>
    <row r="20192" spans="1:1" x14ac:dyDescent="0.2">
      <c r="A20192" s="4"/>
    </row>
    <row r="20193" spans="1:1" x14ac:dyDescent="0.2">
      <c r="A20193" s="4"/>
    </row>
    <row r="20194" spans="1:1" x14ac:dyDescent="0.2">
      <c r="A20194" s="4"/>
    </row>
    <row r="20195" spans="1:1" x14ac:dyDescent="0.2">
      <c r="A20195" s="4"/>
    </row>
    <row r="20196" spans="1:1" x14ac:dyDescent="0.2">
      <c r="A20196" s="4"/>
    </row>
    <row r="20197" spans="1:1" x14ac:dyDescent="0.2">
      <c r="A20197" s="4"/>
    </row>
    <row r="20198" spans="1:1" x14ac:dyDescent="0.2">
      <c r="A20198" s="4"/>
    </row>
    <row r="20199" spans="1:1" x14ac:dyDescent="0.2">
      <c r="A20199" s="4"/>
    </row>
    <row r="20200" spans="1:1" x14ac:dyDescent="0.2">
      <c r="A20200" s="4"/>
    </row>
    <row r="20201" spans="1:1" x14ac:dyDescent="0.2">
      <c r="A20201" s="4"/>
    </row>
    <row r="20202" spans="1:1" x14ac:dyDescent="0.2">
      <c r="A20202" s="4"/>
    </row>
    <row r="20203" spans="1:1" x14ac:dyDescent="0.2">
      <c r="A20203" s="4"/>
    </row>
    <row r="20204" spans="1:1" x14ac:dyDescent="0.2">
      <c r="A20204" s="4"/>
    </row>
    <row r="20205" spans="1:1" x14ac:dyDescent="0.2">
      <c r="A20205" s="4"/>
    </row>
    <row r="20206" spans="1:1" x14ac:dyDescent="0.2">
      <c r="A20206" s="4"/>
    </row>
    <row r="20207" spans="1:1" x14ac:dyDescent="0.2">
      <c r="A20207" s="4"/>
    </row>
    <row r="20208" spans="1:1" x14ac:dyDescent="0.2">
      <c r="A20208" s="4"/>
    </row>
    <row r="20209" spans="1:1" x14ac:dyDescent="0.2">
      <c r="A20209" s="4"/>
    </row>
    <row r="20210" spans="1:1" x14ac:dyDescent="0.2">
      <c r="A20210" s="4"/>
    </row>
    <row r="20211" spans="1:1" x14ac:dyDescent="0.2">
      <c r="A20211" s="4"/>
    </row>
    <row r="20212" spans="1:1" x14ac:dyDescent="0.2">
      <c r="A20212" s="4"/>
    </row>
    <row r="20213" spans="1:1" x14ac:dyDescent="0.2">
      <c r="A20213" s="4"/>
    </row>
    <row r="20214" spans="1:1" x14ac:dyDescent="0.2">
      <c r="A20214" s="4"/>
    </row>
    <row r="20215" spans="1:1" x14ac:dyDescent="0.2">
      <c r="A20215" s="4"/>
    </row>
    <row r="20216" spans="1:1" x14ac:dyDescent="0.2">
      <c r="A20216" s="4"/>
    </row>
    <row r="20217" spans="1:1" x14ac:dyDescent="0.2">
      <c r="A20217" s="4"/>
    </row>
    <row r="20218" spans="1:1" x14ac:dyDescent="0.2">
      <c r="A20218" s="4"/>
    </row>
    <row r="20219" spans="1:1" x14ac:dyDescent="0.2">
      <c r="A20219" s="4"/>
    </row>
    <row r="20220" spans="1:1" x14ac:dyDescent="0.2">
      <c r="A20220" s="4"/>
    </row>
    <row r="20221" spans="1:1" x14ac:dyDescent="0.2">
      <c r="A20221" s="4"/>
    </row>
    <row r="20222" spans="1:1" x14ac:dyDescent="0.2">
      <c r="A20222" s="4"/>
    </row>
    <row r="20223" spans="1:1" x14ac:dyDescent="0.2">
      <c r="A20223" s="4"/>
    </row>
    <row r="20224" spans="1:1" x14ac:dyDescent="0.2">
      <c r="A20224" s="4"/>
    </row>
    <row r="20225" spans="1:1" x14ac:dyDescent="0.2">
      <c r="A20225" s="4"/>
    </row>
    <row r="20226" spans="1:1" x14ac:dyDescent="0.2">
      <c r="A20226" s="4"/>
    </row>
    <row r="20227" spans="1:1" x14ac:dyDescent="0.2">
      <c r="A20227" s="4"/>
    </row>
    <row r="20228" spans="1:1" x14ac:dyDescent="0.2">
      <c r="A20228" s="4"/>
    </row>
    <row r="20229" spans="1:1" x14ac:dyDescent="0.2">
      <c r="A20229" s="4"/>
    </row>
    <row r="20230" spans="1:1" x14ac:dyDescent="0.2">
      <c r="A20230" s="4"/>
    </row>
    <row r="20231" spans="1:1" x14ac:dyDescent="0.2">
      <c r="A20231" s="4"/>
    </row>
    <row r="20232" spans="1:1" x14ac:dyDescent="0.2">
      <c r="A20232" s="4"/>
    </row>
    <row r="20233" spans="1:1" x14ac:dyDescent="0.2">
      <c r="A20233" s="4"/>
    </row>
    <row r="20234" spans="1:1" x14ac:dyDescent="0.2">
      <c r="A20234" s="4"/>
    </row>
    <row r="20235" spans="1:1" x14ac:dyDescent="0.2">
      <c r="A20235" s="4"/>
    </row>
    <row r="20236" spans="1:1" x14ac:dyDescent="0.2">
      <c r="A20236" s="4"/>
    </row>
    <row r="20237" spans="1:1" x14ac:dyDescent="0.2">
      <c r="A20237" s="4"/>
    </row>
    <row r="20238" spans="1:1" x14ac:dyDescent="0.2">
      <c r="A20238" s="4"/>
    </row>
    <row r="20239" spans="1:1" x14ac:dyDescent="0.2">
      <c r="A20239" s="4"/>
    </row>
    <row r="20240" spans="1:1" x14ac:dyDescent="0.2">
      <c r="A20240" s="4"/>
    </row>
    <row r="20241" spans="1:1" x14ac:dyDescent="0.2">
      <c r="A20241" s="4"/>
    </row>
    <row r="20242" spans="1:1" x14ac:dyDescent="0.2">
      <c r="A20242" s="4"/>
    </row>
    <row r="20243" spans="1:1" x14ac:dyDescent="0.2">
      <c r="A20243" s="4"/>
    </row>
    <row r="20244" spans="1:1" x14ac:dyDescent="0.2">
      <c r="A20244" s="4"/>
    </row>
    <row r="20245" spans="1:1" x14ac:dyDescent="0.2">
      <c r="A20245" s="4"/>
    </row>
    <row r="20246" spans="1:1" x14ac:dyDescent="0.2">
      <c r="A20246" s="4"/>
    </row>
    <row r="20247" spans="1:1" x14ac:dyDescent="0.2">
      <c r="A20247" s="4"/>
    </row>
    <row r="20248" spans="1:1" x14ac:dyDescent="0.2">
      <c r="A20248" s="4"/>
    </row>
    <row r="20249" spans="1:1" x14ac:dyDescent="0.2">
      <c r="A20249" s="4"/>
    </row>
    <row r="20250" spans="1:1" x14ac:dyDescent="0.2">
      <c r="A20250" s="4"/>
    </row>
    <row r="20251" spans="1:1" x14ac:dyDescent="0.2">
      <c r="A20251" s="4"/>
    </row>
    <row r="20252" spans="1:1" x14ac:dyDescent="0.2">
      <c r="A20252" s="4"/>
    </row>
    <row r="20253" spans="1:1" x14ac:dyDescent="0.2">
      <c r="A20253" s="4"/>
    </row>
    <row r="20254" spans="1:1" x14ac:dyDescent="0.2">
      <c r="A20254" s="4"/>
    </row>
    <row r="20255" spans="1:1" x14ac:dyDescent="0.2">
      <c r="A20255" s="4"/>
    </row>
    <row r="20256" spans="1:1" x14ac:dyDescent="0.2">
      <c r="A20256" s="4"/>
    </row>
    <row r="20257" spans="1:1" x14ac:dyDescent="0.2">
      <c r="A20257" s="4"/>
    </row>
    <row r="20258" spans="1:1" x14ac:dyDescent="0.2">
      <c r="A20258" s="4"/>
    </row>
    <row r="20259" spans="1:1" x14ac:dyDescent="0.2">
      <c r="A20259" s="4"/>
    </row>
    <row r="20260" spans="1:1" x14ac:dyDescent="0.2">
      <c r="A20260" s="4"/>
    </row>
    <row r="20261" spans="1:1" x14ac:dyDescent="0.2">
      <c r="A20261" s="4"/>
    </row>
    <row r="20262" spans="1:1" x14ac:dyDescent="0.2">
      <c r="A20262" s="4"/>
    </row>
    <row r="20263" spans="1:1" x14ac:dyDescent="0.2">
      <c r="A20263" s="4"/>
    </row>
    <row r="20264" spans="1:1" x14ac:dyDescent="0.2">
      <c r="A20264" s="4"/>
    </row>
    <row r="20265" spans="1:1" x14ac:dyDescent="0.2">
      <c r="A20265" s="4"/>
    </row>
    <row r="20266" spans="1:1" x14ac:dyDescent="0.2">
      <c r="A20266" s="4"/>
    </row>
    <row r="20267" spans="1:1" x14ac:dyDescent="0.2">
      <c r="A20267" s="4"/>
    </row>
    <row r="20268" spans="1:1" x14ac:dyDescent="0.2">
      <c r="A20268" s="4"/>
    </row>
    <row r="20269" spans="1:1" x14ac:dyDescent="0.2">
      <c r="A20269" s="4"/>
    </row>
    <row r="20270" spans="1:1" x14ac:dyDescent="0.2">
      <c r="A20270" s="4"/>
    </row>
    <row r="20271" spans="1:1" x14ac:dyDescent="0.2">
      <c r="A20271" s="4"/>
    </row>
    <row r="20272" spans="1:1" x14ac:dyDescent="0.2">
      <c r="A20272" s="4"/>
    </row>
    <row r="20273" spans="1:1" x14ac:dyDescent="0.2">
      <c r="A20273" s="4"/>
    </row>
    <row r="20274" spans="1:1" x14ac:dyDescent="0.2">
      <c r="A20274" s="4"/>
    </row>
    <row r="20275" spans="1:1" x14ac:dyDescent="0.2">
      <c r="A20275" s="4"/>
    </row>
    <row r="20276" spans="1:1" x14ac:dyDescent="0.2">
      <c r="A20276" s="4"/>
    </row>
    <row r="20277" spans="1:1" x14ac:dyDescent="0.2">
      <c r="A20277" s="4"/>
    </row>
    <row r="20278" spans="1:1" x14ac:dyDescent="0.2">
      <c r="A20278" s="4"/>
    </row>
    <row r="20279" spans="1:1" x14ac:dyDescent="0.2">
      <c r="A20279" s="4"/>
    </row>
    <row r="20280" spans="1:1" x14ac:dyDescent="0.2">
      <c r="A20280" s="4"/>
    </row>
    <row r="20281" spans="1:1" x14ac:dyDescent="0.2">
      <c r="A20281" s="4"/>
    </row>
    <row r="20282" spans="1:1" x14ac:dyDescent="0.2">
      <c r="A20282" s="4"/>
    </row>
    <row r="20283" spans="1:1" x14ac:dyDescent="0.2">
      <c r="A20283" s="4"/>
    </row>
    <row r="20284" spans="1:1" x14ac:dyDescent="0.2">
      <c r="A20284" s="4"/>
    </row>
    <row r="20285" spans="1:1" x14ac:dyDescent="0.2">
      <c r="A20285" s="4"/>
    </row>
    <row r="20286" spans="1:1" x14ac:dyDescent="0.2">
      <c r="A20286" s="4"/>
    </row>
    <row r="20287" spans="1:1" x14ac:dyDescent="0.2">
      <c r="A20287" s="4"/>
    </row>
    <row r="20288" spans="1:1" x14ac:dyDescent="0.2">
      <c r="A20288" s="4"/>
    </row>
    <row r="20289" spans="1:1" x14ac:dyDescent="0.2">
      <c r="A20289" s="4"/>
    </row>
    <row r="20290" spans="1:1" x14ac:dyDescent="0.2">
      <c r="A20290" s="4"/>
    </row>
    <row r="20291" spans="1:1" x14ac:dyDescent="0.2">
      <c r="A20291" s="4"/>
    </row>
    <row r="20292" spans="1:1" x14ac:dyDescent="0.2">
      <c r="A20292" s="4"/>
    </row>
    <row r="20293" spans="1:1" x14ac:dyDescent="0.2">
      <c r="A20293" s="4"/>
    </row>
    <row r="20294" spans="1:1" x14ac:dyDescent="0.2">
      <c r="A20294" s="4"/>
    </row>
    <row r="20295" spans="1:1" x14ac:dyDescent="0.2">
      <c r="A20295" s="4"/>
    </row>
    <row r="20296" spans="1:1" x14ac:dyDescent="0.2">
      <c r="A20296" s="4"/>
    </row>
    <row r="20297" spans="1:1" x14ac:dyDescent="0.2">
      <c r="A20297" s="4"/>
    </row>
    <row r="20298" spans="1:1" x14ac:dyDescent="0.2">
      <c r="A20298" s="4"/>
    </row>
    <row r="20299" spans="1:1" x14ac:dyDescent="0.2">
      <c r="A20299" s="4"/>
    </row>
    <row r="20300" spans="1:1" x14ac:dyDescent="0.2">
      <c r="A20300" s="4"/>
    </row>
    <row r="20301" spans="1:1" x14ac:dyDescent="0.2">
      <c r="A20301" s="4"/>
    </row>
    <row r="20302" spans="1:1" x14ac:dyDescent="0.2">
      <c r="A20302" s="4"/>
    </row>
    <row r="20303" spans="1:1" x14ac:dyDescent="0.2">
      <c r="A20303" s="4"/>
    </row>
    <row r="20304" spans="1:1" x14ac:dyDescent="0.2">
      <c r="A20304" s="4"/>
    </row>
    <row r="20305" spans="1:1" x14ac:dyDescent="0.2">
      <c r="A20305" s="4"/>
    </row>
    <row r="20306" spans="1:1" x14ac:dyDescent="0.2">
      <c r="A20306" s="4"/>
    </row>
    <row r="20307" spans="1:1" x14ac:dyDescent="0.2">
      <c r="A20307" s="4"/>
    </row>
    <row r="20308" spans="1:1" x14ac:dyDescent="0.2">
      <c r="A20308" s="4"/>
    </row>
    <row r="20309" spans="1:1" x14ac:dyDescent="0.2">
      <c r="A20309" s="4"/>
    </row>
    <row r="20310" spans="1:1" x14ac:dyDescent="0.2">
      <c r="A20310" s="4"/>
    </row>
    <row r="20311" spans="1:1" x14ac:dyDescent="0.2">
      <c r="A20311" s="4"/>
    </row>
    <row r="20312" spans="1:1" x14ac:dyDescent="0.2">
      <c r="A20312" s="4"/>
    </row>
    <row r="20313" spans="1:1" x14ac:dyDescent="0.2">
      <c r="A20313" s="4"/>
    </row>
    <row r="20314" spans="1:1" x14ac:dyDescent="0.2">
      <c r="A20314" s="4"/>
    </row>
    <row r="20315" spans="1:1" x14ac:dyDescent="0.2">
      <c r="A20315" s="4"/>
    </row>
    <row r="20316" spans="1:1" x14ac:dyDescent="0.2">
      <c r="A20316" s="4"/>
    </row>
    <row r="20317" spans="1:1" x14ac:dyDescent="0.2">
      <c r="A20317" s="4"/>
    </row>
    <row r="20318" spans="1:1" x14ac:dyDescent="0.2">
      <c r="A20318" s="4"/>
    </row>
    <row r="20319" spans="1:1" x14ac:dyDescent="0.2">
      <c r="A20319" s="4"/>
    </row>
    <row r="20320" spans="1:1" x14ac:dyDescent="0.2">
      <c r="A20320" s="4"/>
    </row>
    <row r="20321" spans="1:1" x14ac:dyDescent="0.2">
      <c r="A20321" s="4"/>
    </row>
    <row r="20322" spans="1:1" x14ac:dyDescent="0.2">
      <c r="A20322" s="4"/>
    </row>
    <row r="20323" spans="1:1" x14ac:dyDescent="0.2">
      <c r="A20323" s="4"/>
    </row>
    <row r="20324" spans="1:1" x14ac:dyDescent="0.2">
      <c r="A20324" s="4"/>
    </row>
    <row r="20325" spans="1:1" x14ac:dyDescent="0.2">
      <c r="A20325" s="4"/>
    </row>
    <row r="20326" spans="1:1" x14ac:dyDescent="0.2">
      <c r="A20326" s="4"/>
    </row>
    <row r="20327" spans="1:1" x14ac:dyDescent="0.2">
      <c r="A20327" s="4"/>
    </row>
    <row r="20328" spans="1:1" x14ac:dyDescent="0.2">
      <c r="A20328" s="4"/>
    </row>
    <row r="20329" spans="1:1" x14ac:dyDescent="0.2">
      <c r="A20329" s="4"/>
    </row>
    <row r="20330" spans="1:1" x14ac:dyDescent="0.2">
      <c r="A20330" s="4"/>
    </row>
    <row r="20331" spans="1:1" x14ac:dyDescent="0.2">
      <c r="A20331" s="4"/>
    </row>
    <row r="20332" spans="1:1" x14ac:dyDescent="0.2">
      <c r="A20332" s="4"/>
    </row>
    <row r="20333" spans="1:1" x14ac:dyDescent="0.2">
      <c r="A20333" s="4"/>
    </row>
    <row r="20334" spans="1:1" x14ac:dyDescent="0.2">
      <c r="A20334" s="4"/>
    </row>
    <row r="20335" spans="1:1" x14ac:dyDescent="0.2">
      <c r="A20335" s="4"/>
    </row>
    <row r="20336" spans="1:1" x14ac:dyDescent="0.2">
      <c r="A20336" s="4"/>
    </row>
    <row r="20337" spans="1:1" x14ac:dyDescent="0.2">
      <c r="A20337" s="4"/>
    </row>
    <row r="20338" spans="1:1" x14ac:dyDescent="0.2">
      <c r="A20338" s="4"/>
    </row>
    <row r="20339" spans="1:1" x14ac:dyDescent="0.2">
      <c r="A20339" s="4"/>
    </row>
    <row r="20340" spans="1:1" x14ac:dyDescent="0.2">
      <c r="A20340" s="4"/>
    </row>
    <row r="20341" spans="1:1" x14ac:dyDescent="0.2">
      <c r="A20341" s="4"/>
    </row>
    <row r="20342" spans="1:1" x14ac:dyDescent="0.2">
      <c r="A20342" s="4"/>
    </row>
    <row r="20343" spans="1:1" x14ac:dyDescent="0.2">
      <c r="A20343" s="4"/>
    </row>
    <row r="20344" spans="1:1" x14ac:dyDescent="0.2">
      <c r="A20344" s="4"/>
    </row>
    <row r="20345" spans="1:1" x14ac:dyDescent="0.2">
      <c r="A20345" s="4"/>
    </row>
    <row r="20346" spans="1:1" x14ac:dyDescent="0.2">
      <c r="A20346" s="4"/>
    </row>
    <row r="20347" spans="1:1" x14ac:dyDescent="0.2">
      <c r="A20347" s="4"/>
    </row>
    <row r="20348" spans="1:1" x14ac:dyDescent="0.2">
      <c r="A20348" s="4"/>
    </row>
    <row r="20349" spans="1:1" x14ac:dyDescent="0.2">
      <c r="A20349" s="4"/>
    </row>
    <row r="20350" spans="1:1" x14ac:dyDescent="0.2">
      <c r="A20350" s="4"/>
    </row>
    <row r="20351" spans="1:1" x14ac:dyDescent="0.2">
      <c r="A20351" s="4"/>
    </row>
    <row r="20352" spans="1:1" x14ac:dyDescent="0.2">
      <c r="A20352" s="4"/>
    </row>
    <row r="20353" spans="1:1" x14ac:dyDescent="0.2">
      <c r="A20353" s="4"/>
    </row>
    <row r="20354" spans="1:1" x14ac:dyDescent="0.2">
      <c r="A20354" s="4"/>
    </row>
    <row r="20355" spans="1:1" x14ac:dyDescent="0.2">
      <c r="A20355" s="4"/>
    </row>
    <row r="20356" spans="1:1" x14ac:dyDescent="0.2">
      <c r="A20356" s="4"/>
    </row>
    <row r="20357" spans="1:1" x14ac:dyDescent="0.2">
      <c r="A20357" s="4"/>
    </row>
    <row r="20358" spans="1:1" x14ac:dyDescent="0.2">
      <c r="A20358" s="4"/>
    </row>
    <row r="20359" spans="1:1" x14ac:dyDescent="0.2">
      <c r="A20359" s="4"/>
    </row>
    <row r="20360" spans="1:1" x14ac:dyDescent="0.2">
      <c r="A20360" s="4"/>
    </row>
    <row r="20361" spans="1:1" x14ac:dyDescent="0.2">
      <c r="A20361" s="4"/>
    </row>
    <row r="20362" spans="1:1" x14ac:dyDescent="0.2">
      <c r="A20362" s="4"/>
    </row>
    <row r="20363" spans="1:1" x14ac:dyDescent="0.2">
      <c r="A20363" s="4"/>
    </row>
    <row r="20364" spans="1:1" x14ac:dyDescent="0.2">
      <c r="A20364" s="4"/>
    </row>
    <row r="20365" spans="1:1" x14ac:dyDescent="0.2">
      <c r="A20365" s="4"/>
    </row>
    <row r="20366" spans="1:1" x14ac:dyDescent="0.2">
      <c r="A20366" s="4"/>
    </row>
    <row r="20367" spans="1:1" x14ac:dyDescent="0.2">
      <c r="A20367" s="4"/>
    </row>
    <row r="20368" spans="1:1" x14ac:dyDescent="0.2">
      <c r="A20368" s="4"/>
    </row>
    <row r="20369" spans="1:1" x14ac:dyDescent="0.2">
      <c r="A20369" s="4"/>
    </row>
    <row r="20370" spans="1:1" x14ac:dyDescent="0.2">
      <c r="A20370" s="4"/>
    </row>
    <row r="20371" spans="1:1" x14ac:dyDescent="0.2">
      <c r="A20371" s="4"/>
    </row>
    <row r="20372" spans="1:1" x14ac:dyDescent="0.2">
      <c r="A20372" s="4"/>
    </row>
    <row r="20373" spans="1:1" x14ac:dyDescent="0.2">
      <c r="A20373" s="4"/>
    </row>
    <row r="20374" spans="1:1" x14ac:dyDescent="0.2">
      <c r="A20374" s="4"/>
    </row>
    <row r="20375" spans="1:1" x14ac:dyDescent="0.2">
      <c r="A20375" s="4"/>
    </row>
    <row r="20376" spans="1:1" x14ac:dyDescent="0.2">
      <c r="A20376" s="4"/>
    </row>
    <row r="20377" spans="1:1" x14ac:dyDescent="0.2">
      <c r="A20377" s="4"/>
    </row>
    <row r="20378" spans="1:1" x14ac:dyDescent="0.2">
      <c r="A20378" s="4"/>
    </row>
    <row r="20379" spans="1:1" x14ac:dyDescent="0.2">
      <c r="A20379" s="4"/>
    </row>
    <row r="20380" spans="1:1" x14ac:dyDescent="0.2">
      <c r="A20380" s="4"/>
    </row>
    <row r="20381" spans="1:1" x14ac:dyDescent="0.2">
      <c r="A20381" s="4"/>
    </row>
    <row r="20382" spans="1:1" x14ac:dyDescent="0.2">
      <c r="A20382" s="4"/>
    </row>
    <row r="20383" spans="1:1" x14ac:dyDescent="0.2">
      <c r="A20383" s="4"/>
    </row>
    <row r="20384" spans="1:1" x14ac:dyDescent="0.2">
      <c r="A20384" s="4"/>
    </row>
    <row r="20385" spans="1:1" x14ac:dyDescent="0.2">
      <c r="A20385" s="4"/>
    </row>
    <row r="20386" spans="1:1" x14ac:dyDescent="0.2">
      <c r="A20386" s="4"/>
    </row>
    <row r="20387" spans="1:1" x14ac:dyDescent="0.2">
      <c r="A20387" s="4"/>
    </row>
    <row r="20388" spans="1:1" x14ac:dyDescent="0.2">
      <c r="A20388" s="4"/>
    </row>
    <row r="20389" spans="1:1" x14ac:dyDescent="0.2">
      <c r="A20389" s="4"/>
    </row>
    <row r="20390" spans="1:1" x14ac:dyDescent="0.2">
      <c r="A20390" s="4"/>
    </row>
    <row r="20391" spans="1:1" x14ac:dyDescent="0.2">
      <c r="A20391" s="4"/>
    </row>
    <row r="20392" spans="1:1" x14ac:dyDescent="0.2">
      <c r="A20392" s="4"/>
    </row>
    <row r="20393" spans="1:1" x14ac:dyDescent="0.2">
      <c r="A20393" s="4"/>
    </row>
    <row r="20394" spans="1:1" x14ac:dyDescent="0.2">
      <c r="A20394" s="4"/>
    </row>
    <row r="20395" spans="1:1" x14ac:dyDescent="0.2">
      <c r="A20395" s="4"/>
    </row>
    <row r="20396" spans="1:1" x14ac:dyDescent="0.2">
      <c r="A20396" s="4"/>
    </row>
    <row r="20397" spans="1:1" x14ac:dyDescent="0.2">
      <c r="A20397" s="4"/>
    </row>
    <row r="20398" spans="1:1" x14ac:dyDescent="0.2">
      <c r="A20398" s="4"/>
    </row>
    <row r="20399" spans="1:1" x14ac:dyDescent="0.2">
      <c r="A20399" s="4"/>
    </row>
    <row r="20400" spans="1:1" x14ac:dyDescent="0.2">
      <c r="A20400" s="4"/>
    </row>
    <row r="20401" spans="1:1" x14ac:dyDescent="0.2">
      <c r="A20401" s="4"/>
    </row>
    <row r="20402" spans="1:1" x14ac:dyDescent="0.2">
      <c r="A20402" s="4"/>
    </row>
    <row r="20403" spans="1:1" x14ac:dyDescent="0.2">
      <c r="A20403" s="4"/>
    </row>
    <row r="20404" spans="1:1" x14ac:dyDescent="0.2">
      <c r="A20404" s="4"/>
    </row>
    <row r="20405" spans="1:1" x14ac:dyDescent="0.2">
      <c r="A20405" s="4"/>
    </row>
    <row r="20406" spans="1:1" x14ac:dyDescent="0.2">
      <c r="A20406" s="4"/>
    </row>
    <row r="20407" spans="1:1" x14ac:dyDescent="0.2">
      <c r="A20407" s="4"/>
    </row>
    <row r="20408" spans="1:1" x14ac:dyDescent="0.2">
      <c r="A20408" s="4"/>
    </row>
    <row r="20409" spans="1:1" x14ac:dyDescent="0.2">
      <c r="A20409" s="4"/>
    </row>
    <row r="20410" spans="1:1" x14ac:dyDescent="0.2">
      <c r="A20410" s="4"/>
    </row>
    <row r="20411" spans="1:1" x14ac:dyDescent="0.2">
      <c r="A20411" s="4"/>
    </row>
    <row r="20412" spans="1:1" x14ac:dyDescent="0.2">
      <c r="A20412" s="4"/>
    </row>
    <row r="20413" spans="1:1" x14ac:dyDescent="0.2">
      <c r="A20413" s="4"/>
    </row>
    <row r="20414" spans="1:1" x14ac:dyDescent="0.2">
      <c r="A20414" s="4"/>
    </row>
    <row r="20415" spans="1:1" x14ac:dyDescent="0.2">
      <c r="A20415" s="4"/>
    </row>
    <row r="20416" spans="1:1" x14ac:dyDescent="0.2">
      <c r="A20416" s="4"/>
    </row>
    <row r="20417" spans="1:1" x14ac:dyDescent="0.2">
      <c r="A20417" s="4"/>
    </row>
    <row r="20418" spans="1:1" x14ac:dyDescent="0.2">
      <c r="A20418" s="4"/>
    </row>
    <row r="20419" spans="1:1" x14ac:dyDescent="0.2">
      <c r="A20419" s="4"/>
    </row>
    <row r="20420" spans="1:1" x14ac:dyDescent="0.2">
      <c r="A20420" s="4"/>
    </row>
    <row r="20421" spans="1:1" x14ac:dyDescent="0.2">
      <c r="A20421" s="4"/>
    </row>
    <row r="20422" spans="1:1" x14ac:dyDescent="0.2">
      <c r="A20422" s="4"/>
    </row>
    <row r="20423" spans="1:1" x14ac:dyDescent="0.2">
      <c r="A20423" s="4"/>
    </row>
    <row r="20424" spans="1:1" x14ac:dyDescent="0.2">
      <c r="A20424" s="4"/>
    </row>
    <row r="20425" spans="1:1" x14ac:dyDescent="0.2">
      <c r="A20425" s="4"/>
    </row>
    <row r="20426" spans="1:1" x14ac:dyDescent="0.2">
      <c r="A20426" s="4"/>
    </row>
    <row r="20427" spans="1:1" x14ac:dyDescent="0.2">
      <c r="A20427" s="4"/>
    </row>
    <row r="20428" spans="1:1" x14ac:dyDescent="0.2">
      <c r="A20428" s="4"/>
    </row>
    <row r="20429" spans="1:1" x14ac:dyDescent="0.2">
      <c r="A20429" s="4"/>
    </row>
    <row r="20430" spans="1:1" x14ac:dyDescent="0.2">
      <c r="A20430" s="4"/>
    </row>
    <row r="20431" spans="1:1" x14ac:dyDescent="0.2">
      <c r="A20431" s="4"/>
    </row>
    <row r="20432" spans="1:1" x14ac:dyDescent="0.2">
      <c r="A20432" s="4"/>
    </row>
    <row r="20433" spans="1:1" x14ac:dyDescent="0.2">
      <c r="A20433" s="4"/>
    </row>
    <row r="20434" spans="1:1" x14ac:dyDescent="0.2">
      <c r="A20434" s="4"/>
    </row>
    <row r="20435" spans="1:1" x14ac:dyDescent="0.2">
      <c r="A20435" s="4"/>
    </row>
    <row r="20436" spans="1:1" x14ac:dyDescent="0.2">
      <c r="A20436" s="4"/>
    </row>
    <row r="20437" spans="1:1" x14ac:dyDescent="0.2">
      <c r="A20437" s="4"/>
    </row>
    <row r="20438" spans="1:1" x14ac:dyDescent="0.2">
      <c r="A20438" s="4"/>
    </row>
    <row r="20439" spans="1:1" x14ac:dyDescent="0.2">
      <c r="A20439" s="4"/>
    </row>
    <row r="20440" spans="1:1" x14ac:dyDescent="0.2">
      <c r="A20440" s="4"/>
    </row>
    <row r="20441" spans="1:1" x14ac:dyDescent="0.2">
      <c r="A20441" s="4"/>
    </row>
    <row r="20442" spans="1:1" x14ac:dyDescent="0.2">
      <c r="A20442" s="4"/>
    </row>
    <row r="20443" spans="1:1" x14ac:dyDescent="0.2">
      <c r="A20443" s="4"/>
    </row>
    <row r="20444" spans="1:1" x14ac:dyDescent="0.2">
      <c r="A20444" s="4"/>
    </row>
    <row r="20445" spans="1:1" x14ac:dyDescent="0.2">
      <c r="A20445" s="4"/>
    </row>
    <row r="20446" spans="1:1" x14ac:dyDescent="0.2">
      <c r="A20446" s="4"/>
    </row>
    <row r="20447" spans="1:1" x14ac:dyDescent="0.2">
      <c r="A20447" s="4"/>
    </row>
    <row r="20448" spans="1:1" x14ac:dyDescent="0.2">
      <c r="A20448" s="4"/>
    </row>
    <row r="20449" spans="1:1" x14ac:dyDescent="0.2">
      <c r="A20449" s="4"/>
    </row>
    <row r="20450" spans="1:1" x14ac:dyDescent="0.2">
      <c r="A20450" s="4"/>
    </row>
    <row r="20451" spans="1:1" x14ac:dyDescent="0.2">
      <c r="A20451" s="4"/>
    </row>
    <row r="20452" spans="1:1" x14ac:dyDescent="0.2">
      <c r="A20452" s="4"/>
    </row>
    <row r="20453" spans="1:1" x14ac:dyDescent="0.2">
      <c r="A20453" s="4"/>
    </row>
    <row r="20454" spans="1:1" x14ac:dyDescent="0.2">
      <c r="A20454" s="4"/>
    </row>
    <row r="20455" spans="1:1" x14ac:dyDescent="0.2">
      <c r="A20455" s="4"/>
    </row>
    <row r="20456" spans="1:1" x14ac:dyDescent="0.2">
      <c r="A20456" s="4"/>
    </row>
    <row r="20457" spans="1:1" x14ac:dyDescent="0.2">
      <c r="A20457" s="4"/>
    </row>
    <row r="20458" spans="1:1" x14ac:dyDescent="0.2">
      <c r="A20458" s="4"/>
    </row>
    <row r="20459" spans="1:1" x14ac:dyDescent="0.2">
      <c r="A20459" s="4"/>
    </row>
    <row r="20460" spans="1:1" x14ac:dyDescent="0.2">
      <c r="A20460" s="4"/>
    </row>
    <row r="20461" spans="1:1" x14ac:dyDescent="0.2">
      <c r="A20461" s="4"/>
    </row>
    <row r="20462" spans="1:1" x14ac:dyDescent="0.2">
      <c r="A20462" s="4"/>
    </row>
    <row r="20463" spans="1:1" x14ac:dyDescent="0.2">
      <c r="A20463" s="4"/>
    </row>
    <row r="20464" spans="1:1" x14ac:dyDescent="0.2">
      <c r="A20464" s="4"/>
    </row>
    <row r="20465" spans="1:1" x14ac:dyDescent="0.2">
      <c r="A20465" s="4"/>
    </row>
    <row r="20466" spans="1:1" x14ac:dyDescent="0.2">
      <c r="A20466" s="4"/>
    </row>
    <row r="20467" spans="1:1" x14ac:dyDescent="0.2">
      <c r="A20467" s="4"/>
    </row>
    <row r="20468" spans="1:1" x14ac:dyDescent="0.2">
      <c r="A20468" s="4"/>
    </row>
    <row r="20469" spans="1:1" x14ac:dyDescent="0.2">
      <c r="A20469" s="4"/>
    </row>
    <row r="20470" spans="1:1" x14ac:dyDescent="0.2">
      <c r="A20470" s="4"/>
    </row>
    <row r="20471" spans="1:1" x14ac:dyDescent="0.2">
      <c r="A20471" s="4"/>
    </row>
    <row r="20472" spans="1:1" x14ac:dyDescent="0.2">
      <c r="A20472" s="4"/>
    </row>
    <row r="20473" spans="1:1" x14ac:dyDescent="0.2">
      <c r="A20473" s="4"/>
    </row>
    <row r="20474" spans="1:1" x14ac:dyDescent="0.2">
      <c r="A20474" s="4"/>
    </row>
    <row r="20475" spans="1:1" x14ac:dyDescent="0.2">
      <c r="A20475" s="4"/>
    </row>
    <row r="20476" spans="1:1" x14ac:dyDescent="0.2">
      <c r="A20476" s="4"/>
    </row>
    <row r="20477" spans="1:1" x14ac:dyDescent="0.2">
      <c r="A20477" s="4"/>
    </row>
    <row r="20478" spans="1:1" x14ac:dyDescent="0.2">
      <c r="A20478" s="4"/>
    </row>
    <row r="20479" spans="1:1" x14ac:dyDescent="0.2">
      <c r="A20479" s="4"/>
    </row>
    <row r="20480" spans="1:1" x14ac:dyDescent="0.2">
      <c r="A20480" s="4"/>
    </row>
    <row r="20481" spans="1:1" x14ac:dyDescent="0.2">
      <c r="A20481" s="4"/>
    </row>
    <row r="20482" spans="1:1" x14ac:dyDescent="0.2">
      <c r="A20482" s="4"/>
    </row>
    <row r="20483" spans="1:1" x14ac:dyDescent="0.2">
      <c r="A20483" s="4"/>
    </row>
    <row r="20484" spans="1:1" x14ac:dyDescent="0.2">
      <c r="A20484" s="4"/>
    </row>
    <row r="20485" spans="1:1" x14ac:dyDescent="0.2">
      <c r="A20485" s="4"/>
    </row>
    <row r="20486" spans="1:1" x14ac:dyDescent="0.2">
      <c r="A20486" s="4"/>
    </row>
    <row r="20487" spans="1:1" x14ac:dyDescent="0.2">
      <c r="A20487" s="4"/>
    </row>
    <row r="20488" spans="1:1" x14ac:dyDescent="0.2">
      <c r="A20488" s="4"/>
    </row>
    <row r="20489" spans="1:1" x14ac:dyDescent="0.2">
      <c r="A20489" s="4"/>
    </row>
    <row r="20490" spans="1:1" x14ac:dyDescent="0.2">
      <c r="A20490" s="4"/>
    </row>
    <row r="20491" spans="1:1" x14ac:dyDescent="0.2">
      <c r="A20491" s="4"/>
    </row>
    <row r="20492" spans="1:1" x14ac:dyDescent="0.2">
      <c r="A20492" s="4"/>
    </row>
    <row r="20493" spans="1:1" x14ac:dyDescent="0.2">
      <c r="A20493" s="4"/>
    </row>
    <row r="20494" spans="1:1" x14ac:dyDescent="0.2">
      <c r="A20494" s="4"/>
    </row>
    <row r="20495" spans="1:1" x14ac:dyDescent="0.2">
      <c r="A20495" s="4"/>
    </row>
    <row r="20496" spans="1:1" x14ac:dyDescent="0.2">
      <c r="A20496" s="4"/>
    </row>
    <row r="20497" spans="1:1" x14ac:dyDescent="0.2">
      <c r="A20497" s="4"/>
    </row>
    <row r="20498" spans="1:1" x14ac:dyDescent="0.2">
      <c r="A20498" s="4"/>
    </row>
    <row r="20499" spans="1:1" x14ac:dyDescent="0.2">
      <c r="A20499" s="4"/>
    </row>
    <row r="20500" spans="1:1" x14ac:dyDescent="0.2">
      <c r="A20500" s="4"/>
    </row>
    <row r="20501" spans="1:1" x14ac:dyDescent="0.2">
      <c r="A20501" s="4"/>
    </row>
    <row r="20502" spans="1:1" x14ac:dyDescent="0.2">
      <c r="A20502" s="4"/>
    </row>
    <row r="20503" spans="1:1" x14ac:dyDescent="0.2">
      <c r="A20503" s="4"/>
    </row>
    <row r="20504" spans="1:1" x14ac:dyDescent="0.2">
      <c r="A20504" s="4"/>
    </row>
    <row r="20505" spans="1:1" x14ac:dyDescent="0.2">
      <c r="A20505" s="4"/>
    </row>
    <row r="20506" spans="1:1" x14ac:dyDescent="0.2">
      <c r="A20506" s="4"/>
    </row>
    <row r="20507" spans="1:1" x14ac:dyDescent="0.2">
      <c r="A20507" s="4"/>
    </row>
    <row r="20508" spans="1:1" x14ac:dyDescent="0.2">
      <c r="A20508" s="4"/>
    </row>
    <row r="20509" spans="1:1" x14ac:dyDescent="0.2">
      <c r="A20509" s="4"/>
    </row>
    <row r="20510" spans="1:1" x14ac:dyDescent="0.2">
      <c r="A20510" s="4"/>
    </row>
    <row r="20511" spans="1:1" x14ac:dyDescent="0.2">
      <c r="A20511" s="4"/>
    </row>
    <row r="20512" spans="1:1" x14ac:dyDescent="0.2">
      <c r="A20512" s="4"/>
    </row>
    <row r="20513" spans="1:1" x14ac:dyDescent="0.2">
      <c r="A20513" s="4"/>
    </row>
    <row r="20514" spans="1:1" x14ac:dyDescent="0.2">
      <c r="A20514" s="4"/>
    </row>
    <row r="20515" spans="1:1" x14ac:dyDescent="0.2">
      <c r="A20515" s="4"/>
    </row>
    <row r="20516" spans="1:1" x14ac:dyDescent="0.2">
      <c r="A20516" s="4"/>
    </row>
    <row r="20517" spans="1:1" x14ac:dyDescent="0.2">
      <c r="A20517" s="4"/>
    </row>
    <row r="20518" spans="1:1" x14ac:dyDescent="0.2">
      <c r="A20518" s="4"/>
    </row>
    <row r="20519" spans="1:1" x14ac:dyDescent="0.2">
      <c r="A20519" s="4"/>
    </row>
    <row r="20520" spans="1:1" x14ac:dyDescent="0.2">
      <c r="A20520" s="4"/>
    </row>
    <row r="20521" spans="1:1" x14ac:dyDescent="0.2">
      <c r="A20521" s="4"/>
    </row>
    <row r="20522" spans="1:1" x14ac:dyDescent="0.2">
      <c r="A20522" s="4"/>
    </row>
    <row r="20523" spans="1:1" x14ac:dyDescent="0.2">
      <c r="A20523" s="4"/>
    </row>
    <row r="20524" spans="1:1" x14ac:dyDescent="0.2">
      <c r="A20524" s="4"/>
    </row>
    <row r="20525" spans="1:1" x14ac:dyDescent="0.2">
      <c r="A20525" s="4"/>
    </row>
    <row r="20526" spans="1:1" x14ac:dyDescent="0.2">
      <c r="A20526" s="4"/>
    </row>
    <row r="20527" spans="1:1" x14ac:dyDescent="0.2">
      <c r="A20527" s="4"/>
    </row>
    <row r="20528" spans="1:1" x14ac:dyDescent="0.2">
      <c r="A20528" s="4"/>
    </row>
    <row r="20529" spans="1:1" x14ac:dyDescent="0.2">
      <c r="A20529" s="4"/>
    </row>
    <row r="20530" spans="1:1" x14ac:dyDescent="0.2">
      <c r="A20530" s="4"/>
    </row>
    <row r="20531" spans="1:1" x14ac:dyDescent="0.2">
      <c r="A20531" s="4"/>
    </row>
    <row r="20532" spans="1:1" x14ac:dyDescent="0.2">
      <c r="A20532" s="4"/>
    </row>
    <row r="20533" spans="1:1" x14ac:dyDescent="0.2">
      <c r="A20533" s="4"/>
    </row>
    <row r="20534" spans="1:1" x14ac:dyDescent="0.2">
      <c r="A20534" s="4"/>
    </row>
    <row r="20535" spans="1:1" x14ac:dyDescent="0.2">
      <c r="A20535" s="4"/>
    </row>
    <row r="20536" spans="1:1" x14ac:dyDescent="0.2">
      <c r="A20536" s="4"/>
    </row>
    <row r="20537" spans="1:1" x14ac:dyDescent="0.2">
      <c r="A20537" s="4"/>
    </row>
    <row r="20538" spans="1:1" x14ac:dyDescent="0.2">
      <c r="A20538" s="4"/>
    </row>
    <row r="20539" spans="1:1" x14ac:dyDescent="0.2">
      <c r="A20539" s="4"/>
    </row>
    <row r="20540" spans="1:1" x14ac:dyDescent="0.2">
      <c r="A20540" s="4"/>
    </row>
    <row r="20541" spans="1:1" x14ac:dyDescent="0.2">
      <c r="A20541" s="4"/>
    </row>
    <row r="20542" spans="1:1" x14ac:dyDescent="0.2">
      <c r="A20542" s="4"/>
    </row>
    <row r="20543" spans="1:1" x14ac:dyDescent="0.2">
      <c r="A20543" s="4"/>
    </row>
    <row r="20544" spans="1:1" x14ac:dyDescent="0.2">
      <c r="A20544" s="4"/>
    </row>
    <row r="20545" spans="1:1" x14ac:dyDescent="0.2">
      <c r="A20545" s="4"/>
    </row>
    <row r="20546" spans="1:1" x14ac:dyDescent="0.2">
      <c r="A20546" s="4"/>
    </row>
    <row r="20547" spans="1:1" x14ac:dyDescent="0.2">
      <c r="A20547" s="4"/>
    </row>
    <row r="20548" spans="1:1" x14ac:dyDescent="0.2">
      <c r="A20548" s="4"/>
    </row>
    <row r="20549" spans="1:1" x14ac:dyDescent="0.2">
      <c r="A20549" s="4"/>
    </row>
    <row r="20550" spans="1:1" x14ac:dyDescent="0.2">
      <c r="A20550" s="4"/>
    </row>
    <row r="20551" spans="1:1" x14ac:dyDescent="0.2">
      <c r="A20551" s="4"/>
    </row>
    <row r="20552" spans="1:1" x14ac:dyDescent="0.2">
      <c r="A20552" s="4"/>
    </row>
    <row r="20553" spans="1:1" x14ac:dyDescent="0.2">
      <c r="A20553" s="4"/>
    </row>
    <row r="20554" spans="1:1" x14ac:dyDescent="0.2">
      <c r="A20554" s="4"/>
    </row>
    <row r="20555" spans="1:1" x14ac:dyDescent="0.2">
      <c r="A20555" s="4"/>
    </row>
    <row r="20556" spans="1:1" x14ac:dyDescent="0.2">
      <c r="A20556" s="4"/>
    </row>
    <row r="20557" spans="1:1" x14ac:dyDescent="0.2">
      <c r="A20557" s="4"/>
    </row>
    <row r="20558" spans="1:1" x14ac:dyDescent="0.2">
      <c r="A20558" s="4"/>
    </row>
    <row r="20559" spans="1:1" x14ac:dyDescent="0.2">
      <c r="A20559" s="4"/>
    </row>
    <row r="20560" spans="1:1" x14ac:dyDescent="0.2">
      <c r="A20560" s="4"/>
    </row>
    <row r="20561" spans="1:1" x14ac:dyDescent="0.2">
      <c r="A20561" s="4"/>
    </row>
    <row r="20562" spans="1:1" x14ac:dyDescent="0.2">
      <c r="A20562" s="4"/>
    </row>
    <row r="20563" spans="1:1" x14ac:dyDescent="0.2">
      <c r="A20563" s="4"/>
    </row>
    <row r="20564" spans="1:1" x14ac:dyDescent="0.2">
      <c r="A20564" s="4"/>
    </row>
    <row r="20565" spans="1:1" x14ac:dyDescent="0.2">
      <c r="A20565" s="4"/>
    </row>
    <row r="20566" spans="1:1" x14ac:dyDescent="0.2">
      <c r="A20566" s="4"/>
    </row>
    <row r="20567" spans="1:1" x14ac:dyDescent="0.2">
      <c r="A20567" s="4"/>
    </row>
    <row r="20568" spans="1:1" x14ac:dyDescent="0.2">
      <c r="A20568" s="4"/>
    </row>
    <row r="20569" spans="1:1" x14ac:dyDescent="0.2">
      <c r="A20569" s="4"/>
    </row>
    <row r="20570" spans="1:1" x14ac:dyDescent="0.2">
      <c r="A20570" s="4"/>
    </row>
    <row r="20571" spans="1:1" x14ac:dyDescent="0.2">
      <c r="A20571" s="4"/>
    </row>
    <row r="20572" spans="1:1" x14ac:dyDescent="0.2">
      <c r="A20572" s="4"/>
    </row>
    <row r="20573" spans="1:1" x14ac:dyDescent="0.2">
      <c r="A20573" s="4"/>
    </row>
    <row r="20574" spans="1:1" x14ac:dyDescent="0.2">
      <c r="A20574" s="4"/>
    </row>
    <row r="20575" spans="1:1" x14ac:dyDescent="0.2">
      <c r="A20575" s="4"/>
    </row>
    <row r="20576" spans="1:1" x14ac:dyDescent="0.2">
      <c r="A20576" s="4"/>
    </row>
    <row r="20577" spans="1:1" x14ac:dyDescent="0.2">
      <c r="A20577" s="4"/>
    </row>
    <row r="20578" spans="1:1" x14ac:dyDescent="0.2">
      <c r="A20578" s="4"/>
    </row>
    <row r="20579" spans="1:1" x14ac:dyDescent="0.2">
      <c r="A20579" s="4"/>
    </row>
    <row r="20580" spans="1:1" x14ac:dyDescent="0.2">
      <c r="A20580" s="4"/>
    </row>
    <row r="20581" spans="1:1" x14ac:dyDescent="0.2">
      <c r="A20581" s="4"/>
    </row>
    <row r="20582" spans="1:1" x14ac:dyDescent="0.2">
      <c r="A20582" s="4"/>
    </row>
    <row r="20583" spans="1:1" x14ac:dyDescent="0.2">
      <c r="A20583" s="4"/>
    </row>
    <row r="20584" spans="1:1" x14ac:dyDescent="0.2">
      <c r="A20584" s="4"/>
    </row>
    <row r="20585" spans="1:1" x14ac:dyDescent="0.2">
      <c r="A20585" s="4"/>
    </row>
    <row r="20586" spans="1:1" x14ac:dyDescent="0.2">
      <c r="A20586" s="4"/>
    </row>
    <row r="20587" spans="1:1" x14ac:dyDescent="0.2">
      <c r="A20587" s="4"/>
    </row>
    <row r="20588" spans="1:1" x14ac:dyDescent="0.2">
      <c r="A20588" s="4"/>
    </row>
    <row r="20589" spans="1:1" x14ac:dyDescent="0.2">
      <c r="A20589" s="4"/>
    </row>
    <row r="20590" spans="1:1" x14ac:dyDescent="0.2">
      <c r="A20590" s="4"/>
    </row>
    <row r="20591" spans="1:1" x14ac:dyDescent="0.2">
      <c r="A20591" s="4"/>
    </row>
    <row r="20592" spans="1:1" x14ac:dyDescent="0.2">
      <c r="A20592" s="4"/>
    </row>
    <row r="20593" spans="1:1" x14ac:dyDescent="0.2">
      <c r="A20593" s="4"/>
    </row>
    <row r="20594" spans="1:1" x14ac:dyDescent="0.2">
      <c r="A20594" s="4"/>
    </row>
    <row r="20595" spans="1:1" x14ac:dyDescent="0.2">
      <c r="A20595" s="4"/>
    </row>
    <row r="20596" spans="1:1" x14ac:dyDescent="0.2">
      <c r="A20596" s="4"/>
    </row>
    <row r="20597" spans="1:1" x14ac:dyDescent="0.2">
      <c r="A20597" s="4"/>
    </row>
    <row r="20598" spans="1:1" x14ac:dyDescent="0.2">
      <c r="A20598" s="4"/>
    </row>
    <row r="20599" spans="1:1" x14ac:dyDescent="0.2">
      <c r="A20599" s="4"/>
    </row>
    <row r="20600" spans="1:1" x14ac:dyDescent="0.2">
      <c r="A20600" s="4"/>
    </row>
    <row r="20601" spans="1:1" x14ac:dyDescent="0.2">
      <c r="A20601" s="4"/>
    </row>
    <row r="20602" spans="1:1" x14ac:dyDescent="0.2">
      <c r="A20602" s="4"/>
    </row>
    <row r="20603" spans="1:1" x14ac:dyDescent="0.2">
      <c r="A20603" s="4"/>
    </row>
    <row r="20604" spans="1:1" x14ac:dyDescent="0.2">
      <c r="A20604" s="4"/>
    </row>
    <row r="20605" spans="1:1" x14ac:dyDescent="0.2">
      <c r="A20605" s="4"/>
    </row>
    <row r="20606" spans="1:1" x14ac:dyDescent="0.2">
      <c r="A20606" s="4"/>
    </row>
    <row r="20607" spans="1:1" x14ac:dyDescent="0.2">
      <c r="A20607" s="4"/>
    </row>
    <row r="20608" spans="1:1" x14ac:dyDescent="0.2">
      <c r="A20608" s="4"/>
    </row>
    <row r="20609" spans="1:1" x14ac:dyDescent="0.2">
      <c r="A20609" s="4"/>
    </row>
    <row r="20610" spans="1:1" x14ac:dyDescent="0.2">
      <c r="A20610" s="4"/>
    </row>
    <row r="20611" spans="1:1" x14ac:dyDescent="0.2">
      <c r="A20611" s="4"/>
    </row>
    <row r="20612" spans="1:1" x14ac:dyDescent="0.2">
      <c r="A20612" s="4"/>
    </row>
    <row r="20613" spans="1:1" x14ac:dyDescent="0.2">
      <c r="A20613" s="4"/>
    </row>
    <row r="20614" spans="1:1" x14ac:dyDescent="0.2">
      <c r="A20614" s="4"/>
    </row>
    <row r="20615" spans="1:1" x14ac:dyDescent="0.2">
      <c r="A20615" s="4"/>
    </row>
    <row r="20616" spans="1:1" x14ac:dyDescent="0.2">
      <c r="A20616" s="4"/>
    </row>
    <row r="20617" spans="1:1" x14ac:dyDescent="0.2">
      <c r="A20617" s="4"/>
    </row>
    <row r="20618" spans="1:1" x14ac:dyDescent="0.2">
      <c r="A20618" s="4"/>
    </row>
    <row r="20619" spans="1:1" x14ac:dyDescent="0.2">
      <c r="A20619" s="4"/>
    </row>
    <row r="20620" spans="1:1" x14ac:dyDescent="0.2">
      <c r="A20620" s="4"/>
    </row>
    <row r="20621" spans="1:1" x14ac:dyDescent="0.2">
      <c r="A20621" s="4"/>
    </row>
    <row r="20622" spans="1:1" x14ac:dyDescent="0.2">
      <c r="A20622" s="4"/>
    </row>
    <row r="20623" spans="1:1" x14ac:dyDescent="0.2">
      <c r="A20623" s="4"/>
    </row>
    <row r="20624" spans="1:1" x14ac:dyDescent="0.2">
      <c r="A20624" s="4"/>
    </row>
    <row r="20625" spans="1:1" x14ac:dyDescent="0.2">
      <c r="A20625" s="4"/>
    </row>
    <row r="20626" spans="1:1" x14ac:dyDescent="0.2">
      <c r="A20626" s="4"/>
    </row>
    <row r="20627" spans="1:1" x14ac:dyDescent="0.2">
      <c r="A20627" s="4"/>
    </row>
    <row r="20628" spans="1:1" x14ac:dyDescent="0.2">
      <c r="A20628" s="4"/>
    </row>
    <row r="20629" spans="1:1" x14ac:dyDescent="0.2">
      <c r="A20629" s="4"/>
    </row>
    <row r="20630" spans="1:1" x14ac:dyDescent="0.2">
      <c r="A20630" s="4"/>
    </row>
    <row r="20631" spans="1:1" x14ac:dyDescent="0.2">
      <c r="A20631" s="4"/>
    </row>
    <row r="20632" spans="1:1" x14ac:dyDescent="0.2">
      <c r="A20632" s="4"/>
    </row>
    <row r="20633" spans="1:1" x14ac:dyDescent="0.2">
      <c r="A20633" s="4"/>
    </row>
    <row r="20634" spans="1:1" x14ac:dyDescent="0.2">
      <c r="A20634" s="4"/>
    </row>
    <row r="20635" spans="1:1" x14ac:dyDescent="0.2">
      <c r="A20635" s="4"/>
    </row>
    <row r="20636" spans="1:1" x14ac:dyDescent="0.2">
      <c r="A20636" s="4"/>
    </row>
    <row r="20637" spans="1:1" x14ac:dyDescent="0.2">
      <c r="A20637" s="4"/>
    </row>
    <row r="20638" spans="1:1" x14ac:dyDescent="0.2">
      <c r="A20638" s="4"/>
    </row>
    <row r="20639" spans="1:1" x14ac:dyDescent="0.2">
      <c r="A20639" s="4"/>
    </row>
    <row r="20640" spans="1:1" x14ac:dyDescent="0.2">
      <c r="A20640" s="4"/>
    </row>
    <row r="20641" spans="1:1" x14ac:dyDescent="0.2">
      <c r="A20641" s="4"/>
    </row>
    <row r="20642" spans="1:1" x14ac:dyDescent="0.2">
      <c r="A20642" s="4"/>
    </row>
    <row r="20643" spans="1:1" x14ac:dyDescent="0.2">
      <c r="A20643" s="4"/>
    </row>
    <row r="20644" spans="1:1" x14ac:dyDescent="0.2">
      <c r="A20644" s="4"/>
    </row>
    <row r="20645" spans="1:1" x14ac:dyDescent="0.2">
      <c r="A20645" s="4"/>
    </row>
    <row r="20646" spans="1:1" x14ac:dyDescent="0.2">
      <c r="A20646" s="4"/>
    </row>
    <row r="20647" spans="1:1" x14ac:dyDescent="0.2">
      <c r="A20647" s="4"/>
    </row>
    <row r="20648" spans="1:1" x14ac:dyDescent="0.2">
      <c r="A20648" s="4"/>
    </row>
    <row r="20649" spans="1:1" x14ac:dyDescent="0.2">
      <c r="A20649" s="4"/>
    </row>
    <row r="20650" spans="1:1" x14ac:dyDescent="0.2">
      <c r="A20650" s="4"/>
    </row>
    <row r="20651" spans="1:1" x14ac:dyDescent="0.2">
      <c r="A20651" s="4"/>
    </row>
    <row r="20652" spans="1:1" x14ac:dyDescent="0.2">
      <c r="A20652" s="4"/>
    </row>
    <row r="20653" spans="1:1" x14ac:dyDescent="0.2">
      <c r="A20653" s="4"/>
    </row>
    <row r="20654" spans="1:1" x14ac:dyDescent="0.2">
      <c r="A20654" s="4"/>
    </row>
    <row r="20655" spans="1:1" x14ac:dyDescent="0.2">
      <c r="A20655" s="4"/>
    </row>
    <row r="20656" spans="1:1" x14ac:dyDescent="0.2">
      <c r="A20656" s="4"/>
    </row>
    <row r="20657" spans="1:1" x14ac:dyDescent="0.2">
      <c r="A20657" s="4"/>
    </row>
    <row r="20658" spans="1:1" x14ac:dyDescent="0.2">
      <c r="A20658" s="4"/>
    </row>
    <row r="20659" spans="1:1" x14ac:dyDescent="0.2">
      <c r="A20659" s="4"/>
    </row>
    <row r="20660" spans="1:1" x14ac:dyDescent="0.2">
      <c r="A20660" s="4"/>
    </row>
    <row r="20661" spans="1:1" x14ac:dyDescent="0.2">
      <c r="A20661" s="4"/>
    </row>
    <row r="20662" spans="1:1" x14ac:dyDescent="0.2">
      <c r="A20662" s="4"/>
    </row>
    <row r="20663" spans="1:1" x14ac:dyDescent="0.2">
      <c r="A20663" s="4"/>
    </row>
    <row r="20664" spans="1:1" x14ac:dyDescent="0.2">
      <c r="A20664" s="4"/>
    </row>
    <row r="20665" spans="1:1" x14ac:dyDescent="0.2">
      <c r="A20665" s="4"/>
    </row>
    <row r="20666" spans="1:1" x14ac:dyDescent="0.2">
      <c r="A20666" s="4"/>
    </row>
    <row r="20667" spans="1:1" x14ac:dyDescent="0.2">
      <c r="A20667" s="4"/>
    </row>
    <row r="20668" spans="1:1" x14ac:dyDescent="0.2">
      <c r="A20668" s="4"/>
    </row>
    <row r="20669" spans="1:1" x14ac:dyDescent="0.2">
      <c r="A20669" s="4"/>
    </row>
    <row r="20670" spans="1:1" x14ac:dyDescent="0.2">
      <c r="A20670" s="4"/>
    </row>
    <row r="20671" spans="1:1" x14ac:dyDescent="0.2">
      <c r="A20671" s="4"/>
    </row>
    <row r="20672" spans="1:1" x14ac:dyDescent="0.2">
      <c r="A20672" s="4"/>
    </row>
    <row r="20673" spans="1:1" x14ac:dyDescent="0.2">
      <c r="A20673" s="4"/>
    </row>
    <row r="20674" spans="1:1" x14ac:dyDescent="0.2">
      <c r="A20674" s="4"/>
    </row>
    <row r="20675" spans="1:1" x14ac:dyDescent="0.2">
      <c r="A20675" s="4"/>
    </row>
    <row r="20676" spans="1:1" x14ac:dyDescent="0.2">
      <c r="A20676" s="4"/>
    </row>
    <row r="20677" spans="1:1" x14ac:dyDescent="0.2">
      <c r="A20677" s="4"/>
    </row>
    <row r="20678" spans="1:1" x14ac:dyDescent="0.2">
      <c r="A20678" s="4"/>
    </row>
    <row r="20679" spans="1:1" x14ac:dyDescent="0.2">
      <c r="A20679" s="4"/>
    </row>
    <row r="20680" spans="1:1" x14ac:dyDescent="0.2">
      <c r="A20680" s="4"/>
    </row>
    <row r="20681" spans="1:1" x14ac:dyDescent="0.2">
      <c r="A20681" s="4"/>
    </row>
    <row r="20682" spans="1:1" x14ac:dyDescent="0.2">
      <c r="A20682" s="4"/>
    </row>
    <row r="20683" spans="1:1" x14ac:dyDescent="0.2">
      <c r="A20683" s="4"/>
    </row>
    <row r="20684" spans="1:1" x14ac:dyDescent="0.2">
      <c r="A20684" s="4"/>
    </row>
    <row r="20685" spans="1:1" x14ac:dyDescent="0.2">
      <c r="A20685" s="4"/>
    </row>
    <row r="20686" spans="1:1" x14ac:dyDescent="0.2">
      <c r="A20686" s="4"/>
    </row>
    <row r="20687" spans="1:1" x14ac:dyDescent="0.2">
      <c r="A20687" s="4"/>
    </row>
    <row r="20688" spans="1:1" x14ac:dyDescent="0.2">
      <c r="A20688" s="4"/>
    </row>
    <row r="20689" spans="1:1" x14ac:dyDescent="0.2">
      <c r="A20689" s="4"/>
    </row>
    <row r="20690" spans="1:1" x14ac:dyDescent="0.2">
      <c r="A20690" s="4"/>
    </row>
    <row r="20691" spans="1:1" x14ac:dyDescent="0.2">
      <c r="A20691" s="4"/>
    </row>
    <row r="20692" spans="1:1" x14ac:dyDescent="0.2">
      <c r="A20692" s="4"/>
    </row>
    <row r="20693" spans="1:1" x14ac:dyDescent="0.2">
      <c r="A20693" s="4"/>
    </row>
    <row r="20694" spans="1:1" x14ac:dyDescent="0.2">
      <c r="A20694" s="4"/>
    </row>
    <row r="20695" spans="1:1" x14ac:dyDescent="0.2">
      <c r="A20695" s="4"/>
    </row>
    <row r="20696" spans="1:1" x14ac:dyDescent="0.2">
      <c r="A20696" s="4"/>
    </row>
    <row r="20697" spans="1:1" x14ac:dyDescent="0.2">
      <c r="A20697" s="4"/>
    </row>
    <row r="20698" spans="1:1" x14ac:dyDescent="0.2">
      <c r="A20698" s="4"/>
    </row>
    <row r="20699" spans="1:1" x14ac:dyDescent="0.2">
      <c r="A20699" s="4"/>
    </row>
    <row r="20700" spans="1:1" x14ac:dyDescent="0.2">
      <c r="A20700" s="4"/>
    </row>
    <row r="20701" spans="1:1" x14ac:dyDescent="0.2">
      <c r="A20701" s="4"/>
    </row>
    <row r="20702" spans="1:1" x14ac:dyDescent="0.2">
      <c r="A20702" s="4"/>
    </row>
    <row r="20703" spans="1:1" x14ac:dyDescent="0.2">
      <c r="A20703" s="4"/>
    </row>
    <row r="20704" spans="1:1" x14ac:dyDescent="0.2">
      <c r="A20704" s="4"/>
    </row>
    <row r="20705" spans="1:1" x14ac:dyDescent="0.2">
      <c r="A20705" s="4"/>
    </row>
    <row r="20706" spans="1:1" x14ac:dyDescent="0.2">
      <c r="A20706" s="4"/>
    </row>
    <row r="20707" spans="1:1" x14ac:dyDescent="0.2">
      <c r="A20707" s="4"/>
    </row>
    <row r="20708" spans="1:1" x14ac:dyDescent="0.2">
      <c r="A20708" s="4"/>
    </row>
    <row r="20709" spans="1:1" x14ac:dyDescent="0.2">
      <c r="A20709" s="4"/>
    </row>
    <row r="20710" spans="1:1" x14ac:dyDescent="0.2">
      <c r="A20710" s="4"/>
    </row>
    <row r="20711" spans="1:1" x14ac:dyDescent="0.2">
      <c r="A20711" s="4"/>
    </row>
    <row r="20712" spans="1:1" x14ac:dyDescent="0.2">
      <c r="A20712" s="4"/>
    </row>
    <row r="20713" spans="1:1" x14ac:dyDescent="0.2">
      <c r="A20713" s="4"/>
    </row>
    <row r="20714" spans="1:1" x14ac:dyDescent="0.2">
      <c r="A20714" s="4"/>
    </row>
    <row r="20715" spans="1:1" x14ac:dyDescent="0.2">
      <c r="A20715" s="4"/>
    </row>
    <row r="20716" spans="1:1" x14ac:dyDescent="0.2">
      <c r="A20716" s="4"/>
    </row>
    <row r="20717" spans="1:1" x14ac:dyDescent="0.2">
      <c r="A20717" s="4"/>
    </row>
    <row r="20718" spans="1:1" x14ac:dyDescent="0.2">
      <c r="A20718" s="4"/>
    </row>
    <row r="20719" spans="1:1" x14ac:dyDescent="0.2">
      <c r="A20719" s="4"/>
    </row>
    <row r="20720" spans="1:1" x14ac:dyDescent="0.2">
      <c r="A20720" s="4"/>
    </row>
    <row r="20721" spans="1:1" x14ac:dyDescent="0.2">
      <c r="A20721" s="4"/>
    </row>
    <row r="20722" spans="1:1" x14ac:dyDescent="0.2">
      <c r="A20722" s="4"/>
    </row>
    <row r="20723" spans="1:1" x14ac:dyDescent="0.2">
      <c r="A20723" s="4"/>
    </row>
    <row r="20724" spans="1:1" x14ac:dyDescent="0.2">
      <c r="A20724" s="4"/>
    </row>
    <row r="20725" spans="1:1" x14ac:dyDescent="0.2">
      <c r="A20725" s="4"/>
    </row>
    <row r="20726" spans="1:1" x14ac:dyDescent="0.2">
      <c r="A20726" s="4"/>
    </row>
    <row r="20727" spans="1:1" x14ac:dyDescent="0.2">
      <c r="A20727" s="4"/>
    </row>
    <row r="20728" spans="1:1" x14ac:dyDescent="0.2">
      <c r="A20728" s="4"/>
    </row>
    <row r="20729" spans="1:1" x14ac:dyDescent="0.2">
      <c r="A20729" s="4"/>
    </row>
    <row r="20730" spans="1:1" x14ac:dyDescent="0.2">
      <c r="A20730" s="4"/>
    </row>
    <row r="20731" spans="1:1" x14ac:dyDescent="0.2">
      <c r="A20731" s="4"/>
    </row>
    <row r="20732" spans="1:1" x14ac:dyDescent="0.2">
      <c r="A20732" s="4"/>
    </row>
    <row r="20733" spans="1:1" x14ac:dyDescent="0.2">
      <c r="A20733" s="4"/>
    </row>
    <row r="20734" spans="1:1" x14ac:dyDescent="0.2">
      <c r="A20734" s="4"/>
    </row>
    <row r="20735" spans="1:1" x14ac:dyDescent="0.2">
      <c r="A20735" s="4"/>
    </row>
    <row r="20736" spans="1:1" x14ac:dyDescent="0.2">
      <c r="A20736" s="4"/>
    </row>
    <row r="20737" spans="1:1" x14ac:dyDescent="0.2">
      <c r="A20737" s="4"/>
    </row>
    <row r="20738" spans="1:1" x14ac:dyDescent="0.2">
      <c r="A20738" s="4"/>
    </row>
    <row r="20739" spans="1:1" x14ac:dyDescent="0.2">
      <c r="A20739" s="4"/>
    </row>
    <row r="20740" spans="1:1" x14ac:dyDescent="0.2">
      <c r="A20740" s="4"/>
    </row>
    <row r="20741" spans="1:1" x14ac:dyDescent="0.2">
      <c r="A20741" s="4"/>
    </row>
    <row r="20742" spans="1:1" x14ac:dyDescent="0.2">
      <c r="A20742" s="4"/>
    </row>
    <row r="20743" spans="1:1" x14ac:dyDescent="0.2">
      <c r="A20743" s="4"/>
    </row>
    <row r="20744" spans="1:1" x14ac:dyDescent="0.2">
      <c r="A20744" s="4"/>
    </row>
    <row r="20745" spans="1:1" x14ac:dyDescent="0.2">
      <c r="A20745" s="4"/>
    </row>
    <row r="20746" spans="1:1" x14ac:dyDescent="0.2">
      <c r="A20746" s="4"/>
    </row>
    <row r="20747" spans="1:1" x14ac:dyDescent="0.2">
      <c r="A20747" s="4"/>
    </row>
    <row r="20748" spans="1:1" x14ac:dyDescent="0.2">
      <c r="A20748" s="4"/>
    </row>
    <row r="20749" spans="1:1" x14ac:dyDescent="0.2">
      <c r="A20749" s="4"/>
    </row>
    <row r="20750" spans="1:1" x14ac:dyDescent="0.2">
      <c r="A20750" s="4"/>
    </row>
    <row r="20751" spans="1:1" x14ac:dyDescent="0.2">
      <c r="A20751" s="4"/>
    </row>
    <row r="20752" spans="1:1" x14ac:dyDescent="0.2">
      <c r="A20752" s="4"/>
    </row>
    <row r="20753" spans="1:1" x14ac:dyDescent="0.2">
      <c r="A20753" s="4"/>
    </row>
    <row r="20754" spans="1:1" x14ac:dyDescent="0.2">
      <c r="A20754" s="4"/>
    </row>
    <row r="20755" spans="1:1" x14ac:dyDescent="0.2">
      <c r="A20755" s="4"/>
    </row>
    <row r="20756" spans="1:1" x14ac:dyDescent="0.2">
      <c r="A20756" s="4"/>
    </row>
    <row r="20757" spans="1:1" x14ac:dyDescent="0.2">
      <c r="A20757" s="4"/>
    </row>
    <row r="20758" spans="1:1" x14ac:dyDescent="0.2">
      <c r="A20758" s="4"/>
    </row>
    <row r="20759" spans="1:1" x14ac:dyDescent="0.2">
      <c r="A20759" s="4"/>
    </row>
    <row r="20760" spans="1:1" x14ac:dyDescent="0.2">
      <c r="A20760" s="4"/>
    </row>
    <row r="20761" spans="1:1" x14ac:dyDescent="0.2">
      <c r="A20761" s="4"/>
    </row>
    <row r="20762" spans="1:1" x14ac:dyDescent="0.2">
      <c r="A20762" s="4"/>
    </row>
    <row r="20763" spans="1:1" x14ac:dyDescent="0.2">
      <c r="A20763" s="4"/>
    </row>
    <row r="20764" spans="1:1" x14ac:dyDescent="0.2">
      <c r="A20764" s="4"/>
    </row>
    <row r="20765" spans="1:1" x14ac:dyDescent="0.2">
      <c r="A20765" s="4"/>
    </row>
    <row r="20766" spans="1:1" x14ac:dyDescent="0.2">
      <c r="A20766" s="4"/>
    </row>
    <row r="20767" spans="1:1" x14ac:dyDescent="0.2">
      <c r="A20767" s="4"/>
    </row>
    <row r="20768" spans="1:1" x14ac:dyDescent="0.2">
      <c r="A20768" s="4"/>
    </row>
    <row r="20769" spans="1:1" x14ac:dyDescent="0.2">
      <c r="A20769" s="4"/>
    </row>
    <row r="20770" spans="1:1" x14ac:dyDescent="0.2">
      <c r="A20770" s="4"/>
    </row>
    <row r="20771" spans="1:1" x14ac:dyDescent="0.2">
      <c r="A20771" s="4"/>
    </row>
    <row r="20772" spans="1:1" x14ac:dyDescent="0.2">
      <c r="A20772" s="4"/>
    </row>
    <row r="20773" spans="1:1" x14ac:dyDescent="0.2">
      <c r="A20773" s="4"/>
    </row>
    <row r="20774" spans="1:1" x14ac:dyDescent="0.2">
      <c r="A20774" s="4"/>
    </row>
    <row r="20775" spans="1:1" x14ac:dyDescent="0.2">
      <c r="A20775" s="4"/>
    </row>
    <row r="20776" spans="1:1" x14ac:dyDescent="0.2">
      <c r="A20776" s="4"/>
    </row>
    <row r="20777" spans="1:1" x14ac:dyDescent="0.2">
      <c r="A20777" s="4"/>
    </row>
    <row r="20778" spans="1:1" x14ac:dyDescent="0.2">
      <c r="A20778" s="4"/>
    </row>
    <row r="20779" spans="1:1" x14ac:dyDescent="0.2">
      <c r="A20779" s="4"/>
    </row>
    <row r="20780" spans="1:1" x14ac:dyDescent="0.2">
      <c r="A20780" s="4"/>
    </row>
    <row r="20781" spans="1:1" x14ac:dyDescent="0.2">
      <c r="A20781" s="4"/>
    </row>
    <row r="20782" spans="1:1" x14ac:dyDescent="0.2">
      <c r="A20782" s="4"/>
    </row>
    <row r="20783" spans="1:1" x14ac:dyDescent="0.2">
      <c r="A20783" s="4"/>
    </row>
    <row r="20784" spans="1:1" x14ac:dyDescent="0.2">
      <c r="A20784" s="4"/>
    </row>
    <row r="20785" spans="1:1" x14ac:dyDescent="0.2">
      <c r="A20785" s="4"/>
    </row>
    <row r="20786" spans="1:1" x14ac:dyDescent="0.2">
      <c r="A20786" s="4"/>
    </row>
    <row r="20787" spans="1:1" x14ac:dyDescent="0.2">
      <c r="A20787" s="4"/>
    </row>
    <row r="20788" spans="1:1" x14ac:dyDescent="0.2">
      <c r="A20788" s="4"/>
    </row>
    <row r="20789" spans="1:1" x14ac:dyDescent="0.2">
      <c r="A20789" s="4"/>
    </row>
    <row r="20790" spans="1:1" x14ac:dyDescent="0.2">
      <c r="A20790" s="4"/>
    </row>
    <row r="20791" spans="1:1" x14ac:dyDescent="0.2">
      <c r="A20791" s="4"/>
    </row>
    <row r="20792" spans="1:1" x14ac:dyDescent="0.2">
      <c r="A20792" s="4"/>
    </row>
    <row r="20793" spans="1:1" x14ac:dyDescent="0.2">
      <c r="A20793" s="4"/>
    </row>
    <row r="20794" spans="1:1" x14ac:dyDescent="0.2">
      <c r="A20794" s="4"/>
    </row>
    <row r="20795" spans="1:1" x14ac:dyDescent="0.2">
      <c r="A20795" s="4"/>
    </row>
    <row r="20796" spans="1:1" x14ac:dyDescent="0.2">
      <c r="A20796" s="4"/>
    </row>
    <row r="20797" spans="1:1" x14ac:dyDescent="0.2">
      <c r="A20797" s="4"/>
    </row>
    <row r="20798" spans="1:1" x14ac:dyDescent="0.2">
      <c r="A20798" s="4"/>
    </row>
    <row r="20799" spans="1:1" x14ac:dyDescent="0.2">
      <c r="A20799" s="4"/>
    </row>
    <row r="20800" spans="1:1" x14ac:dyDescent="0.2">
      <c r="A20800" s="4"/>
    </row>
    <row r="20801" spans="1:1" x14ac:dyDescent="0.2">
      <c r="A20801" s="4"/>
    </row>
    <row r="20802" spans="1:1" x14ac:dyDescent="0.2">
      <c r="A20802" s="4"/>
    </row>
    <row r="20803" spans="1:1" x14ac:dyDescent="0.2">
      <c r="A20803" s="4"/>
    </row>
    <row r="20804" spans="1:1" x14ac:dyDescent="0.2">
      <c r="A20804" s="4"/>
    </row>
    <row r="20805" spans="1:1" x14ac:dyDescent="0.2">
      <c r="A20805" s="4"/>
    </row>
    <row r="20806" spans="1:1" x14ac:dyDescent="0.2">
      <c r="A20806" s="4"/>
    </row>
    <row r="20807" spans="1:1" x14ac:dyDescent="0.2">
      <c r="A20807" s="4"/>
    </row>
    <row r="20808" spans="1:1" x14ac:dyDescent="0.2">
      <c r="A20808" s="4"/>
    </row>
    <row r="20809" spans="1:1" x14ac:dyDescent="0.2">
      <c r="A20809" s="4"/>
    </row>
    <row r="20810" spans="1:1" x14ac:dyDescent="0.2">
      <c r="A20810" s="4"/>
    </row>
    <row r="20811" spans="1:1" x14ac:dyDescent="0.2">
      <c r="A20811" s="4"/>
    </row>
    <row r="20812" spans="1:1" x14ac:dyDescent="0.2">
      <c r="A20812" s="4"/>
    </row>
    <row r="20813" spans="1:1" x14ac:dyDescent="0.2">
      <c r="A20813" s="4"/>
    </row>
    <row r="20814" spans="1:1" x14ac:dyDescent="0.2">
      <c r="A20814" s="4"/>
    </row>
    <row r="20815" spans="1:1" x14ac:dyDescent="0.2">
      <c r="A20815" s="4"/>
    </row>
    <row r="20816" spans="1:1" x14ac:dyDescent="0.2">
      <c r="A20816" s="4"/>
    </row>
    <row r="20817" spans="1:1" x14ac:dyDescent="0.2">
      <c r="A20817" s="4"/>
    </row>
    <row r="20818" spans="1:1" x14ac:dyDescent="0.2">
      <c r="A20818" s="4"/>
    </row>
    <row r="20819" spans="1:1" x14ac:dyDescent="0.2">
      <c r="A20819" s="4"/>
    </row>
    <row r="20820" spans="1:1" x14ac:dyDescent="0.2">
      <c r="A20820" s="4"/>
    </row>
    <row r="20821" spans="1:1" x14ac:dyDescent="0.2">
      <c r="A20821" s="4"/>
    </row>
    <row r="20822" spans="1:1" x14ac:dyDescent="0.2">
      <c r="A20822" s="4"/>
    </row>
    <row r="20823" spans="1:1" x14ac:dyDescent="0.2">
      <c r="A20823" s="4"/>
    </row>
    <row r="20824" spans="1:1" x14ac:dyDescent="0.2">
      <c r="A20824" s="4"/>
    </row>
    <row r="20825" spans="1:1" x14ac:dyDescent="0.2">
      <c r="A20825" s="4"/>
    </row>
    <row r="20826" spans="1:1" x14ac:dyDescent="0.2">
      <c r="A20826" s="4"/>
    </row>
    <row r="20827" spans="1:1" x14ac:dyDescent="0.2">
      <c r="A20827" s="4"/>
    </row>
    <row r="20828" spans="1:1" x14ac:dyDescent="0.2">
      <c r="A20828" s="4"/>
    </row>
    <row r="20829" spans="1:1" x14ac:dyDescent="0.2">
      <c r="A20829" s="4"/>
    </row>
    <row r="20830" spans="1:1" x14ac:dyDescent="0.2">
      <c r="A20830" s="4"/>
    </row>
    <row r="20831" spans="1:1" x14ac:dyDescent="0.2">
      <c r="A20831" s="4"/>
    </row>
    <row r="20832" spans="1:1" x14ac:dyDescent="0.2">
      <c r="A20832" s="4"/>
    </row>
    <row r="20833" spans="1:1" x14ac:dyDescent="0.2">
      <c r="A20833" s="4"/>
    </row>
    <row r="20834" spans="1:1" x14ac:dyDescent="0.2">
      <c r="A20834" s="4"/>
    </row>
    <row r="20835" spans="1:1" x14ac:dyDescent="0.2">
      <c r="A20835" s="4"/>
    </row>
    <row r="20836" spans="1:1" x14ac:dyDescent="0.2">
      <c r="A20836" s="4"/>
    </row>
    <row r="20837" spans="1:1" x14ac:dyDescent="0.2">
      <c r="A20837" s="4"/>
    </row>
    <row r="20838" spans="1:1" x14ac:dyDescent="0.2">
      <c r="A20838" s="4"/>
    </row>
    <row r="20839" spans="1:1" x14ac:dyDescent="0.2">
      <c r="A20839" s="4"/>
    </row>
    <row r="20840" spans="1:1" x14ac:dyDescent="0.2">
      <c r="A20840" s="4"/>
    </row>
    <row r="20841" spans="1:1" x14ac:dyDescent="0.2">
      <c r="A20841" s="4"/>
    </row>
    <row r="20842" spans="1:1" x14ac:dyDescent="0.2">
      <c r="A20842" s="4"/>
    </row>
    <row r="20843" spans="1:1" x14ac:dyDescent="0.2">
      <c r="A20843" s="4"/>
    </row>
    <row r="20844" spans="1:1" x14ac:dyDescent="0.2">
      <c r="A20844" s="4"/>
    </row>
    <row r="20845" spans="1:1" x14ac:dyDescent="0.2">
      <c r="A20845" s="4"/>
    </row>
    <row r="20846" spans="1:1" x14ac:dyDescent="0.2">
      <c r="A20846" s="4"/>
    </row>
    <row r="20847" spans="1:1" x14ac:dyDescent="0.2">
      <c r="A20847" s="4"/>
    </row>
    <row r="20848" spans="1:1" x14ac:dyDescent="0.2">
      <c r="A20848" s="4"/>
    </row>
    <row r="20849" spans="1:1" x14ac:dyDescent="0.2">
      <c r="A20849" s="4"/>
    </row>
    <row r="20850" spans="1:1" x14ac:dyDescent="0.2">
      <c r="A20850" s="4"/>
    </row>
    <row r="20851" spans="1:1" x14ac:dyDescent="0.2">
      <c r="A20851" s="4"/>
    </row>
    <row r="20852" spans="1:1" x14ac:dyDescent="0.2">
      <c r="A20852" s="4"/>
    </row>
    <row r="20853" spans="1:1" x14ac:dyDescent="0.2">
      <c r="A20853" s="4"/>
    </row>
    <row r="20854" spans="1:1" x14ac:dyDescent="0.2">
      <c r="A20854" s="4"/>
    </row>
    <row r="20855" spans="1:1" x14ac:dyDescent="0.2">
      <c r="A20855" s="4"/>
    </row>
    <row r="20856" spans="1:1" x14ac:dyDescent="0.2">
      <c r="A20856" s="4"/>
    </row>
    <row r="20857" spans="1:1" x14ac:dyDescent="0.2">
      <c r="A20857" s="4"/>
    </row>
    <row r="20858" spans="1:1" x14ac:dyDescent="0.2">
      <c r="A20858" s="4"/>
    </row>
    <row r="20859" spans="1:1" x14ac:dyDescent="0.2">
      <c r="A20859" s="4"/>
    </row>
    <row r="20860" spans="1:1" x14ac:dyDescent="0.2">
      <c r="A20860" s="4"/>
    </row>
    <row r="20861" spans="1:1" x14ac:dyDescent="0.2">
      <c r="A20861" s="4"/>
    </row>
    <row r="20862" spans="1:1" x14ac:dyDescent="0.2">
      <c r="A20862" s="4"/>
    </row>
    <row r="20863" spans="1:1" x14ac:dyDescent="0.2">
      <c r="A20863" s="4"/>
    </row>
    <row r="20864" spans="1:1" x14ac:dyDescent="0.2">
      <c r="A20864" s="4"/>
    </row>
    <row r="20865" spans="1:1" x14ac:dyDescent="0.2">
      <c r="A20865" s="4"/>
    </row>
    <row r="20866" spans="1:1" x14ac:dyDescent="0.2">
      <c r="A20866" s="4"/>
    </row>
    <row r="20867" spans="1:1" x14ac:dyDescent="0.2">
      <c r="A20867" s="4"/>
    </row>
    <row r="20868" spans="1:1" x14ac:dyDescent="0.2">
      <c r="A20868" s="4"/>
    </row>
    <row r="20869" spans="1:1" x14ac:dyDescent="0.2">
      <c r="A20869" s="4"/>
    </row>
    <row r="20870" spans="1:1" x14ac:dyDescent="0.2">
      <c r="A20870" s="4"/>
    </row>
    <row r="20871" spans="1:1" x14ac:dyDescent="0.2">
      <c r="A20871" s="4"/>
    </row>
    <row r="20872" spans="1:1" x14ac:dyDescent="0.2">
      <c r="A20872" s="4"/>
    </row>
    <row r="20873" spans="1:1" x14ac:dyDescent="0.2">
      <c r="A20873" s="4"/>
    </row>
    <row r="20874" spans="1:1" x14ac:dyDescent="0.2">
      <c r="A20874" s="4"/>
    </row>
    <row r="20875" spans="1:1" x14ac:dyDescent="0.2">
      <c r="A20875" s="4"/>
    </row>
    <row r="20876" spans="1:1" x14ac:dyDescent="0.2">
      <c r="A20876" s="4"/>
    </row>
    <row r="20877" spans="1:1" x14ac:dyDescent="0.2">
      <c r="A20877" s="4"/>
    </row>
    <row r="20878" spans="1:1" x14ac:dyDescent="0.2">
      <c r="A20878" s="4"/>
    </row>
    <row r="20879" spans="1:1" x14ac:dyDescent="0.2">
      <c r="A20879" s="4"/>
    </row>
    <row r="20880" spans="1:1" x14ac:dyDescent="0.2">
      <c r="A20880" s="4"/>
    </row>
    <row r="20881" spans="1:1" x14ac:dyDescent="0.2">
      <c r="A20881" s="4"/>
    </row>
    <row r="20882" spans="1:1" x14ac:dyDescent="0.2">
      <c r="A20882" s="4"/>
    </row>
    <row r="20883" spans="1:1" x14ac:dyDescent="0.2">
      <c r="A20883" s="4"/>
    </row>
    <row r="20884" spans="1:1" x14ac:dyDescent="0.2">
      <c r="A20884" s="4"/>
    </row>
    <row r="20885" spans="1:1" x14ac:dyDescent="0.2">
      <c r="A20885" s="4"/>
    </row>
    <row r="20886" spans="1:1" x14ac:dyDescent="0.2">
      <c r="A20886" s="4"/>
    </row>
    <row r="20887" spans="1:1" x14ac:dyDescent="0.2">
      <c r="A20887" s="4"/>
    </row>
    <row r="20888" spans="1:1" x14ac:dyDescent="0.2">
      <c r="A20888" s="4"/>
    </row>
    <row r="20889" spans="1:1" x14ac:dyDescent="0.2">
      <c r="A20889" s="4"/>
    </row>
    <row r="20890" spans="1:1" x14ac:dyDescent="0.2">
      <c r="A20890" s="4"/>
    </row>
    <row r="20891" spans="1:1" x14ac:dyDescent="0.2">
      <c r="A20891" s="4"/>
    </row>
    <row r="20892" spans="1:1" x14ac:dyDescent="0.2">
      <c r="A20892" s="4"/>
    </row>
    <row r="20893" spans="1:1" x14ac:dyDescent="0.2">
      <c r="A20893" s="4"/>
    </row>
    <row r="20894" spans="1:1" x14ac:dyDescent="0.2">
      <c r="A20894" s="4"/>
    </row>
    <row r="20895" spans="1:1" x14ac:dyDescent="0.2">
      <c r="A20895" s="4"/>
    </row>
    <row r="20896" spans="1:1" x14ac:dyDescent="0.2">
      <c r="A20896" s="4"/>
    </row>
    <row r="20897" spans="1:1" x14ac:dyDescent="0.2">
      <c r="A20897" s="4"/>
    </row>
    <row r="20898" spans="1:1" x14ac:dyDescent="0.2">
      <c r="A20898" s="4"/>
    </row>
    <row r="20899" spans="1:1" x14ac:dyDescent="0.2">
      <c r="A20899" s="4"/>
    </row>
    <row r="20900" spans="1:1" x14ac:dyDescent="0.2">
      <c r="A20900" s="4"/>
    </row>
    <row r="20901" spans="1:1" x14ac:dyDescent="0.2">
      <c r="A20901" s="4"/>
    </row>
    <row r="20902" spans="1:1" x14ac:dyDescent="0.2">
      <c r="A20902" s="4"/>
    </row>
    <row r="20903" spans="1:1" x14ac:dyDescent="0.2">
      <c r="A20903" s="4"/>
    </row>
    <row r="20904" spans="1:1" x14ac:dyDescent="0.2">
      <c r="A20904" s="4"/>
    </row>
    <row r="20905" spans="1:1" x14ac:dyDescent="0.2">
      <c r="A20905" s="4"/>
    </row>
    <row r="20906" spans="1:1" x14ac:dyDescent="0.2">
      <c r="A20906" s="4"/>
    </row>
    <row r="20907" spans="1:1" x14ac:dyDescent="0.2">
      <c r="A20907" s="4"/>
    </row>
    <row r="20908" spans="1:1" x14ac:dyDescent="0.2">
      <c r="A20908" s="4"/>
    </row>
    <row r="20909" spans="1:1" x14ac:dyDescent="0.2">
      <c r="A20909" s="4"/>
    </row>
    <row r="20910" spans="1:1" x14ac:dyDescent="0.2">
      <c r="A20910" s="4"/>
    </row>
    <row r="20911" spans="1:1" x14ac:dyDescent="0.2">
      <c r="A20911" s="4"/>
    </row>
    <row r="20912" spans="1:1" x14ac:dyDescent="0.2">
      <c r="A20912" s="4"/>
    </row>
    <row r="20913" spans="1:1" x14ac:dyDescent="0.2">
      <c r="A20913" s="4"/>
    </row>
    <row r="20914" spans="1:1" x14ac:dyDescent="0.2">
      <c r="A20914" s="4"/>
    </row>
    <row r="20915" spans="1:1" x14ac:dyDescent="0.2">
      <c r="A20915" s="4"/>
    </row>
    <row r="20916" spans="1:1" x14ac:dyDescent="0.2">
      <c r="A20916" s="4"/>
    </row>
    <row r="20917" spans="1:1" x14ac:dyDescent="0.2">
      <c r="A20917" s="4"/>
    </row>
    <row r="20918" spans="1:1" x14ac:dyDescent="0.2">
      <c r="A20918" s="4"/>
    </row>
    <row r="20919" spans="1:1" x14ac:dyDescent="0.2">
      <c r="A20919" s="4"/>
    </row>
    <row r="20920" spans="1:1" x14ac:dyDescent="0.2">
      <c r="A20920" s="4"/>
    </row>
    <row r="20921" spans="1:1" x14ac:dyDescent="0.2">
      <c r="A20921" s="4"/>
    </row>
    <row r="20922" spans="1:1" x14ac:dyDescent="0.2">
      <c r="A20922" s="4"/>
    </row>
    <row r="20923" spans="1:1" x14ac:dyDescent="0.2">
      <c r="A20923" s="4"/>
    </row>
    <row r="20924" spans="1:1" x14ac:dyDescent="0.2">
      <c r="A20924" s="4"/>
    </row>
    <row r="20925" spans="1:1" x14ac:dyDescent="0.2">
      <c r="A20925" s="4"/>
    </row>
    <row r="20926" spans="1:1" x14ac:dyDescent="0.2">
      <c r="A20926" s="4"/>
    </row>
    <row r="20927" spans="1:1" x14ac:dyDescent="0.2">
      <c r="A20927" s="4"/>
    </row>
    <row r="20928" spans="1:1" x14ac:dyDescent="0.2">
      <c r="A20928" s="4"/>
    </row>
    <row r="20929" spans="1:1" x14ac:dyDescent="0.2">
      <c r="A20929" s="4"/>
    </row>
    <row r="20930" spans="1:1" x14ac:dyDescent="0.2">
      <c r="A20930" s="4"/>
    </row>
    <row r="20931" spans="1:1" x14ac:dyDescent="0.2">
      <c r="A20931" s="4"/>
    </row>
    <row r="20932" spans="1:1" x14ac:dyDescent="0.2">
      <c r="A20932" s="4"/>
    </row>
    <row r="20933" spans="1:1" x14ac:dyDescent="0.2">
      <c r="A20933" s="4"/>
    </row>
    <row r="20934" spans="1:1" x14ac:dyDescent="0.2">
      <c r="A20934" s="4"/>
    </row>
    <row r="20935" spans="1:1" x14ac:dyDescent="0.2">
      <c r="A20935" s="4"/>
    </row>
    <row r="20936" spans="1:1" x14ac:dyDescent="0.2">
      <c r="A20936" s="4"/>
    </row>
    <row r="20937" spans="1:1" x14ac:dyDescent="0.2">
      <c r="A20937" s="4"/>
    </row>
    <row r="20938" spans="1:1" x14ac:dyDescent="0.2">
      <c r="A20938" s="4"/>
    </row>
    <row r="20939" spans="1:1" x14ac:dyDescent="0.2">
      <c r="A20939" s="4"/>
    </row>
    <row r="20940" spans="1:1" x14ac:dyDescent="0.2">
      <c r="A20940" s="4"/>
    </row>
    <row r="20941" spans="1:1" x14ac:dyDescent="0.2">
      <c r="A20941" s="4"/>
    </row>
    <row r="20942" spans="1:1" x14ac:dyDescent="0.2">
      <c r="A20942" s="4"/>
    </row>
    <row r="20943" spans="1:1" x14ac:dyDescent="0.2">
      <c r="A20943" s="4"/>
    </row>
    <row r="20944" spans="1:1" x14ac:dyDescent="0.2">
      <c r="A20944" s="4"/>
    </row>
    <row r="20945" spans="1:1" x14ac:dyDescent="0.2">
      <c r="A20945" s="4"/>
    </row>
    <row r="20946" spans="1:1" x14ac:dyDescent="0.2">
      <c r="A20946" s="4"/>
    </row>
    <row r="20947" spans="1:1" x14ac:dyDescent="0.2">
      <c r="A20947" s="4"/>
    </row>
    <row r="20948" spans="1:1" x14ac:dyDescent="0.2">
      <c r="A20948" s="4"/>
    </row>
    <row r="20949" spans="1:1" x14ac:dyDescent="0.2">
      <c r="A20949" s="4"/>
    </row>
    <row r="20950" spans="1:1" x14ac:dyDescent="0.2">
      <c r="A20950" s="4"/>
    </row>
    <row r="20951" spans="1:1" x14ac:dyDescent="0.2">
      <c r="A20951" s="4"/>
    </row>
    <row r="20952" spans="1:1" x14ac:dyDescent="0.2">
      <c r="A20952" s="4"/>
    </row>
    <row r="20953" spans="1:1" x14ac:dyDescent="0.2">
      <c r="A20953" s="4"/>
    </row>
    <row r="20954" spans="1:1" x14ac:dyDescent="0.2">
      <c r="A20954" s="4"/>
    </row>
    <row r="20955" spans="1:1" x14ac:dyDescent="0.2">
      <c r="A20955" s="4"/>
    </row>
    <row r="20956" spans="1:1" x14ac:dyDescent="0.2">
      <c r="A20956" s="4"/>
    </row>
    <row r="20957" spans="1:1" x14ac:dyDescent="0.2">
      <c r="A20957" s="4"/>
    </row>
    <row r="20958" spans="1:1" x14ac:dyDescent="0.2">
      <c r="A20958" s="4"/>
    </row>
    <row r="20959" spans="1:1" x14ac:dyDescent="0.2">
      <c r="A20959" s="4"/>
    </row>
    <row r="20960" spans="1:1" x14ac:dyDescent="0.2">
      <c r="A20960" s="4"/>
    </row>
    <row r="20961" spans="1:1" x14ac:dyDescent="0.2">
      <c r="A20961" s="4"/>
    </row>
    <row r="20962" spans="1:1" x14ac:dyDescent="0.2">
      <c r="A20962" s="4"/>
    </row>
    <row r="20963" spans="1:1" x14ac:dyDescent="0.2">
      <c r="A20963" s="4"/>
    </row>
    <row r="20964" spans="1:1" x14ac:dyDescent="0.2">
      <c r="A20964" s="4"/>
    </row>
    <row r="20965" spans="1:1" x14ac:dyDescent="0.2">
      <c r="A20965" s="4"/>
    </row>
    <row r="20966" spans="1:1" x14ac:dyDescent="0.2">
      <c r="A20966" s="4"/>
    </row>
    <row r="20967" spans="1:1" x14ac:dyDescent="0.2">
      <c r="A20967" s="4"/>
    </row>
    <row r="20968" spans="1:1" x14ac:dyDescent="0.2">
      <c r="A20968" s="4"/>
    </row>
    <row r="20969" spans="1:1" x14ac:dyDescent="0.2">
      <c r="A20969" s="4"/>
    </row>
    <row r="20970" spans="1:1" x14ac:dyDescent="0.2">
      <c r="A20970" s="4"/>
    </row>
    <row r="20971" spans="1:1" x14ac:dyDescent="0.2">
      <c r="A20971" s="4"/>
    </row>
    <row r="20972" spans="1:1" x14ac:dyDescent="0.2">
      <c r="A20972" s="4"/>
    </row>
    <row r="20973" spans="1:1" x14ac:dyDescent="0.2">
      <c r="A20973" s="4"/>
    </row>
    <row r="20974" spans="1:1" x14ac:dyDescent="0.2">
      <c r="A20974" s="4"/>
    </row>
    <row r="20975" spans="1:1" x14ac:dyDescent="0.2">
      <c r="A20975" s="4"/>
    </row>
    <row r="20976" spans="1:1" x14ac:dyDescent="0.2">
      <c r="A20976" s="4"/>
    </row>
    <row r="20977" spans="1:1" x14ac:dyDescent="0.2">
      <c r="A20977" s="4"/>
    </row>
    <row r="20978" spans="1:1" x14ac:dyDescent="0.2">
      <c r="A20978" s="4"/>
    </row>
    <row r="20979" spans="1:1" x14ac:dyDescent="0.2">
      <c r="A20979" s="4"/>
    </row>
    <row r="20980" spans="1:1" x14ac:dyDescent="0.2">
      <c r="A20980" s="4"/>
    </row>
    <row r="20981" spans="1:1" x14ac:dyDescent="0.2">
      <c r="A20981" s="4"/>
    </row>
    <row r="20982" spans="1:1" x14ac:dyDescent="0.2">
      <c r="A20982" s="4"/>
    </row>
    <row r="20983" spans="1:1" x14ac:dyDescent="0.2">
      <c r="A20983" s="4"/>
    </row>
    <row r="20984" spans="1:1" x14ac:dyDescent="0.2">
      <c r="A20984" s="4"/>
    </row>
    <row r="20985" spans="1:1" x14ac:dyDescent="0.2">
      <c r="A20985" s="4"/>
    </row>
    <row r="20986" spans="1:1" x14ac:dyDescent="0.2">
      <c r="A20986" s="4"/>
    </row>
    <row r="20987" spans="1:1" x14ac:dyDescent="0.2">
      <c r="A20987" s="4"/>
    </row>
    <row r="20988" spans="1:1" x14ac:dyDescent="0.2">
      <c r="A20988" s="4"/>
    </row>
    <row r="20989" spans="1:1" x14ac:dyDescent="0.2">
      <c r="A20989" s="4"/>
    </row>
    <row r="20990" spans="1:1" x14ac:dyDescent="0.2">
      <c r="A20990" s="4"/>
    </row>
    <row r="20991" spans="1:1" x14ac:dyDescent="0.2">
      <c r="A20991" s="4"/>
    </row>
    <row r="20992" spans="1:1" x14ac:dyDescent="0.2">
      <c r="A20992" s="4"/>
    </row>
    <row r="20993" spans="1:1" x14ac:dyDescent="0.2">
      <c r="A20993" s="4"/>
    </row>
    <row r="20994" spans="1:1" x14ac:dyDescent="0.2">
      <c r="A20994" s="4"/>
    </row>
    <row r="20995" spans="1:1" x14ac:dyDescent="0.2">
      <c r="A20995" s="4"/>
    </row>
    <row r="20996" spans="1:1" x14ac:dyDescent="0.2">
      <c r="A20996" s="4"/>
    </row>
    <row r="20997" spans="1:1" x14ac:dyDescent="0.2">
      <c r="A20997" s="4"/>
    </row>
    <row r="20998" spans="1:1" x14ac:dyDescent="0.2">
      <c r="A20998" s="4"/>
    </row>
    <row r="20999" spans="1:1" x14ac:dyDescent="0.2">
      <c r="A20999" s="4"/>
    </row>
    <row r="21000" spans="1:1" x14ac:dyDescent="0.2">
      <c r="A21000" s="4"/>
    </row>
    <row r="21001" spans="1:1" x14ac:dyDescent="0.2">
      <c r="A21001" s="4"/>
    </row>
    <row r="21002" spans="1:1" x14ac:dyDescent="0.2">
      <c r="A21002" s="4"/>
    </row>
    <row r="21003" spans="1:1" x14ac:dyDescent="0.2">
      <c r="A21003" s="4"/>
    </row>
    <row r="21004" spans="1:1" x14ac:dyDescent="0.2">
      <c r="A21004" s="4"/>
    </row>
    <row r="21005" spans="1:1" x14ac:dyDescent="0.2">
      <c r="A21005" s="4"/>
    </row>
    <row r="21006" spans="1:1" x14ac:dyDescent="0.2">
      <c r="A21006" s="4"/>
    </row>
    <row r="21007" spans="1:1" x14ac:dyDescent="0.2">
      <c r="A21007" s="4"/>
    </row>
    <row r="21008" spans="1:1" x14ac:dyDescent="0.2">
      <c r="A21008" s="4"/>
    </row>
    <row r="21009" spans="1:1" x14ac:dyDescent="0.2">
      <c r="A21009" s="4"/>
    </row>
    <row r="21010" spans="1:1" x14ac:dyDescent="0.2">
      <c r="A21010" s="4"/>
    </row>
    <row r="21011" spans="1:1" x14ac:dyDescent="0.2">
      <c r="A21011" s="4"/>
    </row>
    <row r="21012" spans="1:1" x14ac:dyDescent="0.2">
      <c r="A21012" s="4"/>
    </row>
    <row r="21013" spans="1:1" x14ac:dyDescent="0.2">
      <c r="A21013" s="4"/>
    </row>
    <row r="21014" spans="1:1" x14ac:dyDescent="0.2">
      <c r="A21014" s="4"/>
    </row>
    <row r="21015" spans="1:1" x14ac:dyDescent="0.2">
      <c r="A21015" s="4"/>
    </row>
    <row r="21016" spans="1:1" x14ac:dyDescent="0.2">
      <c r="A21016" s="4"/>
    </row>
    <row r="21017" spans="1:1" x14ac:dyDescent="0.2">
      <c r="A21017" s="4"/>
    </row>
    <row r="21018" spans="1:1" x14ac:dyDescent="0.2">
      <c r="A21018" s="4"/>
    </row>
    <row r="21019" spans="1:1" x14ac:dyDescent="0.2">
      <c r="A21019" s="4"/>
    </row>
    <row r="21020" spans="1:1" x14ac:dyDescent="0.2">
      <c r="A21020" s="4"/>
    </row>
    <row r="21021" spans="1:1" x14ac:dyDescent="0.2">
      <c r="A21021" s="4"/>
    </row>
    <row r="21022" spans="1:1" x14ac:dyDescent="0.2">
      <c r="A21022" s="4"/>
    </row>
    <row r="21023" spans="1:1" x14ac:dyDescent="0.2">
      <c r="A21023" s="4"/>
    </row>
    <row r="21024" spans="1:1" x14ac:dyDescent="0.2">
      <c r="A21024" s="4"/>
    </row>
    <row r="21025" spans="1:1" x14ac:dyDescent="0.2">
      <c r="A21025" s="4"/>
    </row>
    <row r="21026" spans="1:1" x14ac:dyDescent="0.2">
      <c r="A21026" s="4"/>
    </row>
    <row r="21027" spans="1:1" x14ac:dyDescent="0.2">
      <c r="A21027" s="4"/>
    </row>
    <row r="21028" spans="1:1" x14ac:dyDescent="0.2">
      <c r="A21028" s="4"/>
    </row>
    <row r="21029" spans="1:1" x14ac:dyDescent="0.2">
      <c r="A21029" s="4"/>
    </row>
    <row r="21030" spans="1:1" x14ac:dyDescent="0.2">
      <c r="A21030" s="4"/>
    </row>
    <row r="21031" spans="1:1" x14ac:dyDescent="0.2">
      <c r="A21031" s="4"/>
    </row>
    <row r="21032" spans="1:1" x14ac:dyDescent="0.2">
      <c r="A21032" s="4"/>
    </row>
    <row r="21033" spans="1:1" x14ac:dyDescent="0.2">
      <c r="A21033" s="4"/>
    </row>
    <row r="21034" spans="1:1" x14ac:dyDescent="0.2">
      <c r="A21034" s="4"/>
    </row>
    <row r="21035" spans="1:1" x14ac:dyDescent="0.2">
      <c r="A21035" s="4"/>
    </row>
    <row r="21036" spans="1:1" x14ac:dyDescent="0.2">
      <c r="A21036" s="4"/>
    </row>
    <row r="21037" spans="1:1" x14ac:dyDescent="0.2">
      <c r="A21037" s="4"/>
    </row>
    <row r="21038" spans="1:1" x14ac:dyDescent="0.2">
      <c r="A21038" s="4"/>
    </row>
    <row r="21039" spans="1:1" x14ac:dyDescent="0.2">
      <c r="A21039" s="4"/>
    </row>
    <row r="21040" spans="1:1" x14ac:dyDescent="0.2">
      <c r="A21040" s="4"/>
    </row>
    <row r="21041" spans="1:1" x14ac:dyDescent="0.2">
      <c r="A21041" s="4"/>
    </row>
    <row r="21042" spans="1:1" x14ac:dyDescent="0.2">
      <c r="A21042" s="4"/>
    </row>
    <row r="21043" spans="1:1" x14ac:dyDescent="0.2">
      <c r="A21043" s="4"/>
    </row>
    <row r="21044" spans="1:1" x14ac:dyDescent="0.2">
      <c r="A21044" s="4"/>
    </row>
    <row r="21045" spans="1:1" x14ac:dyDescent="0.2">
      <c r="A21045" s="4"/>
    </row>
    <row r="21046" spans="1:1" x14ac:dyDescent="0.2">
      <c r="A21046" s="4"/>
    </row>
    <row r="21047" spans="1:1" x14ac:dyDescent="0.2">
      <c r="A21047" s="4"/>
    </row>
    <row r="21048" spans="1:1" x14ac:dyDescent="0.2">
      <c r="A21048" s="4"/>
    </row>
    <row r="21049" spans="1:1" x14ac:dyDescent="0.2">
      <c r="A21049" s="4"/>
    </row>
    <row r="21050" spans="1:1" x14ac:dyDescent="0.2">
      <c r="A21050" s="4"/>
    </row>
    <row r="21051" spans="1:1" x14ac:dyDescent="0.2">
      <c r="A21051" s="4"/>
    </row>
    <row r="21052" spans="1:1" x14ac:dyDescent="0.2">
      <c r="A21052" s="4"/>
    </row>
    <row r="21053" spans="1:1" x14ac:dyDescent="0.2">
      <c r="A21053" s="4"/>
    </row>
    <row r="21054" spans="1:1" x14ac:dyDescent="0.2">
      <c r="A21054" s="4"/>
    </row>
    <row r="21055" spans="1:1" x14ac:dyDescent="0.2">
      <c r="A21055" s="4"/>
    </row>
    <row r="21056" spans="1:1" x14ac:dyDescent="0.2">
      <c r="A21056" s="4"/>
    </row>
    <row r="21057" spans="1:1" x14ac:dyDescent="0.2">
      <c r="A21057" s="4"/>
    </row>
    <row r="21058" spans="1:1" x14ac:dyDescent="0.2">
      <c r="A21058" s="4"/>
    </row>
    <row r="21059" spans="1:1" x14ac:dyDescent="0.2">
      <c r="A21059" s="4"/>
    </row>
    <row r="21060" spans="1:1" x14ac:dyDescent="0.2">
      <c r="A21060" s="4"/>
    </row>
    <row r="21061" spans="1:1" x14ac:dyDescent="0.2">
      <c r="A21061" s="4"/>
    </row>
    <row r="21062" spans="1:1" x14ac:dyDescent="0.2">
      <c r="A21062" s="4"/>
    </row>
    <row r="21063" spans="1:1" x14ac:dyDescent="0.2">
      <c r="A21063" s="4"/>
    </row>
    <row r="21064" spans="1:1" x14ac:dyDescent="0.2">
      <c r="A21064" s="4"/>
    </row>
    <row r="21065" spans="1:1" x14ac:dyDescent="0.2">
      <c r="A21065" s="4"/>
    </row>
    <row r="21066" spans="1:1" x14ac:dyDescent="0.2">
      <c r="A21066" s="4"/>
    </row>
    <row r="21067" spans="1:1" x14ac:dyDescent="0.2">
      <c r="A21067" s="4"/>
    </row>
    <row r="21068" spans="1:1" x14ac:dyDescent="0.2">
      <c r="A21068" s="4"/>
    </row>
    <row r="21069" spans="1:1" x14ac:dyDescent="0.2">
      <c r="A21069" s="4"/>
    </row>
    <row r="21070" spans="1:1" x14ac:dyDescent="0.2">
      <c r="A21070" s="4"/>
    </row>
    <row r="21071" spans="1:1" x14ac:dyDescent="0.2">
      <c r="A21071" s="4"/>
    </row>
    <row r="21072" spans="1:1" x14ac:dyDescent="0.2">
      <c r="A21072" s="4"/>
    </row>
    <row r="21073" spans="1:1" x14ac:dyDescent="0.2">
      <c r="A21073" s="4"/>
    </row>
    <row r="21074" spans="1:1" x14ac:dyDescent="0.2">
      <c r="A21074" s="4"/>
    </row>
    <row r="21075" spans="1:1" x14ac:dyDescent="0.2">
      <c r="A21075" s="4"/>
    </row>
    <row r="21076" spans="1:1" x14ac:dyDescent="0.2">
      <c r="A21076" s="4"/>
    </row>
    <row r="21077" spans="1:1" x14ac:dyDescent="0.2">
      <c r="A21077" s="4"/>
    </row>
    <row r="21078" spans="1:1" x14ac:dyDescent="0.2">
      <c r="A21078" s="4"/>
    </row>
    <row r="21079" spans="1:1" x14ac:dyDescent="0.2">
      <c r="A21079" s="4"/>
    </row>
    <row r="21080" spans="1:1" x14ac:dyDescent="0.2">
      <c r="A21080" s="4"/>
    </row>
    <row r="21081" spans="1:1" x14ac:dyDescent="0.2">
      <c r="A21081" s="4"/>
    </row>
    <row r="21082" spans="1:1" x14ac:dyDescent="0.2">
      <c r="A21082" s="4"/>
    </row>
    <row r="21083" spans="1:1" x14ac:dyDescent="0.2">
      <c r="A21083" s="4"/>
    </row>
    <row r="21084" spans="1:1" x14ac:dyDescent="0.2">
      <c r="A21084" s="4"/>
    </row>
    <row r="21085" spans="1:1" x14ac:dyDescent="0.2">
      <c r="A21085" s="4"/>
    </row>
    <row r="21086" spans="1:1" x14ac:dyDescent="0.2">
      <c r="A21086" s="4"/>
    </row>
    <row r="21087" spans="1:1" x14ac:dyDescent="0.2">
      <c r="A21087" s="4"/>
    </row>
    <row r="21088" spans="1:1" x14ac:dyDescent="0.2">
      <c r="A21088" s="4"/>
    </row>
    <row r="21089" spans="1:1" x14ac:dyDescent="0.2">
      <c r="A21089" s="4"/>
    </row>
    <row r="21090" spans="1:1" x14ac:dyDescent="0.2">
      <c r="A21090" s="4"/>
    </row>
    <row r="21091" spans="1:1" x14ac:dyDescent="0.2">
      <c r="A21091" s="4"/>
    </row>
    <row r="21092" spans="1:1" x14ac:dyDescent="0.2">
      <c r="A21092" s="4"/>
    </row>
    <row r="21093" spans="1:1" x14ac:dyDescent="0.2">
      <c r="A21093" s="4"/>
    </row>
    <row r="21094" spans="1:1" x14ac:dyDescent="0.2">
      <c r="A21094" s="4"/>
    </row>
    <row r="21095" spans="1:1" x14ac:dyDescent="0.2">
      <c r="A21095" s="4"/>
    </row>
    <row r="21096" spans="1:1" x14ac:dyDescent="0.2">
      <c r="A21096" s="4"/>
    </row>
    <row r="21097" spans="1:1" x14ac:dyDescent="0.2">
      <c r="A21097" s="4"/>
    </row>
    <row r="21098" spans="1:1" x14ac:dyDescent="0.2">
      <c r="A21098" s="4"/>
    </row>
    <row r="21099" spans="1:1" x14ac:dyDescent="0.2">
      <c r="A21099" s="4"/>
    </row>
    <row r="21100" spans="1:1" x14ac:dyDescent="0.2">
      <c r="A21100" s="4"/>
    </row>
    <row r="21101" spans="1:1" x14ac:dyDescent="0.2">
      <c r="A21101" s="4"/>
    </row>
    <row r="21102" spans="1:1" x14ac:dyDescent="0.2">
      <c r="A21102" s="4"/>
    </row>
    <row r="21103" spans="1:1" x14ac:dyDescent="0.2">
      <c r="A21103" s="4"/>
    </row>
    <row r="21104" spans="1:1" x14ac:dyDescent="0.2">
      <c r="A21104" s="4"/>
    </row>
    <row r="21105" spans="1:1" x14ac:dyDescent="0.2">
      <c r="A21105" s="4"/>
    </row>
    <row r="21106" spans="1:1" x14ac:dyDescent="0.2">
      <c r="A21106" s="4"/>
    </row>
    <row r="21107" spans="1:1" x14ac:dyDescent="0.2">
      <c r="A21107" s="4"/>
    </row>
    <row r="21108" spans="1:1" x14ac:dyDescent="0.2">
      <c r="A21108" s="4"/>
    </row>
    <row r="21109" spans="1:1" x14ac:dyDescent="0.2">
      <c r="A21109" s="4"/>
    </row>
    <row r="21110" spans="1:1" x14ac:dyDescent="0.2">
      <c r="A21110" s="4"/>
    </row>
    <row r="21111" spans="1:1" x14ac:dyDescent="0.2">
      <c r="A21111" s="4"/>
    </row>
    <row r="21112" spans="1:1" x14ac:dyDescent="0.2">
      <c r="A21112" s="4"/>
    </row>
    <row r="21113" spans="1:1" x14ac:dyDescent="0.2">
      <c r="A21113" s="4"/>
    </row>
    <row r="21114" spans="1:1" x14ac:dyDescent="0.2">
      <c r="A21114" s="4"/>
    </row>
    <row r="21115" spans="1:1" x14ac:dyDescent="0.2">
      <c r="A21115" s="4"/>
    </row>
    <row r="21116" spans="1:1" x14ac:dyDescent="0.2">
      <c r="A21116" s="4"/>
    </row>
    <row r="21117" spans="1:1" x14ac:dyDescent="0.2">
      <c r="A21117" s="4"/>
    </row>
    <row r="21118" spans="1:1" x14ac:dyDescent="0.2">
      <c r="A21118" s="4"/>
    </row>
    <row r="21119" spans="1:1" x14ac:dyDescent="0.2">
      <c r="A21119" s="4"/>
    </row>
    <row r="21120" spans="1:1" x14ac:dyDescent="0.2">
      <c r="A21120" s="4"/>
    </row>
    <row r="21121" spans="1:1" x14ac:dyDescent="0.2">
      <c r="A21121" s="4"/>
    </row>
    <row r="21122" spans="1:1" x14ac:dyDescent="0.2">
      <c r="A21122" s="4"/>
    </row>
    <row r="21123" spans="1:1" x14ac:dyDescent="0.2">
      <c r="A21123" s="4"/>
    </row>
    <row r="21124" spans="1:1" x14ac:dyDescent="0.2">
      <c r="A21124" s="4"/>
    </row>
    <row r="21125" spans="1:1" x14ac:dyDescent="0.2">
      <c r="A21125" s="4"/>
    </row>
    <row r="21126" spans="1:1" x14ac:dyDescent="0.2">
      <c r="A21126" s="4"/>
    </row>
    <row r="21127" spans="1:1" x14ac:dyDescent="0.2">
      <c r="A21127" s="4"/>
    </row>
    <row r="21128" spans="1:1" x14ac:dyDescent="0.2">
      <c r="A21128" s="4"/>
    </row>
    <row r="21129" spans="1:1" x14ac:dyDescent="0.2">
      <c r="A21129" s="4"/>
    </row>
    <row r="21130" spans="1:1" x14ac:dyDescent="0.2">
      <c r="A21130" s="4"/>
    </row>
    <row r="21131" spans="1:1" x14ac:dyDescent="0.2">
      <c r="A21131" s="4"/>
    </row>
    <row r="21132" spans="1:1" x14ac:dyDescent="0.2">
      <c r="A21132" s="4"/>
    </row>
    <row r="21133" spans="1:1" x14ac:dyDescent="0.2">
      <c r="A21133" s="4"/>
    </row>
    <row r="21134" spans="1:1" x14ac:dyDescent="0.2">
      <c r="A21134" s="4"/>
    </row>
    <row r="21135" spans="1:1" x14ac:dyDescent="0.2">
      <c r="A21135" s="4"/>
    </row>
    <row r="21136" spans="1:1" x14ac:dyDescent="0.2">
      <c r="A21136" s="4"/>
    </row>
    <row r="21137" spans="1:1" x14ac:dyDescent="0.2">
      <c r="A21137" s="4"/>
    </row>
    <row r="21138" spans="1:1" x14ac:dyDescent="0.2">
      <c r="A21138" s="4"/>
    </row>
    <row r="21139" spans="1:1" x14ac:dyDescent="0.2">
      <c r="A21139" s="4"/>
    </row>
    <row r="21140" spans="1:1" x14ac:dyDescent="0.2">
      <c r="A21140" s="4"/>
    </row>
    <row r="21141" spans="1:1" x14ac:dyDescent="0.2">
      <c r="A21141" s="4"/>
    </row>
    <row r="21142" spans="1:1" x14ac:dyDescent="0.2">
      <c r="A21142" s="4"/>
    </row>
    <row r="21143" spans="1:1" x14ac:dyDescent="0.2">
      <c r="A21143" s="4"/>
    </row>
    <row r="21144" spans="1:1" x14ac:dyDescent="0.2">
      <c r="A21144" s="4"/>
    </row>
    <row r="21145" spans="1:1" x14ac:dyDescent="0.2">
      <c r="A21145" s="4"/>
    </row>
    <row r="21146" spans="1:1" x14ac:dyDescent="0.2">
      <c r="A21146" s="4"/>
    </row>
    <row r="21147" spans="1:1" x14ac:dyDescent="0.2">
      <c r="A21147" s="4"/>
    </row>
    <row r="21148" spans="1:1" x14ac:dyDescent="0.2">
      <c r="A21148" s="4"/>
    </row>
    <row r="21149" spans="1:1" x14ac:dyDescent="0.2">
      <c r="A21149" s="4"/>
    </row>
    <row r="21150" spans="1:1" x14ac:dyDescent="0.2">
      <c r="A21150" s="4"/>
    </row>
    <row r="21151" spans="1:1" x14ac:dyDescent="0.2">
      <c r="A21151" s="4"/>
    </row>
    <row r="21152" spans="1:1" x14ac:dyDescent="0.2">
      <c r="A21152" s="4"/>
    </row>
    <row r="21153" spans="1:1" x14ac:dyDescent="0.2">
      <c r="A21153" s="4"/>
    </row>
    <row r="21154" spans="1:1" x14ac:dyDescent="0.2">
      <c r="A21154" s="4"/>
    </row>
    <row r="21155" spans="1:1" x14ac:dyDescent="0.2">
      <c r="A21155" s="4"/>
    </row>
    <row r="21156" spans="1:1" x14ac:dyDescent="0.2">
      <c r="A21156" s="4"/>
    </row>
    <row r="21157" spans="1:1" x14ac:dyDescent="0.2">
      <c r="A21157" s="4"/>
    </row>
    <row r="21158" spans="1:1" x14ac:dyDescent="0.2">
      <c r="A21158" s="4"/>
    </row>
    <row r="21159" spans="1:1" x14ac:dyDescent="0.2">
      <c r="A21159" s="4"/>
    </row>
    <row r="21160" spans="1:1" x14ac:dyDescent="0.2">
      <c r="A21160" s="4"/>
    </row>
    <row r="21161" spans="1:1" x14ac:dyDescent="0.2">
      <c r="A21161" s="4"/>
    </row>
    <row r="21162" spans="1:1" x14ac:dyDescent="0.2">
      <c r="A21162" s="4"/>
    </row>
    <row r="21163" spans="1:1" x14ac:dyDescent="0.2">
      <c r="A21163" s="4"/>
    </row>
    <row r="21164" spans="1:1" x14ac:dyDescent="0.2">
      <c r="A21164" s="4"/>
    </row>
    <row r="21165" spans="1:1" x14ac:dyDescent="0.2">
      <c r="A21165" s="4"/>
    </row>
    <row r="21166" spans="1:1" x14ac:dyDescent="0.2">
      <c r="A21166" s="4"/>
    </row>
    <row r="21167" spans="1:1" x14ac:dyDescent="0.2">
      <c r="A21167" s="4"/>
    </row>
    <row r="21168" spans="1:1" x14ac:dyDescent="0.2">
      <c r="A21168" s="4"/>
    </row>
    <row r="21169" spans="1:1" x14ac:dyDescent="0.2">
      <c r="A21169" s="4"/>
    </row>
    <row r="21170" spans="1:1" x14ac:dyDescent="0.2">
      <c r="A21170" s="4"/>
    </row>
    <row r="21171" spans="1:1" x14ac:dyDescent="0.2">
      <c r="A21171" s="4"/>
    </row>
    <row r="21172" spans="1:1" x14ac:dyDescent="0.2">
      <c r="A21172" s="4"/>
    </row>
    <row r="21173" spans="1:1" x14ac:dyDescent="0.2">
      <c r="A21173" s="4"/>
    </row>
    <row r="21174" spans="1:1" x14ac:dyDescent="0.2">
      <c r="A21174" s="4"/>
    </row>
    <row r="21175" spans="1:1" x14ac:dyDescent="0.2">
      <c r="A21175" s="4"/>
    </row>
    <row r="21176" spans="1:1" x14ac:dyDescent="0.2">
      <c r="A21176" s="4"/>
    </row>
    <row r="21177" spans="1:1" x14ac:dyDescent="0.2">
      <c r="A21177" s="4"/>
    </row>
    <row r="21178" spans="1:1" x14ac:dyDescent="0.2">
      <c r="A21178" s="4"/>
    </row>
    <row r="21179" spans="1:1" x14ac:dyDescent="0.2">
      <c r="A21179" s="4"/>
    </row>
    <row r="21180" spans="1:1" x14ac:dyDescent="0.2">
      <c r="A21180" s="4"/>
    </row>
    <row r="21181" spans="1:1" x14ac:dyDescent="0.2">
      <c r="A21181" s="4"/>
    </row>
    <row r="21182" spans="1:1" x14ac:dyDescent="0.2">
      <c r="A21182" s="4"/>
    </row>
    <row r="21183" spans="1:1" x14ac:dyDescent="0.2">
      <c r="A21183" s="4"/>
    </row>
    <row r="21184" spans="1:1" x14ac:dyDescent="0.2">
      <c r="A21184" s="4"/>
    </row>
    <row r="21185" spans="1:1" x14ac:dyDescent="0.2">
      <c r="A21185" s="4"/>
    </row>
    <row r="21186" spans="1:1" x14ac:dyDescent="0.2">
      <c r="A21186" s="4"/>
    </row>
    <row r="21187" spans="1:1" x14ac:dyDescent="0.2">
      <c r="A21187" s="4"/>
    </row>
    <row r="21188" spans="1:1" x14ac:dyDescent="0.2">
      <c r="A21188" s="4"/>
    </row>
    <row r="21189" spans="1:1" x14ac:dyDescent="0.2">
      <c r="A21189" s="4"/>
    </row>
    <row r="21190" spans="1:1" x14ac:dyDescent="0.2">
      <c r="A21190" s="4"/>
    </row>
    <row r="21191" spans="1:1" x14ac:dyDescent="0.2">
      <c r="A21191" s="4"/>
    </row>
    <row r="21192" spans="1:1" x14ac:dyDescent="0.2">
      <c r="A21192" s="4"/>
    </row>
    <row r="21193" spans="1:1" x14ac:dyDescent="0.2">
      <c r="A21193" s="4"/>
    </row>
    <row r="21194" spans="1:1" x14ac:dyDescent="0.2">
      <c r="A21194" s="4"/>
    </row>
    <row r="21195" spans="1:1" x14ac:dyDescent="0.2">
      <c r="A21195" s="4"/>
    </row>
    <row r="21196" spans="1:1" x14ac:dyDescent="0.2">
      <c r="A21196" s="4"/>
    </row>
    <row r="21197" spans="1:1" x14ac:dyDescent="0.2">
      <c r="A21197" s="4"/>
    </row>
    <row r="21198" spans="1:1" x14ac:dyDescent="0.2">
      <c r="A21198" s="4"/>
    </row>
    <row r="21199" spans="1:1" x14ac:dyDescent="0.2">
      <c r="A21199" s="4"/>
    </row>
    <row r="21200" spans="1:1" x14ac:dyDescent="0.2">
      <c r="A21200" s="4"/>
    </row>
    <row r="21201" spans="1:1" x14ac:dyDescent="0.2">
      <c r="A21201" s="4"/>
    </row>
    <row r="21202" spans="1:1" x14ac:dyDescent="0.2">
      <c r="A21202" s="4"/>
    </row>
    <row r="21203" spans="1:1" x14ac:dyDescent="0.2">
      <c r="A21203" s="4"/>
    </row>
    <row r="21204" spans="1:1" x14ac:dyDescent="0.2">
      <c r="A21204" s="4"/>
    </row>
    <row r="21205" spans="1:1" x14ac:dyDescent="0.2">
      <c r="A21205" s="4"/>
    </row>
    <row r="21206" spans="1:1" x14ac:dyDescent="0.2">
      <c r="A21206" s="4"/>
    </row>
    <row r="21207" spans="1:1" x14ac:dyDescent="0.2">
      <c r="A21207" s="4"/>
    </row>
    <row r="21208" spans="1:1" x14ac:dyDescent="0.2">
      <c r="A21208" s="4"/>
    </row>
    <row r="21209" spans="1:1" x14ac:dyDescent="0.2">
      <c r="A21209" s="4"/>
    </row>
    <row r="21210" spans="1:1" x14ac:dyDescent="0.2">
      <c r="A21210" s="4"/>
    </row>
    <row r="21211" spans="1:1" x14ac:dyDescent="0.2">
      <c r="A21211" s="4"/>
    </row>
    <row r="21212" spans="1:1" x14ac:dyDescent="0.2">
      <c r="A21212" s="4"/>
    </row>
    <row r="21213" spans="1:1" x14ac:dyDescent="0.2">
      <c r="A21213" s="4"/>
    </row>
    <row r="21214" spans="1:1" x14ac:dyDescent="0.2">
      <c r="A21214" s="4"/>
    </row>
    <row r="21215" spans="1:1" x14ac:dyDescent="0.2">
      <c r="A21215" s="4"/>
    </row>
    <row r="21216" spans="1:1" x14ac:dyDescent="0.2">
      <c r="A21216" s="4"/>
    </row>
    <row r="21217" spans="1:1" x14ac:dyDescent="0.2">
      <c r="A21217" s="4"/>
    </row>
    <row r="21218" spans="1:1" x14ac:dyDescent="0.2">
      <c r="A21218" s="4"/>
    </row>
    <row r="21219" spans="1:1" x14ac:dyDescent="0.2">
      <c r="A21219" s="4"/>
    </row>
    <row r="21220" spans="1:1" x14ac:dyDescent="0.2">
      <c r="A21220" s="4"/>
    </row>
    <row r="21221" spans="1:1" x14ac:dyDescent="0.2">
      <c r="A21221" s="4"/>
    </row>
    <row r="21222" spans="1:1" x14ac:dyDescent="0.2">
      <c r="A21222" s="4"/>
    </row>
    <row r="21223" spans="1:1" x14ac:dyDescent="0.2">
      <c r="A21223" s="4"/>
    </row>
    <row r="21224" spans="1:1" x14ac:dyDescent="0.2">
      <c r="A21224" s="4"/>
    </row>
    <row r="21225" spans="1:1" x14ac:dyDescent="0.2">
      <c r="A21225" s="4"/>
    </row>
    <row r="21226" spans="1:1" x14ac:dyDescent="0.2">
      <c r="A21226" s="4"/>
    </row>
    <row r="21227" spans="1:1" x14ac:dyDescent="0.2">
      <c r="A21227" s="4"/>
    </row>
    <row r="21228" spans="1:1" x14ac:dyDescent="0.2">
      <c r="A21228" s="4"/>
    </row>
    <row r="21229" spans="1:1" x14ac:dyDescent="0.2">
      <c r="A21229" s="4"/>
    </row>
    <row r="21230" spans="1:1" x14ac:dyDescent="0.2">
      <c r="A21230" s="4"/>
    </row>
    <row r="21231" spans="1:1" x14ac:dyDescent="0.2">
      <c r="A21231" s="4"/>
    </row>
    <row r="21232" spans="1:1" x14ac:dyDescent="0.2">
      <c r="A21232" s="4"/>
    </row>
    <row r="21233" spans="1:1" x14ac:dyDescent="0.2">
      <c r="A21233" s="4"/>
    </row>
    <row r="21234" spans="1:1" x14ac:dyDescent="0.2">
      <c r="A21234" s="4"/>
    </row>
    <row r="21235" spans="1:1" x14ac:dyDescent="0.2">
      <c r="A21235" s="4"/>
    </row>
    <row r="21236" spans="1:1" x14ac:dyDescent="0.2">
      <c r="A21236" s="4"/>
    </row>
    <row r="21237" spans="1:1" x14ac:dyDescent="0.2">
      <c r="A21237" s="4"/>
    </row>
    <row r="21238" spans="1:1" x14ac:dyDescent="0.2">
      <c r="A21238" s="4"/>
    </row>
    <row r="21239" spans="1:1" x14ac:dyDescent="0.2">
      <c r="A21239" s="4"/>
    </row>
    <row r="21240" spans="1:1" x14ac:dyDescent="0.2">
      <c r="A21240" s="4"/>
    </row>
    <row r="21241" spans="1:1" x14ac:dyDescent="0.2">
      <c r="A21241" s="4"/>
    </row>
    <row r="21242" spans="1:1" x14ac:dyDescent="0.2">
      <c r="A21242" s="4"/>
    </row>
    <row r="21243" spans="1:1" x14ac:dyDescent="0.2">
      <c r="A21243" s="4"/>
    </row>
    <row r="21244" spans="1:1" x14ac:dyDescent="0.2">
      <c r="A21244" s="4"/>
    </row>
    <row r="21245" spans="1:1" x14ac:dyDescent="0.2">
      <c r="A21245" s="4"/>
    </row>
    <row r="21246" spans="1:1" x14ac:dyDescent="0.2">
      <c r="A21246" s="4"/>
    </row>
    <row r="21247" spans="1:1" x14ac:dyDescent="0.2">
      <c r="A21247" s="4"/>
    </row>
    <row r="21248" spans="1:1" x14ac:dyDescent="0.2">
      <c r="A21248" s="4"/>
    </row>
    <row r="21249" spans="1:1" x14ac:dyDescent="0.2">
      <c r="A21249" s="4"/>
    </row>
    <row r="21250" spans="1:1" x14ac:dyDescent="0.2">
      <c r="A21250" s="4"/>
    </row>
    <row r="21251" spans="1:1" x14ac:dyDescent="0.2">
      <c r="A21251" s="4"/>
    </row>
    <row r="21252" spans="1:1" x14ac:dyDescent="0.2">
      <c r="A21252" s="4"/>
    </row>
    <row r="21253" spans="1:1" x14ac:dyDescent="0.2">
      <c r="A21253" s="4"/>
    </row>
    <row r="21254" spans="1:1" x14ac:dyDescent="0.2">
      <c r="A21254" s="4"/>
    </row>
    <row r="21255" spans="1:1" x14ac:dyDescent="0.2">
      <c r="A21255" s="4"/>
    </row>
    <row r="21256" spans="1:1" x14ac:dyDescent="0.2">
      <c r="A21256" s="4"/>
    </row>
    <row r="21257" spans="1:1" x14ac:dyDescent="0.2">
      <c r="A21257" s="4"/>
    </row>
    <row r="21258" spans="1:1" x14ac:dyDescent="0.2">
      <c r="A21258" s="4"/>
    </row>
    <row r="21259" spans="1:1" x14ac:dyDescent="0.2">
      <c r="A21259" s="4"/>
    </row>
    <row r="21260" spans="1:1" x14ac:dyDescent="0.2">
      <c r="A21260" s="4"/>
    </row>
    <row r="21261" spans="1:1" x14ac:dyDescent="0.2">
      <c r="A21261" s="4"/>
    </row>
    <row r="21262" spans="1:1" x14ac:dyDescent="0.2">
      <c r="A21262" s="4"/>
    </row>
    <row r="21263" spans="1:1" x14ac:dyDescent="0.2">
      <c r="A21263" s="4"/>
    </row>
    <row r="21264" spans="1:1" x14ac:dyDescent="0.2">
      <c r="A21264" s="4"/>
    </row>
    <row r="21265" spans="1:1" x14ac:dyDescent="0.2">
      <c r="A21265" s="4"/>
    </row>
    <row r="21266" spans="1:1" x14ac:dyDescent="0.2">
      <c r="A21266" s="4"/>
    </row>
    <row r="21267" spans="1:1" x14ac:dyDescent="0.2">
      <c r="A21267" s="4"/>
    </row>
    <row r="21268" spans="1:1" x14ac:dyDescent="0.2">
      <c r="A21268" s="4"/>
    </row>
    <row r="21269" spans="1:1" x14ac:dyDescent="0.2">
      <c r="A21269" s="4"/>
    </row>
    <row r="21270" spans="1:1" x14ac:dyDescent="0.2">
      <c r="A21270" s="4"/>
    </row>
    <row r="21271" spans="1:1" x14ac:dyDescent="0.2">
      <c r="A21271" s="4"/>
    </row>
    <row r="21272" spans="1:1" x14ac:dyDescent="0.2">
      <c r="A21272" s="4"/>
    </row>
    <row r="21273" spans="1:1" x14ac:dyDescent="0.2">
      <c r="A21273" s="4"/>
    </row>
    <row r="21274" spans="1:1" x14ac:dyDescent="0.2">
      <c r="A21274" s="4"/>
    </row>
    <row r="21275" spans="1:1" x14ac:dyDescent="0.2">
      <c r="A21275" s="4"/>
    </row>
    <row r="21276" spans="1:1" x14ac:dyDescent="0.2">
      <c r="A21276" s="4"/>
    </row>
    <row r="21277" spans="1:1" x14ac:dyDescent="0.2">
      <c r="A21277" s="4"/>
    </row>
    <row r="21278" spans="1:1" x14ac:dyDescent="0.2">
      <c r="A21278" s="4"/>
    </row>
    <row r="21279" spans="1:1" x14ac:dyDescent="0.2">
      <c r="A21279" s="4"/>
    </row>
    <row r="21280" spans="1:1" x14ac:dyDescent="0.2">
      <c r="A21280" s="4"/>
    </row>
    <row r="21281" spans="1:1" x14ac:dyDescent="0.2">
      <c r="A21281" s="4"/>
    </row>
    <row r="21282" spans="1:1" x14ac:dyDescent="0.2">
      <c r="A21282" s="4"/>
    </row>
    <row r="21283" spans="1:1" x14ac:dyDescent="0.2">
      <c r="A21283" s="4"/>
    </row>
    <row r="21284" spans="1:1" x14ac:dyDescent="0.2">
      <c r="A21284" s="4"/>
    </row>
    <row r="21285" spans="1:1" x14ac:dyDescent="0.2">
      <c r="A21285" s="4"/>
    </row>
    <row r="21286" spans="1:1" x14ac:dyDescent="0.2">
      <c r="A21286" s="4"/>
    </row>
    <row r="21287" spans="1:1" x14ac:dyDescent="0.2">
      <c r="A21287" s="4"/>
    </row>
    <row r="21288" spans="1:1" x14ac:dyDescent="0.2">
      <c r="A21288" s="4"/>
    </row>
    <row r="21289" spans="1:1" x14ac:dyDescent="0.2">
      <c r="A21289" s="4"/>
    </row>
    <row r="21290" spans="1:1" x14ac:dyDescent="0.2">
      <c r="A21290" s="4"/>
    </row>
    <row r="21291" spans="1:1" x14ac:dyDescent="0.2">
      <c r="A21291" s="4"/>
    </row>
    <row r="21292" spans="1:1" x14ac:dyDescent="0.2">
      <c r="A21292" s="4"/>
    </row>
    <row r="21293" spans="1:1" x14ac:dyDescent="0.2">
      <c r="A21293" s="4"/>
    </row>
    <row r="21294" spans="1:1" x14ac:dyDescent="0.2">
      <c r="A21294" s="4"/>
    </row>
    <row r="21295" spans="1:1" x14ac:dyDescent="0.2">
      <c r="A21295" s="4"/>
    </row>
    <row r="21296" spans="1:1" x14ac:dyDescent="0.2">
      <c r="A21296" s="4"/>
    </row>
    <row r="21297" spans="1:1" x14ac:dyDescent="0.2">
      <c r="A21297" s="4"/>
    </row>
    <row r="21298" spans="1:1" x14ac:dyDescent="0.2">
      <c r="A21298" s="4"/>
    </row>
    <row r="21299" spans="1:1" x14ac:dyDescent="0.2">
      <c r="A21299" s="4"/>
    </row>
    <row r="21300" spans="1:1" x14ac:dyDescent="0.2">
      <c r="A21300" s="4"/>
    </row>
    <row r="21301" spans="1:1" x14ac:dyDescent="0.2">
      <c r="A21301" s="4"/>
    </row>
    <row r="21302" spans="1:1" x14ac:dyDescent="0.2">
      <c r="A21302" s="4"/>
    </row>
    <row r="21303" spans="1:1" x14ac:dyDescent="0.2">
      <c r="A21303" s="4"/>
    </row>
    <row r="21304" spans="1:1" x14ac:dyDescent="0.2">
      <c r="A21304" s="4"/>
    </row>
    <row r="21305" spans="1:1" x14ac:dyDescent="0.2">
      <c r="A21305" s="4"/>
    </row>
    <row r="21306" spans="1:1" x14ac:dyDescent="0.2">
      <c r="A21306" s="4"/>
    </row>
    <row r="21307" spans="1:1" x14ac:dyDescent="0.2">
      <c r="A21307" s="4"/>
    </row>
    <row r="21308" spans="1:1" x14ac:dyDescent="0.2">
      <c r="A21308" s="4"/>
    </row>
    <row r="21309" spans="1:1" x14ac:dyDescent="0.2">
      <c r="A21309" s="4"/>
    </row>
    <row r="21310" spans="1:1" x14ac:dyDescent="0.2">
      <c r="A21310" s="4"/>
    </row>
    <row r="21311" spans="1:1" x14ac:dyDescent="0.2">
      <c r="A21311" s="4"/>
    </row>
    <row r="21312" spans="1:1" x14ac:dyDescent="0.2">
      <c r="A21312" s="4"/>
    </row>
    <row r="21313" spans="1:1" x14ac:dyDescent="0.2">
      <c r="A21313" s="4"/>
    </row>
    <row r="21314" spans="1:1" x14ac:dyDescent="0.2">
      <c r="A21314" s="4"/>
    </row>
    <row r="21315" spans="1:1" x14ac:dyDescent="0.2">
      <c r="A21315" s="4"/>
    </row>
    <row r="21316" spans="1:1" x14ac:dyDescent="0.2">
      <c r="A21316" s="4"/>
    </row>
    <row r="21317" spans="1:1" x14ac:dyDescent="0.2">
      <c r="A21317" s="4"/>
    </row>
    <row r="21318" spans="1:1" x14ac:dyDescent="0.2">
      <c r="A21318" s="4"/>
    </row>
    <row r="21319" spans="1:1" x14ac:dyDescent="0.2">
      <c r="A21319" s="4"/>
    </row>
    <row r="21320" spans="1:1" x14ac:dyDescent="0.2">
      <c r="A21320" s="4"/>
    </row>
    <row r="21321" spans="1:1" x14ac:dyDescent="0.2">
      <c r="A21321" s="4"/>
    </row>
    <row r="21322" spans="1:1" x14ac:dyDescent="0.2">
      <c r="A21322" s="4"/>
    </row>
    <row r="21323" spans="1:1" x14ac:dyDescent="0.2">
      <c r="A21323" s="4"/>
    </row>
    <row r="21324" spans="1:1" x14ac:dyDescent="0.2">
      <c r="A21324" s="4"/>
    </row>
    <row r="21325" spans="1:1" x14ac:dyDescent="0.2">
      <c r="A21325" s="4"/>
    </row>
    <row r="21326" spans="1:1" x14ac:dyDescent="0.2">
      <c r="A21326" s="4"/>
    </row>
    <row r="21327" spans="1:1" x14ac:dyDescent="0.2">
      <c r="A21327" s="4"/>
    </row>
    <row r="21328" spans="1:1" x14ac:dyDescent="0.2">
      <c r="A21328" s="4"/>
    </row>
    <row r="21329" spans="1:1" x14ac:dyDescent="0.2">
      <c r="A21329" s="4"/>
    </row>
    <row r="21330" spans="1:1" x14ac:dyDescent="0.2">
      <c r="A21330" s="4"/>
    </row>
    <row r="21331" spans="1:1" x14ac:dyDescent="0.2">
      <c r="A21331" s="4"/>
    </row>
    <row r="21332" spans="1:1" x14ac:dyDescent="0.2">
      <c r="A21332" s="4"/>
    </row>
    <row r="21333" spans="1:1" x14ac:dyDescent="0.2">
      <c r="A21333" s="4"/>
    </row>
    <row r="21334" spans="1:1" x14ac:dyDescent="0.2">
      <c r="A21334" s="4"/>
    </row>
    <row r="21335" spans="1:1" x14ac:dyDescent="0.2">
      <c r="A21335" s="4"/>
    </row>
    <row r="21336" spans="1:1" x14ac:dyDescent="0.2">
      <c r="A21336" s="4"/>
    </row>
    <row r="21337" spans="1:1" x14ac:dyDescent="0.2">
      <c r="A21337" s="4"/>
    </row>
    <row r="21338" spans="1:1" x14ac:dyDescent="0.2">
      <c r="A21338" s="4"/>
    </row>
    <row r="21339" spans="1:1" x14ac:dyDescent="0.2">
      <c r="A21339" s="4"/>
    </row>
    <row r="21340" spans="1:1" x14ac:dyDescent="0.2">
      <c r="A21340" s="4"/>
    </row>
    <row r="21341" spans="1:1" x14ac:dyDescent="0.2">
      <c r="A21341" s="4"/>
    </row>
    <row r="21342" spans="1:1" x14ac:dyDescent="0.2">
      <c r="A21342" s="4"/>
    </row>
    <row r="21343" spans="1:1" x14ac:dyDescent="0.2">
      <c r="A21343" s="4"/>
    </row>
    <row r="21344" spans="1:1" x14ac:dyDescent="0.2">
      <c r="A21344" s="4"/>
    </row>
    <row r="21345" spans="1:1" x14ac:dyDescent="0.2">
      <c r="A21345" s="4"/>
    </row>
    <row r="21346" spans="1:1" x14ac:dyDescent="0.2">
      <c r="A21346" s="4"/>
    </row>
    <row r="21347" spans="1:1" x14ac:dyDescent="0.2">
      <c r="A21347" s="4"/>
    </row>
    <row r="21348" spans="1:1" x14ac:dyDescent="0.2">
      <c r="A21348" s="4"/>
    </row>
    <row r="21349" spans="1:1" x14ac:dyDescent="0.2">
      <c r="A21349" s="4"/>
    </row>
    <row r="21350" spans="1:1" x14ac:dyDescent="0.2">
      <c r="A21350" s="4"/>
    </row>
    <row r="21351" spans="1:1" x14ac:dyDescent="0.2">
      <c r="A21351" s="4"/>
    </row>
    <row r="21352" spans="1:1" x14ac:dyDescent="0.2">
      <c r="A21352" s="4"/>
    </row>
    <row r="21353" spans="1:1" x14ac:dyDescent="0.2">
      <c r="A21353" s="4"/>
    </row>
    <row r="21354" spans="1:1" x14ac:dyDescent="0.2">
      <c r="A21354" s="4"/>
    </row>
    <row r="21355" spans="1:1" x14ac:dyDescent="0.2">
      <c r="A21355" s="4"/>
    </row>
    <row r="21356" spans="1:1" x14ac:dyDescent="0.2">
      <c r="A21356" s="4"/>
    </row>
    <row r="21357" spans="1:1" x14ac:dyDescent="0.2">
      <c r="A21357" s="4"/>
    </row>
    <row r="21358" spans="1:1" x14ac:dyDescent="0.2">
      <c r="A21358" s="4"/>
    </row>
    <row r="21359" spans="1:1" x14ac:dyDescent="0.2">
      <c r="A21359" s="4"/>
    </row>
    <row r="21360" spans="1:1" x14ac:dyDescent="0.2">
      <c r="A21360" s="4"/>
    </row>
    <row r="21361" spans="1:1" x14ac:dyDescent="0.2">
      <c r="A21361" s="4"/>
    </row>
    <row r="21362" spans="1:1" x14ac:dyDescent="0.2">
      <c r="A21362" s="4"/>
    </row>
    <row r="21363" spans="1:1" x14ac:dyDescent="0.2">
      <c r="A21363" s="4"/>
    </row>
    <row r="21364" spans="1:1" x14ac:dyDescent="0.2">
      <c r="A21364" s="4"/>
    </row>
    <row r="21365" spans="1:1" x14ac:dyDescent="0.2">
      <c r="A21365" s="4"/>
    </row>
    <row r="21366" spans="1:1" x14ac:dyDescent="0.2">
      <c r="A21366" s="4"/>
    </row>
    <row r="21367" spans="1:1" x14ac:dyDescent="0.2">
      <c r="A21367" s="4"/>
    </row>
    <row r="21368" spans="1:1" x14ac:dyDescent="0.2">
      <c r="A21368" s="4"/>
    </row>
    <row r="21369" spans="1:1" x14ac:dyDescent="0.2">
      <c r="A21369" s="4"/>
    </row>
    <row r="21370" spans="1:1" x14ac:dyDescent="0.2">
      <c r="A21370" s="4"/>
    </row>
    <row r="21371" spans="1:1" x14ac:dyDescent="0.2">
      <c r="A21371" s="4"/>
    </row>
    <row r="21372" spans="1:1" x14ac:dyDescent="0.2">
      <c r="A21372" s="4"/>
    </row>
    <row r="21373" spans="1:1" x14ac:dyDescent="0.2">
      <c r="A21373" s="4"/>
    </row>
    <row r="21374" spans="1:1" x14ac:dyDescent="0.2">
      <c r="A21374" s="4"/>
    </row>
    <row r="21375" spans="1:1" x14ac:dyDescent="0.2">
      <c r="A21375" s="4"/>
    </row>
    <row r="21376" spans="1:1" x14ac:dyDescent="0.2">
      <c r="A21376" s="4"/>
    </row>
    <row r="21377" spans="1:1" x14ac:dyDescent="0.2">
      <c r="A21377" s="4"/>
    </row>
    <row r="21378" spans="1:1" x14ac:dyDescent="0.2">
      <c r="A21378" s="4"/>
    </row>
    <row r="21379" spans="1:1" x14ac:dyDescent="0.2">
      <c r="A21379" s="4"/>
    </row>
    <row r="21380" spans="1:1" x14ac:dyDescent="0.2">
      <c r="A21380" s="4"/>
    </row>
    <row r="21381" spans="1:1" x14ac:dyDescent="0.2">
      <c r="A21381" s="4"/>
    </row>
    <row r="21382" spans="1:1" x14ac:dyDescent="0.2">
      <c r="A21382" s="4"/>
    </row>
    <row r="21383" spans="1:1" x14ac:dyDescent="0.2">
      <c r="A21383" s="4"/>
    </row>
    <row r="21384" spans="1:1" x14ac:dyDescent="0.2">
      <c r="A21384" s="4"/>
    </row>
    <row r="21385" spans="1:1" x14ac:dyDescent="0.2">
      <c r="A21385" s="4"/>
    </row>
    <row r="21386" spans="1:1" x14ac:dyDescent="0.2">
      <c r="A21386" s="4"/>
    </row>
    <row r="21387" spans="1:1" x14ac:dyDescent="0.2">
      <c r="A21387" s="4"/>
    </row>
    <row r="21388" spans="1:1" x14ac:dyDescent="0.2">
      <c r="A21388" s="4"/>
    </row>
    <row r="21389" spans="1:1" x14ac:dyDescent="0.2">
      <c r="A21389" s="4"/>
    </row>
    <row r="21390" spans="1:1" x14ac:dyDescent="0.2">
      <c r="A21390" s="4"/>
    </row>
    <row r="21391" spans="1:1" x14ac:dyDescent="0.2">
      <c r="A21391" s="4"/>
    </row>
    <row r="21392" spans="1:1" x14ac:dyDescent="0.2">
      <c r="A21392" s="4"/>
    </row>
    <row r="21393" spans="1:1" x14ac:dyDescent="0.2">
      <c r="A21393" s="4"/>
    </row>
    <row r="21394" spans="1:1" x14ac:dyDescent="0.2">
      <c r="A21394" s="4"/>
    </row>
    <row r="21395" spans="1:1" x14ac:dyDescent="0.2">
      <c r="A21395" s="4"/>
    </row>
    <row r="21396" spans="1:1" x14ac:dyDescent="0.2">
      <c r="A21396" s="4"/>
    </row>
    <row r="21397" spans="1:1" x14ac:dyDescent="0.2">
      <c r="A21397" s="4"/>
    </row>
    <row r="21398" spans="1:1" x14ac:dyDescent="0.2">
      <c r="A21398" s="4"/>
    </row>
    <row r="21399" spans="1:1" x14ac:dyDescent="0.2">
      <c r="A21399" s="4"/>
    </row>
    <row r="21400" spans="1:1" x14ac:dyDescent="0.2">
      <c r="A21400" s="4"/>
    </row>
    <row r="21401" spans="1:1" x14ac:dyDescent="0.2">
      <c r="A21401" s="4"/>
    </row>
    <row r="21402" spans="1:1" x14ac:dyDescent="0.2">
      <c r="A21402" s="4"/>
    </row>
    <row r="21403" spans="1:1" x14ac:dyDescent="0.2">
      <c r="A21403" s="4"/>
    </row>
    <row r="21404" spans="1:1" x14ac:dyDescent="0.2">
      <c r="A21404" s="4"/>
    </row>
    <row r="21405" spans="1:1" x14ac:dyDescent="0.2">
      <c r="A21405" s="4"/>
    </row>
    <row r="21406" spans="1:1" x14ac:dyDescent="0.2">
      <c r="A21406" s="4"/>
    </row>
    <row r="21407" spans="1:1" x14ac:dyDescent="0.2">
      <c r="A21407" s="4"/>
    </row>
    <row r="21408" spans="1:1" x14ac:dyDescent="0.2">
      <c r="A21408" s="4"/>
    </row>
    <row r="21409" spans="1:1" x14ac:dyDescent="0.2">
      <c r="A21409" s="4"/>
    </row>
    <row r="21410" spans="1:1" x14ac:dyDescent="0.2">
      <c r="A21410" s="4"/>
    </row>
    <row r="21411" spans="1:1" x14ac:dyDescent="0.2">
      <c r="A21411" s="4"/>
    </row>
    <row r="21412" spans="1:1" x14ac:dyDescent="0.2">
      <c r="A21412" s="4"/>
    </row>
    <row r="21413" spans="1:1" x14ac:dyDescent="0.2">
      <c r="A21413" s="4"/>
    </row>
    <row r="21414" spans="1:1" x14ac:dyDescent="0.2">
      <c r="A21414" s="4"/>
    </row>
    <row r="21415" spans="1:1" x14ac:dyDescent="0.2">
      <c r="A21415" s="4"/>
    </row>
    <row r="21416" spans="1:1" x14ac:dyDescent="0.2">
      <c r="A21416" s="4"/>
    </row>
    <row r="21417" spans="1:1" x14ac:dyDescent="0.2">
      <c r="A21417" s="4"/>
    </row>
    <row r="21418" spans="1:1" x14ac:dyDescent="0.2">
      <c r="A21418" s="4"/>
    </row>
    <row r="21419" spans="1:1" x14ac:dyDescent="0.2">
      <c r="A21419" s="4"/>
    </row>
    <row r="21420" spans="1:1" x14ac:dyDescent="0.2">
      <c r="A21420" s="4"/>
    </row>
    <row r="21421" spans="1:1" x14ac:dyDescent="0.2">
      <c r="A21421" s="4"/>
    </row>
    <row r="21422" spans="1:1" x14ac:dyDescent="0.2">
      <c r="A21422" s="4"/>
    </row>
    <row r="21423" spans="1:1" x14ac:dyDescent="0.2">
      <c r="A21423" s="4"/>
    </row>
    <row r="21424" spans="1:1" x14ac:dyDescent="0.2">
      <c r="A21424" s="4"/>
    </row>
    <row r="21425" spans="1:1" x14ac:dyDescent="0.2">
      <c r="A21425" s="4"/>
    </row>
    <row r="21426" spans="1:1" x14ac:dyDescent="0.2">
      <c r="A21426" s="4"/>
    </row>
    <row r="21427" spans="1:1" x14ac:dyDescent="0.2">
      <c r="A21427" s="4"/>
    </row>
    <row r="21428" spans="1:1" x14ac:dyDescent="0.2">
      <c r="A21428" s="4"/>
    </row>
    <row r="21429" spans="1:1" x14ac:dyDescent="0.2">
      <c r="A21429" s="4"/>
    </row>
    <row r="21430" spans="1:1" x14ac:dyDescent="0.2">
      <c r="A21430" s="4"/>
    </row>
    <row r="21431" spans="1:1" x14ac:dyDescent="0.2">
      <c r="A21431" s="4"/>
    </row>
    <row r="21432" spans="1:1" x14ac:dyDescent="0.2">
      <c r="A21432" s="4"/>
    </row>
    <row r="21433" spans="1:1" x14ac:dyDescent="0.2">
      <c r="A21433" s="4"/>
    </row>
    <row r="21434" spans="1:1" x14ac:dyDescent="0.2">
      <c r="A21434" s="4"/>
    </row>
    <row r="21435" spans="1:1" x14ac:dyDescent="0.2">
      <c r="A21435" s="4"/>
    </row>
    <row r="21436" spans="1:1" x14ac:dyDescent="0.2">
      <c r="A21436" s="4"/>
    </row>
    <row r="21437" spans="1:1" x14ac:dyDescent="0.2">
      <c r="A21437" s="4"/>
    </row>
    <row r="21438" spans="1:1" x14ac:dyDescent="0.2">
      <c r="A21438" s="4"/>
    </row>
    <row r="21439" spans="1:1" x14ac:dyDescent="0.2">
      <c r="A21439" s="4"/>
    </row>
    <row r="21440" spans="1:1" x14ac:dyDescent="0.2">
      <c r="A21440" s="4"/>
    </row>
    <row r="21441" spans="1:1" x14ac:dyDescent="0.2">
      <c r="A21441" s="4"/>
    </row>
    <row r="21442" spans="1:1" x14ac:dyDescent="0.2">
      <c r="A21442" s="4"/>
    </row>
    <row r="21443" spans="1:1" x14ac:dyDescent="0.2">
      <c r="A21443" s="4"/>
    </row>
    <row r="21444" spans="1:1" x14ac:dyDescent="0.2">
      <c r="A21444" s="4"/>
    </row>
    <row r="21445" spans="1:1" x14ac:dyDescent="0.2">
      <c r="A21445" s="4"/>
    </row>
    <row r="21446" spans="1:1" x14ac:dyDescent="0.2">
      <c r="A21446" s="4"/>
    </row>
    <row r="21447" spans="1:1" x14ac:dyDescent="0.2">
      <c r="A21447" s="4"/>
    </row>
    <row r="21448" spans="1:1" x14ac:dyDescent="0.2">
      <c r="A21448" s="4"/>
    </row>
    <row r="21449" spans="1:1" x14ac:dyDescent="0.2">
      <c r="A21449" s="4"/>
    </row>
    <row r="21450" spans="1:1" x14ac:dyDescent="0.2">
      <c r="A21450" s="4"/>
    </row>
    <row r="21451" spans="1:1" x14ac:dyDescent="0.2">
      <c r="A21451" s="4"/>
    </row>
    <row r="21452" spans="1:1" x14ac:dyDescent="0.2">
      <c r="A21452" s="4"/>
    </row>
    <row r="21453" spans="1:1" x14ac:dyDescent="0.2">
      <c r="A21453" s="4"/>
    </row>
    <row r="21454" spans="1:1" x14ac:dyDescent="0.2">
      <c r="A21454" s="4"/>
    </row>
    <row r="21455" spans="1:1" x14ac:dyDescent="0.2">
      <c r="A21455" s="4"/>
    </row>
    <row r="21456" spans="1:1" x14ac:dyDescent="0.2">
      <c r="A21456" s="4"/>
    </row>
    <row r="21457" spans="1:1" x14ac:dyDescent="0.2">
      <c r="A21457" s="4"/>
    </row>
    <row r="21458" spans="1:1" x14ac:dyDescent="0.2">
      <c r="A21458" s="4"/>
    </row>
    <row r="21459" spans="1:1" x14ac:dyDescent="0.2">
      <c r="A21459" s="4"/>
    </row>
    <row r="21460" spans="1:1" x14ac:dyDescent="0.2">
      <c r="A21460" s="4"/>
    </row>
    <row r="21461" spans="1:1" x14ac:dyDescent="0.2">
      <c r="A21461" s="4"/>
    </row>
    <row r="21462" spans="1:1" x14ac:dyDescent="0.2">
      <c r="A21462" s="4"/>
    </row>
    <row r="21463" spans="1:1" x14ac:dyDescent="0.2">
      <c r="A21463" s="4"/>
    </row>
    <row r="21464" spans="1:1" x14ac:dyDescent="0.2">
      <c r="A21464" s="4"/>
    </row>
    <row r="21465" spans="1:1" x14ac:dyDescent="0.2">
      <c r="A21465" s="4"/>
    </row>
    <row r="21466" spans="1:1" x14ac:dyDescent="0.2">
      <c r="A21466" s="4"/>
    </row>
    <row r="21467" spans="1:1" x14ac:dyDescent="0.2">
      <c r="A21467" s="4"/>
    </row>
    <row r="21468" spans="1:1" x14ac:dyDescent="0.2">
      <c r="A21468" s="4"/>
    </row>
    <row r="21469" spans="1:1" x14ac:dyDescent="0.2">
      <c r="A21469" s="4"/>
    </row>
    <row r="21470" spans="1:1" x14ac:dyDescent="0.2">
      <c r="A21470" s="4"/>
    </row>
    <row r="21471" spans="1:1" x14ac:dyDescent="0.2">
      <c r="A21471" s="4"/>
    </row>
    <row r="21472" spans="1:1" x14ac:dyDescent="0.2">
      <c r="A21472" s="4"/>
    </row>
    <row r="21473" spans="1:1" x14ac:dyDescent="0.2">
      <c r="A21473" s="4"/>
    </row>
    <row r="21474" spans="1:1" x14ac:dyDescent="0.2">
      <c r="A21474" s="4"/>
    </row>
    <row r="21475" spans="1:1" x14ac:dyDescent="0.2">
      <c r="A21475" s="4"/>
    </row>
    <row r="21476" spans="1:1" x14ac:dyDescent="0.2">
      <c r="A21476" s="4"/>
    </row>
    <row r="21477" spans="1:1" x14ac:dyDescent="0.2">
      <c r="A21477" s="4"/>
    </row>
    <row r="21478" spans="1:1" x14ac:dyDescent="0.2">
      <c r="A21478" s="4"/>
    </row>
    <row r="21479" spans="1:1" x14ac:dyDescent="0.2">
      <c r="A21479" s="4"/>
    </row>
    <row r="21480" spans="1:1" x14ac:dyDescent="0.2">
      <c r="A21480" s="4"/>
    </row>
    <row r="21481" spans="1:1" x14ac:dyDescent="0.2">
      <c r="A21481" s="4"/>
    </row>
    <row r="21482" spans="1:1" x14ac:dyDescent="0.2">
      <c r="A21482" s="4"/>
    </row>
    <row r="21483" spans="1:1" x14ac:dyDescent="0.2">
      <c r="A21483" s="4"/>
    </row>
    <row r="21484" spans="1:1" x14ac:dyDescent="0.2">
      <c r="A21484" s="4"/>
    </row>
    <row r="21485" spans="1:1" x14ac:dyDescent="0.2">
      <c r="A21485" s="4"/>
    </row>
    <row r="21486" spans="1:1" x14ac:dyDescent="0.2">
      <c r="A21486" s="4"/>
    </row>
    <row r="21487" spans="1:1" x14ac:dyDescent="0.2">
      <c r="A21487" s="4"/>
    </row>
    <row r="21488" spans="1:1" x14ac:dyDescent="0.2">
      <c r="A21488" s="4"/>
    </row>
    <row r="21489" spans="1:1" x14ac:dyDescent="0.2">
      <c r="A21489" s="4"/>
    </row>
    <row r="21490" spans="1:1" x14ac:dyDescent="0.2">
      <c r="A21490" s="4"/>
    </row>
    <row r="21491" spans="1:1" x14ac:dyDescent="0.2">
      <c r="A21491" s="4"/>
    </row>
    <row r="21492" spans="1:1" x14ac:dyDescent="0.2">
      <c r="A21492" s="4"/>
    </row>
    <row r="21493" spans="1:1" x14ac:dyDescent="0.2">
      <c r="A21493" s="4"/>
    </row>
    <row r="21494" spans="1:1" x14ac:dyDescent="0.2">
      <c r="A21494" s="4"/>
    </row>
    <row r="21495" spans="1:1" x14ac:dyDescent="0.2">
      <c r="A21495" s="4"/>
    </row>
    <row r="21496" spans="1:1" x14ac:dyDescent="0.2">
      <c r="A21496" s="4"/>
    </row>
    <row r="21497" spans="1:1" x14ac:dyDescent="0.2">
      <c r="A21497" s="4"/>
    </row>
    <row r="21498" spans="1:1" x14ac:dyDescent="0.2">
      <c r="A21498" s="4"/>
    </row>
    <row r="21499" spans="1:1" x14ac:dyDescent="0.2">
      <c r="A21499" s="4"/>
    </row>
    <row r="21500" spans="1:1" x14ac:dyDescent="0.2">
      <c r="A21500" s="4"/>
    </row>
    <row r="21501" spans="1:1" x14ac:dyDescent="0.2">
      <c r="A21501" s="4"/>
    </row>
    <row r="21502" spans="1:1" x14ac:dyDescent="0.2">
      <c r="A21502" s="4"/>
    </row>
    <row r="21503" spans="1:1" x14ac:dyDescent="0.2">
      <c r="A21503" s="4"/>
    </row>
    <row r="21504" spans="1:1" x14ac:dyDescent="0.2">
      <c r="A21504" s="4"/>
    </row>
    <row r="21505" spans="1:1" x14ac:dyDescent="0.2">
      <c r="A21505" s="4"/>
    </row>
    <row r="21506" spans="1:1" x14ac:dyDescent="0.2">
      <c r="A21506" s="4"/>
    </row>
    <row r="21507" spans="1:1" x14ac:dyDescent="0.2">
      <c r="A21507" s="4"/>
    </row>
    <row r="21508" spans="1:1" x14ac:dyDescent="0.2">
      <c r="A21508" s="4"/>
    </row>
    <row r="21509" spans="1:1" x14ac:dyDescent="0.2">
      <c r="A21509" s="4"/>
    </row>
    <row r="21510" spans="1:1" x14ac:dyDescent="0.2">
      <c r="A21510" s="4"/>
    </row>
    <row r="21511" spans="1:1" x14ac:dyDescent="0.2">
      <c r="A21511" s="4"/>
    </row>
    <row r="21512" spans="1:1" x14ac:dyDescent="0.2">
      <c r="A21512" s="4"/>
    </row>
    <row r="21513" spans="1:1" x14ac:dyDescent="0.2">
      <c r="A21513" s="4"/>
    </row>
    <row r="21514" spans="1:1" x14ac:dyDescent="0.2">
      <c r="A21514" s="4"/>
    </row>
    <row r="21515" spans="1:1" x14ac:dyDescent="0.2">
      <c r="A21515" s="4"/>
    </row>
    <row r="21516" spans="1:1" x14ac:dyDescent="0.2">
      <c r="A21516" s="4"/>
    </row>
    <row r="21517" spans="1:1" x14ac:dyDescent="0.2">
      <c r="A21517" s="4"/>
    </row>
    <row r="21518" spans="1:1" x14ac:dyDescent="0.2">
      <c r="A21518" s="4"/>
    </row>
    <row r="21519" spans="1:1" x14ac:dyDescent="0.2">
      <c r="A21519" s="4"/>
    </row>
    <row r="21520" spans="1:1" x14ac:dyDescent="0.2">
      <c r="A21520" s="4"/>
    </row>
    <row r="21521" spans="1:1" x14ac:dyDescent="0.2">
      <c r="A21521" s="4"/>
    </row>
    <row r="21522" spans="1:1" x14ac:dyDescent="0.2">
      <c r="A21522" s="4"/>
    </row>
    <row r="21523" spans="1:1" x14ac:dyDescent="0.2">
      <c r="A21523" s="4"/>
    </row>
    <row r="21524" spans="1:1" x14ac:dyDescent="0.2">
      <c r="A21524" s="4"/>
    </row>
    <row r="21525" spans="1:1" x14ac:dyDescent="0.2">
      <c r="A21525" s="4"/>
    </row>
    <row r="21526" spans="1:1" x14ac:dyDescent="0.2">
      <c r="A21526" s="4"/>
    </row>
    <row r="21527" spans="1:1" x14ac:dyDescent="0.2">
      <c r="A21527" s="4"/>
    </row>
    <row r="21528" spans="1:1" x14ac:dyDescent="0.2">
      <c r="A21528" s="4"/>
    </row>
    <row r="21529" spans="1:1" x14ac:dyDescent="0.2">
      <c r="A21529" s="4"/>
    </row>
    <row r="21530" spans="1:1" x14ac:dyDescent="0.2">
      <c r="A21530" s="4"/>
    </row>
    <row r="21531" spans="1:1" x14ac:dyDescent="0.2">
      <c r="A21531" s="4"/>
    </row>
    <row r="21532" spans="1:1" x14ac:dyDescent="0.2">
      <c r="A21532" s="4"/>
    </row>
    <row r="21533" spans="1:1" x14ac:dyDescent="0.2">
      <c r="A21533" s="4"/>
    </row>
    <row r="21534" spans="1:1" x14ac:dyDescent="0.2">
      <c r="A21534" s="4"/>
    </row>
    <row r="21535" spans="1:1" x14ac:dyDescent="0.2">
      <c r="A21535" s="4"/>
    </row>
    <row r="21536" spans="1:1" x14ac:dyDescent="0.2">
      <c r="A21536" s="4"/>
    </row>
    <row r="21537" spans="1:1" x14ac:dyDescent="0.2">
      <c r="A21537" s="4"/>
    </row>
    <row r="21538" spans="1:1" x14ac:dyDescent="0.2">
      <c r="A21538" s="4"/>
    </row>
    <row r="21539" spans="1:1" x14ac:dyDescent="0.2">
      <c r="A21539" s="4"/>
    </row>
    <row r="21540" spans="1:1" x14ac:dyDescent="0.2">
      <c r="A21540" s="4"/>
    </row>
    <row r="21541" spans="1:1" x14ac:dyDescent="0.2">
      <c r="A21541" s="4"/>
    </row>
    <row r="21542" spans="1:1" x14ac:dyDescent="0.2">
      <c r="A21542" s="4"/>
    </row>
    <row r="21543" spans="1:1" x14ac:dyDescent="0.2">
      <c r="A21543" s="4"/>
    </row>
    <row r="21544" spans="1:1" x14ac:dyDescent="0.2">
      <c r="A21544" s="4"/>
    </row>
    <row r="21545" spans="1:1" x14ac:dyDescent="0.2">
      <c r="A21545" s="4"/>
    </row>
    <row r="21546" spans="1:1" x14ac:dyDescent="0.2">
      <c r="A21546" s="4"/>
    </row>
    <row r="21547" spans="1:1" x14ac:dyDescent="0.2">
      <c r="A21547" s="4"/>
    </row>
    <row r="21548" spans="1:1" x14ac:dyDescent="0.2">
      <c r="A21548" s="4"/>
    </row>
    <row r="21549" spans="1:1" x14ac:dyDescent="0.2">
      <c r="A21549" s="4"/>
    </row>
    <row r="21550" spans="1:1" x14ac:dyDescent="0.2">
      <c r="A21550" s="4"/>
    </row>
    <row r="21551" spans="1:1" x14ac:dyDescent="0.2">
      <c r="A21551" s="4"/>
    </row>
    <row r="21552" spans="1:1" x14ac:dyDescent="0.2">
      <c r="A21552" s="4"/>
    </row>
    <row r="21553" spans="1:1" x14ac:dyDescent="0.2">
      <c r="A21553" s="4"/>
    </row>
    <row r="21554" spans="1:1" x14ac:dyDescent="0.2">
      <c r="A21554" s="4"/>
    </row>
    <row r="21555" spans="1:1" x14ac:dyDescent="0.2">
      <c r="A21555" s="4"/>
    </row>
    <row r="21556" spans="1:1" x14ac:dyDescent="0.2">
      <c r="A21556" s="4"/>
    </row>
    <row r="21557" spans="1:1" x14ac:dyDescent="0.2">
      <c r="A21557" s="4"/>
    </row>
    <row r="21558" spans="1:1" x14ac:dyDescent="0.2">
      <c r="A21558" s="4"/>
    </row>
    <row r="21559" spans="1:1" x14ac:dyDescent="0.2">
      <c r="A21559" s="4"/>
    </row>
    <row r="21560" spans="1:1" x14ac:dyDescent="0.2">
      <c r="A21560" s="4"/>
    </row>
    <row r="21561" spans="1:1" x14ac:dyDescent="0.2">
      <c r="A21561" s="4"/>
    </row>
    <row r="21562" spans="1:1" x14ac:dyDescent="0.2">
      <c r="A21562" s="4"/>
    </row>
    <row r="21563" spans="1:1" x14ac:dyDescent="0.2">
      <c r="A21563" s="4"/>
    </row>
    <row r="21564" spans="1:1" x14ac:dyDescent="0.2">
      <c r="A21564" s="4"/>
    </row>
    <row r="21565" spans="1:1" x14ac:dyDescent="0.2">
      <c r="A21565" s="4"/>
    </row>
    <row r="21566" spans="1:1" x14ac:dyDescent="0.2">
      <c r="A21566" s="4"/>
    </row>
    <row r="21567" spans="1:1" x14ac:dyDescent="0.2">
      <c r="A21567" s="4"/>
    </row>
    <row r="21568" spans="1:1" x14ac:dyDescent="0.2">
      <c r="A21568" s="4"/>
    </row>
    <row r="21569" spans="1:1" x14ac:dyDescent="0.2">
      <c r="A21569" s="4"/>
    </row>
    <row r="21570" spans="1:1" x14ac:dyDescent="0.2">
      <c r="A21570" s="4"/>
    </row>
    <row r="21571" spans="1:1" x14ac:dyDescent="0.2">
      <c r="A21571" s="4"/>
    </row>
    <row r="21572" spans="1:1" x14ac:dyDescent="0.2">
      <c r="A21572" s="4"/>
    </row>
    <row r="21573" spans="1:1" x14ac:dyDescent="0.2">
      <c r="A21573" s="4"/>
    </row>
    <row r="21574" spans="1:1" x14ac:dyDescent="0.2">
      <c r="A21574" s="4"/>
    </row>
    <row r="21575" spans="1:1" x14ac:dyDescent="0.2">
      <c r="A21575" s="4"/>
    </row>
    <row r="21576" spans="1:1" x14ac:dyDescent="0.2">
      <c r="A21576" s="4"/>
    </row>
    <row r="21577" spans="1:1" x14ac:dyDescent="0.2">
      <c r="A21577" s="4"/>
    </row>
    <row r="21578" spans="1:1" x14ac:dyDescent="0.2">
      <c r="A21578" s="4"/>
    </row>
    <row r="21579" spans="1:1" x14ac:dyDescent="0.2">
      <c r="A21579" s="4"/>
    </row>
    <row r="21580" spans="1:1" x14ac:dyDescent="0.2">
      <c r="A21580" s="4"/>
    </row>
    <row r="21581" spans="1:1" x14ac:dyDescent="0.2">
      <c r="A21581" s="4"/>
    </row>
    <row r="21582" spans="1:1" x14ac:dyDescent="0.2">
      <c r="A21582" s="4"/>
    </row>
    <row r="21583" spans="1:1" x14ac:dyDescent="0.2">
      <c r="A21583" s="4"/>
    </row>
    <row r="21584" spans="1:1" x14ac:dyDescent="0.2">
      <c r="A21584" s="4"/>
    </row>
    <row r="21585" spans="1:1" x14ac:dyDescent="0.2">
      <c r="A21585" s="4"/>
    </row>
    <row r="21586" spans="1:1" x14ac:dyDescent="0.2">
      <c r="A21586" s="4"/>
    </row>
    <row r="21587" spans="1:1" x14ac:dyDescent="0.2">
      <c r="A21587" s="4"/>
    </row>
    <row r="21588" spans="1:1" x14ac:dyDescent="0.2">
      <c r="A21588" s="4"/>
    </row>
    <row r="21589" spans="1:1" x14ac:dyDescent="0.2">
      <c r="A21589" s="4"/>
    </row>
    <row r="21590" spans="1:1" x14ac:dyDescent="0.2">
      <c r="A21590" s="4"/>
    </row>
    <row r="21591" spans="1:1" x14ac:dyDescent="0.2">
      <c r="A21591" s="4"/>
    </row>
    <row r="21592" spans="1:1" x14ac:dyDescent="0.2">
      <c r="A21592" s="4"/>
    </row>
    <row r="21593" spans="1:1" x14ac:dyDescent="0.2">
      <c r="A21593" s="4"/>
    </row>
    <row r="21594" spans="1:1" x14ac:dyDescent="0.2">
      <c r="A21594" s="4"/>
    </row>
    <row r="21595" spans="1:1" x14ac:dyDescent="0.2">
      <c r="A21595" s="4"/>
    </row>
    <row r="21596" spans="1:1" x14ac:dyDescent="0.2">
      <c r="A21596" s="4"/>
    </row>
    <row r="21597" spans="1:1" x14ac:dyDescent="0.2">
      <c r="A21597" s="4"/>
    </row>
    <row r="21598" spans="1:1" x14ac:dyDescent="0.2">
      <c r="A21598" s="4"/>
    </row>
    <row r="21599" spans="1:1" x14ac:dyDescent="0.2">
      <c r="A21599" s="4"/>
    </row>
    <row r="21600" spans="1:1" x14ac:dyDescent="0.2">
      <c r="A21600" s="4"/>
    </row>
    <row r="21601" spans="1:1" x14ac:dyDescent="0.2">
      <c r="A21601" s="4"/>
    </row>
    <row r="21602" spans="1:1" x14ac:dyDescent="0.2">
      <c r="A21602" s="4"/>
    </row>
    <row r="21603" spans="1:1" x14ac:dyDescent="0.2">
      <c r="A21603" s="4"/>
    </row>
    <row r="21604" spans="1:1" x14ac:dyDescent="0.2">
      <c r="A21604" s="4"/>
    </row>
    <row r="21605" spans="1:1" x14ac:dyDescent="0.2">
      <c r="A21605" s="4"/>
    </row>
    <row r="21606" spans="1:1" x14ac:dyDescent="0.2">
      <c r="A21606" s="4"/>
    </row>
    <row r="21607" spans="1:1" x14ac:dyDescent="0.2">
      <c r="A21607" s="4"/>
    </row>
    <row r="21608" spans="1:1" x14ac:dyDescent="0.2">
      <c r="A21608" s="4"/>
    </row>
    <row r="21609" spans="1:1" x14ac:dyDescent="0.2">
      <c r="A21609" s="4"/>
    </row>
    <row r="21610" spans="1:1" x14ac:dyDescent="0.2">
      <c r="A21610" s="4"/>
    </row>
    <row r="21611" spans="1:1" x14ac:dyDescent="0.2">
      <c r="A21611" s="4"/>
    </row>
    <row r="21612" spans="1:1" x14ac:dyDescent="0.2">
      <c r="A21612" s="4"/>
    </row>
    <row r="21613" spans="1:1" x14ac:dyDescent="0.2">
      <c r="A21613" s="4"/>
    </row>
    <row r="21614" spans="1:1" x14ac:dyDescent="0.2">
      <c r="A21614" s="4"/>
    </row>
    <row r="21615" spans="1:1" x14ac:dyDescent="0.2">
      <c r="A21615" s="4"/>
    </row>
    <row r="21616" spans="1:1" x14ac:dyDescent="0.2">
      <c r="A21616" s="4"/>
    </row>
    <row r="21617" spans="1:1" x14ac:dyDescent="0.2">
      <c r="A21617" s="4"/>
    </row>
    <row r="21618" spans="1:1" x14ac:dyDescent="0.2">
      <c r="A21618" s="4"/>
    </row>
    <row r="21619" spans="1:1" x14ac:dyDescent="0.2">
      <c r="A21619" s="4"/>
    </row>
    <row r="21620" spans="1:1" x14ac:dyDescent="0.2">
      <c r="A21620" s="4"/>
    </row>
    <row r="21621" spans="1:1" x14ac:dyDescent="0.2">
      <c r="A21621" s="4"/>
    </row>
    <row r="21622" spans="1:1" x14ac:dyDescent="0.2">
      <c r="A21622" s="4"/>
    </row>
    <row r="21623" spans="1:1" x14ac:dyDescent="0.2">
      <c r="A21623" s="4"/>
    </row>
    <row r="21624" spans="1:1" x14ac:dyDescent="0.2">
      <c r="A21624" s="4"/>
    </row>
    <row r="21625" spans="1:1" x14ac:dyDescent="0.2">
      <c r="A21625" s="4"/>
    </row>
    <row r="21626" spans="1:1" x14ac:dyDescent="0.2">
      <c r="A21626" s="4"/>
    </row>
    <row r="21627" spans="1:1" x14ac:dyDescent="0.2">
      <c r="A21627" s="4"/>
    </row>
    <row r="21628" spans="1:1" x14ac:dyDescent="0.2">
      <c r="A21628" s="4"/>
    </row>
    <row r="21629" spans="1:1" x14ac:dyDescent="0.2">
      <c r="A21629" s="4"/>
    </row>
    <row r="21630" spans="1:1" x14ac:dyDescent="0.2">
      <c r="A21630" s="4"/>
    </row>
    <row r="21631" spans="1:1" x14ac:dyDescent="0.2">
      <c r="A21631" s="4"/>
    </row>
    <row r="21632" spans="1:1" x14ac:dyDescent="0.2">
      <c r="A21632" s="4"/>
    </row>
    <row r="21633" spans="1:1" x14ac:dyDescent="0.2">
      <c r="A21633" s="4"/>
    </row>
    <row r="21634" spans="1:1" x14ac:dyDescent="0.2">
      <c r="A21634" s="4"/>
    </row>
    <row r="21635" spans="1:1" x14ac:dyDescent="0.2">
      <c r="A21635" s="4"/>
    </row>
    <row r="21636" spans="1:1" x14ac:dyDescent="0.2">
      <c r="A21636" s="4"/>
    </row>
    <row r="21637" spans="1:1" x14ac:dyDescent="0.2">
      <c r="A21637" s="4"/>
    </row>
    <row r="21638" spans="1:1" x14ac:dyDescent="0.2">
      <c r="A21638" s="4"/>
    </row>
    <row r="21639" spans="1:1" x14ac:dyDescent="0.2">
      <c r="A21639" s="4"/>
    </row>
    <row r="21640" spans="1:1" x14ac:dyDescent="0.2">
      <c r="A21640" s="4"/>
    </row>
    <row r="21641" spans="1:1" x14ac:dyDescent="0.2">
      <c r="A21641" s="4"/>
    </row>
    <row r="21642" spans="1:1" x14ac:dyDescent="0.2">
      <c r="A21642" s="4"/>
    </row>
    <row r="21643" spans="1:1" x14ac:dyDescent="0.2">
      <c r="A21643" s="4"/>
    </row>
    <row r="21644" spans="1:1" x14ac:dyDescent="0.2">
      <c r="A21644" s="4"/>
    </row>
    <row r="21645" spans="1:1" x14ac:dyDescent="0.2">
      <c r="A21645" s="4"/>
    </row>
    <row r="21646" spans="1:1" x14ac:dyDescent="0.2">
      <c r="A21646" s="4"/>
    </row>
    <row r="21647" spans="1:1" x14ac:dyDescent="0.2">
      <c r="A21647" s="4"/>
    </row>
    <row r="21648" spans="1:1" x14ac:dyDescent="0.2">
      <c r="A21648" s="4"/>
    </row>
    <row r="21649" spans="1:1" x14ac:dyDescent="0.2">
      <c r="A21649" s="4"/>
    </row>
    <row r="21650" spans="1:1" x14ac:dyDescent="0.2">
      <c r="A21650" s="4"/>
    </row>
    <row r="21651" spans="1:1" x14ac:dyDescent="0.2">
      <c r="A21651" s="4"/>
    </row>
    <row r="21652" spans="1:1" x14ac:dyDescent="0.2">
      <c r="A21652" s="4"/>
    </row>
    <row r="21653" spans="1:1" x14ac:dyDescent="0.2">
      <c r="A21653" s="4"/>
    </row>
    <row r="21654" spans="1:1" x14ac:dyDescent="0.2">
      <c r="A21654" s="4"/>
    </row>
    <row r="21655" spans="1:1" x14ac:dyDescent="0.2">
      <c r="A21655" s="4"/>
    </row>
    <row r="21656" spans="1:1" x14ac:dyDescent="0.2">
      <c r="A21656" s="4"/>
    </row>
    <row r="21657" spans="1:1" x14ac:dyDescent="0.2">
      <c r="A21657" s="4"/>
    </row>
    <row r="21658" spans="1:1" x14ac:dyDescent="0.2">
      <c r="A21658" s="4"/>
    </row>
    <row r="21659" spans="1:1" x14ac:dyDescent="0.2">
      <c r="A21659" s="4"/>
    </row>
    <row r="21660" spans="1:1" x14ac:dyDescent="0.2">
      <c r="A21660" s="4"/>
    </row>
    <row r="21661" spans="1:1" x14ac:dyDescent="0.2">
      <c r="A21661" s="4"/>
    </row>
    <row r="21662" spans="1:1" x14ac:dyDescent="0.2">
      <c r="A21662" s="4"/>
    </row>
    <row r="21663" spans="1:1" x14ac:dyDescent="0.2">
      <c r="A21663" s="4"/>
    </row>
    <row r="21664" spans="1:1" x14ac:dyDescent="0.2">
      <c r="A21664" s="4"/>
    </row>
    <row r="21665" spans="1:1" x14ac:dyDescent="0.2">
      <c r="A21665" s="4"/>
    </row>
    <row r="21666" spans="1:1" x14ac:dyDescent="0.2">
      <c r="A21666" s="4"/>
    </row>
    <row r="21667" spans="1:1" x14ac:dyDescent="0.2">
      <c r="A21667" s="4"/>
    </row>
    <row r="21668" spans="1:1" x14ac:dyDescent="0.2">
      <c r="A21668" s="4"/>
    </row>
    <row r="21669" spans="1:1" x14ac:dyDescent="0.2">
      <c r="A21669" s="4"/>
    </row>
    <row r="21670" spans="1:1" x14ac:dyDescent="0.2">
      <c r="A21670" s="4"/>
    </row>
    <row r="21671" spans="1:1" x14ac:dyDescent="0.2">
      <c r="A21671" s="4"/>
    </row>
    <row r="21672" spans="1:1" x14ac:dyDescent="0.2">
      <c r="A21672" s="4"/>
    </row>
    <row r="21673" spans="1:1" x14ac:dyDescent="0.2">
      <c r="A21673" s="4"/>
    </row>
    <row r="21674" spans="1:1" x14ac:dyDescent="0.2">
      <c r="A21674" s="4"/>
    </row>
    <row r="21675" spans="1:1" x14ac:dyDescent="0.2">
      <c r="A21675" s="4"/>
    </row>
    <row r="21676" spans="1:1" x14ac:dyDescent="0.2">
      <c r="A21676" s="4"/>
    </row>
    <row r="21677" spans="1:1" x14ac:dyDescent="0.2">
      <c r="A21677" s="4"/>
    </row>
    <row r="21678" spans="1:1" x14ac:dyDescent="0.2">
      <c r="A21678" s="4"/>
    </row>
    <row r="21679" spans="1:1" x14ac:dyDescent="0.2">
      <c r="A21679" s="4"/>
    </row>
    <row r="21680" spans="1:1" x14ac:dyDescent="0.2">
      <c r="A21680" s="4"/>
    </row>
    <row r="21681" spans="1:1" x14ac:dyDescent="0.2">
      <c r="A21681" s="4"/>
    </row>
    <row r="21682" spans="1:1" x14ac:dyDescent="0.2">
      <c r="A21682" s="4"/>
    </row>
    <row r="21683" spans="1:1" x14ac:dyDescent="0.2">
      <c r="A21683" s="4"/>
    </row>
    <row r="21684" spans="1:1" x14ac:dyDescent="0.2">
      <c r="A21684" s="4"/>
    </row>
    <row r="21685" spans="1:1" x14ac:dyDescent="0.2">
      <c r="A21685" s="4"/>
    </row>
    <row r="21686" spans="1:1" x14ac:dyDescent="0.2">
      <c r="A21686" s="4"/>
    </row>
    <row r="21687" spans="1:1" x14ac:dyDescent="0.2">
      <c r="A21687" s="4"/>
    </row>
    <row r="21688" spans="1:1" x14ac:dyDescent="0.2">
      <c r="A21688" s="4"/>
    </row>
    <row r="21689" spans="1:1" x14ac:dyDescent="0.2">
      <c r="A21689" s="4"/>
    </row>
    <row r="21690" spans="1:1" x14ac:dyDescent="0.2">
      <c r="A21690" s="4"/>
    </row>
    <row r="21691" spans="1:1" x14ac:dyDescent="0.2">
      <c r="A21691" s="4"/>
    </row>
    <row r="21692" spans="1:1" x14ac:dyDescent="0.2">
      <c r="A21692" s="4"/>
    </row>
    <row r="21693" spans="1:1" x14ac:dyDescent="0.2">
      <c r="A21693" s="4"/>
    </row>
    <row r="21694" spans="1:1" x14ac:dyDescent="0.2">
      <c r="A21694" s="4"/>
    </row>
    <row r="21695" spans="1:1" x14ac:dyDescent="0.2">
      <c r="A21695" s="4"/>
    </row>
    <row r="21696" spans="1:1" x14ac:dyDescent="0.2">
      <c r="A21696" s="4"/>
    </row>
    <row r="21697" spans="1:1" x14ac:dyDescent="0.2">
      <c r="A21697" s="4"/>
    </row>
    <row r="21698" spans="1:1" x14ac:dyDescent="0.2">
      <c r="A21698" s="4"/>
    </row>
    <row r="21699" spans="1:1" x14ac:dyDescent="0.2">
      <c r="A21699" s="4"/>
    </row>
    <row r="21700" spans="1:1" x14ac:dyDescent="0.2">
      <c r="A21700" s="4"/>
    </row>
    <row r="21701" spans="1:1" x14ac:dyDescent="0.2">
      <c r="A21701" s="4"/>
    </row>
    <row r="21702" spans="1:1" x14ac:dyDescent="0.2">
      <c r="A21702" s="4"/>
    </row>
    <row r="21703" spans="1:1" x14ac:dyDescent="0.2">
      <c r="A21703" s="4"/>
    </row>
    <row r="21704" spans="1:1" x14ac:dyDescent="0.2">
      <c r="A21704" s="4"/>
    </row>
    <row r="21705" spans="1:1" x14ac:dyDescent="0.2">
      <c r="A21705" s="4"/>
    </row>
    <row r="21706" spans="1:1" x14ac:dyDescent="0.2">
      <c r="A21706" s="4"/>
    </row>
    <row r="21707" spans="1:1" x14ac:dyDescent="0.2">
      <c r="A21707" s="4"/>
    </row>
    <row r="21708" spans="1:1" x14ac:dyDescent="0.2">
      <c r="A21708" s="4"/>
    </row>
    <row r="21709" spans="1:1" x14ac:dyDescent="0.2">
      <c r="A21709" s="4"/>
    </row>
    <row r="21710" spans="1:1" x14ac:dyDescent="0.2">
      <c r="A21710" s="4"/>
    </row>
    <row r="21711" spans="1:1" x14ac:dyDescent="0.2">
      <c r="A21711" s="4"/>
    </row>
    <row r="21712" spans="1:1" x14ac:dyDescent="0.2">
      <c r="A21712" s="4"/>
    </row>
    <row r="21713" spans="1:1" x14ac:dyDescent="0.2">
      <c r="A21713" s="4"/>
    </row>
    <row r="21714" spans="1:1" x14ac:dyDescent="0.2">
      <c r="A21714" s="4"/>
    </row>
    <row r="21715" spans="1:1" x14ac:dyDescent="0.2">
      <c r="A21715" s="4"/>
    </row>
    <row r="21716" spans="1:1" x14ac:dyDescent="0.2">
      <c r="A21716" s="4"/>
    </row>
    <row r="21717" spans="1:1" x14ac:dyDescent="0.2">
      <c r="A21717" s="4"/>
    </row>
    <row r="21718" spans="1:1" x14ac:dyDescent="0.2">
      <c r="A21718" s="4"/>
    </row>
    <row r="21719" spans="1:1" x14ac:dyDescent="0.2">
      <c r="A21719" s="4"/>
    </row>
    <row r="21720" spans="1:1" x14ac:dyDescent="0.2">
      <c r="A21720" s="4"/>
    </row>
    <row r="21721" spans="1:1" x14ac:dyDescent="0.2">
      <c r="A21721" s="4"/>
    </row>
    <row r="21722" spans="1:1" x14ac:dyDescent="0.2">
      <c r="A21722" s="4"/>
    </row>
    <row r="21723" spans="1:1" x14ac:dyDescent="0.2">
      <c r="A21723" s="4"/>
    </row>
    <row r="21724" spans="1:1" x14ac:dyDescent="0.2">
      <c r="A21724" s="4"/>
    </row>
    <row r="21725" spans="1:1" x14ac:dyDescent="0.2">
      <c r="A21725" s="4"/>
    </row>
    <row r="21726" spans="1:1" x14ac:dyDescent="0.2">
      <c r="A21726" s="4"/>
    </row>
    <row r="21727" spans="1:1" x14ac:dyDescent="0.2">
      <c r="A21727" s="4"/>
    </row>
    <row r="21728" spans="1:1" x14ac:dyDescent="0.2">
      <c r="A21728" s="4"/>
    </row>
    <row r="21729" spans="1:1" x14ac:dyDescent="0.2">
      <c r="A21729" s="4"/>
    </row>
    <row r="21730" spans="1:1" x14ac:dyDescent="0.2">
      <c r="A21730" s="4"/>
    </row>
    <row r="21731" spans="1:1" x14ac:dyDescent="0.2">
      <c r="A21731" s="4"/>
    </row>
    <row r="21732" spans="1:1" x14ac:dyDescent="0.2">
      <c r="A21732" s="4"/>
    </row>
    <row r="21733" spans="1:1" x14ac:dyDescent="0.2">
      <c r="A21733" s="4"/>
    </row>
    <row r="21734" spans="1:1" x14ac:dyDescent="0.2">
      <c r="A21734" s="4"/>
    </row>
    <row r="21735" spans="1:1" x14ac:dyDescent="0.2">
      <c r="A21735" s="4"/>
    </row>
    <row r="21736" spans="1:1" x14ac:dyDescent="0.2">
      <c r="A21736" s="4"/>
    </row>
    <row r="21737" spans="1:1" x14ac:dyDescent="0.2">
      <c r="A21737" s="4"/>
    </row>
    <row r="21738" spans="1:1" x14ac:dyDescent="0.2">
      <c r="A21738" s="4"/>
    </row>
    <row r="21739" spans="1:1" x14ac:dyDescent="0.2">
      <c r="A21739" s="4"/>
    </row>
    <row r="21740" spans="1:1" x14ac:dyDescent="0.2">
      <c r="A21740" s="4"/>
    </row>
    <row r="21741" spans="1:1" x14ac:dyDescent="0.2">
      <c r="A21741" s="4"/>
    </row>
    <row r="21742" spans="1:1" x14ac:dyDescent="0.2">
      <c r="A21742" s="4"/>
    </row>
    <row r="21743" spans="1:1" x14ac:dyDescent="0.2">
      <c r="A21743" s="4"/>
    </row>
    <row r="21744" spans="1:1" x14ac:dyDescent="0.2">
      <c r="A21744" s="4"/>
    </row>
    <row r="21745" spans="1:1" x14ac:dyDescent="0.2">
      <c r="A21745" s="4"/>
    </row>
    <row r="21746" spans="1:1" x14ac:dyDescent="0.2">
      <c r="A21746" s="4"/>
    </row>
    <row r="21747" spans="1:1" x14ac:dyDescent="0.2">
      <c r="A21747" s="4"/>
    </row>
    <row r="21748" spans="1:1" x14ac:dyDescent="0.2">
      <c r="A21748" s="4"/>
    </row>
    <row r="21749" spans="1:1" x14ac:dyDescent="0.2">
      <c r="A21749" s="4"/>
    </row>
    <row r="21750" spans="1:1" x14ac:dyDescent="0.2">
      <c r="A21750" s="4"/>
    </row>
    <row r="21751" spans="1:1" x14ac:dyDescent="0.2">
      <c r="A21751" s="4"/>
    </row>
    <row r="21752" spans="1:1" x14ac:dyDescent="0.2">
      <c r="A21752" s="4"/>
    </row>
    <row r="21753" spans="1:1" x14ac:dyDescent="0.2">
      <c r="A21753" s="4"/>
    </row>
    <row r="21754" spans="1:1" x14ac:dyDescent="0.2">
      <c r="A21754" s="4"/>
    </row>
    <row r="21755" spans="1:1" x14ac:dyDescent="0.2">
      <c r="A21755" s="4"/>
    </row>
    <row r="21756" spans="1:1" x14ac:dyDescent="0.2">
      <c r="A21756" s="4"/>
    </row>
    <row r="21757" spans="1:1" x14ac:dyDescent="0.2">
      <c r="A21757" s="4"/>
    </row>
    <row r="21758" spans="1:1" x14ac:dyDescent="0.2">
      <c r="A21758" s="4"/>
    </row>
    <row r="21759" spans="1:1" x14ac:dyDescent="0.2">
      <c r="A21759" s="4"/>
    </row>
    <row r="21760" spans="1:1" x14ac:dyDescent="0.2">
      <c r="A21760" s="4"/>
    </row>
    <row r="21761" spans="1:1" x14ac:dyDescent="0.2">
      <c r="A21761" s="4"/>
    </row>
    <row r="21762" spans="1:1" x14ac:dyDescent="0.2">
      <c r="A21762" s="4"/>
    </row>
    <row r="21763" spans="1:1" x14ac:dyDescent="0.2">
      <c r="A21763" s="4"/>
    </row>
    <row r="21764" spans="1:1" x14ac:dyDescent="0.2">
      <c r="A21764" s="4"/>
    </row>
    <row r="21765" spans="1:1" x14ac:dyDescent="0.2">
      <c r="A21765" s="4"/>
    </row>
    <row r="21766" spans="1:1" x14ac:dyDescent="0.2">
      <c r="A21766" s="4"/>
    </row>
    <row r="21767" spans="1:1" x14ac:dyDescent="0.2">
      <c r="A21767" s="4"/>
    </row>
    <row r="21768" spans="1:1" x14ac:dyDescent="0.2">
      <c r="A21768" s="4"/>
    </row>
    <row r="21769" spans="1:1" x14ac:dyDescent="0.2">
      <c r="A21769" s="4"/>
    </row>
    <row r="21770" spans="1:1" x14ac:dyDescent="0.2">
      <c r="A21770" s="4"/>
    </row>
    <row r="21771" spans="1:1" x14ac:dyDescent="0.2">
      <c r="A21771" s="4"/>
    </row>
    <row r="21772" spans="1:1" x14ac:dyDescent="0.2">
      <c r="A21772" s="4"/>
    </row>
    <row r="21773" spans="1:1" x14ac:dyDescent="0.2">
      <c r="A21773" s="4"/>
    </row>
    <row r="21774" spans="1:1" x14ac:dyDescent="0.2">
      <c r="A21774" s="4"/>
    </row>
    <row r="21775" spans="1:1" x14ac:dyDescent="0.2">
      <c r="A21775" s="4"/>
    </row>
    <row r="21776" spans="1:1" x14ac:dyDescent="0.2">
      <c r="A21776" s="4"/>
    </row>
    <row r="21777" spans="1:1" x14ac:dyDescent="0.2">
      <c r="A21777" s="4"/>
    </row>
    <row r="21778" spans="1:1" x14ac:dyDescent="0.2">
      <c r="A21778" s="4"/>
    </row>
    <row r="21779" spans="1:1" x14ac:dyDescent="0.2">
      <c r="A21779" s="4"/>
    </row>
    <row r="21780" spans="1:1" x14ac:dyDescent="0.2">
      <c r="A21780" s="4"/>
    </row>
    <row r="21781" spans="1:1" x14ac:dyDescent="0.2">
      <c r="A21781" s="4"/>
    </row>
    <row r="21782" spans="1:1" x14ac:dyDescent="0.2">
      <c r="A21782" s="4"/>
    </row>
    <row r="21783" spans="1:1" x14ac:dyDescent="0.2">
      <c r="A21783" s="4"/>
    </row>
    <row r="21784" spans="1:1" x14ac:dyDescent="0.2">
      <c r="A21784" s="4"/>
    </row>
    <row r="21785" spans="1:1" x14ac:dyDescent="0.2">
      <c r="A21785" s="4"/>
    </row>
    <row r="21786" spans="1:1" x14ac:dyDescent="0.2">
      <c r="A21786" s="4"/>
    </row>
    <row r="21787" spans="1:1" x14ac:dyDescent="0.2">
      <c r="A21787" s="4"/>
    </row>
    <row r="21788" spans="1:1" x14ac:dyDescent="0.2">
      <c r="A21788" s="4"/>
    </row>
    <row r="21789" spans="1:1" x14ac:dyDescent="0.2">
      <c r="A21789" s="4"/>
    </row>
    <row r="21790" spans="1:1" x14ac:dyDescent="0.2">
      <c r="A21790" s="4"/>
    </row>
    <row r="21791" spans="1:1" x14ac:dyDescent="0.2">
      <c r="A21791" s="4"/>
    </row>
    <row r="21792" spans="1:1" x14ac:dyDescent="0.2">
      <c r="A21792" s="4"/>
    </row>
    <row r="21793" spans="1:1" x14ac:dyDescent="0.2">
      <c r="A21793" s="4"/>
    </row>
    <row r="21794" spans="1:1" x14ac:dyDescent="0.2">
      <c r="A21794" s="4"/>
    </row>
    <row r="21795" spans="1:1" x14ac:dyDescent="0.2">
      <c r="A21795" s="4"/>
    </row>
    <row r="21796" spans="1:1" x14ac:dyDescent="0.2">
      <c r="A21796" s="4"/>
    </row>
    <row r="21797" spans="1:1" x14ac:dyDescent="0.2">
      <c r="A21797" s="4"/>
    </row>
    <row r="21798" spans="1:1" x14ac:dyDescent="0.2">
      <c r="A21798" s="4"/>
    </row>
    <row r="21799" spans="1:1" x14ac:dyDescent="0.2">
      <c r="A21799" s="4"/>
    </row>
    <row r="21800" spans="1:1" x14ac:dyDescent="0.2">
      <c r="A21800" s="4"/>
    </row>
    <row r="21801" spans="1:1" x14ac:dyDescent="0.2">
      <c r="A21801" s="4"/>
    </row>
    <row r="21802" spans="1:1" x14ac:dyDescent="0.2">
      <c r="A21802" s="4"/>
    </row>
    <row r="21803" spans="1:1" x14ac:dyDescent="0.2">
      <c r="A21803" s="4"/>
    </row>
    <row r="21804" spans="1:1" x14ac:dyDescent="0.2">
      <c r="A21804" s="4"/>
    </row>
    <row r="21805" spans="1:1" x14ac:dyDescent="0.2">
      <c r="A21805" s="4"/>
    </row>
    <row r="21806" spans="1:1" x14ac:dyDescent="0.2">
      <c r="A21806" s="4"/>
    </row>
    <row r="21807" spans="1:1" x14ac:dyDescent="0.2">
      <c r="A21807" s="4"/>
    </row>
    <row r="21808" spans="1:1" x14ac:dyDescent="0.2">
      <c r="A21808" s="4"/>
    </row>
    <row r="21809" spans="1:1" x14ac:dyDescent="0.2">
      <c r="A21809" s="4"/>
    </row>
    <row r="21810" spans="1:1" x14ac:dyDescent="0.2">
      <c r="A21810" s="4"/>
    </row>
    <row r="21811" spans="1:1" x14ac:dyDescent="0.2">
      <c r="A21811" s="4"/>
    </row>
    <row r="21812" spans="1:1" x14ac:dyDescent="0.2">
      <c r="A21812" s="4"/>
    </row>
    <row r="21813" spans="1:1" x14ac:dyDescent="0.2">
      <c r="A21813" s="4"/>
    </row>
    <row r="21814" spans="1:1" x14ac:dyDescent="0.2">
      <c r="A21814" s="4"/>
    </row>
    <row r="21815" spans="1:1" x14ac:dyDescent="0.2">
      <c r="A21815" s="4"/>
    </row>
    <row r="21816" spans="1:1" x14ac:dyDescent="0.2">
      <c r="A21816" s="4"/>
    </row>
    <row r="21817" spans="1:1" x14ac:dyDescent="0.2">
      <c r="A21817" s="4"/>
    </row>
    <row r="21818" spans="1:1" x14ac:dyDescent="0.2">
      <c r="A21818" s="4"/>
    </row>
    <row r="21819" spans="1:1" x14ac:dyDescent="0.2">
      <c r="A21819" s="4"/>
    </row>
    <row r="21820" spans="1:1" x14ac:dyDescent="0.2">
      <c r="A21820" s="4"/>
    </row>
    <row r="21821" spans="1:1" x14ac:dyDescent="0.2">
      <c r="A21821" s="4"/>
    </row>
    <row r="21822" spans="1:1" x14ac:dyDescent="0.2">
      <c r="A21822" s="4"/>
    </row>
    <row r="21823" spans="1:1" x14ac:dyDescent="0.2">
      <c r="A21823" s="4"/>
    </row>
    <row r="21824" spans="1:1" x14ac:dyDescent="0.2">
      <c r="A21824" s="4"/>
    </row>
    <row r="21825" spans="1:1" x14ac:dyDescent="0.2">
      <c r="A21825" s="4"/>
    </row>
    <row r="21826" spans="1:1" x14ac:dyDescent="0.2">
      <c r="A21826" s="4"/>
    </row>
    <row r="21827" spans="1:1" x14ac:dyDescent="0.2">
      <c r="A21827" s="4"/>
    </row>
    <row r="21828" spans="1:1" x14ac:dyDescent="0.2">
      <c r="A21828" s="4"/>
    </row>
    <row r="21829" spans="1:1" x14ac:dyDescent="0.2">
      <c r="A21829" s="4"/>
    </row>
    <row r="21830" spans="1:1" x14ac:dyDescent="0.2">
      <c r="A21830" s="4"/>
    </row>
    <row r="21831" spans="1:1" x14ac:dyDescent="0.2">
      <c r="A21831" s="4"/>
    </row>
    <row r="21832" spans="1:1" x14ac:dyDescent="0.2">
      <c r="A21832" s="4"/>
    </row>
    <row r="21833" spans="1:1" x14ac:dyDescent="0.2">
      <c r="A21833" s="4"/>
    </row>
    <row r="21834" spans="1:1" x14ac:dyDescent="0.2">
      <c r="A21834" s="4"/>
    </row>
    <row r="21835" spans="1:1" x14ac:dyDescent="0.2">
      <c r="A21835" s="4"/>
    </row>
    <row r="21836" spans="1:1" x14ac:dyDescent="0.2">
      <c r="A21836" s="4"/>
    </row>
    <row r="21837" spans="1:1" x14ac:dyDescent="0.2">
      <c r="A21837" s="4"/>
    </row>
    <row r="21838" spans="1:1" x14ac:dyDescent="0.2">
      <c r="A21838" s="4"/>
    </row>
    <row r="21839" spans="1:1" x14ac:dyDescent="0.2">
      <c r="A21839" s="4"/>
    </row>
    <row r="21840" spans="1:1" x14ac:dyDescent="0.2">
      <c r="A21840" s="4"/>
    </row>
    <row r="21841" spans="1:1" x14ac:dyDescent="0.2">
      <c r="A21841" s="4"/>
    </row>
    <row r="21842" spans="1:1" x14ac:dyDescent="0.2">
      <c r="A21842" s="4"/>
    </row>
    <row r="21843" spans="1:1" x14ac:dyDescent="0.2">
      <c r="A21843" s="4"/>
    </row>
    <row r="21844" spans="1:1" x14ac:dyDescent="0.2">
      <c r="A21844" s="4"/>
    </row>
    <row r="21845" spans="1:1" x14ac:dyDescent="0.2">
      <c r="A21845" s="4"/>
    </row>
    <row r="21846" spans="1:1" x14ac:dyDescent="0.2">
      <c r="A21846" s="4"/>
    </row>
    <row r="21847" spans="1:1" x14ac:dyDescent="0.2">
      <c r="A21847" s="4"/>
    </row>
    <row r="21848" spans="1:1" x14ac:dyDescent="0.2">
      <c r="A21848" s="4"/>
    </row>
    <row r="21849" spans="1:1" x14ac:dyDescent="0.2">
      <c r="A21849" s="4"/>
    </row>
    <row r="21850" spans="1:1" x14ac:dyDescent="0.2">
      <c r="A21850" s="4"/>
    </row>
    <row r="21851" spans="1:1" x14ac:dyDescent="0.2">
      <c r="A21851" s="4"/>
    </row>
    <row r="21852" spans="1:1" x14ac:dyDescent="0.2">
      <c r="A21852" s="4"/>
    </row>
    <row r="21853" spans="1:1" x14ac:dyDescent="0.2">
      <c r="A21853" s="4"/>
    </row>
    <row r="21854" spans="1:1" x14ac:dyDescent="0.2">
      <c r="A21854" s="4"/>
    </row>
    <row r="21855" spans="1:1" x14ac:dyDescent="0.2">
      <c r="A21855" s="4"/>
    </row>
    <row r="21856" spans="1:1" x14ac:dyDescent="0.2">
      <c r="A21856" s="4"/>
    </row>
    <row r="21857" spans="1:1" x14ac:dyDescent="0.2">
      <c r="A21857" s="4"/>
    </row>
    <row r="21858" spans="1:1" x14ac:dyDescent="0.2">
      <c r="A21858" s="4"/>
    </row>
    <row r="21859" spans="1:1" x14ac:dyDescent="0.2">
      <c r="A21859" s="4"/>
    </row>
    <row r="21860" spans="1:1" x14ac:dyDescent="0.2">
      <c r="A21860" s="4"/>
    </row>
    <row r="21861" spans="1:1" x14ac:dyDescent="0.2">
      <c r="A21861" s="4"/>
    </row>
    <row r="21862" spans="1:1" x14ac:dyDescent="0.2">
      <c r="A21862" s="4"/>
    </row>
    <row r="21863" spans="1:1" x14ac:dyDescent="0.2">
      <c r="A21863" s="4"/>
    </row>
    <row r="21864" spans="1:1" x14ac:dyDescent="0.2">
      <c r="A21864" s="4"/>
    </row>
    <row r="21865" spans="1:1" x14ac:dyDescent="0.2">
      <c r="A21865" s="4"/>
    </row>
    <row r="21866" spans="1:1" x14ac:dyDescent="0.2">
      <c r="A21866" s="4"/>
    </row>
    <row r="21867" spans="1:1" x14ac:dyDescent="0.2">
      <c r="A21867" s="4"/>
    </row>
    <row r="21868" spans="1:1" x14ac:dyDescent="0.2">
      <c r="A21868" s="4"/>
    </row>
    <row r="21869" spans="1:1" x14ac:dyDescent="0.2">
      <c r="A21869" s="4"/>
    </row>
    <row r="21870" spans="1:1" x14ac:dyDescent="0.2">
      <c r="A21870" s="4"/>
    </row>
    <row r="21871" spans="1:1" x14ac:dyDescent="0.2">
      <c r="A21871" s="4"/>
    </row>
    <row r="21872" spans="1:1" x14ac:dyDescent="0.2">
      <c r="A21872" s="4"/>
    </row>
    <row r="21873" spans="1:1" x14ac:dyDescent="0.2">
      <c r="A21873" s="4"/>
    </row>
    <row r="21874" spans="1:1" x14ac:dyDescent="0.2">
      <c r="A21874" s="4"/>
    </row>
    <row r="21875" spans="1:1" x14ac:dyDescent="0.2">
      <c r="A21875" s="4"/>
    </row>
    <row r="21876" spans="1:1" x14ac:dyDescent="0.2">
      <c r="A21876" s="4"/>
    </row>
    <row r="21877" spans="1:1" x14ac:dyDescent="0.2">
      <c r="A21877" s="4"/>
    </row>
    <row r="21878" spans="1:1" x14ac:dyDescent="0.2">
      <c r="A21878" s="4"/>
    </row>
    <row r="21879" spans="1:1" x14ac:dyDescent="0.2">
      <c r="A21879" s="4"/>
    </row>
    <row r="21880" spans="1:1" x14ac:dyDescent="0.2">
      <c r="A21880" s="4"/>
    </row>
    <row r="21881" spans="1:1" x14ac:dyDescent="0.2">
      <c r="A21881" s="4"/>
    </row>
    <row r="21882" spans="1:1" x14ac:dyDescent="0.2">
      <c r="A21882" s="4"/>
    </row>
    <row r="21883" spans="1:1" x14ac:dyDescent="0.2">
      <c r="A21883" s="4"/>
    </row>
    <row r="21884" spans="1:1" x14ac:dyDescent="0.2">
      <c r="A21884" s="4"/>
    </row>
    <row r="21885" spans="1:1" x14ac:dyDescent="0.2">
      <c r="A21885" s="4"/>
    </row>
    <row r="21886" spans="1:1" x14ac:dyDescent="0.2">
      <c r="A21886" s="4"/>
    </row>
    <row r="21887" spans="1:1" x14ac:dyDescent="0.2">
      <c r="A21887" s="4"/>
    </row>
    <row r="21888" spans="1:1" x14ac:dyDescent="0.2">
      <c r="A21888" s="4"/>
    </row>
    <row r="21889" spans="1:1" x14ac:dyDescent="0.2">
      <c r="A21889" s="4"/>
    </row>
    <row r="21890" spans="1:1" x14ac:dyDescent="0.2">
      <c r="A21890" s="4"/>
    </row>
    <row r="21891" spans="1:1" x14ac:dyDescent="0.2">
      <c r="A21891" s="4"/>
    </row>
    <row r="21892" spans="1:1" x14ac:dyDescent="0.2">
      <c r="A21892" s="4"/>
    </row>
    <row r="21893" spans="1:1" x14ac:dyDescent="0.2">
      <c r="A21893" s="4"/>
    </row>
    <row r="21894" spans="1:1" x14ac:dyDescent="0.2">
      <c r="A21894" s="4"/>
    </row>
    <row r="21895" spans="1:1" x14ac:dyDescent="0.2">
      <c r="A21895" s="4"/>
    </row>
    <row r="21896" spans="1:1" x14ac:dyDescent="0.2">
      <c r="A21896" s="4"/>
    </row>
    <row r="21897" spans="1:1" x14ac:dyDescent="0.2">
      <c r="A21897" s="4"/>
    </row>
    <row r="21898" spans="1:1" x14ac:dyDescent="0.2">
      <c r="A21898" s="4"/>
    </row>
    <row r="21899" spans="1:1" x14ac:dyDescent="0.2">
      <c r="A21899" s="4"/>
    </row>
    <row r="21900" spans="1:1" x14ac:dyDescent="0.2">
      <c r="A21900" s="4"/>
    </row>
    <row r="21901" spans="1:1" x14ac:dyDescent="0.2">
      <c r="A21901" s="4"/>
    </row>
    <row r="21902" spans="1:1" x14ac:dyDescent="0.2">
      <c r="A21902" s="4"/>
    </row>
    <row r="21903" spans="1:1" x14ac:dyDescent="0.2">
      <c r="A21903" s="4"/>
    </row>
    <row r="21904" spans="1:1" x14ac:dyDescent="0.2">
      <c r="A21904" s="4"/>
    </row>
    <row r="21905" spans="1:1" x14ac:dyDescent="0.2">
      <c r="A21905" s="4"/>
    </row>
    <row r="21906" spans="1:1" x14ac:dyDescent="0.2">
      <c r="A21906" s="4"/>
    </row>
    <row r="21907" spans="1:1" x14ac:dyDescent="0.2">
      <c r="A21907" s="4"/>
    </row>
    <row r="21908" spans="1:1" x14ac:dyDescent="0.2">
      <c r="A21908" s="4"/>
    </row>
    <row r="21909" spans="1:1" x14ac:dyDescent="0.2">
      <c r="A21909" s="4"/>
    </row>
    <row r="21910" spans="1:1" x14ac:dyDescent="0.2">
      <c r="A21910" s="4"/>
    </row>
    <row r="21911" spans="1:1" x14ac:dyDescent="0.2">
      <c r="A21911" s="4"/>
    </row>
    <row r="21912" spans="1:1" x14ac:dyDescent="0.2">
      <c r="A21912" s="4"/>
    </row>
    <row r="21913" spans="1:1" x14ac:dyDescent="0.2">
      <c r="A21913" s="4"/>
    </row>
    <row r="21914" spans="1:1" x14ac:dyDescent="0.2">
      <c r="A21914" s="4"/>
    </row>
    <row r="21915" spans="1:1" x14ac:dyDescent="0.2">
      <c r="A21915" s="4"/>
    </row>
    <row r="21916" spans="1:1" x14ac:dyDescent="0.2">
      <c r="A21916" s="4"/>
    </row>
    <row r="21917" spans="1:1" x14ac:dyDescent="0.2">
      <c r="A21917" s="4"/>
    </row>
    <row r="21918" spans="1:1" x14ac:dyDescent="0.2">
      <c r="A21918" s="4"/>
    </row>
    <row r="21919" spans="1:1" x14ac:dyDescent="0.2">
      <c r="A21919" s="4"/>
    </row>
    <row r="21920" spans="1:1" x14ac:dyDescent="0.2">
      <c r="A21920" s="4"/>
    </row>
    <row r="21921" spans="1:1" x14ac:dyDescent="0.2">
      <c r="A21921" s="4"/>
    </row>
    <row r="21922" spans="1:1" x14ac:dyDescent="0.2">
      <c r="A21922" s="4"/>
    </row>
    <row r="21923" spans="1:1" x14ac:dyDescent="0.2">
      <c r="A21923" s="4"/>
    </row>
    <row r="21924" spans="1:1" x14ac:dyDescent="0.2">
      <c r="A21924" s="4"/>
    </row>
    <row r="21925" spans="1:1" x14ac:dyDescent="0.2">
      <c r="A21925" s="4"/>
    </row>
    <row r="21926" spans="1:1" x14ac:dyDescent="0.2">
      <c r="A21926" s="4"/>
    </row>
    <row r="21927" spans="1:1" x14ac:dyDescent="0.2">
      <c r="A21927" s="4"/>
    </row>
    <row r="21928" spans="1:1" x14ac:dyDescent="0.2">
      <c r="A21928" s="4"/>
    </row>
    <row r="21929" spans="1:1" x14ac:dyDescent="0.2">
      <c r="A21929" s="4"/>
    </row>
    <row r="21930" spans="1:1" x14ac:dyDescent="0.2">
      <c r="A21930" s="4"/>
    </row>
    <row r="21931" spans="1:1" x14ac:dyDescent="0.2">
      <c r="A21931" s="4"/>
    </row>
    <row r="21932" spans="1:1" x14ac:dyDescent="0.2">
      <c r="A21932" s="4"/>
    </row>
    <row r="21933" spans="1:1" x14ac:dyDescent="0.2">
      <c r="A21933" s="4"/>
    </row>
    <row r="21934" spans="1:1" x14ac:dyDescent="0.2">
      <c r="A21934" s="4"/>
    </row>
    <row r="21935" spans="1:1" x14ac:dyDescent="0.2">
      <c r="A21935" s="4"/>
    </row>
    <row r="21936" spans="1:1" x14ac:dyDescent="0.2">
      <c r="A21936" s="4"/>
    </row>
    <row r="21937" spans="1:1" x14ac:dyDescent="0.2">
      <c r="A21937" s="4"/>
    </row>
    <row r="21938" spans="1:1" x14ac:dyDescent="0.2">
      <c r="A21938" s="4"/>
    </row>
    <row r="21939" spans="1:1" x14ac:dyDescent="0.2">
      <c r="A21939" s="4"/>
    </row>
    <row r="21940" spans="1:1" x14ac:dyDescent="0.2">
      <c r="A21940" s="4"/>
    </row>
    <row r="21941" spans="1:1" x14ac:dyDescent="0.2">
      <c r="A21941" s="4"/>
    </row>
    <row r="21942" spans="1:1" x14ac:dyDescent="0.2">
      <c r="A21942" s="4"/>
    </row>
    <row r="21943" spans="1:1" x14ac:dyDescent="0.2">
      <c r="A21943" s="4"/>
    </row>
    <row r="21944" spans="1:1" x14ac:dyDescent="0.2">
      <c r="A21944" s="4"/>
    </row>
    <row r="21945" spans="1:1" x14ac:dyDescent="0.2">
      <c r="A21945" s="4"/>
    </row>
    <row r="21946" spans="1:1" x14ac:dyDescent="0.2">
      <c r="A21946" s="4"/>
    </row>
    <row r="21947" spans="1:1" x14ac:dyDescent="0.2">
      <c r="A21947" s="4"/>
    </row>
    <row r="21948" spans="1:1" x14ac:dyDescent="0.2">
      <c r="A21948" s="4"/>
    </row>
    <row r="21949" spans="1:1" x14ac:dyDescent="0.2">
      <c r="A21949" s="4"/>
    </row>
    <row r="21950" spans="1:1" x14ac:dyDescent="0.2">
      <c r="A21950" s="4"/>
    </row>
    <row r="21951" spans="1:1" x14ac:dyDescent="0.2">
      <c r="A21951" s="4"/>
    </row>
    <row r="21952" spans="1:1" x14ac:dyDescent="0.2">
      <c r="A21952" s="4"/>
    </row>
    <row r="21953" spans="1:1" x14ac:dyDescent="0.2">
      <c r="A21953" s="4"/>
    </row>
    <row r="21954" spans="1:1" x14ac:dyDescent="0.2">
      <c r="A21954" s="4"/>
    </row>
    <row r="21955" spans="1:1" x14ac:dyDescent="0.2">
      <c r="A21955" s="4"/>
    </row>
    <row r="21956" spans="1:1" x14ac:dyDescent="0.2">
      <c r="A21956" s="4"/>
    </row>
    <row r="21957" spans="1:1" x14ac:dyDescent="0.2">
      <c r="A21957" s="4"/>
    </row>
    <row r="21958" spans="1:1" x14ac:dyDescent="0.2">
      <c r="A21958" s="4"/>
    </row>
    <row r="21959" spans="1:1" x14ac:dyDescent="0.2">
      <c r="A21959" s="4"/>
    </row>
    <row r="21960" spans="1:1" x14ac:dyDescent="0.2">
      <c r="A21960" s="4"/>
    </row>
    <row r="21961" spans="1:1" x14ac:dyDescent="0.2">
      <c r="A21961" s="4"/>
    </row>
    <row r="21962" spans="1:1" x14ac:dyDescent="0.2">
      <c r="A21962" s="4"/>
    </row>
    <row r="21963" spans="1:1" x14ac:dyDescent="0.2">
      <c r="A21963" s="4"/>
    </row>
    <row r="21964" spans="1:1" x14ac:dyDescent="0.2">
      <c r="A21964" s="4"/>
    </row>
    <row r="21965" spans="1:1" x14ac:dyDescent="0.2">
      <c r="A21965" s="4"/>
    </row>
    <row r="21966" spans="1:1" x14ac:dyDescent="0.2">
      <c r="A21966" s="4"/>
    </row>
    <row r="21967" spans="1:1" x14ac:dyDescent="0.2">
      <c r="A21967" s="4"/>
    </row>
    <row r="21968" spans="1:1" x14ac:dyDescent="0.2">
      <c r="A21968" s="4"/>
    </row>
    <row r="21969" spans="1:1" x14ac:dyDescent="0.2">
      <c r="A21969" s="4"/>
    </row>
    <row r="21970" spans="1:1" x14ac:dyDescent="0.2">
      <c r="A21970" s="4"/>
    </row>
    <row r="21971" spans="1:1" x14ac:dyDescent="0.2">
      <c r="A21971" s="4"/>
    </row>
    <row r="21972" spans="1:1" x14ac:dyDescent="0.2">
      <c r="A21972" s="4"/>
    </row>
    <row r="21973" spans="1:1" x14ac:dyDescent="0.2">
      <c r="A21973" s="4"/>
    </row>
    <row r="21974" spans="1:1" x14ac:dyDescent="0.2">
      <c r="A21974" s="4"/>
    </row>
    <row r="21975" spans="1:1" x14ac:dyDescent="0.2">
      <c r="A21975" s="4"/>
    </row>
    <row r="21976" spans="1:1" x14ac:dyDescent="0.2">
      <c r="A21976" s="4"/>
    </row>
    <row r="21977" spans="1:1" x14ac:dyDescent="0.2">
      <c r="A21977" s="4"/>
    </row>
    <row r="21978" spans="1:1" x14ac:dyDescent="0.2">
      <c r="A21978" s="4"/>
    </row>
    <row r="21979" spans="1:1" x14ac:dyDescent="0.2">
      <c r="A21979" s="4"/>
    </row>
    <row r="21980" spans="1:1" x14ac:dyDescent="0.2">
      <c r="A21980" s="4"/>
    </row>
    <row r="21981" spans="1:1" x14ac:dyDescent="0.2">
      <c r="A21981" s="4"/>
    </row>
    <row r="21982" spans="1:1" x14ac:dyDescent="0.2">
      <c r="A21982" s="4"/>
    </row>
    <row r="21983" spans="1:1" x14ac:dyDescent="0.2">
      <c r="A21983" s="4"/>
    </row>
    <row r="21984" spans="1:1" x14ac:dyDescent="0.2">
      <c r="A21984" s="4"/>
    </row>
    <row r="21985" spans="1:1" x14ac:dyDescent="0.2">
      <c r="A21985" s="4"/>
    </row>
    <row r="21986" spans="1:1" x14ac:dyDescent="0.2">
      <c r="A21986" s="4"/>
    </row>
    <row r="21987" spans="1:1" x14ac:dyDescent="0.2">
      <c r="A21987" s="4"/>
    </row>
    <row r="21988" spans="1:1" x14ac:dyDescent="0.2">
      <c r="A21988" s="4"/>
    </row>
    <row r="21989" spans="1:1" x14ac:dyDescent="0.2">
      <c r="A21989" s="4"/>
    </row>
    <row r="21990" spans="1:1" x14ac:dyDescent="0.2">
      <c r="A21990" s="4"/>
    </row>
    <row r="21991" spans="1:1" x14ac:dyDescent="0.2">
      <c r="A21991" s="4"/>
    </row>
    <row r="21992" spans="1:1" x14ac:dyDescent="0.2">
      <c r="A21992" s="4"/>
    </row>
    <row r="21993" spans="1:1" x14ac:dyDescent="0.2">
      <c r="A21993" s="4"/>
    </row>
    <row r="21994" spans="1:1" x14ac:dyDescent="0.2">
      <c r="A21994" s="4"/>
    </row>
    <row r="21995" spans="1:1" x14ac:dyDescent="0.2">
      <c r="A21995" s="4"/>
    </row>
    <row r="21996" spans="1:1" x14ac:dyDescent="0.2">
      <c r="A21996" s="4"/>
    </row>
    <row r="21997" spans="1:1" x14ac:dyDescent="0.2">
      <c r="A21997" s="4"/>
    </row>
    <row r="21998" spans="1:1" x14ac:dyDescent="0.2">
      <c r="A21998" s="4"/>
    </row>
    <row r="21999" spans="1:1" x14ac:dyDescent="0.2">
      <c r="A21999" s="4"/>
    </row>
    <row r="22000" spans="1:1" x14ac:dyDescent="0.2">
      <c r="A22000" s="4"/>
    </row>
    <row r="22001" spans="1:1" x14ac:dyDescent="0.2">
      <c r="A22001" s="4"/>
    </row>
    <row r="22002" spans="1:1" x14ac:dyDescent="0.2">
      <c r="A22002" s="4"/>
    </row>
    <row r="22003" spans="1:1" x14ac:dyDescent="0.2">
      <c r="A22003" s="4"/>
    </row>
    <row r="22004" spans="1:1" x14ac:dyDescent="0.2">
      <c r="A22004" s="4"/>
    </row>
    <row r="22005" spans="1:1" x14ac:dyDescent="0.2">
      <c r="A22005" s="4"/>
    </row>
    <row r="22006" spans="1:1" x14ac:dyDescent="0.2">
      <c r="A22006" s="4"/>
    </row>
    <row r="22007" spans="1:1" x14ac:dyDescent="0.2">
      <c r="A22007" s="4"/>
    </row>
    <row r="22008" spans="1:1" x14ac:dyDescent="0.2">
      <c r="A22008" s="4"/>
    </row>
    <row r="22009" spans="1:1" x14ac:dyDescent="0.2">
      <c r="A22009" s="4"/>
    </row>
    <row r="22010" spans="1:1" x14ac:dyDescent="0.2">
      <c r="A22010" s="4"/>
    </row>
    <row r="22011" spans="1:1" x14ac:dyDescent="0.2">
      <c r="A22011" s="4"/>
    </row>
    <row r="22012" spans="1:1" x14ac:dyDescent="0.2">
      <c r="A22012" s="4"/>
    </row>
    <row r="22013" spans="1:1" x14ac:dyDescent="0.2">
      <c r="A22013" s="4"/>
    </row>
    <row r="22014" spans="1:1" x14ac:dyDescent="0.2">
      <c r="A22014" s="4"/>
    </row>
    <row r="22015" spans="1:1" x14ac:dyDescent="0.2">
      <c r="A22015" s="4"/>
    </row>
    <row r="22016" spans="1:1" x14ac:dyDescent="0.2">
      <c r="A22016" s="4"/>
    </row>
    <row r="22017" spans="1:1" x14ac:dyDescent="0.2">
      <c r="A22017" s="4"/>
    </row>
    <row r="22018" spans="1:1" x14ac:dyDescent="0.2">
      <c r="A22018" s="4"/>
    </row>
    <row r="22019" spans="1:1" x14ac:dyDescent="0.2">
      <c r="A22019" s="4"/>
    </row>
    <row r="22020" spans="1:1" x14ac:dyDescent="0.2">
      <c r="A22020" s="4"/>
    </row>
    <row r="22021" spans="1:1" x14ac:dyDescent="0.2">
      <c r="A22021" s="4"/>
    </row>
    <row r="22022" spans="1:1" x14ac:dyDescent="0.2">
      <c r="A22022" s="4"/>
    </row>
    <row r="22023" spans="1:1" x14ac:dyDescent="0.2">
      <c r="A22023" s="4"/>
    </row>
    <row r="22024" spans="1:1" x14ac:dyDescent="0.2">
      <c r="A22024" s="4"/>
    </row>
    <row r="22025" spans="1:1" x14ac:dyDescent="0.2">
      <c r="A22025" s="4"/>
    </row>
    <row r="22026" spans="1:1" x14ac:dyDescent="0.2">
      <c r="A22026" s="4"/>
    </row>
    <row r="22027" spans="1:1" x14ac:dyDescent="0.2">
      <c r="A22027" s="4"/>
    </row>
    <row r="22028" spans="1:1" x14ac:dyDescent="0.2">
      <c r="A22028" s="4"/>
    </row>
    <row r="22029" spans="1:1" x14ac:dyDescent="0.2">
      <c r="A22029" s="4"/>
    </row>
    <row r="22030" spans="1:1" x14ac:dyDescent="0.2">
      <c r="A22030" s="4"/>
    </row>
    <row r="22031" spans="1:1" x14ac:dyDescent="0.2">
      <c r="A22031" s="4"/>
    </row>
    <row r="22032" spans="1:1" x14ac:dyDescent="0.2">
      <c r="A22032" s="4"/>
    </row>
    <row r="22033" spans="1:1" x14ac:dyDescent="0.2">
      <c r="A22033" s="4"/>
    </row>
    <row r="22034" spans="1:1" x14ac:dyDescent="0.2">
      <c r="A22034" s="4"/>
    </row>
    <row r="22035" spans="1:1" x14ac:dyDescent="0.2">
      <c r="A22035" s="4"/>
    </row>
    <row r="22036" spans="1:1" x14ac:dyDescent="0.2">
      <c r="A22036" s="4"/>
    </row>
    <row r="22037" spans="1:1" x14ac:dyDescent="0.2">
      <c r="A22037" s="4"/>
    </row>
    <row r="22038" spans="1:1" x14ac:dyDescent="0.2">
      <c r="A22038" s="4"/>
    </row>
    <row r="22039" spans="1:1" x14ac:dyDescent="0.2">
      <c r="A22039" s="4"/>
    </row>
    <row r="22040" spans="1:1" x14ac:dyDescent="0.2">
      <c r="A22040" s="4"/>
    </row>
    <row r="22041" spans="1:1" x14ac:dyDescent="0.2">
      <c r="A22041" s="4"/>
    </row>
    <row r="22042" spans="1:1" x14ac:dyDescent="0.2">
      <c r="A22042" s="4"/>
    </row>
    <row r="22043" spans="1:1" x14ac:dyDescent="0.2">
      <c r="A22043" s="4"/>
    </row>
    <row r="22044" spans="1:1" x14ac:dyDescent="0.2">
      <c r="A22044" s="4"/>
    </row>
    <row r="22045" spans="1:1" x14ac:dyDescent="0.2">
      <c r="A22045" s="4"/>
    </row>
    <row r="22046" spans="1:1" x14ac:dyDescent="0.2">
      <c r="A22046" s="4"/>
    </row>
    <row r="22047" spans="1:1" x14ac:dyDescent="0.2">
      <c r="A22047" s="4"/>
    </row>
    <row r="22048" spans="1:1" x14ac:dyDescent="0.2">
      <c r="A22048" s="4"/>
    </row>
    <row r="22049" spans="1:1" x14ac:dyDescent="0.2">
      <c r="A22049" s="4"/>
    </row>
    <row r="22050" spans="1:1" x14ac:dyDescent="0.2">
      <c r="A22050" s="4"/>
    </row>
    <row r="22051" spans="1:1" x14ac:dyDescent="0.2">
      <c r="A22051" s="4"/>
    </row>
    <row r="22052" spans="1:1" x14ac:dyDescent="0.2">
      <c r="A22052" s="4"/>
    </row>
    <row r="22053" spans="1:1" x14ac:dyDescent="0.2">
      <c r="A22053" s="4"/>
    </row>
    <row r="22054" spans="1:1" x14ac:dyDescent="0.2">
      <c r="A22054" s="4"/>
    </row>
    <row r="22055" spans="1:1" x14ac:dyDescent="0.2">
      <c r="A22055" s="4"/>
    </row>
    <row r="22056" spans="1:1" x14ac:dyDescent="0.2">
      <c r="A22056" s="4"/>
    </row>
    <row r="22057" spans="1:1" x14ac:dyDescent="0.2">
      <c r="A22057" s="4"/>
    </row>
    <row r="22058" spans="1:1" x14ac:dyDescent="0.2">
      <c r="A22058" s="4"/>
    </row>
    <row r="22059" spans="1:1" x14ac:dyDescent="0.2">
      <c r="A22059" s="4"/>
    </row>
    <row r="22060" spans="1:1" x14ac:dyDescent="0.2">
      <c r="A22060" s="4"/>
    </row>
    <row r="22061" spans="1:1" x14ac:dyDescent="0.2">
      <c r="A22061" s="4"/>
    </row>
    <row r="22062" spans="1:1" x14ac:dyDescent="0.2">
      <c r="A22062" s="4"/>
    </row>
    <row r="22063" spans="1:1" x14ac:dyDescent="0.2">
      <c r="A22063" s="4"/>
    </row>
    <row r="22064" spans="1:1" x14ac:dyDescent="0.2">
      <c r="A22064" s="4"/>
    </row>
    <row r="22065" spans="1:1" x14ac:dyDescent="0.2">
      <c r="A22065" s="4"/>
    </row>
    <row r="22066" spans="1:1" x14ac:dyDescent="0.2">
      <c r="A22066" s="4"/>
    </row>
    <row r="22067" spans="1:1" x14ac:dyDescent="0.2">
      <c r="A22067" s="4"/>
    </row>
    <row r="22068" spans="1:1" x14ac:dyDescent="0.2">
      <c r="A22068" s="4"/>
    </row>
    <row r="22069" spans="1:1" x14ac:dyDescent="0.2">
      <c r="A22069" s="4"/>
    </row>
    <row r="22070" spans="1:1" x14ac:dyDescent="0.2">
      <c r="A22070" s="4"/>
    </row>
    <row r="22071" spans="1:1" x14ac:dyDescent="0.2">
      <c r="A22071" s="4"/>
    </row>
    <row r="22072" spans="1:1" x14ac:dyDescent="0.2">
      <c r="A22072" s="4"/>
    </row>
    <row r="22073" spans="1:1" x14ac:dyDescent="0.2">
      <c r="A22073" s="4"/>
    </row>
    <row r="22074" spans="1:1" x14ac:dyDescent="0.2">
      <c r="A22074" s="4"/>
    </row>
    <row r="22075" spans="1:1" x14ac:dyDescent="0.2">
      <c r="A22075" s="4"/>
    </row>
    <row r="22076" spans="1:1" x14ac:dyDescent="0.2">
      <c r="A22076" s="4"/>
    </row>
    <row r="22077" spans="1:1" x14ac:dyDescent="0.2">
      <c r="A22077" s="4"/>
    </row>
    <row r="22078" spans="1:1" x14ac:dyDescent="0.2">
      <c r="A22078" s="4"/>
    </row>
    <row r="22079" spans="1:1" x14ac:dyDescent="0.2">
      <c r="A22079" s="4"/>
    </row>
    <row r="22080" spans="1:1" x14ac:dyDescent="0.2">
      <c r="A22080" s="4"/>
    </row>
    <row r="22081" spans="1:1" x14ac:dyDescent="0.2">
      <c r="A22081" s="4"/>
    </row>
    <row r="22082" spans="1:1" x14ac:dyDescent="0.2">
      <c r="A22082" s="4"/>
    </row>
    <row r="22083" spans="1:1" x14ac:dyDescent="0.2">
      <c r="A22083" s="4"/>
    </row>
    <row r="22084" spans="1:1" x14ac:dyDescent="0.2">
      <c r="A22084" s="4"/>
    </row>
    <row r="22085" spans="1:1" x14ac:dyDescent="0.2">
      <c r="A22085" s="4"/>
    </row>
    <row r="22086" spans="1:1" x14ac:dyDescent="0.2">
      <c r="A22086" s="4"/>
    </row>
    <row r="22087" spans="1:1" x14ac:dyDescent="0.2">
      <c r="A22087" s="4"/>
    </row>
    <row r="22088" spans="1:1" x14ac:dyDescent="0.2">
      <c r="A22088" s="4"/>
    </row>
    <row r="22089" spans="1:1" x14ac:dyDescent="0.2">
      <c r="A22089" s="4"/>
    </row>
    <row r="22090" spans="1:1" x14ac:dyDescent="0.2">
      <c r="A22090" s="4"/>
    </row>
    <row r="22091" spans="1:1" x14ac:dyDescent="0.2">
      <c r="A22091" s="4"/>
    </row>
    <row r="22092" spans="1:1" x14ac:dyDescent="0.2">
      <c r="A22092" s="4"/>
    </row>
    <row r="22093" spans="1:1" x14ac:dyDescent="0.2">
      <c r="A22093" s="4"/>
    </row>
    <row r="22094" spans="1:1" x14ac:dyDescent="0.2">
      <c r="A22094" s="4"/>
    </row>
    <row r="22095" spans="1:1" x14ac:dyDescent="0.2">
      <c r="A22095" s="4"/>
    </row>
    <row r="22096" spans="1:1" x14ac:dyDescent="0.2">
      <c r="A22096" s="4"/>
    </row>
    <row r="22097" spans="1:1" x14ac:dyDescent="0.2">
      <c r="A22097" s="4"/>
    </row>
    <row r="22098" spans="1:1" x14ac:dyDescent="0.2">
      <c r="A22098" s="4"/>
    </row>
    <row r="22099" spans="1:1" x14ac:dyDescent="0.2">
      <c r="A22099" s="4"/>
    </row>
    <row r="22100" spans="1:1" x14ac:dyDescent="0.2">
      <c r="A22100" s="4"/>
    </row>
    <row r="22101" spans="1:1" x14ac:dyDescent="0.2">
      <c r="A22101" s="4"/>
    </row>
    <row r="22102" spans="1:1" x14ac:dyDescent="0.2">
      <c r="A22102" s="4"/>
    </row>
    <row r="22103" spans="1:1" x14ac:dyDescent="0.2">
      <c r="A22103" s="4"/>
    </row>
    <row r="22104" spans="1:1" x14ac:dyDescent="0.2">
      <c r="A22104" s="4"/>
    </row>
    <row r="22105" spans="1:1" x14ac:dyDescent="0.2">
      <c r="A22105" s="4"/>
    </row>
    <row r="22106" spans="1:1" x14ac:dyDescent="0.2">
      <c r="A22106" s="4"/>
    </row>
    <row r="22107" spans="1:1" x14ac:dyDescent="0.2">
      <c r="A22107" s="4"/>
    </row>
    <row r="22108" spans="1:1" x14ac:dyDescent="0.2">
      <c r="A22108" s="4"/>
    </row>
    <row r="22109" spans="1:1" x14ac:dyDescent="0.2">
      <c r="A22109" s="4"/>
    </row>
    <row r="22110" spans="1:1" x14ac:dyDescent="0.2">
      <c r="A22110" s="4"/>
    </row>
    <row r="22111" spans="1:1" x14ac:dyDescent="0.2">
      <c r="A22111" s="4"/>
    </row>
    <row r="22112" spans="1:1" x14ac:dyDescent="0.2">
      <c r="A22112" s="4"/>
    </row>
    <row r="22113" spans="1:1" x14ac:dyDescent="0.2">
      <c r="A22113" s="4"/>
    </row>
    <row r="22114" spans="1:1" x14ac:dyDescent="0.2">
      <c r="A22114" s="4"/>
    </row>
    <row r="22115" spans="1:1" x14ac:dyDescent="0.2">
      <c r="A22115" s="4"/>
    </row>
    <row r="22116" spans="1:1" x14ac:dyDescent="0.2">
      <c r="A22116" s="4"/>
    </row>
    <row r="22117" spans="1:1" x14ac:dyDescent="0.2">
      <c r="A22117" s="4"/>
    </row>
    <row r="22118" spans="1:1" x14ac:dyDescent="0.2">
      <c r="A22118" s="4"/>
    </row>
    <row r="22119" spans="1:1" x14ac:dyDescent="0.2">
      <c r="A22119" s="4"/>
    </row>
    <row r="22120" spans="1:1" x14ac:dyDescent="0.2">
      <c r="A22120" s="4"/>
    </row>
    <row r="22121" spans="1:1" x14ac:dyDescent="0.2">
      <c r="A22121" s="4"/>
    </row>
    <row r="22122" spans="1:1" x14ac:dyDescent="0.2">
      <c r="A22122" s="4"/>
    </row>
    <row r="22123" spans="1:1" x14ac:dyDescent="0.2">
      <c r="A22123" s="4"/>
    </row>
    <row r="22124" spans="1:1" x14ac:dyDescent="0.2">
      <c r="A22124" s="4"/>
    </row>
    <row r="22125" spans="1:1" x14ac:dyDescent="0.2">
      <c r="A22125" s="4"/>
    </row>
    <row r="22126" spans="1:1" x14ac:dyDescent="0.2">
      <c r="A22126" s="4"/>
    </row>
    <row r="22127" spans="1:1" x14ac:dyDescent="0.2">
      <c r="A22127" s="4"/>
    </row>
    <row r="22128" spans="1:1" x14ac:dyDescent="0.2">
      <c r="A22128" s="4"/>
    </row>
    <row r="22129" spans="1:1" x14ac:dyDescent="0.2">
      <c r="A22129" s="4"/>
    </row>
    <row r="22130" spans="1:1" x14ac:dyDescent="0.2">
      <c r="A22130" s="4"/>
    </row>
    <row r="22131" spans="1:1" x14ac:dyDescent="0.2">
      <c r="A22131" s="4"/>
    </row>
    <row r="22132" spans="1:1" x14ac:dyDescent="0.2">
      <c r="A22132" s="4"/>
    </row>
    <row r="22133" spans="1:1" x14ac:dyDescent="0.2">
      <c r="A22133" s="4"/>
    </row>
    <row r="22134" spans="1:1" x14ac:dyDescent="0.2">
      <c r="A22134" s="4"/>
    </row>
    <row r="22135" spans="1:1" x14ac:dyDescent="0.2">
      <c r="A22135" s="4"/>
    </row>
    <row r="22136" spans="1:1" x14ac:dyDescent="0.2">
      <c r="A22136" s="4"/>
    </row>
    <row r="22137" spans="1:1" x14ac:dyDescent="0.2">
      <c r="A22137" s="4"/>
    </row>
    <row r="22138" spans="1:1" x14ac:dyDescent="0.2">
      <c r="A22138" s="4"/>
    </row>
    <row r="22139" spans="1:1" x14ac:dyDescent="0.2">
      <c r="A22139" s="4"/>
    </row>
    <row r="22140" spans="1:1" x14ac:dyDescent="0.2">
      <c r="A22140" s="4"/>
    </row>
    <row r="22141" spans="1:1" x14ac:dyDescent="0.2">
      <c r="A22141" s="4"/>
    </row>
    <row r="22142" spans="1:1" x14ac:dyDescent="0.2">
      <c r="A22142" s="4"/>
    </row>
    <row r="22143" spans="1:1" x14ac:dyDescent="0.2">
      <c r="A22143" s="4"/>
    </row>
    <row r="22144" spans="1:1" x14ac:dyDescent="0.2">
      <c r="A22144" s="4"/>
    </row>
    <row r="22145" spans="1:1" x14ac:dyDescent="0.2">
      <c r="A22145" s="4"/>
    </row>
    <row r="22146" spans="1:1" x14ac:dyDescent="0.2">
      <c r="A22146" s="4"/>
    </row>
    <row r="22147" spans="1:1" x14ac:dyDescent="0.2">
      <c r="A22147" s="4"/>
    </row>
    <row r="22148" spans="1:1" x14ac:dyDescent="0.2">
      <c r="A22148" s="4"/>
    </row>
    <row r="22149" spans="1:1" x14ac:dyDescent="0.2">
      <c r="A22149" s="4"/>
    </row>
    <row r="22150" spans="1:1" x14ac:dyDescent="0.2">
      <c r="A22150" s="4"/>
    </row>
    <row r="22151" spans="1:1" x14ac:dyDescent="0.2">
      <c r="A22151" s="4"/>
    </row>
    <row r="22152" spans="1:1" x14ac:dyDescent="0.2">
      <c r="A22152" s="4"/>
    </row>
    <row r="22153" spans="1:1" x14ac:dyDescent="0.2">
      <c r="A22153" s="4"/>
    </row>
    <row r="22154" spans="1:1" x14ac:dyDescent="0.2">
      <c r="A22154" s="4"/>
    </row>
    <row r="22155" spans="1:1" x14ac:dyDescent="0.2">
      <c r="A22155" s="4"/>
    </row>
    <row r="22156" spans="1:1" x14ac:dyDescent="0.2">
      <c r="A22156" s="4"/>
    </row>
    <row r="22157" spans="1:1" x14ac:dyDescent="0.2">
      <c r="A22157" s="4"/>
    </row>
    <row r="22158" spans="1:1" x14ac:dyDescent="0.2">
      <c r="A22158" s="4"/>
    </row>
    <row r="22159" spans="1:1" x14ac:dyDescent="0.2">
      <c r="A22159" s="4"/>
    </row>
    <row r="22160" spans="1:1" x14ac:dyDescent="0.2">
      <c r="A22160" s="4"/>
    </row>
    <row r="22161" spans="1:1" x14ac:dyDescent="0.2">
      <c r="A22161" s="4"/>
    </row>
    <row r="22162" spans="1:1" x14ac:dyDescent="0.2">
      <c r="A22162" s="4"/>
    </row>
    <row r="22163" spans="1:1" x14ac:dyDescent="0.2">
      <c r="A22163" s="4"/>
    </row>
    <row r="22164" spans="1:1" x14ac:dyDescent="0.2">
      <c r="A22164" s="4"/>
    </row>
    <row r="22165" spans="1:1" x14ac:dyDescent="0.2">
      <c r="A22165" s="4"/>
    </row>
    <row r="22166" spans="1:1" x14ac:dyDescent="0.2">
      <c r="A22166" s="4"/>
    </row>
    <row r="22167" spans="1:1" x14ac:dyDescent="0.2">
      <c r="A22167" s="4"/>
    </row>
    <row r="22168" spans="1:1" x14ac:dyDescent="0.2">
      <c r="A22168" s="4"/>
    </row>
    <row r="22169" spans="1:1" x14ac:dyDescent="0.2">
      <c r="A22169" s="4"/>
    </row>
    <row r="22170" spans="1:1" x14ac:dyDescent="0.2">
      <c r="A22170" s="4"/>
    </row>
    <row r="22171" spans="1:1" x14ac:dyDescent="0.2">
      <c r="A22171" s="4"/>
    </row>
    <row r="22172" spans="1:1" x14ac:dyDescent="0.2">
      <c r="A22172" s="4"/>
    </row>
    <row r="22173" spans="1:1" x14ac:dyDescent="0.2">
      <c r="A22173" s="4"/>
    </row>
    <row r="22174" spans="1:1" x14ac:dyDescent="0.2">
      <c r="A22174" s="4"/>
    </row>
    <row r="22175" spans="1:1" x14ac:dyDescent="0.2">
      <c r="A22175" s="4"/>
    </row>
    <row r="22176" spans="1:1" x14ac:dyDescent="0.2">
      <c r="A22176" s="4"/>
    </row>
    <row r="22177" spans="1:1" x14ac:dyDescent="0.2">
      <c r="A22177" s="4"/>
    </row>
    <row r="22178" spans="1:1" x14ac:dyDescent="0.2">
      <c r="A22178" s="4"/>
    </row>
    <row r="22179" spans="1:1" x14ac:dyDescent="0.2">
      <c r="A22179" s="4"/>
    </row>
    <row r="22180" spans="1:1" x14ac:dyDescent="0.2">
      <c r="A22180" s="4"/>
    </row>
    <row r="22181" spans="1:1" x14ac:dyDescent="0.2">
      <c r="A22181" s="4"/>
    </row>
    <row r="22182" spans="1:1" x14ac:dyDescent="0.2">
      <c r="A22182" s="4"/>
    </row>
    <row r="22183" spans="1:1" x14ac:dyDescent="0.2">
      <c r="A22183" s="4"/>
    </row>
    <row r="22184" spans="1:1" x14ac:dyDescent="0.2">
      <c r="A22184" s="4"/>
    </row>
    <row r="22185" spans="1:1" x14ac:dyDescent="0.2">
      <c r="A22185" s="4"/>
    </row>
    <row r="22186" spans="1:1" x14ac:dyDescent="0.2">
      <c r="A22186" s="4"/>
    </row>
    <row r="22187" spans="1:1" x14ac:dyDescent="0.2">
      <c r="A22187" s="4"/>
    </row>
    <row r="22188" spans="1:1" x14ac:dyDescent="0.2">
      <c r="A22188" s="4"/>
    </row>
    <row r="22189" spans="1:1" x14ac:dyDescent="0.2">
      <c r="A22189" s="4"/>
    </row>
    <row r="22190" spans="1:1" x14ac:dyDescent="0.2">
      <c r="A22190" s="4"/>
    </row>
    <row r="22191" spans="1:1" x14ac:dyDescent="0.2">
      <c r="A22191" s="4"/>
    </row>
    <row r="22192" spans="1:1" x14ac:dyDescent="0.2">
      <c r="A22192" s="4"/>
    </row>
    <row r="22193" spans="1:1" x14ac:dyDescent="0.2">
      <c r="A22193" s="4"/>
    </row>
    <row r="22194" spans="1:1" x14ac:dyDescent="0.2">
      <c r="A22194" s="4"/>
    </row>
    <row r="22195" spans="1:1" x14ac:dyDescent="0.2">
      <c r="A22195" s="4"/>
    </row>
    <row r="22196" spans="1:1" x14ac:dyDescent="0.2">
      <c r="A22196" s="4"/>
    </row>
    <row r="22197" spans="1:1" x14ac:dyDescent="0.2">
      <c r="A22197" s="4"/>
    </row>
    <row r="22198" spans="1:1" x14ac:dyDescent="0.2">
      <c r="A22198" s="4"/>
    </row>
    <row r="22199" spans="1:1" x14ac:dyDescent="0.2">
      <c r="A22199" s="4"/>
    </row>
    <row r="22200" spans="1:1" x14ac:dyDescent="0.2">
      <c r="A22200" s="4"/>
    </row>
    <row r="22201" spans="1:1" x14ac:dyDescent="0.2">
      <c r="A22201" s="4"/>
    </row>
    <row r="22202" spans="1:1" x14ac:dyDescent="0.2">
      <c r="A22202" s="4"/>
    </row>
    <row r="22203" spans="1:1" x14ac:dyDescent="0.2">
      <c r="A22203" s="4"/>
    </row>
    <row r="22204" spans="1:1" x14ac:dyDescent="0.2">
      <c r="A22204" s="4"/>
    </row>
    <row r="22205" spans="1:1" x14ac:dyDescent="0.2">
      <c r="A22205" s="4"/>
    </row>
    <row r="22206" spans="1:1" x14ac:dyDescent="0.2">
      <c r="A22206" s="4"/>
    </row>
    <row r="22207" spans="1:1" x14ac:dyDescent="0.2">
      <c r="A22207" s="4"/>
    </row>
    <row r="22208" spans="1:1" x14ac:dyDescent="0.2">
      <c r="A22208" s="4"/>
    </row>
    <row r="22209" spans="1:1" x14ac:dyDescent="0.2">
      <c r="A22209" s="4"/>
    </row>
    <row r="22210" spans="1:1" x14ac:dyDescent="0.2">
      <c r="A22210" s="4"/>
    </row>
    <row r="22211" spans="1:1" x14ac:dyDescent="0.2">
      <c r="A22211" s="4"/>
    </row>
    <row r="22212" spans="1:1" x14ac:dyDescent="0.2">
      <c r="A22212" s="4"/>
    </row>
    <row r="22213" spans="1:1" x14ac:dyDescent="0.2">
      <c r="A22213" s="4"/>
    </row>
    <row r="22214" spans="1:1" x14ac:dyDescent="0.2">
      <c r="A22214" s="4"/>
    </row>
    <row r="22215" spans="1:1" x14ac:dyDescent="0.2">
      <c r="A22215" s="4"/>
    </row>
    <row r="22216" spans="1:1" x14ac:dyDescent="0.2">
      <c r="A22216" s="4"/>
    </row>
    <row r="22217" spans="1:1" x14ac:dyDescent="0.2">
      <c r="A22217" s="4"/>
    </row>
    <row r="22218" spans="1:1" x14ac:dyDescent="0.2">
      <c r="A22218" s="4"/>
    </row>
    <row r="22219" spans="1:1" x14ac:dyDescent="0.2">
      <c r="A22219" s="4"/>
    </row>
    <row r="22220" spans="1:1" x14ac:dyDescent="0.2">
      <c r="A22220" s="4"/>
    </row>
    <row r="22221" spans="1:1" x14ac:dyDescent="0.2">
      <c r="A22221" s="4"/>
    </row>
    <row r="22222" spans="1:1" x14ac:dyDescent="0.2">
      <c r="A22222" s="4"/>
    </row>
    <row r="22223" spans="1:1" x14ac:dyDescent="0.2">
      <c r="A22223" s="4"/>
    </row>
    <row r="22224" spans="1:1" x14ac:dyDescent="0.2">
      <c r="A22224" s="4"/>
    </row>
    <row r="22225" spans="1:1" x14ac:dyDescent="0.2">
      <c r="A22225" s="4"/>
    </row>
    <row r="22226" spans="1:1" x14ac:dyDescent="0.2">
      <c r="A22226" s="4"/>
    </row>
    <row r="22227" spans="1:1" x14ac:dyDescent="0.2">
      <c r="A22227" s="4"/>
    </row>
    <row r="22228" spans="1:1" x14ac:dyDescent="0.2">
      <c r="A22228" s="4"/>
    </row>
    <row r="22229" spans="1:1" x14ac:dyDescent="0.2">
      <c r="A22229" s="4"/>
    </row>
    <row r="22230" spans="1:1" x14ac:dyDescent="0.2">
      <c r="A22230" s="4"/>
    </row>
    <row r="22231" spans="1:1" x14ac:dyDescent="0.2">
      <c r="A22231" s="4"/>
    </row>
    <row r="22232" spans="1:1" x14ac:dyDescent="0.2">
      <c r="A22232" s="4"/>
    </row>
    <row r="22233" spans="1:1" x14ac:dyDescent="0.2">
      <c r="A22233" s="4"/>
    </row>
    <row r="22234" spans="1:1" x14ac:dyDescent="0.2">
      <c r="A22234" s="4"/>
    </row>
    <row r="22235" spans="1:1" x14ac:dyDescent="0.2">
      <c r="A22235" s="4"/>
    </row>
    <row r="22236" spans="1:1" x14ac:dyDescent="0.2">
      <c r="A22236" s="4"/>
    </row>
    <row r="22237" spans="1:1" x14ac:dyDescent="0.2">
      <c r="A22237" s="4"/>
    </row>
    <row r="22238" spans="1:1" x14ac:dyDescent="0.2">
      <c r="A22238" s="4"/>
    </row>
    <row r="22239" spans="1:1" x14ac:dyDescent="0.2">
      <c r="A22239" s="4"/>
    </row>
    <row r="22240" spans="1:1" x14ac:dyDescent="0.2">
      <c r="A22240" s="4"/>
    </row>
    <row r="22241" spans="1:1" x14ac:dyDescent="0.2">
      <c r="A22241" s="4"/>
    </row>
    <row r="22242" spans="1:1" x14ac:dyDescent="0.2">
      <c r="A22242" s="4"/>
    </row>
    <row r="22243" spans="1:1" x14ac:dyDescent="0.2">
      <c r="A22243" s="4"/>
    </row>
    <row r="22244" spans="1:1" x14ac:dyDescent="0.2">
      <c r="A22244" s="4"/>
    </row>
    <row r="22245" spans="1:1" x14ac:dyDescent="0.2">
      <c r="A22245" s="4"/>
    </row>
    <row r="22246" spans="1:1" x14ac:dyDescent="0.2">
      <c r="A22246" s="4"/>
    </row>
    <row r="22247" spans="1:1" x14ac:dyDescent="0.2">
      <c r="A22247" s="4"/>
    </row>
    <row r="22248" spans="1:1" x14ac:dyDescent="0.2">
      <c r="A22248" s="4"/>
    </row>
    <row r="22249" spans="1:1" x14ac:dyDescent="0.2">
      <c r="A22249" s="4"/>
    </row>
    <row r="22250" spans="1:1" x14ac:dyDescent="0.2">
      <c r="A22250" s="4"/>
    </row>
    <row r="22251" spans="1:1" x14ac:dyDescent="0.2">
      <c r="A22251" s="4"/>
    </row>
    <row r="22252" spans="1:1" x14ac:dyDescent="0.2">
      <c r="A22252" s="4"/>
    </row>
    <row r="22253" spans="1:1" x14ac:dyDescent="0.2">
      <c r="A22253" s="4"/>
    </row>
    <row r="22254" spans="1:1" x14ac:dyDescent="0.2">
      <c r="A22254" s="4"/>
    </row>
    <row r="22255" spans="1:1" x14ac:dyDescent="0.2">
      <c r="A22255" s="4"/>
    </row>
    <row r="22256" spans="1:1" x14ac:dyDescent="0.2">
      <c r="A22256" s="4"/>
    </row>
    <row r="22257" spans="1:1" x14ac:dyDescent="0.2">
      <c r="A22257" s="4"/>
    </row>
    <row r="22258" spans="1:1" x14ac:dyDescent="0.2">
      <c r="A22258" s="4"/>
    </row>
    <row r="22259" spans="1:1" x14ac:dyDescent="0.2">
      <c r="A22259" s="4"/>
    </row>
    <row r="22260" spans="1:1" x14ac:dyDescent="0.2">
      <c r="A22260" s="4"/>
    </row>
    <row r="22261" spans="1:1" x14ac:dyDescent="0.2">
      <c r="A22261" s="4"/>
    </row>
    <row r="22262" spans="1:1" x14ac:dyDescent="0.2">
      <c r="A22262" s="4"/>
    </row>
    <row r="22263" spans="1:1" x14ac:dyDescent="0.2">
      <c r="A22263" s="4"/>
    </row>
    <row r="22264" spans="1:1" x14ac:dyDescent="0.2">
      <c r="A22264" s="4"/>
    </row>
    <row r="22265" spans="1:1" x14ac:dyDescent="0.2">
      <c r="A22265" s="4"/>
    </row>
    <row r="22266" spans="1:1" x14ac:dyDescent="0.2">
      <c r="A22266" s="4"/>
    </row>
    <row r="22267" spans="1:1" x14ac:dyDescent="0.2">
      <c r="A22267" s="4"/>
    </row>
    <row r="22268" spans="1:1" x14ac:dyDescent="0.2">
      <c r="A22268" s="4"/>
    </row>
    <row r="22269" spans="1:1" x14ac:dyDescent="0.2">
      <c r="A22269" s="4"/>
    </row>
    <row r="22270" spans="1:1" x14ac:dyDescent="0.2">
      <c r="A22270" s="4"/>
    </row>
    <row r="22271" spans="1:1" x14ac:dyDescent="0.2">
      <c r="A22271" s="4"/>
    </row>
    <row r="22272" spans="1:1" x14ac:dyDescent="0.2">
      <c r="A22272" s="4"/>
    </row>
    <row r="22273" spans="1:1" x14ac:dyDescent="0.2">
      <c r="A22273" s="4"/>
    </row>
    <row r="22274" spans="1:1" x14ac:dyDescent="0.2">
      <c r="A22274" s="4"/>
    </row>
    <row r="22275" spans="1:1" x14ac:dyDescent="0.2">
      <c r="A22275" s="4"/>
    </row>
    <row r="22276" spans="1:1" x14ac:dyDescent="0.2">
      <c r="A22276" s="4"/>
    </row>
    <row r="22277" spans="1:1" x14ac:dyDescent="0.2">
      <c r="A22277" s="4"/>
    </row>
    <row r="22278" spans="1:1" x14ac:dyDescent="0.2">
      <c r="A22278" s="4"/>
    </row>
    <row r="22279" spans="1:1" x14ac:dyDescent="0.2">
      <c r="A22279" s="4"/>
    </row>
    <row r="22280" spans="1:1" x14ac:dyDescent="0.2">
      <c r="A22280" s="4"/>
    </row>
    <row r="22281" spans="1:1" x14ac:dyDescent="0.2">
      <c r="A22281" s="4"/>
    </row>
    <row r="22282" spans="1:1" x14ac:dyDescent="0.2">
      <c r="A22282" s="4"/>
    </row>
    <row r="22283" spans="1:1" x14ac:dyDescent="0.2">
      <c r="A22283" s="4"/>
    </row>
    <row r="22284" spans="1:1" x14ac:dyDescent="0.2">
      <c r="A22284" s="4"/>
    </row>
    <row r="22285" spans="1:1" x14ac:dyDescent="0.2">
      <c r="A22285" s="4"/>
    </row>
    <row r="22286" spans="1:1" x14ac:dyDescent="0.2">
      <c r="A22286" s="4"/>
    </row>
    <row r="22287" spans="1:1" x14ac:dyDescent="0.2">
      <c r="A22287" s="4"/>
    </row>
    <row r="22288" spans="1:1" x14ac:dyDescent="0.2">
      <c r="A22288" s="4"/>
    </row>
    <row r="22289" spans="1:1" x14ac:dyDescent="0.2">
      <c r="A22289" s="4"/>
    </row>
    <row r="22290" spans="1:1" x14ac:dyDescent="0.2">
      <c r="A22290" s="4"/>
    </row>
    <row r="22291" spans="1:1" x14ac:dyDescent="0.2">
      <c r="A22291" s="4"/>
    </row>
    <row r="22292" spans="1:1" x14ac:dyDescent="0.2">
      <c r="A22292" s="4"/>
    </row>
    <row r="22293" spans="1:1" x14ac:dyDescent="0.2">
      <c r="A22293" s="4"/>
    </row>
    <row r="22294" spans="1:1" x14ac:dyDescent="0.2">
      <c r="A22294" s="4"/>
    </row>
    <row r="22295" spans="1:1" x14ac:dyDescent="0.2">
      <c r="A22295" s="4"/>
    </row>
    <row r="22296" spans="1:1" x14ac:dyDescent="0.2">
      <c r="A22296" s="4"/>
    </row>
    <row r="22297" spans="1:1" x14ac:dyDescent="0.2">
      <c r="A22297" s="4"/>
    </row>
    <row r="22298" spans="1:1" x14ac:dyDescent="0.2">
      <c r="A22298" s="4"/>
    </row>
    <row r="22299" spans="1:1" x14ac:dyDescent="0.2">
      <c r="A22299" s="4"/>
    </row>
    <row r="22300" spans="1:1" x14ac:dyDescent="0.2">
      <c r="A22300" s="4"/>
    </row>
    <row r="22301" spans="1:1" x14ac:dyDescent="0.2">
      <c r="A22301" s="4"/>
    </row>
    <row r="22302" spans="1:1" x14ac:dyDescent="0.2">
      <c r="A22302" s="4"/>
    </row>
    <row r="22303" spans="1:1" x14ac:dyDescent="0.2">
      <c r="A22303" s="4"/>
    </row>
    <row r="22304" spans="1:1" x14ac:dyDescent="0.2">
      <c r="A22304" s="4"/>
    </row>
    <row r="22305" spans="1:1" x14ac:dyDescent="0.2">
      <c r="A22305" s="4"/>
    </row>
    <row r="22306" spans="1:1" x14ac:dyDescent="0.2">
      <c r="A22306" s="4"/>
    </row>
    <row r="22307" spans="1:1" x14ac:dyDescent="0.2">
      <c r="A22307" s="4"/>
    </row>
    <row r="22308" spans="1:1" x14ac:dyDescent="0.2">
      <c r="A22308" s="4"/>
    </row>
    <row r="22309" spans="1:1" x14ac:dyDescent="0.2">
      <c r="A22309" s="4"/>
    </row>
    <row r="22310" spans="1:1" x14ac:dyDescent="0.2">
      <c r="A22310" s="4"/>
    </row>
    <row r="22311" spans="1:1" x14ac:dyDescent="0.2">
      <c r="A22311" s="4"/>
    </row>
    <row r="22312" spans="1:1" x14ac:dyDescent="0.2">
      <c r="A22312" s="4"/>
    </row>
    <row r="22313" spans="1:1" x14ac:dyDescent="0.2">
      <c r="A22313" s="4"/>
    </row>
    <row r="22314" spans="1:1" x14ac:dyDescent="0.2">
      <c r="A22314" s="4"/>
    </row>
    <row r="22315" spans="1:1" x14ac:dyDescent="0.2">
      <c r="A22315" s="4"/>
    </row>
    <row r="22316" spans="1:1" x14ac:dyDescent="0.2">
      <c r="A22316" s="4"/>
    </row>
    <row r="22317" spans="1:1" x14ac:dyDescent="0.2">
      <c r="A22317" s="4"/>
    </row>
    <row r="22318" spans="1:1" x14ac:dyDescent="0.2">
      <c r="A22318" s="4"/>
    </row>
    <row r="22319" spans="1:1" x14ac:dyDescent="0.2">
      <c r="A22319" s="4"/>
    </row>
    <row r="22320" spans="1:1" x14ac:dyDescent="0.2">
      <c r="A22320" s="4"/>
    </row>
    <row r="22321" spans="1:1" x14ac:dyDescent="0.2">
      <c r="A22321" s="4"/>
    </row>
    <row r="22322" spans="1:1" x14ac:dyDescent="0.2">
      <c r="A22322" s="4"/>
    </row>
    <row r="22323" spans="1:1" x14ac:dyDescent="0.2">
      <c r="A22323" s="4"/>
    </row>
    <row r="22324" spans="1:1" x14ac:dyDescent="0.2">
      <c r="A22324" s="4"/>
    </row>
    <row r="22325" spans="1:1" x14ac:dyDescent="0.2">
      <c r="A22325" s="4"/>
    </row>
    <row r="22326" spans="1:1" x14ac:dyDescent="0.2">
      <c r="A22326" s="4"/>
    </row>
    <row r="22327" spans="1:1" x14ac:dyDescent="0.2">
      <c r="A22327" s="4"/>
    </row>
    <row r="22328" spans="1:1" x14ac:dyDescent="0.2">
      <c r="A22328" s="4"/>
    </row>
    <row r="22329" spans="1:1" x14ac:dyDescent="0.2">
      <c r="A22329" s="4"/>
    </row>
    <row r="22330" spans="1:1" x14ac:dyDescent="0.2">
      <c r="A22330" s="4"/>
    </row>
    <row r="22331" spans="1:1" x14ac:dyDescent="0.2">
      <c r="A22331" s="4"/>
    </row>
    <row r="22332" spans="1:1" x14ac:dyDescent="0.2">
      <c r="A22332" s="4"/>
    </row>
    <row r="22333" spans="1:1" x14ac:dyDescent="0.2">
      <c r="A22333" s="4"/>
    </row>
    <row r="22334" spans="1:1" x14ac:dyDescent="0.2">
      <c r="A22334" s="4"/>
    </row>
    <row r="22335" spans="1:1" x14ac:dyDescent="0.2">
      <c r="A22335" s="4"/>
    </row>
    <row r="22336" spans="1:1" x14ac:dyDescent="0.2">
      <c r="A22336" s="4"/>
    </row>
    <row r="22337" spans="1:1" x14ac:dyDescent="0.2">
      <c r="A22337" s="4"/>
    </row>
    <row r="22338" spans="1:1" x14ac:dyDescent="0.2">
      <c r="A22338" s="4"/>
    </row>
    <row r="22339" spans="1:1" x14ac:dyDescent="0.2">
      <c r="A22339" s="4"/>
    </row>
    <row r="22340" spans="1:1" x14ac:dyDescent="0.2">
      <c r="A22340" s="4"/>
    </row>
    <row r="22341" spans="1:1" x14ac:dyDescent="0.2">
      <c r="A22341" s="4"/>
    </row>
    <row r="22342" spans="1:1" x14ac:dyDescent="0.2">
      <c r="A22342" s="4"/>
    </row>
    <row r="22343" spans="1:1" x14ac:dyDescent="0.2">
      <c r="A22343" s="4"/>
    </row>
    <row r="22344" spans="1:1" x14ac:dyDescent="0.2">
      <c r="A22344" s="4"/>
    </row>
    <row r="22345" spans="1:1" x14ac:dyDescent="0.2">
      <c r="A22345" s="4"/>
    </row>
    <row r="22346" spans="1:1" x14ac:dyDescent="0.2">
      <c r="A22346" s="4"/>
    </row>
    <row r="22347" spans="1:1" x14ac:dyDescent="0.2">
      <c r="A22347" s="4"/>
    </row>
    <row r="22348" spans="1:1" x14ac:dyDescent="0.2">
      <c r="A22348" s="4"/>
    </row>
    <row r="22349" spans="1:1" x14ac:dyDescent="0.2">
      <c r="A22349" s="4"/>
    </row>
    <row r="22350" spans="1:1" x14ac:dyDescent="0.2">
      <c r="A22350" s="4"/>
    </row>
    <row r="22351" spans="1:1" x14ac:dyDescent="0.2">
      <c r="A22351" s="4"/>
    </row>
    <row r="22352" spans="1:1" x14ac:dyDescent="0.2">
      <c r="A22352" s="4"/>
    </row>
    <row r="22353" spans="1:1" x14ac:dyDescent="0.2">
      <c r="A22353" s="4"/>
    </row>
    <row r="22354" spans="1:1" x14ac:dyDescent="0.2">
      <c r="A22354" s="4"/>
    </row>
    <row r="22355" spans="1:1" x14ac:dyDescent="0.2">
      <c r="A22355" s="4"/>
    </row>
    <row r="22356" spans="1:1" x14ac:dyDescent="0.2">
      <c r="A22356" s="4"/>
    </row>
    <row r="22357" spans="1:1" x14ac:dyDescent="0.2">
      <c r="A22357" s="4"/>
    </row>
    <row r="22358" spans="1:1" x14ac:dyDescent="0.2">
      <c r="A22358" s="4"/>
    </row>
    <row r="22359" spans="1:1" x14ac:dyDescent="0.2">
      <c r="A22359" s="4"/>
    </row>
    <row r="22360" spans="1:1" x14ac:dyDescent="0.2">
      <c r="A22360" s="4"/>
    </row>
    <row r="22361" spans="1:1" x14ac:dyDescent="0.2">
      <c r="A22361" s="4"/>
    </row>
    <row r="22362" spans="1:1" x14ac:dyDescent="0.2">
      <c r="A22362" s="4"/>
    </row>
    <row r="22363" spans="1:1" x14ac:dyDescent="0.2">
      <c r="A22363" s="4"/>
    </row>
    <row r="22364" spans="1:1" x14ac:dyDescent="0.2">
      <c r="A22364" s="4"/>
    </row>
    <row r="22365" spans="1:1" x14ac:dyDescent="0.2">
      <c r="A22365" s="4"/>
    </row>
    <row r="22366" spans="1:1" x14ac:dyDescent="0.2">
      <c r="A22366" s="4"/>
    </row>
    <row r="22367" spans="1:1" x14ac:dyDescent="0.2">
      <c r="A22367" s="4"/>
    </row>
    <row r="22368" spans="1:1" x14ac:dyDescent="0.2">
      <c r="A22368" s="4"/>
    </row>
    <row r="22369" spans="1:1" x14ac:dyDescent="0.2">
      <c r="A22369" s="4"/>
    </row>
    <row r="22370" spans="1:1" x14ac:dyDescent="0.2">
      <c r="A22370" s="4"/>
    </row>
    <row r="22371" spans="1:1" x14ac:dyDescent="0.2">
      <c r="A22371" s="4"/>
    </row>
    <row r="22372" spans="1:1" x14ac:dyDescent="0.2">
      <c r="A22372" s="4"/>
    </row>
    <row r="22373" spans="1:1" x14ac:dyDescent="0.2">
      <c r="A22373" s="4"/>
    </row>
    <row r="22374" spans="1:1" x14ac:dyDescent="0.2">
      <c r="A22374" s="4"/>
    </row>
    <row r="22375" spans="1:1" x14ac:dyDescent="0.2">
      <c r="A22375" s="4"/>
    </row>
    <row r="22376" spans="1:1" x14ac:dyDescent="0.2">
      <c r="A22376" s="4"/>
    </row>
    <row r="22377" spans="1:1" x14ac:dyDescent="0.2">
      <c r="A22377" s="4"/>
    </row>
    <row r="22378" spans="1:1" x14ac:dyDescent="0.2">
      <c r="A22378" s="4"/>
    </row>
    <row r="22379" spans="1:1" x14ac:dyDescent="0.2">
      <c r="A22379" s="4"/>
    </row>
    <row r="22380" spans="1:1" x14ac:dyDescent="0.2">
      <c r="A22380" s="4"/>
    </row>
    <row r="22381" spans="1:1" x14ac:dyDescent="0.2">
      <c r="A22381" s="4"/>
    </row>
    <row r="22382" spans="1:1" x14ac:dyDescent="0.2">
      <c r="A22382" s="4"/>
    </row>
    <row r="22383" spans="1:1" x14ac:dyDescent="0.2">
      <c r="A22383" s="4"/>
    </row>
    <row r="22384" spans="1:1" x14ac:dyDescent="0.2">
      <c r="A22384" s="4"/>
    </row>
    <row r="22385" spans="1:1" x14ac:dyDescent="0.2">
      <c r="A22385" s="4"/>
    </row>
    <row r="22386" spans="1:1" x14ac:dyDescent="0.2">
      <c r="A22386" s="4"/>
    </row>
    <row r="22387" spans="1:1" x14ac:dyDescent="0.2">
      <c r="A22387" s="4"/>
    </row>
    <row r="22388" spans="1:1" x14ac:dyDescent="0.2">
      <c r="A22388" s="4"/>
    </row>
    <row r="22389" spans="1:1" x14ac:dyDescent="0.2">
      <c r="A22389" s="4"/>
    </row>
    <row r="22390" spans="1:1" x14ac:dyDescent="0.2">
      <c r="A22390" s="4"/>
    </row>
    <row r="22391" spans="1:1" x14ac:dyDescent="0.2">
      <c r="A22391" s="4"/>
    </row>
    <row r="22392" spans="1:1" x14ac:dyDescent="0.2">
      <c r="A22392" s="4"/>
    </row>
    <row r="22393" spans="1:1" x14ac:dyDescent="0.2">
      <c r="A22393" s="4"/>
    </row>
    <row r="22394" spans="1:1" x14ac:dyDescent="0.2">
      <c r="A22394" s="4"/>
    </row>
    <row r="22395" spans="1:1" x14ac:dyDescent="0.2">
      <c r="A22395" s="4"/>
    </row>
    <row r="22396" spans="1:1" x14ac:dyDescent="0.2">
      <c r="A22396" s="4"/>
    </row>
    <row r="22397" spans="1:1" x14ac:dyDescent="0.2">
      <c r="A22397" s="4"/>
    </row>
    <row r="22398" spans="1:1" x14ac:dyDescent="0.2">
      <c r="A22398" s="4"/>
    </row>
    <row r="22399" spans="1:1" x14ac:dyDescent="0.2">
      <c r="A22399" s="4"/>
    </row>
    <row r="22400" spans="1:1" x14ac:dyDescent="0.2">
      <c r="A22400" s="4"/>
    </row>
    <row r="22401" spans="1:1" x14ac:dyDescent="0.2">
      <c r="A22401" s="4"/>
    </row>
    <row r="22402" spans="1:1" x14ac:dyDescent="0.2">
      <c r="A22402" s="4"/>
    </row>
    <row r="22403" spans="1:1" x14ac:dyDescent="0.2">
      <c r="A22403" s="4"/>
    </row>
    <row r="22404" spans="1:1" x14ac:dyDescent="0.2">
      <c r="A22404" s="4"/>
    </row>
    <row r="22405" spans="1:1" x14ac:dyDescent="0.2">
      <c r="A22405" s="4"/>
    </row>
    <row r="22406" spans="1:1" x14ac:dyDescent="0.2">
      <c r="A22406" s="4"/>
    </row>
    <row r="22407" spans="1:1" x14ac:dyDescent="0.2">
      <c r="A22407" s="4"/>
    </row>
    <row r="22408" spans="1:1" x14ac:dyDescent="0.2">
      <c r="A22408" s="4"/>
    </row>
    <row r="22409" spans="1:1" x14ac:dyDescent="0.2">
      <c r="A22409" s="4"/>
    </row>
    <row r="22410" spans="1:1" x14ac:dyDescent="0.2">
      <c r="A22410" s="4"/>
    </row>
    <row r="22411" spans="1:1" x14ac:dyDescent="0.2">
      <c r="A22411" s="4"/>
    </row>
    <row r="22412" spans="1:1" x14ac:dyDescent="0.2">
      <c r="A22412" s="4"/>
    </row>
    <row r="22413" spans="1:1" x14ac:dyDescent="0.2">
      <c r="A22413" s="4"/>
    </row>
    <row r="22414" spans="1:1" x14ac:dyDescent="0.2">
      <c r="A22414" s="4"/>
    </row>
    <row r="22415" spans="1:1" x14ac:dyDescent="0.2">
      <c r="A22415" s="4"/>
    </row>
    <row r="22416" spans="1:1" x14ac:dyDescent="0.2">
      <c r="A22416" s="4"/>
    </row>
    <row r="22417" spans="1:1" x14ac:dyDescent="0.2">
      <c r="A22417" s="4"/>
    </row>
    <row r="22418" spans="1:1" x14ac:dyDescent="0.2">
      <c r="A22418" s="4"/>
    </row>
    <row r="22419" spans="1:1" x14ac:dyDescent="0.2">
      <c r="A22419" s="4"/>
    </row>
    <row r="22420" spans="1:1" x14ac:dyDescent="0.2">
      <c r="A22420" s="4"/>
    </row>
    <row r="22421" spans="1:1" x14ac:dyDescent="0.2">
      <c r="A22421" s="4"/>
    </row>
    <row r="22422" spans="1:1" x14ac:dyDescent="0.2">
      <c r="A22422" s="4"/>
    </row>
    <row r="22423" spans="1:1" x14ac:dyDescent="0.2">
      <c r="A22423" s="4"/>
    </row>
    <row r="22424" spans="1:1" x14ac:dyDescent="0.2">
      <c r="A22424" s="4"/>
    </row>
    <row r="22425" spans="1:1" x14ac:dyDescent="0.2">
      <c r="A22425" s="4"/>
    </row>
    <row r="22426" spans="1:1" x14ac:dyDescent="0.2">
      <c r="A22426" s="4"/>
    </row>
    <row r="22427" spans="1:1" x14ac:dyDescent="0.2">
      <c r="A22427" s="4"/>
    </row>
    <row r="22428" spans="1:1" x14ac:dyDescent="0.2">
      <c r="A22428" s="4"/>
    </row>
    <row r="22429" spans="1:1" x14ac:dyDescent="0.2">
      <c r="A22429" s="4"/>
    </row>
    <row r="22430" spans="1:1" x14ac:dyDescent="0.2">
      <c r="A22430" s="4"/>
    </row>
    <row r="22431" spans="1:1" x14ac:dyDescent="0.2">
      <c r="A22431" s="4"/>
    </row>
    <row r="22432" spans="1:1" x14ac:dyDescent="0.2">
      <c r="A22432" s="4"/>
    </row>
    <row r="22433" spans="1:1" x14ac:dyDescent="0.2">
      <c r="A22433" s="4"/>
    </row>
    <row r="22434" spans="1:1" x14ac:dyDescent="0.2">
      <c r="A22434" s="4"/>
    </row>
    <row r="22435" spans="1:1" x14ac:dyDescent="0.2">
      <c r="A22435" s="4"/>
    </row>
    <row r="22436" spans="1:1" x14ac:dyDescent="0.2">
      <c r="A22436" s="4"/>
    </row>
    <row r="22437" spans="1:1" x14ac:dyDescent="0.2">
      <c r="A22437" s="4"/>
    </row>
    <row r="22438" spans="1:1" x14ac:dyDescent="0.2">
      <c r="A22438" s="4"/>
    </row>
    <row r="22439" spans="1:1" x14ac:dyDescent="0.2">
      <c r="A22439" s="4"/>
    </row>
    <row r="22440" spans="1:1" x14ac:dyDescent="0.2">
      <c r="A22440" s="4"/>
    </row>
    <row r="22441" spans="1:1" x14ac:dyDescent="0.2">
      <c r="A22441" s="4"/>
    </row>
    <row r="22442" spans="1:1" x14ac:dyDescent="0.2">
      <c r="A22442" s="4"/>
    </row>
    <row r="22443" spans="1:1" x14ac:dyDescent="0.2">
      <c r="A22443" s="4"/>
    </row>
    <row r="22444" spans="1:1" x14ac:dyDescent="0.2">
      <c r="A22444" s="4"/>
    </row>
    <row r="22445" spans="1:1" x14ac:dyDescent="0.2">
      <c r="A22445" s="4"/>
    </row>
    <row r="22446" spans="1:1" x14ac:dyDescent="0.2">
      <c r="A22446" s="4"/>
    </row>
    <row r="22447" spans="1:1" x14ac:dyDescent="0.2">
      <c r="A22447" s="4"/>
    </row>
    <row r="22448" spans="1:1" x14ac:dyDescent="0.2">
      <c r="A22448" s="4"/>
    </row>
    <row r="22449" spans="1:1" x14ac:dyDescent="0.2">
      <c r="A22449" s="4"/>
    </row>
    <row r="22450" spans="1:1" x14ac:dyDescent="0.2">
      <c r="A22450" s="4"/>
    </row>
    <row r="22451" spans="1:1" x14ac:dyDescent="0.2">
      <c r="A22451" s="4"/>
    </row>
    <row r="22452" spans="1:1" x14ac:dyDescent="0.2">
      <c r="A22452" s="4"/>
    </row>
    <row r="22453" spans="1:1" x14ac:dyDescent="0.2">
      <c r="A22453" s="4"/>
    </row>
    <row r="22454" spans="1:1" x14ac:dyDescent="0.2">
      <c r="A22454" s="4"/>
    </row>
    <row r="22455" spans="1:1" x14ac:dyDescent="0.2">
      <c r="A22455" s="4"/>
    </row>
    <row r="22456" spans="1:1" x14ac:dyDescent="0.2">
      <c r="A22456" s="4"/>
    </row>
    <row r="22457" spans="1:1" x14ac:dyDescent="0.2">
      <c r="A22457" s="4"/>
    </row>
    <row r="22458" spans="1:1" x14ac:dyDescent="0.2">
      <c r="A22458" s="4"/>
    </row>
    <row r="22459" spans="1:1" x14ac:dyDescent="0.2">
      <c r="A22459" s="4"/>
    </row>
    <row r="22460" spans="1:1" x14ac:dyDescent="0.2">
      <c r="A22460" s="4"/>
    </row>
    <row r="22461" spans="1:1" x14ac:dyDescent="0.2">
      <c r="A22461" s="4"/>
    </row>
    <row r="22462" spans="1:1" x14ac:dyDescent="0.2">
      <c r="A22462" s="4"/>
    </row>
    <row r="22463" spans="1:1" x14ac:dyDescent="0.2">
      <c r="A22463" s="4"/>
    </row>
    <row r="22464" spans="1:1" x14ac:dyDescent="0.2">
      <c r="A22464" s="4"/>
    </row>
    <row r="22465" spans="1:1" x14ac:dyDescent="0.2">
      <c r="A22465" s="4"/>
    </row>
    <row r="22466" spans="1:1" x14ac:dyDescent="0.2">
      <c r="A22466" s="4"/>
    </row>
    <row r="22467" spans="1:1" x14ac:dyDescent="0.2">
      <c r="A22467" s="4"/>
    </row>
    <row r="22468" spans="1:1" x14ac:dyDescent="0.2">
      <c r="A22468" s="4"/>
    </row>
    <row r="22469" spans="1:1" x14ac:dyDescent="0.2">
      <c r="A22469" s="4"/>
    </row>
    <row r="22470" spans="1:1" x14ac:dyDescent="0.2">
      <c r="A22470" s="4"/>
    </row>
    <row r="22471" spans="1:1" x14ac:dyDescent="0.2">
      <c r="A22471" s="4"/>
    </row>
    <row r="22472" spans="1:1" x14ac:dyDescent="0.2">
      <c r="A22472" s="4"/>
    </row>
    <row r="22473" spans="1:1" x14ac:dyDescent="0.2">
      <c r="A22473" s="4"/>
    </row>
    <row r="22474" spans="1:1" x14ac:dyDescent="0.2">
      <c r="A22474" s="4"/>
    </row>
    <row r="22475" spans="1:1" x14ac:dyDescent="0.2">
      <c r="A22475" s="4"/>
    </row>
    <row r="22476" spans="1:1" x14ac:dyDescent="0.2">
      <c r="A22476" s="4"/>
    </row>
    <row r="22477" spans="1:1" x14ac:dyDescent="0.2">
      <c r="A22477" s="4"/>
    </row>
    <row r="22478" spans="1:1" x14ac:dyDescent="0.2">
      <c r="A22478" s="4"/>
    </row>
    <row r="22479" spans="1:1" x14ac:dyDescent="0.2">
      <c r="A22479" s="4"/>
    </row>
    <row r="22480" spans="1:1" x14ac:dyDescent="0.2">
      <c r="A22480" s="4"/>
    </row>
    <row r="22481" spans="1:1" x14ac:dyDescent="0.2">
      <c r="A22481" s="4"/>
    </row>
    <row r="22482" spans="1:1" x14ac:dyDescent="0.2">
      <c r="A22482" s="4"/>
    </row>
    <row r="22483" spans="1:1" x14ac:dyDescent="0.2">
      <c r="A22483" s="4"/>
    </row>
    <row r="22484" spans="1:1" x14ac:dyDescent="0.2">
      <c r="A22484" s="4"/>
    </row>
    <row r="22485" spans="1:1" x14ac:dyDescent="0.2">
      <c r="A22485" s="4"/>
    </row>
    <row r="22486" spans="1:1" x14ac:dyDescent="0.2">
      <c r="A22486" s="4"/>
    </row>
    <row r="22487" spans="1:1" x14ac:dyDescent="0.2">
      <c r="A22487" s="4"/>
    </row>
    <row r="22488" spans="1:1" x14ac:dyDescent="0.2">
      <c r="A22488" s="4"/>
    </row>
    <row r="22489" spans="1:1" x14ac:dyDescent="0.2">
      <c r="A22489" s="4"/>
    </row>
    <row r="22490" spans="1:1" x14ac:dyDescent="0.2">
      <c r="A22490" s="4"/>
    </row>
    <row r="22491" spans="1:1" x14ac:dyDescent="0.2">
      <c r="A22491" s="4"/>
    </row>
    <row r="22492" spans="1:1" x14ac:dyDescent="0.2">
      <c r="A22492" s="4"/>
    </row>
    <row r="22493" spans="1:1" x14ac:dyDescent="0.2">
      <c r="A22493" s="4"/>
    </row>
    <row r="22494" spans="1:1" x14ac:dyDescent="0.2">
      <c r="A22494" s="4"/>
    </row>
    <row r="22495" spans="1:1" x14ac:dyDescent="0.2">
      <c r="A22495" s="4"/>
    </row>
    <row r="22496" spans="1:1" x14ac:dyDescent="0.2">
      <c r="A22496" s="4"/>
    </row>
    <row r="22497" spans="1:1" x14ac:dyDescent="0.2">
      <c r="A22497" s="4"/>
    </row>
    <row r="22498" spans="1:1" x14ac:dyDescent="0.2">
      <c r="A22498" s="4"/>
    </row>
    <row r="22499" spans="1:1" x14ac:dyDescent="0.2">
      <c r="A22499" s="4"/>
    </row>
    <row r="22500" spans="1:1" x14ac:dyDescent="0.2">
      <c r="A22500" s="4"/>
    </row>
    <row r="22501" spans="1:1" x14ac:dyDescent="0.2">
      <c r="A22501" s="4"/>
    </row>
    <row r="22502" spans="1:1" x14ac:dyDescent="0.2">
      <c r="A22502" s="4"/>
    </row>
    <row r="22503" spans="1:1" x14ac:dyDescent="0.2">
      <c r="A22503" s="4"/>
    </row>
    <row r="22504" spans="1:1" x14ac:dyDescent="0.2">
      <c r="A22504" s="4"/>
    </row>
    <row r="22505" spans="1:1" x14ac:dyDescent="0.2">
      <c r="A22505" s="4"/>
    </row>
    <row r="22506" spans="1:1" x14ac:dyDescent="0.2">
      <c r="A22506" s="4"/>
    </row>
    <row r="22507" spans="1:1" x14ac:dyDescent="0.2">
      <c r="A22507" s="4"/>
    </row>
    <row r="22508" spans="1:1" x14ac:dyDescent="0.2">
      <c r="A22508" s="4"/>
    </row>
    <row r="22509" spans="1:1" x14ac:dyDescent="0.2">
      <c r="A22509" s="4"/>
    </row>
    <row r="22510" spans="1:1" x14ac:dyDescent="0.2">
      <c r="A22510" s="4"/>
    </row>
    <row r="22511" spans="1:1" x14ac:dyDescent="0.2">
      <c r="A22511" s="4"/>
    </row>
    <row r="22512" spans="1:1" x14ac:dyDescent="0.2">
      <c r="A22512" s="4"/>
    </row>
    <row r="22513" spans="1:1" x14ac:dyDescent="0.2">
      <c r="A22513" s="4"/>
    </row>
    <row r="22514" spans="1:1" x14ac:dyDescent="0.2">
      <c r="A22514" s="4"/>
    </row>
    <row r="22515" spans="1:1" x14ac:dyDescent="0.2">
      <c r="A22515" s="4"/>
    </row>
    <row r="22516" spans="1:1" x14ac:dyDescent="0.2">
      <c r="A22516" s="4"/>
    </row>
    <row r="22517" spans="1:1" x14ac:dyDescent="0.2">
      <c r="A22517" s="4"/>
    </row>
    <row r="22518" spans="1:1" x14ac:dyDescent="0.2">
      <c r="A22518" s="4"/>
    </row>
    <row r="22519" spans="1:1" x14ac:dyDescent="0.2">
      <c r="A22519" s="4"/>
    </row>
    <row r="22520" spans="1:1" x14ac:dyDescent="0.2">
      <c r="A22520" s="4"/>
    </row>
    <row r="22521" spans="1:1" x14ac:dyDescent="0.2">
      <c r="A22521" s="4"/>
    </row>
    <row r="22522" spans="1:1" x14ac:dyDescent="0.2">
      <c r="A22522" s="4"/>
    </row>
    <row r="22523" spans="1:1" x14ac:dyDescent="0.2">
      <c r="A22523" s="4"/>
    </row>
    <row r="22524" spans="1:1" x14ac:dyDescent="0.2">
      <c r="A22524" s="4"/>
    </row>
    <row r="22525" spans="1:1" x14ac:dyDescent="0.2">
      <c r="A22525" s="4"/>
    </row>
    <row r="22526" spans="1:1" x14ac:dyDescent="0.2">
      <c r="A22526" s="4"/>
    </row>
    <row r="22527" spans="1:1" x14ac:dyDescent="0.2">
      <c r="A22527" s="4"/>
    </row>
    <row r="22528" spans="1:1" x14ac:dyDescent="0.2">
      <c r="A22528" s="4"/>
    </row>
    <row r="22529" spans="1:1" x14ac:dyDescent="0.2">
      <c r="A22529" s="4"/>
    </row>
    <row r="22530" spans="1:1" x14ac:dyDescent="0.2">
      <c r="A22530" s="4"/>
    </row>
    <row r="22531" spans="1:1" x14ac:dyDescent="0.2">
      <c r="A22531" s="4"/>
    </row>
    <row r="22532" spans="1:1" x14ac:dyDescent="0.2">
      <c r="A22532" s="4"/>
    </row>
    <row r="22533" spans="1:1" x14ac:dyDescent="0.2">
      <c r="A22533" s="4"/>
    </row>
    <row r="22534" spans="1:1" x14ac:dyDescent="0.2">
      <c r="A22534" s="4"/>
    </row>
    <row r="22535" spans="1:1" x14ac:dyDescent="0.2">
      <c r="A22535" s="4"/>
    </row>
    <row r="22536" spans="1:1" x14ac:dyDescent="0.2">
      <c r="A22536" s="4"/>
    </row>
    <row r="22537" spans="1:1" x14ac:dyDescent="0.2">
      <c r="A22537" s="4"/>
    </row>
    <row r="22538" spans="1:1" x14ac:dyDescent="0.2">
      <c r="A22538" s="4"/>
    </row>
    <row r="22539" spans="1:1" x14ac:dyDescent="0.2">
      <c r="A22539" s="4"/>
    </row>
    <row r="22540" spans="1:1" x14ac:dyDescent="0.2">
      <c r="A22540" s="4"/>
    </row>
    <row r="22541" spans="1:1" x14ac:dyDescent="0.2">
      <c r="A22541" s="4"/>
    </row>
    <row r="22542" spans="1:1" x14ac:dyDescent="0.2">
      <c r="A22542" s="4"/>
    </row>
    <row r="22543" spans="1:1" x14ac:dyDescent="0.2">
      <c r="A22543" s="4"/>
    </row>
    <row r="22544" spans="1:1" x14ac:dyDescent="0.2">
      <c r="A22544" s="4"/>
    </row>
    <row r="22545" spans="1:1" x14ac:dyDescent="0.2">
      <c r="A22545" s="4"/>
    </row>
    <row r="22546" spans="1:1" x14ac:dyDescent="0.2">
      <c r="A22546" s="4"/>
    </row>
    <row r="22547" spans="1:1" x14ac:dyDescent="0.2">
      <c r="A22547" s="4"/>
    </row>
    <row r="22548" spans="1:1" x14ac:dyDescent="0.2">
      <c r="A22548" s="4"/>
    </row>
    <row r="22549" spans="1:1" x14ac:dyDescent="0.2">
      <c r="A22549" s="4"/>
    </row>
    <row r="22550" spans="1:1" x14ac:dyDescent="0.2">
      <c r="A22550" s="4"/>
    </row>
    <row r="22551" spans="1:1" x14ac:dyDescent="0.2">
      <c r="A22551" s="4"/>
    </row>
    <row r="22552" spans="1:1" x14ac:dyDescent="0.2">
      <c r="A22552" s="4"/>
    </row>
    <row r="22553" spans="1:1" x14ac:dyDescent="0.2">
      <c r="A22553" s="4"/>
    </row>
    <row r="22554" spans="1:1" x14ac:dyDescent="0.2">
      <c r="A22554" s="4"/>
    </row>
    <row r="22555" spans="1:1" x14ac:dyDescent="0.2">
      <c r="A22555" s="4"/>
    </row>
    <row r="22556" spans="1:1" x14ac:dyDescent="0.2">
      <c r="A22556" s="4"/>
    </row>
    <row r="22557" spans="1:1" x14ac:dyDescent="0.2">
      <c r="A22557" s="4"/>
    </row>
    <row r="22558" spans="1:1" x14ac:dyDescent="0.2">
      <c r="A22558" s="4"/>
    </row>
    <row r="22559" spans="1:1" x14ac:dyDescent="0.2">
      <c r="A22559" s="4"/>
    </row>
    <row r="22560" spans="1:1" x14ac:dyDescent="0.2">
      <c r="A22560" s="4"/>
    </row>
    <row r="22561" spans="1:1" x14ac:dyDescent="0.2">
      <c r="A22561" s="4"/>
    </row>
    <row r="22562" spans="1:1" x14ac:dyDescent="0.2">
      <c r="A22562" s="4"/>
    </row>
    <row r="22563" spans="1:1" x14ac:dyDescent="0.2">
      <c r="A22563" s="4"/>
    </row>
    <row r="22564" spans="1:1" x14ac:dyDescent="0.2">
      <c r="A22564" s="4"/>
    </row>
    <row r="22565" spans="1:1" x14ac:dyDescent="0.2">
      <c r="A22565" s="4"/>
    </row>
    <row r="22566" spans="1:1" x14ac:dyDescent="0.2">
      <c r="A22566" s="4"/>
    </row>
    <row r="22567" spans="1:1" x14ac:dyDescent="0.2">
      <c r="A22567" s="4"/>
    </row>
    <row r="22568" spans="1:1" x14ac:dyDescent="0.2">
      <c r="A22568" s="4"/>
    </row>
    <row r="22569" spans="1:1" x14ac:dyDescent="0.2">
      <c r="A22569" s="4"/>
    </row>
    <row r="22570" spans="1:1" x14ac:dyDescent="0.2">
      <c r="A22570" s="4"/>
    </row>
    <row r="22571" spans="1:1" x14ac:dyDescent="0.2">
      <c r="A22571" s="4"/>
    </row>
    <row r="22572" spans="1:1" x14ac:dyDescent="0.2">
      <c r="A22572" s="4"/>
    </row>
    <row r="22573" spans="1:1" x14ac:dyDescent="0.2">
      <c r="A22573" s="4"/>
    </row>
    <row r="22574" spans="1:1" x14ac:dyDescent="0.2">
      <c r="A22574" s="4"/>
    </row>
    <row r="22575" spans="1:1" x14ac:dyDescent="0.2">
      <c r="A22575" s="4"/>
    </row>
    <row r="22576" spans="1:1" x14ac:dyDescent="0.2">
      <c r="A22576" s="4"/>
    </row>
    <row r="22577" spans="1:1" x14ac:dyDescent="0.2">
      <c r="A22577" s="4"/>
    </row>
    <row r="22578" spans="1:1" x14ac:dyDescent="0.2">
      <c r="A22578" s="4"/>
    </row>
    <row r="22579" spans="1:1" x14ac:dyDescent="0.2">
      <c r="A22579" s="4"/>
    </row>
    <row r="22580" spans="1:1" x14ac:dyDescent="0.2">
      <c r="A22580" s="4"/>
    </row>
    <row r="22581" spans="1:1" x14ac:dyDescent="0.2">
      <c r="A22581" s="4"/>
    </row>
    <row r="22582" spans="1:1" x14ac:dyDescent="0.2">
      <c r="A22582" s="4"/>
    </row>
    <row r="22583" spans="1:1" x14ac:dyDescent="0.2">
      <c r="A22583" s="4"/>
    </row>
    <row r="22584" spans="1:1" x14ac:dyDescent="0.2">
      <c r="A22584" s="4"/>
    </row>
    <row r="22585" spans="1:1" x14ac:dyDescent="0.2">
      <c r="A22585" s="4"/>
    </row>
    <row r="22586" spans="1:1" x14ac:dyDescent="0.2">
      <c r="A22586" s="4"/>
    </row>
    <row r="22587" spans="1:1" x14ac:dyDescent="0.2">
      <c r="A22587" s="4"/>
    </row>
    <row r="22588" spans="1:1" x14ac:dyDescent="0.2">
      <c r="A22588" s="4"/>
    </row>
    <row r="22589" spans="1:1" x14ac:dyDescent="0.2">
      <c r="A22589" s="4"/>
    </row>
    <row r="22590" spans="1:1" x14ac:dyDescent="0.2">
      <c r="A22590" s="4"/>
    </row>
    <row r="22591" spans="1:1" x14ac:dyDescent="0.2">
      <c r="A22591" s="4"/>
    </row>
    <row r="22592" spans="1:1" x14ac:dyDescent="0.2">
      <c r="A22592" s="4"/>
    </row>
    <row r="22593" spans="1:1" x14ac:dyDescent="0.2">
      <c r="A22593" s="4"/>
    </row>
    <row r="22594" spans="1:1" x14ac:dyDescent="0.2">
      <c r="A22594" s="4"/>
    </row>
    <row r="22595" spans="1:1" x14ac:dyDescent="0.2">
      <c r="A22595" s="4"/>
    </row>
    <row r="22596" spans="1:1" x14ac:dyDescent="0.2">
      <c r="A22596" s="4"/>
    </row>
    <row r="22597" spans="1:1" x14ac:dyDescent="0.2">
      <c r="A22597" s="4"/>
    </row>
    <row r="22598" spans="1:1" x14ac:dyDescent="0.2">
      <c r="A22598" s="4"/>
    </row>
    <row r="22599" spans="1:1" x14ac:dyDescent="0.2">
      <c r="A22599" s="4"/>
    </row>
    <row r="22600" spans="1:1" x14ac:dyDescent="0.2">
      <c r="A22600" s="4"/>
    </row>
    <row r="22601" spans="1:1" x14ac:dyDescent="0.2">
      <c r="A22601" s="4"/>
    </row>
    <row r="22602" spans="1:1" x14ac:dyDescent="0.2">
      <c r="A22602" s="4"/>
    </row>
    <row r="22603" spans="1:1" x14ac:dyDescent="0.2">
      <c r="A22603" s="4"/>
    </row>
    <row r="22604" spans="1:1" x14ac:dyDescent="0.2">
      <c r="A22604" s="4"/>
    </row>
    <row r="22605" spans="1:1" x14ac:dyDescent="0.2">
      <c r="A22605" s="4"/>
    </row>
    <row r="22606" spans="1:1" x14ac:dyDescent="0.2">
      <c r="A22606" s="4"/>
    </row>
    <row r="22607" spans="1:1" x14ac:dyDescent="0.2">
      <c r="A22607" s="4"/>
    </row>
    <row r="22608" spans="1:1" x14ac:dyDescent="0.2">
      <c r="A22608" s="4"/>
    </row>
    <row r="22609" spans="1:1" x14ac:dyDescent="0.2">
      <c r="A22609" s="4"/>
    </row>
    <row r="22610" spans="1:1" x14ac:dyDescent="0.2">
      <c r="A22610" s="4"/>
    </row>
    <row r="22611" spans="1:1" x14ac:dyDescent="0.2">
      <c r="A22611" s="4"/>
    </row>
    <row r="22612" spans="1:1" x14ac:dyDescent="0.2">
      <c r="A22612" s="4"/>
    </row>
    <row r="22613" spans="1:1" x14ac:dyDescent="0.2">
      <c r="A22613" s="4"/>
    </row>
    <row r="22614" spans="1:1" x14ac:dyDescent="0.2">
      <c r="A22614" s="4"/>
    </row>
    <row r="22615" spans="1:1" x14ac:dyDescent="0.2">
      <c r="A22615" s="4"/>
    </row>
    <row r="22616" spans="1:1" x14ac:dyDescent="0.2">
      <c r="A22616" s="4"/>
    </row>
    <row r="22617" spans="1:1" x14ac:dyDescent="0.2">
      <c r="A22617" s="4"/>
    </row>
    <row r="22618" spans="1:1" x14ac:dyDescent="0.2">
      <c r="A22618" s="4"/>
    </row>
    <row r="22619" spans="1:1" x14ac:dyDescent="0.2">
      <c r="A22619" s="4"/>
    </row>
    <row r="22620" spans="1:1" x14ac:dyDescent="0.2">
      <c r="A22620" s="4"/>
    </row>
    <row r="22621" spans="1:1" x14ac:dyDescent="0.2">
      <c r="A22621" s="4"/>
    </row>
    <row r="22622" spans="1:1" x14ac:dyDescent="0.2">
      <c r="A22622" s="4"/>
    </row>
    <row r="22623" spans="1:1" x14ac:dyDescent="0.2">
      <c r="A22623" s="4"/>
    </row>
    <row r="22624" spans="1:1" x14ac:dyDescent="0.2">
      <c r="A22624" s="4"/>
    </row>
    <row r="22625" spans="1:1" x14ac:dyDescent="0.2">
      <c r="A22625" s="4"/>
    </row>
    <row r="22626" spans="1:1" x14ac:dyDescent="0.2">
      <c r="A22626" s="4"/>
    </row>
    <row r="22627" spans="1:1" x14ac:dyDescent="0.2">
      <c r="A22627" s="4"/>
    </row>
    <row r="22628" spans="1:1" x14ac:dyDescent="0.2">
      <c r="A22628" s="4"/>
    </row>
    <row r="22629" spans="1:1" x14ac:dyDescent="0.2">
      <c r="A22629" s="4"/>
    </row>
    <row r="22630" spans="1:1" x14ac:dyDescent="0.2">
      <c r="A22630" s="4"/>
    </row>
    <row r="22631" spans="1:1" x14ac:dyDescent="0.2">
      <c r="A22631" s="4"/>
    </row>
    <row r="22632" spans="1:1" x14ac:dyDescent="0.2">
      <c r="A22632" s="4"/>
    </row>
    <row r="22633" spans="1:1" x14ac:dyDescent="0.2">
      <c r="A22633" s="4"/>
    </row>
    <row r="22634" spans="1:1" x14ac:dyDescent="0.2">
      <c r="A22634" s="4"/>
    </row>
    <row r="22635" spans="1:1" x14ac:dyDescent="0.2">
      <c r="A22635" s="4"/>
    </row>
    <row r="22636" spans="1:1" x14ac:dyDescent="0.2">
      <c r="A22636" s="4"/>
    </row>
    <row r="22637" spans="1:1" x14ac:dyDescent="0.2">
      <c r="A22637" s="4"/>
    </row>
    <row r="22638" spans="1:1" x14ac:dyDescent="0.2">
      <c r="A22638" s="4"/>
    </row>
    <row r="22639" spans="1:1" x14ac:dyDescent="0.2">
      <c r="A22639" s="4"/>
    </row>
    <row r="22640" spans="1:1" x14ac:dyDescent="0.2">
      <c r="A22640" s="4"/>
    </row>
    <row r="22641" spans="1:1" x14ac:dyDescent="0.2">
      <c r="A22641" s="4"/>
    </row>
    <row r="22642" spans="1:1" x14ac:dyDescent="0.2">
      <c r="A22642" s="4"/>
    </row>
    <row r="22643" spans="1:1" x14ac:dyDescent="0.2">
      <c r="A22643" s="4"/>
    </row>
    <row r="22644" spans="1:1" x14ac:dyDescent="0.2">
      <c r="A22644" s="4"/>
    </row>
    <row r="22645" spans="1:1" x14ac:dyDescent="0.2">
      <c r="A22645" s="4"/>
    </row>
    <row r="22646" spans="1:1" x14ac:dyDescent="0.2">
      <c r="A22646" s="4"/>
    </row>
    <row r="22647" spans="1:1" x14ac:dyDescent="0.2">
      <c r="A22647" s="4"/>
    </row>
    <row r="22648" spans="1:1" x14ac:dyDescent="0.2">
      <c r="A22648" s="4"/>
    </row>
    <row r="22649" spans="1:1" x14ac:dyDescent="0.2">
      <c r="A22649" s="4"/>
    </row>
    <row r="22650" spans="1:1" x14ac:dyDescent="0.2">
      <c r="A22650" s="4"/>
    </row>
    <row r="22651" spans="1:1" x14ac:dyDescent="0.2">
      <c r="A22651" s="4"/>
    </row>
    <row r="22652" spans="1:1" x14ac:dyDescent="0.2">
      <c r="A22652" s="4"/>
    </row>
    <row r="22653" spans="1:1" x14ac:dyDescent="0.2">
      <c r="A22653" s="4"/>
    </row>
    <row r="22654" spans="1:1" x14ac:dyDescent="0.2">
      <c r="A22654" s="4"/>
    </row>
    <row r="22655" spans="1:1" x14ac:dyDescent="0.2">
      <c r="A22655" s="4"/>
    </row>
    <row r="22656" spans="1:1" x14ac:dyDescent="0.2">
      <c r="A22656" s="4"/>
    </row>
    <row r="22657" spans="1:1" x14ac:dyDescent="0.2">
      <c r="A22657" s="4"/>
    </row>
    <row r="22658" spans="1:1" x14ac:dyDescent="0.2">
      <c r="A22658" s="4"/>
    </row>
    <row r="22659" spans="1:1" x14ac:dyDescent="0.2">
      <c r="A22659" s="4"/>
    </row>
    <row r="22660" spans="1:1" x14ac:dyDescent="0.2">
      <c r="A22660" s="4"/>
    </row>
    <row r="22661" spans="1:1" x14ac:dyDescent="0.2">
      <c r="A22661" s="4"/>
    </row>
    <row r="22662" spans="1:1" x14ac:dyDescent="0.2">
      <c r="A22662" s="4"/>
    </row>
    <row r="22663" spans="1:1" x14ac:dyDescent="0.2">
      <c r="A22663" s="4"/>
    </row>
    <row r="22664" spans="1:1" x14ac:dyDescent="0.2">
      <c r="A22664" s="4"/>
    </row>
    <row r="22665" spans="1:1" x14ac:dyDescent="0.2">
      <c r="A22665" s="4"/>
    </row>
    <row r="22666" spans="1:1" x14ac:dyDescent="0.2">
      <c r="A22666" s="4"/>
    </row>
    <row r="22667" spans="1:1" x14ac:dyDescent="0.2">
      <c r="A22667" s="4"/>
    </row>
    <row r="22668" spans="1:1" x14ac:dyDescent="0.2">
      <c r="A22668" s="4"/>
    </row>
    <row r="22669" spans="1:1" x14ac:dyDescent="0.2">
      <c r="A22669" s="4"/>
    </row>
    <row r="22670" spans="1:1" x14ac:dyDescent="0.2">
      <c r="A22670" s="4"/>
    </row>
    <row r="22671" spans="1:1" x14ac:dyDescent="0.2">
      <c r="A22671" s="4"/>
    </row>
    <row r="22672" spans="1:1" x14ac:dyDescent="0.2">
      <c r="A22672" s="4"/>
    </row>
    <row r="22673" spans="1:1" x14ac:dyDescent="0.2">
      <c r="A22673" s="4"/>
    </row>
    <row r="22674" spans="1:1" x14ac:dyDescent="0.2">
      <c r="A22674" s="4"/>
    </row>
    <row r="22675" spans="1:1" x14ac:dyDescent="0.2">
      <c r="A22675" s="4"/>
    </row>
    <row r="22676" spans="1:1" x14ac:dyDescent="0.2">
      <c r="A22676" s="4"/>
    </row>
    <row r="22677" spans="1:1" x14ac:dyDescent="0.2">
      <c r="A22677" s="4"/>
    </row>
    <row r="22678" spans="1:1" x14ac:dyDescent="0.2">
      <c r="A22678" s="4"/>
    </row>
    <row r="22679" spans="1:1" x14ac:dyDescent="0.2">
      <c r="A22679" s="4"/>
    </row>
    <row r="22680" spans="1:1" x14ac:dyDescent="0.2">
      <c r="A22680" s="4"/>
    </row>
    <row r="22681" spans="1:1" x14ac:dyDescent="0.2">
      <c r="A22681" s="4"/>
    </row>
    <row r="22682" spans="1:1" x14ac:dyDescent="0.2">
      <c r="A22682" s="4"/>
    </row>
    <row r="22683" spans="1:1" x14ac:dyDescent="0.2">
      <c r="A22683" s="4"/>
    </row>
    <row r="22684" spans="1:1" x14ac:dyDescent="0.2">
      <c r="A22684" s="4"/>
    </row>
    <row r="22685" spans="1:1" x14ac:dyDescent="0.2">
      <c r="A22685" s="4"/>
    </row>
    <row r="22686" spans="1:1" x14ac:dyDescent="0.2">
      <c r="A22686" s="4"/>
    </row>
    <row r="22687" spans="1:1" x14ac:dyDescent="0.2">
      <c r="A22687" s="4"/>
    </row>
    <row r="22688" spans="1:1" x14ac:dyDescent="0.2">
      <c r="A22688" s="4"/>
    </row>
    <row r="22689" spans="1:1" x14ac:dyDescent="0.2">
      <c r="A22689" s="4"/>
    </row>
    <row r="22690" spans="1:1" x14ac:dyDescent="0.2">
      <c r="A22690" s="4"/>
    </row>
    <row r="22691" spans="1:1" x14ac:dyDescent="0.2">
      <c r="A22691" s="4"/>
    </row>
    <row r="22692" spans="1:1" x14ac:dyDescent="0.2">
      <c r="A22692" s="4"/>
    </row>
    <row r="22693" spans="1:1" x14ac:dyDescent="0.2">
      <c r="A22693" s="4"/>
    </row>
    <row r="22694" spans="1:1" x14ac:dyDescent="0.2">
      <c r="A22694" s="4"/>
    </row>
    <row r="22695" spans="1:1" x14ac:dyDescent="0.2">
      <c r="A22695" s="4"/>
    </row>
    <row r="22696" spans="1:1" x14ac:dyDescent="0.2">
      <c r="A22696" s="4"/>
    </row>
    <row r="22697" spans="1:1" x14ac:dyDescent="0.2">
      <c r="A22697" s="4"/>
    </row>
    <row r="22698" spans="1:1" x14ac:dyDescent="0.2">
      <c r="A22698" s="4"/>
    </row>
    <row r="22699" spans="1:1" x14ac:dyDescent="0.2">
      <c r="A22699" s="4"/>
    </row>
    <row r="22700" spans="1:1" x14ac:dyDescent="0.2">
      <c r="A22700" s="4"/>
    </row>
    <row r="22701" spans="1:1" x14ac:dyDescent="0.2">
      <c r="A22701" s="4"/>
    </row>
    <row r="22702" spans="1:1" x14ac:dyDescent="0.2">
      <c r="A22702" s="4"/>
    </row>
    <row r="22703" spans="1:1" x14ac:dyDescent="0.2">
      <c r="A22703" s="4"/>
    </row>
    <row r="22704" spans="1:1" x14ac:dyDescent="0.2">
      <c r="A22704" s="4"/>
    </row>
    <row r="22705" spans="1:1" x14ac:dyDescent="0.2">
      <c r="A22705" s="4"/>
    </row>
    <row r="22706" spans="1:1" x14ac:dyDescent="0.2">
      <c r="A22706" s="4"/>
    </row>
    <row r="22707" spans="1:1" x14ac:dyDescent="0.2">
      <c r="A22707" s="4"/>
    </row>
    <row r="22708" spans="1:1" x14ac:dyDescent="0.2">
      <c r="A22708" s="4"/>
    </row>
    <row r="22709" spans="1:1" x14ac:dyDescent="0.2">
      <c r="A22709" s="4"/>
    </row>
    <row r="22710" spans="1:1" x14ac:dyDescent="0.2">
      <c r="A22710" s="4"/>
    </row>
    <row r="22711" spans="1:1" x14ac:dyDescent="0.2">
      <c r="A22711" s="4"/>
    </row>
    <row r="22712" spans="1:1" x14ac:dyDescent="0.2">
      <c r="A22712" s="4"/>
    </row>
    <row r="22713" spans="1:1" x14ac:dyDescent="0.2">
      <c r="A22713" s="4"/>
    </row>
    <row r="22714" spans="1:1" x14ac:dyDescent="0.2">
      <c r="A22714" s="4"/>
    </row>
    <row r="22715" spans="1:1" x14ac:dyDescent="0.2">
      <c r="A22715" s="4"/>
    </row>
    <row r="22716" spans="1:1" x14ac:dyDescent="0.2">
      <c r="A22716" s="4"/>
    </row>
    <row r="22717" spans="1:1" x14ac:dyDescent="0.2">
      <c r="A22717" s="4"/>
    </row>
    <row r="22718" spans="1:1" x14ac:dyDescent="0.2">
      <c r="A22718" s="4"/>
    </row>
    <row r="22719" spans="1:1" x14ac:dyDescent="0.2">
      <c r="A22719" s="4"/>
    </row>
    <row r="22720" spans="1:1" x14ac:dyDescent="0.2">
      <c r="A22720" s="4"/>
    </row>
    <row r="22721" spans="1:1" x14ac:dyDescent="0.2">
      <c r="A22721" s="4"/>
    </row>
    <row r="22722" spans="1:1" x14ac:dyDescent="0.2">
      <c r="A22722" s="4"/>
    </row>
    <row r="22723" spans="1:1" x14ac:dyDescent="0.2">
      <c r="A22723" s="4"/>
    </row>
    <row r="22724" spans="1:1" x14ac:dyDescent="0.2">
      <c r="A22724" s="4"/>
    </row>
    <row r="22725" spans="1:1" x14ac:dyDescent="0.2">
      <c r="A22725" s="4"/>
    </row>
    <row r="22726" spans="1:1" x14ac:dyDescent="0.2">
      <c r="A22726" s="4"/>
    </row>
    <row r="22727" spans="1:1" x14ac:dyDescent="0.2">
      <c r="A22727" s="4"/>
    </row>
    <row r="22728" spans="1:1" x14ac:dyDescent="0.2">
      <c r="A22728" s="4"/>
    </row>
    <row r="22729" spans="1:1" x14ac:dyDescent="0.2">
      <c r="A22729" s="4"/>
    </row>
    <row r="22730" spans="1:1" x14ac:dyDescent="0.2">
      <c r="A22730" s="4"/>
    </row>
    <row r="22731" spans="1:1" x14ac:dyDescent="0.2">
      <c r="A22731" s="4"/>
    </row>
    <row r="22732" spans="1:1" x14ac:dyDescent="0.2">
      <c r="A22732" s="4"/>
    </row>
    <row r="22733" spans="1:1" x14ac:dyDescent="0.2">
      <c r="A22733" s="4"/>
    </row>
    <row r="22734" spans="1:1" x14ac:dyDescent="0.2">
      <c r="A22734" s="4"/>
    </row>
    <row r="22735" spans="1:1" x14ac:dyDescent="0.2">
      <c r="A22735" s="4"/>
    </row>
    <row r="22736" spans="1:1" x14ac:dyDescent="0.2">
      <c r="A22736" s="4"/>
    </row>
    <row r="22737" spans="1:1" x14ac:dyDescent="0.2">
      <c r="A22737" s="4"/>
    </row>
    <row r="22738" spans="1:1" x14ac:dyDescent="0.2">
      <c r="A22738" s="4"/>
    </row>
    <row r="22739" spans="1:1" x14ac:dyDescent="0.2">
      <c r="A22739" s="4"/>
    </row>
    <row r="22740" spans="1:1" x14ac:dyDescent="0.2">
      <c r="A22740" s="4"/>
    </row>
    <row r="22741" spans="1:1" x14ac:dyDescent="0.2">
      <c r="A22741" s="4"/>
    </row>
    <row r="22742" spans="1:1" x14ac:dyDescent="0.2">
      <c r="A22742" s="4"/>
    </row>
    <row r="22743" spans="1:1" x14ac:dyDescent="0.2">
      <c r="A22743" s="4"/>
    </row>
    <row r="22744" spans="1:1" x14ac:dyDescent="0.2">
      <c r="A22744" s="4"/>
    </row>
    <row r="22745" spans="1:1" x14ac:dyDescent="0.2">
      <c r="A22745" s="4"/>
    </row>
    <row r="22746" spans="1:1" x14ac:dyDescent="0.2">
      <c r="A22746" s="4"/>
    </row>
    <row r="22747" spans="1:1" x14ac:dyDescent="0.2">
      <c r="A22747" s="4"/>
    </row>
    <row r="22748" spans="1:1" x14ac:dyDescent="0.2">
      <c r="A22748" s="4"/>
    </row>
    <row r="22749" spans="1:1" x14ac:dyDescent="0.2">
      <c r="A22749" s="4"/>
    </row>
    <row r="22750" spans="1:1" x14ac:dyDescent="0.2">
      <c r="A22750" s="4"/>
    </row>
    <row r="22751" spans="1:1" x14ac:dyDescent="0.2">
      <c r="A22751" s="4"/>
    </row>
    <row r="22752" spans="1:1" x14ac:dyDescent="0.2">
      <c r="A22752" s="4"/>
    </row>
    <row r="22753" spans="1:1" x14ac:dyDescent="0.2">
      <c r="A22753" s="4"/>
    </row>
    <row r="22754" spans="1:1" x14ac:dyDescent="0.2">
      <c r="A22754" s="4"/>
    </row>
    <row r="22755" spans="1:1" x14ac:dyDescent="0.2">
      <c r="A22755" s="4"/>
    </row>
    <row r="22756" spans="1:1" x14ac:dyDescent="0.2">
      <c r="A22756" s="4"/>
    </row>
    <row r="22757" spans="1:1" x14ac:dyDescent="0.2">
      <c r="A22757" s="4"/>
    </row>
    <row r="22758" spans="1:1" x14ac:dyDescent="0.2">
      <c r="A22758" s="4"/>
    </row>
    <row r="22759" spans="1:1" x14ac:dyDescent="0.2">
      <c r="A22759" s="4"/>
    </row>
    <row r="22760" spans="1:1" x14ac:dyDescent="0.2">
      <c r="A22760" s="4"/>
    </row>
    <row r="22761" spans="1:1" x14ac:dyDescent="0.2">
      <c r="A22761" s="4"/>
    </row>
    <row r="22762" spans="1:1" x14ac:dyDescent="0.2">
      <c r="A22762" s="4"/>
    </row>
    <row r="22763" spans="1:1" x14ac:dyDescent="0.2">
      <c r="A22763" s="4"/>
    </row>
    <row r="22764" spans="1:1" x14ac:dyDescent="0.2">
      <c r="A22764" s="4"/>
    </row>
    <row r="22765" spans="1:1" x14ac:dyDescent="0.2">
      <c r="A22765" s="4"/>
    </row>
    <row r="22766" spans="1:1" x14ac:dyDescent="0.2">
      <c r="A22766" s="4"/>
    </row>
    <row r="22767" spans="1:1" x14ac:dyDescent="0.2">
      <c r="A22767" s="4"/>
    </row>
    <row r="22768" spans="1:1" x14ac:dyDescent="0.2">
      <c r="A22768" s="4"/>
    </row>
    <row r="22769" spans="1:1" x14ac:dyDescent="0.2">
      <c r="A22769" s="4"/>
    </row>
    <row r="22770" spans="1:1" x14ac:dyDescent="0.2">
      <c r="A22770" s="4"/>
    </row>
    <row r="22771" spans="1:1" x14ac:dyDescent="0.2">
      <c r="A22771" s="4"/>
    </row>
    <row r="22772" spans="1:1" x14ac:dyDescent="0.2">
      <c r="A22772" s="4"/>
    </row>
    <row r="22773" spans="1:1" x14ac:dyDescent="0.2">
      <c r="A22773" s="4"/>
    </row>
    <row r="22774" spans="1:1" x14ac:dyDescent="0.2">
      <c r="A22774" s="4"/>
    </row>
    <row r="22775" spans="1:1" x14ac:dyDescent="0.2">
      <c r="A22775" s="4"/>
    </row>
    <row r="22776" spans="1:1" x14ac:dyDescent="0.2">
      <c r="A22776" s="4"/>
    </row>
    <row r="22777" spans="1:1" x14ac:dyDescent="0.2">
      <c r="A22777" s="4"/>
    </row>
    <row r="22778" spans="1:1" x14ac:dyDescent="0.2">
      <c r="A22778" s="4"/>
    </row>
    <row r="22779" spans="1:1" x14ac:dyDescent="0.2">
      <c r="A22779" s="4"/>
    </row>
    <row r="22780" spans="1:1" x14ac:dyDescent="0.2">
      <c r="A22780" s="4"/>
    </row>
    <row r="22781" spans="1:1" x14ac:dyDescent="0.2">
      <c r="A22781" s="4"/>
    </row>
    <row r="22782" spans="1:1" x14ac:dyDescent="0.2">
      <c r="A22782" s="4"/>
    </row>
    <row r="22783" spans="1:1" x14ac:dyDescent="0.2">
      <c r="A22783" s="4"/>
    </row>
    <row r="22784" spans="1:1" x14ac:dyDescent="0.2">
      <c r="A22784" s="4"/>
    </row>
    <row r="22785" spans="1:1" x14ac:dyDescent="0.2">
      <c r="A22785" s="4"/>
    </row>
    <row r="22786" spans="1:1" x14ac:dyDescent="0.2">
      <c r="A22786" s="4"/>
    </row>
    <row r="22787" spans="1:1" x14ac:dyDescent="0.2">
      <c r="A22787" s="4"/>
    </row>
    <row r="22788" spans="1:1" x14ac:dyDescent="0.2">
      <c r="A22788" s="4"/>
    </row>
    <row r="22789" spans="1:1" x14ac:dyDescent="0.2">
      <c r="A22789" s="4"/>
    </row>
    <row r="22790" spans="1:1" x14ac:dyDescent="0.2">
      <c r="A22790" s="4"/>
    </row>
    <row r="22791" spans="1:1" x14ac:dyDescent="0.2">
      <c r="A22791" s="4"/>
    </row>
    <row r="22792" spans="1:1" x14ac:dyDescent="0.2">
      <c r="A22792" s="4"/>
    </row>
    <row r="22793" spans="1:1" x14ac:dyDescent="0.2">
      <c r="A22793" s="4"/>
    </row>
    <row r="22794" spans="1:1" x14ac:dyDescent="0.2">
      <c r="A22794" s="4"/>
    </row>
    <row r="22795" spans="1:1" x14ac:dyDescent="0.2">
      <c r="A22795" s="4"/>
    </row>
    <row r="22796" spans="1:1" x14ac:dyDescent="0.2">
      <c r="A22796" s="4"/>
    </row>
    <row r="22797" spans="1:1" x14ac:dyDescent="0.2">
      <c r="A22797" s="4"/>
    </row>
    <row r="22798" spans="1:1" x14ac:dyDescent="0.2">
      <c r="A22798" s="4"/>
    </row>
    <row r="22799" spans="1:1" x14ac:dyDescent="0.2">
      <c r="A22799" s="4"/>
    </row>
    <row r="22800" spans="1:1" x14ac:dyDescent="0.2">
      <c r="A22800" s="4"/>
    </row>
    <row r="22801" spans="1:1" x14ac:dyDescent="0.2">
      <c r="A22801" s="4"/>
    </row>
    <row r="22802" spans="1:1" x14ac:dyDescent="0.2">
      <c r="A22802" s="4"/>
    </row>
    <row r="22803" spans="1:1" x14ac:dyDescent="0.2">
      <c r="A22803" s="4"/>
    </row>
    <row r="22804" spans="1:1" x14ac:dyDescent="0.2">
      <c r="A22804" s="4"/>
    </row>
    <row r="22805" spans="1:1" x14ac:dyDescent="0.2">
      <c r="A22805" s="4"/>
    </row>
    <row r="22806" spans="1:1" x14ac:dyDescent="0.2">
      <c r="A22806" s="4"/>
    </row>
    <row r="22807" spans="1:1" x14ac:dyDescent="0.2">
      <c r="A22807" s="4"/>
    </row>
    <row r="22808" spans="1:1" x14ac:dyDescent="0.2">
      <c r="A22808" s="4"/>
    </row>
    <row r="22809" spans="1:1" x14ac:dyDescent="0.2">
      <c r="A22809" s="4"/>
    </row>
    <row r="22810" spans="1:1" x14ac:dyDescent="0.2">
      <c r="A22810" s="4"/>
    </row>
    <row r="22811" spans="1:1" x14ac:dyDescent="0.2">
      <c r="A22811" s="4"/>
    </row>
    <row r="22812" spans="1:1" x14ac:dyDescent="0.2">
      <c r="A22812" s="4"/>
    </row>
    <row r="22813" spans="1:1" x14ac:dyDescent="0.2">
      <c r="A22813" s="4"/>
    </row>
    <row r="22814" spans="1:1" x14ac:dyDescent="0.2">
      <c r="A22814" s="4"/>
    </row>
    <row r="22815" spans="1:1" x14ac:dyDescent="0.2">
      <c r="A22815" s="4"/>
    </row>
    <row r="22816" spans="1:1" x14ac:dyDescent="0.2">
      <c r="A22816" s="4"/>
    </row>
    <row r="22817" spans="1:1" x14ac:dyDescent="0.2">
      <c r="A22817" s="4"/>
    </row>
    <row r="22818" spans="1:1" x14ac:dyDescent="0.2">
      <c r="A22818" s="4"/>
    </row>
    <row r="22819" spans="1:1" x14ac:dyDescent="0.2">
      <c r="A22819" s="4"/>
    </row>
    <row r="22820" spans="1:1" x14ac:dyDescent="0.2">
      <c r="A22820" s="4"/>
    </row>
    <row r="22821" spans="1:1" x14ac:dyDescent="0.2">
      <c r="A22821" s="4"/>
    </row>
    <row r="22822" spans="1:1" x14ac:dyDescent="0.2">
      <c r="A22822" s="4"/>
    </row>
    <row r="22823" spans="1:1" x14ac:dyDescent="0.2">
      <c r="A22823" s="4"/>
    </row>
    <row r="22824" spans="1:1" x14ac:dyDescent="0.2">
      <c r="A22824" s="4"/>
    </row>
    <row r="22825" spans="1:1" x14ac:dyDescent="0.2">
      <c r="A22825" s="4"/>
    </row>
    <row r="22826" spans="1:1" x14ac:dyDescent="0.2">
      <c r="A22826" s="4"/>
    </row>
    <row r="22827" spans="1:1" x14ac:dyDescent="0.2">
      <c r="A22827" s="4"/>
    </row>
    <row r="22828" spans="1:1" x14ac:dyDescent="0.2">
      <c r="A22828" s="4"/>
    </row>
    <row r="22829" spans="1:1" x14ac:dyDescent="0.2">
      <c r="A22829" s="4"/>
    </row>
    <row r="22830" spans="1:1" x14ac:dyDescent="0.2">
      <c r="A22830" s="4"/>
    </row>
    <row r="22831" spans="1:1" x14ac:dyDescent="0.2">
      <c r="A22831" s="4"/>
    </row>
    <row r="22832" spans="1:1" x14ac:dyDescent="0.2">
      <c r="A22832" s="4"/>
    </row>
    <row r="22833" spans="1:1" x14ac:dyDescent="0.2">
      <c r="A22833" s="4"/>
    </row>
    <row r="22834" spans="1:1" x14ac:dyDescent="0.2">
      <c r="A22834" s="4"/>
    </row>
    <row r="22835" spans="1:1" x14ac:dyDescent="0.2">
      <c r="A22835" s="4"/>
    </row>
    <row r="22836" spans="1:1" x14ac:dyDescent="0.2">
      <c r="A22836" s="4"/>
    </row>
    <row r="22837" spans="1:1" x14ac:dyDescent="0.2">
      <c r="A22837" s="4"/>
    </row>
    <row r="22838" spans="1:1" x14ac:dyDescent="0.2">
      <c r="A22838" s="4"/>
    </row>
    <row r="22839" spans="1:1" x14ac:dyDescent="0.2">
      <c r="A22839" s="4"/>
    </row>
    <row r="22840" spans="1:1" x14ac:dyDescent="0.2">
      <c r="A22840" s="4"/>
    </row>
    <row r="22841" spans="1:1" x14ac:dyDescent="0.2">
      <c r="A22841" s="4"/>
    </row>
    <row r="22842" spans="1:1" x14ac:dyDescent="0.2">
      <c r="A22842" s="4"/>
    </row>
    <row r="22843" spans="1:1" x14ac:dyDescent="0.2">
      <c r="A22843" s="4"/>
    </row>
    <row r="22844" spans="1:1" x14ac:dyDescent="0.2">
      <c r="A22844" s="4"/>
    </row>
    <row r="22845" spans="1:1" x14ac:dyDescent="0.2">
      <c r="A22845" s="4"/>
    </row>
    <row r="22846" spans="1:1" x14ac:dyDescent="0.2">
      <c r="A22846" s="4"/>
    </row>
    <row r="22847" spans="1:1" x14ac:dyDescent="0.2">
      <c r="A22847" s="4"/>
    </row>
    <row r="22848" spans="1:1" x14ac:dyDescent="0.2">
      <c r="A22848" s="4"/>
    </row>
    <row r="22849" spans="1:1" x14ac:dyDescent="0.2">
      <c r="A22849" s="4"/>
    </row>
    <row r="22850" spans="1:1" x14ac:dyDescent="0.2">
      <c r="A22850" s="4"/>
    </row>
    <row r="22851" spans="1:1" x14ac:dyDescent="0.2">
      <c r="A22851" s="4"/>
    </row>
    <row r="22852" spans="1:1" x14ac:dyDescent="0.2">
      <c r="A22852" s="4"/>
    </row>
    <row r="22853" spans="1:1" x14ac:dyDescent="0.2">
      <c r="A22853" s="4"/>
    </row>
    <row r="22854" spans="1:1" x14ac:dyDescent="0.2">
      <c r="A22854" s="4"/>
    </row>
    <row r="22855" spans="1:1" x14ac:dyDescent="0.2">
      <c r="A22855" s="4"/>
    </row>
    <row r="22856" spans="1:1" x14ac:dyDescent="0.2">
      <c r="A22856" s="4"/>
    </row>
    <row r="22857" spans="1:1" x14ac:dyDescent="0.2">
      <c r="A22857" s="4"/>
    </row>
    <row r="22858" spans="1:1" x14ac:dyDescent="0.2">
      <c r="A22858" s="4"/>
    </row>
    <row r="22859" spans="1:1" x14ac:dyDescent="0.2">
      <c r="A22859" s="4"/>
    </row>
    <row r="22860" spans="1:1" x14ac:dyDescent="0.2">
      <c r="A22860" s="4"/>
    </row>
    <row r="22861" spans="1:1" x14ac:dyDescent="0.2">
      <c r="A22861" s="4"/>
    </row>
    <row r="22862" spans="1:1" x14ac:dyDescent="0.2">
      <c r="A22862" s="4"/>
    </row>
    <row r="22863" spans="1:1" x14ac:dyDescent="0.2">
      <c r="A22863" s="4"/>
    </row>
    <row r="22864" spans="1:1" x14ac:dyDescent="0.2">
      <c r="A22864" s="4"/>
    </row>
    <row r="22865" spans="1:1" x14ac:dyDescent="0.2">
      <c r="A22865" s="4"/>
    </row>
    <row r="22866" spans="1:1" x14ac:dyDescent="0.2">
      <c r="A22866" s="4"/>
    </row>
    <row r="22867" spans="1:1" x14ac:dyDescent="0.2">
      <c r="A22867" s="4"/>
    </row>
    <row r="22868" spans="1:1" x14ac:dyDescent="0.2">
      <c r="A22868" s="4"/>
    </row>
    <row r="22869" spans="1:1" x14ac:dyDescent="0.2">
      <c r="A22869" s="4"/>
    </row>
    <row r="22870" spans="1:1" x14ac:dyDescent="0.2">
      <c r="A22870" s="4"/>
    </row>
    <row r="22871" spans="1:1" x14ac:dyDescent="0.2">
      <c r="A22871" s="4"/>
    </row>
    <row r="22872" spans="1:1" x14ac:dyDescent="0.2">
      <c r="A22872" s="4"/>
    </row>
    <row r="22873" spans="1:1" x14ac:dyDescent="0.2">
      <c r="A22873" s="4"/>
    </row>
    <row r="22874" spans="1:1" x14ac:dyDescent="0.2">
      <c r="A22874" s="4"/>
    </row>
    <row r="22875" spans="1:1" x14ac:dyDescent="0.2">
      <c r="A22875" s="4"/>
    </row>
    <row r="22876" spans="1:1" x14ac:dyDescent="0.2">
      <c r="A22876" s="4"/>
    </row>
    <row r="22877" spans="1:1" x14ac:dyDescent="0.2">
      <c r="A22877" s="4"/>
    </row>
    <row r="22878" spans="1:1" x14ac:dyDescent="0.2">
      <c r="A22878" s="4"/>
    </row>
    <row r="22879" spans="1:1" x14ac:dyDescent="0.2">
      <c r="A22879" s="4"/>
    </row>
    <row r="22880" spans="1:1" x14ac:dyDescent="0.2">
      <c r="A22880" s="4"/>
    </row>
    <row r="22881" spans="1:1" x14ac:dyDescent="0.2">
      <c r="A22881" s="4"/>
    </row>
    <row r="22882" spans="1:1" x14ac:dyDescent="0.2">
      <c r="A22882" s="4"/>
    </row>
    <row r="22883" spans="1:1" x14ac:dyDescent="0.2">
      <c r="A22883" s="4"/>
    </row>
    <row r="22884" spans="1:1" x14ac:dyDescent="0.2">
      <c r="A22884" s="4"/>
    </row>
    <row r="22885" spans="1:1" x14ac:dyDescent="0.2">
      <c r="A22885" s="4"/>
    </row>
    <row r="22886" spans="1:1" x14ac:dyDescent="0.2">
      <c r="A22886" s="4"/>
    </row>
    <row r="22887" spans="1:1" x14ac:dyDescent="0.2">
      <c r="A22887" s="4"/>
    </row>
    <row r="22888" spans="1:1" x14ac:dyDescent="0.2">
      <c r="A22888" s="4"/>
    </row>
    <row r="22889" spans="1:1" x14ac:dyDescent="0.2">
      <c r="A22889" s="4"/>
    </row>
    <row r="22890" spans="1:1" x14ac:dyDescent="0.2">
      <c r="A22890" s="4"/>
    </row>
    <row r="22891" spans="1:1" x14ac:dyDescent="0.2">
      <c r="A22891" s="4"/>
    </row>
    <row r="22892" spans="1:1" x14ac:dyDescent="0.2">
      <c r="A22892" s="4"/>
    </row>
    <row r="22893" spans="1:1" x14ac:dyDescent="0.2">
      <c r="A22893" s="4"/>
    </row>
    <row r="22894" spans="1:1" x14ac:dyDescent="0.2">
      <c r="A22894" s="4"/>
    </row>
    <row r="22895" spans="1:1" x14ac:dyDescent="0.2">
      <c r="A22895" s="4"/>
    </row>
    <row r="22896" spans="1:1" x14ac:dyDescent="0.2">
      <c r="A22896" s="4"/>
    </row>
    <row r="22897" spans="1:1" x14ac:dyDescent="0.2">
      <c r="A22897" s="4"/>
    </row>
    <row r="22898" spans="1:1" x14ac:dyDescent="0.2">
      <c r="A22898" s="4"/>
    </row>
    <row r="22899" spans="1:1" x14ac:dyDescent="0.2">
      <c r="A22899" s="4"/>
    </row>
    <row r="22900" spans="1:1" x14ac:dyDescent="0.2">
      <c r="A22900" s="4"/>
    </row>
    <row r="22901" spans="1:1" x14ac:dyDescent="0.2">
      <c r="A22901" s="4"/>
    </row>
    <row r="22902" spans="1:1" x14ac:dyDescent="0.2">
      <c r="A22902" s="4"/>
    </row>
    <row r="22903" spans="1:1" x14ac:dyDescent="0.2">
      <c r="A22903" s="4"/>
    </row>
    <row r="22904" spans="1:1" x14ac:dyDescent="0.2">
      <c r="A22904" s="4"/>
    </row>
    <row r="22905" spans="1:1" x14ac:dyDescent="0.2">
      <c r="A22905" s="4"/>
    </row>
    <row r="22906" spans="1:1" x14ac:dyDescent="0.2">
      <c r="A22906" s="4"/>
    </row>
    <row r="22907" spans="1:1" x14ac:dyDescent="0.2">
      <c r="A22907" s="4"/>
    </row>
    <row r="22908" spans="1:1" x14ac:dyDescent="0.2">
      <c r="A22908" s="4"/>
    </row>
    <row r="22909" spans="1:1" x14ac:dyDescent="0.2">
      <c r="A22909" s="4"/>
    </row>
    <row r="22910" spans="1:1" x14ac:dyDescent="0.2">
      <c r="A22910" s="4"/>
    </row>
    <row r="22911" spans="1:1" x14ac:dyDescent="0.2">
      <c r="A22911" s="4"/>
    </row>
    <row r="22912" spans="1:1" x14ac:dyDescent="0.2">
      <c r="A22912" s="4"/>
    </row>
    <row r="22913" spans="1:1" x14ac:dyDescent="0.2">
      <c r="A22913" s="4"/>
    </row>
    <row r="22914" spans="1:1" x14ac:dyDescent="0.2">
      <c r="A22914" s="4"/>
    </row>
    <row r="22915" spans="1:1" x14ac:dyDescent="0.2">
      <c r="A22915" s="4"/>
    </row>
    <row r="22916" spans="1:1" x14ac:dyDescent="0.2">
      <c r="A22916" s="4"/>
    </row>
    <row r="22917" spans="1:1" x14ac:dyDescent="0.2">
      <c r="A22917" s="4"/>
    </row>
    <row r="22918" spans="1:1" x14ac:dyDescent="0.2">
      <c r="A22918" s="4"/>
    </row>
    <row r="22919" spans="1:1" x14ac:dyDescent="0.2">
      <c r="A22919" s="4"/>
    </row>
    <row r="22920" spans="1:1" x14ac:dyDescent="0.2">
      <c r="A22920" s="4"/>
    </row>
    <row r="22921" spans="1:1" x14ac:dyDescent="0.2">
      <c r="A22921" s="4"/>
    </row>
    <row r="22922" spans="1:1" x14ac:dyDescent="0.2">
      <c r="A22922" s="4"/>
    </row>
    <row r="22923" spans="1:1" x14ac:dyDescent="0.2">
      <c r="A22923" s="4"/>
    </row>
    <row r="22924" spans="1:1" x14ac:dyDescent="0.2">
      <c r="A22924" s="4"/>
    </row>
    <row r="22925" spans="1:1" x14ac:dyDescent="0.2">
      <c r="A22925" s="4"/>
    </row>
    <row r="22926" spans="1:1" x14ac:dyDescent="0.2">
      <c r="A22926" s="4"/>
    </row>
    <row r="22927" spans="1:1" x14ac:dyDescent="0.2">
      <c r="A22927" s="4"/>
    </row>
    <row r="22928" spans="1:1" x14ac:dyDescent="0.2">
      <c r="A22928" s="4"/>
    </row>
    <row r="22929" spans="1:1" x14ac:dyDescent="0.2">
      <c r="A22929" s="4"/>
    </row>
    <row r="22930" spans="1:1" x14ac:dyDescent="0.2">
      <c r="A22930" s="4"/>
    </row>
    <row r="22931" spans="1:1" x14ac:dyDescent="0.2">
      <c r="A22931" s="4"/>
    </row>
    <row r="22932" spans="1:1" x14ac:dyDescent="0.2">
      <c r="A22932" s="4"/>
    </row>
    <row r="22933" spans="1:1" x14ac:dyDescent="0.2">
      <c r="A22933" s="4"/>
    </row>
    <row r="22934" spans="1:1" x14ac:dyDescent="0.2">
      <c r="A22934" s="4"/>
    </row>
    <row r="22935" spans="1:1" x14ac:dyDescent="0.2">
      <c r="A22935" s="4"/>
    </row>
    <row r="22936" spans="1:1" x14ac:dyDescent="0.2">
      <c r="A22936" s="4"/>
    </row>
    <row r="22937" spans="1:1" x14ac:dyDescent="0.2">
      <c r="A22937" s="4"/>
    </row>
    <row r="22938" spans="1:1" x14ac:dyDescent="0.2">
      <c r="A22938" s="4"/>
    </row>
    <row r="22939" spans="1:1" x14ac:dyDescent="0.2">
      <c r="A22939" s="4"/>
    </row>
    <row r="22940" spans="1:1" x14ac:dyDescent="0.2">
      <c r="A22940" s="4"/>
    </row>
    <row r="22941" spans="1:1" x14ac:dyDescent="0.2">
      <c r="A22941" s="4"/>
    </row>
    <row r="22942" spans="1:1" x14ac:dyDescent="0.2">
      <c r="A22942" s="4"/>
    </row>
    <row r="22943" spans="1:1" x14ac:dyDescent="0.2">
      <c r="A22943" s="4"/>
    </row>
    <row r="22944" spans="1:1" x14ac:dyDescent="0.2">
      <c r="A22944" s="4"/>
    </row>
    <row r="22945" spans="1:1" x14ac:dyDescent="0.2">
      <c r="A22945" s="4"/>
    </row>
    <row r="22946" spans="1:1" x14ac:dyDescent="0.2">
      <c r="A22946" s="4"/>
    </row>
    <row r="22947" spans="1:1" x14ac:dyDescent="0.2">
      <c r="A22947" s="4"/>
    </row>
    <row r="22948" spans="1:1" x14ac:dyDescent="0.2">
      <c r="A22948" s="4"/>
    </row>
    <row r="22949" spans="1:1" x14ac:dyDescent="0.2">
      <c r="A22949" s="4"/>
    </row>
    <row r="22950" spans="1:1" x14ac:dyDescent="0.2">
      <c r="A22950" s="4"/>
    </row>
    <row r="22951" spans="1:1" x14ac:dyDescent="0.2">
      <c r="A22951" s="4"/>
    </row>
    <row r="22952" spans="1:1" x14ac:dyDescent="0.2">
      <c r="A22952" s="4"/>
    </row>
    <row r="22953" spans="1:1" x14ac:dyDescent="0.2">
      <c r="A22953" s="4"/>
    </row>
    <row r="22954" spans="1:1" x14ac:dyDescent="0.2">
      <c r="A22954" s="4"/>
    </row>
    <row r="22955" spans="1:1" x14ac:dyDescent="0.2">
      <c r="A22955" s="4"/>
    </row>
    <row r="22956" spans="1:1" x14ac:dyDescent="0.2">
      <c r="A22956" s="4"/>
    </row>
    <row r="22957" spans="1:1" x14ac:dyDescent="0.2">
      <c r="A22957" s="4"/>
    </row>
    <row r="22958" spans="1:1" x14ac:dyDescent="0.2">
      <c r="A22958" s="4"/>
    </row>
    <row r="22959" spans="1:1" x14ac:dyDescent="0.2">
      <c r="A22959" s="4"/>
    </row>
    <row r="22960" spans="1:1" x14ac:dyDescent="0.2">
      <c r="A22960" s="4"/>
    </row>
    <row r="22961" spans="1:1" x14ac:dyDescent="0.2">
      <c r="A22961" s="4"/>
    </row>
    <row r="22962" spans="1:1" x14ac:dyDescent="0.2">
      <c r="A22962" s="4"/>
    </row>
    <row r="22963" spans="1:1" x14ac:dyDescent="0.2">
      <c r="A22963" s="4"/>
    </row>
    <row r="22964" spans="1:1" x14ac:dyDescent="0.2">
      <c r="A22964" s="4"/>
    </row>
    <row r="22965" spans="1:1" x14ac:dyDescent="0.2">
      <c r="A22965" s="4"/>
    </row>
    <row r="22966" spans="1:1" x14ac:dyDescent="0.2">
      <c r="A22966" s="4"/>
    </row>
    <row r="22967" spans="1:1" x14ac:dyDescent="0.2">
      <c r="A22967" s="4"/>
    </row>
    <row r="22968" spans="1:1" x14ac:dyDescent="0.2">
      <c r="A22968" s="4"/>
    </row>
    <row r="22969" spans="1:1" x14ac:dyDescent="0.2">
      <c r="A22969" s="4"/>
    </row>
    <row r="22970" spans="1:1" x14ac:dyDescent="0.2">
      <c r="A22970" s="4"/>
    </row>
    <row r="22971" spans="1:1" x14ac:dyDescent="0.2">
      <c r="A22971" s="4"/>
    </row>
    <row r="22972" spans="1:1" x14ac:dyDescent="0.2">
      <c r="A22972" s="4"/>
    </row>
    <row r="22973" spans="1:1" x14ac:dyDescent="0.2">
      <c r="A22973" s="4"/>
    </row>
    <row r="22974" spans="1:1" x14ac:dyDescent="0.2">
      <c r="A22974" s="4"/>
    </row>
    <row r="22975" spans="1:1" x14ac:dyDescent="0.2">
      <c r="A22975" s="4"/>
    </row>
    <row r="22976" spans="1:1" x14ac:dyDescent="0.2">
      <c r="A22976" s="4"/>
    </row>
    <row r="22977" spans="1:1" x14ac:dyDescent="0.2">
      <c r="A22977" s="4"/>
    </row>
    <row r="22978" spans="1:1" x14ac:dyDescent="0.2">
      <c r="A22978" s="4"/>
    </row>
    <row r="22979" spans="1:1" x14ac:dyDescent="0.2">
      <c r="A22979" s="4"/>
    </row>
    <row r="22980" spans="1:1" x14ac:dyDescent="0.2">
      <c r="A22980" s="4"/>
    </row>
    <row r="22981" spans="1:1" x14ac:dyDescent="0.2">
      <c r="A22981" s="4"/>
    </row>
    <row r="22982" spans="1:1" x14ac:dyDescent="0.2">
      <c r="A22982" s="4"/>
    </row>
    <row r="22983" spans="1:1" x14ac:dyDescent="0.2">
      <c r="A22983" s="4"/>
    </row>
    <row r="22984" spans="1:1" x14ac:dyDescent="0.2">
      <c r="A22984" s="4"/>
    </row>
    <row r="22985" spans="1:1" x14ac:dyDescent="0.2">
      <c r="A22985" s="4"/>
    </row>
    <row r="22986" spans="1:1" x14ac:dyDescent="0.2">
      <c r="A22986" s="4"/>
    </row>
    <row r="22987" spans="1:1" x14ac:dyDescent="0.2">
      <c r="A22987" s="4"/>
    </row>
    <row r="22988" spans="1:1" x14ac:dyDescent="0.2">
      <c r="A22988" s="4"/>
    </row>
    <row r="22989" spans="1:1" x14ac:dyDescent="0.2">
      <c r="A22989" s="4"/>
    </row>
    <row r="22990" spans="1:1" x14ac:dyDescent="0.2">
      <c r="A22990" s="4"/>
    </row>
    <row r="22991" spans="1:1" x14ac:dyDescent="0.2">
      <c r="A22991" s="4"/>
    </row>
    <row r="22992" spans="1:1" x14ac:dyDescent="0.2">
      <c r="A22992" s="4"/>
    </row>
    <row r="22993" spans="1:1" x14ac:dyDescent="0.2">
      <c r="A22993" s="4"/>
    </row>
    <row r="22994" spans="1:1" x14ac:dyDescent="0.2">
      <c r="A22994" s="4"/>
    </row>
    <row r="22995" spans="1:1" x14ac:dyDescent="0.2">
      <c r="A22995" s="4"/>
    </row>
    <row r="22996" spans="1:1" x14ac:dyDescent="0.2">
      <c r="A22996" s="4"/>
    </row>
    <row r="22997" spans="1:1" x14ac:dyDescent="0.2">
      <c r="A22997" s="4"/>
    </row>
    <row r="22998" spans="1:1" x14ac:dyDescent="0.2">
      <c r="A22998" s="4"/>
    </row>
    <row r="22999" spans="1:1" x14ac:dyDescent="0.2">
      <c r="A22999" s="4"/>
    </row>
    <row r="23000" spans="1:1" x14ac:dyDescent="0.2">
      <c r="A23000" s="4"/>
    </row>
    <row r="23001" spans="1:1" x14ac:dyDescent="0.2">
      <c r="A23001" s="4"/>
    </row>
    <row r="23002" spans="1:1" x14ac:dyDescent="0.2">
      <c r="A23002" s="4"/>
    </row>
    <row r="23003" spans="1:1" x14ac:dyDescent="0.2">
      <c r="A23003" s="4"/>
    </row>
    <row r="23004" spans="1:1" x14ac:dyDescent="0.2">
      <c r="A23004" s="4"/>
    </row>
    <row r="23005" spans="1:1" x14ac:dyDescent="0.2">
      <c r="A23005" s="4"/>
    </row>
    <row r="23006" spans="1:1" x14ac:dyDescent="0.2">
      <c r="A23006" s="4"/>
    </row>
    <row r="23007" spans="1:1" x14ac:dyDescent="0.2">
      <c r="A23007" s="4"/>
    </row>
    <row r="23008" spans="1:1" x14ac:dyDescent="0.2">
      <c r="A23008" s="4"/>
    </row>
    <row r="23009" spans="1:1" x14ac:dyDescent="0.2">
      <c r="A23009" s="4"/>
    </row>
    <row r="23010" spans="1:1" x14ac:dyDescent="0.2">
      <c r="A23010" s="4"/>
    </row>
    <row r="23011" spans="1:1" x14ac:dyDescent="0.2">
      <c r="A23011" s="4"/>
    </row>
    <row r="23012" spans="1:1" x14ac:dyDescent="0.2">
      <c r="A23012" s="4"/>
    </row>
    <row r="23013" spans="1:1" x14ac:dyDescent="0.2">
      <c r="A23013" s="4"/>
    </row>
    <row r="23014" spans="1:1" x14ac:dyDescent="0.2">
      <c r="A23014" s="4"/>
    </row>
    <row r="23015" spans="1:1" x14ac:dyDescent="0.2">
      <c r="A23015" s="4"/>
    </row>
    <row r="23016" spans="1:1" x14ac:dyDescent="0.2">
      <c r="A23016" s="4"/>
    </row>
    <row r="23017" spans="1:1" x14ac:dyDescent="0.2">
      <c r="A23017" s="4"/>
    </row>
    <row r="23018" spans="1:1" x14ac:dyDescent="0.2">
      <c r="A23018" s="4"/>
    </row>
    <row r="23019" spans="1:1" x14ac:dyDescent="0.2">
      <c r="A23019" s="4"/>
    </row>
    <row r="23020" spans="1:1" x14ac:dyDescent="0.2">
      <c r="A23020" s="4"/>
    </row>
    <row r="23021" spans="1:1" x14ac:dyDescent="0.2">
      <c r="A23021" s="4"/>
    </row>
    <row r="23022" spans="1:1" x14ac:dyDescent="0.2">
      <c r="A23022" s="4"/>
    </row>
    <row r="23023" spans="1:1" x14ac:dyDescent="0.2">
      <c r="A23023" s="4"/>
    </row>
    <row r="23024" spans="1:1" x14ac:dyDescent="0.2">
      <c r="A23024" s="4"/>
    </row>
    <row r="23025" spans="1:1" x14ac:dyDescent="0.2">
      <c r="A23025" s="4"/>
    </row>
    <row r="23026" spans="1:1" x14ac:dyDescent="0.2">
      <c r="A23026" s="4"/>
    </row>
    <row r="23027" spans="1:1" x14ac:dyDescent="0.2">
      <c r="A23027" s="4"/>
    </row>
    <row r="23028" spans="1:1" x14ac:dyDescent="0.2">
      <c r="A23028" s="4"/>
    </row>
    <row r="23029" spans="1:1" x14ac:dyDescent="0.2">
      <c r="A23029" s="4"/>
    </row>
    <row r="23030" spans="1:1" x14ac:dyDescent="0.2">
      <c r="A23030" s="4"/>
    </row>
    <row r="23031" spans="1:1" x14ac:dyDescent="0.2">
      <c r="A23031" s="4"/>
    </row>
    <row r="23032" spans="1:1" x14ac:dyDescent="0.2">
      <c r="A23032" s="4"/>
    </row>
    <row r="23033" spans="1:1" x14ac:dyDescent="0.2">
      <c r="A23033" s="4"/>
    </row>
    <row r="23034" spans="1:1" x14ac:dyDescent="0.2">
      <c r="A23034" s="4"/>
    </row>
    <row r="23035" spans="1:1" x14ac:dyDescent="0.2">
      <c r="A23035" s="4"/>
    </row>
    <row r="23036" spans="1:1" x14ac:dyDescent="0.2">
      <c r="A23036" s="4"/>
    </row>
    <row r="23037" spans="1:1" x14ac:dyDescent="0.2">
      <c r="A23037" s="4"/>
    </row>
    <row r="23038" spans="1:1" x14ac:dyDescent="0.2">
      <c r="A23038" s="4"/>
    </row>
    <row r="23039" spans="1:1" x14ac:dyDescent="0.2">
      <c r="A23039" s="4"/>
    </row>
    <row r="23040" spans="1:1" x14ac:dyDescent="0.2">
      <c r="A23040" s="4"/>
    </row>
    <row r="23041" spans="1:1" x14ac:dyDescent="0.2">
      <c r="A23041" s="4"/>
    </row>
    <row r="23042" spans="1:1" x14ac:dyDescent="0.2">
      <c r="A23042" s="4"/>
    </row>
    <row r="23043" spans="1:1" x14ac:dyDescent="0.2">
      <c r="A23043" s="4"/>
    </row>
    <row r="23044" spans="1:1" x14ac:dyDescent="0.2">
      <c r="A23044" s="4"/>
    </row>
    <row r="23045" spans="1:1" x14ac:dyDescent="0.2">
      <c r="A23045" s="4"/>
    </row>
    <row r="23046" spans="1:1" x14ac:dyDescent="0.2">
      <c r="A23046" s="4"/>
    </row>
    <row r="23047" spans="1:1" x14ac:dyDescent="0.2">
      <c r="A23047" s="4"/>
    </row>
    <row r="23048" spans="1:1" x14ac:dyDescent="0.2">
      <c r="A23048" s="4"/>
    </row>
    <row r="23049" spans="1:1" x14ac:dyDescent="0.2">
      <c r="A23049" s="4"/>
    </row>
    <row r="23050" spans="1:1" x14ac:dyDescent="0.2">
      <c r="A23050" s="4"/>
    </row>
    <row r="23051" spans="1:1" x14ac:dyDescent="0.2">
      <c r="A23051" s="4"/>
    </row>
    <row r="23052" spans="1:1" x14ac:dyDescent="0.2">
      <c r="A23052" s="4"/>
    </row>
    <row r="23053" spans="1:1" x14ac:dyDescent="0.2">
      <c r="A23053" s="4"/>
    </row>
    <row r="23054" spans="1:1" x14ac:dyDescent="0.2">
      <c r="A23054" s="4"/>
    </row>
    <row r="23055" spans="1:1" x14ac:dyDescent="0.2">
      <c r="A23055" s="4"/>
    </row>
    <row r="23056" spans="1:1" x14ac:dyDescent="0.2">
      <c r="A23056" s="4"/>
    </row>
    <row r="23057" spans="1:1" x14ac:dyDescent="0.2">
      <c r="A23057" s="4"/>
    </row>
    <row r="23058" spans="1:1" x14ac:dyDescent="0.2">
      <c r="A23058" s="4"/>
    </row>
    <row r="23059" spans="1:1" x14ac:dyDescent="0.2">
      <c r="A23059" s="4"/>
    </row>
    <row r="23060" spans="1:1" x14ac:dyDescent="0.2">
      <c r="A23060" s="4"/>
    </row>
    <row r="23061" spans="1:1" x14ac:dyDescent="0.2">
      <c r="A23061" s="4"/>
    </row>
    <row r="23062" spans="1:1" x14ac:dyDescent="0.2">
      <c r="A23062" s="4"/>
    </row>
    <row r="23063" spans="1:1" x14ac:dyDescent="0.2">
      <c r="A23063" s="4"/>
    </row>
    <row r="23064" spans="1:1" x14ac:dyDescent="0.2">
      <c r="A23064" s="4"/>
    </row>
    <row r="23065" spans="1:1" x14ac:dyDescent="0.2">
      <c r="A23065" s="4"/>
    </row>
    <row r="23066" spans="1:1" x14ac:dyDescent="0.2">
      <c r="A23066" s="4"/>
    </row>
    <row r="23067" spans="1:1" x14ac:dyDescent="0.2">
      <c r="A23067" s="4"/>
    </row>
    <row r="23068" spans="1:1" x14ac:dyDescent="0.2">
      <c r="A23068" s="4"/>
    </row>
    <row r="23069" spans="1:1" x14ac:dyDescent="0.2">
      <c r="A23069" s="4"/>
    </row>
    <row r="23070" spans="1:1" x14ac:dyDescent="0.2">
      <c r="A23070" s="4"/>
    </row>
    <row r="23071" spans="1:1" x14ac:dyDescent="0.2">
      <c r="A23071" s="4"/>
    </row>
    <row r="23072" spans="1:1" x14ac:dyDescent="0.2">
      <c r="A23072" s="4"/>
    </row>
    <row r="23073" spans="1:1" x14ac:dyDescent="0.2">
      <c r="A23073" s="4"/>
    </row>
    <row r="23074" spans="1:1" x14ac:dyDescent="0.2">
      <c r="A23074" s="4"/>
    </row>
    <row r="23075" spans="1:1" x14ac:dyDescent="0.2">
      <c r="A23075" s="4"/>
    </row>
    <row r="23076" spans="1:1" x14ac:dyDescent="0.2">
      <c r="A23076" s="4"/>
    </row>
    <row r="23077" spans="1:1" x14ac:dyDescent="0.2">
      <c r="A23077" s="4"/>
    </row>
    <row r="23078" spans="1:1" x14ac:dyDescent="0.2">
      <c r="A23078" s="4"/>
    </row>
    <row r="23079" spans="1:1" x14ac:dyDescent="0.2">
      <c r="A23079" s="4"/>
    </row>
    <row r="23080" spans="1:1" x14ac:dyDescent="0.2">
      <c r="A23080" s="4"/>
    </row>
    <row r="23081" spans="1:1" x14ac:dyDescent="0.2">
      <c r="A23081" s="4"/>
    </row>
    <row r="23082" spans="1:1" x14ac:dyDescent="0.2">
      <c r="A23082" s="4"/>
    </row>
    <row r="23083" spans="1:1" x14ac:dyDescent="0.2">
      <c r="A23083" s="4"/>
    </row>
    <row r="23084" spans="1:1" x14ac:dyDescent="0.2">
      <c r="A23084" s="4"/>
    </row>
    <row r="23085" spans="1:1" x14ac:dyDescent="0.2">
      <c r="A23085" s="4"/>
    </row>
    <row r="23086" spans="1:1" x14ac:dyDescent="0.2">
      <c r="A23086" s="4"/>
    </row>
    <row r="23087" spans="1:1" x14ac:dyDescent="0.2">
      <c r="A23087" s="4"/>
    </row>
    <row r="23088" spans="1:1" x14ac:dyDescent="0.2">
      <c r="A23088" s="4"/>
    </row>
    <row r="23089" spans="1:1" x14ac:dyDescent="0.2">
      <c r="A23089" s="4"/>
    </row>
    <row r="23090" spans="1:1" x14ac:dyDescent="0.2">
      <c r="A23090" s="4"/>
    </row>
    <row r="23091" spans="1:1" x14ac:dyDescent="0.2">
      <c r="A23091" s="4"/>
    </row>
    <row r="23092" spans="1:1" x14ac:dyDescent="0.2">
      <c r="A23092" s="4"/>
    </row>
    <row r="23093" spans="1:1" x14ac:dyDescent="0.2">
      <c r="A23093" s="4"/>
    </row>
    <row r="23094" spans="1:1" x14ac:dyDescent="0.2">
      <c r="A23094" s="4"/>
    </row>
    <row r="23095" spans="1:1" x14ac:dyDescent="0.2">
      <c r="A23095" s="4"/>
    </row>
    <row r="23096" spans="1:1" x14ac:dyDescent="0.2">
      <c r="A23096" s="4"/>
    </row>
    <row r="23097" spans="1:1" x14ac:dyDescent="0.2">
      <c r="A23097" s="4"/>
    </row>
    <row r="23098" spans="1:1" x14ac:dyDescent="0.2">
      <c r="A23098" s="4"/>
    </row>
    <row r="23099" spans="1:1" x14ac:dyDescent="0.2">
      <c r="A23099" s="4"/>
    </row>
    <row r="23100" spans="1:1" x14ac:dyDescent="0.2">
      <c r="A23100" s="4"/>
    </row>
    <row r="23101" spans="1:1" x14ac:dyDescent="0.2">
      <c r="A23101" s="4"/>
    </row>
    <row r="23102" spans="1:1" x14ac:dyDescent="0.2">
      <c r="A23102" s="4"/>
    </row>
    <row r="23103" spans="1:1" x14ac:dyDescent="0.2">
      <c r="A23103" s="4"/>
    </row>
    <row r="23104" spans="1:1" x14ac:dyDescent="0.2">
      <c r="A23104" s="4"/>
    </row>
    <row r="23105" spans="1:1" x14ac:dyDescent="0.2">
      <c r="A23105" s="4"/>
    </row>
    <row r="23106" spans="1:1" x14ac:dyDescent="0.2">
      <c r="A23106" s="4"/>
    </row>
    <row r="23107" spans="1:1" x14ac:dyDescent="0.2">
      <c r="A23107" s="4"/>
    </row>
    <row r="23108" spans="1:1" x14ac:dyDescent="0.2">
      <c r="A23108" s="4"/>
    </row>
    <row r="23109" spans="1:1" x14ac:dyDescent="0.2">
      <c r="A23109" s="4"/>
    </row>
    <row r="23110" spans="1:1" x14ac:dyDescent="0.2">
      <c r="A23110" s="4"/>
    </row>
    <row r="23111" spans="1:1" x14ac:dyDescent="0.2">
      <c r="A23111" s="4"/>
    </row>
    <row r="23112" spans="1:1" x14ac:dyDescent="0.2">
      <c r="A23112" s="4"/>
    </row>
    <row r="23113" spans="1:1" x14ac:dyDescent="0.2">
      <c r="A23113" s="4"/>
    </row>
    <row r="23114" spans="1:1" x14ac:dyDescent="0.2">
      <c r="A23114" s="4"/>
    </row>
    <row r="23115" spans="1:1" x14ac:dyDescent="0.2">
      <c r="A23115" s="4"/>
    </row>
    <row r="23116" spans="1:1" x14ac:dyDescent="0.2">
      <c r="A23116" s="4"/>
    </row>
    <row r="23117" spans="1:1" x14ac:dyDescent="0.2">
      <c r="A23117" s="4"/>
    </row>
    <row r="23118" spans="1:1" x14ac:dyDescent="0.2">
      <c r="A23118" s="4"/>
    </row>
    <row r="23119" spans="1:1" x14ac:dyDescent="0.2">
      <c r="A23119" s="4"/>
    </row>
    <row r="23120" spans="1:1" x14ac:dyDescent="0.2">
      <c r="A23120" s="4"/>
    </row>
    <row r="23121" spans="1:1" x14ac:dyDescent="0.2">
      <c r="A23121" s="4"/>
    </row>
    <row r="23122" spans="1:1" x14ac:dyDescent="0.2">
      <c r="A23122" s="4"/>
    </row>
    <row r="23123" spans="1:1" x14ac:dyDescent="0.2">
      <c r="A23123" s="4"/>
    </row>
    <row r="23124" spans="1:1" x14ac:dyDescent="0.2">
      <c r="A23124" s="4"/>
    </row>
    <row r="23125" spans="1:1" x14ac:dyDescent="0.2">
      <c r="A23125" s="4"/>
    </row>
    <row r="23126" spans="1:1" x14ac:dyDescent="0.2">
      <c r="A23126" s="4"/>
    </row>
    <row r="23127" spans="1:1" x14ac:dyDescent="0.2">
      <c r="A23127" s="4"/>
    </row>
    <row r="23128" spans="1:1" x14ac:dyDescent="0.2">
      <c r="A23128" s="4"/>
    </row>
    <row r="23129" spans="1:1" x14ac:dyDescent="0.2">
      <c r="A23129" s="4"/>
    </row>
    <row r="23130" spans="1:1" x14ac:dyDescent="0.2">
      <c r="A23130" s="4"/>
    </row>
    <row r="23131" spans="1:1" x14ac:dyDescent="0.2">
      <c r="A23131" s="4"/>
    </row>
    <row r="23132" spans="1:1" x14ac:dyDescent="0.2">
      <c r="A23132" s="4"/>
    </row>
    <row r="23133" spans="1:1" x14ac:dyDescent="0.2">
      <c r="A23133" s="4"/>
    </row>
    <row r="23134" spans="1:1" x14ac:dyDescent="0.2">
      <c r="A23134" s="4"/>
    </row>
    <row r="23135" spans="1:1" x14ac:dyDescent="0.2">
      <c r="A23135" s="4"/>
    </row>
    <row r="23136" spans="1:1" x14ac:dyDescent="0.2">
      <c r="A23136" s="4"/>
    </row>
    <row r="23137" spans="1:1" x14ac:dyDescent="0.2">
      <c r="A23137" s="4"/>
    </row>
    <row r="23138" spans="1:1" x14ac:dyDescent="0.2">
      <c r="A23138" s="4"/>
    </row>
    <row r="23139" spans="1:1" x14ac:dyDescent="0.2">
      <c r="A23139" s="4"/>
    </row>
    <row r="23140" spans="1:1" x14ac:dyDescent="0.2">
      <c r="A23140" s="4"/>
    </row>
    <row r="23141" spans="1:1" x14ac:dyDescent="0.2">
      <c r="A23141" s="4"/>
    </row>
    <row r="23142" spans="1:1" x14ac:dyDescent="0.2">
      <c r="A23142" s="4"/>
    </row>
    <row r="23143" spans="1:1" x14ac:dyDescent="0.2">
      <c r="A23143" s="4"/>
    </row>
    <row r="23144" spans="1:1" x14ac:dyDescent="0.2">
      <c r="A23144" s="4"/>
    </row>
    <row r="23145" spans="1:1" x14ac:dyDescent="0.2">
      <c r="A23145" s="4"/>
    </row>
    <row r="23146" spans="1:1" x14ac:dyDescent="0.2">
      <c r="A23146" s="4"/>
    </row>
    <row r="23147" spans="1:1" x14ac:dyDescent="0.2">
      <c r="A23147" s="4"/>
    </row>
    <row r="23148" spans="1:1" x14ac:dyDescent="0.2">
      <c r="A23148" s="4"/>
    </row>
    <row r="23149" spans="1:1" x14ac:dyDescent="0.2">
      <c r="A23149" s="4"/>
    </row>
    <row r="23150" spans="1:1" x14ac:dyDescent="0.2">
      <c r="A23150" s="4"/>
    </row>
    <row r="23151" spans="1:1" x14ac:dyDescent="0.2">
      <c r="A23151" s="4"/>
    </row>
    <row r="23152" spans="1:1" x14ac:dyDescent="0.2">
      <c r="A23152" s="4"/>
    </row>
    <row r="23153" spans="1:1" x14ac:dyDescent="0.2">
      <c r="A23153" s="4"/>
    </row>
    <row r="23154" spans="1:1" x14ac:dyDescent="0.2">
      <c r="A23154" s="4"/>
    </row>
    <row r="23155" spans="1:1" x14ac:dyDescent="0.2">
      <c r="A23155" s="4"/>
    </row>
    <row r="23156" spans="1:1" x14ac:dyDescent="0.2">
      <c r="A23156" s="4"/>
    </row>
    <row r="23157" spans="1:1" x14ac:dyDescent="0.2">
      <c r="A23157" s="4"/>
    </row>
    <row r="23158" spans="1:1" x14ac:dyDescent="0.2">
      <c r="A23158" s="4"/>
    </row>
    <row r="23159" spans="1:1" x14ac:dyDescent="0.2">
      <c r="A23159" s="4"/>
    </row>
    <row r="23160" spans="1:1" x14ac:dyDescent="0.2">
      <c r="A23160" s="4"/>
    </row>
    <row r="23161" spans="1:1" x14ac:dyDescent="0.2">
      <c r="A23161" s="4"/>
    </row>
    <row r="23162" spans="1:1" x14ac:dyDescent="0.2">
      <c r="A23162" s="4"/>
    </row>
    <row r="23163" spans="1:1" x14ac:dyDescent="0.2">
      <c r="A23163" s="4"/>
    </row>
    <row r="23164" spans="1:1" x14ac:dyDescent="0.2">
      <c r="A23164" s="4"/>
    </row>
    <row r="23165" spans="1:1" x14ac:dyDescent="0.2">
      <c r="A23165" s="4"/>
    </row>
    <row r="23166" spans="1:1" x14ac:dyDescent="0.2">
      <c r="A23166" s="4"/>
    </row>
    <row r="23167" spans="1:1" x14ac:dyDescent="0.2">
      <c r="A23167" s="4"/>
    </row>
    <row r="23168" spans="1:1" x14ac:dyDescent="0.2">
      <c r="A23168" s="4"/>
    </row>
    <row r="23169" spans="1:1" x14ac:dyDescent="0.2">
      <c r="A23169" s="4"/>
    </row>
    <row r="23170" spans="1:1" x14ac:dyDescent="0.2">
      <c r="A23170" s="4"/>
    </row>
    <row r="23171" spans="1:1" x14ac:dyDescent="0.2">
      <c r="A23171" s="4"/>
    </row>
    <row r="23172" spans="1:1" x14ac:dyDescent="0.2">
      <c r="A23172" s="4"/>
    </row>
    <row r="23173" spans="1:1" x14ac:dyDescent="0.2">
      <c r="A23173" s="4"/>
    </row>
    <row r="23174" spans="1:1" x14ac:dyDescent="0.2">
      <c r="A23174" s="4"/>
    </row>
    <row r="23175" spans="1:1" x14ac:dyDescent="0.2">
      <c r="A23175" s="4"/>
    </row>
    <row r="23176" spans="1:1" x14ac:dyDescent="0.2">
      <c r="A23176" s="4"/>
    </row>
    <row r="23177" spans="1:1" x14ac:dyDescent="0.2">
      <c r="A23177" s="4"/>
    </row>
    <row r="23178" spans="1:1" x14ac:dyDescent="0.2">
      <c r="A23178" s="4"/>
    </row>
    <row r="23179" spans="1:1" x14ac:dyDescent="0.2">
      <c r="A23179" s="4"/>
    </row>
    <row r="23180" spans="1:1" x14ac:dyDescent="0.2">
      <c r="A23180" s="4"/>
    </row>
    <row r="23181" spans="1:1" x14ac:dyDescent="0.2">
      <c r="A23181" s="4"/>
    </row>
    <row r="23182" spans="1:1" x14ac:dyDescent="0.2">
      <c r="A23182" s="4"/>
    </row>
    <row r="23183" spans="1:1" x14ac:dyDescent="0.2">
      <c r="A23183" s="4"/>
    </row>
    <row r="23184" spans="1:1" x14ac:dyDescent="0.2">
      <c r="A23184" s="4"/>
    </row>
    <row r="23185" spans="1:1" x14ac:dyDescent="0.2">
      <c r="A23185" s="4"/>
    </row>
    <row r="23186" spans="1:1" x14ac:dyDescent="0.2">
      <c r="A23186" s="4"/>
    </row>
    <row r="23187" spans="1:1" x14ac:dyDescent="0.2">
      <c r="A23187" s="4"/>
    </row>
    <row r="23188" spans="1:1" x14ac:dyDescent="0.2">
      <c r="A23188" s="4"/>
    </row>
    <row r="23189" spans="1:1" x14ac:dyDescent="0.2">
      <c r="A23189" s="4"/>
    </row>
    <row r="23190" spans="1:1" x14ac:dyDescent="0.2">
      <c r="A23190" s="4"/>
    </row>
    <row r="23191" spans="1:1" x14ac:dyDescent="0.2">
      <c r="A23191" s="4"/>
    </row>
    <row r="23192" spans="1:1" x14ac:dyDescent="0.2">
      <c r="A23192" s="4"/>
    </row>
    <row r="23193" spans="1:1" x14ac:dyDescent="0.2">
      <c r="A23193" s="4"/>
    </row>
    <row r="23194" spans="1:1" x14ac:dyDescent="0.2">
      <c r="A23194" s="4"/>
    </row>
    <row r="23195" spans="1:1" x14ac:dyDescent="0.2">
      <c r="A23195" s="4"/>
    </row>
    <row r="23196" spans="1:1" x14ac:dyDescent="0.2">
      <c r="A23196" s="4"/>
    </row>
    <row r="23197" spans="1:1" x14ac:dyDescent="0.2">
      <c r="A23197" s="4"/>
    </row>
    <row r="23198" spans="1:1" x14ac:dyDescent="0.2">
      <c r="A23198" s="4"/>
    </row>
    <row r="23199" spans="1:1" x14ac:dyDescent="0.2">
      <c r="A23199" s="4"/>
    </row>
    <row r="23200" spans="1:1" x14ac:dyDescent="0.2">
      <c r="A23200" s="4"/>
    </row>
    <row r="23201" spans="1:1" x14ac:dyDescent="0.2">
      <c r="A23201" s="4"/>
    </row>
    <row r="23202" spans="1:1" x14ac:dyDescent="0.2">
      <c r="A23202" s="4"/>
    </row>
    <row r="23203" spans="1:1" x14ac:dyDescent="0.2">
      <c r="A23203" s="4"/>
    </row>
    <row r="23204" spans="1:1" x14ac:dyDescent="0.2">
      <c r="A23204" s="4"/>
    </row>
    <row r="23205" spans="1:1" x14ac:dyDescent="0.2">
      <c r="A23205" s="4"/>
    </row>
    <row r="23206" spans="1:1" x14ac:dyDescent="0.2">
      <c r="A23206" s="4"/>
    </row>
    <row r="23207" spans="1:1" x14ac:dyDescent="0.2">
      <c r="A23207" s="4"/>
    </row>
    <row r="23208" spans="1:1" x14ac:dyDescent="0.2">
      <c r="A23208" s="4"/>
    </row>
    <row r="23209" spans="1:1" x14ac:dyDescent="0.2">
      <c r="A23209" s="4"/>
    </row>
    <row r="23210" spans="1:1" x14ac:dyDescent="0.2">
      <c r="A23210" s="4"/>
    </row>
    <row r="23211" spans="1:1" x14ac:dyDescent="0.2">
      <c r="A23211" s="4"/>
    </row>
    <row r="23212" spans="1:1" x14ac:dyDescent="0.2">
      <c r="A23212" s="4"/>
    </row>
    <row r="23213" spans="1:1" x14ac:dyDescent="0.2">
      <c r="A23213" s="4"/>
    </row>
    <row r="23214" spans="1:1" x14ac:dyDescent="0.2">
      <c r="A23214" s="4"/>
    </row>
    <row r="23215" spans="1:1" x14ac:dyDescent="0.2">
      <c r="A23215" s="4"/>
    </row>
    <row r="23216" spans="1:1" x14ac:dyDescent="0.2">
      <c r="A23216" s="4"/>
    </row>
    <row r="23217" spans="1:1" x14ac:dyDescent="0.2">
      <c r="A23217" s="4"/>
    </row>
    <row r="23218" spans="1:1" x14ac:dyDescent="0.2">
      <c r="A23218" s="4"/>
    </row>
    <row r="23219" spans="1:1" x14ac:dyDescent="0.2">
      <c r="A23219" s="4"/>
    </row>
    <row r="23220" spans="1:1" x14ac:dyDescent="0.2">
      <c r="A23220" s="4"/>
    </row>
    <row r="23221" spans="1:1" x14ac:dyDescent="0.2">
      <c r="A23221" s="4"/>
    </row>
    <row r="23222" spans="1:1" x14ac:dyDescent="0.2">
      <c r="A23222" s="4"/>
    </row>
    <row r="23223" spans="1:1" x14ac:dyDescent="0.2">
      <c r="A23223" s="4"/>
    </row>
    <row r="23224" spans="1:1" x14ac:dyDescent="0.2">
      <c r="A23224" s="4"/>
    </row>
    <row r="23225" spans="1:1" x14ac:dyDescent="0.2">
      <c r="A23225" s="4"/>
    </row>
    <row r="23226" spans="1:1" x14ac:dyDescent="0.2">
      <c r="A23226" s="4"/>
    </row>
    <row r="23227" spans="1:1" x14ac:dyDescent="0.2">
      <c r="A23227" s="4"/>
    </row>
    <row r="23228" spans="1:1" x14ac:dyDescent="0.2">
      <c r="A23228" s="4"/>
    </row>
    <row r="23229" spans="1:1" x14ac:dyDescent="0.2">
      <c r="A23229" s="4"/>
    </row>
    <row r="23230" spans="1:1" x14ac:dyDescent="0.2">
      <c r="A23230" s="4"/>
    </row>
    <row r="23231" spans="1:1" x14ac:dyDescent="0.2">
      <c r="A23231" s="4"/>
    </row>
    <row r="23232" spans="1:1" x14ac:dyDescent="0.2">
      <c r="A23232" s="4"/>
    </row>
    <row r="23233" spans="1:1" x14ac:dyDescent="0.2">
      <c r="A23233" s="4"/>
    </row>
    <row r="23234" spans="1:1" x14ac:dyDescent="0.2">
      <c r="A23234" s="4"/>
    </row>
    <row r="23235" spans="1:1" x14ac:dyDescent="0.2">
      <c r="A23235" s="4"/>
    </row>
    <row r="23236" spans="1:1" x14ac:dyDescent="0.2">
      <c r="A23236" s="4"/>
    </row>
    <row r="23237" spans="1:1" x14ac:dyDescent="0.2">
      <c r="A23237" s="4"/>
    </row>
    <row r="23238" spans="1:1" x14ac:dyDescent="0.2">
      <c r="A23238" s="4"/>
    </row>
    <row r="23239" spans="1:1" x14ac:dyDescent="0.2">
      <c r="A23239" s="4"/>
    </row>
    <row r="23240" spans="1:1" x14ac:dyDescent="0.2">
      <c r="A23240" s="4"/>
    </row>
    <row r="23241" spans="1:1" x14ac:dyDescent="0.2">
      <c r="A23241" s="4"/>
    </row>
    <row r="23242" spans="1:1" x14ac:dyDescent="0.2">
      <c r="A23242" s="4"/>
    </row>
    <row r="23243" spans="1:1" x14ac:dyDescent="0.2">
      <c r="A23243" s="4"/>
    </row>
    <row r="23244" spans="1:1" x14ac:dyDescent="0.2">
      <c r="A23244" s="4"/>
    </row>
    <row r="23245" spans="1:1" x14ac:dyDescent="0.2">
      <c r="A23245" s="4"/>
    </row>
    <row r="23246" spans="1:1" x14ac:dyDescent="0.2">
      <c r="A23246" s="4"/>
    </row>
    <row r="23247" spans="1:1" x14ac:dyDescent="0.2">
      <c r="A23247" s="4"/>
    </row>
    <row r="23248" spans="1:1" x14ac:dyDescent="0.2">
      <c r="A23248" s="4"/>
    </row>
    <row r="23249" spans="1:1" x14ac:dyDescent="0.2">
      <c r="A23249" s="4"/>
    </row>
    <row r="23250" spans="1:1" x14ac:dyDescent="0.2">
      <c r="A23250" s="4"/>
    </row>
    <row r="23251" spans="1:1" x14ac:dyDescent="0.2">
      <c r="A23251" s="4"/>
    </row>
    <row r="23252" spans="1:1" x14ac:dyDescent="0.2">
      <c r="A23252" s="4"/>
    </row>
    <row r="23253" spans="1:1" x14ac:dyDescent="0.2">
      <c r="A23253" s="4"/>
    </row>
    <row r="23254" spans="1:1" x14ac:dyDescent="0.2">
      <c r="A23254" s="4"/>
    </row>
    <row r="23255" spans="1:1" x14ac:dyDescent="0.2">
      <c r="A23255" s="4"/>
    </row>
    <row r="23256" spans="1:1" x14ac:dyDescent="0.2">
      <c r="A23256" s="4"/>
    </row>
    <row r="23257" spans="1:1" x14ac:dyDescent="0.2">
      <c r="A23257" s="4"/>
    </row>
    <row r="23258" spans="1:1" x14ac:dyDescent="0.2">
      <c r="A23258" s="4"/>
    </row>
    <row r="23259" spans="1:1" x14ac:dyDescent="0.2">
      <c r="A23259" s="4"/>
    </row>
    <row r="23260" spans="1:1" x14ac:dyDescent="0.2">
      <c r="A23260" s="4"/>
    </row>
    <row r="23261" spans="1:1" x14ac:dyDescent="0.2">
      <c r="A23261" s="4"/>
    </row>
    <row r="23262" spans="1:1" x14ac:dyDescent="0.2">
      <c r="A23262" s="4"/>
    </row>
    <row r="23263" spans="1:1" x14ac:dyDescent="0.2">
      <c r="A23263" s="4"/>
    </row>
    <row r="23264" spans="1:1" x14ac:dyDescent="0.2">
      <c r="A23264" s="4"/>
    </row>
    <row r="23265" spans="1:1" x14ac:dyDescent="0.2">
      <c r="A23265" s="4"/>
    </row>
    <row r="23266" spans="1:1" x14ac:dyDescent="0.2">
      <c r="A23266" s="4"/>
    </row>
    <row r="23267" spans="1:1" x14ac:dyDescent="0.2">
      <c r="A23267" s="4"/>
    </row>
    <row r="23268" spans="1:1" x14ac:dyDescent="0.2">
      <c r="A23268" s="4"/>
    </row>
    <row r="23269" spans="1:1" x14ac:dyDescent="0.2">
      <c r="A23269" s="4"/>
    </row>
    <row r="23270" spans="1:1" x14ac:dyDescent="0.2">
      <c r="A23270" s="4"/>
    </row>
    <row r="23271" spans="1:1" x14ac:dyDescent="0.2">
      <c r="A23271" s="4"/>
    </row>
    <row r="23272" spans="1:1" x14ac:dyDescent="0.2">
      <c r="A23272" s="4"/>
    </row>
    <row r="23273" spans="1:1" x14ac:dyDescent="0.2">
      <c r="A23273" s="4"/>
    </row>
    <row r="23274" spans="1:1" x14ac:dyDescent="0.2">
      <c r="A23274" s="4"/>
    </row>
    <row r="23275" spans="1:1" x14ac:dyDescent="0.2">
      <c r="A23275" s="4"/>
    </row>
    <row r="23276" spans="1:1" x14ac:dyDescent="0.2">
      <c r="A23276" s="4"/>
    </row>
    <row r="23277" spans="1:1" x14ac:dyDescent="0.2">
      <c r="A23277" s="4"/>
    </row>
    <row r="23278" spans="1:1" x14ac:dyDescent="0.2">
      <c r="A23278" s="4"/>
    </row>
    <row r="23279" spans="1:1" x14ac:dyDescent="0.2">
      <c r="A23279" s="4"/>
    </row>
    <row r="23280" spans="1:1" x14ac:dyDescent="0.2">
      <c r="A23280" s="4"/>
    </row>
    <row r="23281" spans="1:1" x14ac:dyDescent="0.2">
      <c r="A23281" s="4"/>
    </row>
    <row r="23282" spans="1:1" x14ac:dyDescent="0.2">
      <c r="A23282" s="4"/>
    </row>
    <row r="23283" spans="1:1" x14ac:dyDescent="0.2">
      <c r="A23283" s="4"/>
    </row>
    <row r="23284" spans="1:1" x14ac:dyDescent="0.2">
      <c r="A23284" s="4"/>
    </row>
    <row r="23285" spans="1:1" x14ac:dyDescent="0.2">
      <c r="A23285" s="4"/>
    </row>
    <row r="23286" spans="1:1" x14ac:dyDescent="0.2">
      <c r="A23286" s="4"/>
    </row>
    <row r="23287" spans="1:1" x14ac:dyDescent="0.2">
      <c r="A23287" s="4"/>
    </row>
    <row r="23288" spans="1:1" x14ac:dyDescent="0.2">
      <c r="A23288" s="4"/>
    </row>
    <row r="23289" spans="1:1" x14ac:dyDescent="0.2">
      <c r="A23289" s="4"/>
    </row>
    <row r="23290" spans="1:1" x14ac:dyDescent="0.2">
      <c r="A23290" s="4"/>
    </row>
    <row r="23291" spans="1:1" x14ac:dyDescent="0.2">
      <c r="A23291" s="4"/>
    </row>
    <row r="23292" spans="1:1" x14ac:dyDescent="0.2">
      <c r="A23292" s="4"/>
    </row>
    <row r="23293" spans="1:1" x14ac:dyDescent="0.2">
      <c r="A23293" s="4"/>
    </row>
    <row r="23294" spans="1:1" x14ac:dyDescent="0.2">
      <c r="A23294" s="4"/>
    </row>
    <row r="23295" spans="1:1" x14ac:dyDescent="0.2">
      <c r="A23295" s="4"/>
    </row>
    <row r="23296" spans="1:1" x14ac:dyDescent="0.2">
      <c r="A23296" s="4"/>
    </row>
    <row r="23297" spans="1:1" x14ac:dyDescent="0.2">
      <c r="A23297" s="4"/>
    </row>
    <row r="23298" spans="1:1" x14ac:dyDescent="0.2">
      <c r="A23298" s="4"/>
    </row>
    <row r="23299" spans="1:1" x14ac:dyDescent="0.2">
      <c r="A23299" s="4"/>
    </row>
    <row r="23300" spans="1:1" x14ac:dyDescent="0.2">
      <c r="A23300" s="4"/>
    </row>
    <row r="23301" spans="1:1" x14ac:dyDescent="0.2">
      <c r="A23301" s="4"/>
    </row>
    <row r="23302" spans="1:1" x14ac:dyDescent="0.2">
      <c r="A23302" s="4"/>
    </row>
    <row r="23303" spans="1:1" x14ac:dyDescent="0.2">
      <c r="A23303" s="4"/>
    </row>
    <row r="23304" spans="1:1" x14ac:dyDescent="0.2">
      <c r="A23304" s="4"/>
    </row>
    <row r="23305" spans="1:1" x14ac:dyDescent="0.2">
      <c r="A23305" s="4"/>
    </row>
    <row r="23306" spans="1:1" x14ac:dyDescent="0.2">
      <c r="A23306" s="4"/>
    </row>
    <row r="23307" spans="1:1" x14ac:dyDescent="0.2">
      <c r="A23307" s="4"/>
    </row>
    <row r="23308" spans="1:1" x14ac:dyDescent="0.2">
      <c r="A23308" s="4"/>
    </row>
    <row r="23309" spans="1:1" x14ac:dyDescent="0.2">
      <c r="A23309" s="4"/>
    </row>
    <row r="23310" spans="1:1" x14ac:dyDescent="0.2">
      <c r="A23310" s="4"/>
    </row>
    <row r="23311" spans="1:1" x14ac:dyDescent="0.2">
      <c r="A23311" s="4"/>
    </row>
    <row r="23312" spans="1:1" x14ac:dyDescent="0.2">
      <c r="A23312" s="4"/>
    </row>
    <row r="23313" spans="1:1" x14ac:dyDescent="0.2">
      <c r="A23313" s="4"/>
    </row>
    <row r="23314" spans="1:1" x14ac:dyDescent="0.2">
      <c r="A23314" s="4"/>
    </row>
    <row r="23315" spans="1:1" x14ac:dyDescent="0.2">
      <c r="A23315" s="4"/>
    </row>
    <row r="23316" spans="1:1" x14ac:dyDescent="0.2">
      <c r="A23316" s="4"/>
    </row>
    <row r="23317" spans="1:1" x14ac:dyDescent="0.2">
      <c r="A23317" s="4"/>
    </row>
    <row r="23318" spans="1:1" x14ac:dyDescent="0.2">
      <c r="A23318" s="4"/>
    </row>
    <row r="23319" spans="1:1" x14ac:dyDescent="0.2">
      <c r="A23319" s="4"/>
    </row>
    <row r="23320" spans="1:1" x14ac:dyDescent="0.2">
      <c r="A23320" s="4"/>
    </row>
    <row r="23321" spans="1:1" x14ac:dyDescent="0.2">
      <c r="A23321" s="4"/>
    </row>
    <row r="23322" spans="1:1" x14ac:dyDescent="0.2">
      <c r="A23322" s="4"/>
    </row>
    <row r="23323" spans="1:1" x14ac:dyDescent="0.2">
      <c r="A23323" s="4"/>
    </row>
    <row r="23324" spans="1:1" x14ac:dyDescent="0.2">
      <c r="A23324" s="4"/>
    </row>
    <row r="23325" spans="1:1" x14ac:dyDescent="0.2">
      <c r="A23325" s="4"/>
    </row>
    <row r="23326" spans="1:1" x14ac:dyDescent="0.2">
      <c r="A23326" s="4"/>
    </row>
    <row r="23327" spans="1:1" x14ac:dyDescent="0.2">
      <c r="A23327" s="4"/>
    </row>
    <row r="23328" spans="1:1" x14ac:dyDescent="0.2">
      <c r="A23328" s="4"/>
    </row>
    <row r="23329" spans="1:1" x14ac:dyDescent="0.2">
      <c r="A23329" s="4"/>
    </row>
    <row r="23330" spans="1:1" x14ac:dyDescent="0.2">
      <c r="A23330" s="4"/>
    </row>
    <row r="23331" spans="1:1" x14ac:dyDescent="0.2">
      <c r="A23331" s="4"/>
    </row>
    <row r="23332" spans="1:1" x14ac:dyDescent="0.2">
      <c r="A23332" s="4"/>
    </row>
    <row r="23333" spans="1:1" x14ac:dyDescent="0.2">
      <c r="A23333" s="4"/>
    </row>
    <row r="23334" spans="1:1" x14ac:dyDescent="0.2">
      <c r="A23334" s="4"/>
    </row>
    <row r="23335" spans="1:1" x14ac:dyDescent="0.2">
      <c r="A23335" s="4"/>
    </row>
    <row r="23336" spans="1:1" x14ac:dyDescent="0.2">
      <c r="A23336" s="4"/>
    </row>
    <row r="23337" spans="1:1" x14ac:dyDescent="0.2">
      <c r="A23337" s="4"/>
    </row>
    <row r="23338" spans="1:1" x14ac:dyDescent="0.2">
      <c r="A23338" s="4"/>
    </row>
    <row r="23339" spans="1:1" x14ac:dyDescent="0.2">
      <c r="A23339" s="4"/>
    </row>
    <row r="23340" spans="1:1" x14ac:dyDescent="0.2">
      <c r="A23340" s="4"/>
    </row>
    <row r="23341" spans="1:1" x14ac:dyDescent="0.2">
      <c r="A23341" s="4"/>
    </row>
    <row r="23342" spans="1:1" x14ac:dyDescent="0.2">
      <c r="A23342" s="4"/>
    </row>
    <row r="23343" spans="1:1" x14ac:dyDescent="0.2">
      <c r="A23343" s="4"/>
    </row>
    <row r="23344" spans="1:1" x14ac:dyDescent="0.2">
      <c r="A23344" s="4"/>
    </row>
    <row r="23345" spans="1:1" x14ac:dyDescent="0.2">
      <c r="A23345" s="4"/>
    </row>
    <row r="23346" spans="1:1" x14ac:dyDescent="0.2">
      <c r="A23346" s="4"/>
    </row>
    <row r="23347" spans="1:1" x14ac:dyDescent="0.2">
      <c r="A23347" s="4"/>
    </row>
    <row r="23348" spans="1:1" x14ac:dyDescent="0.2">
      <c r="A23348" s="4"/>
    </row>
    <row r="23349" spans="1:1" x14ac:dyDescent="0.2">
      <c r="A23349" s="4"/>
    </row>
    <row r="23350" spans="1:1" x14ac:dyDescent="0.2">
      <c r="A23350" s="4"/>
    </row>
    <row r="23351" spans="1:1" x14ac:dyDescent="0.2">
      <c r="A23351" s="4"/>
    </row>
    <row r="23352" spans="1:1" x14ac:dyDescent="0.2">
      <c r="A23352" s="4"/>
    </row>
    <row r="23353" spans="1:1" x14ac:dyDescent="0.2">
      <c r="A23353" s="4"/>
    </row>
    <row r="23354" spans="1:1" x14ac:dyDescent="0.2">
      <c r="A23354" s="4"/>
    </row>
    <row r="23355" spans="1:1" x14ac:dyDescent="0.2">
      <c r="A23355" s="4"/>
    </row>
    <row r="23356" spans="1:1" x14ac:dyDescent="0.2">
      <c r="A23356" s="4"/>
    </row>
    <row r="23357" spans="1:1" x14ac:dyDescent="0.2">
      <c r="A23357" s="4"/>
    </row>
    <row r="23358" spans="1:1" x14ac:dyDescent="0.2">
      <c r="A23358" s="4"/>
    </row>
    <row r="23359" spans="1:1" x14ac:dyDescent="0.2">
      <c r="A23359" s="4"/>
    </row>
    <row r="23360" spans="1:1" x14ac:dyDescent="0.2">
      <c r="A23360" s="4"/>
    </row>
    <row r="23361" spans="1:1" x14ac:dyDescent="0.2">
      <c r="A23361" s="4"/>
    </row>
    <row r="23362" spans="1:1" x14ac:dyDescent="0.2">
      <c r="A23362" s="4"/>
    </row>
    <row r="23363" spans="1:1" x14ac:dyDescent="0.2">
      <c r="A23363" s="4"/>
    </row>
    <row r="23364" spans="1:1" x14ac:dyDescent="0.2">
      <c r="A23364" s="4"/>
    </row>
    <row r="23365" spans="1:1" x14ac:dyDescent="0.2">
      <c r="A23365" s="4"/>
    </row>
    <row r="23366" spans="1:1" x14ac:dyDescent="0.2">
      <c r="A23366" s="4"/>
    </row>
    <row r="23367" spans="1:1" x14ac:dyDescent="0.2">
      <c r="A23367" s="4"/>
    </row>
    <row r="23368" spans="1:1" x14ac:dyDescent="0.2">
      <c r="A23368" s="4"/>
    </row>
    <row r="23369" spans="1:1" x14ac:dyDescent="0.2">
      <c r="A23369" s="4"/>
    </row>
    <row r="23370" spans="1:1" x14ac:dyDescent="0.2">
      <c r="A23370" s="4"/>
    </row>
    <row r="23371" spans="1:1" x14ac:dyDescent="0.2">
      <c r="A23371" s="4"/>
    </row>
    <row r="23372" spans="1:1" x14ac:dyDescent="0.2">
      <c r="A23372" s="4"/>
    </row>
    <row r="23373" spans="1:1" x14ac:dyDescent="0.2">
      <c r="A23373" s="4"/>
    </row>
    <row r="23374" spans="1:1" x14ac:dyDescent="0.2">
      <c r="A23374" s="4"/>
    </row>
    <row r="23375" spans="1:1" x14ac:dyDescent="0.2">
      <c r="A23375" s="4"/>
    </row>
    <row r="23376" spans="1:1" x14ac:dyDescent="0.2">
      <c r="A23376" s="4"/>
    </row>
    <row r="23377" spans="1:1" x14ac:dyDescent="0.2">
      <c r="A23377" s="4"/>
    </row>
    <row r="23378" spans="1:1" x14ac:dyDescent="0.2">
      <c r="A23378" s="4"/>
    </row>
    <row r="23379" spans="1:1" x14ac:dyDescent="0.2">
      <c r="A23379" s="4"/>
    </row>
    <row r="23380" spans="1:1" x14ac:dyDescent="0.2">
      <c r="A23380" s="4"/>
    </row>
    <row r="23381" spans="1:1" x14ac:dyDescent="0.2">
      <c r="A23381" s="4"/>
    </row>
    <row r="23382" spans="1:1" x14ac:dyDescent="0.2">
      <c r="A23382" s="4"/>
    </row>
    <row r="23383" spans="1:1" x14ac:dyDescent="0.2">
      <c r="A23383" s="4"/>
    </row>
    <row r="23384" spans="1:1" x14ac:dyDescent="0.2">
      <c r="A23384" s="4"/>
    </row>
    <row r="23385" spans="1:1" x14ac:dyDescent="0.2">
      <c r="A23385" s="4"/>
    </row>
    <row r="23386" spans="1:1" x14ac:dyDescent="0.2">
      <c r="A23386" s="4"/>
    </row>
    <row r="23387" spans="1:1" x14ac:dyDescent="0.2">
      <c r="A23387" s="4"/>
    </row>
    <row r="23388" spans="1:1" x14ac:dyDescent="0.2">
      <c r="A23388" s="4"/>
    </row>
    <row r="23389" spans="1:1" x14ac:dyDescent="0.2">
      <c r="A23389" s="4"/>
    </row>
    <row r="23390" spans="1:1" x14ac:dyDescent="0.2">
      <c r="A23390" s="4"/>
    </row>
    <row r="23391" spans="1:1" x14ac:dyDescent="0.2">
      <c r="A23391" s="4"/>
    </row>
    <row r="23392" spans="1:1" x14ac:dyDescent="0.2">
      <c r="A23392" s="4"/>
    </row>
    <row r="23393" spans="1:1" x14ac:dyDescent="0.2">
      <c r="A23393" s="4"/>
    </row>
    <row r="23394" spans="1:1" x14ac:dyDescent="0.2">
      <c r="A23394" s="4"/>
    </row>
    <row r="23395" spans="1:1" x14ac:dyDescent="0.2">
      <c r="A23395" s="4"/>
    </row>
    <row r="23396" spans="1:1" x14ac:dyDescent="0.2">
      <c r="A23396" s="4"/>
    </row>
    <row r="23397" spans="1:1" x14ac:dyDescent="0.2">
      <c r="A23397" s="4"/>
    </row>
    <row r="23398" spans="1:1" x14ac:dyDescent="0.2">
      <c r="A23398" s="4"/>
    </row>
    <row r="23399" spans="1:1" x14ac:dyDescent="0.2">
      <c r="A23399" s="4"/>
    </row>
    <row r="23400" spans="1:1" x14ac:dyDescent="0.2">
      <c r="A23400" s="4"/>
    </row>
    <row r="23401" spans="1:1" x14ac:dyDescent="0.2">
      <c r="A23401" s="4"/>
    </row>
    <row r="23402" spans="1:1" x14ac:dyDescent="0.2">
      <c r="A23402" s="4"/>
    </row>
    <row r="23403" spans="1:1" x14ac:dyDescent="0.2">
      <c r="A23403" s="4"/>
    </row>
    <row r="23404" spans="1:1" x14ac:dyDescent="0.2">
      <c r="A23404" s="4"/>
    </row>
    <row r="23405" spans="1:1" x14ac:dyDescent="0.2">
      <c r="A23405" s="4"/>
    </row>
    <row r="23406" spans="1:1" x14ac:dyDescent="0.2">
      <c r="A23406" s="4"/>
    </row>
    <row r="23407" spans="1:1" x14ac:dyDescent="0.2">
      <c r="A23407" s="4"/>
    </row>
    <row r="23408" spans="1:1" x14ac:dyDescent="0.2">
      <c r="A23408" s="4"/>
    </row>
    <row r="23409" spans="1:1" x14ac:dyDescent="0.2">
      <c r="A23409" s="4"/>
    </row>
    <row r="23410" spans="1:1" x14ac:dyDescent="0.2">
      <c r="A23410" s="4"/>
    </row>
    <row r="23411" spans="1:1" x14ac:dyDescent="0.2">
      <c r="A23411" s="4"/>
    </row>
    <row r="23412" spans="1:1" x14ac:dyDescent="0.2">
      <c r="A23412" s="4"/>
    </row>
    <row r="23413" spans="1:1" x14ac:dyDescent="0.2">
      <c r="A23413" s="4"/>
    </row>
    <row r="23414" spans="1:1" x14ac:dyDescent="0.2">
      <c r="A23414" s="4"/>
    </row>
    <row r="23415" spans="1:1" x14ac:dyDescent="0.2">
      <c r="A23415" s="4"/>
    </row>
    <row r="23416" spans="1:1" x14ac:dyDescent="0.2">
      <c r="A23416" s="4"/>
    </row>
    <row r="23417" spans="1:1" x14ac:dyDescent="0.2">
      <c r="A23417" s="4"/>
    </row>
    <row r="23418" spans="1:1" x14ac:dyDescent="0.2">
      <c r="A23418" s="4"/>
    </row>
    <row r="23419" spans="1:1" x14ac:dyDescent="0.2">
      <c r="A23419" s="4"/>
    </row>
    <row r="23420" spans="1:1" x14ac:dyDescent="0.2">
      <c r="A23420" s="4"/>
    </row>
    <row r="23421" spans="1:1" x14ac:dyDescent="0.2">
      <c r="A23421" s="4"/>
    </row>
    <row r="23422" spans="1:1" x14ac:dyDescent="0.2">
      <c r="A23422" s="4"/>
    </row>
    <row r="23423" spans="1:1" x14ac:dyDescent="0.2">
      <c r="A23423" s="4"/>
    </row>
    <row r="23424" spans="1:1" x14ac:dyDescent="0.2">
      <c r="A23424" s="4"/>
    </row>
    <row r="23425" spans="1:1" x14ac:dyDescent="0.2">
      <c r="A23425" s="4"/>
    </row>
    <row r="23426" spans="1:1" x14ac:dyDescent="0.2">
      <c r="A23426" s="4"/>
    </row>
    <row r="23427" spans="1:1" x14ac:dyDescent="0.2">
      <c r="A23427" s="4"/>
    </row>
    <row r="23428" spans="1:1" x14ac:dyDescent="0.2">
      <c r="A23428" s="4"/>
    </row>
    <row r="23429" spans="1:1" x14ac:dyDescent="0.2">
      <c r="A23429" s="4"/>
    </row>
    <row r="23430" spans="1:1" x14ac:dyDescent="0.2">
      <c r="A23430" s="4"/>
    </row>
    <row r="23431" spans="1:1" x14ac:dyDescent="0.2">
      <c r="A23431" s="4"/>
    </row>
    <row r="23432" spans="1:1" x14ac:dyDescent="0.2">
      <c r="A23432" s="4"/>
    </row>
    <row r="23433" spans="1:1" x14ac:dyDescent="0.2">
      <c r="A23433" s="4"/>
    </row>
    <row r="23434" spans="1:1" x14ac:dyDescent="0.2">
      <c r="A23434" s="4"/>
    </row>
    <row r="23435" spans="1:1" x14ac:dyDescent="0.2">
      <c r="A23435" s="4"/>
    </row>
    <row r="23436" spans="1:1" x14ac:dyDescent="0.2">
      <c r="A23436" s="4"/>
    </row>
    <row r="23437" spans="1:1" x14ac:dyDescent="0.2">
      <c r="A23437" s="4"/>
    </row>
    <row r="23438" spans="1:1" x14ac:dyDescent="0.2">
      <c r="A23438" s="4"/>
    </row>
    <row r="23439" spans="1:1" x14ac:dyDescent="0.2">
      <c r="A23439" s="4"/>
    </row>
    <row r="23440" spans="1:1" x14ac:dyDescent="0.2">
      <c r="A23440" s="4"/>
    </row>
    <row r="23441" spans="1:1" x14ac:dyDescent="0.2">
      <c r="A23441" s="4"/>
    </row>
    <row r="23442" spans="1:1" x14ac:dyDescent="0.2">
      <c r="A23442" s="4"/>
    </row>
    <row r="23443" spans="1:1" x14ac:dyDescent="0.2">
      <c r="A23443" s="4"/>
    </row>
    <row r="23444" spans="1:1" x14ac:dyDescent="0.2">
      <c r="A23444" s="4"/>
    </row>
    <row r="23445" spans="1:1" x14ac:dyDescent="0.2">
      <c r="A23445" s="4"/>
    </row>
    <row r="23446" spans="1:1" x14ac:dyDescent="0.2">
      <c r="A23446" s="4"/>
    </row>
    <row r="23447" spans="1:1" x14ac:dyDescent="0.2">
      <c r="A23447" s="4"/>
    </row>
    <row r="23448" spans="1:1" x14ac:dyDescent="0.2">
      <c r="A23448" s="4"/>
    </row>
    <row r="23449" spans="1:1" x14ac:dyDescent="0.2">
      <c r="A23449" s="4"/>
    </row>
    <row r="23450" spans="1:1" x14ac:dyDescent="0.2">
      <c r="A23450" s="4"/>
    </row>
    <row r="23451" spans="1:1" x14ac:dyDescent="0.2">
      <c r="A23451" s="4"/>
    </row>
    <row r="23452" spans="1:1" x14ac:dyDescent="0.2">
      <c r="A23452" s="4"/>
    </row>
    <row r="23453" spans="1:1" x14ac:dyDescent="0.2">
      <c r="A23453" s="4"/>
    </row>
    <row r="23454" spans="1:1" x14ac:dyDescent="0.2">
      <c r="A23454" s="4"/>
    </row>
    <row r="23455" spans="1:1" x14ac:dyDescent="0.2">
      <c r="A23455" s="4"/>
    </row>
    <row r="23456" spans="1:1" x14ac:dyDescent="0.2">
      <c r="A23456" s="4"/>
    </row>
    <row r="23457" spans="1:1" x14ac:dyDescent="0.2">
      <c r="A23457" s="4"/>
    </row>
    <row r="23458" spans="1:1" x14ac:dyDescent="0.2">
      <c r="A23458" s="4"/>
    </row>
    <row r="23459" spans="1:1" x14ac:dyDescent="0.2">
      <c r="A23459" s="4"/>
    </row>
    <row r="23460" spans="1:1" x14ac:dyDescent="0.2">
      <c r="A23460" s="4"/>
    </row>
    <row r="23461" spans="1:1" x14ac:dyDescent="0.2">
      <c r="A23461" s="4"/>
    </row>
    <row r="23462" spans="1:1" x14ac:dyDescent="0.2">
      <c r="A23462" s="4"/>
    </row>
    <row r="23463" spans="1:1" x14ac:dyDescent="0.2">
      <c r="A23463" s="4"/>
    </row>
    <row r="23464" spans="1:1" x14ac:dyDescent="0.2">
      <c r="A23464" s="4"/>
    </row>
    <row r="23465" spans="1:1" x14ac:dyDescent="0.2">
      <c r="A23465" s="4"/>
    </row>
    <row r="23466" spans="1:1" x14ac:dyDescent="0.2">
      <c r="A23466" s="4"/>
    </row>
    <row r="23467" spans="1:1" x14ac:dyDescent="0.2">
      <c r="A23467" s="4"/>
    </row>
    <row r="23468" spans="1:1" x14ac:dyDescent="0.2">
      <c r="A23468" s="4"/>
    </row>
    <row r="23469" spans="1:1" x14ac:dyDescent="0.2">
      <c r="A23469" s="4"/>
    </row>
    <row r="23470" spans="1:1" x14ac:dyDescent="0.2">
      <c r="A23470" s="4"/>
    </row>
    <row r="23471" spans="1:1" x14ac:dyDescent="0.2">
      <c r="A23471" s="4"/>
    </row>
    <row r="23472" spans="1:1" x14ac:dyDescent="0.2">
      <c r="A23472" s="4"/>
    </row>
    <row r="23473" spans="1:1" x14ac:dyDescent="0.2">
      <c r="A23473" s="4"/>
    </row>
    <row r="23474" spans="1:1" x14ac:dyDescent="0.2">
      <c r="A23474" s="4"/>
    </row>
    <row r="23475" spans="1:1" x14ac:dyDescent="0.2">
      <c r="A23475" s="4"/>
    </row>
    <row r="23476" spans="1:1" x14ac:dyDescent="0.2">
      <c r="A23476" s="4"/>
    </row>
    <row r="23477" spans="1:1" x14ac:dyDescent="0.2">
      <c r="A23477" s="4"/>
    </row>
    <row r="23478" spans="1:1" x14ac:dyDescent="0.2">
      <c r="A23478" s="4"/>
    </row>
    <row r="23479" spans="1:1" x14ac:dyDescent="0.2">
      <c r="A23479" s="4"/>
    </row>
    <row r="23480" spans="1:1" x14ac:dyDescent="0.2">
      <c r="A23480" s="4"/>
    </row>
    <row r="23481" spans="1:1" x14ac:dyDescent="0.2">
      <c r="A23481" s="4"/>
    </row>
    <row r="23482" spans="1:1" x14ac:dyDescent="0.2">
      <c r="A23482" s="4"/>
    </row>
    <row r="23483" spans="1:1" x14ac:dyDescent="0.2">
      <c r="A23483" s="4"/>
    </row>
    <row r="23484" spans="1:1" x14ac:dyDescent="0.2">
      <c r="A23484" s="4"/>
    </row>
    <row r="23485" spans="1:1" x14ac:dyDescent="0.2">
      <c r="A23485" s="4"/>
    </row>
    <row r="23486" spans="1:1" x14ac:dyDescent="0.2">
      <c r="A23486" s="4"/>
    </row>
    <row r="23487" spans="1:1" x14ac:dyDescent="0.2">
      <c r="A23487" s="4"/>
    </row>
    <row r="23488" spans="1:1" x14ac:dyDescent="0.2">
      <c r="A23488" s="4"/>
    </row>
    <row r="23489" spans="1:1" x14ac:dyDescent="0.2">
      <c r="A23489" s="4"/>
    </row>
    <row r="23490" spans="1:1" x14ac:dyDescent="0.2">
      <c r="A23490" s="4"/>
    </row>
    <row r="23491" spans="1:1" x14ac:dyDescent="0.2">
      <c r="A23491" s="4"/>
    </row>
    <row r="23492" spans="1:1" x14ac:dyDescent="0.2">
      <c r="A23492" s="4"/>
    </row>
    <row r="23493" spans="1:1" x14ac:dyDescent="0.2">
      <c r="A23493" s="4"/>
    </row>
    <row r="23494" spans="1:1" x14ac:dyDescent="0.2">
      <c r="A23494" s="4"/>
    </row>
    <row r="23495" spans="1:1" x14ac:dyDescent="0.2">
      <c r="A23495" s="4"/>
    </row>
    <row r="23496" spans="1:1" x14ac:dyDescent="0.2">
      <c r="A23496" s="4"/>
    </row>
    <row r="23497" spans="1:1" x14ac:dyDescent="0.2">
      <c r="A23497" s="4"/>
    </row>
    <row r="23498" spans="1:1" x14ac:dyDescent="0.2">
      <c r="A23498" s="4"/>
    </row>
    <row r="23499" spans="1:1" x14ac:dyDescent="0.2">
      <c r="A23499" s="4"/>
    </row>
    <row r="23500" spans="1:1" x14ac:dyDescent="0.2">
      <c r="A23500" s="4"/>
    </row>
    <row r="23501" spans="1:1" x14ac:dyDescent="0.2">
      <c r="A23501" s="4"/>
    </row>
    <row r="23502" spans="1:1" x14ac:dyDescent="0.2">
      <c r="A23502" s="4"/>
    </row>
    <row r="23503" spans="1:1" x14ac:dyDescent="0.2">
      <c r="A23503" s="4"/>
    </row>
    <row r="23504" spans="1:1" x14ac:dyDescent="0.2">
      <c r="A23504" s="4"/>
    </row>
    <row r="23505" spans="1:1" x14ac:dyDescent="0.2">
      <c r="A23505" s="4"/>
    </row>
    <row r="23506" spans="1:1" x14ac:dyDescent="0.2">
      <c r="A23506" s="4"/>
    </row>
    <row r="23507" spans="1:1" x14ac:dyDescent="0.2">
      <c r="A23507" s="4"/>
    </row>
    <row r="23508" spans="1:1" x14ac:dyDescent="0.2">
      <c r="A23508" s="4"/>
    </row>
    <row r="23509" spans="1:1" x14ac:dyDescent="0.2">
      <c r="A23509" s="4"/>
    </row>
    <row r="23510" spans="1:1" x14ac:dyDescent="0.2">
      <c r="A23510" s="4"/>
    </row>
    <row r="23511" spans="1:1" x14ac:dyDescent="0.2">
      <c r="A23511" s="4"/>
    </row>
    <row r="23512" spans="1:1" x14ac:dyDescent="0.2">
      <c r="A23512" s="4"/>
    </row>
    <row r="23513" spans="1:1" x14ac:dyDescent="0.2">
      <c r="A23513" s="4"/>
    </row>
    <row r="23514" spans="1:1" x14ac:dyDescent="0.2">
      <c r="A23514" s="4"/>
    </row>
    <row r="23515" spans="1:1" x14ac:dyDescent="0.2">
      <c r="A23515" s="4"/>
    </row>
    <row r="23516" spans="1:1" x14ac:dyDescent="0.2">
      <c r="A23516" s="4"/>
    </row>
    <row r="23517" spans="1:1" x14ac:dyDescent="0.2">
      <c r="A23517" s="4"/>
    </row>
    <row r="23518" spans="1:1" x14ac:dyDescent="0.2">
      <c r="A23518" s="4"/>
    </row>
    <row r="23519" spans="1:1" x14ac:dyDescent="0.2">
      <c r="A23519" s="4"/>
    </row>
    <row r="23520" spans="1:1" x14ac:dyDescent="0.2">
      <c r="A23520" s="4"/>
    </row>
    <row r="23521" spans="1:1" x14ac:dyDescent="0.2">
      <c r="A23521" s="4"/>
    </row>
    <row r="23522" spans="1:1" x14ac:dyDescent="0.2">
      <c r="A23522" s="4"/>
    </row>
    <row r="23523" spans="1:1" x14ac:dyDescent="0.2">
      <c r="A23523" s="4"/>
    </row>
    <row r="23524" spans="1:1" x14ac:dyDescent="0.2">
      <c r="A23524" s="4"/>
    </row>
    <row r="23525" spans="1:1" x14ac:dyDescent="0.2">
      <c r="A23525" s="4"/>
    </row>
    <row r="23526" spans="1:1" x14ac:dyDescent="0.2">
      <c r="A23526" s="4"/>
    </row>
    <row r="23527" spans="1:1" x14ac:dyDescent="0.2">
      <c r="A23527" s="4"/>
    </row>
    <row r="23528" spans="1:1" x14ac:dyDescent="0.2">
      <c r="A23528" s="4"/>
    </row>
    <row r="23529" spans="1:1" x14ac:dyDescent="0.2">
      <c r="A23529" s="4"/>
    </row>
    <row r="23530" spans="1:1" x14ac:dyDescent="0.2">
      <c r="A23530" s="4"/>
    </row>
    <row r="23531" spans="1:1" x14ac:dyDescent="0.2">
      <c r="A23531" s="4"/>
    </row>
    <row r="23532" spans="1:1" x14ac:dyDescent="0.2">
      <c r="A23532" s="4"/>
    </row>
    <row r="23533" spans="1:1" x14ac:dyDescent="0.2">
      <c r="A23533" s="4"/>
    </row>
    <row r="23534" spans="1:1" x14ac:dyDescent="0.2">
      <c r="A23534" s="4"/>
    </row>
    <row r="23535" spans="1:1" x14ac:dyDescent="0.2">
      <c r="A23535" s="4"/>
    </row>
    <row r="23536" spans="1:1" x14ac:dyDescent="0.2">
      <c r="A23536" s="4"/>
    </row>
    <row r="23537" spans="1:1" x14ac:dyDescent="0.2">
      <c r="A23537" s="4"/>
    </row>
    <row r="23538" spans="1:1" x14ac:dyDescent="0.2">
      <c r="A23538" s="4"/>
    </row>
    <row r="23539" spans="1:1" x14ac:dyDescent="0.2">
      <c r="A23539" s="4"/>
    </row>
    <row r="23540" spans="1:1" x14ac:dyDescent="0.2">
      <c r="A23540" s="4"/>
    </row>
    <row r="23541" spans="1:1" x14ac:dyDescent="0.2">
      <c r="A23541" s="4"/>
    </row>
    <row r="23542" spans="1:1" x14ac:dyDescent="0.2">
      <c r="A23542" s="4"/>
    </row>
    <row r="23543" spans="1:1" x14ac:dyDescent="0.2">
      <c r="A23543" s="4"/>
    </row>
    <row r="23544" spans="1:1" x14ac:dyDescent="0.2">
      <c r="A23544" s="4"/>
    </row>
    <row r="23545" spans="1:1" x14ac:dyDescent="0.2">
      <c r="A23545" s="4"/>
    </row>
    <row r="23546" spans="1:1" x14ac:dyDescent="0.2">
      <c r="A23546" s="4"/>
    </row>
    <row r="23547" spans="1:1" x14ac:dyDescent="0.2">
      <c r="A23547" s="4"/>
    </row>
    <row r="23548" spans="1:1" x14ac:dyDescent="0.2">
      <c r="A23548" s="4"/>
    </row>
    <row r="23549" spans="1:1" x14ac:dyDescent="0.2">
      <c r="A23549" s="4"/>
    </row>
    <row r="23550" spans="1:1" x14ac:dyDescent="0.2">
      <c r="A23550" s="4"/>
    </row>
    <row r="23551" spans="1:1" x14ac:dyDescent="0.2">
      <c r="A23551" s="4"/>
    </row>
    <row r="23552" spans="1:1" x14ac:dyDescent="0.2">
      <c r="A23552" s="4"/>
    </row>
    <row r="23553" spans="1:1" x14ac:dyDescent="0.2">
      <c r="A23553" s="4"/>
    </row>
    <row r="23554" spans="1:1" x14ac:dyDescent="0.2">
      <c r="A23554" s="4"/>
    </row>
    <row r="23555" spans="1:1" x14ac:dyDescent="0.2">
      <c r="A23555" s="4"/>
    </row>
    <row r="23556" spans="1:1" x14ac:dyDescent="0.2">
      <c r="A23556" s="4"/>
    </row>
    <row r="23557" spans="1:1" x14ac:dyDescent="0.2">
      <c r="A23557" s="4"/>
    </row>
    <row r="23558" spans="1:1" x14ac:dyDescent="0.2">
      <c r="A23558" s="4"/>
    </row>
    <row r="23559" spans="1:1" x14ac:dyDescent="0.2">
      <c r="A23559" s="4"/>
    </row>
    <row r="23560" spans="1:1" x14ac:dyDescent="0.2">
      <c r="A23560" s="4"/>
    </row>
    <row r="23561" spans="1:1" x14ac:dyDescent="0.2">
      <c r="A23561" s="4"/>
    </row>
    <row r="23562" spans="1:1" x14ac:dyDescent="0.2">
      <c r="A23562" s="4"/>
    </row>
    <row r="23563" spans="1:1" x14ac:dyDescent="0.2">
      <c r="A23563" s="4"/>
    </row>
    <row r="23564" spans="1:1" x14ac:dyDescent="0.2">
      <c r="A23564" s="4"/>
    </row>
    <row r="23565" spans="1:1" x14ac:dyDescent="0.2">
      <c r="A23565" s="4"/>
    </row>
    <row r="23566" spans="1:1" x14ac:dyDescent="0.2">
      <c r="A23566" s="4"/>
    </row>
    <row r="23567" spans="1:1" x14ac:dyDescent="0.2">
      <c r="A23567" s="4"/>
    </row>
    <row r="23568" spans="1:1" x14ac:dyDescent="0.2">
      <c r="A23568" s="4"/>
    </row>
    <row r="23569" spans="1:1" x14ac:dyDescent="0.2">
      <c r="A23569" s="4"/>
    </row>
    <row r="23570" spans="1:1" x14ac:dyDescent="0.2">
      <c r="A23570" s="4"/>
    </row>
    <row r="23571" spans="1:1" x14ac:dyDescent="0.2">
      <c r="A23571" s="4"/>
    </row>
    <row r="23572" spans="1:1" x14ac:dyDescent="0.2">
      <c r="A23572" s="4"/>
    </row>
    <row r="23573" spans="1:1" x14ac:dyDescent="0.2">
      <c r="A23573" s="4"/>
    </row>
    <row r="23574" spans="1:1" x14ac:dyDescent="0.2">
      <c r="A23574" s="4"/>
    </row>
    <row r="23575" spans="1:1" x14ac:dyDescent="0.2">
      <c r="A23575" s="4"/>
    </row>
    <row r="23576" spans="1:1" x14ac:dyDescent="0.2">
      <c r="A23576" s="4"/>
    </row>
    <row r="23577" spans="1:1" x14ac:dyDescent="0.2">
      <c r="A23577" s="4"/>
    </row>
    <row r="23578" spans="1:1" x14ac:dyDescent="0.2">
      <c r="A23578" s="4"/>
    </row>
    <row r="23579" spans="1:1" x14ac:dyDescent="0.2">
      <c r="A23579" s="4"/>
    </row>
    <row r="23580" spans="1:1" x14ac:dyDescent="0.2">
      <c r="A23580" s="4"/>
    </row>
    <row r="23581" spans="1:1" x14ac:dyDescent="0.2">
      <c r="A23581" s="4"/>
    </row>
    <row r="23582" spans="1:1" x14ac:dyDescent="0.2">
      <c r="A23582" s="4"/>
    </row>
    <row r="23583" spans="1:1" x14ac:dyDescent="0.2">
      <c r="A23583" s="4"/>
    </row>
    <row r="23584" spans="1:1" x14ac:dyDescent="0.2">
      <c r="A23584" s="4"/>
    </row>
    <row r="23585" spans="1:1" x14ac:dyDescent="0.2">
      <c r="A23585" s="4"/>
    </row>
    <row r="23586" spans="1:1" x14ac:dyDescent="0.2">
      <c r="A23586" s="4"/>
    </row>
    <row r="23587" spans="1:1" x14ac:dyDescent="0.2">
      <c r="A23587" s="4"/>
    </row>
    <row r="23588" spans="1:1" x14ac:dyDescent="0.2">
      <c r="A23588" s="4"/>
    </row>
    <row r="23589" spans="1:1" x14ac:dyDescent="0.2">
      <c r="A23589" s="4"/>
    </row>
    <row r="23590" spans="1:1" x14ac:dyDescent="0.2">
      <c r="A23590" s="4"/>
    </row>
    <row r="23591" spans="1:1" x14ac:dyDescent="0.2">
      <c r="A23591" s="4"/>
    </row>
    <row r="23592" spans="1:1" x14ac:dyDescent="0.2">
      <c r="A23592" s="4"/>
    </row>
    <row r="23593" spans="1:1" x14ac:dyDescent="0.2">
      <c r="A23593" s="4"/>
    </row>
    <row r="23594" spans="1:1" x14ac:dyDescent="0.2">
      <c r="A23594" s="4"/>
    </row>
    <row r="23595" spans="1:1" x14ac:dyDescent="0.2">
      <c r="A23595" s="4"/>
    </row>
    <row r="23596" spans="1:1" x14ac:dyDescent="0.2">
      <c r="A23596" s="4"/>
    </row>
    <row r="23597" spans="1:1" x14ac:dyDescent="0.2">
      <c r="A23597" s="4"/>
    </row>
    <row r="23598" spans="1:1" x14ac:dyDescent="0.2">
      <c r="A23598" s="4"/>
    </row>
    <row r="23599" spans="1:1" x14ac:dyDescent="0.2">
      <c r="A23599" s="4"/>
    </row>
    <row r="23600" spans="1:1" x14ac:dyDescent="0.2">
      <c r="A23600" s="4"/>
    </row>
    <row r="23601" spans="1:1" x14ac:dyDescent="0.2">
      <c r="A23601" s="4"/>
    </row>
    <row r="23602" spans="1:1" x14ac:dyDescent="0.2">
      <c r="A23602" s="4"/>
    </row>
    <row r="23603" spans="1:1" x14ac:dyDescent="0.2">
      <c r="A23603" s="4"/>
    </row>
    <row r="23604" spans="1:1" x14ac:dyDescent="0.2">
      <c r="A23604" s="4"/>
    </row>
    <row r="23605" spans="1:1" x14ac:dyDescent="0.2">
      <c r="A23605" s="4"/>
    </row>
    <row r="23606" spans="1:1" x14ac:dyDescent="0.2">
      <c r="A23606" s="4"/>
    </row>
    <row r="23607" spans="1:1" x14ac:dyDescent="0.2">
      <c r="A23607" s="4"/>
    </row>
    <row r="23608" spans="1:1" x14ac:dyDescent="0.2">
      <c r="A23608" s="4"/>
    </row>
    <row r="23609" spans="1:1" x14ac:dyDescent="0.2">
      <c r="A23609" s="4"/>
    </row>
    <row r="23610" spans="1:1" x14ac:dyDescent="0.2">
      <c r="A23610" s="4"/>
    </row>
    <row r="23611" spans="1:1" x14ac:dyDescent="0.2">
      <c r="A23611" s="4"/>
    </row>
    <row r="23612" spans="1:1" x14ac:dyDescent="0.2">
      <c r="A23612" s="4"/>
    </row>
    <row r="23613" spans="1:1" x14ac:dyDescent="0.2">
      <c r="A23613" s="4"/>
    </row>
    <row r="23614" spans="1:1" x14ac:dyDescent="0.2">
      <c r="A23614" s="4"/>
    </row>
    <row r="23615" spans="1:1" x14ac:dyDescent="0.2">
      <c r="A23615" s="4"/>
    </row>
    <row r="23616" spans="1:1" x14ac:dyDescent="0.2">
      <c r="A23616" s="4"/>
    </row>
    <row r="23617" spans="1:1" x14ac:dyDescent="0.2">
      <c r="A23617" s="4"/>
    </row>
    <row r="23618" spans="1:1" x14ac:dyDescent="0.2">
      <c r="A23618" s="4"/>
    </row>
    <row r="23619" spans="1:1" x14ac:dyDescent="0.2">
      <c r="A23619" s="4"/>
    </row>
    <row r="23620" spans="1:1" x14ac:dyDescent="0.2">
      <c r="A23620" s="4"/>
    </row>
    <row r="23621" spans="1:1" x14ac:dyDescent="0.2">
      <c r="A23621" s="4"/>
    </row>
    <row r="23622" spans="1:1" x14ac:dyDescent="0.2">
      <c r="A23622" s="4"/>
    </row>
    <row r="23623" spans="1:1" x14ac:dyDescent="0.2">
      <c r="A23623" s="4"/>
    </row>
    <row r="23624" spans="1:1" x14ac:dyDescent="0.2">
      <c r="A23624" s="4"/>
    </row>
    <row r="23625" spans="1:1" x14ac:dyDescent="0.2">
      <c r="A23625" s="4"/>
    </row>
    <row r="23626" spans="1:1" x14ac:dyDescent="0.2">
      <c r="A23626" s="4"/>
    </row>
    <row r="23627" spans="1:1" x14ac:dyDescent="0.2">
      <c r="A23627" s="4"/>
    </row>
    <row r="23628" spans="1:1" x14ac:dyDescent="0.2">
      <c r="A23628" s="4"/>
    </row>
    <row r="23629" spans="1:1" x14ac:dyDescent="0.2">
      <c r="A23629" s="4"/>
    </row>
    <row r="23630" spans="1:1" x14ac:dyDescent="0.2">
      <c r="A23630" s="4"/>
    </row>
    <row r="23631" spans="1:1" x14ac:dyDescent="0.2">
      <c r="A23631" s="4"/>
    </row>
    <row r="23632" spans="1:1" x14ac:dyDescent="0.2">
      <c r="A23632" s="4"/>
    </row>
    <row r="23633" spans="1:1" x14ac:dyDescent="0.2">
      <c r="A23633" s="4"/>
    </row>
    <row r="23634" spans="1:1" x14ac:dyDescent="0.2">
      <c r="A23634" s="4"/>
    </row>
    <row r="23635" spans="1:1" x14ac:dyDescent="0.2">
      <c r="A23635" s="4"/>
    </row>
    <row r="23636" spans="1:1" x14ac:dyDescent="0.2">
      <c r="A23636" s="4"/>
    </row>
    <row r="23637" spans="1:1" x14ac:dyDescent="0.2">
      <c r="A23637" s="4"/>
    </row>
    <row r="23638" spans="1:1" x14ac:dyDescent="0.2">
      <c r="A23638" s="4"/>
    </row>
    <row r="23639" spans="1:1" x14ac:dyDescent="0.2">
      <c r="A23639" s="4"/>
    </row>
    <row r="23640" spans="1:1" x14ac:dyDescent="0.2">
      <c r="A23640" s="4"/>
    </row>
    <row r="23641" spans="1:1" x14ac:dyDescent="0.2">
      <c r="A23641" s="4"/>
    </row>
    <row r="23642" spans="1:1" x14ac:dyDescent="0.2">
      <c r="A23642" s="4"/>
    </row>
    <row r="23643" spans="1:1" x14ac:dyDescent="0.2">
      <c r="A23643" s="4"/>
    </row>
    <row r="23644" spans="1:1" x14ac:dyDescent="0.2">
      <c r="A23644" s="4"/>
    </row>
    <row r="23645" spans="1:1" x14ac:dyDescent="0.2">
      <c r="A23645" s="4"/>
    </row>
    <row r="23646" spans="1:1" x14ac:dyDescent="0.2">
      <c r="A23646" s="4"/>
    </row>
    <row r="23647" spans="1:1" x14ac:dyDescent="0.2">
      <c r="A23647" s="4"/>
    </row>
    <row r="23648" spans="1:1" x14ac:dyDescent="0.2">
      <c r="A23648" s="4"/>
    </row>
    <row r="23649" spans="1:1" x14ac:dyDescent="0.2">
      <c r="A23649" s="4"/>
    </row>
    <row r="23650" spans="1:1" x14ac:dyDescent="0.2">
      <c r="A23650" s="4"/>
    </row>
    <row r="23651" spans="1:1" x14ac:dyDescent="0.2">
      <c r="A23651" s="4"/>
    </row>
    <row r="23652" spans="1:1" x14ac:dyDescent="0.2">
      <c r="A23652" s="4"/>
    </row>
    <row r="23653" spans="1:1" x14ac:dyDescent="0.2">
      <c r="A23653" s="4"/>
    </row>
    <row r="23654" spans="1:1" x14ac:dyDescent="0.2">
      <c r="A23654" s="4"/>
    </row>
    <row r="23655" spans="1:1" x14ac:dyDescent="0.2">
      <c r="A23655" s="4"/>
    </row>
    <row r="23656" spans="1:1" x14ac:dyDescent="0.2">
      <c r="A23656" s="4"/>
    </row>
    <row r="23657" spans="1:1" x14ac:dyDescent="0.2">
      <c r="A23657" s="4"/>
    </row>
    <row r="23658" spans="1:1" x14ac:dyDescent="0.2">
      <c r="A23658" s="4"/>
    </row>
    <row r="23659" spans="1:1" x14ac:dyDescent="0.2">
      <c r="A23659" s="4"/>
    </row>
    <row r="23660" spans="1:1" x14ac:dyDescent="0.2">
      <c r="A23660" s="4"/>
    </row>
    <row r="23661" spans="1:1" x14ac:dyDescent="0.2">
      <c r="A23661" s="4"/>
    </row>
    <row r="23662" spans="1:1" x14ac:dyDescent="0.2">
      <c r="A23662" s="4"/>
    </row>
    <row r="23663" spans="1:1" x14ac:dyDescent="0.2">
      <c r="A23663" s="4"/>
    </row>
    <row r="23664" spans="1:1" x14ac:dyDescent="0.2">
      <c r="A23664" s="4"/>
    </row>
    <row r="23665" spans="1:1" x14ac:dyDescent="0.2">
      <c r="A23665" s="4"/>
    </row>
    <row r="23666" spans="1:1" x14ac:dyDescent="0.2">
      <c r="A23666" s="4"/>
    </row>
    <row r="23667" spans="1:1" x14ac:dyDescent="0.2">
      <c r="A23667" s="4"/>
    </row>
    <row r="23668" spans="1:1" x14ac:dyDescent="0.2">
      <c r="A23668" s="4"/>
    </row>
    <row r="23669" spans="1:1" x14ac:dyDescent="0.2">
      <c r="A23669" s="4"/>
    </row>
    <row r="23670" spans="1:1" x14ac:dyDescent="0.2">
      <c r="A23670" s="4"/>
    </row>
    <row r="23671" spans="1:1" x14ac:dyDescent="0.2">
      <c r="A23671" s="4"/>
    </row>
    <row r="23672" spans="1:1" x14ac:dyDescent="0.2">
      <c r="A23672" s="4"/>
    </row>
    <row r="23673" spans="1:1" x14ac:dyDescent="0.2">
      <c r="A23673" s="4"/>
    </row>
    <row r="23674" spans="1:1" x14ac:dyDescent="0.2">
      <c r="A23674" s="4"/>
    </row>
    <row r="23675" spans="1:1" x14ac:dyDescent="0.2">
      <c r="A23675" s="4"/>
    </row>
    <row r="23676" spans="1:1" x14ac:dyDescent="0.2">
      <c r="A23676" s="4"/>
    </row>
    <row r="23677" spans="1:1" x14ac:dyDescent="0.2">
      <c r="A23677" s="4"/>
    </row>
    <row r="23678" spans="1:1" x14ac:dyDescent="0.2">
      <c r="A23678" s="4"/>
    </row>
    <row r="23679" spans="1:1" x14ac:dyDescent="0.2">
      <c r="A23679" s="4"/>
    </row>
    <row r="23680" spans="1:1" x14ac:dyDescent="0.2">
      <c r="A23680" s="4"/>
    </row>
    <row r="23681" spans="1:1" x14ac:dyDescent="0.2">
      <c r="A23681" s="4"/>
    </row>
    <row r="23682" spans="1:1" x14ac:dyDescent="0.2">
      <c r="A23682" s="4"/>
    </row>
    <row r="23683" spans="1:1" x14ac:dyDescent="0.2">
      <c r="A23683" s="4"/>
    </row>
    <row r="23684" spans="1:1" x14ac:dyDescent="0.2">
      <c r="A23684" s="4"/>
    </row>
    <row r="23685" spans="1:1" x14ac:dyDescent="0.2">
      <c r="A23685" s="4"/>
    </row>
    <row r="23686" spans="1:1" x14ac:dyDescent="0.2">
      <c r="A23686" s="4"/>
    </row>
    <row r="23687" spans="1:1" x14ac:dyDescent="0.2">
      <c r="A23687" s="4"/>
    </row>
    <row r="23688" spans="1:1" x14ac:dyDescent="0.2">
      <c r="A23688" s="4"/>
    </row>
    <row r="23689" spans="1:1" x14ac:dyDescent="0.2">
      <c r="A23689" s="4"/>
    </row>
    <row r="23690" spans="1:1" x14ac:dyDescent="0.2">
      <c r="A23690" s="4"/>
    </row>
    <row r="23691" spans="1:1" x14ac:dyDescent="0.2">
      <c r="A23691" s="4"/>
    </row>
    <row r="23692" spans="1:1" x14ac:dyDescent="0.2">
      <c r="A23692" s="4"/>
    </row>
    <row r="23693" spans="1:1" x14ac:dyDescent="0.2">
      <c r="A23693" s="4"/>
    </row>
    <row r="23694" spans="1:1" x14ac:dyDescent="0.2">
      <c r="A23694" s="4"/>
    </row>
    <row r="23695" spans="1:1" x14ac:dyDescent="0.2">
      <c r="A23695" s="4"/>
    </row>
    <row r="23696" spans="1:1" x14ac:dyDescent="0.2">
      <c r="A23696" s="4"/>
    </row>
    <row r="23697" spans="1:1" x14ac:dyDescent="0.2">
      <c r="A23697" s="4"/>
    </row>
    <row r="23698" spans="1:1" x14ac:dyDescent="0.2">
      <c r="A23698" s="4"/>
    </row>
    <row r="23699" spans="1:1" x14ac:dyDescent="0.2">
      <c r="A23699" s="4"/>
    </row>
    <row r="23700" spans="1:1" x14ac:dyDescent="0.2">
      <c r="A23700" s="4"/>
    </row>
    <row r="23701" spans="1:1" x14ac:dyDescent="0.2">
      <c r="A23701" s="4"/>
    </row>
    <row r="23702" spans="1:1" x14ac:dyDescent="0.2">
      <c r="A23702" s="4"/>
    </row>
    <row r="23703" spans="1:1" x14ac:dyDescent="0.2">
      <c r="A23703" s="4"/>
    </row>
    <row r="23704" spans="1:1" x14ac:dyDescent="0.2">
      <c r="A23704" s="4"/>
    </row>
    <row r="23705" spans="1:1" x14ac:dyDescent="0.2">
      <c r="A23705" s="4"/>
    </row>
    <row r="23706" spans="1:1" x14ac:dyDescent="0.2">
      <c r="A23706" s="4"/>
    </row>
    <row r="23707" spans="1:1" x14ac:dyDescent="0.2">
      <c r="A23707" s="4"/>
    </row>
    <row r="23708" spans="1:1" x14ac:dyDescent="0.2">
      <c r="A23708" s="4"/>
    </row>
    <row r="23709" spans="1:1" x14ac:dyDescent="0.2">
      <c r="A23709" s="4"/>
    </row>
    <row r="23710" spans="1:1" x14ac:dyDescent="0.2">
      <c r="A23710" s="4"/>
    </row>
    <row r="23711" spans="1:1" x14ac:dyDescent="0.2">
      <c r="A23711" s="4"/>
    </row>
    <row r="23712" spans="1:1" x14ac:dyDescent="0.2">
      <c r="A23712" s="4"/>
    </row>
    <row r="23713" spans="1:1" x14ac:dyDescent="0.2">
      <c r="A23713" s="4"/>
    </row>
    <row r="23714" spans="1:1" x14ac:dyDescent="0.2">
      <c r="A23714" s="4"/>
    </row>
    <row r="23715" spans="1:1" x14ac:dyDescent="0.2">
      <c r="A23715" s="4"/>
    </row>
    <row r="23716" spans="1:1" x14ac:dyDescent="0.2">
      <c r="A23716" s="4"/>
    </row>
    <row r="23717" spans="1:1" x14ac:dyDescent="0.2">
      <c r="A23717" s="4"/>
    </row>
    <row r="23718" spans="1:1" x14ac:dyDescent="0.2">
      <c r="A23718" s="4"/>
    </row>
    <row r="23719" spans="1:1" x14ac:dyDescent="0.2">
      <c r="A23719" s="4"/>
    </row>
    <row r="23720" spans="1:1" x14ac:dyDescent="0.2">
      <c r="A23720" s="4"/>
    </row>
    <row r="23721" spans="1:1" x14ac:dyDescent="0.2">
      <c r="A23721" s="4"/>
    </row>
    <row r="23722" spans="1:1" x14ac:dyDescent="0.2">
      <c r="A23722" s="4"/>
    </row>
    <row r="23723" spans="1:1" x14ac:dyDescent="0.2">
      <c r="A23723" s="4"/>
    </row>
    <row r="23724" spans="1:1" x14ac:dyDescent="0.2">
      <c r="A23724" s="4"/>
    </row>
    <row r="23725" spans="1:1" x14ac:dyDescent="0.2">
      <c r="A23725" s="4"/>
    </row>
    <row r="23726" spans="1:1" x14ac:dyDescent="0.2">
      <c r="A23726" s="4"/>
    </row>
    <row r="23727" spans="1:1" x14ac:dyDescent="0.2">
      <c r="A23727" s="4"/>
    </row>
    <row r="23728" spans="1:1" x14ac:dyDescent="0.2">
      <c r="A23728" s="4"/>
    </row>
    <row r="23729" spans="1:1" x14ac:dyDescent="0.2">
      <c r="A23729" s="4"/>
    </row>
    <row r="23730" spans="1:1" x14ac:dyDescent="0.2">
      <c r="A23730" s="4"/>
    </row>
    <row r="23731" spans="1:1" x14ac:dyDescent="0.2">
      <c r="A23731" s="4"/>
    </row>
    <row r="23732" spans="1:1" x14ac:dyDescent="0.2">
      <c r="A23732" s="4"/>
    </row>
    <row r="23733" spans="1:1" x14ac:dyDescent="0.2">
      <c r="A23733" s="4"/>
    </row>
    <row r="23734" spans="1:1" x14ac:dyDescent="0.2">
      <c r="A23734" s="4"/>
    </row>
    <row r="23735" spans="1:1" x14ac:dyDescent="0.2">
      <c r="A23735" s="4"/>
    </row>
    <row r="23736" spans="1:1" x14ac:dyDescent="0.2">
      <c r="A23736" s="4"/>
    </row>
    <row r="23737" spans="1:1" x14ac:dyDescent="0.2">
      <c r="A23737" s="4"/>
    </row>
    <row r="23738" spans="1:1" x14ac:dyDescent="0.2">
      <c r="A23738" s="4"/>
    </row>
    <row r="23739" spans="1:1" x14ac:dyDescent="0.2">
      <c r="A23739" s="4"/>
    </row>
    <row r="23740" spans="1:1" x14ac:dyDescent="0.2">
      <c r="A23740" s="4"/>
    </row>
    <row r="23741" spans="1:1" x14ac:dyDescent="0.2">
      <c r="A23741" s="4"/>
    </row>
    <row r="23742" spans="1:1" x14ac:dyDescent="0.2">
      <c r="A23742" s="4"/>
    </row>
    <row r="23743" spans="1:1" x14ac:dyDescent="0.2">
      <c r="A23743" s="4"/>
    </row>
    <row r="23744" spans="1:1" x14ac:dyDescent="0.2">
      <c r="A23744" s="4"/>
    </row>
    <row r="23745" spans="1:1" x14ac:dyDescent="0.2">
      <c r="A23745" s="4"/>
    </row>
    <row r="23746" spans="1:1" x14ac:dyDescent="0.2">
      <c r="A23746" s="4"/>
    </row>
    <row r="23747" spans="1:1" x14ac:dyDescent="0.2">
      <c r="A23747" s="4"/>
    </row>
    <row r="23748" spans="1:1" x14ac:dyDescent="0.2">
      <c r="A23748" s="4"/>
    </row>
    <row r="23749" spans="1:1" x14ac:dyDescent="0.2">
      <c r="A23749" s="4"/>
    </row>
    <row r="23750" spans="1:1" x14ac:dyDescent="0.2">
      <c r="A23750" s="4"/>
    </row>
    <row r="23751" spans="1:1" x14ac:dyDescent="0.2">
      <c r="A23751" s="4"/>
    </row>
    <row r="23752" spans="1:1" x14ac:dyDescent="0.2">
      <c r="A23752" s="4"/>
    </row>
    <row r="23753" spans="1:1" x14ac:dyDescent="0.2">
      <c r="A23753" s="4"/>
    </row>
    <row r="23754" spans="1:1" x14ac:dyDescent="0.2">
      <c r="A23754" s="4"/>
    </row>
    <row r="23755" spans="1:1" x14ac:dyDescent="0.2">
      <c r="A23755" s="4"/>
    </row>
    <row r="23756" spans="1:1" x14ac:dyDescent="0.2">
      <c r="A23756" s="4"/>
    </row>
    <row r="23757" spans="1:1" x14ac:dyDescent="0.2">
      <c r="A23757" s="4"/>
    </row>
    <row r="23758" spans="1:1" x14ac:dyDescent="0.2">
      <c r="A23758" s="4"/>
    </row>
    <row r="23759" spans="1:1" x14ac:dyDescent="0.2">
      <c r="A23759" s="4"/>
    </row>
    <row r="23760" spans="1:1" x14ac:dyDescent="0.2">
      <c r="A23760" s="4"/>
    </row>
    <row r="23761" spans="1:1" x14ac:dyDescent="0.2">
      <c r="A23761" s="4"/>
    </row>
    <row r="23762" spans="1:1" x14ac:dyDescent="0.2">
      <c r="A23762" s="4"/>
    </row>
    <row r="23763" spans="1:1" x14ac:dyDescent="0.2">
      <c r="A23763" s="4"/>
    </row>
    <row r="23764" spans="1:1" x14ac:dyDescent="0.2">
      <c r="A23764" s="4"/>
    </row>
    <row r="23765" spans="1:1" x14ac:dyDescent="0.2">
      <c r="A23765" s="4"/>
    </row>
    <row r="23766" spans="1:1" x14ac:dyDescent="0.2">
      <c r="A23766" s="4"/>
    </row>
    <row r="23767" spans="1:1" x14ac:dyDescent="0.2">
      <c r="A23767" s="4"/>
    </row>
    <row r="23768" spans="1:1" x14ac:dyDescent="0.2">
      <c r="A23768" s="4"/>
    </row>
    <row r="23769" spans="1:1" x14ac:dyDescent="0.2">
      <c r="A23769" s="4"/>
    </row>
    <row r="23770" spans="1:1" x14ac:dyDescent="0.2">
      <c r="A23770" s="4"/>
    </row>
    <row r="23771" spans="1:1" x14ac:dyDescent="0.2">
      <c r="A23771" s="4"/>
    </row>
    <row r="23772" spans="1:1" x14ac:dyDescent="0.2">
      <c r="A23772" s="4"/>
    </row>
    <row r="23773" spans="1:1" x14ac:dyDescent="0.2">
      <c r="A23773" s="4"/>
    </row>
    <row r="23774" spans="1:1" x14ac:dyDescent="0.2">
      <c r="A23774" s="4"/>
    </row>
    <row r="23775" spans="1:1" x14ac:dyDescent="0.2">
      <c r="A23775" s="4"/>
    </row>
    <row r="23776" spans="1:1" x14ac:dyDescent="0.2">
      <c r="A23776" s="4"/>
    </row>
    <row r="23777" spans="1:1" x14ac:dyDescent="0.2">
      <c r="A23777" s="4"/>
    </row>
    <row r="23778" spans="1:1" x14ac:dyDescent="0.2">
      <c r="A23778" s="4"/>
    </row>
    <row r="23779" spans="1:1" x14ac:dyDescent="0.2">
      <c r="A23779" s="4"/>
    </row>
    <row r="23780" spans="1:1" x14ac:dyDescent="0.2">
      <c r="A23780" s="4"/>
    </row>
    <row r="23781" spans="1:1" x14ac:dyDescent="0.2">
      <c r="A23781" s="4"/>
    </row>
    <row r="23782" spans="1:1" x14ac:dyDescent="0.2">
      <c r="A23782" s="4"/>
    </row>
    <row r="23783" spans="1:1" x14ac:dyDescent="0.2">
      <c r="A23783" s="4"/>
    </row>
    <row r="23784" spans="1:1" x14ac:dyDescent="0.2">
      <c r="A23784" s="4"/>
    </row>
    <row r="23785" spans="1:1" x14ac:dyDescent="0.2">
      <c r="A23785" s="4"/>
    </row>
    <row r="23786" spans="1:1" x14ac:dyDescent="0.2">
      <c r="A23786" s="4"/>
    </row>
    <row r="23787" spans="1:1" x14ac:dyDescent="0.2">
      <c r="A23787" s="4"/>
    </row>
    <row r="23788" spans="1:1" x14ac:dyDescent="0.2">
      <c r="A23788" s="4"/>
    </row>
    <row r="23789" spans="1:1" x14ac:dyDescent="0.2">
      <c r="A23789" s="4"/>
    </row>
    <row r="23790" spans="1:1" x14ac:dyDescent="0.2">
      <c r="A23790" s="4"/>
    </row>
    <row r="23791" spans="1:1" x14ac:dyDescent="0.2">
      <c r="A23791" s="4"/>
    </row>
    <row r="23792" spans="1:1" x14ac:dyDescent="0.2">
      <c r="A23792" s="4"/>
    </row>
    <row r="23793" spans="1:1" x14ac:dyDescent="0.2">
      <c r="A23793" s="4"/>
    </row>
    <row r="23794" spans="1:1" x14ac:dyDescent="0.2">
      <c r="A23794" s="4"/>
    </row>
    <row r="23795" spans="1:1" x14ac:dyDescent="0.2">
      <c r="A23795" s="4"/>
    </row>
    <row r="23796" spans="1:1" x14ac:dyDescent="0.2">
      <c r="A23796" s="4"/>
    </row>
    <row r="23797" spans="1:1" x14ac:dyDescent="0.2">
      <c r="A23797" s="4"/>
    </row>
    <row r="23798" spans="1:1" x14ac:dyDescent="0.2">
      <c r="A23798" s="4"/>
    </row>
    <row r="23799" spans="1:1" x14ac:dyDescent="0.2">
      <c r="A23799" s="4"/>
    </row>
    <row r="23800" spans="1:1" x14ac:dyDescent="0.2">
      <c r="A23800" s="4"/>
    </row>
    <row r="23801" spans="1:1" x14ac:dyDescent="0.2">
      <c r="A23801" s="4"/>
    </row>
    <row r="23802" spans="1:1" x14ac:dyDescent="0.2">
      <c r="A23802" s="4"/>
    </row>
    <row r="23803" spans="1:1" x14ac:dyDescent="0.2">
      <c r="A23803" s="4"/>
    </row>
    <row r="23804" spans="1:1" x14ac:dyDescent="0.2">
      <c r="A23804" s="4"/>
    </row>
    <row r="23805" spans="1:1" x14ac:dyDescent="0.2">
      <c r="A23805" s="4"/>
    </row>
    <row r="23806" spans="1:1" x14ac:dyDescent="0.2">
      <c r="A23806" s="4"/>
    </row>
    <row r="23807" spans="1:1" x14ac:dyDescent="0.2">
      <c r="A23807" s="4"/>
    </row>
    <row r="23808" spans="1:1" x14ac:dyDescent="0.2">
      <c r="A23808" s="4"/>
    </row>
    <row r="23809" spans="1:1" x14ac:dyDescent="0.2">
      <c r="A23809" s="4"/>
    </row>
    <row r="23810" spans="1:1" x14ac:dyDescent="0.2">
      <c r="A23810" s="4"/>
    </row>
    <row r="23811" spans="1:1" x14ac:dyDescent="0.2">
      <c r="A23811" s="4"/>
    </row>
    <row r="23812" spans="1:1" x14ac:dyDescent="0.2">
      <c r="A23812" s="4"/>
    </row>
    <row r="23813" spans="1:1" x14ac:dyDescent="0.2">
      <c r="A23813" s="4"/>
    </row>
    <row r="23814" spans="1:1" x14ac:dyDescent="0.2">
      <c r="A23814" s="4"/>
    </row>
    <row r="23815" spans="1:1" x14ac:dyDescent="0.2">
      <c r="A23815" s="4"/>
    </row>
    <row r="23816" spans="1:1" x14ac:dyDescent="0.2">
      <c r="A23816" s="4"/>
    </row>
    <row r="23817" spans="1:1" x14ac:dyDescent="0.2">
      <c r="A23817" s="4"/>
    </row>
    <row r="23818" spans="1:1" x14ac:dyDescent="0.2">
      <c r="A23818" s="4"/>
    </row>
    <row r="23819" spans="1:1" x14ac:dyDescent="0.2">
      <c r="A23819" s="4"/>
    </row>
    <row r="23820" spans="1:1" x14ac:dyDescent="0.2">
      <c r="A23820" s="4"/>
    </row>
    <row r="23821" spans="1:1" x14ac:dyDescent="0.2">
      <c r="A23821" s="4"/>
    </row>
    <row r="23822" spans="1:1" x14ac:dyDescent="0.2">
      <c r="A23822" s="4"/>
    </row>
    <row r="23823" spans="1:1" x14ac:dyDescent="0.2">
      <c r="A23823" s="4"/>
    </row>
    <row r="23824" spans="1:1" x14ac:dyDescent="0.2">
      <c r="A23824" s="4"/>
    </row>
    <row r="23825" spans="1:1" x14ac:dyDescent="0.2">
      <c r="A23825" s="4"/>
    </row>
    <row r="23826" spans="1:1" x14ac:dyDescent="0.2">
      <c r="A23826" s="4"/>
    </row>
    <row r="23827" spans="1:1" x14ac:dyDescent="0.2">
      <c r="A23827" s="4"/>
    </row>
    <row r="23828" spans="1:1" x14ac:dyDescent="0.2">
      <c r="A23828" s="4"/>
    </row>
    <row r="23829" spans="1:1" x14ac:dyDescent="0.2">
      <c r="A23829" s="4"/>
    </row>
    <row r="23830" spans="1:1" x14ac:dyDescent="0.2">
      <c r="A23830" s="4"/>
    </row>
    <row r="23831" spans="1:1" x14ac:dyDescent="0.2">
      <c r="A23831" s="4"/>
    </row>
    <row r="23832" spans="1:1" x14ac:dyDescent="0.2">
      <c r="A23832" s="4"/>
    </row>
    <row r="23833" spans="1:1" x14ac:dyDescent="0.2">
      <c r="A23833" s="4"/>
    </row>
    <row r="23834" spans="1:1" x14ac:dyDescent="0.2">
      <c r="A23834" s="4"/>
    </row>
    <row r="23835" spans="1:1" x14ac:dyDescent="0.2">
      <c r="A23835" s="4"/>
    </row>
    <row r="23836" spans="1:1" x14ac:dyDescent="0.2">
      <c r="A23836" s="4"/>
    </row>
    <row r="23837" spans="1:1" x14ac:dyDescent="0.2">
      <c r="A23837" s="4"/>
    </row>
    <row r="23838" spans="1:1" x14ac:dyDescent="0.2">
      <c r="A23838" s="4"/>
    </row>
    <row r="23839" spans="1:1" x14ac:dyDescent="0.2">
      <c r="A23839" s="4"/>
    </row>
    <row r="23840" spans="1:1" x14ac:dyDescent="0.2">
      <c r="A23840" s="4"/>
    </row>
    <row r="23841" spans="1:1" x14ac:dyDescent="0.2">
      <c r="A23841" s="4"/>
    </row>
    <row r="23842" spans="1:1" x14ac:dyDescent="0.2">
      <c r="A23842" s="4"/>
    </row>
    <row r="23843" spans="1:1" x14ac:dyDescent="0.2">
      <c r="A23843" s="4"/>
    </row>
    <row r="23844" spans="1:1" x14ac:dyDescent="0.2">
      <c r="A23844" s="4"/>
    </row>
    <row r="23845" spans="1:1" x14ac:dyDescent="0.2">
      <c r="A23845" s="4"/>
    </row>
    <row r="23846" spans="1:1" x14ac:dyDescent="0.2">
      <c r="A23846" s="4"/>
    </row>
    <row r="23847" spans="1:1" x14ac:dyDescent="0.2">
      <c r="A23847" s="4"/>
    </row>
    <row r="23848" spans="1:1" x14ac:dyDescent="0.2">
      <c r="A23848" s="4"/>
    </row>
    <row r="23849" spans="1:1" x14ac:dyDescent="0.2">
      <c r="A23849" s="4"/>
    </row>
    <row r="23850" spans="1:1" x14ac:dyDescent="0.2">
      <c r="A23850" s="4"/>
    </row>
    <row r="23851" spans="1:1" x14ac:dyDescent="0.2">
      <c r="A23851" s="4"/>
    </row>
    <row r="23852" spans="1:1" x14ac:dyDescent="0.2">
      <c r="A23852" s="4"/>
    </row>
    <row r="23853" spans="1:1" x14ac:dyDescent="0.2">
      <c r="A23853" s="4"/>
    </row>
    <row r="23854" spans="1:1" x14ac:dyDescent="0.2">
      <c r="A23854" s="4"/>
    </row>
    <row r="23855" spans="1:1" x14ac:dyDescent="0.2">
      <c r="A23855" s="4"/>
    </row>
    <row r="23856" spans="1:1" x14ac:dyDescent="0.2">
      <c r="A23856" s="4"/>
    </row>
    <row r="23857" spans="1:1" x14ac:dyDescent="0.2">
      <c r="A23857" s="4"/>
    </row>
    <row r="23858" spans="1:1" x14ac:dyDescent="0.2">
      <c r="A23858" s="4"/>
    </row>
    <row r="23859" spans="1:1" x14ac:dyDescent="0.2">
      <c r="A23859" s="4"/>
    </row>
    <row r="23860" spans="1:1" x14ac:dyDescent="0.2">
      <c r="A23860" s="4"/>
    </row>
    <row r="23861" spans="1:1" x14ac:dyDescent="0.2">
      <c r="A23861" s="4"/>
    </row>
    <row r="23862" spans="1:1" x14ac:dyDescent="0.2">
      <c r="A23862" s="4"/>
    </row>
    <row r="23863" spans="1:1" x14ac:dyDescent="0.2">
      <c r="A23863" s="4"/>
    </row>
    <row r="23864" spans="1:1" x14ac:dyDescent="0.2">
      <c r="A23864" s="4"/>
    </row>
    <row r="23865" spans="1:1" x14ac:dyDescent="0.2">
      <c r="A23865" s="4"/>
    </row>
    <row r="23866" spans="1:1" x14ac:dyDescent="0.2">
      <c r="A23866" s="4"/>
    </row>
    <row r="23867" spans="1:1" x14ac:dyDescent="0.2">
      <c r="A23867" s="4"/>
    </row>
    <row r="23868" spans="1:1" x14ac:dyDescent="0.2">
      <c r="A23868" s="4"/>
    </row>
    <row r="23869" spans="1:1" x14ac:dyDescent="0.2">
      <c r="A23869" s="4"/>
    </row>
    <row r="23870" spans="1:1" x14ac:dyDescent="0.2">
      <c r="A23870" s="4"/>
    </row>
    <row r="23871" spans="1:1" x14ac:dyDescent="0.2">
      <c r="A23871" s="4"/>
    </row>
    <row r="23872" spans="1:1" x14ac:dyDescent="0.2">
      <c r="A23872" s="4"/>
    </row>
    <row r="23873" spans="1:1" x14ac:dyDescent="0.2">
      <c r="A23873" s="4"/>
    </row>
    <row r="23874" spans="1:1" x14ac:dyDescent="0.2">
      <c r="A23874" s="4"/>
    </row>
    <row r="23875" spans="1:1" x14ac:dyDescent="0.2">
      <c r="A23875" s="4"/>
    </row>
    <row r="23876" spans="1:1" x14ac:dyDescent="0.2">
      <c r="A23876" s="4"/>
    </row>
    <row r="23877" spans="1:1" x14ac:dyDescent="0.2">
      <c r="A23877" s="4"/>
    </row>
    <row r="23878" spans="1:1" x14ac:dyDescent="0.2">
      <c r="A23878" s="4"/>
    </row>
    <row r="23879" spans="1:1" x14ac:dyDescent="0.2">
      <c r="A23879" s="4"/>
    </row>
    <row r="23880" spans="1:1" x14ac:dyDescent="0.2">
      <c r="A23880" s="4"/>
    </row>
    <row r="23881" spans="1:1" x14ac:dyDescent="0.2">
      <c r="A23881" s="4"/>
    </row>
    <row r="23882" spans="1:1" x14ac:dyDescent="0.2">
      <c r="A23882" s="4"/>
    </row>
    <row r="23883" spans="1:1" x14ac:dyDescent="0.2">
      <c r="A23883" s="4"/>
    </row>
    <row r="23884" spans="1:1" x14ac:dyDescent="0.2">
      <c r="A23884" s="4"/>
    </row>
    <row r="23885" spans="1:1" x14ac:dyDescent="0.2">
      <c r="A23885" s="4"/>
    </row>
    <row r="23886" spans="1:1" x14ac:dyDescent="0.2">
      <c r="A23886" s="4"/>
    </row>
    <row r="23887" spans="1:1" x14ac:dyDescent="0.2">
      <c r="A23887" s="4"/>
    </row>
    <row r="23888" spans="1:1" x14ac:dyDescent="0.2">
      <c r="A23888" s="4"/>
    </row>
    <row r="23889" spans="1:1" x14ac:dyDescent="0.2">
      <c r="A23889" s="4"/>
    </row>
    <row r="23890" spans="1:1" x14ac:dyDescent="0.2">
      <c r="A23890" s="4"/>
    </row>
    <row r="23891" spans="1:1" x14ac:dyDescent="0.2">
      <c r="A23891" s="4"/>
    </row>
    <row r="23892" spans="1:1" x14ac:dyDescent="0.2">
      <c r="A23892" s="4"/>
    </row>
    <row r="23893" spans="1:1" x14ac:dyDescent="0.2">
      <c r="A23893" s="4"/>
    </row>
    <row r="23894" spans="1:1" x14ac:dyDescent="0.2">
      <c r="A23894" s="4"/>
    </row>
    <row r="23895" spans="1:1" x14ac:dyDescent="0.2">
      <c r="A23895" s="4"/>
    </row>
    <row r="23896" spans="1:1" x14ac:dyDescent="0.2">
      <c r="A23896" s="4"/>
    </row>
    <row r="23897" spans="1:1" x14ac:dyDescent="0.2">
      <c r="A23897" s="4"/>
    </row>
    <row r="23898" spans="1:1" x14ac:dyDescent="0.2">
      <c r="A23898" s="4"/>
    </row>
    <row r="23899" spans="1:1" x14ac:dyDescent="0.2">
      <c r="A23899" s="4"/>
    </row>
    <row r="23900" spans="1:1" x14ac:dyDescent="0.2">
      <c r="A23900" s="4"/>
    </row>
    <row r="23901" spans="1:1" x14ac:dyDescent="0.2">
      <c r="A23901" s="4"/>
    </row>
    <row r="23902" spans="1:1" x14ac:dyDescent="0.2">
      <c r="A23902" s="4"/>
    </row>
    <row r="23903" spans="1:1" x14ac:dyDescent="0.2">
      <c r="A23903" s="4"/>
    </row>
    <row r="23904" spans="1:1" x14ac:dyDescent="0.2">
      <c r="A23904" s="4"/>
    </row>
    <row r="23905" spans="1:1" x14ac:dyDescent="0.2">
      <c r="A23905" s="4"/>
    </row>
    <row r="23906" spans="1:1" x14ac:dyDescent="0.2">
      <c r="A23906" s="4"/>
    </row>
    <row r="23907" spans="1:1" x14ac:dyDescent="0.2">
      <c r="A23907" s="4"/>
    </row>
    <row r="23908" spans="1:1" x14ac:dyDescent="0.2">
      <c r="A23908" s="4"/>
    </row>
    <row r="23909" spans="1:1" x14ac:dyDescent="0.2">
      <c r="A23909" s="4"/>
    </row>
    <row r="23910" spans="1:1" x14ac:dyDescent="0.2">
      <c r="A23910" s="4"/>
    </row>
    <row r="23911" spans="1:1" x14ac:dyDescent="0.2">
      <c r="A23911" s="4"/>
    </row>
    <row r="23912" spans="1:1" x14ac:dyDescent="0.2">
      <c r="A23912" s="4"/>
    </row>
    <row r="23913" spans="1:1" x14ac:dyDescent="0.2">
      <c r="A23913" s="4"/>
    </row>
    <row r="23914" spans="1:1" x14ac:dyDescent="0.2">
      <c r="A23914" s="4"/>
    </row>
    <row r="23915" spans="1:1" x14ac:dyDescent="0.2">
      <c r="A23915" s="4"/>
    </row>
    <row r="23916" spans="1:1" x14ac:dyDescent="0.2">
      <c r="A23916" s="4"/>
    </row>
    <row r="23917" spans="1:1" x14ac:dyDescent="0.2">
      <c r="A23917" s="4"/>
    </row>
    <row r="23918" spans="1:1" x14ac:dyDescent="0.2">
      <c r="A23918" s="4"/>
    </row>
    <row r="23919" spans="1:1" x14ac:dyDescent="0.2">
      <c r="A23919" s="4"/>
    </row>
    <row r="23920" spans="1:1" x14ac:dyDescent="0.2">
      <c r="A23920" s="4"/>
    </row>
    <row r="23921" spans="1:1" x14ac:dyDescent="0.2">
      <c r="A23921" s="4"/>
    </row>
    <row r="23922" spans="1:1" x14ac:dyDescent="0.2">
      <c r="A23922" s="4"/>
    </row>
    <row r="23923" spans="1:1" x14ac:dyDescent="0.2">
      <c r="A23923" s="4"/>
    </row>
    <row r="23924" spans="1:1" x14ac:dyDescent="0.2">
      <c r="A23924" s="4"/>
    </row>
    <row r="23925" spans="1:1" x14ac:dyDescent="0.2">
      <c r="A23925" s="4"/>
    </row>
    <row r="23926" spans="1:1" x14ac:dyDescent="0.2">
      <c r="A23926" s="4"/>
    </row>
    <row r="23927" spans="1:1" x14ac:dyDescent="0.2">
      <c r="A23927" s="4"/>
    </row>
    <row r="23928" spans="1:1" x14ac:dyDescent="0.2">
      <c r="A23928" s="4"/>
    </row>
    <row r="23929" spans="1:1" x14ac:dyDescent="0.2">
      <c r="A23929" s="4"/>
    </row>
    <row r="23930" spans="1:1" x14ac:dyDescent="0.2">
      <c r="A23930" s="4"/>
    </row>
    <row r="23931" spans="1:1" x14ac:dyDescent="0.2">
      <c r="A23931" s="4"/>
    </row>
    <row r="23932" spans="1:1" x14ac:dyDescent="0.2">
      <c r="A23932" s="4"/>
    </row>
    <row r="23933" spans="1:1" x14ac:dyDescent="0.2">
      <c r="A23933" s="4"/>
    </row>
    <row r="23934" spans="1:1" x14ac:dyDescent="0.2">
      <c r="A23934" s="4"/>
    </row>
    <row r="23935" spans="1:1" x14ac:dyDescent="0.2">
      <c r="A23935" s="4"/>
    </row>
    <row r="23936" spans="1:1" x14ac:dyDescent="0.2">
      <c r="A23936" s="4"/>
    </row>
    <row r="23937" spans="1:1" x14ac:dyDescent="0.2">
      <c r="A23937" s="4"/>
    </row>
    <row r="23938" spans="1:1" x14ac:dyDescent="0.2">
      <c r="A23938" s="4"/>
    </row>
    <row r="23939" spans="1:1" x14ac:dyDescent="0.2">
      <c r="A23939" s="4"/>
    </row>
    <row r="23940" spans="1:1" x14ac:dyDescent="0.2">
      <c r="A23940" s="4"/>
    </row>
    <row r="23941" spans="1:1" x14ac:dyDescent="0.2">
      <c r="A23941" s="4"/>
    </row>
    <row r="23942" spans="1:1" x14ac:dyDescent="0.2">
      <c r="A23942" s="4"/>
    </row>
    <row r="23943" spans="1:1" x14ac:dyDescent="0.2">
      <c r="A23943" s="4"/>
    </row>
    <row r="23944" spans="1:1" x14ac:dyDescent="0.2">
      <c r="A23944" s="4"/>
    </row>
    <row r="23945" spans="1:1" x14ac:dyDescent="0.2">
      <c r="A23945" s="4"/>
    </row>
    <row r="23946" spans="1:1" x14ac:dyDescent="0.2">
      <c r="A23946" s="4"/>
    </row>
    <row r="23947" spans="1:1" x14ac:dyDescent="0.2">
      <c r="A23947" s="4"/>
    </row>
    <row r="23948" spans="1:1" x14ac:dyDescent="0.2">
      <c r="A23948" s="4"/>
    </row>
    <row r="23949" spans="1:1" x14ac:dyDescent="0.2">
      <c r="A23949" s="4"/>
    </row>
    <row r="23950" spans="1:1" x14ac:dyDescent="0.2">
      <c r="A23950" s="4"/>
    </row>
    <row r="23951" spans="1:1" x14ac:dyDescent="0.2">
      <c r="A23951" s="4"/>
    </row>
    <row r="23952" spans="1:1" x14ac:dyDescent="0.2">
      <c r="A23952" s="4"/>
    </row>
    <row r="23953" spans="1:1" x14ac:dyDescent="0.2">
      <c r="A23953" s="4"/>
    </row>
    <row r="23954" spans="1:1" x14ac:dyDescent="0.2">
      <c r="A23954" s="4"/>
    </row>
    <row r="23955" spans="1:1" x14ac:dyDescent="0.2">
      <c r="A23955" s="4"/>
    </row>
    <row r="23956" spans="1:1" x14ac:dyDescent="0.2">
      <c r="A23956" s="4"/>
    </row>
    <row r="23957" spans="1:1" x14ac:dyDescent="0.2">
      <c r="A23957" s="4"/>
    </row>
    <row r="23958" spans="1:1" x14ac:dyDescent="0.2">
      <c r="A23958" s="4"/>
    </row>
    <row r="23959" spans="1:1" x14ac:dyDescent="0.2">
      <c r="A23959" s="4"/>
    </row>
    <row r="23960" spans="1:1" x14ac:dyDescent="0.2">
      <c r="A23960" s="4"/>
    </row>
    <row r="23961" spans="1:1" x14ac:dyDescent="0.2">
      <c r="A23961" s="4"/>
    </row>
    <row r="23962" spans="1:1" x14ac:dyDescent="0.2">
      <c r="A23962" s="4"/>
    </row>
    <row r="23963" spans="1:1" x14ac:dyDescent="0.2">
      <c r="A23963" s="4"/>
    </row>
    <row r="23964" spans="1:1" x14ac:dyDescent="0.2">
      <c r="A23964" s="4"/>
    </row>
    <row r="23965" spans="1:1" x14ac:dyDescent="0.2">
      <c r="A23965" s="4"/>
    </row>
    <row r="23966" spans="1:1" x14ac:dyDescent="0.2">
      <c r="A23966" s="4"/>
    </row>
    <row r="23967" spans="1:1" x14ac:dyDescent="0.2">
      <c r="A23967" s="4"/>
    </row>
    <row r="23968" spans="1:1" x14ac:dyDescent="0.2">
      <c r="A23968" s="4"/>
    </row>
    <row r="23969" spans="1:1" x14ac:dyDescent="0.2">
      <c r="A23969" s="4"/>
    </row>
    <row r="23970" spans="1:1" x14ac:dyDescent="0.2">
      <c r="A23970" s="4"/>
    </row>
    <row r="23971" spans="1:1" x14ac:dyDescent="0.2">
      <c r="A23971" s="4"/>
    </row>
    <row r="23972" spans="1:1" x14ac:dyDescent="0.2">
      <c r="A23972" s="4"/>
    </row>
    <row r="23973" spans="1:1" x14ac:dyDescent="0.2">
      <c r="A23973" s="4"/>
    </row>
    <row r="23974" spans="1:1" x14ac:dyDescent="0.2">
      <c r="A23974" s="4"/>
    </row>
    <row r="23975" spans="1:1" x14ac:dyDescent="0.2">
      <c r="A23975" s="4"/>
    </row>
    <row r="23976" spans="1:1" x14ac:dyDescent="0.2">
      <c r="A23976" s="4"/>
    </row>
    <row r="23977" spans="1:1" x14ac:dyDescent="0.2">
      <c r="A23977" s="4"/>
    </row>
    <row r="23978" spans="1:1" x14ac:dyDescent="0.2">
      <c r="A23978" s="4"/>
    </row>
    <row r="23979" spans="1:1" x14ac:dyDescent="0.2">
      <c r="A23979" s="4"/>
    </row>
    <row r="23980" spans="1:1" x14ac:dyDescent="0.2">
      <c r="A23980" s="4"/>
    </row>
    <row r="23981" spans="1:1" x14ac:dyDescent="0.2">
      <c r="A23981" s="4"/>
    </row>
    <row r="23982" spans="1:1" x14ac:dyDescent="0.2">
      <c r="A23982" s="4"/>
    </row>
    <row r="23983" spans="1:1" x14ac:dyDescent="0.2">
      <c r="A23983" s="4"/>
    </row>
    <row r="23984" spans="1:1" x14ac:dyDescent="0.2">
      <c r="A23984" s="4"/>
    </row>
    <row r="23985" spans="1:1" x14ac:dyDescent="0.2">
      <c r="A23985" s="4"/>
    </row>
    <row r="23986" spans="1:1" x14ac:dyDescent="0.2">
      <c r="A23986" s="4"/>
    </row>
    <row r="23987" spans="1:1" x14ac:dyDescent="0.2">
      <c r="A23987" s="4"/>
    </row>
    <row r="23988" spans="1:1" x14ac:dyDescent="0.2">
      <c r="A23988" s="4"/>
    </row>
    <row r="23989" spans="1:1" x14ac:dyDescent="0.2">
      <c r="A23989" s="4"/>
    </row>
    <row r="23990" spans="1:1" x14ac:dyDescent="0.2">
      <c r="A23990" s="4"/>
    </row>
    <row r="23991" spans="1:1" x14ac:dyDescent="0.2">
      <c r="A23991" s="4"/>
    </row>
    <row r="23992" spans="1:1" x14ac:dyDescent="0.2">
      <c r="A23992" s="4"/>
    </row>
    <row r="23993" spans="1:1" x14ac:dyDescent="0.2">
      <c r="A23993" s="4"/>
    </row>
    <row r="23994" spans="1:1" x14ac:dyDescent="0.2">
      <c r="A23994" s="4"/>
    </row>
    <row r="23995" spans="1:1" x14ac:dyDescent="0.2">
      <c r="A23995" s="4"/>
    </row>
    <row r="23996" spans="1:1" x14ac:dyDescent="0.2">
      <c r="A23996" s="4"/>
    </row>
    <row r="23997" spans="1:1" x14ac:dyDescent="0.2">
      <c r="A23997" s="4"/>
    </row>
    <row r="23998" spans="1:1" x14ac:dyDescent="0.2">
      <c r="A23998" s="4"/>
    </row>
    <row r="23999" spans="1:1" x14ac:dyDescent="0.2">
      <c r="A23999" s="4"/>
    </row>
    <row r="24000" spans="1:1" x14ac:dyDescent="0.2">
      <c r="A24000" s="4"/>
    </row>
    <row r="24001" spans="1:1" x14ac:dyDescent="0.2">
      <c r="A24001" s="4"/>
    </row>
    <row r="24002" spans="1:1" x14ac:dyDescent="0.2">
      <c r="A24002" s="4"/>
    </row>
    <row r="24003" spans="1:1" x14ac:dyDescent="0.2">
      <c r="A24003" s="4"/>
    </row>
    <row r="24004" spans="1:1" x14ac:dyDescent="0.2">
      <c r="A24004" s="4"/>
    </row>
    <row r="24005" spans="1:1" x14ac:dyDescent="0.2">
      <c r="A24005" s="4"/>
    </row>
    <row r="24006" spans="1:1" x14ac:dyDescent="0.2">
      <c r="A24006" s="4"/>
    </row>
    <row r="24007" spans="1:1" x14ac:dyDescent="0.2">
      <c r="A24007" s="4"/>
    </row>
    <row r="24008" spans="1:1" x14ac:dyDescent="0.2">
      <c r="A24008" s="4"/>
    </row>
    <row r="24009" spans="1:1" x14ac:dyDescent="0.2">
      <c r="A24009" s="4"/>
    </row>
    <row r="24010" spans="1:1" x14ac:dyDescent="0.2">
      <c r="A24010" s="4"/>
    </row>
    <row r="24011" spans="1:1" x14ac:dyDescent="0.2">
      <c r="A24011" s="4"/>
    </row>
    <row r="24012" spans="1:1" x14ac:dyDescent="0.2">
      <c r="A24012" s="4"/>
    </row>
    <row r="24013" spans="1:1" x14ac:dyDescent="0.2">
      <c r="A24013" s="4"/>
    </row>
    <row r="24014" spans="1:1" x14ac:dyDescent="0.2">
      <c r="A24014" s="4"/>
    </row>
    <row r="24015" spans="1:1" x14ac:dyDescent="0.2">
      <c r="A24015" s="4"/>
    </row>
    <row r="24016" spans="1:1" x14ac:dyDescent="0.2">
      <c r="A24016" s="4"/>
    </row>
    <row r="24017" spans="1:1" x14ac:dyDescent="0.2">
      <c r="A24017" s="4"/>
    </row>
    <row r="24018" spans="1:1" x14ac:dyDescent="0.2">
      <c r="A24018" s="4"/>
    </row>
    <row r="24019" spans="1:1" x14ac:dyDescent="0.2">
      <c r="A24019" s="4"/>
    </row>
    <row r="24020" spans="1:1" x14ac:dyDescent="0.2">
      <c r="A24020" s="4"/>
    </row>
    <row r="24021" spans="1:1" x14ac:dyDescent="0.2">
      <c r="A24021" s="4"/>
    </row>
    <row r="24022" spans="1:1" x14ac:dyDescent="0.2">
      <c r="A24022" s="4"/>
    </row>
    <row r="24023" spans="1:1" x14ac:dyDescent="0.2">
      <c r="A24023" s="4"/>
    </row>
    <row r="24024" spans="1:1" x14ac:dyDescent="0.2">
      <c r="A24024" s="4"/>
    </row>
    <row r="24025" spans="1:1" x14ac:dyDescent="0.2">
      <c r="A24025" s="4"/>
    </row>
    <row r="24026" spans="1:1" x14ac:dyDescent="0.2">
      <c r="A24026" s="4"/>
    </row>
    <row r="24027" spans="1:1" x14ac:dyDescent="0.2">
      <c r="A24027" s="4"/>
    </row>
    <row r="24028" spans="1:1" x14ac:dyDescent="0.2">
      <c r="A24028" s="4"/>
    </row>
    <row r="24029" spans="1:1" x14ac:dyDescent="0.2">
      <c r="A24029" s="4"/>
    </row>
    <row r="24030" spans="1:1" x14ac:dyDescent="0.2">
      <c r="A24030" s="4"/>
    </row>
    <row r="24031" spans="1:1" x14ac:dyDescent="0.2">
      <c r="A24031" s="4"/>
    </row>
    <row r="24032" spans="1:1" x14ac:dyDescent="0.2">
      <c r="A24032" s="4"/>
    </row>
    <row r="24033" spans="1:1" x14ac:dyDescent="0.2">
      <c r="A24033" s="4"/>
    </row>
    <row r="24034" spans="1:1" x14ac:dyDescent="0.2">
      <c r="A24034" s="4"/>
    </row>
    <row r="24035" spans="1:1" x14ac:dyDescent="0.2">
      <c r="A24035" s="4"/>
    </row>
    <row r="24036" spans="1:1" x14ac:dyDescent="0.2">
      <c r="A24036" s="4"/>
    </row>
    <row r="24037" spans="1:1" x14ac:dyDescent="0.2">
      <c r="A24037" s="4"/>
    </row>
    <row r="24038" spans="1:1" x14ac:dyDescent="0.2">
      <c r="A24038" s="4"/>
    </row>
    <row r="24039" spans="1:1" x14ac:dyDescent="0.2">
      <c r="A24039" s="4"/>
    </row>
    <row r="24040" spans="1:1" x14ac:dyDescent="0.2">
      <c r="A24040" s="4"/>
    </row>
    <row r="24041" spans="1:1" x14ac:dyDescent="0.2">
      <c r="A24041" s="4"/>
    </row>
    <row r="24042" spans="1:1" x14ac:dyDescent="0.2">
      <c r="A24042" s="4"/>
    </row>
    <row r="24043" spans="1:1" x14ac:dyDescent="0.2">
      <c r="A24043" s="4"/>
    </row>
    <row r="24044" spans="1:1" x14ac:dyDescent="0.2">
      <c r="A24044" s="4"/>
    </row>
    <row r="24045" spans="1:1" x14ac:dyDescent="0.2">
      <c r="A24045" s="4"/>
    </row>
    <row r="24046" spans="1:1" x14ac:dyDescent="0.2">
      <c r="A24046" s="4"/>
    </row>
    <row r="24047" spans="1:1" x14ac:dyDescent="0.2">
      <c r="A24047" s="4"/>
    </row>
    <row r="24048" spans="1:1" x14ac:dyDescent="0.2">
      <c r="A24048" s="4"/>
    </row>
    <row r="24049" spans="1:1" x14ac:dyDescent="0.2">
      <c r="A24049" s="4"/>
    </row>
    <row r="24050" spans="1:1" x14ac:dyDescent="0.2">
      <c r="A24050" s="4"/>
    </row>
    <row r="24051" spans="1:1" x14ac:dyDescent="0.2">
      <c r="A24051" s="4"/>
    </row>
    <row r="24052" spans="1:1" x14ac:dyDescent="0.2">
      <c r="A24052" s="4"/>
    </row>
    <row r="24053" spans="1:1" x14ac:dyDescent="0.2">
      <c r="A24053" s="4"/>
    </row>
    <row r="24054" spans="1:1" x14ac:dyDescent="0.2">
      <c r="A24054" s="4"/>
    </row>
    <row r="24055" spans="1:1" x14ac:dyDescent="0.2">
      <c r="A24055" s="4"/>
    </row>
    <row r="24056" spans="1:1" x14ac:dyDescent="0.2">
      <c r="A24056" s="4"/>
    </row>
    <row r="24057" spans="1:1" x14ac:dyDescent="0.2">
      <c r="A24057" s="4"/>
    </row>
    <row r="24058" spans="1:1" x14ac:dyDescent="0.2">
      <c r="A24058" s="4"/>
    </row>
    <row r="24059" spans="1:1" x14ac:dyDescent="0.2">
      <c r="A24059" s="4"/>
    </row>
    <row r="24060" spans="1:1" x14ac:dyDescent="0.2">
      <c r="A24060" s="4"/>
    </row>
    <row r="24061" spans="1:1" x14ac:dyDescent="0.2">
      <c r="A24061" s="4"/>
    </row>
    <row r="24062" spans="1:1" x14ac:dyDescent="0.2">
      <c r="A24062" s="4"/>
    </row>
    <row r="24063" spans="1:1" x14ac:dyDescent="0.2">
      <c r="A24063" s="4"/>
    </row>
    <row r="24064" spans="1:1" x14ac:dyDescent="0.2">
      <c r="A24064" s="4"/>
    </row>
    <row r="24065" spans="1:1" x14ac:dyDescent="0.2">
      <c r="A24065" s="4"/>
    </row>
    <row r="24066" spans="1:1" x14ac:dyDescent="0.2">
      <c r="A24066" s="4"/>
    </row>
    <row r="24067" spans="1:1" x14ac:dyDescent="0.2">
      <c r="A24067" s="4"/>
    </row>
    <row r="24068" spans="1:1" x14ac:dyDescent="0.2">
      <c r="A24068" s="4"/>
    </row>
    <row r="24069" spans="1:1" x14ac:dyDescent="0.2">
      <c r="A24069" s="4"/>
    </row>
    <row r="24070" spans="1:1" x14ac:dyDescent="0.2">
      <c r="A24070" s="4"/>
    </row>
    <row r="24071" spans="1:1" x14ac:dyDescent="0.2">
      <c r="A24071" s="4"/>
    </row>
    <row r="24072" spans="1:1" x14ac:dyDescent="0.2">
      <c r="A24072" s="4"/>
    </row>
    <row r="24073" spans="1:1" x14ac:dyDescent="0.2">
      <c r="A24073" s="4"/>
    </row>
    <row r="24074" spans="1:1" x14ac:dyDescent="0.2">
      <c r="A24074" s="4"/>
    </row>
    <row r="24075" spans="1:1" x14ac:dyDescent="0.2">
      <c r="A24075" s="4"/>
    </row>
    <row r="24076" spans="1:1" x14ac:dyDescent="0.2">
      <c r="A24076" s="4"/>
    </row>
    <row r="24077" spans="1:1" x14ac:dyDescent="0.2">
      <c r="A24077" s="4"/>
    </row>
    <row r="24078" spans="1:1" x14ac:dyDescent="0.2">
      <c r="A24078" s="4"/>
    </row>
    <row r="24079" spans="1:1" x14ac:dyDescent="0.2">
      <c r="A24079" s="4"/>
    </row>
    <row r="24080" spans="1:1" x14ac:dyDescent="0.2">
      <c r="A24080" s="4"/>
    </row>
    <row r="24081" spans="1:1" x14ac:dyDescent="0.2">
      <c r="A24081" s="4"/>
    </row>
    <row r="24082" spans="1:1" x14ac:dyDescent="0.2">
      <c r="A24082" s="4"/>
    </row>
    <row r="24083" spans="1:1" x14ac:dyDescent="0.2">
      <c r="A24083" s="4"/>
    </row>
    <row r="24084" spans="1:1" x14ac:dyDescent="0.2">
      <c r="A24084" s="4"/>
    </row>
    <row r="24085" spans="1:1" x14ac:dyDescent="0.2">
      <c r="A24085" s="4"/>
    </row>
    <row r="24086" spans="1:1" x14ac:dyDescent="0.2">
      <c r="A24086" s="4"/>
    </row>
    <row r="24087" spans="1:1" x14ac:dyDescent="0.2">
      <c r="A24087" s="4"/>
    </row>
    <row r="24088" spans="1:1" x14ac:dyDescent="0.2">
      <c r="A24088" s="4"/>
    </row>
    <row r="24089" spans="1:1" x14ac:dyDescent="0.2">
      <c r="A24089" s="4"/>
    </row>
    <row r="24090" spans="1:1" x14ac:dyDescent="0.2">
      <c r="A24090" s="4"/>
    </row>
    <row r="24091" spans="1:1" x14ac:dyDescent="0.2">
      <c r="A24091" s="4"/>
    </row>
    <row r="24092" spans="1:1" x14ac:dyDescent="0.2">
      <c r="A24092" s="4"/>
    </row>
    <row r="24093" spans="1:1" x14ac:dyDescent="0.2">
      <c r="A24093" s="4"/>
    </row>
    <row r="24094" spans="1:1" x14ac:dyDescent="0.2">
      <c r="A24094" s="4"/>
    </row>
    <row r="24095" spans="1:1" x14ac:dyDescent="0.2">
      <c r="A24095" s="4"/>
    </row>
    <row r="24096" spans="1:1" x14ac:dyDescent="0.2">
      <c r="A24096" s="4"/>
    </row>
    <row r="24097" spans="1:1" x14ac:dyDescent="0.2">
      <c r="A24097" s="4"/>
    </row>
    <row r="24098" spans="1:1" x14ac:dyDescent="0.2">
      <c r="A24098" s="4"/>
    </row>
    <row r="24099" spans="1:1" x14ac:dyDescent="0.2">
      <c r="A24099" s="4"/>
    </row>
    <row r="24100" spans="1:1" x14ac:dyDescent="0.2">
      <c r="A24100" s="4"/>
    </row>
    <row r="24101" spans="1:1" x14ac:dyDescent="0.2">
      <c r="A24101" s="4"/>
    </row>
    <row r="24102" spans="1:1" x14ac:dyDescent="0.2">
      <c r="A24102" s="4"/>
    </row>
    <row r="24103" spans="1:1" x14ac:dyDescent="0.2">
      <c r="A24103" s="4"/>
    </row>
    <row r="24104" spans="1:1" x14ac:dyDescent="0.2">
      <c r="A24104" s="4"/>
    </row>
    <row r="24105" spans="1:1" x14ac:dyDescent="0.2">
      <c r="A24105" s="4"/>
    </row>
    <row r="24106" spans="1:1" x14ac:dyDescent="0.2">
      <c r="A24106" s="4"/>
    </row>
    <row r="24107" spans="1:1" x14ac:dyDescent="0.2">
      <c r="A24107" s="4"/>
    </row>
    <row r="24108" spans="1:1" x14ac:dyDescent="0.2">
      <c r="A24108" s="4"/>
    </row>
    <row r="24109" spans="1:1" x14ac:dyDescent="0.2">
      <c r="A24109" s="4"/>
    </row>
    <row r="24110" spans="1:1" x14ac:dyDescent="0.2">
      <c r="A24110" s="4"/>
    </row>
    <row r="24111" spans="1:1" x14ac:dyDescent="0.2">
      <c r="A24111" s="4"/>
    </row>
    <row r="24112" spans="1:1" x14ac:dyDescent="0.2">
      <c r="A24112" s="4"/>
    </row>
    <row r="24113" spans="1:1" x14ac:dyDescent="0.2">
      <c r="A24113" s="4"/>
    </row>
    <row r="24114" spans="1:1" x14ac:dyDescent="0.2">
      <c r="A24114" s="4"/>
    </row>
    <row r="24115" spans="1:1" x14ac:dyDescent="0.2">
      <c r="A24115" s="4"/>
    </row>
    <row r="24116" spans="1:1" x14ac:dyDescent="0.2">
      <c r="A24116" s="4"/>
    </row>
    <row r="24117" spans="1:1" x14ac:dyDescent="0.2">
      <c r="A24117" s="4"/>
    </row>
    <row r="24118" spans="1:1" x14ac:dyDescent="0.2">
      <c r="A24118" s="4"/>
    </row>
    <row r="24119" spans="1:1" x14ac:dyDescent="0.2">
      <c r="A24119" s="4"/>
    </row>
    <row r="24120" spans="1:1" x14ac:dyDescent="0.2">
      <c r="A24120" s="4"/>
    </row>
    <row r="24121" spans="1:1" x14ac:dyDescent="0.2">
      <c r="A24121" s="4"/>
    </row>
    <row r="24122" spans="1:1" x14ac:dyDescent="0.2">
      <c r="A24122" s="4"/>
    </row>
    <row r="24123" spans="1:1" x14ac:dyDescent="0.2">
      <c r="A24123" s="4"/>
    </row>
    <row r="24124" spans="1:1" x14ac:dyDescent="0.2">
      <c r="A24124" s="4"/>
    </row>
    <row r="24125" spans="1:1" x14ac:dyDescent="0.2">
      <c r="A24125" s="4"/>
    </row>
    <row r="24126" spans="1:1" x14ac:dyDescent="0.2">
      <c r="A24126" s="4"/>
    </row>
    <row r="24127" spans="1:1" x14ac:dyDescent="0.2">
      <c r="A24127" s="4"/>
    </row>
    <row r="24128" spans="1:1" x14ac:dyDescent="0.2">
      <c r="A24128" s="4"/>
    </row>
    <row r="24129" spans="1:1" x14ac:dyDescent="0.2">
      <c r="A24129" s="4"/>
    </row>
    <row r="24130" spans="1:1" x14ac:dyDescent="0.2">
      <c r="A24130" s="4"/>
    </row>
    <row r="24131" spans="1:1" x14ac:dyDescent="0.2">
      <c r="A24131" s="4"/>
    </row>
    <row r="24132" spans="1:1" x14ac:dyDescent="0.2">
      <c r="A24132" s="4"/>
    </row>
    <row r="24133" spans="1:1" x14ac:dyDescent="0.2">
      <c r="A24133" s="4"/>
    </row>
    <row r="24134" spans="1:1" x14ac:dyDescent="0.2">
      <c r="A24134" s="4"/>
    </row>
    <row r="24135" spans="1:1" x14ac:dyDescent="0.2">
      <c r="A24135" s="4"/>
    </row>
    <row r="24136" spans="1:1" x14ac:dyDescent="0.2">
      <c r="A24136" s="4"/>
    </row>
    <row r="24137" spans="1:1" x14ac:dyDescent="0.2">
      <c r="A24137" s="4"/>
    </row>
    <row r="24138" spans="1:1" x14ac:dyDescent="0.2">
      <c r="A24138" s="4"/>
    </row>
    <row r="24139" spans="1:1" x14ac:dyDescent="0.2">
      <c r="A24139" s="4"/>
    </row>
    <row r="24140" spans="1:1" x14ac:dyDescent="0.2">
      <c r="A24140" s="4"/>
    </row>
    <row r="24141" spans="1:1" x14ac:dyDescent="0.2">
      <c r="A24141" s="4"/>
    </row>
    <row r="24142" spans="1:1" x14ac:dyDescent="0.2">
      <c r="A24142" s="4"/>
    </row>
    <row r="24143" spans="1:1" x14ac:dyDescent="0.2">
      <c r="A24143" s="4"/>
    </row>
    <row r="24144" spans="1:1" x14ac:dyDescent="0.2">
      <c r="A24144" s="4"/>
    </row>
    <row r="24145" spans="1:1" x14ac:dyDescent="0.2">
      <c r="A24145" s="4"/>
    </row>
    <row r="24146" spans="1:1" x14ac:dyDescent="0.2">
      <c r="A24146" s="4"/>
    </row>
    <row r="24147" spans="1:1" x14ac:dyDescent="0.2">
      <c r="A24147" s="4"/>
    </row>
    <row r="24148" spans="1:1" x14ac:dyDescent="0.2">
      <c r="A24148" s="4"/>
    </row>
    <row r="24149" spans="1:1" x14ac:dyDescent="0.2">
      <c r="A24149" s="4"/>
    </row>
    <row r="24150" spans="1:1" x14ac:dyDescent="0.2">
      <c r="A24150" s="4"/>
    </row>
    <row r="24151" spans="1:1" x14ac:dyDescent="0.2">
      <c r="A24151" s="4"/>
    </row>
    <row r="24152" spans="1:1" x14ac:dyDescent="0.2">
      <c r="A24152" s="4"/>
    </row>
    <row r="24153" spans="1:1" x14ac:dyDescent="0.2">
      <c r="A24153" s="4"/>
    </row>
    <row r="24154" spans="1:1" x14ac:dyDescent="0.2">
      <c r="A24154" s="4"/>
    </row>
    <row r="24155" spans="1:1" x14ac:dyDescent="0.2">
      <c r="A24155" s="4"/>
    </row>
    <row r="24156" spans="1:1" x14ac:dyDescent="0.2">
      <c r="A24156" s="4"/>
    </row>
    <row r="24157" spans="1:1" x14ac:dyDescent="0.2">
      <c r="A24157" s="4"/>
    </row>
    <row r="24158" spans="1:1" x14ac:dyDescent="0.2">
      <c r="A24158" s="4"/>
    </row>
    <row r="24159" spans="1:1" x14ac:dyDescent="0.2">
      <c r="A24159" s="4"/>
    </row>
    <row r="24160" spans="1:1" x14ac:dyDescent="0.2">
      <c r="A24160" s="4"/>
    </row>
    <row r="24161" spans="1:1" x14ac:dyDescent="0.2">
      <c r="A24161" s="4"/>
    </row>
    <row r="24162" spans="1:1" x14ac:dyDescent="0.2">
      <c r="A24162" s="4"/>
    </row>
    <row r="24163" spans="1:1" x14ac:dyDescent="0.2">
      <c r="A24163" s="4"/>
    </row>
    <row r="24164" spans="1:1" x14ac:dyDescent="0.2">
      <c r="A24164" s="4"/>
    </row>
    <row r="24165" spans="1:1" x14ac:dyDescent="0.2">
      <c r="A24165" s="4"/>
    </row>
    <row r="24166" spans="1:1" x14ac:dyDescent="0.2">
      <c r="A24166" s="4"/>
    </row>
    <row r="24167" spans="1:1" x14ac:dyDescent="0.2">
      <c r="A24167" s="4"/>
    </row>
    <row r="24168" spans="1:1" x14ac:dyDescent="0.2">
      <c r="A24168" s="4"/>
    </row>
    <row r="24169" spans="1:1" x14ac:dyDescent="0.2">
      <c r="A24169" s="4"/>
    </row>
    <row r="24170" spans="1:1" x14ac:dyDescent="0.2">
      <c r="A24170" s="4"/>
    </row>
    <row r="24171" spans="1:1" x14ac:dyDescent="0.2">
      <c r="A24171" s="4"/>
    </row>
    <row r="24172" spans="1:1" x14ac:dyDescent="0.2">
      <c r="A24172" s="4"/>
    </row>
    <row r="24173" spans="1:1" x14ac:dyDescent="0.2">
      <c r="A24173" s="4"/>
    </row>
    <row r="24174" spans="1:1" x14ac:dyDescent="0.2">
      <c r="A24174" s="4"/>
    </row>
    <row r="24175" spans="1:1" x14ac:dyDescent="0.2">
      <c r="A24175" s="4"/>
    </row>
    <row r="24176" spans="1:1" x14ac:dyDescent="0.2">
      <c r="A24176" s="4"/>
    </row>
    <row r="24177" spans="1:1" x14ac:dyDescent="0.2">
      <c r="A24177" s="4"/>
    </row>
    <row r="24178" spans="1:1" x14ac:dyDescent="0.2">
      <c r="A24178" s="4"/>
    </row>
    <row r="24179" spans="1:1" x14ac:dyDescent="0.2">
      <c r="A24179" s="4"/>
    </row>
    <row r="24180" spans="1:1" x14ac:dyDescent="0.2">
      <c r="A24180" s="4"/>
    </row>
    <row r="24181" spans="1:1" x14ac:dyDescent="0.2">
      <c r="A24181" s="4"/>
    </row>
    <row r="24182" spans="1:1" x14ac:dyDescent="0.2">
      <c r="A24182" s="4"/>
    </row>
    <row r="24183" spans="1:1" x14ac:dyDescent="0.2">
      <c r="A24183" s="4"/>
    </row>
    <row r="24184" spans="1:1" x14ac:dyDescent="0.2">
      <c r="A24184" s="4"/>
    </row>
    <row r="24185" spans="1:1" x14ac:dyDescent="0.2">
      <c r="A24185" s="4"/>
    </row>
    <row r="24186" spans="1:1" x14ac:dyDescent="0.2">
      <c r="A24186" s="4"/>
    </row>
    <row r="24187" spans="1:1" x14ac:dyDescent="0.2">
      <c r="A24187" s="4"/>
    </row>
    <row r="24188" spans="1:1" x14ac:dyDescent="0.2">
      <c r="A24188" s="4"/>
    </row>
    <row r="24189" spans="1:1" x14ac:dyDescent="0.2">
      <c r="A24189" s="4"/>
    </row>
    <row r="24190" spans="1:1" x14ac:dyDescent="0.2">
      <c r="A24190" s="4"/>
    </row>
    <row r="24191" spans="1:1" x14ac:dyDescent="0.2">
      <c r="A24191" s="4"/>
    </row>
    <row r="24192" spans="1:1" x14ac:dyDescent="0.2">
      <c r="A24192" s="4"/>
    </row>
    <row r="24193" spans="1:1" x14ac:dyDescent="0.2">
      <c r="A24193" s="4"/>
    </row>
    <row r="24194" spans="1:1" x14ac:dyDescent="0.2">
      <c r="A24194" s="4"/>
    </row>
    <row r="24195" spans="1:1" x14ac:dyDescent="0.2">
      <c r="A24195" s="4"/>
    </row>
    <row r="24196" spans="1:1" x14ac:dyDescent="0.2">
      <c r="A24196" s="4"/>
    </row>
    <row r="24197" spans="1:1" x14ac:dyDescent="0.2">
      <c r="A24197" s="4"/>
    </row>
    <row r="24198" spans="1:1" x14ac:dyDescent="0.2">
      <c r="A24198" s="4"/>
    </row>
    <row r="24199" spans="1:1" x14ac:dyDescent="0.2">
      <c r="A24199" s="4"/>
    </row>
    <row r="24200" spans="1:1" x14ac:dyDescent="0.2">
      <c r="A24200" s="4"/>
    </row>
    <row r="24201" spans="1:1" x14ac:dyDescent="0.2">
      <c r="A24201" s="4"/>
    </row>
    <row r="24202" spans="1:1" x14ac:dyDescent="0.2">
      <c r="A24202" s="4"/>
    </row>
    <row r="24203" spans="1:1" x14ac:dyDescent="0.2">
      <c r="A24203" s="4"/>
    </row>
    <row r="24204" spans="1:1" x14ac:dyDescent="0.2">
      <c r="A24204" s="4"/>
    </row>
    <row r="24205" spans="1:1" x14ac:dyDescent="0.2">
      <c r="A24205" s="4"/>
    </row>
    <row r="24206" spans="1:1" x14ac:dyDescent="0.2">
      <c r="A24206" s="4"/>
    </row>
    <row r="24207" spans="1:1" x14ac:dyDescent="0.2">
      <c r="A24207" s="4"/>
    </row>
    <row r="24208" spans="1:1" x14ac:dyDescent="0.2">
      <c r="A24208" s="4"/>
    </row>
    <row r="24209" spans="1:1" x14ac:dyDescent="0.2">
      <c r="A24209" s="4"/>
    </row>
    <row r="24210" spans="1:1" x14ac:dyDescent="0.2">
      <c r="A24210" s="4"/>
    </row>
    <row r="24211" spans="1:1" x14ac:dyDescent="0.2">
      <c r="A24211" s="4"/>
    </row>
    <row r="24212" spans="1:1" x14ac:dyDescent="0.2">
      <c r="A24212" s="4"/>
    </row>
    <row r="24213" spans="1:1" x14ac:dyDescent="0.2">
      <c r="A24213" s="4"/>
    </row>
    <row r="24214" spans="1:1" x14ac:dyDescent="0.2">
      <c r="A24214" s="4"/>
    </row>
    <row r="24215" spans="1:1" x14ac:dyDescent="0.2">
      <c r="A24215" s="4"/>
    </row>
    <row r="24216" spans="1:1" x14ac:dyDescent="0.2">
      <c r="A24216" s="4"/>
    </row>
    <row r="24217" spans="1:1" x14ac:dyDescent="0.2">
      <c r="A24217" s="4"/>
    </row>
    <row r="24218" spans="1:1" x14ac:dyDescent="0.2">
      <c r="A24218" s="4"/>
    </row>
    <row r="24219" spans="1:1" x14ac:dyDescent="0.2">
      <c r="A24219" s="4"/>
    </row>
    <row r="24220" spans="1:1" x14ac:dyDescent="0.2">
      <c r="A24220" s="4"/>
    </row>
    <row r="24221" spans="1:1" x14ac:dyDescent="0.2">
      <c r="A24221" s="4"/>
    </row>
    <row r="24222" spans="1:1" x14ac:dyDescent="0.2">
      <c r="A24222" s="4"/>
    </row>
    <row r="24223" spans="1:1" x14ac:dyDescent="0.2">
      <c r="A24223" s="4"/>
    </row>
    <row r="24224" spans="1:1" x14ac:dyDescent="0.2">
      <c r="A24224" s="4"/>
    </row>
    <row r="24225" spans="1:1" x14ac:dyDescent="0.2">
      <c r="A24225" s="4"/>
    </row>
    <row r="24226" spans="1:1" x14ac:dyDescent="0.2">
      <c r="A24226" s="4"/>
    </row>
    <row r="24227" spans="1:1" x14ac:dyDescent="0.2">
      <c r="A24227" s="4"/>
    </row>
    <row r="24228" spans="1:1" x14ac:dyDescent="0.2">
      <c r="A24228" s="4"/>
    </row>
    <row r="24229" spans="1:1" x14ac:dyDescent="0.2">
      <c r="A24229" s="4"/>
    </row>
    <row r="24230" spans="1:1" x14ac:dyDescent="0.2">
      <c r="A24230" s="4"/>
    </row>
    <row r="24231" spans="1:1" x14ac:dyDescent="0.2">
      <c r="A24231" s="4"/>
    </row>
    <row r="24232" spans="1:1" x14ac:dyDescent="0.2">
      <c r="A24232" s="4"/>
    </row>
    <row r="24233" spans="1:1" x14ac:dyDescent="0.2">
      <c r="A24233" s="4"/>
    </row>
    <row r="24234" spans="1:1" x14ac:dyDescent="0.2">
      <c r="A24234" s="4"/>
    </row>
    <row r="24235" spans="1:1" x14ac:dyDescent="0.2">
      <c r="A24235" s="4"/>
    </row>
    <row r="24236" spans="1:1" x14ac:dyDescent="0.2">
      <c r="A24236" s="4"/>
    </row>
    <row r="24237" spans="1:1" x14ac:dyDescent="0.2">
      <c r="A24237" s="4"/>
    </row>
    <row r="24238" spans="1:1" x14ac:dyDescent="0.2">
      <c r="A24238" s="4"/>
    </row>
    <row r="24239" spans="1:1" x14ac:dyDescent="0.2">
      <c r="A24239" s="4"/>
    </row>
    <row r="24240" spans="1:1" x14ac:dyDescent="0.2">
      <c r="A24240" s="4"/>
    </row>
    <row r="24241" spans="1:1" x14ac:dyDescent="0.2">
      <c r="A24241" s="4"/>
    </row>
    <row r="24242" spans="1:1" x14ac:dyDescent="0.2">
      <c r="A24242" s="4"/>
    </row>
    <row r="24243" spans="1:1" x14ac:dyDescent="0.2">
      <c r="A24243" s="4"/>
    </row>
    <row r="24244" spans="1:1" x14ac:dyDescent="0.2">
      <c r="A24244" s="4"/>
    </row>
    <row r="24245" spans="1:1" x14ac:dyDescent="0.2">
      <c r="A24245" s="4"/>
    </row>
    <row r="24246" spans="1:1" x14ac:dyDescent="0.2">
      <c r="A24246" s="4"/>
    </row>
    <row r="24247" spans="1:1" x14ac:dyDescent="0.2">
      <c r="A24247" s="4"/>
    </row>
    <row r="24248" spans="1:1" x14ac:dyDescent="0.2">
      <c r="A24248" s="4"/>
    </row>
    <row r="24249" spans="1:1" x14ac:dyDescent="0.2">
      <c r="A24249" s="4"/>
    </row>
    <row r="24250" spans="1:1" x14ac:dyDescent="0.2">
      <c r="A24250" s="4"/>
    </row>
    <row r="24251" spans="1:1" x14ac:dyDescent="0.2">
      <c r="A24251" s="4"/>
    </row>
    <row r="24252" spans="1:1" x14ac:dyDescent="0.2">
      <c r="A24252" s="4"/>
    </row>
    <row r="24253" spans="1:1" x14ac:dyDescent="0.2">
      <c r="A24253" s="4"/>
    </row>
    <row r="24254" spans="1:1" x14ac:dyDescent="0.2">
      <c r="A24254" s="4"/>
    </row>
    <row r="24255" spans="1:1" x14ac:dyDescent="0.2">
      <c r="A24255" s="4"/>
    </row>
    <row r="24256" spans="1:1" x14ac:dyDescent="0.2">
      <c r="A24256" s="4"/>
    </row>
    <row r="24257" spans="1:1" x14ac:dyDescent="0.2">
      <c r="A24257" s="4"/>
    </row>
    <row r="24258" spans="1:1" x14ac:dyDescent="0.2">
      <c r="A24258" s="4"/>
    </row>
    <row r="24259" spans="1:1" x14ac:dyDescent="0.2">
      <c r="A24259" s="4"/>
    </row>
    <row r="24260" spans="1:1" x14ac:dyDescent="0.2">
      <c r="A24260" s="4"/>
    </row>
    <row r="24261" spans="1:1" x14ac:dyDescent="0.2">
      <c r="A24261" s="4"/>
    </row>
    <row r="24262" spans="1:1" x14ac:dyDescent="0.2">
      <c r="A24262" s="4"/>
    </row>
    <row r="24263" spans="1:1" x14ac:dyDescent="0.2">
      <c r="A24263" s="4"/>
    </row>
    <row r="24264" spans="1:1" x14ac:dyDescent="0.2">
      <c r="A24264" s="4"/>
    </row>
    <row r="24265" spans="1:1" x14ac:dyDescent="0.2">
      <c r="A24265" s="4"/>
    </row>
    <row r="24266" spans="1:1" x14ac:dyDescent="0.2">
      <c r="A24266" s="4"/>
    </row>
    <row r="24267" spans="1:1" x14ac:dyDescent="0.2">
      <c r="A24267" s="4"/>
    </row>
    <row r="24268" spans="1:1" x14ac:dyDescent="0.2">
      <c r="A24268" s="4"/>
    </row>
    <row r="24269" spans="1:1" x14ac:dyDescent="0.2">
      <c r="A24269" s="4"/>
    </row>
    <row r="24270" spans="1:1" x14ac:dyDescent="0.2">
      <c r="A24270" s="4"/>
    </row>
    <row r="24271" spans="1:1" x14ac:dyDescent="0.2">
      <c r="A24271" s="4"/>
    </row>
    <row r="24272" spans="1:1" x14ac:dyDescent="0.2">
      <c r="A24272" s="4"/>
    </row>
    <row r="24273" spans="1:1" x14ac:dyDescent="0.2">
      <c r="A24273" s="4"/>
    </row>
    <row r="24274" spans="1:1" x14ac:dyDescent="0.2">
      <c r="A24274" s="4"/>
    </row>
    <row r="24275" spans="1:1" x14ac:dyDescent="0.2">
      <c r="A24275" s="4"/>
    </row>
    <row r="24276" spans="1:1" x14ac:dyDescent="0.2">
      <c r="A24276" s="4"/>
    </row>
    <row r="24277" spans="1:1" x14ac:dyDescent="0.2">
      <c r="A24277" s="4"/>
    </row>
    <row r="24278" spans="1:1" x14ac:dyDescent="0.2">
      <c r="A24278" s="4"/>
    </row>
    <row r="24279" spans="1:1" x14ac:dyDescent="0.2">
      <c r="A24279" s="4"/>
    </row>
    <row r="24280" spans="1:1" x14ac:dyDescent="0.2">
      <c r="A24280" s="4"/>
    </row>
    <row r="24281" spans="1:1" x14ac:dyDescent="0.2">
      <c r="A24281" s="4"/>
    </row>
    <row r="24282" spans="1:1" x14ac:dyDescent="0.2">
      <c r="A24282" s="4"/>
    </row>
    <row r="24283" spans="1:1" x14ac:dyDescent="0.2">
      <c r="A24283" s="4"/>
    </row>
    <row r="24284" spans="1:1" x14ac:dyDescent="0.2">
      <c r="A24284" s="4"/>
    </row>
    <row r="24285" spans="1:1" x14ac:dyDescent="0.2">
      <c r="A24285" s="4"/>
    </row>
    <row r="24286" spans="1:1" x14ac:dyDescent="0.2">
      <c r="A24286" s="4"/>
    </row>
    <row r="24287" spans="1:1" x14ac:dyDescent="0.2">
      <c r="A24287" s="4"/>
    </row>
    <row r="24288" spans="1:1" x14ac:dyDescent="0.2">
      <c r="A24288" s="4"/>
    </row>
    <row r="24289" spans="1:1" x14ac:dyDescent="0.2">
      <c r="A24289" s="4"/>
    </row>
    <row r="24290" spans="1:1" x14ac:dyDescent="0.2">
      <c r="A24290" s="4"/>
    </row>
    <row r="24291" spans="1:1" x14ac:dyDescent="0.2">
      <c r="A24291" s="4"/>
    </row>
    <row r="24292" spans="1:1" x14ac:dyDescent="0.2">
      <c r="A24292" s="4"/>
    </row>
    <row r="24293" spans="1:1" x14ac:dyDescent="0.2">
      <c r="A24293" s="4"/>
    </row>
    <row r="24294" spans="1:1" x14ac:dyDescent="0.2">
      <c r="A24294" s="4"/>
    </row>
    <row r="24295" spans="1:1" x14ac:dyDescent="0.2">
      <c r="A24295" s="4"/>
    </row>
    <row r="24296" spans="1:1" x14ac:dyDescent="0.2">
      <c r="A24296" s="4"/>
    </row>
    <row r="24297" spans="1:1" x14ac:dyDescent="0.2">
      <c r="A24297" s="4"/>
    </row>
    <row r="24298" spans="1:1" x14ac:dyDescent="0.2">
      <c r="A24298" s="4"/>
    </row>
    <row r="24299" spans="1:1" x14ac:dyDescent="0.2">
      <c r="A24299" s="4"/>
    </row>
    <row r="24300" spans="1:1" x14ac:dyDescent="0.2">
      <c r="A24300" s="4"/>
    </row>
    <row r="24301" spans="1:1" x14ac:dyDescent="0.2">
      <c r="A24301" s="4"/>
    </row>
    <row r="24302" spans="1:1" x14ac:dyDescent="0.2">
      <c r="A24302" s="4"/>
    </row>
    <row r="24303" spans="1:1" x14ac:dyDescent="0.2">
      <c r="A24303" s="4"/>
    </row>
    <row r="24304" spans="1:1" x14ac:dyDescent="0.2">
      <c r="A24304" s="4"/>
    </row>
    <row r="24305" spans="1:1" x14ac:dyDescent="0.2">
      <c r="A24305" s="4"/>
    </row>
    <row r="24306" spans="1:1" x14ac:dyDescent="0.2">
      <c r="A24306" s="4"/>
    </row>
    <row r="24307" spans="1:1" x14ac:dyDescent="0.2">
      <c r="A24307" s="4"/>
    </row>
    <row r="24308" spans="1:1" x14ac:dyDescent="0.2">
      <c r="A24308" s="4"/>
    </row>
    <row r="24309" spans="1:1" x14ac:dyDescent="0.2">
      <c r="A24309" s="4"/>
    </row>
    <row r="24310" spans="1:1" x14ac:dyDescent="0.2">
      <c r="A24310" s="4"/>
    </row>
    <row r="24311" spans="1:1" x14ac:dyDescent="0.2">
      <c r="A24311" s="4"/>
    </row>
    <row r="24312" spans="1:1" x14ac:dyDescent="0.2">
      <c r="A24312" s="4"/>
    </row>
    <row r="24313" spans="1:1" x14ac:dyDescent="0.2">
      <c r="A24313" s="4"/>
    </row>
    <row r="24314" spans="1:1" x14ac:dyDescent="0.2">
      <c r="A24314" s="4"/>
    </row>
    <row r="24315" spans="1:1" x14ac:dyDescent="0.2">
      <c r="A24315" s="4"/>
    </row>
    <row r="24316" spans="1:1" x14ac:dyDescent="0.2">
      <c r="A24316" s="4"/>
    </row>
    <row r="24317" spans="1:1" x14ac:dyDescent="0.2">
      <c r="A24317" s="4"/>
    </row>
    <row r="24318" spans="1:1" x14ac:dyDescent="0.2">
      <c r="A24318" s="4"/>
    </row>
    <row r="24319" spans="1:1" x14ac:dyDescent="0.2">
      <c r="A24319" s="4"/>
    </row>
    <row r="24320" spans="1:1" x14ac:dyDescent="0.2">
      <c r="A24320" s="4"/>
    </row>
    <row r="24321" spans="1:1" x14ac:dyDescent="0.2">
      <c r="A24321" s="4"/>
    </row>
    <row r="24322" spans="1:1" x14ac:dyDescent="0.2">
      <c r="A24322" s="4"/>
    </row>
    <row r="24323" spans="1:1" x14ac:dyDescent="0.2">
      <c r="A24323" s="4"/>
    </row>
    <row r="24324" spans="1:1" x14ac:dyDescent="0.2">
      <c r="A24324" s="4"/>
    </row>
    <row r="24325" spans="1:1" x14ac:dyDescent="0.2">
      <c r="A24325" s="4"/>
    </row>
    <row r="24326" spans="1:1" x14ac:dyDescent="0.2">
      <c r="A24326" s="4"/>
    </row>
    <row r="24327" spans="1:1" x14ac:dyDescent="0.2">
      <c r="A24327" s="4"/>
    </row>
    <row r="24328" spans="1:1" x14ac:dyDescent="0.2">
      <c r="A24328" s="4"/>
    </row>
    <row r="24329" spans="1:1" x14ac:dyDescent="0.2">
      <c r="A24329" s="4"/>
    </row>
    <row r="24330" spans="1:1" x14ac:dyDescent="0.2">
      <c r="A24330" s="4"/>
    </row>
    <row r="24331" spans="1:1" x14ac:dyDescent="0.2">
      <c r="A24331" s="4"/>
    </row>
    <row r="24332" spans="1:1" x14ac:dyDescent="0.2">
      <c r="A24332" s="4"/>
    </row>
    <row r="24333" spans="1:1" x14ac:dyDescent="0.2">
      <c r="A24333" s="4"/>
    </row>
    <row r="24334" spans="1:1" x14ac:dyDescent="0.2">
      <c r="A24334" s="4"/>
    </row>
    <row r="24335" spans="1:1" x14ac:dyDescent="0.2">
      <c r="A24335" s="4"/>
    </row>
    <row r="24336" spans="1:1" x14ac:dyDescent="0.2">
      <c r="A24336" s="4"/>
    </row>
    <row r="24337" spans="1:1" x14ac:dyDescent="0.2">
      <c r="A24337" s="4"/>
    </row>
    <row r="24338" spans="1:1" x14ac:dyDescent="0.2">
      <c r="A24338" s="4"/>
    </row>
    <row r="24339" spans="1:1" x14ac:dyDescent="0.2">
      <c r="A24339" s="4"/>
    </row>
    <row r="24340" spans="1:1" x14ac:dyDescent="0.2">
      <c r="A24340" s="4"/>
    </row>
    <row r="24341" spans="1:1" x14ac:dyDescent="0.2">
      <c r="A24341" s="4"/>
    </row>
    <row r="24342" spans="1:1" x14ac:dyDescent="0.2">
      <c r="A24342" s="4"/>
    </row>
    <row r="24343" spans="1:1" x14ac:dyDescent="0.2">
      <c r="A24343" s="4"/>
    </row>
    <row r="24344" spans="1:1" x14ac:dyDescent="0.2">
      <c r="A24344" s="4"/>
    </row>
    <row r="24345" spans="1:1" x14ac:dyDescent="0.2">
      <c r="A24345" s="4"/>
    </row>
    <row r="24346" spans="1:1" x14ac:dyDescent="0.2">
      <c r="A24346" s="4"/>
    </row>
    <row r="24347" spans="1:1" x14ac:dyDescent="0.2">
      <c r="A24347" s="4"/>
    </row>
    <row r="24348" spans="1:1" x14ac:dyDescent="0.2">
      <c r="A24348" s="4"/>
    </row>
    <row r="24349" spans="1:1" x14ac:dyDescent="0.2">
      <c r="A24349" s="4"/>
    </row>
    <row r="24350" spans="1:1" x14ac:dyDescent="0.2">
      <c r="A24350" s="4"/>
    </row>
    <row r="24351" spans="1:1" x14ac:dyDescent="0.2">
      <c r="A24351" s="4"/>
    </row>
    <row r="24352" spans="1:1" x14ac:dyDescent="0.2">
      <c r="A24352" s="4"/>
    </row>
    <row r="24353" spans="1:1" x14ac:dyDescent="0.2">
      <c r="A24353" s="4"/>
    </row>
    <row r="24354" spans="1:1" x14ac:dyDescent="0.2">
      <c r="A24354" s="4"/>
    </row>
    <row r="24355" spans="1:1" x14ac:dyDescent="0.2">
      <c r="A24355" s="4"/>
    </row>
    <row r="24356" spans="1:1" x14ac:dyDescent="0.2">
      <c r="A24356" s="4"/>
    </row>
    <row r="24357" spans="1:1" x14ac:dyDescent="0.2">
      <c r="A24357" s="4"/>
    </row>
    <row r="24358" spans="1:1" x14ac:dyDescent="0.2">
      <c r="A24358" s="4"/>
    </row>
    <row r="24359" spans="1:1" x14ac:dyDescent="0.2">
      <c r="A24359" s="4"/>
    </row>
    <row r="24360" spans="1:1" x14ac:dyDescent="0.2">
      <c r="A24360" s="4"/>
    </row>
    <row r="24361" spans="1:1" x14ac:dyDescent="0.2">
      <c r="A24361" s="4"/>
    </row>
    <row r="24362" spans="1:1" x14ac:dyDescent="0.2">
      <c r="A24362" s="4"/>
    </row>
    <row r="24363" spans="1:1" x14ac:dyDescent="0.2">
      <c r="A24363" s="4"/>
    </row>
    <row r="24364" spans="1:1" x14ac:dyDescent="0.2">
      <c r="A24364" s="4"/>
    </row>
    <row r="24365" spans="1:1" x14ac:dyDescent="0.2">
      <c r="A24365" s="4"/>
    </row>
    <row r="24366" spans="1:1" x14ac:dyDescent="0.2">
      <c r="A24366" s="4"/>
    </row>
    <row r="24367" spans="1:1" x14ac:dyDescent="0.2">
      <c r="A24367" s="4"/>
    </row>
    <row r="24368" spans="1:1" x14ac:dyDescent="0.2">
      <c r="A24368" s="4"/>
    </row>
    <row r="24369" spans="1:1" x14ac:dyDescent="0.2">
      <c r="A24369" s="4"/>
    </row>
    <row r="24370" spans="1:1" x14ac:dyDescent="0.2">
      <c r="A24370" s="4"/>
    </row>
    <row r="24371" spans="1:1" x14ac:dyDescent="0.2">
      <c r="A24371" s="4"/>
    </row>
    <row r="24372" spans="1:1" x14ac:dyDescent="0.2">
      <c r="A24372" s="4"/>
    </row>
    <row r="24373" spans="1:1" x14ac:dyDescent="0.2">
      <c r="A24373" s="4"/>
    </row>
    <row r="24374" spans="1:1" x14ac:dyDescent="0.2">
      <c r="A24374" s="4"/>
    </row>
    <row r="24375" spans="1:1" x14ac:dyDescent="0.2">
      <c r="A24375" s="4"/>
    </row>
    <row r="24376" spans="1:1" x14ac:dyDescent="0.2">
      <c r="A24376" s="4"/>
    </row>
    <row r="24377" spans="1:1" x14ac:dyDescent="0.2">
      <c r="A24377" s="4"/>
    </row>
    <row r="24378" spans="1:1" x14ac:dyDescent="0.2">
      <c r="A24378" s="4"/>
    </row>
    <row r="24379" spans="1:1" x14ac:dyDescent="0.2">
      <c r="A24379" s="4"/>
    </row>
    <row r="24380" spans="1:1" x14ac:dyDescent="0.2">
      <c r="A24380" s="4"/>
    </row>
    <row r="24381" spans="1:1" x14ac:dyDescent="0.2">
      <c r="A24381" s="4"/>
    </row>
    <row r="24382" spans="1:1" x14ac:dyDescent="0.2">
      <c r="A24382" s="4"/>
    </row>
    <row r="24383" spans="1:1" x14ac:dyDescent="0.2">
      <c r="A24383" s="4"/>
    </row>
    <row r="24384" spans="1:1" x14ac:dyDescent="0.2">
      <c r="A24384" s="4"/>
    </row>
    <row r="24385" spans="1:1" x14ac:dyDescent="0.2">
      <c r="A24385" s="4"/>
    </row>
    <row r="24386" spans="1:1" x14ac:dyDescent="0.2">
      <c r="A24386" s="4"/>
    </row>
    <row r="24387" spans="1:1" x14ac:dyDescent="0.2">
      <c r="A24387" s="4"/>
    </row>
    <row r="24388" spans="1:1" x14ac:dyDescent="0.2">
      <c r="A24388" s="4"/>
    </row>
    <row r="24389" spans="1:1" x14ac:dyDescent="0.2">
      <c r="A24389" s="4"/>
    </row>
    <row r="24390" spans="1:1" x14ac:dyDescent="0.2">
      <c r="A24390" s="4"/>
    </row>
    <row r="24391" spans="1:1" x14ac:dyDescent="0.2">
      <c r="A24391" s="4"/>
    </row>
    <row r="24392" spans="1:1" x14ac:dyDescent="0.2">
      <c r="A24392" s="4"/>
    </row>
    <row r="24393" spans="1:1" x14ac:dyDescent="0.2">
      <c r="A24393" s="4"/>
    </row>
    <row r="24394" spans="1:1" x14ac:dyDescent="0.2">
      <c r="A24394" s="4"/>
    </row>
    <row r="24395" spans="1:1" x14ac:dyDescent="0.2">
      <c r="A24395" s="4"/>
    </row>
    <row r="24396" spans="1:1" x14ac:dyDescent="0.2">
      <c r="A24396" s="4"/>
    </row>
    <row r="24397" spans="1:1" x14ac:dyDescent="0.2">
      <c r="A24397" s="4"/>
    </row>
    <row r="24398" spans="1:1" x14ac:dyDescent="0.2">
      <c r="A24398" s="4"/>
    </row>
    <row r="24399" spans="1:1" x14ac:dyDescent="0.2">
      <c r="A24399" s="4"/>
    </row>
    <row r="24400" spans="1:1" x14ac:dyDescent="0.2">
      <c r="A24400" s="4"/>
    </row>
    <row r="24401" spans="1:1" x14ac:dyDescent="0.2">
      <c r="A24401" s="4"/>
    </row>
    <row r="24402" spans="1:1" x14ac:dyDescent="0.2">
      <c r="A24402" s="4"/>
    </row>
    <row r="24403" spans="1:1" x14ac:dyDescent="0.2">
      <c r="A24403" s="4"/>
    </row>
    <row r="24404" spans="1:1" x14ac:dyDescent="0.2">
      <c r="A24404" s="4"/>
    </row>
    <row r="24405" spans="1:1" x14ac:dyDescent="0.2">
      <c r="A24405" s="4"/>
    </row>
    <row r="24406" spans="1:1" x14ac:dyDescent="0.2">
      <c r="A24406" s="4"/>
    </row>
    <row r="24407" spans="1:1" x14ac:dyDescent="0.2">
      <c r="A24407" s="4"/>
    </row>
    <row r="24408" spans="1:1" x14ac:dyDescent="0.2">
      <c r="A24408" s="4"/>
    </row>
    <row r="24409" spans="1:1" x14ac:dyDescent="0.2">
      <c r="A24409" s="4"/>
    </row>
    <row r="24410" spans="1:1" x14ac:dyDescent="0.2">
      <c r="A24410" s="4"/>
    </row>
    <row r="24411" spans="1:1" x14ac:dyDescent="0.2">
      <c r="A24411" s="4"/>
    </row>
    <row r="24412" spans="1:1" x14ac:dyDescent="0.2">
      <c r="A24412" s="4"/>
    </row>
    <row r="24413" spans="1:1" x14ac:dyDescent="0.2">
      <c r="A24413" s="4"/>
    </row>
    <row r="24414" spans="1:1" x14ac:dyDescent="0.2">
      <c r="A24414" s="4"/>
    </row>
    <row r="24415" spans="1:1" x14ac:dyDescent="0.2">
      <c r="A24415" s="4"/>
    </row>
    <row r="24416" spans="1:1" x14ac:dyDescent="0.2">
      <c r="A24416" s="4"/>
    </row>
    <row r="24417" spans="1:1" x14ac:dyDescent="0.2">
      <c r="A24417" s="4"/>
    </row>
    <row r="24418" spans="1:1" x14ac:dyDescent="0.2">
      <c r="A24418" s="4"/>
    </row>
    <row r="24419" spans="1:1" x14ac:dyDescent="0.2">
      <c r="A24419" s="4"/>
    </row>
    <row r="24420" spans="1:1" x14ac:dyDescent="0.2">
      <c r="A24420" s="4"/>
    </row>
    <row r="24421" spans="1:1" x14ac:dyDescent="0.2">
      <c r="A24421" s="4"/>
    </row>
    <row r="24422" spans="1:1" x14ac:dyDescent="0.2">
      <c r="A24422" s="4"/>
    </row>
    <row r="24423" spans="1:1" x14ac:dyDescent="0.2">
      <c r="A24423" s="4"/>
    </row>
    <row r="24424" spans="1:1" x14ac:dyDescent="0.2">
      <c r="A24424" s="4"/>
    </row>
    <row r="24425" spans="1:1" x14ac:dyDescent="0.2">
      <c r="A24425" s="4"/>
    </row>
    <row r="24426" spans="1:1" x14ac:dyDescent="0.2">
      <c r="A24426" s="4"/>
    </row>
    <row r="24427" spans="1:1" x14ac:dyDescent="0.2">
      <c r="A24427" s="4"/>
    </row>
    <row r="24428" spans="1:1" x14ac:dyDescent="0.2">
      <c r="A24428" s="4"/>
    </row>
    <row r="24429" spans="1:1" x14ac:dyDescent="0.2">
      <c r="A24429" s="4"/>
    </row>
    <row r="24430" spans="1:1" x14ac:dyDescent="0.2">
      <c r="A24430" s="4"/>
    </row>
    <row r="24431" spans="1:1" x14ac:dyDescent="0.2">
      <c r="A24431" s="4"/>
    </row>
    <row r="24432" spans="1:1" x14ac:dyDescent="0.2">
      <c r="A24432" s="4"/>
    </row>
    <row r="24433" spans="1:1" x14ac:dyDescent="0.2">
      <c r="A24433" s="4"/>
    </row>
    <row r="24434" spans="1:1" x14ac:dyDescent="0.2">
      <c r="A24434" s="4"/>
    </row>
    <row r="24435" spans="1:1" x14ac:dyDescent="0.2">
      <c r="A24435" s="4"/>
    </row>
    <row r="24436" spans="1:1" x14ac:dyDescent="0.2">
      <c r="A24436" s="4"/>
    </row>
    <row r="24437" spans="1:1" x14ac:dyDescent="0.2">
      <c r="A24437" s="4"/>
    </row>
    <row r="24438" spans="1:1" x14ac:dyDescent="0.2">
      <c r="A24438" s="4"/>
    </row>
    <row r="24439" spans="1:1" x14ac:dyDescent="0.2">
      <c r="A24439" s="4"/>
    </row>
    <row r="24440" spans="1:1" x14ac:dyDescent="0.2">
      <c r="A24440" s="4"/>
    </row>
    <row r="24441" spans="1:1" x14ac:dyDescent="0.2">
      <c r="A24441" s="4"/>
    </row>
    <row r="24442" spans="1:1" x14ac:dyDescent="0.2">
      <c r="A24442" s="4"/>
    </row>
    <row r="24443" spans="1:1" x14ac:dyDescent="0.2">
      <c r="A24443" s="4"/>
    </row>
    <row r="24444" spans="1:1" x14ac:dyDescent="0.2">
      <c r="A24444" s="4"/>
    </row>
    <row r="24445" spans="1:1" x14ac:dyDescent="0.2">
      <c r="A24445" s="4"/>
    </row>
    <row r="24446" spans="1:1" x14ac:dyDescent="0.2">
      <c r="A24446" s="4"/>
    </row>
    <row r="24447" spans="1:1" x14ac:dyDescent="0.2">
      <c r="A24447" s="4"/>
    </row>
    <row r="24448" spans="1:1" x14ac:dyDescent="0.2">
      <c r="A24448" s="4"/>
    </row>
    <row r="24449" spans="1:1" x14ac:dyDescent="0.2">
      <c r="A24449" s="4"/>
    </row>
    <row r="24450" spans="1:1" x14ac:dyDescent="0.2">
      <c r="A24450" s="4"/>
    </row>
    <row r="24451" spans="1:1" x14ac:dyDescent="0.2">
      <c r="A24451" s="4"/>
    </row>
    <row r="24452" spans="1:1" x14ac:dyDescent="0.2">
      <c r="A24452" s="4"/>
    </row>
    <row r="24453" spans="1:1" x14ac:dyDescent="0.2">
      <c r="A24453" s="4"/>
    </row>
    <row r="24454" spans="1:1" x14ac:dyDescent="0.2">
      <c r="A24454" s="4"/>
    </row>
    <row r="24455" spans="1:1" x14ac:dyDescent="0.2">
      <c r="A24455" s="4"/>
    </row>
    <row r="24456" spans="1:1" x14ac:dyDescent="0.2">
      <c r="A24456" s="4"/>
    </row>
    <row r="24457" spans="1:1" x14ac:dyDescent="0.2">
      <c r="A24457" s="4"/>
    </row>
    <row r="24458" spans="1:1" x14ac:dyDescent="0.2">
      <c r="A24458" s="4"/>
    </row>
    <row r="24459" spans="1:1" x14ac:dyDescent="0.2">
      <c r="A24459" s="4"/>
    </row>
    <row r="24460" spans="1:1" x14ac:dyDescent="0.2">
      <c r="A24460" s="4"/>
    </row>
    <row r="24461" spans="1:1" x14ac:dyDescent="0.2">
      <c r="A24461" s="4"/>
    </row>
    <row r="24462" spans="1:1" x14ac:dyDescent="0.2">
      <c r="A24462" s="4"/>
    </row>
    <row r="24463" spans="1:1" x14ac:dyDescent="0.2">
      <c r="A24463" s="4"/>
    </row>
    <row r="24464" spans="1:1" x14ac:dyDescent="0.2">
      <c r="A24464" s="4"/>
    </row>
    <row r="24465" spans="1:1" x14ac:dyDescent="0.2">
      <c r="A24465" s="4"/>
    </row>
    <row r="24466" spans="1:1" x14ac:dyDescent="0.2">
      <c r="A24466" s="4"/>
    </row>
    <row r="24467" spans="1:1" x14ac:dyDescent="0.2">
      <c r="A24467" s="4"/>
    </row>
    <row r="24468" spans="1:1" x14ac:dyDescent="0.2">
      <c r="A24468" s="4"/>
    </row>
    <row r="24469" spans="1:1" x14ac:dyDescent="0.2">
      <c r="A24469" s="4"/>
    </row>
    <row r="24470" spans="1:1" x14ac:dyDescent="0.2">
      <c r="A24470" s="4"/>
    </row>
    <row r="24471" spans="1:1" x14ac:dyDescent="0.2">
      <c r="A24471" s="4"/>
    </row>
    <row r="24472" spans="1:1" x14ac:dyDescent="0.2">
      <c r="A24472" s="4"/>
    </row>
    <row r="24473" spans="1:1" x14ac:dyDescent="0.2">
      <c r="A24473" s="4"/>
    </row>
    <row r="24474" spans="1:1" x14ac:dyDescent="0.2">
      <c r="A24474" s="4"/>
    </row>
    <row r="24475" spans="1:1" x14ac:dyDescent="0.2">
      <c r="A24475" s="4"/>
    </row>
    <row r="24476" spans="1:1" x14ac:dyDescent="0.2">
      <c r="A24476" s="4"/>
    </row>
    <row r="24477" spans="1:1" x14ac:dyDescent="0.2">
      <c r="A24477" s="4"/>
    </row>
    <row r="24478" spans="1:1" x14ac:dyDescent="0.2">
      <c r="A24478" s="4"/>
    </row>
    <row r="24479" spans="1:1" x14ac:dyDescent="0.2">
      <c r="A24479" s="4"/>
    </row>
    <row r="24480" spans="1:1" x14ac:dyDescent="0.2">
      <c r="A24480" s="4"/>
    </row>
    <row r="24481" spans="1:1" x14ac:dyDescent="0.2">
      <c r="A24481" s="4"/>
    </row>
    <row r="24482" spans="1:1" x14ac:dyDescent="0.2">
      <c r="A24482" s="4"/>
    </row>
    <row r="24483" spans="1:1" x14ac:dyDescent="0.2">
      <c r="A24483" s="4"/>
    </row>
    <row r="24484" spans="1:1" x14ac:dyDescent="0.2">
      <c r="A24484" s="4"/>
    </row>
    <row r="24485" spans="1:1" x14ac:dyDescent="0.2">
      <c r="A24485" s="4"/>
    </row>
    <row r="24486" spans="1:1" x14ac:dyDescent="0.2">
      <c r="A24486" s="4"/>
    </row>
    <row r="24487" spans="1:1" x14ac:dyDescent="0.2">
      <c r="A24487" s="4"/>
    </row>
    <row r="24488" spans="1:1" x14ac:dyDescent="0.2">
      <c r="A24488" s="4"/>
    </row>
    <row r="24489" spans="1:1" x14ac:dyDescent="0.2">
      <c r="A24489" s="4"/>
    </row>
    <row r="24490" spans="1:1" x14ac:dyDescent="0.2">
      <c r="A24490" s="4"/>
    </row>
    <row r="24491" spans="1:1" x14ac:dyDescent="0.2">
      <c r="A24491" s="4"/>
    </row>
    <row r="24492" spans="1:1" x14ac:dyDescent="0.2">
      <c r="A24492" s="4"/>
    </row>
    <row r="24493" spans="1:1" x14ac:dyDescent="0.2">
      <c r="A24493" s="4"/>
    </row>
    <row r="24494" spans="1:1" x14ac:dyDescent="0.2">
      <c r="A24494" s="4"/>
    </row>
    <row r="24495" spans="1:1" x14ac:dyDescent="0.2">
      <c r="A24495" s="4"/>
    </row>
    <row r="24496" spans="1:1" x14ac:dyDescent="0.2">
      <c r="A24496" s="4"/>
    </row>
    <row r="24497" spans="1:1" x14ac:dyDescent="0.2">
      <c r="A24497" s="4"/>
    </row>
    <row r="24498" spans="1:1" x14ac:dyDescent="0.2">
      <c r="A24498" s="4"/>
    </row>
    <row r="24499" spans="1:1" x14ac:dyDescent="0.2">
      <c r="A24499" s="4"/>
    </row>
    <row r="24500" spans="1:1" x14ac:dyDescent="0.2">
      <c r="A24500" s="4"/>
    </row>
    <row r="24501" spans="1:1" x14ac:dyDescent="0.2">
      <c r="A24501" s="4"/>
    </row>
    <row r="24502" spans="1:1" x14ac:dyDescent="0.2">
      <c r="A24502" s="4"/>
    </row>
    <row r="24503" spans="1:1" x14ac:dyDescent="0.2">
      <c r="A24503" s="4"/>
    </row>
    <row r="24504" spans="1:1" x14ac:dyDescent="0.2">
      <c r="A24504" s="4"/>
    </row>
    <row r="24505" spans="1:1" x14ac:dyDescent="0.2">
      <c r="A24505" s="4"/>
    </row>
    <row r="24506" spans="1:1" x14ac:dyDescent="0.2">
      <c r="A24506" s="4"/>
    </row>
    <row r="24507" spans="1:1" x14ac:dyDescent="0.2">
      <c r="A24507" s="4"/>
    </row>
    <row r="24508" spans="1:1" x14ac:dyDescent="0.2">
      <c r="A24508" s="4"/>
    </row>
    <row r="24509" spans="1:1" x14ac:dyDescent="0.2">
      <c r="A24509" s="4"/>
    </row>
    <row r="24510" spans="1:1" x14ac:dyDescent="0.2">
      <c r="A24510" s="4"/>
    </row>
    <row r="24511" spans="1:1" x14ac:dyDescent="0.2">
      <c r="A24511" s="4"/>
    </row>
    <row r="24512" spans="1:1" x14ac:dyDescent="0.2">
      <c r="A24512" s="4"/>
    </row>
    <row r="24513" spans="1:1" x14ac:dyDescent="0.2">
      <c r="A24513" s="4"/>
    </row>
    <row r="24514" spans="1:1" x14ac:dyDescent="0.2">
      <c r="A24514" s="4"/>
    </row>
    <row r="24515" spans="1:1" x14ac:dyDescent="0.2">
      <c r="A24515" s="4"/>
    </row>
    <row r="24516" spans="1:1" x14ac:dyDescent="0.2">
      <c r="A24516" s="4"/>
    </row>
    <row r="24517" spans="1:1" x14ac:dyDescent="0.2">
      <c r="A24517" s="4"/>
    </row>
    <row r="24518" spans="1:1" x14ac:dyDescent="0.2">
      <c r="A24518" s="4"/>
    </row>
    <row r="24519" spans="1:1" x14ac:dyDescent="0.2">
      <c r="A24519" s="4"/>
    </row>
    <row r="24520" spans="1:1" x14ac:dyDescent="0.2">
      <c r="A24520" s="4"/>
    </row>
    <row r="24521" spans="1:1" x14ac:dyDescent="0.2">
      <c r="A24521" s="4"/>
    </row>
    <row r="24522" spans="1:1" x14ac:dyDescent="0.2">
      <c r="A24522" s="4"/>
    </row>
    <row r="24523" spans="1:1" x14ac:dyDescent="0.2">
      <c r="A24523" s="4"/>
    </row>
    <row r="24524" spans="1:1" x14ac:dyDescent="0.2">
      <c r="A24524" s="4"/>
    </row>
    <row r="24525" spans="1:1" x14ac:dyDescent="0.2">
      <c r="A24525" s="4"/>
    </row>
    <row r="24526" spans="1:1" x14ac:dyDescent="0.2">
      <c r="A24526" s="4"/>
    </row>
    <row r="24527" spans="1:1" x14ac:dyDescent="0.2">
      <c r="A24527" s="4"/>
    </row>
    <row r="24528" spans="1:1" x14ac:dyDescent="0.2">
      <c r="A24528" s="4"/>
    </row>
    <row r="24529" spans="1:1" x14ac:dyDescent="0.2">
      <c r="A24529" s="4"/>
    </row>
    <row r="24530" spans="1:1" x14ac:dyDescent="0.2">
      <c r="A24530" s="4"/>
    </row>
    <row r="24531" spans="1:1" x14ac:dyDescent="0.2">
      <c r="A24531" s="4"/>
    </row>
    <row r="24532" spans="1:1" x14ac:dyDescent="0.2">
      <c r="A24532" s="4"/>
    </row>
    <row r="24533" spans="1:1" x14ac:dyDescent="0.2">
      <c r="A24533" s="4"/>
    </row>
    <row r="24534" spans="1:1" x14ac:dyDescent="0.2">
      <c r="A24534" s="4"/>
    </row>
    <row r="24535" spans="1:1" x14ac:dyDescent="0.2">
      <c r="A24535" s="4"/>
    </row>
    <row r="24536" spans="1:1" x14ac:dyDescent="0.2">
      <c r="A24536" s="4"/>
    </row>
    <row r="24537" spans="1:1" x14ac:dyDescent="0.2">
      <c r="A24537" s="4"/>
    </row>
    <row r="24538" spans="1:1" x14ac:dyDescent="0.2">
      <c r="A24538" s="4"/>
    </row>
    <row r="24539" spans="1:1" x14ac:dyDescent="0.2">
      <c r="A24539" s="4"/>
    </row>
    <row r="24540" spans="1:1" x14ac:dyDescent="0.2">
      <c r="A24540" s="4"/>
    </row>
    <row r="24541" spans="1:1" x14ac:dyDescent="0.2">
      <c r="A24541" s="4"/>
    </row>
    <row r="24542" spans="1:1" x14ac:dyDescent="0.2">
      <c r="A24542" s="4"/>
    </row>
    <row r="24543" spans="1:1" x14ac:dyDescent="0.2">
      <c r="A24543" s="4"/>
    </row>
    <row r="24544" spans="1:1" x14ac:dyDescent="0.2">
      <c r="A24544" s="4"/>
    </row>
    <row r="24545" spans="1:1" x14ac:dyDescent="0.2">
      <c r="A24545" s="4"/>
    </row>
    <row r="24546" spans="1:1" x14ac:dyDescent="0.2">
      <c r="A24546" s="4"/>
    </row>
    <row r="24547" spans="1:1" x14ac:dyDescent="0.2">
      <c r="A24547" s="4"/>
    </row>
    <row r="24548" spans="1:1" x14ac:dyDescent="0.2">
      <c r="A24548" s="4"/>
    </row>
    <row r="24549" spans="1:1" x14ac:dyDescent="0.2">
      <c r="A24549" s="4"/>
    </row>
    <row r="24550" spans="1:1" x14ac:dyDescent="0.2">
      <c r="A24550" s="4"/>
    </row>
    <row r="24551" spans="1:1" x14ac:dyDescent="0.2">
      <c r="A24551" s="4"/>
    </row>
    <row r="24552" spans="1:1" x14ac:dyDescent="0.2">
      <c r="A24552" s="4"/>
    </row>
    <row r="24553" spans="1:1" x14ac:dyDescent="0.2">
      <c r="A24553" s="4"/>
    </row>
    <row r="24554" spans="1:1" x14ac:dyDescent="0.2">
      <c r="A24554" s="4"/>
    </row>
    <row r="24555" spans="1:1" x14ac:dyDescent="0.2">
      <c r="A24555" s="4"/>
    </row>
    <row r="24556" spans="1:1" x14ac:dyDescent="0.2">
      <c r="A24556" s="4"/>
    </row>
    <row r="24557" spans="1:1" x14ac:dyDescent="0.2">
      <c r="A24557" s="4"/>
    </row>
    <row r="24558" spans="1:1" x14ac:dyDescent="0.2">
      <c r="A24558" s="4"/>
    </row>
    <row r="24559" spans="1:1" x14ac:dyDescent="0.2">
      <c r="A24559" s="4"/>
    </row>
    <row r="24560" spans="1:1" x14ac:dyDescent="0.2">
      <c r="A24560" s="4"/>
    </row>
    <row r="24561" spans="1:1" x14ac:dyDescent="0.2">
      <c r="A24561" s="4"/>
    </row>
    <row r="24562" spans="1:1" x14ac:dyDescent="0.2">
      <c r="A24562" s="4"/>
    </row>
    <row r="24563" spans="1:1" x14ac:dyDescent="0.2">
      <c r="A24563" s="4"/>
    </row>
    <row r="24564" spans="1:1" x14ac:dyDescent="0.2">
      <c r="A24564" s="4"/>
    </row>
    <row r="24565" spans="1:1" x14ac:dyDescent="0.2">
      <c r="A24565" s="4"/>
    </row>
    <row r="24566" spans="1:1" x14ac:dyDescent="0.2">
      <c r="A24566" s="4"/>
    </row>
    <row r="24567" spans="1:1" x14ac:dyDescent="0.2">
      <c r="A24567" s="4"/>
    </row>
    <row r="24568" spans="1:1" x14ac:dyDescent="0.2">
      <c r="A24568" s="4"/>
    </row>
    <row r="24569" spans="1:1" x14ac:dyDescent="0.2">
      <c r="A24569" s="4"/>
    </row>
    <row r="24570" spans="1:1" x14ac:dyDescent="0.2">
      <c r="A24570" s="4"/>
    </row>
    <row r="24571" spans="1:1" x14ac:dyDescent="0.2">
      <c r="A24571" s="4"/>
    </row>
    <row r="24572" spans="1:1" x14ac:dyDescent="0.2">
      <c r="A24572" s="4"/>
    </row>
    <row r="24573" spans="1:1" x14ac:dyDescent="0.2">
      <c r="A24573" s="4"/>
    </row>
    <row r="24574" spans="1:1" x14ac:dyDescent="0.2">
      <c r="A24574" s="4"/>
    </row>
    <row r="24575" spans="1:1" x14ac:dyDescent="0.2">
      <c r="A24575" s="4"/>
    </row>
    <row r="24576" spans="1:1" x14ac:dyDescent="0.2">
      <c r="A24576" s="4"/>
    </row>
    <row r="24577" spans="1:1" x14ac:dyDescent="0.2">
      <c r="A24577" s="4"/>
    </row>
    <row r="24578" spans="1:1" x14ac:dyDescent="0.2">
      <c r="A24578" s="4"/>
    </row>
    <row r="24579" spans="1:1" x14ac:dyDescent="0.2">
      <c r="A24579" s="4"/>
    </row>
    <row r="24580" spans="1:1" x14ac:dyDescent="0.2">
      <c r="A24580" s="4"/>
    </row>
    <row r="24581" spans="1:1" x14ac:dyDescent="0.2">
      <c r="A24581" s="4"/>
    </row>
    <row r="24582" spans="1:1" x14ac:dyDescent="0.2">
      <c r="A24582" s="4"/>
    </row>
    <row r="24583" spans="1:1" x14ac:dyDescent="0.2">
      <c r="A24583" s="4"/>
    </row>
    <row r="24584" spans="1:1" x14ac:dyDescent="0.2">
      <c r="A24584" s="4"/>
    </row>
    <row r="24585" spans="1:1" x14ac:dyDescent="0.2">
      <c r="A24585" s="4"/>
    </row>
    <row r="24586" spans="1:1" x14ac:dyDescent="0.2">
      <c r="A24586" s="4"/>
    </row>
    <row r="24587" spans="1:1" x14ac:dyDescent="0.2">
      <c r="A24587" s="4"/>
    </row>
    <row r="24588" spans="1:1" x14ac:dyDescent="0.2">
      <c r="A24588" s="4"/>
    </row>
    <row r="24589" spans="1:1" x14ac:dyDescent="0.2">
      <c r="A24589" s="4"/>
    </row>
    <row r="24590" spans="1:1" x14ac:dyDescent="0.2">
      <c r="A24590" s="4"/>
    </row>
    <row r="24591" spans="1:1" x14ac:dyDescent="0.2">
      <c r="A24591" s="4"/>
    </row>
    <row r="24592" spans="1:1" x14ac:dyDescent="0.2">
      <c r="A24592" s="4"/>
    </row>
    <row r="24593" spans="1:1" x14ac:dyDescent="0.2">
      <c r="A24593" s="4"/>
    </row>
    <row r="24594" spans="1:1" x14ac:dyDescent="0.2">
      <c r="A24594" s="4"/>
    </row>
    <row r="24595" spans="1:1" x14ac:dyDescent="0.2">
      <c r="A24595" s="4"/>
    </row>
    <row r="24596" spans="1:1" x14ac:dyDescent="0.2">
      <c r="A24596" s="4"/>
    </row>
    <row r="24597" spans="1:1" x14ac:dyDescent="0.2">
      <c r="A24597" s="4"/>
    </row>
    <row r="24598" spans="1:1" x14ac:dyDescent="0.2">
      <c r="A24598" s="4"/>
    </row>
    <row r="24599" spans="1:1" x14ac:dyDescent="0.2">
      <c r="A24599" s="4"/>
    </row>
    <row r="24600" spans="1:1" x14ac:dyDescent="0.2">
      <c r="A24600" s="4"/>
    </row>
    <row r="24601" spans="1:1" x14ac:dyDescent="0.2">
      <c r="A24601" s="4"/>
    </row>
    <row r="24602" spans="1:1" x14ac:dyDescent="0.2">
      <c r="A24602" s="4"/>
    </row>
    <row r="24603" spans="1:1" x14ac:dyDescent="0.2">
      <c r="A24603" s="4"/>
    </row>
    <row r="24604" spans="1:1" x14ac:dyDescent="0.2">
      <c r="A24604" s="4"/>
    </row>
    <row r="24605" spans="1:1" x14ac:dyDescent="0.2">
      <c r="A24605" s="4"/>
    </row>
    <row r="24606" spans="1:1" x14ac:dyDescent="0.2">
      <c r="A24606" s="4"/>
    </row>
    <row r="24607" spans="1:1" x14ac:dyDescent="0.2">
      <c r="A24607" s="4"/>
    </row>
    <row r="24608" spans="1:1" x14ac:dyDescent="0.2">
      <c r="A24608" s="4"/>
    </row>
    <row r="24609" spans="1:1" x14ac:dyDescent="0.2">
      <c r="A24609" s="4"/>
    </row>
    <row r="24610" spans="1:1" x14ac:dyDescent="0.2">
      <c r="A24610" s="4"/>
    </row>
    <row r="24611" spans="1:1" x14ac:dyDescent="0.2">
      <c r="A24611" s="4"/>
    </row>
    <row r="24612" spans="1:1" x14ac:dyDescent="0.2">
      <c r="A24612" s="4"/>
    </row>
    <row r="24613" spans="1:1" x14ac:dyDescent="0.2">
      <c r="A24613" s="4"/>
    </row>
    <row r="24614" spans="1:1" x14ac:dyDescent="0.2">
      <c r="A24614" s="4"/>
    </row>
    <row r="24615" spans="1:1" x14ac:dyDescent="0.2">
      <c r="A24615" s="4"/>
    </row>
    <row r="24616" spans="1:1" x14ac:dyDescent="0.2">
      <c r="A24616" s="4"/>
    </row>
    <row r="24617" spans="1:1" x14ac:dyDescent="0.2">
      <c r="A24617" s="4"/>
    </row>
    <row r="24618" spans="1:1" x14ac:dyDescent="0.2">
      <c r="A24618" s="4"/>
    </row>
    <row r="24619" spans="1:1" x14ac:dyDescent="0.2">
      <c r="A24619" s="4"/>
    </row>
    <row r="24620" spans="1:1" x14ac:dyDescent="0.2">
      <c r="A24620" s="4"/>
    </row>
    <row r="24621" spans="1:1" x14ac:dyDescent="0.2">
      <c r="A24621" s="4"/>
    </row>
    <row r="24622" spans="1:1" x14ac:dyDescent="0.2">
      <c r="A24622" s="4"/>
    </row>
    <row r="24623" spans="1:1" x14ac:dyDescent="0.2">
      <c r="A24623" s="4"/>
    </row>
    <row r="24624" spans="1:1" x14ac:dyDescent="0.2">
      <c r="A24624" s="4"/>
    </row>
    <row r="24625" spans="1:1" x14ac:dyDescent="0.2">
      <c r="A24625" s="4"/>
    </row>
    <row r="24626" spans="1:1" x14ac:dyDescent="0.2">
      <c r="A24626" s="4"/>
    </row>
    <row r="24627" spans="1:1" x14ac:dyDescent="0.2">
      <c r="A24627" s="4"/>
    </row>
    <row r="24628" spans="1:1" x14ac:dyDescent="0.2">
      <c r="A24628" s="4"/>
    </row>
    <row r="24629" spans="1:1" x14ac:dyDescent="0.2">
      <c r="A24629" s="4"/>
    </row>
    <row r="24630" spans="1:1" x14ac:dyDescent="0.2">
      <c r="A24630" s="4"/>
    </row>
    <row r="24631" spans="1:1" x14ac:dyDescent="0.2">
      <c r="A24631" s="4"/>
    </row>
    <row r="24632" spans="1:1" x14ac:dyDescent="0.2">
      <c r="A24632" s="4"/>
    </row>
    <row r="24633" spans="1:1" x14ac:dyDescent="0.2">
      <c r="A24633" s="4"/>
    </row>
    <row r="24634" spans="1:1" x14ac:dyDescent="0.2">
      <c r="A24634" s="4"/>
    </row>
    <row r="24635" spans="1:1" x14ac:dyDescent="0.2">
      <c r="A24635" s="4"/>
    </row>
    <row r="24636" spans="1:1" x14ac:dyDescent="0.2">
      <c r="A24636" s="4"/>
    </row>
    <row r="24637" spans="1:1" x14ac:dyDescent="0.2">
      <c r="A24637" s="4"/>
    </row>
    <row r="24638" spans="1:1" x14ac:dyDescent="0.2">
      <c r="A24638" s="4"/>
    </row>
    <row r="24639" spans="1:1" x14ac:dyDescent="0.2">
      <c r="A24639" s="4"/>
    </row>
    <row r="24640" spans="1:1" x14ac:dyDescent="0.2">
      <c r="A24640" s="4"/>
    </row>
    <row r="24641" spans="1:1" x14ac:dyDescent="0.2">
      <c r="A24641" s="4"/>
    </row>
    <row r="24642" spans="1:1" x14ac:dyDescent="0.2">
      <c r="A24642" s="4"/>
    </row>
    <row r="24643" spans="1:1" x14ac:dyDescent="0.2">
      <c r="A24643" s="4"/>
    </row>
    <row r="24644" spans="1:1" x14ac:dyDescent="0.2">
      <c r="A24644" s="4"/>
    </row>
    <row r="24645" spans="1:1" x14ac:dyDescent="0.2">
      <c r="A24645" s="4"/>
    </row>
    <row r="24646" spans="1:1" x14ac:dyDescent="0.2">
      <c r="A24646" s="4"/>
    </row>
    <row r="24647" spans="1:1" x14ac:dyDescent="0.2">
      <c r="A24647" s="4"/>
    </row>
    <row r="24648" spans="1:1" x14ac:dyDescent="0.2">
      <c r="A24648" s="4"/>
    </row>
    <row r="24649" spans="1:1" x14ac:dyDescent="0.2">
      <c r="A24649" s="4"/>
    </row>
    <row r="24650" spans="1:1" x14ac:dyDescent="0.2">
      <c r="A24650" s="4"/>
    </row>
    <row r="24651" spans="1:1" x14ac:dyDescent="0.2">
      <c r="A24651" s="4"/>
    </row>
    <row r="24652" spans="1:1" x14ac:dyDescent="0.2">
      <c r="A24652" s="4"/>
    </row>
    <row r="24653" spans="1:1" x14ac:dyDescent="0.2">
      <c r="A24653" s="4"/>
    </row>
    <row r="24654" spans="1:1" x14ac:dyDescent="0.2">
      <c r="A24654" s="4"/>
    </row>
    <row r="24655" spans="1:1" x14ac:dyDescent="0.2">
      <c r="A24655" s="4"/>
    </row>
    <row r="24656" spans="1:1" x14ac:dyDescent="0.2">
      <c r="A24656" s="4"/>
    </row>
    <row r="24657" spans="1:1" x14ac:dyDescent="0.2">
      <c r="A24657" s="4"/>
    </row>
    <row r="24658" spans="1:1" x14ac:dyDescent="0.2">
      <c r="A24658" s="4"/>
    </row>
    <row r="24659" spans="1:1" x14ac:dyDescent="0.2">
      <c r="A24659" s="4"/>
    </row>
    <row r="24660" spans="1:1" x14ac:dyDescent="0.2">
      <c r="A24660" s="4"/>
    </row>
    <row r="24661" spans="1:1" x14ac:dyDescent="0.2">
      <c r="A24661" s="4"/>
    </row>
    <row r="24662" spans="1:1" x14ac:dyDescent="0.2">
      <c r="A24662" s="4"/>
    </row>
    <row r="24663" spans="1:1" x14ac:dyDescent="0.2">
      <c r="A24663" s="4"/>
    </row>
    <row r="24664" spans="1:1" x14ac:dyDescent="0.2">
      <c r="A24664" s="4"/>
    </row>
    <row r="24665" spans="1:1" x14ac:dyDescent="0.2">
      <c r="A24665" s="4"/>
    </row>
    <row r="24666" spans="1:1" x14ac:dyDescent="0.2">
      <c r="A24666" s="4"/>
    </row>
    <row r="24667" spans="1:1" x14ac:dyDescent="0.2">
      <c r="A24667" s="4"/>
    </row>
    <row r="24668" spans="1:1" x14ac:dyDescent="0.2">
      <c r="A24668" s="4"/>
    </row>
    <row r="24669" spans="1:1" x14ac:dyDescent="0.2">
      <c r="A24669" s="4"/>
    </row>
    <row r="24670" spans="1:1" x14ac:dyDescent="0.2">
      <c r="A24670" s="4"/>
    </row>
    <row r="24671" spans="1:1" x14ac:dyDescent="0.2">
      <c r="A24671" s="4"/>
    </row>
    <row r="24672" spans="1:1" x14ac:dyDescent="0.2">
      <c r="A24672" s="4"/>
    </row>
    <row r="24673" spans="1:1" x14ac:dyDescent="0.2">
      <c r="A24673" s="4"/>
    </row>
    <row r="24674" spans="1:1" x14ac:dyDescent="0.2">
      <c r="A24674" s="4"/>
    </row>
    <row r="24675" spans="1:1" x14ac:dyDescent="0.2">
      <c r="A24675" s="4"/>
    </row>
    <row r="24676" spans="1:1" x14ac:dyDescent="0.2">
      <c r="A24676" s="4"/>
    </row>
    <row r="24677" spans="1:1" x14ac:dyDescent="0.2">
      <c r="A24677" s="4"/>
    </row>
    <row r="24678" spans="1:1" x14ac:dyDescent="0.2">
      <c r="A24678" s="4"/>
    </row>
    <row r="24679" spans="1:1" x14ac:dyDescent="0.2">
      <c r="A24679" s="4"/>
    </row>
    <row r="24680" spans="1:1" x14ac:dyDescent="0.2">
      <c r="A24680" s="4"/>
    </row>
    <row r="24681" spans="1:1" x14ac:dyDescent="0.2">
      <c r="A24681" s="4"/>
    </row>
    <row r="24682" spans="1:1" x14ac:dyDescent="0.2">
      <c r="A24682" s="4"/>
    </row>
    <row r="24683" spans="1:1" x14ac:dyDescent="0.2">
      <c r="A24683" s="4"/>
    </row>
    <row r="24684" spans="1:1" x14ac:dyDescent="0.2">
      <c r="A24684" s="4"/>
    </row>
    <row r="24685" spans="1:1" x14ac:dyDescent="0.2">
      <c r="A24685" s="4"/>
    </row>
    <row r="24686" spans="1:1" x14ac:dyDescent="0.2">
      <c r="A24686" s="4"/>
    </row>
    <row r="24687" spans="1:1" x14ac:dyDescent="0.2">
      <c r="A24687" s="4"/>
    </row>
    <row r="24688" spans="1:1" x14ac:dyDescent="0.2">
      <c r="A24688" s="4"/>
    </row>
    <row r="24689" spans="1:1" x14ac:dyDescent="0.2">
      <c r="A24689" s="4"/>
    </row>
    <row r="24690" spans="1:1" x14ac:dyDescent="0.2">
      <c r="A24690" s="4"/>
    </row>
    <row r="24691" spans="1:1" x14ac:dyDescent="0.2">
      <c r="A24691" s="4"/>
    </row>
    <row r="24692" spans="1:1" x14ac:dyDescent="0.2">
      <c r="A24692" s="4"/>
    </row>
    <row r="24693" spans="1:1" x14ac:dyDescent="0.2">
      <c r="A24693" s="4"/>
    </row>
    <row r="24694" spans="1:1" x14ac:dyDescent="0.2">
      <c r="A24694" s="4"/>
    </row>
    <row r="24695" spans="1:1" x14ac:dyDescent="0.2">
      <c r="A24695" s="4"/>
    </row>
    <row r="24696" spans="1:1" x14ac:dyDescent="0.2">
      <c r="A24696" s="4"/>
    </row>
    <row r="24697" spans="1:1" x14ac:dyDescent="0.2">
      <c r="A24697" s="4"/>
    </row>
    <row r="24698" spans="1:1" x14ac:dyDescent="0.2">
      <c r="A24698" s="4"/>
    </row>
    <row r="24699" spans="1:1" x14ac:dyDescent="0.2">
      <c r="A24699" s="4"/>
    </row>
    <row r="24700" spans="1:1" x14ac:dyDescent="0.2">
      <c r="A24700" s="4"/>
    </row>
    <row r="24701" spans="1:1" x14ac:dyDescent="0.2">
      <c r="A24701" s="4"/>
    </row>
    <row r="24702" spans="1:1" x14ac:dyDescent="0.2">
      <c r="A24702" s="4"/>
    </row>
    <row r="24703" spans="1:1" x14ac:dyDescent="0.2">
      <c r="A24703" s="4"/>
    </row>
    <row r="24704" spans="1:1" x14ac:dyDescent="0.2">
      <c r="A24704" s="4"/>
    </row>
    <row r="24705" spans="1:1" x14ac:dyDescent="0.2">
      <c r="A24705" s="4"/>
    </row>
    <row r="24706" spans="1:1" x14ac:dyDescent="0.2">
      <c r="A24706" s="4"/>
    </row>
    <row r="24707" spans="1:1" x14ac:dyDescent="0.2">
      <c r="A24707" s="4"/>
    </row>
    <row r="24708" spans="1:1" x14ac:dyDescent="0.2">
      <c r="A24708" s="4"/>
    </row>
    <row r="24709" spans="1:1" x14ac:dyDescent="0.2">
      <c r="A24709" s="4"/>
    </row>
    <row r="24710" spans="1:1" x14ac:dyDescent="0.2">
      <c r="A24710" s="4"/>
    </row>
    <row r="24711" spans="1:1" x14ac:dyDescent="0.2">
      <c r="A24711" s="4"/>
    </row>
    <row r="24712" spans="1:1" x14ac:dyDescent="0.2">
      <c r="A24712" s="4"/>
    </row>
    <row r="24713" spans="1:1" x14ac:dyDescent="0.2">
      <c r="A24713" s="4"/>
    </row>
    <row r="24714" spans="1:1" x14ac:dyDescent="0.2">
      <c r="A24714" s="4"/>
    </row>
    <row r="24715" spans="1:1" x14ac:dyDescent="0.2">
      <c r="A24715" s="4"/>
    </row>
    <row r="24716" spans="1:1" x14ac:dyDescent="0.2">
      <c r="A24716" s="4"/>
    </row>
    <row r="24717" spans="1:1" x14ac:dyDescent="0.2">
      <c r="A24717" s="4"/>
    </row>
    <row r="24718" spans="1:1" x14ac:dyDescent="0.2">
      <c r="A24718" s="4"/>
    </row>
    <row r="24719" spans="1:1" x14ac:dyDescent="0.2">
      <c r="A24719" s="4"/>
    </row>
    <row r="24720" spans="1:1" x14ac:dyDescent="0.2">
      <c r="A24720" s="4"/>
    </row>
    <row r="24721" spans="1:1" x14ac:dyDescent="0.2">
      <c r="A24721" s="4"/>
    </row>
    <row r="24722" spans="1:1" x14ac:dyDescent="0.2">
      <c r="A24722" s="4"/>
    </row>
    <row r="24723" spans="1:1" x14ac:dyDescent="0.2">
      <c r="A24723" s="4"/>
    </row>
    <row r="24724" spans="1:1" x14ac:dyDescent="0.2">
      <c r="A24724" s="4"/>
    </row>
    <row r="24725" spans="1:1" x14ac:dyDescent="0.2">
      <c r="A24725" s="4"/>
    </row>
    <row r="24726" spans="1:1" x14ac:dyDescent="0.2">
      <c r="A24726" s="4"/>
    </row>
    <row r="24727" spans="1:1" x14ac:dyDescent="0.2">
      <c r="A24727" s="4"/>
    </row>
    <row r="24728" spans="1:1" x14ac:dyDescent="0.2">
      <c r="A24728" s="4"/>
    </row>
    <row r="24729" spans="1:1" x14ac:dyDescent="0.2">
      <c r="A24729" s="4"/>
    </row>
    <row r="24730" spans="1:1" x14ac:dyDescent="0.2">
      <c r="A24730" s="4"/>
    </row>
    <row r="24731" spans="1:1" x14ac:dyDescent="0.2">
      <c r="A24731" s="4"/>
    </row>
    <row r="24732" spans="1:1" x14ac:dyDescent="0.2">
      <c r="A24732" s="4"/>
    </row>
    <row r="24733" spans="1:1" x14ac:dyDescent="0.2">
      <c r="A24733" s="4"/>
    </row>
    <row r="24734" spans="1:1" x14ac:dyDescent="0.2">
      <c r="A24734" s="4"/>
    </row>
    <row r="24735" spans="1:1" x14ac:dyDescent="0.2">
      <c r="A24735" s="4"/>
    </row>
    <row r="24736" spans="1:1" x14ac:dyDescent="0.2">
      <c r="A24736" s="4"/>
    </row>
    <row r="24737" spans="1:1" x14ac:dyDescent="0.2">
      <c r="A24737" s="4"/>
    </row>
    <row r="24738" spans="1:1" x14ac:dyDescent="0.2">
      <c r="A24738" s="4"/>
    </row>
    <row r="24739" spans="1:1" x14ac:dyDescent="0.2">
      <c r="A24739" s="4"/>
    </row>
    <row r="24740" spans="1:1" x14ac:dyDescent="0.2">
      <c r="A24740" s="4"/>
    </row>
    <row r="24741" spans="1:1" x14ac:dyDescent="0.2">
      <c r="A24741" s="4"/>
    </row>
    <row r="24742" spans="1:1" x14ac:dyDescent="0.2">
      <c r="A24742" s="4"/>
    </row>
    <row r="24743" spans="1:1" x14ac:dyDescent="0.2">
      <c r="A24743" s="4"/>
    </row>
    <row r="24744" spans="1:1" x14ac:dyDescent="0.2">
      <c r="A24744" s="4"/>
    </row>
    <row r="24745" spans="1:1" x14ac:dyDescent="0.2">
      <c r="A24745" s="4"/>
    </row>
    <row r="24746" spans="1:1" x14ac:dyDescent="0.2">
      <c r="A24746" s="4"/>
    </row>
    <row r="24747" spans="1:1" x14ac:dyDescent="0.2">
      <c r="A24747" s="4"/>
    </row>
    <row r="24748" spans="1:1" x14ac:dyDescent="0.2">
      <c r="A24748" s="4"/>
    </row>
    <row r="24749" spans="1:1" x14ac:dyDescent="0.2">
      <c r="A24749" s="4"/>
    </row>
    <row r="24750" spans="1:1" x14ac:dyDescent="0.2">
      <c r="A24750" s="4"/>
    </row>
    <row r="24751" spans="1:1" x14ac:dyDescent="0.2">
      <c r="A24751" s="4"/>
    </row>
    <row r="24752" spans="1:1" x14ac:dyDescent="0.2">
      <c r="A24752" s="4"/>
    </row>
    <row r="24753" spans="1:1" x14ac:dyDescent="0.2">
      <c r="A24753" s="4"/>
    </row>
    <row r="24754" spans="1:1" x14ac:dyDescent="0.2">
      <c r="A24754" s="4"/>
    </row>
    <row r="24755" spans="1:1" x14ac:dyDescent="0.2">
      <c r="A24755" s="4"/>
    </row>
    <row r="24756" spans="1:1" x14ac:dyDescent="0.2">
      <c r="A24756" s="4"/>
    </row>
    <row r="24757" spans="1:1" x14ac:dyDescent="0.2">
      <c r="A24757" s="4"/>
    </row>
    <row r="24758" spans="1:1" x14ac:dyDescent="0.2">
      <c r="A24758" s="4"/>
    </row>
    <row r="24759" spans="1:1" x14ac:dyDescent="0.2">
      <c r="A24759" s="4"/>
    </row>
    <row r="24760" spans="1:1" x14ac:dyDescent="0.2">
      <c r="A24760" s="4"/>
    </row>
    <row r="24761" spans="1:1" x14ac:dyDescent="0.2">
      <c r="A24761" s="4"/>
    </row>
    <row r="24762" spans="1:1" x14ac:dyDescent="0.2">
      <c r="A24762" s="4"/>
    </row>
    <row r="24763" spans="1:1" x14ac:dyDescent="0.2">
      <c r="A24763" s="4"/>
    </row>
    <row r="24764" spans="1:1" x14ac:dyDescent="0.2">
      <c r="A24764" s="4"/>
    </row>
    <row r="24765" spans="1:1" x14ac:dyDescent="0.2">
      <c r="A24765" s="4"/>
    </row>
    <row r="24766" spans="1:1" x14ac:dyDescent="0.2">
      <c r="A24766" s="4"/>
    </row>
    <row r="24767" spans="1:1" x14ac:dyDescent="0.2">
      <c r="A24767" s="4"/>
    </row>
    <row r="24768" spans="1:1" x14ac:dyDescent="0.2">
      <c r="A24768" s="4"/>
    </row>
    <row r="24769" spans="1:1" x14ac:dyDescent="0.2">
      <c r="A24769" s="4"/>
    </row>
    <row r="24770" spans="1:1" x14ac:dyDescent="0.2">
      <c r="A24770" s="4"/>
    </row>
    <row r="24771" spans="1:1" x14ac:dyDescent="0.2">
      <c r="A24771" s="4"/>
    </row>
    <row r="24772" spans="1:1" x14ac:dyDescent="0.2">
      <c r="A24772" s="4"/>
    </row>
    <row r="24773" spans="1:1" x14ac:dyDescent="0.2">
      <c r="A24773" s="4"/>
    </row>
    <row r="24774" spans="1:1" x14ac:dyDescent="0.2">
      <c r="A24774" s="4"/>
    </row>
    <row r="24775" spans="1:1" x14ac:dyDescent="0.2">
      <c r="A24775" s="4"/>
    </row>
    <row r="24776" spans="1:1" x14ac:dyDescent="0.2">
      <c r="A24776" s="4"/>
    </row>
    <row r="24777" spans="1:1" x14ac:dyDescent="0.2">
      <c r="A24777" s="4"/>
    </row>
    <row r="24778" spans="1:1" x14ac:dyDescent="0.2">
      <c r="A24778" s="4"/>
    </row>
    <row r="24779" spans="1:1" x14ac:dyDescent="0.2">
      <c r="A24779" s="4"/>
    </row>
    <row r="24780" spans="1:1" x14ac:dyDescent="0.2">
      <c r="A24780" s="4"/>
    </row>
    <row r="24781" spans="1:1" x14ac:dyDescent="0.2">
      <c r="A24781" s="4"/>
    </row>
    <row r="24782" spans="1:1" x14ac:dyDescent="0.2">
      <c r="A24782" s="4"/>
    </row>
    <row r="24783" spans="1:1" x14ac:dyDescent="0.2">
      <c r="A24783" s="4"/>
    </row>
    <row r="24784" spans="1:1" x14ac:dyDescent="0.2">
      <c r="A24784" s="4"/>
    </row>
    <row r="24785" spans="1:1" x14ac:dyDescent="0.2">
      <c r="A24785" s="4"/>
    </row>
    <row r="24786" spans="1:1" x14ac:dyDescent="0.2">
      <c r="A24786" s="4"/>
    </row>
    <row r="24787" spans="1:1" x14ac:dyDescent="0.2">
      <c r="A24787" s="4"/>
    </row>
    <row r="24788" spans="1:1" x14ac:dyDescent="0.2">
      <c r="A24788" s="4"/>
    </row>
    <row r="24789" spans="1:1" x14ac:dyDescent="0.2">
      <c r="A24789" s="4"/>
    </row>
    <row r="24790" spans="1:1" x14ac:dyDescent="0.2">
      <c r="A24790" s="4"/>
    </row>
    <row r="24791" spans="1:1" x14ac:dyDescent="0.2">
      <c r="A24791" s="4"/>
    </row>
    <row r="24792" spans="1:1" x14ac:dyDescent="0.2">
      <c r="A24792" s="4"/>
    </row>
    <row r="24793" spans="1:1" x14ac:dyDescent="0.2">
      <c r="A24793" s="4"/>
    </row>
    <row r="24794" spans="1:1" x14ac:dyDescent="0.2">
      <c r="A24794" s="4"/>
    </row>
    <row r="24795" spans="1:1" x14ac:dyDescent="0.2">
      <c r="A24795" s="4"/>
    </row>
    <row r="24796" spans="1:1" x14ac:dyDescent="0.2">
      <c r="A24796" s="4"/>
    </row>
    <row r="24797" spans="1:1" x14ac:dyDescent="0.2">
      <c r="A24797" s="4"/>
    </row>
    <row r="24798" spans="1:1" x14ac:dyDescent="0.2">
      <c r="A24798" s="4"/>
    </row>
    <row r="24799" spans="1:1" x14ac:dyDescent="0.2">
      <c r="A24799" s="4"/>
    </row>
    <row r="24800" spans="1:1" x14ac:dyDescent="0.2">
      <c r="A24800" s="4"/>
    </row>
    <row r="24801" spans="1:1" x14ac:dyDescent="0.2">
      <c r="A24801" s="4"/>
    </row>
    <row r="24802" spans="1:1" x14ac:dyDescent="0.2">
      <c r="A24802" s="4"/>
    </row>
    <row r="24803" spans="1:1" x14ac:dyDescent="0.2">
      <c r="A24803" s="4"/>
    </row>
    <row r="24804" spans="1:1" x14ac:dyDescent="0.2">
      <c r="A24804" s="4"/>
    </row>
    <row r="24805" spans="1:1" x14ac:dyDescent="0.2">
      <c r="A24805" s="4"/>
    </row>
    <row r="24806" spans="1:1" x14ac:dyDescent="0.2">
      <c r="A24806" s="4"/>
    </row>
    <row r="24807" spans="1:1" x14ac:dyDescent="0.2">
      <c r="A24807" s="4"/>
    </row>
    <row r="24808" spans="1:1" x14ac:dyDescent="0.2">
      <c r="A24808" s="4"/>
    </row>
    <row r="24809" spans="1:1" x14ac:dyDescent="0.2">
      <c r="A24809" s="4"/>
    </row>
    <row r="24810" spans="1:1" x14ac:dyDescent="0.2">
      <c r="A24810" s="4"/>
    </row>
    <row r="24811" spans="1:1" x14ac:dyDescent="0.2">
      <c r="A24811" s="4"/>
    </row>
    <row r="24812" spans="1:1" x14ac:dyDescent="0.2">
      <c r="A24812" s="4"/>
    </row>
    <row r="24813" spans="1:1" x14ac:dyDescent="0.2">
      <c r="A24813" s="4"/>
    </row>
    <row r="24814" spans="1:1" x14ac:dyDescent="0.2">
      <c r="A24814" s="4"/>
    </row>
    <row r="24815" spans="1:1" x14ac:dyDescent="0.2">
      <c r="A24815" s="4"/>
    </row>
    <row r="24816" spans="1:1" x14ac:dyDescent="0.2">
      <c r="A24816" s="4"/>
    </row>
    <row r="24817" spans="1:1" x14ac:dyDescent="0.2">
      <c r="A24817" s="4"/>
    </row>
    <row r="24818" spans="1:1" x14ac:dyDescent="0.2">
      <c r="A24818" s="4"/>
    </row>
    <row r="24819" spans="1:1" x14ac:dyDescent="0.2">
      <c r="A24819" s="4"/>
    </row>
    <row r="24820" spans="1:1" x14ac:dyDescent="0.2">
      <c r="A24820" s="4"/>
    </row>
    <row r="24821" spans="1:1" x14ac:dyDescent="0.2">
      <c r="A24821" s="4"/>
    </row>
    <row r="24822" spans="1:1" x14ac:dyDescent="0.2">
      <c r="A24822" s="4"/>
    </row>
    <row r="24823" spans="1:1" x14ac:dyDescent="0.2">
      <c r="A24823" s="4"/>
    </row>
    <row r="24824" spans="1:1" x14ac:dyDescent="0.2">
      <c r="A24824" s="4"/>
    </row>
    <row r="24825" spans="1:1" x14ac:dyDescent="0.2">
      <c r="A24825" s="4"/>
    </row>
    <row r="24826" spans="1:1" x14ac:dyDescent="0.2">
      <c r="A24826" s="4"/>
    </row>
    <row r="24827" spans="1:1" x14ac:dyDescent="0.2">
      <c r="A24827" s="4"/>
    </row>
    <row r="24828" spans="1:1" x14ac:dyDescent="0.2">
      <c r="A24828" s="4"/>
    </row>
    <row r="24829" spans="1:1" x14ac:dyDescent="0.2">
      <c r="A24829" s="4"/>
    </row>
    <row r="24830" spans="1:1" x14ac:dyDescent="0.2">
      <c r="A24830" s="4"/>
    </row>
    <row r="24831" spans="1:1" x14ac:dyDescent="0.2">
      <c r="A24831" s="4"/>
    </row>
    <row r="24832" spans="1:1" x14ac:dyDescent="0.2">
      <c r="A24832" s="4"/>
    </row>
    <row r="24833" spans="1:1" x14ac:dyDescent="0.2">
      <c r="A24833" s="4"/>
    </row>
    <row r="24834" spans="1:1" x14ac:dyDescent="0.2">
      <c r="A24834" s="4"/>
    </row>
    <row r="24835" spans="1:1" x14ac:dyDescent="0.2">
      <c r="A24835" s="4"/>
    </row>
    <row r="24836" spans="1:1" x14ac:dyDescent="0.2">
      <c r="A24836" s="4"/>
    </row>
    <row r="24837" spans="1:1" x14ac:dyDescent="0.2">
      <c r="A24837" s="4"/>
    </row>
    <row r="24838" spans="1:1" x14ac:dyDescent="0.2">
      <c r="A24838" s="4"/>
    </row>
    <row r="24839" spans="1:1" x14ac:dyDescent="0.2">
      <c r="A24839" s="4"/>
    </row>
    <row r="24840" spans="1:1" x14ac:dyDescent="0.2">
      <c r="A24840" s="4"/>
    </row>
    <row r="24841" spans="1:1" x14ac:dyDescent="0.2">
      <c r="A24841" s="4"/>
    </row>
    <row r="24842" spans="1:1" x14ac:dyDescent="0.2">
      <c r="A24842" s="4"/>
    </row>
    <row r="24843" spans="1:1" x14ac:dyDescent="0.2">
      <c r="A24843" s="4"/>
    </row>
    <row r="24844" spans="1:1" x14ac:dyDescent="0.2">
      <c r="A24844" s="4"/>
    </row>
    <row r="24845" spans="1:1" x14ac:dyDescent="0.2">
      <c r="A24845" s="4"/>
    </row>
    <row r="24846" spans="1:1" x14ac:dyDescent="0.2">
      <c r="A24846" s="4"/>
    </row>
    <row r="24847" spans="1:1" x14ac:dyDescent="0.2">
      <c r="A24847" s="4"/>
    </row>
    <row r="24848" spans="1:1" x14ac:dyDescent="0.2">
      <c r="A24848" s="4"/>
    </row>
    <row r="24849" spans="1:1" x14ac:dyDescent="0.2">
      <c r="A24849" s="4"/>
    </row>
    <row r="24850" spans="1:1" x14ac:dyDescent="0.2">
      <c r="A24850" s="4"/>
    </row>
    <row r="24851" spans="1:1" x14ac:dyDescent="0.2">
      <c r="A24851" s="4"/>
    </row>
    <row r="24852" spans="1:1" x14ac:dyDescent="0.2">
      <c r="A24852" s="4"/>
    </row>
    <row r="24853" spans="1:1" x14ac:dyDescent="0.2">
      <c r="A24853" s="4"/>
    </row>
    <row r="24854" spans="1:1" x14ac:dyDescent="0.2">
      <c r="A24854" s="4"/>
    </row>
    <row r="24855" spans="1:1" x14ac:dyDescent="0.2">
      <c r="A24855" s="4"/>
    </row>
    <row r="24856" spans="1:1" x14ac:dyDescent="0.2">
      <c r="A24856" s="4"/>
    </row>
    <row r="24857" spans="1:1" x14ac:dyDescent="0.2">
      <c r="A24857" s="4"/>
    </row>
    <row r="24858" spans="1:1" x14ac:dyDescent="0.2">
      <c r="A24858" s="4"/>
    </row>
    <row r="24859" spans="1:1" x14ac:dyDescent="0.2">
      <c r="A24859" s="4"/>
    </row>
    <row r="24860" spans="1:1" x14ac:dyDescent="0.2">
      <c r="A24860" s="4"/>
    </row>
    <row r="24861" spans="1:1" x14ac:dyDescent="0.2">
      <c r="A24861" s="4"/>
    </row>
    <row r="24862" spans="1:1" x14ac:dyDescent="0.2">
      <c r="A24862" s="4"/>
    </row>
    <row r="24863" spans="1:1" x14ac:dyDescent="0.2">
      <c r="A24863" s="4"/>
    </row>
    <row r="24864" spans="1:1" x14ac:dyDescent="0.2">
      <c r="A24864" s="4"/>
    </row>
    <row r="24865" spans="1:1" x14ac:dyDescent="0.2">
      <c r="A24865" s="4"/>
    </row>
    <row r="24866" spans="1:1" x14ac:dyDescent="0.2">
      <c r="A24866" s="4"/>
    </row>
    <row r="24867" spans="1:1" x14ac:dyDescent="0.2">
      <c r="A24867" s="4"/>
    </row>
    <row r="24868" spans="1:1" x14ac:dyDescent="0.2">
      <c r="A24868" s="4"/>
    </row>
    <row r="24869" spans="1:1" x14ac:dyDescent="0.2">
      <c r="A24869" s="4"/>
    </row>
    <row r="24870" spans="1:1" x14ac:dyDescent="0.2">
      <c r="A24870" s="4"/>
    </row>
    <row r="24871" spans="1:1" x14ac:dyDescent="0.2">
      <c r="A24871" s="4"/>
    </row>
    <row r="24872" spans="1:1" x14ac:dyDescent="0.2">
      <c r="A24872" s="4"/>
    </row>
    <row r="24873" spans="1:1" x14ac:dyDescent="0.2">
      <c r="A24873" s="4"/>
    </row>
    <row r="24874" spans="1:1" x14ac:dyDescent="0.2">
      <c r="A24874" s="4"/>
    </row>
    <row r="24875" spans="1:1" x14ac:dyDescent="0.2">
      <c r="A24875" s="4"/>
    </row>
    <row r="24876" spans="1:1" x14ac:dyDescent="0.2">
      <c r="A24876" s="4"/>
    </row>
    <row r="24877" spans="1:1" x14ac:dyDescent="0.2">
      <c r="A24877" s="4"/>
    </row>
    <row r="24878" spans="1:1" x14ac:dyDescent="0.2">
      <c r="A24878" s="4"/>
    </row>
    <row r="24879" spans="1:1" x14ac:dyDescent="0.2">
      <c r="A24879" s="4"/>
    </row>
    <row r="24880" spans="1:1" x14ac:dyDescent="0.2">
      <c r="A24880" s="4"/>
    </row>
    <row r="24881" spans="1:1" x14ac:dyDescent="0.2">
      <c r="A24881" s="4"/>
    </row>
    <row r="24882" spans="1:1" x14ac:dyDescent="0.2">
      <c r="A24882" s="4"/>
    </row>
    <row r="24883" spans="1:1" x14ac:dyDescent="0.2">
      <c r="A24883" s="4"/>
    </row>
    <row r="24884" spans="1:1" x14ac:dyDescent="0.2">
      <c r="A24884" s="4"/>
    </row>
    <row r="24885" spans="1:1" x14ac:dyDescent="0.2">
      <c r="A24885" s="4"/>
    </row>
    <row r="24886" spans="1:1" x14ac:dyDescent="0.2">
      <c r="A24886" s="4"/>
    </row>
    <row r="24887" spans="1:1" x14ac:dyDescent="0.2">
      <c r="A24887" s="4"/>
    </row>
    <row r="24888" spans="1:1" x14ac:dyDescent="0.2">
      <c r="A24888" s="4"/>
    </row>
    <row r="24889" spans="1:1" x14ac:dyDescent="0.2">
      <c r="A24889" s="4"/>
    </row>
    <row r="24890" spans="1:1" x14ac:dyDescent="0.2">
      <c r="A24890" s="4"/>
    </row>
    <row r="24891" spans="1:1" x14ac:dyDescent="0.2">
      <c r="A24891" s="4"/>
    </row>
    <row r="24892" spans="1:1" x14ac:dyDescent="0.2">
      <c r="A24892" s="4"/>
    </row>
    <row r="24893" spans="1:1" x14ac:dyDescent="0.2">
      <c r="A24893" s="4"/>
    </row>
    <row r="24894" spans="1:1" x14ac:dyDescent="0.2">
      <c r="A24894" s="4"/>
    </row>
    <row r="24895" spans="1:1" x14ac:dyDescent="0.2">
      <c r="A24895" s="4"/>
    </row>
    <row r="24896" spans="1:1" x14ac:dyDescent="0.2">
      <c r="A24896" s="4"/>
    </row>
    <row r="24897" spans="1:1" x14ac:dyDescent="0.2">
      <c r="A24897" s="4"/>
    </row>
    <row r="24898" spans="1:1" x14ac:dyDescent="0.2">
      <c r="A24898" s="4"/>
    </row>
    <row r="24899" spans="1:1" x14ac:dyDescent="0.2">
      <c r="A24899" s="4"/>
    </row>
    <row r="24900" spans="1:1" x14ac:dyDescent="0.2">
      <c r="A24900" s="4"/>
    </row>
    <row r="24901" spans="1:1" x14ac:dyDescent="0.2">
      <c r="A24901" s="4"/>
    </row>
    <row r="24902" spans="1:1" x14ac:dyDescent="0.2">
      <c r="A24902" s="4"/>
    </row>
    <row r="24903" spans="1:1" x14ac:dyDescent="0.2">
      <c r="A24903" s="4"/>
    </row>
    <row r="24904" spans="1:1" x14ac:dyDescent="0.2">
      <c r="A24904" s="4"/>
    </row>
    <row r="24905" spans="1:1" x14ac:dyDescent="0.2">
      <c r="A24905" s="4"/>
    </row>
    <row r="24906" spans="1:1" x14ac:dyDescent="0.2">
      <c r="A24906" s="4"/>
    </row>
    <row r="24907" spans="1:1" x14ac:dyDescent="0.2">
      <c r="A24907" s="4"/>
    </row>
    <row r="24908" spans="1:1" x14ac:dyDescent="0.2">
      <c r="A24908" s="4"/>
    </row>
    <row r="24909" spans="1:1" x14ac:dyDescent="0.2">
      <c r="A24909" s="4"/>
    </row>
    <row r="24910" spans="1:1" x14ac:dyDescent="0.2">
      <c r="A24910" s="4"/>
    </row>
    <row r="24911" spans="1:1" x14ac:dyDescent="0.2">
      <c r="A24911" s="4"/>
    </row>
    <row r="24912" spans="1:1" x14ac:dyDescent="0.2">
      <c r="A24912" s="4"/>
    </row>
    <row r="24913" spans="1:1" x14ac:dyDescent="0.2">
      <c r="A24913" s="4"/>
    </row>
    <row r="24914" spans="1:1" x14ac:dyDescent="0.2">
      <c r="A24914" s="4"/>
    </row>
    <row r="24915" spans="1:1" x14ac:dyDescent="0.2">
      <c r="A24915" s="4"/>
    </row>
    <row r="24916" spans="1:1" x14ac:dyDescent="0.2">
      <c r="A24916" s="4"/>
    </row>
    <row r="24917" spans="1:1" x14ac:dyDescent="0.2">
      <c r="A24917" s="4"/>
    </row>
    <row r="24918" spans="1:1" x14ac:dyDescent="0.2">
      <c r="A24918" s="4"/>
    </row>
    <row r="24919" spans="1:1" x14ac:dyDescent="0.2">
      <c r="A24919" s="4"/>
    </row>
    <row r="24920" spans="1:1" x14ac:dyDescent="0.2">
      <c r="A24920" s="4"/>
    </row>
    <row r="24921" spans="1:1" x14ac:dyDescent="0.2">
      <c r="A24921" s="4"/>
    </row>
    <row r="24922" spans="1:1" x14ac:dyDescent="0.2">
      <c r="A24922" s="4"/>
    </row>
    <row r="24923" spans="1:1" x14ac:dyDescent="0.2">
      <c r="A24923" s="4"/>
    </row>
    <row r="24924" spans="1:1" x14ac:dyDescent="0.2">
      <c r="A24924" s="4"/>
    </row>
    <row r="24925" spans="1:1" x14ac:dyDescent="0.2">
      <c r="A24925" s="4"/>
    </row>
    <row r="24926" spans="1:1" x14ac:dyDescent="0.2">
      <c r="A24926" s="4"/>
    </row>
    <row r="24927" spans="1:1" x14ac:dyDescent="0.2">
      <c r="A24927" s="4"/>
    </row>
    <row r="24928" spans="1:1" x14ac:dyDescent="0.2">
      <c r="A24928" s="4"/>
    </row>
    <row r="24929" spans="1:1" x14ac:dyDescent="0.2">
      <c r="A24929" s="4"/>
    </row>
    <row r="24930" spans="1:1" x14ac:dyDescent="0.2">
      <c r="A24930" s="4"/>
    </row>
    <row r="24931" spans="1:1" x14ac:dyDescent="0.2">
      <c r="A24931" s="4"/>
    </row>
    <row r="24932" spans="1:1" x14ac:dyDescent="0.2">
      <c r="A24932" s="4"/>
    </row>
    <row r="24933" spans="1:1" x14ac:dyDescent="0.2">
      <c r="A24933" s="4"/>
    </row>
    <row r="24934" spans="1:1" x14ac:dyDescent="0.2">
      <c r="A24934" s="4"/>
    </row>
    <row r="24935" spans="1:1" x14ac:dyDescent="0.2">
      <c r="A24935" s="4"/>
    </row>
    <row r="24936" spans="1:1" x14ac:dyDescent="0.2">
      <c r="A24936" s="4"/>
    </row>
    <row r="24937" spans="1:1" x14ac:dyDescent="0.2">
      <c r="A24937" s="4"/>
    </row>
    <row r="24938" spans="1:1" x14ac:dyDescent="0.2">
      <c r="A24938" s="4"/>
    </row>
    <row r="24939" spans="1:1" x14ac:dyDescent="0.2">
      <c r="A24939" s="4"/>
    </row>
    <row r="24940" spans="1:1" x14ac:dyDescent="0.2">
      <c r="A24940" s="4"/>
    </row>
    <row r="24941" spans="1:1" x14ac:dyDescent="0.2">
      <c r="A24941" s="4"/>
    </row>
    <row r="24942" spans="1:1" x14ac:dyDescent="0.2">
      <c r="A24942" s="4"/>
    </row>
    <row r="24943" spans="1:1" x14ac:dyDescent="0.2">
      <c r="A24943" s="4"/>
    </row>
    <row r="24944" spans="1:1" x14ac:dyDescent="0.2">
      <c r="A24944" s="4"/>
    </row>
    <row r="24945" spans="1:1" x14ac:dyDescent="0.2">
      <c r="A24945" s="4"/>
    </row>
    <row r="24946" spans="1:1" x14ac:dyDescent="0.2">
      <c r="A24946" s="4"/>
    </row>
    <row r="24947" spans="1:1" x14ac:dyDescent="0.2">
      <c r="A24947" s="4"/>
    </row>
    <row r="24948" spans="1:1" x14ac:dyDescent="0.2">
      <c r="A24948" s="4"/>
    </row>
    <row r="24949" spans="1:1" x14ac:dyDescent="0.2">
      <c r="A24949" s="4"/>
    </row>
    <row r="24950" spans="1:1" x14ac:dyDescent="0.2">
      <c r="A24950" s="4"/>
    </row>
    <row r="24951" spans="1:1" x14ac:dyDescent="0.2">
      <c r="A24951" s="4"/>
    </row>
    <row r="24952" spans="1:1" x14ac:dyDescent="0.2">
      <c r="A24952" s="4"/>
    </row>
    <row r="24953" spans="1:1" x14ac:dyDescent="0.2">
      <c r="A24953" s="4"/>
    </row>
    <row r="24954" spans="1:1" x14ac:dyDescent="0.2">
      <c r="A24954" s="4"/>
    </row>
    <row r="24955" spans="1:1" x14ac:dyDescent="0.2">
      <c r="A24955" s="4"/>
    </row>
    <row r="24956" spans="1:1" x14ac:dyDescent="0.2">
      <c r="A24956" s="4"/>
    </row>
    <row r="24957" spans="1:1" x14ac:dyDescent="0.2">
      <c r="A24957" s="4"/>
    </row>
    <row r="24958" spans="1:1" x14ac:dyDescent="0.2">
      <c r="A24958" s="4"/>
    </row>
    <row r="24959" spans="1:1" x14ac:dyDescent="0.2">
      <c r="A24959" s="4"/>
    </row>
    <row r="24960" spans="1:1" x14ac:dyDescent="0.2">
      <c r="A24960" s="4"/>
    </row>
    <row r="24961" spans="1:1" x14ac:dyDescent="0.2">
      <c r="A24961" s="4"/>
    </row>
    <row r="24962" spans="1:1" x14ac:dyDescent="0.2">
      <c r="A24962" s="4"/>
    </row>
    <row r="24963" spans="1:1" x14ac:dyDescent="0.2">
      <c r="A24963" s="4"/>
    </row>
    <row r="24964" spans="1:1" x14ac:dyDescent="0.2">
      <c r="A24964" s="4"/>
    </row>
    <row r="24965" spans="1:1" x14ac:dyDescent="0.2">
      <c r="A24965" s="4"/>
    </row>
    <row r="24966" spans="1:1" x14ac:dyDescent="0.2">
      <c r="A24966" s="4"/>
    </row>
    <row r="24967" spans="1:1" x14ac:dyDescent="0.2">
      <c r="A24967" s="4"/>
    </row>
    <row r="24968" spans="1:1" x14ac:dyDescent="0.2">
      <c r="A24968" s="4"/>
    </row>
    <row r="24969" spans="1:1" x14ac:dyDescent="0.2">
      <c r="A24969" s="4"/>
    </row>
    <row r="24970" spans="1:1" x14ac:dyDescent="0.2">
      <c r="A24970" s="4"/>
    </row>
    <row r="24971" spans="1:1" x14ac:dyDescent="0.2">
      <c r="A24971" s="4"/>
    </row>
    <row r="24972" spans="1:1" x14ac:dyDescent="0.2">
      <c r="A24972" s="4"/>
    </row>
    <row r="24973" spans="1:1" x14ac:dyDescent="0.2">
      <c r="A24973" s="4"/>
    </row>
    <row r="24974" spans="1:1" x14ac:dyDescent="0.2">
      <c r="A24974" s="4"/>
    </row>
    <row r="24975" spans="1:1" x14ac:dyDescent="0.2">
      <c r="A24975" s="4"/>
    </row>
    <row r="24976" spans="1:1" x14ac:dyDescent="0.2">
      <c r="A24976" s="4"/>
    </row>
    <row r="24977" spans="1:1" x14ac:dyDescent="0.2">
      <c r="A24977" s="4"/>
    </row>
    <row r="24978" spans="1:1" x14ac:dyDescent="0.2">
      <c r="A24978" s="4"/>
    </row>
    <row r="24979" spans="1:1" x14ac:dyDescent="0.2">
      <c r="A24979" s="4"/>
    </row>
    <row r="24980" spans="1:1" x14ac:dyDescent="0.2">
      <c r="A24980" s="4"/>
    </row>
    <row r="24981" spans="1:1" x14ac:dyDescent="0.2">
      <c r="A24981" s="4"/>
    </row>
    <row r="24982" spans="1:1" x14ac:dyDescent="0.2">
      <c r="A24982" s="4"/>
    </row>
    <row r="24983" spans="1:1" x14ac:dyDescent="0.2">
      <c r="A24983" s="4"/>
    </row>
    <row r="24984" spans="1:1" x14ac:dyDescent="0.2">
      <c r="A24984" s="4"/>
    </row>
    <row r="24985" spans="1:1" x14ac:dyDescent="0.2">
      <c r="A24985" s="4"/>
    </row>
    <row r="24986" spans="1:1" x14ac:dyDescent="0.2">
      <c r="A24986" s="4"/>
    </row>
    <row r="24987" spans="1:1" x14ac:dyDescent="0.2">
      <c r="A24987" s="4"/>
    </row>
    <row r="24988" spans="1:1" x14ac:dyDescent="0.2">
      <c r="A24988" s="4"/>
    </row>
    <row r="24989" spans="1:1" x14ac:dyDescent="0.2">
      <c r="A24989" s="4"/>
    </row>
    <row r="24990" spans="1:1" x14ac:dyDescent="0.2">
      <c r="A24990" s="4"/>
    </row>
    <row r="24991" spans="1:1" x14ac:dyDescent="0.2">
      <c r="A24991" s="4"/>
    </row>
    <row r="24992" spans="1:1" x14ac:dyDescent="0.2">
      <c r="A24992" s="4"/>
    </row>
    <row r="24993" spans="1:1" x14ac:dyDescent="0.2">
      <c r="A24993" s="4"/>
    </row>
    <row r="24994" spans="1:1" x14ac:dyDescent="0.2">
      <c r="A24994" s="4"/>
    </row>
    <row r="24995" spans="1:1" x14ac:dyDescent="0.2">
      <c r="A24995" s="4"/>
    </row>
    <row r="24996" spans="1:1" x14ac:dyDescent="0.2">
      <c r="A24996" s="4"/>
    </row>
    <row r="24997" spans="1:1" x14ac:dyDescent="0.2">
      <c r="A24997" s="4"/>
    </row>
    <row r="24998" spans="1:1" x14ac:dyDescent="0.2">
      <c r="A24998" s="4"/>
    </row>
    <row r="24999" spans="1:1" x14ac:dyDescent="0.2">
      <c r="A24999" s="4"/>
    </row>
    <row r="25000" spans="1:1" x14ac:dyDescent="0.2">
      <c r="A25000" s="4"/>
    </row>
    <row r="25001" spans="1:1" x14ac:dyDescent="0.2">
      <c r="A25001" s="4"/>
    </row>
    <row r="25002" spans="1:1" x14ac:dyDescent="0.2">
      <c r="A25002" s="4"/>
    </row>
    <row r="25003" spans="1:1" x14ac:dyDescent="0.2">
      <c r="A25003" s="4"/>
    </row>
    <row r="25004" spans="1:1" x14ac:dyDescent="0.2">
      <c r="A25004" s="4"/>
    </row>
    <row r="25005" spans="1:1" x14ac:dyDescent="0.2">
      <c r="A25005" s="4"/>
    </row>
    <row r="25006" spans="1:1" x14ac:dyDescent="0.2">
      <c r="A25006" s="4"/>
    </row>
    <row r="25007" spans="1:1" x14ac:dyDescent="0.2">
      <c r="A25007" s="4"/>
    </row>
    <row r="25008" spans="1:1" x14ac:dyDescent="0.2">
      <c r="A25008" s="4"/>
    </row>
    <row r="25009" spans="1:1" x14ac:dyDescent="0.2">
      <c r="A25009" s="4"/>
    </row>
    <row r="25010" spans="1:1" x14ac:dyDescent="0.2">
      <c r="A25010" s="4"/>
    </row>
    <row r="25011" spans="1:1" x14ac:dyDescent="0.2">
      <c r="A25011" s="4"/>
    </row>
    <row r="25012" spans="1:1" x14ac:dyDescent="0.2">
      <c r="A25012" s="4"/>
    </row>
    <row r="25013" spans="1:1" x14ac:dyDescent="0.2">
      <c r="A25013" s="4"/>
    </row>
    <row r="25014" spans="1:1" x14ac:dyDescent="0.2">
      <c r="A25014" s="4"/>
    </row>
    <row r="25015" spans="1:1" x14ac:dyDescent="0.2">
      <c r="A25015" s="4"/>
    </row>
    <row r="25016" spans="1:1" x14ac:dyDescent="0.2">
      <c r="A25016" s="4"/>
    </row>
    <row r="25017" spans="1:1" x14ac:dyDescent="0.2">
      <c r="A25017" s="4"/>
    </row>
    <row r="25018" spans="1:1" x14ac:dyDescent="0.2">
      <c r="A25018" s="4"/>
    </row>
    <row r="25019" spans="1:1" x14ac:dyDescent="0.2">
      <c r="A25019" s="4"/>
    </row>
    <row r="25020" spans="1:1" x14ac:dyDescent="0.2">
      <c r="A25020" s="4"/>
    </row>
    <row r="25021" spans="1:1" x14ac:dyDescent="0.2">
      <c r="A25021" s="4"/>
    </row>
    <row r="25022" spans="1:1" x14ac:dyDescent="0.2">
      <c r="A25022" s="4"/>
    </row>
    <row r="25023" spans="1:1" x14ac:dyDescent="0.2">
      <c r="A25023" s="4"/>
    </row>
    <row r="25024" spans="1:1" x14ac:dyDescent="0.2">
      <c r="A25024" s="4"/>
    </row>
    <row r="25025" spans="1:1" x14ac:dyDescent="0.2">
      <c r="A25025" s="4"/>
    </row>
    <row r="25026" spans="1:1" x14ac:dyDescent="0.2">
      <c r="A25026" s="4"/>
    </row>
    <row r="25027" spans="1:1" x14ac:dyDescent="0.2">
      <c r="A25027" s="4"/>
    </row>
    <row r="25028" spans="1:1" x14ac:dyDescent="0.2">
      <c r="A25028" s="4"/>
    </row>
    <row r="25029" spans="1:1" x14ac:dyDescent="0.2">
      <c r="A25029" s="4"/>
    </row>
    <row r="25030" spans="1:1" x14ac:dyDescent="0.2">
      <c r="A25030" s="4"/>
    </row>
    <row r="25031" spans="1:1" x14ac:dyDescent="0.2">
      <c r="A25031" s="4"/>
    </row>
    <row r="25032" spans="1:1" x14ac:dyDescent="0.2">
      <c r="A25032" s="4"/>
    </row>
    <row r="25033" spans="1:1" x14ac:dyDescent="0.2">
      <c r="A25033" s="4"/>
    </row>
    <row r="25034" spans="1:1" x14ac:dyDescent="0.2">
      <c r="A25034" s="4"/>
    </row>
    <row r="25035" spans="1:1" x14ac:dyDescent="0.2">
      <c r="A25035" s="4"/>
    </row>
    <row r="25036" spans="1:1" x14ac:dyDescent="0.2">
      <c r="A25036" s="4"/>
    </row>
    <row r="25037" spans="1:1" x14ac:dyDescent="0.2">
      <c r="A25037" s="4"/>
    </row>
    <row r="25038" spans="1:1" x14ac:dyDescent="0.2">
      <c r="A25038" s="4"/>
    </row>
    <row r="25039" spans="1:1" x14ac:dyDescent="0.2">
      <c r="A25039" s="4"/>
    </row>
    <row r="25040" spans="1:1" x14ac:dyDescent="0.2">
      <c r="A25040" s="4"/>
    </row>
    <row r="25041" spans="1:1" x14ac:dyDescent="0.2">
      <c r="A25041" s="4"/>
    </row>
    <row r="25042" spans="1:1" x14ac:dyDescent="0.2">
      <c r="A25042" s="4"/>
    </row>
    <row r="25043" spans="1:1" x14ac:dyDescent="0.2">
      <c r="A25043" s="4"/>
    </row>
    <row r="25044" spans="1:1" x14ac:dyDescent="0.2">
      <c r="A25044" s="4"/>
    </row>
    <row r="25045" spans="1:1" x14ac:dyDescent="0.2">
      <c r="A25045" s="4"/>
    </row>
    <row r="25046" spans="1:1" x14ac:dyDescent="0.2">
      <c r="A25046" s="4"/>
    </row>
    <row r="25047" spans="1:1" x14ac:dyDescent="0.2">
      <c r="A25047" s="4"/>
    </row>
    <row r="25048" spans="1:1" x14ac:dyDescent="0.2">
      <c r="A25048" s="4"/>
    </row>
    <row r="25049" spans="1:1" x14ac:dyDescent="0.2">
      <c r="A25049" s="4"/>
    </row>
    <row r="25050" spans="1:1" x14ac:dyDescent="0.2">
      <c r="A25050" s="4"/>
    </row>
    <row r="25051" spans="1:1" x14ac:dyDescent="0.2">
      <c r="A25051" s="4"/>
    </row>
    <row r="25052" spans="1:1" x14ac:dyDescent="0.2">
      <c r="A25052" s="4"/>
    </row>
    <row r="25053" spans="1:1" x14ac:dyDescent="0.2">
      <c r="A25053" s="4"/>
    </row>
    <row r="25054" spans="1:1" x14ac:dyDescent="0.2">
      <c r="A25054" s="4"/>
    </row>
    <row r="25055" spans="1:1" x14ac:dyDescent="0.2">
      <c r="A25055" s="4"/>
    </row>
    <row r="25056" spans="1:1" x14ac:dyDescent="0.2">
      <c r="A25056" s="4"/>
    </row>
    <row r="25057" spans="1:1" x14ac:dyDescent="0.2">
      <c r="A25057" s="4"/>
    </row>
    <row r="25058" spans="1:1" x14ac:dyDescent="0.2">
      <c r="A25058" s="4"/>
    </row>
    <row r="25059" spans="1:1" x14ac:dyDescent="0.2">
      <c r="A25059" s="4"/>
    </row>
    <row r="25060" spans="1:1" x14ac:dyDescent="0.2">
      <c r="A25060" s="4"/>
    </row>
    <row r="25061" spans="1:1" x14ac:dyDescent="0.2">
      <c r="A25061" s="4"/>
    </row>
    <row r="25062" spans="1:1" x14ac:dyDescent="0.2">
      <c r="A25062" s="4"/>
    </row>
    <row r="25063" spans="1:1" x14ac:dyDescent="0.2">
      <c r="A25063" s="4"/>
    </row>
    <row r="25064" spans="1:1" x14ac:dyDescent="0.2">
      <c r="A25064" s="4"/>
    </row>
    <row r="25065" spans="1:1" x14ac:dyDescent="0.2">
      <c r="A25065" s="4"/>
    </row>
    <row r="25066" spans="1:1" x14ac:dyDescent="0.2">
      <c r="A25066" s="4"/>
    </row>
    <row r="25067" spans="1:1" x14ac:dyDescent="0.2">
      <c r="A25067" s="4"/>
    </row>
    <row r="25068" spans="1:1" x14ac:dyDescent="0.2">
      <c r="A25068" s="4"/>
    </row>
    <row r="25069" spans="1:1" x14ac:dyDescent="0.2">
      <c r="A25069" s="4"/>
    </row>
    <row r="25070" spans="1:1" x14ac:dyDescent="0.2">
      <c r="A25070" s="4"/>
    </row>
    <row r="25071" spans="1:1" x14ac:dyDescent="0.2">
      <c r="A25071" s="4"/>
    </row>
    <row r="25072" spans="1:1" x14ac:dyDescent="0.2">
      <c r="A25072" s="4"/>
    </row>
    <row r="25073" spans="1:1" x14ac:dyDescent="0.2">
      <c r="A25073" s="4"/>
    </row>
    <row r="25074" spans="1:1" x14ac:dyDescent="0.2">
      <c r="A25074" s="4"/>
    </row>
    <row r="25075" spans="1:1" x14ac:dyDescent="0.2">
      <c r="A25075" s="4"/>
    </row>
    <row r="25076" spans="1:1" x14ac:dyDescent="0.2">
      <c r="A25076" s="4"/>
    </row>
    <row r="25077" spans="1:1" x14ac:dyDescent="0.2">
      <c r="A25077" s="4"/>
    </row>
    <row r="25078" spans="1:1" x14ac:dyDescent="0.2">
      <c r="A25078" s="4"/>
    </row>
    <row r="25079" spans="1:1" x14ac:dyDescent="0.2">
      <c r="A25079" s="4"/>
    </row>
    <row r="25080" spans="1:1" x14ac:dyDescent="0.2">
      <c r="A25080" s="4"/>
    </row>
    <row r="25081" spans="1:1" x14ac:dyDescent="0.2">
      <c r="A25081" s="4"/>
    </row>
    <row r="25082" spans="1:1" x14ac:dyDescent="0.2">
      <c r="A25082" s="4"/>
    </row>
    <row r="25083" spans="1:1" x14ac:dyDescent="0.2">
      <c r="A25083" s="4"/>
    </row>
    <row r="25084" spans="1:1" x14ac:dyDescent="0.2">
      <c r="A25084" s="4"/>
    </row>
    <row r="25085" spans="1:1" x14ac:dyDescent="0.2">
      <c r="A25085" s="4"/>
    </row>
    <row r="25086" spans="1:1" x14ac:dyDescent="0.2">
      <c r="A25086" s="4"/>
    </row>
    <row r="25087" spans="1:1" x14ac:dyDescent="0.2">
      <c r="A25087" s="4"/>
    </row>
    <row r="25088" spans="1:1" x14ac:dyDescent="0.2">
      <c r="A25088" s="4"/>
    </row>
    <row r="25089" spans="1:1" x14ac:dyDescent="0.2">
      <c r="A25089" s="4"/>
    </row>
    <row r="25090" spans="1:1" x14ac:dyDescent="0.2">
      <c r="A25090" s="4"/>
    </row>
    <row r="25091" spans="1:1" x14ac:dyDescent="0.2">
      <c r="A25091" s="4"/>
    </row>
    <row r="25092" spans="1:1" x14ac:dyDescent="0.2">
      <c r="A25092" s="4"/>
    </row>
    <row r="25093" spans="1:1" x14ac:dyDescent="0.2">
      <c r="A25093" s="4"/>
    </row>
    <row r="25094" spans="1:1" x14ac:dyDescent="0.2">
      <c r="A25094" s="4"/>
    </row>
    <row r="25095" spans="1:1" x14ac:dyDescent="0.2">
      <c r="A25095" s="4"/>
    </row>
    <row r="25096" spans="1:1" x14ac:dyDescent="0.2">
      <c r="A25096" s="4"/>
    </row>
    <row r="25097" spans="1:1" x14ac:dyDescent="0.2">
      <c r="A25097" s="4"/>
    </row>
    <row r="25098" spans="1:1" x14ac:dyDescent="0.2">
      <c r="A25098" s="4"/>
    </row>
    <row r="25099" spans="1:1" x14ac:dyDescent="0.2">
      <c r="A25099" s="4"/>
    </row>
    <row r="25100" spans="1:1" x14ac:dyDescent="0.2">
      <c r="A25100" s="4"/>
    </row>
    <row r="25101" spans="1:1" x14ac:dyDescent="0.2">
      <c r="A25101" s="4"/>
    </row>
    <row r="25102" spans="1:1" x14ac:dyDescent="0.2">
      <c r="A25102" s="4"/>
    </row>
    <row r="25103" spans="1:1" x14ac:dyDescent="0.2">
      <c r="A25103" s="4"/>
    </row>
    <row r="25104" spans="1:1" x14ac:dyDescent="0.2">
      <c r="A25104" s="4"/>
    </row>
    <row r="25105" spans="1:1" x14ac:dyDescent="0.2">
      <c r="A25105" s="4"/>
    </row>
    <row r="25106" spans="1:1" x14ac:dyDescent="0.2">
      <c r="A25106" s="4"/>
    </row>
    <row r="25107" spans="1:1" x14ac:dyDescent="0.2">
      <c r="A25107" s="4"/>
    </row>
    <row r="25108" spans="1:1" x14ac:dyDescent="0.2">
      <c r="A25108" s="4"/>
    </row>
    <row r="25109" spans="1:1" x14ac:dyDescent="0.2">
      <c r="A25109" s="4"/>
    </row>
    <row r="25110" spans="1:1" x14ac:dyDescent="0.2">
      <c r="A25110" s="4"/>
    </row>
    <row r="25111" spans="1:1" x14ac:dyDescent="0.2">
      <c r="A25111" s="4"/>
    </row>
    <row r="25112" spans="1:1" x14ac:dyDescent="0.2">
      <c r="A25112" s="4"/>
    </row>
    <row r="25113" spans="1:1" x14ac:dyDescent="0.2">
      <c r="A25113" s="4"/>
    </row>
    <row r="25114" spans="1:1" x14ac:dyDescent="0.2">
      <c r="A25114" s="4"/>
    </row>
    <row r="25115" spans="1:1" x14ac:dyDescent="0.2">
      <c r="A25115" s="4"/>
    </row>
    <row r="25116" spans="1:1" x14ac:dyDescent="0.2">
      <c r="A25116" s="4"/>
    </row>
    <row r="25117" spans="1:1" x14ac:dyDescent="0.2">
      <c r="A25117" s="4"/>
    </row>
    <row r="25118" spans="1:1" x14ac:dyDescent="0.2">
      <c r="A25118" s="4"/>
    </row>
    <row r="25119" spans="1:1" x14ac:dyDescent="0.2">
      <c r="A25119" s="4"/>
    </row>
    <row r="25120" spans="1:1" x14ac:dyDescent="0.2">
      <c r="A25120" s="4"/>
    </row>
    <row r="25121" spans="1:1" x14ac:dyDescent="0.2">
      <c r="A25121" s="4"/>
    </row>
    <row r="25122" spans="1:1" x14ac:dyDescent="0.2">
      <c r="A25122" s="4"/>
    </row>
    <row r="25123" spans="1:1" x14ac:dyDescent="0.2">
      <c r="A25123" s="4"/>
    </row>
    <row r="25124" spans="1:1" x14ac:dyDescent="0.2">
      <c r="A25124" s="4"/>
    </row>
    <row r="25125" spans="1:1" x14ac:dyDescent="0.2">
      <c r="A25125" s="4"/>
    </row>
    <row r="25126" spans="1:1" x14ac:dyDescent="0.2">
      <c r="A25126" s="4"/>
    </row>
    <row r="25127" spans="1:1" x14ac:dyDescent="0.2">
      <c r="A25127" s="4"/>
    </row>
    <row r="25128" spans="1:1" x14ac:dyDescent="0.2">
      <c r="A25128" s="4"/>
    </row>
    <row r="25129" spans="1:1" x14ac:dyDescent="0.2">
      <c r="A25129" s="4"/>
    </row>
    <row r="25130" spans="1:1" x14ac:dyDescent="0.2">
      <c r="A25130" s="4"/>
    </row>
    <row r="25131" spans="1:1" x14ac:dyDescent="0.2">
      <c r="A25131" s="4"/>
    </row>
    <row r="25132" spans="1:1" x14ac:dyDescent="0.2">
      <c r="A25132" s="4"/>
    </row>
    <row r="25133" spans="1:1" x14ac:dyDescent="0.2">
      <c r="A25133" s="4"/>
    </row>
    <row r="25134" spans="1:1" x14ac:dyDescent="0.2">
      <c r="A25134" s="4"/>
    </row>
    <row r="25135" spans="1:1" x14ac:dyDescent="0.2">
      <c r="A25135" s="4"/>
    </row>
    <row r="25136" spans="1:1" x14ac:dyDescent="0.2">
      <c r="A25136" s="4"/>
    </row>
    <row r="25137" spans="1:1" x14ac:dyDescent="0.2">
      <c r="A25137" s="4"/>
    </row>
    <row r="25138" spans="1:1" x14ac:dyDescent="0.2">
      <c r="A25138" s="4"/>
    </row>
    <row r="25139" spans="1:1" x14ac:dyDescent="0.2">
      <c r="A25139" s="4"/>
    </row>
    <row r="25140" spans="1:1" x14ac:dyDescent="0.2">
      <c r="A25140" s="4"/>
    </row>
    <row r="25141" spans="1:1" x14ac:dyDescent="0.2">
      <c r="A25141" s="4"/>
    </row>
    <row r="25142" spans="1:1" x14ac:dyDescent="0.2">
      <c r="A25142" s="4"/>
    </row>
    <row r="25143" spans="1:1" x14ac:dyDescent="0.2">
      <c r="A25143" s="4"/>
    </row>
    <row r="25144" spans="1:1" x14ac:dyDescent="0.2">
      <c r="A25144" s="4"/>
    </row>
    <row r="25145" spans="1:1" x14ac:dyDescent="0.2">
      <c r="A25145" s="4"/>
    </row>
    <row r="25146" spans="1:1" x14ac:dyDescent="0.2">
      <c r="A25146" s="4"/>
    </row>
    <row r="25147" spans="1:1" x14ac:dyDescent="0.2">
      <c r="A25147" s="4"/>
    </row>
    <row r="25148" spans="1:1" x14ac:dyDescent="0.2">
      <c r="A25148" s="4"/>
    </row>
    <row r="25149" spans="1:1" x14ac:dyDescent="0.2">
      <c r="A25149" s="4"/>
    </row>
    <row r="25150" spans="1:1" x14ac:dyDescent="0.2">
      <c r="A25150" s="4"/>
    </row>
    <row r="25151" spans="1:1" x14ac:dyDescent="0.2">
      <c r="A25151" s="4"/>
    </row>
    <row r="25152" spans="1:1" x14ac:dyDescent="0.2">
      <c r="A25152" s="4"/>
    </row>
    <row r="25153" spans="1:1" x14ac:dyDescent="0.2">
      <c r="A25153" s="4"/>
    </row>
    <row r="25154" spans="1:1" x14ac:dyDescent="0.2">
      <c r="A25154" s="4"/>
    </row>
    <row r="25155" spans="1:1" x14ac:dyDescent="0.2">
      <c r="A25155" s="4"/>
    </row>
    <row r="25156" spans="1:1" x14ac:dyDescent="0.2">
      <c r="A25156" s="4"/>
    </row>
    <row r="25157" spans="1:1" x14ac:dyDescent="0.2">
      <c r="A25157" s="4"/>
    </row>
    <row r="25158" spans="1:1" x14ac:dyDescent="0.2">
      <c r="A25158" s="4"/>
    </row>
    <row r="25159" spans="1:1" x14ac:dyDescent="0.2">
      <c r="A25159" s="4"/>
    </row>
    <row r="25160" spans="1:1" x14ac:dyDescent="0.2">
      <c r="A25160" s="4"/>
    </row>
    <row r="25161" spans="1:1" x14ac:dyDescent="0.2">
      <c r="A25161" s="4"/>
    </row>
    <row r="25162" spans="1:1" x14ac:dyDescent="0.2">
      <c r="A25162" s="4"/>
    </row>
    <row r="25163" spans="1:1" x14ac:dyDescent="0.2">
      <c r="A25163" s="4"/>
    </row>
    <row r="25164" spans="1:1" x14ac:dyDescent="0.2">
      <c r="A25164" s="4"/>
    </row>
    <row r="25165" spans="1:1" x14ac:dyDescent="0.2">
      <c r="A25165" s="4"/>
    </row>
    <row r="25166" spans="1:1" x14ac:dyDescent="0.2">
      <c r="A25166" s="4"/>
    </row>
    <row r="25167" spans="1:1" x14ac:dyDescent="0.2">
      <c r="A25167" s="4"/>
    </row>
    <row r="25168" spans="1:1" x14ac:dyDescent="0.2">
      <c r="A25168" s="4"/>
    </row>
    <row r="25169" spans="1:1" x14ac:dyDescent="0.2">
      <c r="A25169" s="4"/>
    </row>
    <row r="25170" spans="1:1" x14ac:dyDescent="0.2">
      <c r="A25170" s="4"/>
    </row>
    <row r="25171" spans="1:1" x14ac:dyDescent="0.2">
      <c r="A25171" s="4"/>
    </row>
    <row r="25172" spans="1:1" x14ac:dyDescent="0.2">
      <c r="A25172" s="4"/>
    </row>
    <row r="25173" spans="1:1" x14ac:dyDescent="0.2">
      <c r="A25173" s="4"/>
    </row>
    <row r="25174" spans="1:1" x14ac:dyDescent="0.2">
      <c r="A25174" s="4"/>
    </row>
    <row r="25175" spans="1:1" x14ac:dyDescent="0.2">
      <c r="A25175" s="4"/>
    </row>
    <row r="25176" spans="1:1" x14ac:dyDescent="0.2">
      <c r="A25176" s="4"/>
    </row>
    <row r="25177" spans="1:1" x14ac:dyDescent="0.2">
      <c r="A25177" s="4"/>
    </row>
    <row r="25178" spans="1:1" x14ac:dyDescent="0.2">
      <c r="A25178" s="4"/>
    </row>
    <row r="25179" spans="1:1" x14ac:dyDescent="0.2">
      <c r="A25179" s="4"/>
    </row>
    <row r="25180" spans="1:1" x14ac:dyDescent="0.2">
      <c r="A25180" s="4"/>
    </row>
    <row r="25181" spans="1:1" x14ac:dyDescent="0.2">
      <c r="A25181" s="4"/>
    </row>
    <row r="25182" spans="1:1" x14ac:dyDescent="0.2">
      <c r="A25182" s="4"/>
    </row>
    <row r="25183" spans="1:1" x14ac:dyDescent="0.2">
      <c r="A25183" s="4"/>
    </row>
    <row r="25184" spans="1:1" x14ac:dyDescent="0.2">
      <c r="A25184" s="4"/>
    </row>
    <row r="25185" spans="1:1" x14ac:dyDescent="0.2">
      <c r="A25185" s="4"/>
    </row>
    <row r="25186" spans="1:1" x14ac:dyDescent="0.2">
      <c r="A25186" s="4"/>
    </row>
    <row r="25187" spans="1:1" x14ac:dyDescent="0.2">
      <c r="A25187" s="4"/>
    </row>
    <row r="25188" spans="1:1" x14ac:dyDescent="0.2">
      <c r="A25188" s="4"/>
    </row>
    <row r="25189" spans="1:1" x14ac:dyDescent="0.2">
      <c r="A25189" s="4"/>
    </row>
    <row r="25190" spans="1:1" x14ac:dyDescent="0.2">
      <c r="A25190" s="4"/>
    </row>
    <row r="25191" spans="1:1" x14ac:dyDescent="0.2">
      <c r="A25191" s="4"/>
    </row>
    <row r="25192" spans="1:1" x14ac:dyDescent="0.2">
      <c r="A25192" s="4"/>
    </row>
    <row r="25193" spans="1:1" x14ac:dyDescent="0.2">
      <c r="A25193" s="4"/>
    </row>
    <row r="25194" spans="1:1" x14ac:dyDescent="0.2">
      <c r="A25194" s="4"/>
    </row>
    <row r="25195" spans="1:1" x14ac:dyDescent="0.2">
      <c r="A25195" s="4"/>
    </row>
    <row r="25196" spans="1:1" x14ac:dyDescent="0.2">
      <c r="A25196" s="4"/>
    </row>
    <row r="25197" spans="1:1" x14ac:dyDescent="0.2">
      <c r="A25197" s="4"/>
    </row>
    <row r="25198" spans="1:1" x14ac:dyDescent="0.2">
      <c r="A25198" s="4"/>
    </row>
    <row r="25199" spans="1:1" x14ac:dyDescent="0.2">
      <c r="A25199" s="4"/>
    </row>
    <row r="25200" spans="1:1" x14ac:dyDescent="0.2">
      <c r="A25200" s="4"/>
    </row>
    <row r="25201" spans="1:1" x14ac:dyDescent="0.2">
      <c r="A25201" s="4"/>
    </row>
    <row r="25202" spans="1:1" x14ac:dyDescent="0.2">
      <c r="A25202" s="4"/>
    </row>
    <row r="25203" spans="1:1" x14ac:dyDescent="0.2">
      <c r="A25203" s="4"/>
    </row>
    <row r="25204" spans="1:1" x14ac:dyDescent="0.2">
      <c r="A25204" s="4"/>
    </row>
    <row r="25205" spans="1:1" x14ac:dyDescent="0.2">
      <c r="A25205" s="4"/>
    </row>
    <row r="25206" spans="1:1" x14ac:dyDescent="0.2">
      <c r="A25206" s="4"/>
    </row>
    <row r="25207" spans="1:1" x14ac:dyDescent="0.2">
      <c r="A25207" s="4"/>
    </row>
    <row r="25208" spans="1:1" x14ac:dyDescent="0.2">
      <c r="A25208" s="4"/>
    </row>
    <row r="25209" spans="1:1" x14ac:dyDescent="0.2">
      <c r="A25209" s="4"/>
    </row>
    <row r="25210" spans="1:1" x14ac:dyDescent="0.2">
      <c r="A25210" s="4"/>
    </row>
    <row r="25211" spans="1:1" x14ac:dyDescent="0.2">
      <c r="A25211" s="4"/>
    </row>
    <row r="25212" spans="1:1" x14ac:dyDescent="0.2">
      <c r="A25212" s="4"/>
    </row>
    <row r="25213" spans="1:1" x14ac:dyDescent="0.2">
      <c r="A25213" s="4"/>
    </row>
    <row r="25214" spans="1:1" x14ac:dyDescent="0.2">
      <c r="A25214" s="4"/>
    </row>
    <row r="25215" spans="1:1" x14ac:dyDescent="0.2">
      <c r="A25215" s="4"/>
    </row>
    <row r="25216" spans="1:1" x14ac:dyDescent="0.2">
      <c r="A25216" s="4"/>
    </row>
    <row r="25217" spans="1:1" x14ac:dyDescent="0.2">
      <c r="A25217" s="4"/>
    </row>
    <row r="25218" spans="1:1" x14ac:dyDescent="0.2">
      <c r="A25218" s="4"/>
    </row>
    <row r="25219" spans="1:1" x14ac:dyDescent="0.2">
      <c r="A25219" s="4"/>
    </row>
    <row r="25220" spans="1:1" x14ac:dyDescent="0.2">
      <c r="A25220" s="4"/>
    </row>
    <row r="25221" spans="1:1" x14ac:dyDescent="0.2">
      <c r="A25221" s="4"/>
    </row>
    <row r="25222" spans="1:1" x14ac:dyDescent="0.2">
      <c r="A25222" s="4"/>
    </row>
    <row r="25223" spans="1:1" x14ac:dyDescent="0.2">
      <c r="A25223" s="4"/>
    </row>
    <row r="25224" spans="1:1" x14ac:dyDescent="0.2">
      <c r="A25224" s="4"/>
    </row>
    <row r="25225" spans="1:1" x14ac:dyDescent="0.2">
      <c r="A25225" s="4"/>
    </row>
    <row r="25226" spans="1:1" x14ac:dyDescent="0.2">
      <c r="A25226" s="4"/>
    </row>
    <row r="25227" spans="1:1" x14ac:dyDescent="0.2">
      <c r="A25227" s="4"/>
    </row>
    <row r="25228" spans="1:1" x14ac:dyDescent="0.2">
      <c r="A25228" s="4"/>
    </row>
    <row r="25229" spans="1:1" x14ac:dyDescent="0.2">
      <c r="A25229" s="4"/>
    </row>
    <row r="25230" spans="1:1" x14ac:dyDescent="0.2">
      <c r="A25230" s="4"/>
    </row>
    <row r="25231" spans="1:1" x14ac:dyDescent="0.2">
      <c r="A25231" s="4"/>
    </row>
    <row r="25232" spans="1:1" x14ac:dyDescent="0.2">
      <c r="A25232" s="4"/>
    </row>
    <row r="25233" spans="1:1" x14ac:dyDescent="0.2">
      <c r="A25233" s="4"/>
    </row>
    <row r="25234" spans="1:1" x14ac:dyDescent="0.2">
      <c r="A25234" s="4"/>
    </row>
    <row r="25235" spans="1:1" x14ac:dyDescent="0.2">
      <c r="A25235" s="4"/>
    </row>
    <row r="25236" spans="1:1" x14ac:dyDescent="0.2">
      <c r="A25236" s="4"/>
    </row>
    <row r="25237" spans="1:1" x14ac:dyDescent="0.2">
      <c r="A25237" s="4"/>
    </row>
    <row r="25238" spans="1:1" x14ac:dyDescent="0.2">
      <c r="A25238" s="4"/>
    </row>
    <row r="25239" spans="1:1" x14ac:dyDescent="0.2">
      <c r="A25239" s="4"/>
    </row>
    <row r="25240" spans="1:1" x14ac:dyDescent="0.2">
      <c r="A25240" s="4"/>
    </row>
    <row r="25241" spans="1:1" x14ac:dyDescent="0.2">
      <c r="A25241" s="4"/>
    </row>
    <row r="25242" spans="1:1" x14ac:dyDescent="0.2">
      <c r="A25242" s="4"/>
    </row>
    <row r="25243" spans="1:1" x14ac:dyDescent="0.2">
      <c r="A25243" s="4"/>
    </row>
    <row r="25244" spans="1:1" x14ac:dyDescent="0.2">
      <c r="A25244" s="4"/>
    </row>
    <row r="25245" spans="1:1" x14ac:dyDescent="0.2">
      <c r="A25245" s="4"/>
    </row>
    <row r="25246" spans="1:1" x14ac:dyDescent="0.2">
      <c r="A25246" s="4"/>
    </row>
    <row r="25247" spans="1:1" x14ac:dyDescent="0.2">
      <c r="A25247" s="4"/>
    </row>
    <row r="25248" spans="1:1" x14ac:dyDescent="0.2">
      <c r="A25248" s="4"/>
    </row>
    <row r="25249" spans="1:1" x14ac:dyDescent="0.2">
      <c r="A25249" s="4"/>
    </row>
    <row r="25250" spans="1:1" x14ac:dyDescent="0.2">
      <c r="A25250" s="4"/>
    </row>
    <row r="25251" spans="1:1" x14ac:dyDescent="0.2">
      <c r="A25251" s="4"/>
    </row>
    <row r="25252" spans="1:1" x14ac:dyDescent="0.2">
      <c r="A25252" s="4"/>
    </row>
    <row r="25253" spans="1:1" x14ac:dyDescent="0.2">
      <c r="A25253" s="4"/>
    </row>
    <row r="25254" spans="1:1" x14ac:dyDescent="0.2">
      <c r="A25254" s="4"/>
    </row>
    <row r="25255" spans="1:1" x14ac:dyDescent="0.2">
      <c r="A25255" s="4"/>
    </row>
    <row r="25256" spans="1:1" x14ac:dyDescent="0.2">
      <c r="A25256" s="4"/>
    </row>
    <row r="25257" spans="1:1" x14ac:dyDescent="0.2">
      <c r="A25257" s="4"/>
    </row>
    <row r="25258" spans="1:1" x14ac:dyDescent="0.2">
      <c r="A25258" s="4"/>
    </row>
    <row r="25259" spans="1:1" x14ac:dyDescent="0.2">
      <c r="A25259" s="4"/>
    </row>
    <row r="25260" spans="1:1" x14ac:dyDescent="0.2">
      <c r="A25260" s="4"/>
    </row>
    <row r="25261" spans="1:1" x14ac:dyDescent="0.2">
      <c r="A25261" s="4"/>
    </row>
    <row r="25262" spans="1:1" x14ac:dyDescent="0.2">
      <c r="A25262" s="4"/>
    </row>
    <row r="25263" spans="1:1" x14ac:dyDescent="0.2">
      <c r="A25263" s="4"/>
    </row>
    <row r="25264" spans="1:1" x14ac:dyDescent="0.2">
      <c r="A25264" s="4"/>
    </row>
    <row r="25265" spans="1:1" x14ac:dyDescent="0.2">
      <c r="A25265" s="4"/>
    </row>
    <row r="25266" spans="1:1" x14ac:dyDescent="0.2">
      <c r="A25266" s="4"/>
    </row>
    <row r="25267" spans="1:1" x14ac:dyDescent="0.2">
      <c r="A25267" s="4"/>
    </row>
    <row r="25268" spans="1:1" x14ac:dyDescent="0.2">
      <c r="A25268" s="4"/>
    </row>
    <row r="25269" spans="1:1" x14ac:dyDescent="0.2">
      <c r="A25269" s="4"/>
    </row>
    <row r="25270" spans="1:1" x14ac:dyDescent="0.2">
      <c r="A25270" s="4"/>
    </row>
    <row r="25271" spans="1:1" x14ac:dyDescent="0.2">
      <c r="A25271" s="4"/>
    </row>
    <row r="25272" spans="1:1" x14ac:dyDescent="0.2">
      <c r="A25272" s="4"/>
    </row>
    <row r="25273" spans="1:1" x14ac:dyDescent="0.2">
      <c r="A25273" s="4"/>
    </row>
    <row r="25274" spans="1:1" x14ac:dyDescent="0.2">
      <c r="A25274" s="4"/>
    </row>
    <row r="25275" spans="1:1" x14ac:dyDescent="0.2">
      <c r="A25275" s="4"/>
    </row>
    <row r="25276" spans="1:1" x14ac:dyDescent="0.2">
      <c r="A25276" s="4"/>
    </row>
    <row r="25277" spans="1:1" x14ac:dyDescent="0.2">
      <c r="A25277" s="4"/>
    </row>
    <row r="25278" spans="1:1" x14ac:dyDescent="0.2">
      <c r="A25278" s="4"/>
    </row>
    <row r="25279" spans="1:1" x14ac:dyDescent="0.2">
      <c r="A25279" s="4"/>
    </row>
    <row r="25280" spans="1:1" x14ac:dyDescent="0.2">
      <c r="A25280" s="4"/>
    </row>
    <row r="25281" spans="1:1" x14ac:dyDescent="0.2">
      <c r="A25281" s="4"/>
    </row>
    <row r="25282" spans="1:1" x14ac:dyDescent="0.2">
      <c r="A25282" s="4"/>
    </row>
    <row r="25283" spans="1:1" x14ac:dyDescent="0.2">
      <c r="A25283" s="4"/>
    </row>
    <row r="25284" spans="1:1" x14ac:dyDescent="0.2">
      <c r="A25284" s="4"/>
    </row>
    <row r="25285" spans="1:1" x14ac:dyDescent="0.2">
      <c r="A25285" s="4"/>
    </row>
    <row r="25286" spans="1:1" x14ac:dyDescent="0.2">
      <c r="A25286" s="4"/>
    </row>
    <row r="25287" spans="1:1" x14ac:dyDescent="0.2">
      <c r="A25287" s="4"/>
    </row>
    <row r="25288" spans="1:1" x14ac:dyDescent="0.2">
      <c r="A25288" s="4"/>
    </row>
    <row r="25289" spans="1:1" x14ac:dyDescent="0.2">
      <c r="A25289" s="4"/>
    </row>
    <row r="25290" spans="1:1" x14ac:dyDescent="0.2">
      <c r="A25290" s="4"/>
    </row>
    <row r="25291" spans="1:1" x14ac:dyDescent="0.2">
      <c r="A25291" s="4"/>
    </row>
    <row r="25292" spans="1:1" x14ac:dyDescent="0.2">
      <c r="A25292" s="4"/>
    </row>
    <row r="25293" spans="1:1" x14ac:dyDescent="0.2">
      <c r="A25293" s="4"/>
    </row>
    <row r="25294" spans="1:1" x14ac:dyDescent="0.2">
      <c r="A25294" s="4"/>
    </row>
    <row r="25295" spans="1:1" x14ac:dyDescent="0.2">
      <c r="A25295" s="4"/>
    </row>
    <row r="25296" spans="1:1" x14ac:dyDescent="0.2">
      <c r="A25296" s="4"/>
    </row>
    <row r="25297" spans="1:1" x14ac:dyDescent="0.2">
      <c r="A25297" s="4"/>
    </row>
    <row r="25298" spans="1:1" x14ac:dyDescent="0.2">
      <c r="A25298" s="4"/>
    </row>
    <row r="25299" spans="1:1" x14ac:dyDescent="0.2">
      <c r="A25299" s="4"/>
    </row>
    <row r="25300" spans="1:1" x14ac:dyDescent="0.2">
      <c r="A25300" s="4"/>
    </row>
    <row r="25301" spans="1:1" x14ac:dyDescent="0.2">
      <c r="A25301" s="4"/>
    </row>
    <row r="25302" spans="1:1" x14ac:dyDescent="0.2">
      <c r="A25302" s="4"/>
    </row>
    <row r="25303" spans="1:1" x14ac:dyDescent="0.2">
      <c r="A25303" s="4"/>
    </row>
    <row r="25304" spans="1:1" x14ac:dyDescent="0.2">
      <c r="A25304" s="4"/>
    </row>
    <row r="25305" spans="1:1" x14ac:dyDescent="0.2">
      <c r="A25305" s="4"/>
    </row>
    <row r="25306" spans="1:1" x14ac:dyDescent="0.2">
      <c r="A25306" s="4"/>
    </row>
    <row r="25307" spans="1:1" x14ac:dyDescent="0.2">
      <c r="A25307" s="4"/>
    </row>
    <row r="25308" spans="1:1" x14ac:dyDescent="0.2">
      <c r="A25308" s="4"/>
    </row>
    <row r="25309" spans="1:1" x14ac:dyDescent="0.2">
      <c r="A25309" s="4"/>
    </row>
    <row r="25310" spans="1:1" x14ac:dyDescent="0.2">
      <c r="A25310" s="4"/>
    </row>
    <row r="25311" spans="1:1" x14ac:dyDescent="0.2">
      <c r="A25311" s="4"/>
    </row>
    <row r="25312" spans="1:1" x14ac:dyDescent="0.2">
      <c r="A25312" s="4"/>
    </row>
    <row r="25313" spans="1:1" x14ac:dyDescent="0.2">
      <c r="A25313" s="4"/>
    </row>
    <row r="25314" spans="1:1" x14ac:dyDescent="0.2">
      <c r="A25314" s="4"/>
    </row>
    <row r="25315" spans="1:1" x14ac:dyDescent="0.2">
      <c r="A25315" s="4"/>
    </row>
    <row r="25316" spans="1:1" x14ac:dyDescent="0.2">
      <c r="A25316" s="4"/>
    </row>
    <row r="25317" spans="1:1" x14ac:dyDescent="0.2">
      <c r="A25317" s="4"/>
    </row>
    <row r="25318" spans="1:1" x14ac:dyDescent="0.2">
      <c r="A25318" s="4"/>
    </row>
    <row r="25319" spans="1:1" x14ac:dyDescent="0.2">
      <c r="A25319" s="4"/>
    </row>
    <row r="25320" spans="1:1" x14ac:dyDescent="0.2">
      <c r="A25320" s="4"/>
    </row>
    <row r="25321" spans="1:1" x14ac:dyDescent="0.2">
      <c r="A25321" s="4"/>
    </row>
    <row r="25322" spans="1:1" x14ac:dyDescent="0.2">
      <c r="A25322" s="4"/>
    </row>
    <row r="25323" spans="1:1" x14ac:dyDescent="0.2">
      <c r="A25323" s="4"/>
    </row>
    <row r="25324" spans="1:1" x14ac:dyDescent="0.2">
      <c r="A25324" s="4"/>
    </row>
    <row r="25325" spans="1:1" x14ac:dyDescent="0.2">
      <c r="A25325" s="4"/>
    </row>
    <row r="25326" spans="1:1" x14ac:dyDescent="0.2">
      <c r="A25326" s="4"/>
    </row>
    <row r="25327" spans="1:1" x14ac:dyDescent="0.2">
      <c r="A25327" s="4"/>
    </row>
    <row r="25328" spans="1:1" x14ac:dyDescent="0.2">
      <c r="A25328" s="4"/>
    </row>
    <row r="25329" spans="1:1" x14ac:dyDescent="0.2">
      <c r="A25329" s="4"/>
    </row>
    <row r="25330" spans="1:1" x14ac:dyDescent="0.2">
      <c r="A25330" s="4"/>
    </row>
    <row r="25331" spans="1:1" x14ac:dyDescent="0.2">
      <c r="A25331" s="4"/>
    </row>
    <row r="25332" spans="1:1" x14ac:dyDescent="0.2">
      <c r="A25332" s="4"/>
    </row>
    <row r="25333" spans="1:1" x14ac:dyDescent="0.2">
      <c r="A25333" s="4"/>
    </row>
    <row r="25334" spans="1:1" x14ac:dyDescent="0.2">
      <c r="A25334" s="4"/>
    </row>
    <row r="25335" spans="1:1" x14ac:dyDescent="0.2">
      <c r="A25335" s="4"/>
    </row>
    <row r="25336" spans="1:1" x14ac:dyDescent="0.2">
      <c r="A25336" s="4"/>
    </row>
    <row r="25337" spans="1:1" x14ac:dyDescent="0.2">
      <c r="A25337" s="4"/>
    </row>
    <row r="25338" spans="1:1" x14ac:dyDescent="0.2">
      <c r="A25338" s="4"/>
    </row>
    <row r="25339" spans="1:1" x14ac:dyDescent="0.2">
      <c r="A25339" s="4"/>
    </row>
    <row r="25340" spans="1:1" x14ac:dyDescent="0.2">
      <c r="A25340" s="4"/>
    </row>
    <row r="25341" spans="1:1" x14ac:dyDescent="0.2">
      <c r="A25341" s="4"/>
    </row>
    <row r="25342" spans="1:1" x14ac:dyDescent="0.2">
      <c r="A25342" s="4"/>
    </row>
    <row r="25343" spans="1:1" x14ac:dyDescent="0.2">
      <c r="A25343" s="4"/>
    </row>
    <row r="25344" spans="1:1" x14ac:dyDescent="0.2">
      <c r="A25344" s="4"/>
    </row>
    <row r="25345" spans="1:1" x14ac:dyDescent="0.2">
      <c r="A25345" s="4"/>
    </row>
    <row r="25346" spans="1:1" x14ac:dyDescent="0.2">
      <c r="A25346" s="4"/>
    </row>
    <row r="25347" spans="1:1" x14ac:dyDescent="0.2">
      <c r="A25347" s="4"/>
    </row>
    <row r="25348" spans="1:1" x14ac:dyDescent="0.2">
      <c r="A25348" s="4"/>
    </row>
    <row r="25349" spans="1:1" x14ac:dyDescent="0.2">
      <c r="A25349" s="4"/>
    </row>
    <row r="25350" spans="1:1" x14ac:dyDescent="0.2">
      <c r="A25350" s="4"/>
    </row>
    <row r="25351" spans="1:1" x14ac:dyDescent="0.2">
      <c r="A25351" s="4"/>
    </row>
    <row r="25352" spans="1:1" x14ac:dyDescent="0.2">
      <c r="A25352" s="4"/>
    </row>
    <row r="25353" spans="1:1" x14ac:dyDescent="0.2">
      <c r="A25353" s="4"/>
    </row>
    <row r="25354" spans="1:1" x14ac:dyDescent="0.2">
      <c r="A25354" s="4"/>
    </row>
    <row r="25355" spans="1:1" x14ac:dyDescent="0.2">
      <c r="A25355" s="4"/>
    </row>
    <row r="25356" spans="1:1" x14ac:dyDescent="0.2">
      <c r="A25356" s="4"/>
    </row>
    <row r="25357" spans="1:1" x14ac:dyDescent="0.2">
      <c r="A25357" s="4"/>
    </row>
    <row r="25358" spans="1:1" x14ac:dyDescent="0.2">
      <c r="A25358" s="4"/>
    </row>
    <row r="25359" spans="1:1" x14ac:dyDescent="0.2">
      <c r="A25359" s="4"/>
    </row>
    <row r="25360" spans="1:1" x14ac:dyDescent="0.2">
      <c r="A25360" s="4"/>
    </row>
    <row r="25361" spans="1:1" x14ac:dyDescent="0.2">
      <c r="A25361" s="4"/>
    </row>
    <row r="25362" spans="1:1" x14ac:dyDescent="0.2">
      <c r="A25362" s="4"/>
    </row>
    <row r="25363" spans="1:1" x14ac:dyDescent="0.2">
      <c r="A25363" s="4"/>
    </row>
    <row r="25364" spans="1:1" x14ac:dyDescent="0.2">
      <c r="A25364" s="4"/>
    </row>
    <row r="25365" spans="1:1" x14ac:dyDescent="0.2">
      <c r="A25365" s="4"/>
    </row>
    <row r="25366" spans="1:1" x14ac:dyDescent="0.2">
      <c r="A25366" s="4"/>
    </row>
    <row r="25367" spans="1:1" x14ac:dyDescent="0.2">
      <c r="A25367" s="4"/>
    </row>
    <row r="25368" spans="1:1" x14ac:dyDescent="0.2">
      <c r="A25368" s="4"/>
    </row>
    <row r="25369" spans="1:1" x14ac:dyDescent="0.2">
      <c r="A25369" s="4"/>
    </row>
    <row r="25370" spans="1:1" x14ac:dyDescent="0.2">
      <c r="A25370" s="4"/>
    </row>
    <row r="25371" spans="1:1" x14ac:dyDescent="0.2">
      <c r="A25371" s="4"/>
    </row>
    <row r="25372" spans="1:1" x14ac:dyDescent="0.2">
      <c r="A25372" s="4"/>
    </row>
    <row r="25373" spans="1:1" x14ac:dyDescent="0.2">
      <c r="A25373" s="4"/>
    </row>
    <row r="25374" spans="1:1" x14ac:dyDescent="0.2">
      <c r="A25374" s="4"/>
    </row>
    <row r="25375" spans="1:1" x14ac:dyDescent="0.2">
      <c r="A25375" s="4"/>
    </row>
    <row r="25376" spans="1:1" x14ac:dyDescent="0.2">
      <c r="A25376" s="4"/>
    </row>
    <row r="25377" spans="1:1" x14ac:dyDescent="0.2">
      <c r="A25377" s="4"/>
    </row>
    <row r="25378" spans="1:1" x14ac:dyDescent="0.2">
      <c r="A25378" s="4"/>
    </row>
    <row r="25379" spans="1:1" x14ac:dyDescent="0.2">
      <c r="A25379" s="4"/>
    </row>
    <row r="25380" spans="1:1" x14ac:dyDescent="0.2">
      <c r="A25380" s="4"/>
    </row>
    <row r="25381" spans="1:1" x14ac:dyDescent="0.2">
      <c r="A25381" s="4"/>
    </row>
    <row r="25382" spans="1:1" x14ac:dyDescent="0.2">
      <c r="A25382" s="4"/>
    </row>
    <row r="25383" spans="1:1" x14ac:dyDescent="0.2">
      <c r="A25383" s="4"/>
    </row>
    <row r="25384" spans="1:1" x14ac:dyDescent="0.2">
      <c r="A25384" s="4"/>
    </row>
    <row r="25385" spans="1:1" x14ac:dyDescent="0.2">
      <c r="A25385" s="4"/>
    </row>
    <row r="25386" spans="1:1" x14ac:dyDescent="0.2">
      <c r="A25386" s="4"/>
    </row>
    <row r="25387" spans="1:1" x14ac:dyDescent="0.2">
      <c r="A25387" s="4"/>
    </row>
    <row r="25388" spans="1:1" x14ac:dyDescent="0.2">
      <c r="A25388" s="4"/>
    </row>
    <row r="25389" spans="1:1" x14ac:dyDescent="0.2">
      <c r="A25389" s="4"/>
    </row>
    <row r="25390" spans="1:1" x14ac:dyDescent="0.2">
      <c r="A25390" s="4"/>
    </row>
    <row r="25391" spans="1:1" x14ac:dyDescent="0.2">
      <c r="A25391" s="4"/>
    </row>
    <row r="25392" spans="1:1" x14ac:dyDescent="0.2">
      <c r="A25392" s="4"/>
    </row>
    <row r="25393" spans="1:1" x14ac:dyDescent="0.2">
      <c r="A25393" s="4"/>
    </row>
    <row r="25394" spans="1:1" x14ac:dyDescent="0.2">
      <c r="A25394" s="4"/>
    </row>
    <row r="25395" spans="1:1" x14ac:dyDescent="0.2">
      <c r="A25395" s="4"/>
    </row>
    <row r="25396" spans="1:1" x14ac:dyDescent="0.2">
      <c r="A25396" s="4"/>
    </row>
    <row r="25397" spans="1:1" x14ac:dyDescent="0.2">
      <c r="A25397" s="4"/>
    </row>
    <row r="25398" spans="1:1" x14ac:dyDescent="0.2">
      <c r="A25398" s="4"/>
    </row>
    <row r="25399" spans="1:1" x14ac:dyDescent="0.2">
      <c r="A25399" s="4"/>
    </row>
    <row r="25400" spans="1:1" x14ac:dyDescent="0.2">
      <c r="A25400" s="4"/>
    </row>
    <row r="25401" spans="1:1" x14ac:dyDescent="0.2">
      <c r="A25401" s="4"/>
    </row>
    <row r="25402" spans="1:1" x14ac:dyDescent="0.2">
      <c r="A25402" s="4"/>
    </row>
    <row r="25403" spans="1:1" x14ac:dyDescent="0.2">
      <c r="A25403" s="4"/>
    </row>
    <row r="25404" spans="1:1" x14ac:dyDescent="0.2">
      <c r="A25404" s="4"/>
    </row>
    <row r="25405" spans="1:1" x14ac:dyDescent="0.2">
      <c r="A25405" s="4"/>
    </row>
    <row r="25406" spans="1:1" x14ac:dyDescent="0.2">
      <c r="A25406" s="4"/>
    </row>
    <row r="25407" spans="1:1" x14ac:dyDescent="0.2">
      <c r="A25407" s="4"/>
    </row>
    <row r="25408" spans="1:1" x14ac:dyDescent="0.2">
      <c r="A25408" s="4"/>
    </row>
    <row r="25409" spans="1:1" x14ac:dyDescent="0.2">
      <c r="A25409" s="4"/>
    </row>
    <row r="25410" spans="1:1" x14ac:dyDescent="0.2">
      <c r="A25410" s="4"/>
    </row>
    <row r="25411" spans="1:1" x14ac:dyDescent="0.2">
      <c r="A25411" s="4"/>
    </row>
    <row r="25412" spans="1:1" x14ac:dyDescent="0.2">
      <c r="A25412" s="4"/>
    </row>
    <row r="25413" spans="1:1" x14ac:dyDescent="0.2">
      <c r="A25413" s="4"/>
    </row>
    <row r="25414" spans="1:1" x14ac:dyDescent="0.2">
      <c r="A25414" s="4"/>
    </row>
    <row r="25415" spans="1:1" x14ac:dyDescent="0.2">
      <c r="A25415" s="4"/>
    </row>
    <row r="25416" spans="1:1" x14ac:dyDescent="0.2">
      <c r="A25416" s="4"/>
    </row>
    <row r="25417" spans="1:1" x14ac:dyDescent="0.2">
      <c r="A25417" s="4"/>
    </row>
    <row r="25418" spans="1:1" x14ac:dyDescent="0.2">
      <c r="A25418" s="4"/>
    </row>
    <row r="25419" spans="1:1" x14ac:dyDescent="0.2">
      <c r="A25419" s="4"/>
    </row>
    <row r="25420" spans="1:1" x14ac:dyDescent="0.2">
      <c r="A25420" s="4"/>
    </row>
    <row r="25421" spans="1:1" x14ac:dyDescent="0.2">
      <c r="A25421" s="4"/>
    </row>
    <row r="25422" spans="1:1" x14ac:dyDescent="0.2">
      <c r="A25422" s="4"/>
    </row>
    <row r="25423" spans="1:1" x14ac:dyDescent="0.2">
      <c r="A25423" s="4"/>
    </row>
    <row r="25424" spans="1:1" x14ac:dyDescent="0.2">
      <c r="A25424" s="4"/>
    </row>
    <row r="25425" spans="1:1" x14ac:dyDescent="0.2">
      <c r="A25425" s="4"/>
    </row>
    <row r="25426" spans="1:1" x14ac:dyDescent="0.2">
      <c r="A25426" s="4"/>
    </row>
    <row r="25427" spans="1:1" x14ac:dyDescent="0.2">
      <c r="A25427" s="4"/>
    </row>
    <row r="25428" spans="1:1" x14ac:dyDescent="0.2">
      <c r="A25428" s="4"/>
    </row>
    <row r="25429" spans="1:1" x14ac:dyDescent="0.2">
      <c r="A25429" s="4"/>
    </row>
    <row r="25430" spans="1:1" x14ac:dyDescent="0.2">
      <c r="A25430" s="4"/>
    </row>
    <row r="25431" spans="1:1" x14ac:dyDescent="0.2">
      <c r="A25431" s="4"/>
    </row>
    <row r="25432" spans="1:1" x14ac:dyDescent="0.2">
      <c r="A25432" s="4"/>
    </row>
    <row r="25433" spans="1:1" x14ac:dyDescent="0.2">
      <c r="A25433" s="4"/>
    </row>
    <row r="25434" spans="1:1" x14ac:dyDescent="0.2">
      <c r="A25434" s="4"/>
    </row>
    <row r="25435" spans="1:1" x14ac:dyDescent="0.2">
      <c r="A25435" s="4"/>
    </row>
    <row r="25436" spans="1:1" x14ac:dyDescent="0.2">
      <c r="A25436" s="4"/>
    </row>
    <row r="25437" spans="1:1" x14ac:dyDescent="0.2">
      <c r="A25437" s="4"/>
    </row>
    <row r="25438" spans="1:1" x14ac:dyDescent="0.2">
      <c r="A25438" s="4"/>
    </row>
    <row r="25439" spans="1:1" x14ac:dyDescent="0.2">
      <c r="A25439" s="4"/>
    </row>
    <row r="25440" spans="1:1" x14ac:dyDescent="0.2">
      <c r="A25440" s="4"/>
    </row>
    <row r="25441" spans="1:1" x14ac:dyDescent="0.2">
      <c r="A25441" s="4"/>
    </row>
    <row r="25442" spans="1:1" x14ac:dyDescent="0.2">
      <c r="A25442" s="4"/>
    </row>
    <row r="25443" spans="1:1" x14ac:dyDescent="0.2">
      <c r="A25443" s="4"/>
    </row>
    <row r="25444" spans="1:1" x14ac:dyDescent="0.2">
      <c r="A25444" s="4"/>
    </row>
    <row r="25445" spans="1:1" x14ac:dyDescent="0.2">
      <c r="A25445" s="4"/>
    </row>
    <row r="25446" spans="1:1" x14ac:dyDescent="0.2">
      <c r="A25446" s="4"/>
    </row>
    <row r="25447" spans="1:1" x14ac:dyDescent="0.2">
      <c r="A25447" s="4"/>
    </row>
    <row r="25448" spans="1:1" x14ac:dyDescent="0.2">
      <c r="A25448" s="4"/>
    </row>
    <row r="25449" spans="1:1" x14ac:dyDescent="0.2">
      <c r="A25449" s="4"/>
    </row>
    <row r="25450" spans="1:1" x14ac:dyDescent="0.2">
      <c r="A25450" s="4"/>
    </row>
    <row r="25451" spans="1:1" x14ac:dyDescent="0.2">
      <c r="A25451" s="4"/>
    </row>
    <row r="25452" spans="1:1" x14ac:dyDescent="0.2">
      <c r="A25452" s="4"/>
    </row>
    <row r="25453" spans="1:1" x14ac:dyDescent="0.2">
      <c r="A25453" s="4"/>
    </row>
    <row r="25454" spans="1:1" x14ac:dyDescent="0.2">
      <c r="A25454" s="4"/>
    </row>
    <row r="25455" spans="1:1" x14ac:dyDescent="0.2">
      <c r="A25455" s="4"/>
    </row>
    <row r="25456" spans="1:1" x14ac:dyDescent="0.2">
      <c r="A25456" s="4"/>
    </row>
    <row r="25457" spans="1:1" x14ac:dyDescent="0.2">
      <c r="A25457" s="4"/>
    </row>
    <row r="25458" spans="1:1" x14ac:dyDescent="0.2">
      <c r="A25458" s="4"/>
    </row>
    <row r="25459" spans="1:1" x14ac:dyDescent="0.2">
      <c r="A25459" s="4"/>
    </row>
    <row r="25460" spans="1:1" x14ac:dyDescent="0.2">
      <c r="A25460" s="4"/>
    </row>
    <row r="25461" spans="1:1" x14ac:dyDescent="0.2">
      <c r="A25461" s="4"/>
    </row>
    <row r="25462" spans="1:1" x14ac:dyDescent="0.2">
      <c r="A25462" s="4"/>
    </row>
    <row r="25463" spans="1:1" x14ac:dyDescent="0.2">
      <c r="A25463" s="4"/>
    </row>
    <row r="25464" spans="1:1" x14ac:dyDescent="0.2">
      <c r="A25464" s="4"/>
    </row>
    <row r="25465" spans="1:1" x14ac:dyDescent="0.2">
      <c r="A25465" s="4"/>
    </row>
    <row r="25466" spans="1:1" x14ac:dyDescent="0.2">
      <c r="A25466" s="4"/>
    </row>
    <row r="25467" spans="1:1" x14ac:dyDescent="0.2">
      <c r="A25467" s="4"/>
    </row>
    <row r="25468" spans="1:1" x14ac:dyDescent="0.2">
      <c r="A25468" s="4"/>
    </row>
    <row r="25469" spans="1:1" x14ac:dyDescent="0.2">
      <c r="A25469" s="4"/>
    </row>
    <row r="25470" spans="1:1" x14ac:dyDescent="0.2">
      <c r="A25470" s="4"/>
    </row>
    <row r="25471" spans="1:1" x14ac:dyDescent="0.2">
      <c r="A25471" s="4"/>
    </row>
    <row r="25472" spans="1:1" x14ac:dyDescent="0.2">
      <c r="A25472" s="4"/>
    </row>
    <row r="25473" spans="1:1" x14ac:dyDescent="0.2">
      <c r="A25473" s="4"/>
    </row>
    <row r="25474" spans="1:1" x14ac:dyDescent="0.2">
      <c r="A25474" s="4"/>
    </row>
    <row r="25475" spans="1:1" x14ac:dyDescent="0.2">
      <c r="A25475" s="4"/>
    </row>
    <row r="25476" spans="1:1" x14ac:dyDescent="0.2">
      <c r="A25476" s="4"/>
    </row>
    <row r="25477" spans="1:1" x14ac:dyDescent="0.2">
      <c r="A25477" s="4"/>
    </row>
    <row r="25478" spans="1:1" x14ac:dyDescent="0.2">
      <c r="A25478" s="4"/>
    </row>
    <row r="25479" spans="1:1" x14ac:dyDescent="0.2">
      <c r="A25479" s="4"/>
    </row>
    <row r="25480" spans="1:1" x14ac:dyDescent="0.2">
      <c r="A25480" s="4"/>
    </row>
    <row r="25481" spans="1:1" x14ac:dyDescent="0.2">
      <c r="A25481" s="4"/>
    </row>
    <row r="25482" spans="1:1" x14ac:dyDescent="0.2">
      <c r="A25482" s="4"/>
    </row>
    <row r="25483" spans="1:1" x14ac:dyDescent="0.2">
      <c r="A25483" s="4"/>
    </row>
    <row r="25484" spans="1:1" x14ac:dyDescent="0.2">
      <c r="A25484" s="4"/>
    </row>
    <row r="25485" spans="1:1" x14ac:dyDescent="0.2">
      <c r="A25485" s="4"/>
    </row>
    <row r="25486" spans="1:1" x14ac:dyDescent="0.2">
      <c r="A25486" s="4"/>
    </row>
    <row r="25487" spans="1:1" x14ac:dyDescent="0.2">
      <c r="A25487" s="4"/>
    </row>
    <row r="25488" spans="1:1" x14ac:dyDescent="0.2">
      <c r="A25488" s="4"/>
    </row>
    <row r="25489" spans="1:1" x14ac:dyDescent="0.2">
      <c r="A25489" s="4"/>
    </row>
    <row r="25490" spans="1:1" x14ac:dyDescent="0.2">
      <c r="A25490" s="4"/>
    </row>
    <row r="25491" spans="1:1" x14ac:dyDescent="0.2">
      <c r="A25491" s="4"/>
    </row>
    <row r="25492" spans="1:1" x14ac:dyDescent="0.2">
      <c r="A25492" s="4"/>
    </row>
    <row r="25493" spans="1:1" x14ac:dyDescent="0.2">
      <c r="A25493" s="4"/>
    </row>
    <row r="25494" spans="1:1" x14ac:dyDescent="0.2">
      <c r="A25494" s="4"/>
    </row>
    <row r="25495" spans="1:1" x14ac:dyDescent="0.2">
      <c r="A25495" s="4"/>
    </row>
    <row r="25496" spans="1:1" x14ac:dyDescent="0.2">
      <c r="A25496" s="4"/>
    </row>
    <row r="25497" spans="1:1" x14ac:dyDescent="0.2">
      <c r="A25497" s="4"/>
    </row>
    <row r="25498" spans="1:1" x14ac:dyDescent="0.2">
      <c r="A25498" s="4"/>
    </row>
    <row r="25499" spans="1:1" x14ac:dyDescent="0.2">
      <c r="A25499" s="4"/>
    </row>
    <row r="25500" spans="1:1" x14ac:dyDescent="0.2">
      <c r="A25500" s="4"/>
    </row>
    <row r="25501" spans="1:1" x14ac:dyDescent="0.2">
      <c r="A25501" s="4"/>
    </row>
    <row r="25502" spans="1:1" x14ac:dyDescent="0.2">
      <c r="A25502" s="4"/>
    </row>
    <row r="25503" spans="1:1" x14ac:dyDescent="0.2">
      <c r="A25503" s="4"/>
    </row>
    <row r="25504" spans="1:1" x14ac:dyDescent="0.2">
      <c r="A25504" s="4"/>
    </row>
    <row r="25505" spans="1:1" x14ac:dyDescent="0.2">
      <c r="A25505" s="4"/>
    </row>
    <row r="25506" spans="1:1" x14ac:dyDescent="0.2">
      <c r="A25506" s="4"/>
    </row>
    <row r="25507" spans="1:1" x14ac:dyDescent="0.2">
      <c r="A25507" s="4"/>
    </row>
    <row r="25508" spans="1:1" x14ac:dyDescent="0.2">
      <c r="A25508" s="4"/>
    </row>
    <row r="25509" spans="1:1" x14ac:dyDescent="0.2">
      <c r="A25509" s="4"/>
    </row>
    <row r="25510" spans="1:1" x14ac:dyDescent="0.2">
      <c r="A25510" s="4"/>
    </row>
    <row r="25511" spans="1:1" x14ac:dyDescent="0.2">
      <c r="A25511" s="4"/>
    </row>
    <row r="25512" spans="1:1" x14ac:dyDescent="0.2">
      <c r="A25512" s="4"/>
    </row>
    <row r="25513" spans="1:1" x14ac:dyDescent="0.2">
      <c r="A25513" s="4"/>
    </row>
    <row r="25514" spans="1:1" x14ac:dyDescent="0.2">
      <c r="A25514" s="4"/>
    </row>
    <row r="25515" spans="1:1" x14ac:dyDescent="0.2">
      <c r="A25515" s="4"/>
    </row>
    <row r="25516" spans="1:1" x14ac:dyDescent="0.2">
      <c r="A25516" s="4"/>
    </row>
    <row r="25517" spans="1:1" x14ac:dyDescent="0.2">
      <c r="A25517" s="4"/>
    </row>
    <row r="25518" spans="1:1" x14ac:dyDescent="0.2">
      <c r="A25518" s="4"/>
    </row>
    <row r="25519" spans="1:1" x14ac:dyDescent="0.2">
      <c r="A25519" s="4"/>
    </row>
    <row r="25520" spans="1:1" x14ac:dyDescent="0.2">
      <c r="A25520" s="4"/>
    </row>
    <row r="25521" spans="1:1" x14ac:dyDescent="0.2">
      <c r="A25521" s="4"/>
    </row>
    <row r="25522" spans="1:1" x14ac:dyDescent="0.2">
      <c r="A25522" s="4"/>
    </row>
    <row r="25523" spans="1:1" x14ac:dyDescent="0.2">
      <c r="A25523" s="4"/>
    </row>
    <row r="25524" spans="1:1" x14ac:dyDescent="0.2">
      <c r="A25524" s="4"/>
    </row>
    <row r="25525" spans="1:1" x14ac:dyDescent="0.2">
      <c r="A25525" s="4"/>
    </row>
    <row r="25526" spans="1:1" x14ac:dyDescent="0.2">
      <c r="A25526" s="4"/>
    </row>
    <row r="25527" spans="1:1" x14ac:dyDescent="0.2">
      <c r="A25527" s="4"/>
    </row>
    <row r="25528" spans="1:1" x14ac:dyDescent="0.2">
      <c r="A25528" s="4"/>
    </row>
    <row r="25529" spans="1:1" x14ac:dyDescent="0.2">
      <c r="A25529" s="4"/>
    </row>
    <row r="25530" spans="1:1" x14ac:dyDescent="0.2">
      <c r="A25530" s="4"/>
    </row>
    <row r="25531" spans="1:1" x14ac:dyDescent="0.2">
      <c r="A25531" s="4"/>
    </row>
    <row r="25532" spans="1:1" x14ac:dyDescent="0.2">
      <c r="A25532" s="4"/>
    </row>
    <row r="25533" spans="1:1" x14ac:dyDescent="0.2">
      <c r="A25533" s="4"/>
    </row>
    <row r="25534" spans="1:1" x14ac:dyDescent="0.2">
      <c r="A25534" s="4"/>
    </row>
    <row r="25535" spans="1:1" x14ac:dyDescent="0.2">
      <c r="A25535" s="4"/>
    </row>
    <row r="25536" spans="1:1" x14ac:dyDescent="0.2">
      <c r="A25536" s="4"/>
    </row>
    <row r="25537" spans="1:1" x14ac:dyDescent="0.2">
      <c r="A25537" s="4"/>
    </row>
    <row r="25538" spans="1:1" x14ac:dyDescent="0.2">
      <c r="A25538" s="4"/>
    </row>
    <row r="25539" spans="1:1" x14ac:dyDescent="0.2">
      <c r="A25539" s="4"/>
    </row>
    <row r="25540" spans="1:1" x14ac:dyDescent="0.2">
      <c r="A25540" s="4"/>
    </row>
    <row r="25541" spans="1:1" x14ac:dyDescent="0.2">
      <c r="A25541" s="4"/>
    </row>
    <row r="25542" spans="1:1" x14ac:dyDescent="0.2">
      <c r="A25542" s="4"/>
    </row>
    <row r="25543" spans="1:1" x14ac:dyDescent="0.2">
      <c r="A25543" s="4"/>
    </row>
    <row r="25544" spans="1:1" x14ac:dyDescent="0.2">
      <c r="A25544" s="4"/>
    </row>
    <row r="25545" spans="1:1" x14ac:dyDescent="0.2">
      <c r="A25545" s="4"/>
    </row>
    <row r="25546" spans="1:1" x14ac:dyDescent="0.2">
      <c r="A25546" s="4"/>
    </row>
    <row r="25547" spans="1:1" x14ac:dyDescent="0.2">
      <c r="A25547" s="4"/>
    </row>
    <row r="25548" spans="1:1" x14ac:dyDescent="0.2">
      <c r="A25548" s="4"/>
    </row>
    <row r="25549" spans="1:1" x14ac:dyDescent="0.2">
      <c r="A25549" s="4"/>
    </row>
    <row r="25550" spans="1:1" x14ac:dyDescent="0.2">
      <c r="A25550" s="4"/>
    </row>
    <row r="25551" spans="1:1" x14ac:dyDescent="0.2">
      <c r="A25551" s="4"/>
    </row>
    <row r="25552" spans="1:1" x14ac:dyDescent="0.2">
      <c r="A25552" s="4"/>
    </row>
    <row r="25553" spans="1:1" x14ac:dyDescent="0.2">
      <c r="A25553" s="4"/>
    </row>
    <row r="25554" spans="1:1" x14ac:dyDescent="0.2">
      <c r="A25554" s="4"/>
    </row>
    <row r="25555" spans="1:1" x14ac:dyDescent="0.2">
      <c r="A25555" s="4"/>
    </row>
    <row r="25556" spans="1:1" x14ac:dyDescent="0.2">
      <c r="A25556" s="4"/>
    </row>
    <row r="25557" spans="1:1" x14ac:dyDescent="0.2">
      <c r="A25557" s="4"/>
    </row>
    <row r="25558" spans="1:1" x14ac:dyDescent="0.2">
      <c r="A25558" s="4"/>
    </row>
    <row r="25559" spans="1:1" x14ac:dyDescent="0.2">
      <c r="A25559" s="4"/>
    </row>
    <row r="25560" spans="1:1" x14ac:dyDescent="0.2">
      <c r="A25560" s="4"/>
    </row>
    <row r="25561" spans="1:1" x14ac:dyDescent="0.2">
      <c r="A25561" s="4"/>
    </row>
    <row r="25562" spans="1:1" x14ac:dyDescent="0.2">
      <c r="A25562" s="4"/>
    </row>
    <row r="25563" spans="1:1" x14ac:dyDescent="0.2">
      <c r="A25563" s="4"/>
    </row>
    <row r="25564" spans="1:1" x14ac:dyDescent="0.2">
      <c r="A25564" s="4"/>
    </row>
    <row r="25565" spans="1:1" x14ac:dyDescent="0.2">
      <c r="A25565" s="4"/>
    </row>
    <row r="25566" spans="1:1" x14ac:dyDescent="0.2">
      <c r="A25566" s="4"/>
    </row>
    <row r="25567" spans="1:1" x14ac:dyDescent="0.2">
      <c r="A25567" s="4"/>
    </row>
    <row r="25568" spans="1:1" x14ac:dyDescent="0.2">
      <c r="A25568" s="4"/>
    </row>
    <row r="25569" spans="1:1" x14ac:dyDescent="0.2">
      <c r="A25569" s="4"/>
    </row>
    <row r="25570" spans="1:1" x14ac:dyDescent="0.2">
      <c r="A25570" s="4"/>
    </row>
    <row r="25571" spans="1:1" x14ac:dyDescent="0.2">
      <c r="A25571" s="4"/>
    </row>
    <row r="25572" spans="1:1" x14ac:dyDescent="0.2">
      <c r="A25572" s="4"/>
    </row>
    <row r="25573" spans="1:1" x14ac:dyDescent="0.2">
      <c r="A25573" s="4"/>
    </row>
    <row r="25574" spans="1:1" x14ac:dyDescent="0.2">
      <c r="A25574" s="4"/>
    </row>
    <row r="25575" spans="1:1" x14ac:dyDescent="0.2">
      <c r="A25575" s="4"/>
    </row>
    <row r="25576" spans="1:1" x14ac:dyDescent="0.2">
      <c r="A25576" s="4"/>
    </row>
    <row r="25577" spans="1:1" x14ac:dyDescent="0.2">
      <c r="A25577" s="4"/>
    </row>
    <row r="25578" spans="1:1" x14ac:dyDescent="0.2">
      <c r="A25578" s="4"/>
    </row>
    <row r="25579" spans="1:1" x14ac:dyDescent="0.2">
      <c r="A25579" s="4"/>
    </row>
    <row r="25580" spans="1:1" x14ac:dyDescent="0.2">
      <c r="A25580" s="4"/>
    </row>
    <row r="25581" spans="1:1" x14ac:dyDescent="0.2">
      <c r="A25581" s="4"/>
    </row>
    <row r="25582" spans="1:1" x14ac:dyDescent="0.2">
      <c r="A25582" s="4"/>
    </row>
    <row r="25583" spans="1:1" x14ac:dyDescent="0.2">
      <c r="A25583" s="4"/>
    </row>
    <row r="25584" spans="1:1" x14ac:dyDescent="0.2">
      <c r="A25584" s="4"/>
    </row>
    <row r="25585" spans="1:1" x14ac:dyDescent="0.2">
      <c r="A25585" s="4"/>
    </row>
    <row r="25586" spans="1:1" x14ac:dyDescent="0.2">
      <c r="A25586" s="4"/>
    </row>
    <row r="25587" spans="1:1" x14ac:dyDescent="0.2">
      <c r="A25587" s="4"/>
    </row>
    <row r="25588" spans="1:1" x14ac:dyDescent="0.2">
      <c r="A25588" s="4"/>
    </row>
    <row r="25589" spans="1:1" x14ac:dyDescent="0.2">
      <c r="A25589" s="4"/>
    </row>
    <row r="25590" spans="1:1" x14ac:dyDescent="0.2">
      <c r="A25590" s="4"/>
    </row>
    <row r="25591" spans="1:1" x14ac:dyDescent="0.2">
      <c r="A25591" s="4"/>
    </row>
    <row r="25592" spans="1:1" x14ac:dyDescent="0.2">
      <c r="A25592" s="4"/>
    </row>
    <row r="25593" spans="1:1" x14ac:dyDescent="0.2">
      <c r="A25593" s="4"/>
    </row>
    <row r="25594" spans="1:1" x14ac:dyDescent="0.2">
      <c r="A25594" s="4"/>
    </row>
    <row r="25595" spans="1:1" x14ac:dyDescent="0.2">
      <c r="A25595" s="4"/>
    </row>
    <row r="25596" spans="1:1" x14ac:dyDescent="0.2">
      <c r="A25596" s="4"/>
    </row>
    <row r="25597" spans="1:1" x14ac:dyDescent="0.2">
      <c r="A25597" s="4"/>
    </row>
    <row r="25598" spans="1:1" x14ac:dyDescent="0.2">
      <c r="A25598" s="4"/>
    </row>
    <row r="25599" spans="1:1" x14ac:dyDescent="0.2">
      <c r="A25599" s="4"/>
    </row>
    <row r="25600" spans="1:1" x14ac:dyDescent="0.2">
      <c r="A25600" s="4"/>
    </row>
    <row r="25601" spans="1:1" x14ac:dyDescent="0.2">
      <c r="A25601" s="4"/>
    </row>
    <row r="25602" spans="1:1" x14ac:dyDescent="0.2">
      <c r="A25602" s="4"/>
    </row>
    <row r="25603" spans="1:1" x14ac:dyDescent="0.2">
      <c r="A25603" s="4"/>
    </row>
    <row r="25604" spans="1:1" x14ac:dyDescent="0.2">
      <c r="A25604" s="4"/>
    </row>
    <row r="25605" spans="1:1" x14ac:dyDescent="0.2">
      <c r="A25605" s="4"/>
    </row>
    <row r="25606" spans="1:1" x14ac:dyDescent="0.2">
      <c r="A25606" s="4"/>
    </row>
    <row r="25607" spans="1:1" x14ac:dyDescent="0.2">
      <c r="A25607" s="4"/>
    </row>
    <row r="25608" spans="1:1" x14ac:dyDescent="0.2">
      <c r="A25608" s="4"/>
    </row>
    <row r="25609" spans="1:1" x14ac:dyDescent="0.2">
      <c r="A25609" s="4"/>
    </row>
    <row r="25610" spans="1:1" x14ac:dyDescent="0.2">
      <c r="A25610" s="4"/>
    </row>
    <row r="25611" spans="1:1" x14ac:dyDescent="0.2">
      <c r="A25611" s="4"/>
    </row>
    <row r="25612" spans="1:1" x14ac:dyDescent="0.2">
      <c r="A25612" s="4"/>
    </row>
    <row r="25613" spans="1:1" x14ac:dyDescent="0.2">
      <c r="A25613" s="4"/>
    </row>
    <row r="25614" spans="1:1" x14ac:dyDescent="0.2">
      <c r="A25614" s="4"/>
    </row>
    <row r="25615" spans="1:1" x14ac:dyDescent="0.2">
      <c r="A25615" s="4"/>
    </row>
    <row r="25616" spans="1:1" x14ac:dyDescent="0.2">
      <c r="A25616" s="4"/>
    </row>
    <row r="25617" spans="1:1" x14ac:dyDescent="0.2">
      <c r="A25617" s="4"/>
    </row>
    <row r="25618" spans="1:1" x14ac:dyDescent="0.2">
      <c r="A25618" s="4"/>
    </row>
    <row r="25619" spans="1:1" x14ac:dyDescent="0.2">
      <c r="A25619" s="4"/>
    </row>
    <row r="25620" spans="1:1" x14ac:dyDescent="0.2">
      <c r="A25620" s="4"/>
    </row>
    <row r="25621" spans="1:1" x14ac:dyDescent="0.2">
      <c r="A25621" s="4"/>
    </row>
    <row r="25622" spans="1:1" x14ac:dyDescent="0.2">
      <c r="A25622" s="4"/>
    </row>
    <row r="25623" spans="1:1" x14ac:dyDescent="0.2">
      <c r="A25623" s="4"/>
    </row>
    <row r="25624" spans="1:1" x14ac:dyDescent="0.2">
      <c r="A25624" s="4"/>
    </row>
    <row r="25625" spans="1:1" x14ac:dyDescent="0.2">
      <c r="A25625" s="4"/>
    </row>
    <row r="25626" spans="1:1" x14ac:dyDescent="0.2">
      <c r="A25626" s="4"/>
    </row>
    <row r="25627" spans="1:1" x14ac:dyDescent="0.2">
      <c r="A25627" s="4"/>
    </row>
    <row r="25628" spans="1:1" x14ac:dyDescent="0.2">
      <c r="A25628" s="4"/>
    </row>
    <row r="25629" spans="1:1" x14ac:dyDescent="0.2">
      <c r="A25629" s="4"/>
    </row>
    <row r="25630" spans="1:1" x14ac:dyDescent="0.2">
      <c r="A25630" s="4"/>
    </row>
    <row r="25631" spans="1:1" x14ac:dyDescent="0.2">
      <c r="A25631" s="4"/>
    </row>
    <row r="25632" spans="1:1" x14ac:dyDescent="0.2">
      <c r="A25632" s="4"/>
    </row>
    <row r="25633" spans="1:1" x14ac:dyDescent="0.2">
      <c r="A25633" s="4"/>
    </row>
    <row r="25634" spans="1:1" x14ac:dyDescent="0.2">
      <c r="A25634" s="4"/>
    </row>
    <row r="25635" spans="1:1" x14ac:dyDescent="0.2">
      <c r="A25635" s="4"/>
    </row>
    <row r="25636" spans="1:1" x14ac:dyDescent="0.2">
      <c r="A25636" s="4"/>
    </row>
    <row r="25637" spans="1:1" x14ac:dyDescent="0.2">
      <c r="A25637" s="4"/>
    </row>
    <row r="25638" spans="1:1" x14ac:dyDescent="0.2">
      <c r="A25638" s="4"/>
    </row>
    <row r="25639" spans="1:1" x14ac:dyDescent="0.2">
      <c r="A25639" s="4"/>
    </row>
    <row r="25640" spans="1:1" x14ac:dyDescent="0.2">
      <c r="A25640" s="4"/>
    </row>
    <row r="25641" spans="1:1" x14ac:dyDescent="0.2">
      <c r="A25641" s="4"/>
    </row>
    <row r="25642" spans="1:1" x14ac:dyDescent="0.2">
      <c r="A25642" s="4"/>
    </row>
    <row r="25643" spans="1:1" x14ac:dyDescent="0.2">
      <c r="A25643" s="4"/>
    </row>
    <row r="25644" spans="1:1" x14ac:dyDescent="0.2">
      <c r="A25644" s="4"/>
    </row>
    <row r="25645" spans="1:1" x14ac:dyDescent="0.2">
      <c r="A25645" s="4"/>
    </row>
    <row r="25646" spans="1:1" x14ac:dyDescent="0.2">
      <c r="A25646" s="4"/>
    </row>
    <row r="25647" spans="1:1" x14ac:dyDescent="0.2">
      <c r="A25647" s="4"/>
    </row>
    <row r="25648" spans="1:1" x14ac:dyDescent="0.2">
      <c r="A25648" s="4"/>
    </row>
    <row r="25649" spans="1:1" x14ac:dyDescent="0.2">
      <c r="A25649" s="4"/>
    </row>
    <row r="25650" spans="1:1" x14ac:dyDescent="0.2">
      <c r="A25650" s="4"/>
    </row>
    <row r="25651" spans="1:1" x14ac:dyDescent="0.2">
      <c r="A25651" s="4"/>
    </row>
    <row r="25652" spans="1:1" x14ac:dyDescent="0.2">
      <c r="A25652" s="4"/>
    </row>
    <row r="25653" spans="1:1" x14ac:dyDescent="0.2">
      <c r="A25653" s="4"/>
    </row>
    <row r="25654" spans="1:1" x14ac:dyDescent="0.2">
      <c r="A25654" s="4"/>
    </row>
    <row r="25655" spans="1:1" x14ac:dyDescent="0.2">
      <c r="A25655" s="4"/>
    </row>
    <row r="25656" spans="1:1" x14ac:dyDescent="0.2">
      <c r="A25656" s="4"/>
    </row>
    <row r="25657" spans="1:1" x14ac:dyDescent="0.2">
      <c r="A25657" s="4"/>
    </row>
    <row r="25658" spans="1:1" x14ac:dyDescent="0.2">
      <c r="A25658" s="4"/>
    </row>
    <row r="25659" spans="1:1" x14ac:dyDescent="0.2">
      <c r="A25659" s="4"/>
    </row>
    <row r="25660" spans="1:1" x14ac:dyDescent="0.2">
      <c r="A25660" s="4"/>
    </row>
    <row r="25661" spans="1:1" x14ac:dyDescent="0.2">
      <c r="A25661" s="4"/>
    </row>
    <row r="25662" spans="1:1" x14ac:dyDescent="0.2">
      <c r="A25662" s="4"/>
    </row>
    <row r="25663" spans="1:1" x14ac:dyDescent="0.2">
      <c r="A25663" s="4"/>
    </row>
    <row r="25664" spans="1:1" x14ac:dyDescent="0.2">
      <c r="A25664" s="4"/>
    </row>
    <row r="25665" spans="1:1" x14ac:dyDescent="0.2">
      <c r="A25665" s="4"/>
    </row>
    <row r="25666" spans="1:1" x14ac:dyDescent="0.2">
      <c r="A25666" s="4"/>
    </row>
    <row r="25667" spans="1:1" x14ac:dyDescent="0.2">
      <c r="A25667" s="4"/>
    </row>
    <row r="25668" spans="1:1" x14ac:dyDescent="0.2">
      <c r="A25668" s="4"/>
    </row>
    <row r="25669" spans="1:1" x14ac:dyDescent="0.2">
      <c r="A25669" s="4"/>
    </row>
    <row r="25670" spans="1:1" x14ac:dyDescent="0.2">
      <c r="A25670" s="4"/>
    </row>
    <row r="25671" spans="1:1" x14ac:dyDescent="0.2">
      <c r="A25671" s="4"/>
    </row>
    <row r="25672" spans="1:1" x14ac:dyDescent="0.2">
      <c r="A25672" s="4"/>
    </row>
    <row r="25673" spans="1:1" x14ac:dyDescent="0.2">
      <c r="A25673" s="4"/>
    </row>
    <row r="25674" spans="1:1" x14ac:dyDescent="0.2">
      <c r="A25674" s="4"/>
    </row>
    <row r="25675" spans="1:1" x14ac:dyDescent="0.2">
      <c r="A25675" s="4"/>
    </row>
    <row r="25676" spans="1:1" x14ac:dyDescent="0.2">
      <c r="A25676" s="4"/>
    </row>
    <row r="25677" spans="1:1" x14ac:dyDescent="0.2">
      <c r="A25677" s="4"/>
    </row>
    <row r="25678" spans="1:1" x14ac:dyDescent="0.2">
      <c r="A25678" s="4"/>
    </row>
    <row r="25679" spans="1:1" x14ac:dyDescent="0.2">
      <c r="A25679" s="4"/>
    </row>
    <row r="25680" spans="1:1" x14ac:dyDescent="0.2">
      <c r="A25680" s="4"/>
    </row>
    <row r="25681" spans="1:1" x14ac:dyDescent="0.2">
      <c r="A25681" s="4"/>
    </row>
    <row r="25682" spans="1:1" x14ac:dyDescent="0.2">
      <c r="A25682" s="4"/>
    </row>
    <row r="25683" spans="1:1" x14ac:dyDescent="0.2">
      <c r="A25683" s="4"/>
    </row>
    <row r="25684" spans="1:1" x14ac:dyDescent="0.2">
      <c r="A25684" s="4"/>
    </row>
    <row r="25685" spans="1:1" x14ac:dyDescent="0.2">
      <c r="A25685" s="4"/>
    </row>
    <row r="25686" spans="1:1" x14ac:dyDescent="0.2">
      <c r="A25686" s="4"/>
    </row>
    <row r="25687" spans="1:1" x14ac:dyDescent="0.2">
      <c r="A25687" s="4"/>
    </row>
    <row r="25688" spans="1:1" x14ac:dyDescent="0.2">
      <c r="A25688" s="4"/>
    </row>
    <row r="25689" spans="1:1" x14ac:dyDescent="0.2">
      <c r="A25689" s="4"/>
    </row>
    <row r="25690" spans="1:1" x14ac:dyDescent="0.2">
      <c r="A25690" s="4"/>
    </row>
    <row r="25691" spans="1:1" x14ac:dyDescent="0.2">
      <c r="A25691" s="4"/>
    </row>
    <row r="25692" spans="1:1" x14ac:dyDescent="0.2">
      <c r="A25692" s="4"/>
    </row>
    <row r="25693" spans="1:1" x14ac:dyDescent="0.2">
      <c r="A25693" s="4"/>
    </row>
    <row r="25694" spans="1:1" x14ac:dyDescent="0.2">
      <c r="A25694" s="4"/>
    </row>
    <row r="25695" spans="1:1" x14ac:dyDescent="0.2">
      <c r="A25695" s="4"/>
    </row>
    <row r="25696" spans="1:1" x14ac:dyDescent="0.2">
      <c r="A25696" s="4"/>
    </row>
    <row r="25697" spans="1:1" x14ac:dyDescent="0.2">
      <c r="A25697" s="4"/>
    </row>
    <row r="25698" spans="1:1" x14ac:dyDescent="0.2">
      <c r="A25698" s="4"/>
    </row>
    <row r="25699" spans="1:1" x14ac:dyDescent="0.2">
      <c r="A25699" s="4"/>
    </row>
    <row r="25700" spans="1:1" x14ac:dyDescent="0.2">
      <c r="A25700" s="4"/>
    </row>
    <row r="25701" spans="1:1" x14ac:dyDescent="0.2">
      <c r="A25701" s="4"/>
    </row>
    <row r="25702" spans="1:1" x14ac:dyDescent="0.2">
      <c r="A25702" s="4"/>
    </row>
    <row r="25703" spans="1:1" x14ac:dyDescent="0.2">
      <c r="A25703" s="4"/>
    </row>
    <row r="25704" spans="1:1" x14ac:dyDescent="0.2">
      <c r="A25704" s="4"/>
    </row>
    <row r="25705" spans="1:1" x14ac:dyDescent="0.2">
      <c r="A25705" s="4"/>
    </row>
    <row r="25706" spans="1:1" x14ac:dyDescent="0.2">
      <c r="A25706" s="4"/>
    </row>
    <row r="25707" spans="1:1" x14ac:dyDescent="0.2">
      <c r="A25707" s="4"/>
    </row>
    <row r="25708" spans="1:1" x14ac:dyDescent="0.2">
      <c r="A25708" s="4"/>
    </row>
    <row r="25709" spans="1:1" x14ac:dyDescent="0.2">
      <c r="A25709" s="4"/>
    </row>
    <row r="25710" spans="1:1" x14ac:dyDescent="0.2">
      <c r="A25710" s="4"/>
    </row>
    <row r="25711" spans="1:1" x14ac:dyDescent="0.2">
      <c r="A25711" s="4"/>
    </row>
    <row r="25712" spans="1:1" x14ac:dyDescent="0.2">
      <c r="A25712" s="4"/>
    </row>
    <row r="25713" spans="1:1" x14ac:dyDescent="0.2">
      <c r="A25713" s="4"/>
    </row>
    <row r="25714" spans="1:1" x14ac:dyDescent="0.2">
      <c r="A25714" s="4"/>
    </row>
    <row r="25715" spans="1:1" x14ac:dyDescent="0.2">
      <c r="A25715" s="4"/>
    </row>
    <row r="25716" spans="1:1" x14ac:dyDescent="0.2">
      <c r="A25716" s="4"/>
    </row>
    <row r="25717" spans="1:1" x14ac:dyDescent="0.2">
      <c r="A25717" s="4"/>
    </row>
    <row r="25718" spans="1:1" x14ac:dyDescent="0.2">
      <c r="A25718" s="4"/>
    </row>
    <row r="25719" spans="1:1" x14ac:dyDescent="0.2">
      <c r="A25719" s="4"/>
    </row>
    <row r="25720" spans="1:1" x14ac:dyDescent="0.2">
      <c r="A25720" s="4"/>
    </row>
    <row r="25721" spans="1:1" x14ac:dyDescent="0.2">
      <c r="A25721" s="4"/>
    </row>
    <row r="25722" spans="1:1" x14ac:dyDescent="0.2">
      <c r="A25722" s="4"/>
    </row>
    <row r="25723" spans="1:1" x14ac:dyDescent="0.2">
      <c r="A25723" s="4"/>
    </row>
    <row r="25724" spans="1:1" x14ac:dyDescent="0.2">
      <c r="A25724" s="4"/>
    </row>
    <row r="25725" spans="1:1" x14ac:dyDescent="0.2">
      <c r="A25725" s="4"/>
    </row>
    <row r="25726" spans="1:1" x14ac:dyDescent="0.2">
      <c r="A25726" s="4"/>
    </row>
    <row r="25727" spans="1:1" x14ac:dyDescent="0.2">
      <c r="A25727" s="4"/>
    </row>
    <row r="25728" spans="1:1" x14ac:dyDescent="0.2">
      <c r="A25728" s="4"/>
    </row>
    <row r="25729" spans="1:1" x14ac:dyDescent="0.2">
      <c r="A25729" s="4"/>
    </row>
    <row r="25730" spans="1:1" x14ac:dyDescent="0.2">
      <c r="A25730" s="4"/>
    </row>
    <row r="25731" spans="1:1" x14ac:dyDescent="0.2">
      <c r="A25731" s="4"/>
    </row>
    <row r="25732" spans="1:1" x14ac:dyDescent="0.2">
      <c r="A25732" s="4"/>
    </row>
    <row r="25733" spans="1:1" x14ac:dyDescent="0.2">
      <c r="A25733" s="4"/>
    </row>
    <row r="25734" spans="1:1" x14ac:dyDescent="0.2">
      <c r="A25734" s="4"/>
    </row>
    <row r="25735" spans="1:1" x14ac:dyDescent="0.2">
      <c r="A25735" s="4"/>
    </row>
    <row r="25736" spans="1:1" x14ac:dyDescent="0.2">
      <c r="A25736" s="4"/>
    </row>
    <row r="25737" spans="1:1" x14ac:dyDescent="0.2">
      <c r="A25737" s="4"/>
    </row>
    <row r="25738" spans="1:1" x14ac:dyDescent="0.2">
      <c r="A25738" s="4"/>
    </row>
    <row r="25739" spans="1:1" x14ac:dyDescent="0.2">
      <c r="A25739" s="4"/>
    </row>
    <row r="25740" spans="1:1" x14ac:dyDescent="0.2">
      <c r="A25740" s="4"/>
    </row>
    <row r="25741" spans="1:1" x14ac:dyDescent="0.2">
      <c r="A25741" s="4"/>
    </row>
    <row r="25742" spans="1:1" x14ac:dyDescent="0.2">
      <c r="A25742" s="4"/>
    </row>
    <row r="25743" spans="1:1" x14ac:dyDescent="0.2">
      <c r="A25743" s="4"/>
    </row>
    <row r="25744" spans="1:1" x14ac:dyDescent="0.2">
      <c r="A25744" s="4"/>
    </row>
    <row r="25745" spans="1:1" x14ac:dyDescent="0.2">
      <c r="A25745" s="4"/>
    </row>
    <row r="25746" spans="1:1" x14ac:dyDescent="0.2">
      <c r="A25746" s="4"/>
    </row>
    <row r="25747" spans="1:1" x14ac:dyDescent="0.2">
      <c r="A25747" s="4"/>
    </row>
    <row r="25748" spans="1:1" x14ac:dyDescent="0.2">
      <c r="A25748" s="4"/>
    </row>
    <row r="25749" spans="1:1" x14ac:dyDescent="0.2">
      <c r="A25749" s="4"/>
    </row>
    <row r="25750" spans="1:1" x14ac:dyDescent="0.2">
      <c r="A25750" s="4"/>
    </row>
    <row r="25751" spans="1:1" x14ac:dyDescent="0.2">
      <c r="A25751" s="4"/>
    </row>
    <row r="25752" spans="1:1" x14ac:dyDescent="0.2">
      <c r="A25752" s="4"/>
    </row>
    <row r="25753" spans="1:1" x14ac:dyDescent="0.2">
      <c r="A25753" s="4"/>
    </row>
    <row r="25754" spans="1:1" x14ac:dyDescent="0.2">
      <c r="A25754" s="4"/>
    </row>
    <row r="25755" spans="1:1" x14ac:dyDescent="0.2">
      <c r="A25755" s="4"/>
    </row>
    <row r="25756" spans="1:1" x14ac:dyDescent="0.2">
      <c r="A25756" s="4"/>
    </row>
    <row r="25757" spans="1:1" x14ac:dyDescent="0.2">
      <c r="A25757" s="4"/>
    </row>
    <row r="25758" spans="1:1" x14ac:dyDescent="0.2">
      <c r="A25758" s="4"/>
    </row>
    <row r="25759" spans="1:1" x14ac:dyDescent="0.2">
      <c r="A25759" s="4"/>
    </row>
    <row r="25760" spans="1:1" x14ac:dyDescent="0.2">
      <c r="A25760" s="4"/>
    </row>
    <row r="25761" spans="1:1" x14ac:dyDescent="0.2">
      <c r="A25761" s="4"/>
    </row>
    <row r="25762" spans="1:1" x14ac:dyDescent="0.2">
      <c r="A25762" s="4"/>
    </row>
    <row r="25763" spans="1:1" x14ac:dyDescent="0.2">
      <c r="A25763" s="4"/>
    </row>
    <row r="25764" spans="1:1" x14ac:dyDescent="0.2">
      <c r="A25764" s="4"/>
    </row>
    <row r="25765" spans="1:1" x14ac:dyDescent="0.2">
      <c r="A25765" s="4"/>
    </row>
    <row r="25766" spans="1:1" x14ac:dyDescent="0.2">
      <c r="A25766" s="4"/>
    </row>
    <row r="25767" spans="1:1" x14ac:dyDescent="0.2">
      <c r="A25767" s="4"/>
    </row>
    <row r="25768" spans="1:1" x14ac:dyDescent="0.2">
      <c r="A25768" s="4"/>
    </row>
    <row r="25769" spans="1:1" x14ac:dyDescent="0.2">
      <c r="A25769" s="4"/>
    </row>
    <row r="25770" spans="1:1" x14ac:dyDescent="0.2">
      <c r="A25770" s="4"/>
    </row>
    <row r="25771" spans="1:1" x14ac:dyDescent="0.2">
      <c r="A25771" s="4"/>
    </row>
    <row r="25772" spans="1:1" x14ac:dyDescent="0.2">
      <c r="A25772" s="4"/>
    </row>
    <row r="25773" spans="1:1" x14ac:dyDescent="0.2">
      <c r="A25773" s="4"/>
    </row>
    <row r="25774" spans="1:1" x14ac:dyDescent="0.2">
      <c r="A25774" s="4"/>
    </row>
    <row r="25775" spans="1:1" x14ac:dyDescent="0.2">
      <c r="A25775" s="4"/>
    </row>
    <row r="25776" spans="1:1" x14ac:dyDescent="0.2">
      <c r="A25776" s="4"/>
    </row>
    <row r="25777" spans="1:1" x14ac:dyDescent="0.2">
      <c r="A25777" s="4"/>
    </row>
    <row r="25778" spans="1:1" x14ac:dyDescent="0.2">
      <c r="A25778" s="4"/>
    </row>
    <row r="25779" spans="1:1" x14ac:dyDescent="0.2">
      <c r="A25779" s="4"/>
    </row>
    <row r="25780" spans="1:1" x14ac:dyDescent="0.2">
      <c r="A25780" s="4"/>
    </row>
    <row r="25781" spans="1:1" x14ac:dyDescent="0.2">
      <c r="A25781" s="4"/>
    </row>
    <row r="25782" spans="1:1" x14ac:dyDescent="0.2">
      <c r="A25782" s="4"/>
    </row>
    <row r="25783" spans="1:1" x14ac:dyDescent="0.2">
      <c r="A25783" s="4"/>
    </row>
    <row r="25784" spans="1:1" x14ac:dyDescent="0.2">
      <c r="A25784" s="4"/>
    </row>
    <row r="25785" spans="1:1" x14ac:dyDescent="0.2">
      <c r="A25785" s="4"/>
    </row>
    <row r="25786" spans="1:1" x14ac:dyDescent="0.2">
      <c r="A25786" s="4"/>
    </row>
    <row r="25787" spans="1:1" x14ac:dyDescent="0.2">
      <c r="A25787" s="4"/>
    </row>
    <row r="25788" spans="1:1" x14ac:dyDescent="0.2">
      <c r="A25788" s="4"/>
    </row>
    <row r="25789" spans="1:1" x14ac:dyDescent="0.2">
      <c r="A25789" s="4"/>
    </row>
    <row r="25790" spans="1:1" x14ac:dyDescent="0.2">
      <c r="A25790" s="4"/>
    </row>
    <row r="25791" spans="1:1" x14ac:dyDescent="0.2">
      <c r="A25791" s="4"/>
    </row>
    <row r="25792" spans="1:1" x14ac:dyDescent="0.2">
      <c r="A25792" s="4"/>
    </row>
    <row r="25793" spans="1:1" x14ac:dyDescent="0.2">
      <c r="A25793" s="4"/>
    </row>
    <row r="25794" spans="1:1" x14ac:dyDescent="0.2">
      <c r="A25794" s="4"/>
    </row>
    <row r="25795" spans="1:1" x14ac:dyDescent="0.2">
      <c r="A25795" s="4"/>
    </row>
    <row r="25796" spans="1:1" x14ac:dyDescent="0.2">
      <c r="A25796" s="4"/>
    </row>
    <row r="25797" spans="1:1" x14ac:dyDescent="0.2">
      <c r="A25797" s="4"/>
    </row>
    <row r="25798" spans="1:1" x14ac:dyDescent="0.2">
      <c r="A25798" s="4"/>
    </row>
    <row r="25799" spans="1:1" x14ac:dyDescent="0.2">
      <c r="A25799" s="4"/>
    </row>
    <row r="25800" spans="1:1" x14ac:dyDescent="0.2">
      <c r="A25800" s="4"/>
    </row>
    <row r="25801" spans="1:1" x14ac:dyDescent="0.2">
      <c r="A25801" s="4"/>
    </row>
    <row r="25802" spans="1:1" x14ac:dyDescent="0.2">
      <c r="A25802" s="4"/>
    </row>
    <row r="25803" spans="1:1" x14ac:dyDescent="0.2">
      <c r="A25803" s="4"/>
    </row>
    <row r="25804" spans="1:1" x14ac:dyDescent="0.2">
      <c r="A25804" s="4"/>
    </row>
    <row r="25805" spans="1:1" x14ac:dyDescent="0.2">
      <c r="A25805" s="4"/>
    </row>
    <row r="25806" spans="1:1" x14ac:dyDescent="0.2">
      <c r="A25806" s="4"/>
    </row>
    <row r="25807" spans="1:1" x14ac:dyDescent="0.2">
      <c r="A25807" s="4"/>
    </row>
    <row r="25808" spans="1:1" x14ac:dyDescent="0.2">
      <c r="A25808" s="4"/>
    </row>
    <row r="25809" spans="1:1" x14ac:dyDescent="0.2">
      <c r="A25809" s="4"/>
    </row>
    <row r="25810" spans="1:1" x14ac:dyDescent="0.2">
      <c r="A25810" s="4"/>
    </row>
    <row r="25811" spans="1:1" x14ac:dyDescent="0.2">
      <c r="A25811" s="4"/>
    </row>
    <row r="25812" spans="1:1" x14ac:dyDescent="0.2">
      <c r="A25812" s="4"/>
    </row>
    <row r="25813" spans="1:1" x14ac:dyDescent="0.2">
      <c r="A25813" s="4"/>
    </row>
    <row r="25814" spans="1:1" x14ac:dyDescent="0.2">
      <c r="A25814" s="4"/>
    </row>
    <row r="25815" spans="1:1" x14ac:dyDescent="0.2">
      <c r="A25815" s="4"/>
    </row>
    <row r="25816" spans="1:1" x14ac:dyDescent="0.2">
      <c r="A25816" s="4"/>
    </row>
    <row r="25817" spans="1:1" x14ac:dyDescent="0.2">
      <c r="A25817" s="4"/>
    </row>
    <row r="25818" spans="1:1" x14ac:dyDescent="0.2">
      <c r="A25818" s="4"/>
    </row>
    <row r="25819" spans="1:1" x14ac:dyDescent="0.2">
      <c r="A25819" s="4"/>
    </row>
    <row r="25820" spans="1:1" x14ac:dyDescent="0.2">
      <c r="A25820" s="4"/>
    </row>
    <row r="25821" spans="1:1" x14ac:dyDescent="0.2">
      <c r="A25821" s="4"/>
    </row>
    <row r="25822" spans="1:1" x14ac:dyDescent="0.2">
      <c r="A25822" s="4"/>
    </row>
    <row r="25823" spans="1:1" x14ac:dyDescent="0.2">
      <c r="A25823" s="4"/>
    </row>
    <row r="25824" spans="1:1" x14ac:dyDescent="0.2">
      <c r="A25824" s="4"/>
    </row>
    <row r="25825" spans="1:1" x14ac:dyDescent="0.2">
      <c r="A25825" s="4"/>
    </row>
    <row r="25826" spans="1:1" x14ac:dyDescent="0.2">
      <c r="A25826" s="4"/>
    </row>
    <row r="25827" spans="1:1" x14ac:dyDescent="0.2">
      <c r="A25827" s="4"/>
    </row>
    <row r="25828" spans="1:1" x14ac:dyDescent="0.2">
      <c r="A25828" s="4"/>
    </row>
    <row r="25829" spans="1:1" x14ac:dyDescent="0.2">
      <c r="A25829" s="4"/>
    </row>
    <row r="25830" spans="1:1" x14ac:dyDescent="0.2">
      <c r="A25830" s="4"/>
    </row>
    <row r="25831" spans="1:1" x14ac:dyDescent="0.2">
      <c r="A25831" s="4"/>
    </row>
    <row r="25832" spans="1:1" x14ac:dyDescent="0.2">
      <c r="A25832" s="4"/>
    </row>
    <row r="25833" spans="1:1" x14ac:dyDescent="0.2">
      <c r="A25833" s="4"/>
    </row>
    <row r="25834" spans="1:1" x14ac:dyDescent="0.2">
      <c r="A25834" s="4"/>
    </row>
    <row r="25835" spans="1:1" x14ac:dyDescent="0.2">
      <c r="A25835" s="4"/>
    </row>
    <row r="25836" spans="1:1" x14ac:dyDescent="0.2">
      <c r="A25836" s="4"/>
    </row>
    <row r="25837" spans="1:1" x14ac:dyDescent="0.2">
      <c r="A25837" s="4"/>
    </row>
    <row r="25838" spans="1:1" x14ac:dyDescent="0.2">
      <c r="A25838" s="4"/>
    </row>
    <row r="25839" spans="1:1" x14ac:dyDescent="0.2">
      <c r="A25839" s="4"/>
    </row>
    <row r="25840" spans="1:1" x14ac:dyDescent="0.2">
      <c r="A25840" s="4"/>
    </row>
    <row r="25841" spans="1:1" x14ac:dyDescent="0.2">
      <c r="A25841" s="4"/>
    </row>
    <row r="25842" spans="1:1" x14ac:dyDescent="0.2">
      <c r="A25842" s="4"/>
    </row>
    <row r="25843" spans="1:1" x14ac:dyDescent="0.2">
      <c r="A25843" s="4"/>
    </row>
    <row r="25844" spans="1:1" x14ac:dyDescent="0.2">
      <c r="A25844" s="4"/>
    </row>
    <row r="25845" spans="1:1" x14ac:dyDescent="0.2">
      <c r="A25845" s="4"/>
    </row>
    <row r="25846" spans="1:1" x14ac:dyDescent="0.2">
      <c r="A25846" s="4"/>
    </row>
    <row r="25847" spans="1:1" x14ac:dyDescent="0.2">
      <c r="A25847" s="4"/>
    </row>
    <row r="25848" spans="1:1" x14ac:dyDescent="0.2">
      <c r="A25848" s="4"/>
    </row>
    <row r="25849" spans="1:1" x14ac:dyDescent="0.2">
      <c r="A25849" s="4"/>
    </row>
    <row r="25850" spans="1:1" x14ac:dyDescent="0.2">
      <c r="A25850" s="4"/>
    </row>
    <row r="25851" spans="1:1" x14ac:dyDescent="0.2">
      <c r="A25851" s="4"/>
    </row>
    <row r="25852" spans="1:1" x14ac:dyDescent="0.2">
      <c r="A25852" s="4"/>
    </row>
    <row r="25853" spans="1:1" x14ac:dyDescent="0.2">
      <c r="A25853" s="4"/>
    </row>
    <row r="25854" spans="1:1" x14ac:dyDescent="0.2">
      <c r="A25854" s="4"/>
    </row>
    <row r="25855" spans="1:1" x14ac:dyDescent="0.2">
      <c r="A25855" s="4"/>
    </row>
    <row r="25856" spans="1:1" x14ac:dyDescent="0.2">
      <c r="A25856" s="4"/>
    </row>
    <row r="25857" spans="1:1" x14ac:dyDescent="0.2">
      <c r="A25857" s="4"/>
    </row>
    <row r="25858" spans="1:1" x14ac:dyDescent="0.2">
      <c r="A25858" s="4"/>
    </row>
    <row r="25859" spans="1:1" x14ac:dyDescent="0.2">
      <c r="A25859" s="4"/>
    </row>
    <row r="25860" spans="1:1" x14ac:dyDescent="0.2">
      <c r="A25860" s="4"/>
    </row>
    <row r="25861" spans="1:1" x14ac:dyDescent="0.2">
      <c r="A25861" s="4"/>
    </row>
    <row r="25862" spans="1:1" x14ac:dyDescent="0.2">
      <c r="A25862" s="4"/>
    </row>
    <row r="25863" spans="1:1" x14ac:dyDescent="0.2">
      <c r="A25863" s="4"/>
    </row>
    <row r="25864" spans="1:1" x14ac:dyDescent="0.2">
      <c r="A25864" s="4"/>
    </row>
    <row r="25865" spans="1:1" x14ac:dyDescent="0.2">
      <c r="A25865" s="4"/>
    </row>
    <row r="25866" spans="1:1" x14ac:dyDescent="0.2">
      <c r="A25866" s="4"/>
    </row>
    <row r="25867" spans="1:1" x14ac:dyDescent="0.2">
      <c r="A25867" s="4"/>
    </row>
    <row r="25868" spans="1:1" x14ac:dyDescent="0.2">
      <c r="A25868" s="4"/>
    </row>
    <row r="25869" spans="1:1" x14ac:dyDescent="0.2">
      <c r="A25869" s="4"/>
    </row>
    <row r="25870" spans="1:1" x14ac:dyDescent="0.2">
      <c r="A25870" s="4"/>
    </row>
    <row r="25871" spans="1:1" x14ac:dyDescent="0.2">
      <c r="A25871" s="4"/>
    </row>
    <row r="25872" spans="1:1" x14ac:dyDescent="0.2">
      <c r="A25872" s="4"/>
    </row>
    <row r="25873" spans="1:1" x14ac:dyDescent="0.2">
      <c r="A25873" s="4"/>
    </row>
    <row r="25874" spans="1:1" x14ac:dyDescent="0.2">
      <c r="A25874" s="4"/>
    </row>
    <row r="25875" spans="1:1" x14ac:dyDescent="0.2">
      <c r="A25875" s="4"/>
    </row>
    <row r="25876" spans="1:1" x14ac:dyDescent="0.2">
      <c r="A25876" s="4"/>
    </row>
    <row r="25877" spans="1:1" x14ac:dyDescent="0.2">
      <c r="A25877" s="4"/>
    </row>
    <row r="25878" spans="1:1" x14ac:dyDescent="0.2">
      <c r="A25878" s="4"/>
    </row>
    <row r="25879" spans="1:1" x14ac:dyDescent="0.2">
      <c r="A25879" s="4"/>
    </row>
    <row r="25880" spans="1:1" x14ac:dyDescent="0.2">
      <c r="A25880" s="4"/>
    </row>
    <row r="25881" spans="1:1" x14ac:dyDescent="0.2">
      <c r="A25881" s="4"/>
    </row>
    <row r="25882" spans="1:1" x14ac:dyDescent="0.2">
      <c r="A25882" s="4"/>
    </row>
    <row r="25883" spans="1:1" x14ac:dyDescent="0.2">
      <c r="A25883" s="4"/>
    </row>
    <row r="25884" spans="1:1" x14ac:dyDescent="0.2">
      <c r="A25884" s="4"/>
    </row>
    <row r="25885" spans="1:1" x14ac:dyDescent="0.2">
      <c r="A25885" s="4"/>
    </row>
    <row r="25886" spans="1:1" x14ac:dyDescent="0.2">
      <c r="A25886" s="4"/>
    </row>
    <row r="25887" spans="1:1" x14ac:dyDescent="0.2">
      <c r="A25887" s="4"/>
    </row>
    <row r="25888" spans="1:1" x14ac:dyDescent="0.2">
      <c r="A25888" s="4"/>
    </row>
    <row r="25889" spans="1:1" x14ac:dyDescent="0.2">
      <c r="A25889" s="4"/>
    </row>
    <row r="25890" spans="1:1" x14ac:dyDescent="0.2">
      <c r="A25890" s="4"/>
    </row>
    <row r="25891" spans="1:1" x14ac:dyDescent="0.2">
      <c r="A25891" s="4"/>
    </row>
    <row r="25892" spans="1:1" x14ac:dyDescent="0.2">
      <c r="A25892" s="4"/>
    </row>
    <row r="25893" spans="1:1" x14ac:dyDescent="0.2">
      <c r="A25893" s="4"/>
    </row>
    <row r="25894" spans="1:1" x14ac:dyDescent="0.2">
      <c r="A25894" s="4"/>
    </row>
    <row r="25895" spans="1:1" x14ac:dyDescent="0.2">
      <c r="A25895" s="4"/>
    </row>
    <row r="25896" spans="1:1" x14ac:dyDescent="0.2">
      <c r="A25896" s="4"/>
    </row>
    <row r="25897" spans="1:1" x14ac:dyDescent="0.2">
      <c r="A25897" s="4"/>
    </row>
    <row r="25898" spans="1:1" x14ac:dyDescent="0.2">
      <c r="A25898" s="4"/>
    </row>
    <row r="25899" spans="1:1" x14ac:dyDescent="0.2">
      <c r="A25899" s="4"/>
    </row>
    <row r="25900" spans="1:1" x14ac:dyDescent="0.2">
      <c r="A25900" s="4"/>
    </row>
    <row r="25901" spans="1:1" x14ac:dyDescent="0.2">
      <c r="A25901" s="4"/>
    </row>
    <row r="25902" spans="1:1" x14ac:dyDescent="0.2">
      <c r="A25902" s="4"/>
    </row>
    <row r="25903" spans="1:1" x14ac:dyDescent="0.2">
      <c r="A25903" s="4"/>
    </row>
    <row r="25904" spans="1:1" x14ac:dyDescent="0.2">
      <c r="A25904" s="4"/>
    </row>
    <row r="25905" spans="1:1" x14ac:dyDescent="0.2">
      <c r="A25905" s="4"/>
    </row>
    <row r="25906" spans="1:1" x14ac:dyDescent="0.2">
      <c r="A25906" s="4"/>
    </row>
    <row r="25907" spans="1:1" x14ac:dyDescent="0.2">
      <c r="A25907" s="4"/>
    </row>
    <row r="25908" spans="1:1" x14ac:dyDescent="0.2">
      <c r="A25908" s="4"/>
    </row>
    <row r="25909" spans="1:1" x14ac:dyDescent="0.2">
      <c r="A25909" s="4"/>
    </row>
    <row r="25910" spans="1:1" x14ac:dyDescent="0.2">
      <c r="A25910" s="4"/>
    </row>
    <row r="25911" spans="1:1" x14ac:dyDescent="0.2">
      <c r="A25911" s="4"/>
    </row>
    <row r="25912" spans="1:1" x14ac:dyDescent="0.2">
      <c r="A25912" s="4"/>
    </row>
    <row r="25913" spans="1:1" x14ac:dyDescent="0.2">
      <c r="A25913" s="4"/>
    </row>
    <row r="25914" spans="1:1" x14ac:dyDescent="0.2">
      <c r="A25914" s="4"/>
    </row>
    <row r="25915" spans="1:1" x14ac:dyDescent="0.2">
      <c r="A25915" s="4"/>
    </row>
    <row r="25916" spans="1:1" x14ac:dyDescent="0.2">
      <c r="A25916" s="4"/>
    </row>
    <row r="25917" spans="1:1" x14ac:dyDescent="0.2">
      <c r="A25917" s="4"/>
    </row>
    <row r="25918" spans="1:1" x14ac:dyDescent="0.2">
      <c r="A25918" s="4"/>
    </row>
    <row r="25919" spans="1:1" x14ac:dyDescent="0.2">
      <c r="A25919" s="4"/>
    </row>
    <row r="25920" spans="1:1" x14ac:dyDescent="0.2">
      <c r="A25920" s="4"/>
    </row>
    <row r="25921" spans="1:1" x14ac:dyDescent="0.2">
      <c r="A25921" s="4"/>
    </row>
    <row r="25922" spans="1:1" x14ac:dyDescent="0.2">
      <c r="A25922" s="4"/>
    </row>
    <row r="25923" spans="1:1" x14ac:dyDescent="0.2">
      <c r="A25923" s="4"/>
    </row>
    <row r="25924" spans="1:1" x14ac:dyDescent="0.2">
      <c r="A25924" s="4"/>
    </row>
    <row r="25925" spans="1:1" x14ac:dyDescent="0.2">
      <c r="A25925" s="4"/>
    </row>
    <row r="25926" spans="1:1" x14ac:dyDescent="0.2">
      <c r="A25926" s="4"/>
    </row>
    <row r="25927" spans="1:1" x14ac:dyDescent="0.2">
      <c r="A25927" s="4"/>
    </row>
    <row r="25928" spans="1:1" x14ac:dyDescent="0.2">
      <c r="A25928" s="4"/>
    </row>
    <row r="25929" spans="1:1" x14ac:dyDescent="0.2">
      <c r="A25929" s="4"/>
    </row>
    <row r="25930" spans="1:1" x14ac:dyDescent="0.2">
      <c r="A25930" s="4"/>
    </row>
    <row r="25931" spans="1:1" x14ac:dyDescent="0.2">
      <c r="A25931" s="4"/>
    </row>
    <row r="25932" spans="1:1" x14ac:dyDescent="0.2">
      <c r="A25932" s="4"/>
    </row>
    <row r="25933" spans="1:1" x14ac:dyDescent="0.2">
      <c r="A25933" s="4"/>
    </row>
    <row r="25934" spans="1:1" x14ac:dyDescent="0.2">
      <c r="A25934" s="4"/>
    </row>
    <row r="25935" spans="1:1" x14ac:dyDescent="0.2">
      <c r="A25935" s="4"/>
    </row>
    <row r="25936" spans="1:1" x14ac:dyDescent="0.2">
      <c r="A25936" s="4"/>
    </row>
    <row r="25937" spans="1:1" x14ac:dyDescent="0.2">
      <c r="A25937" s="4"/>
    </row>
    <row r="25938" spans="1:1" x14ac:dyDescent="0.2">
      <c r="A25938" s="4"/>
    </row>
    <row r="25939" spans="1:1" x14ac:dyDescent="0.2">
      <c r="A25939" s="4"/>
    </row>
    <row r="25940" spans="1:1" x14ac:dyDescent="0.2">
      <c r="A25940" s="4"/>
    </row>
    <row r="25941" spans="1:1" x14ac:dyDescent="0.2">
      <c r="A25941" s="4"/>
    </row>
    <row r="25942" spans="1:1" x14ac:dyDescent="0.2">
      <c r="A25942" s="4"/>
    </row>
    <row r="25943" spans="1:1" x14ac:dyDescent="0.2">
      <c r="A25943" s="4"/>
    </row>
    <row r="25944" spans="1:1" x14ac:dyDescent="0.2">
      <c r="A25944" s="4"/>
    </row>
    <row r="25945" spans="1:1" x14ac:dyDescent="0.2">
      <c r="A25945" s="4"/>
    </row>
    <row r="25946" spans="1:1" x14ac:dyDescent="0.2">
      <c r="A25946" s="4"/>
    </row>
    <row r="25947" spans="1:1" x14ac:dyDescent="0.2">
      <c r="A25947" s="4"/>
    </row>
    <row r="25948" spans="1:1" x14ac:dyDescent="0.2">
      <c r="A25948" s="4"/>
    </row>
    <row r="25949" spans="1:1" x14ac:dyDescent="0.2">
      <c r="A25949" s="4"/>
    </row>
    <row r="25950" spans="1:1" x14ac:dyDescent="0.2">
      <c r="A25950" s="4"/>
    </row>
    <row r="25951" spans="1:1" x14ac:dyDescent="0.2">
      <c r="A25951" s="4"/>
    </row>
    <row r="25952" spans="1:1" x14ac:dyDescent="0.2">
      <c r="A25952" s="4"/>
    </row>
    <row r="25953" spans="1:1" x14ac:dyDescent="0.2">
      <c r="A25953" s="4"/>
    </row>
    <row r="25954" spans="1:1" x14ac:dyDescent="0.2">
      <c r="A25954" s="4"/>
    </row>
    <row r="25955" spans="1:1" x14ac:dyDescent="0.2">
      <c r="A25955" s="4"/>
    </row>
    <row r="25956" spans="1:1" x14ac:dyDescent="0.2">
      <c r="A25956" s="4"/>
    </row>
    <row r="25957" spans="1:1" x14ac:dyDescent="0.2">
      <c r="A25957" s="4"/>
    </row>
    <row r="25958" spans="1:1" x14ac:dyDescent="0.2">
      <c r="A25958" s="4"/>
    </row>
    <row r="25959" spans="1:1" x14ac:dyDescent="0.2">
      <c r="A25959" s="4"/>
    </row>
    <row r="25960" spans="1:1" x14ac:dyDescent="0.2">
      <c r="A25960" s="4"/>
    </row>
    <row r="25961" spans="1:1" x14ac:dyDescent="0.2">
      <c r="A25961" s="4"/>
    </row>
    <row r="25962" spans="1:1" x14ac:dyDescent="0.2">
      <c r="A25962" s="4"/>
    </row>
    <row r="25963" spans="1:1" x14ac:dyDescent="0.2">
      <c r="A25963" s="4"/>
    </row>
    <row r="25964" spans="1:1" x14ac:dyDescent="0.2">
      <c r="A25964" s="4"/>
    </row>
    <row r="25965" spans="1:1" x14ac:dyDescent="0.2">
      <c r="A25965" s="4"/>
    </row>
    <row r="25966" spans="1:1" x14ac:dyDescent="0.2">
      <c r="A25966" s="4"/>
    </row>
    <row r="25967" spans="1:1" x14ac:dyDescent="0.2">
      <c r="A25967" s="4"/>
    </row>
    <row r="25968" spans="1:1" x14ac:dyDescent="0.2">
      <c r="A25968" s="4"/>
    </row>
    <row r="25969" spans="1:1" x14ac:dyDescent="0.2">
      <c r="A25969" s="4"/>
    </row>
    <row r="25970" spans="1:1" x14ac:dyDescent="0.2">
      <c r="A25970" s="4"/>
    </row>
    <row r="25971" spans="1:1" x14ac:dyDescent="0.2">
      <c r="A25971" s="4"/>
    </row>
    <row r="25972" spans="1:1" x14ac:dyDescent="0.2">
      <c r="A25972" s="4"/>
    </row>
    <row r="25973" spans="1:1" x14ac:dyDescent="0.2">
      <c r="A25973" s="4"/>
    </row>
    <row r="25974" spans="1:1" x14ac:dyDescent="0.2">
      <c r="A25974" s="4"/>
    </row>
    <row r="25975" spans="1:1" x14ac:dyDescent="0.2">
      <c r="A25975" s="4"/>
    </row>
    <row r="25976" spans="1:1" x14ac:dyDescent="0.2">
      <c r="A25976" s="4"/>
    </row>
    <row r="25977" spans="1:1" x14ac:dyDescent="0.2">
      <c r="A25977" s="4"/>
    </row>
    <row r="25978" spans="1:1" x14ac:dyDescent="0.2">
      <c r="A25978" s="4"/>
    </row>
    <row r="25979" spans="1:1" x14ac:dyDescent="0.2">
      <c r="A25979" s="4"/>
    </row>
    <row r="25980" spans="1:1" x14ac:dyDescent="0.2">
      <c r="A25980" s="4"/>
    </row>
    <row r="25981" spans="1:1" x14ac:dyDescent="0.2">
      <c r="A25981" s="4"/>
    </row>
    <row r="25982" spans="1:1" x14ac:dyDescent="0.2">
      <c r="A25982" s="4"/>
    </row>
    <row r="25983" spans="1:1" x14ac:dyDescent="0.2">
      <c r="A25983" s="4"/>
    </row>
    <row r="25984" spans="1:1" x14ac:dyDescent="0.2">
      <c r="A25984" s="4"/>
    </row>
    <row r="25985" spans="1:1" x14ac:dyDescent="0.2">
      <c r="A25985" s="4"/>
    </row>
    <row r="25986" spans="1:1" x14ac:dyDescent="0.2">
      <c r="A25986" s="4"/>
    </row>
    <row r="25987" spans="1:1" x14ac:dyDescent="0.2">
      <c r="A25987" s="4"/>
    </row>
    <row r="25988" spans="1:1" x14ac:dyDescent="0.2">
      <c r="A25988" s="4"/>
    </row>
    <row r="25989" spans="1:1" x14ac:dyDescent="0.2">
      <c r="A25989" s="4"/>
    </row>
    <row r="25990" spans="1:1" x14ac:dyDescent="0.2">
      <c r="A25990" s="4"/>
    </row>
    <row r="25991" spans="1:1" x14ac:dyDescent="0.2">
      <c r="A25991" s="4"/>
    </row>
    <row r="25992" spans="1:1" x14ac:dyDescent="0.2">
      <c r="A25992" s="4"/>
    </row>
    <row r="25993" spans="1:1" x14ac:dyDescent="0.2">
      <c r="A25993" s="4"/>
    </row>
    <row r="25994" spans="1:1" x14ac:dyDescent="0.2">
      <c r="A25994" s="4"/>
    </row>
    <row r="25995" spans="1:1" x14ac:dyDescent="0.2">
      <c r="A25995" s="4"/>
    </row>
    <row r="25996" spans="1:1" x14ac:dyDescent="0.2">
      <c r="A25996" s="4"/>
    </row>
    <row r="25997" spans="1:1" x14ac:dyDescent="0.2">
      <c r="A25997" s="4"/>
    </row>
    <row r="25998" spans="1:1" x14ac:dyDescent="0.2">
      <c r="A25998" s="4"/>
    </row>
    <row r="25999" spans="1:1" x14ac:dyDescent="0.2">
      <c r="A25999" s="4"/>
    </row>
    <row r="26000" spans="1:1" x14ac:dyDescent="0.2">
      <c r="A26000" s="4"/>
    </row>
    <row r="26001" spans="1:1" x14ac:dyDescent="0.2">
      <c r="A26001" s="4"/>
    </row>
    <row r="26002" spans="1:1" x14ac:dyDescent="0.2">
      <c r="A26002" s="4"/>
    </row>
    <row r="26003" spans="1:1" x14ac:dyDescent="0.2">
      <c r="A26003" s="4"/>
    </row>
    <row r="26004" spans="1:1" x14ac:dyDescent="0.2">
      <c r="A26004" s="4"/>
    </row>
    <row r="26005" spans="1:1" x14ac:dyDescent="0.2">
      <c r="A26005" s="4"/>
    </row>
    <row r="26006" spans="1:1" x14ac:dyDescent="0.2">
      <c r="A26006" s="4"/>
    </row>
    <row r="26007" spans="1:1" x14ac:dyDescent="0.2">
      <c r="A26007" s="4"/>
    </row>
    <row r="26008" spans="1:1" x14ac:dyDescent="0.2">
      <c r="A26008" s="4"/>
    </row>
    <row r="26009" spans="1:1" x14ac:dyDescent="0.2">
      <c r="A26009" s="4"/>
    </row>
    <row r="26010" spans="1:1" x14ac:dyDescent="0.2">
      <c r="A26010" s="4"/>
    </row>
    <row r="26011" spans="1:1" x14ac:dyDescent="0.2">
      <c r="A26011" s="4"/>
    </row>
    <row r="26012" spans="1:1" x14ac:dyDescent="0.2">
      <c r="A26012" s="4"/>
    </row>
    <row r="26013" spans="1:1" x14ac:dyDescent="0.2">
      <c r="A26013" s="4"/>
    </row>
    <row r="26014" spans="1:1" x14ac:dyDescent="0.2">
      <c r="A26014" s="4"/>
    </row>
    <row r="26015" spans="1:1" x14ac:dyDescent="0.2">
      <c r="A26015" s="4"/>
    </row>
    <row r="26016" spans="1:1" x14ac:dyDescent="0.2">
      <c r="A26016" s="4"/>
    </row>
    <row r="26017" spans="1:1" x14ac:dyDescent="0.2">
      <c r="A26017" s="4"/>
    </row>
    <row r="26018" spans="1:1" x14ac:dyDescent="0.2">
      <c r="A26018" s="4"/>
    </row>
    <row r="26019" spans="1:1" x14ac:dyDescent="0.2">
      <c r="A26019" s="4"/>
    </row>
    <row r="26020" spans="1:1" x14ac:dyDescent="0.2">
      <c r="A26020" s="4"/>
    </row>
    <row r="26021" spans="1:1" x14ac:dyDescent="0.2">
      <c r="A26021" s="4"/>
    </row>
    <row r="26022" spans="1:1" x14ac:dyDescent="0.2">
      <c r="A26022" s="4"/>
    </row>
    <row r="26023" spans="1:1" x14ac:dyDescent="0.2">
      <c r="A26023" s="4"/>
    </row>
    <row r="26024" spans="1:1" x14ac:dyDescent="0.2">
      <c r="A26024" s="4"/>
    </row>
    <row r="26025" spans="1:1" x14ac:dyDescent="0.2">
      <c r="A26025" s="4"/>
    </row>
    <row r="26026" spans="1:1" x14ac:dyDescent="0.2">
      <c r="A26026" s="4"/>
    </row>
    <row r="26027" spans="1:1" x14ac:dyDescent="0.2">
      <c r="A26027" s="4"/>
    </row>
    <row r="26028" spans="1:1" x14ac:dyDescent="0.2">
      <c r="A26028" s="4"/>
    </row>
    <row r="26029" spans="1:1" x14ac:dyDescent="0.2">
      <c r="A26029" s="4"/>
    </row>
    <row r="26030" spans="1:1" x14ac:dyDescent="0.2">
      <c r="A26030" s="4"/>
    </row>
    <row r="26031" spans="1:1" x14ac:dyDescent="0.2">
      <c r="A26031" s="4"/>
    </row>
    <row r="26032" spans="1:1" x14ac:dyDescent="0.2">
      <c r="A26032" s="4"/>
    </row>
    <row r="26033" spans="1:1" x14ac:dyDescent="0.2">
      <c r="A26033" s="4"/>
    </row>
    <row r="26034" spans="1:1" x14ac:dyDescent="0.2">
      <c r="A26034" s="4"/>
    </row>
    <row r="26035" spans="1:1" x14ac:dyDescent="0.2">
      <c r="A26035" s="4"/>
    </row>
    <row r="26036" spans="1:1" x14ac:dyDescent="0.2">
      <c r="A26036" s="4"/>
    </row>
    <row r="26037" spans="1:1" x14ac:dyDescent="0.2">
      <c r="A26037" s="4"/>
    </row>
    <row r="26038" spans="1:1" x14ac:dyDescent="0.2">
      <c r="A26038" s="4"/>
    </row>
    <row r="26039" spans="1:1" x14ac:dyDescent="0.2">
      <c r="A26039" s="4"/>
    </row>
    <row r="26040" spans="1:1" x14ac:dyDescent="0.2">
      <c r="A26040" s="4"/>
    </row>
    <row r="26041" spans="1:1" x14ac:dyDescent="0.2">
      <c r="A26041" s="4"/>
    </row>
    <row r="26042" spans="1:1" x14ac:dyDescent="0.2">
      <c r="A26042" s="4"/>
    </row>
    <row r="26043" spans="1:1" x14ac:dyDescent="0.2">
      <c r="A26043" s="4"/>
    </row>
    <row r="26044" spans="1:1" x14ac:dyDescent="0.2">
      <c r="A26044" s="4"/>
    </row>
    <row r="26045" spans="1:1" x14ac:dyDescent="0.2">
      <c r="A26045" s="4"/>
    </row>
    <row r="26046" spans="1:1" x14ac:dyDescent="0.2">
      <c r="A26046" s="4"/>
    </row>
    <row r="26047" spans="1:1" x14ac:dyDescent="0.2">
      <c r="A26047" s="4"/>
    </row>
    <row r="26048" spans="1:1" x14ac:dyDescent="0.2">
      <c r="A26048" s="4"/>
    </row>
    <row r="26049" spans="1:1" x14ac:dyDescent="0.2">
      <c r="A26049" s="4"/>
    </row>
    <row r="26050" spans="1:1" x14ac:dyDescent="0.2">
      <c r="A26050" s="4"/>
    </row>
    <row r="26051" spans="1:1" x14ac:dyDescent="0.2">
      <c r="A26051" s="4"/>
    </row>
    <row r="26052" spans="1:1" x14ac:dyDescent="0.2">
      <c r="A26052" s="4"/>
    </row>
    <row r="26053" spans="1:1" x14ac:dyDescent="0.2">
      <c r="A26053" s="4"/>
    </row>
    <row r="26054" spans="1:1" x14ac:dyDescent="0.2">
      <c r="A26054" s="4"/>
    </row>
    <row r="26055" spans="1:1" x14ac:dyDescent="0.2">
      <c r="A26055" s="4"/>
    </row>
    <row r="26056" spans="1:1" x14ac:dyDescent="0.2">
      <c r="A26056" s="4"/>
    </row>
    <row r="26057" spans="1:1" x14ac:dyDescent="0.2">
      <c r="A26057" s="4"/>
    </row>
    <row r="26058" spans="1:1" x14ac:dyDescent="0.2">
      <c r="A26058" s="4"/>
    </row>
    <row r="26059" spans="1:1" x14ac:dyDescent="0.2">
      <c r="A26059" s="4"/>
    </row>
    <row r="26060" spans="1:1" x14ac:dyDescent="0.2">
      <c r="A26060" s="4"/>
    </row>
    <row r="26061" spans="1:1" x14ac:dyDescent="0.2">
      <c r="A26061" s="4"/>
    </row>
    <row r="26062" spans="1:1" x14ac:dyDescent="0.2">
      <c r="A26062" s="4"/>
    </row>
    <row r="26063" spans="1:1" x14ac:dyDescent="0.2">
      <c r="A26063" s="4"/>
    </row>
    <row r="26064" spans="1:1" x14ac:dyDescent="0.2">
      <c r="A26064" s="4"/>
    </row>
    <row r="26065" spans="1:1" x14ac:dyDescent="0.2">
      <c r="A26065" s="4"/>
    </row>
    <row r="26066" spans="1:1" x14ac:dyDescent="0.2">
      <c r="A26066" s="4"/>
    </row>
    <row r="26067" spans="1:1" x14ac:dyDescent="0.2">
      <c r="A26067" s="4"/>
    </row>
    <row r="26068" spans="1:1" x14ac:dyDescent="0.2">
      <c r="A26068" s="4"/>
    </row>
    <row r="26069" spans="1:1" x14ac:dyDescent="0.2">
      <c r="A26069" s="4"/>
    </row>
    <row r="26070" spans="1:1" x14ac:dyDescent="0.2">
      <c r="A26070" s="4"/>
    </row>
    <row r="26071" spans="1:1" x14ac:dyDescent="0.2">
      <c r="A26071" s="4"/>
    </row>
    <row r="26072" spans="1:1" x14ac:dyDescent="0.2">
      <c r="A26072" s="4"/>
    </row>
    <row r="26073" spans="1:1" x14ac:dyDescent="0.2">
      <c r="A26073" s="4"/>
    </row>
    <row r="26074" spans="1:1" x14ac:dyDescent="0.2">
      <c r="A26074" s="4"/>
    </row>
    <row r="26075" spans="1:1" x14ac:dyDescent="0.2">
      <c r="A26075" s="4"/>
    </row>
    <row r="26076" spans="1:1" x14ac:dyDescent="0.2">
      <c r="A26076" s="4"/>
    </row>
    <row r="26077" spans="1:1" x14ac:dyDescent="0.2">
      <c r="A26077" s="4"/>
    </row>
    <row r="26078" spans="1:1" x14ac:dyDescent="0.2">
      <c r="A26078" s="4"/>
    </row>
    <row r="26079" spans="1:1" x14ac:dyDescent="0.2">
      <c r="A26079" s="4"/>
    </row>
    <row r="26080" spans="1:1" x14ac:dyDescent="0.2">
      <c r="A26080" s="4"/>
    </row>
    <row r="26081" spans="1:1" x14ac:dyDescent="0.2">
      <c r="A26081" s="4"/>
    </row>
    <row r="26082" spans="1:1" x14ac:dyDescent="0.2">
      <c r="A26082" s="4"/>
    </row>
    <row r="26083" spans="1:1" x14ac:dyDescent="0.2">
      <c r="A26083" s="4"/>
    </row>
    <row r="26084" spans="1:1" x14ac:dyDescent="0.2">
      <c r="A26084" s="4"/>
    </row>
    <row r="26085" spans="1:1" x14ac:dyDescent="0.2">
      <c r="A26085" s="4"/>
    </row>
    <row r="26086" spans="1:1" x14ac:dyDescent="0.2">
      <c r="A26086" s="4"/>
    </row>
    <row r="26087" spans="1:1" x14ac:dyDescent="0.2">
      <c r="A26087" s="4"/>
    </row>
    <row r="26088" spans="1:1" x14ac:dyDescent="0.2">
      <c r="A26088" s="4"/>
    </row>
    <row r="26089" spans="1:1" x14ac:dyDescent="0.2">
      <c r="A26089" s="4"/>
    </row>
    <row r="26090" spans="1:1" x14ac:dyDescent="0.2">
      <c r="A26090" s="4"/>
    </row>
    <row r="26091" spans="1:1" x14ac:dyDescent="0.2">
      <c r="A26091" s="4"/>
    </row>
    <row r="26092" spans="1:1" x14ac:dyDescent="0.2">
      <c r="A26092" s="4"/>
    </row>
    <row r="26093" spans="1:1" x14ac:dyDescent="0.2">
      <c r="A26093" s="4"/>
    </row>
    <row r="26094" spans="1:1" x14ac:dyDescent="0.2">
      <c r="A26094" s="4"/>
    </row>
    <row r="26095" spans="1:1" x14ac:dyDescent="0.2">
      <c r="A26095" s="4"/>
    </row>
    <row r="26096" spans="1:1" x14ac:dyDescent="0.2">
      <c r="A26096" s="4"/>
    </row>
    <row r="26097" spans="1:1" x14ac:dyDescent="0.2">
      <c r="A26097" s="4"/>
    </row>
    <row r="26098" spans="1:1" x14ac:dyDescent="0.2">
      <c r="A26098" s="4"/>
    </row>
    <row r="26099" spans="1:1" x14ac:dyDescent="0.2">
      <c r="A26099" s="4"/>
    </row>
    <row r="26100" spans="1:1" x14ac:dyDescent="0.2">
      <c r="A26100" s="4"/>
    </row>
    <row r="26101" spans="1:1" x14ac:dyDescent="0.2">
      <c r="A26101" s="4"/>
    </row>
    <row r="26102" spans="1:1" x14ac:dyDescent="0.2">
      <c r="A26102" s="4"/>
    </row>
    <row r="26103" spans="1:1" x14ac:dyDescent="0.2">
      <c r="A26103" s="4"/>
    </row>
    <row r="26104" spans="1:1" x14ac:dyDescent="0.2">
      <c r="A26104" s="4"/>
    </row>
    <row r="26105" spans="1:1" x14ac:dyDescent="0.2">
      <c r="A26105" s="4"/>
    </row>
    <row r="26106" spans="1:1" x14ac:dyDescent="0.2">
      <c r="A26106" s="4"/>
    </row>
    <row r="26107" spans="1:1" x14ac:dyDescent="0.2">
      <c r="A26107" s="4"/>
    </row>
    <row r="26108" spans="1:1" x14ac:dyDescent="0.2">
      <c r="A26108" s="4"/>
    </row>
    <row r="26109" spans="1:1" x14ac:dyDescent="0.2">
      <c r="A26109" s="4"/>
    </row>
    <row r="26110" spans="1:1" x14ac:dyDescent="0.2">
      <c r="A26110" s="4"/>
    </row>
    <row r="26111" spans="1:1" x14ac:dyDescent="0.2">
      <c r="A26111" s="4"/>
    </row>
    <row r="26112" spans="1:1" x14ac:dyDescent="0.2">
      <c r="A26112" s="4"/>
    </row>
    <row r="26113" spans="1:1" x14ac:dyDescent="0.2">
      <c r="A26113" s="4"/>
    </row>
    <row r="26114" spans="1:1" x14ac:dyDescent="0.2">
      <c r="A26114" s="4"/>
    </row>
    <row r="26115" spans="1:1" x14ac:dyDescent="0.2">
      <c r="A26115" s="4"/>
    </row>
    <row r="26116" spans="1:1" x14ac:dyDescent="0.2">
      <c r="A26116" s="4"/>
    </row>
    <row r="26117" spans="1:1" x14ac:dyDescent="0.2">
      <c r="A26117" s="4"/>
    </row>
    <row r="26118" spans="1:1" x14ac:dyDescent="0.2">
      <c r="A26118" s="4"/>
    </row>
    <row r="26119" spans="1:1" x14ac:dyDescent="0.2">
      <c r="A26119" s="4"/>
    </row>
    <row r="26120" spans="1:1" x14ac:dyDescent="0.2">
      <c r="A26120" s="4"/>
    </row>
    <row r="26121" spans="1:1" x14ac:dyDescent="0.2">
      <c r="A26121" s="4"/>
    </row>
    <row r="26122" spans="1:1" x14ac:dyDescent="0.2">
      <c r="A26122" s="4"/>
    </row>
    <row r="26123" spans="1:1" x14ac:dyDescent="0.2">
      <c r="A26123" s="4"/>
    </row>
    <row r="26124" spans="1:1" x14ac:dyDescent="0.2">
      <c r="A26124" s="4"/>
    </row>
    <row r="26125" spans="1:1" x14ac:dyDescent="0.2">
      <c r="A26125" s="4"/>
    </row>
    <row r="26126" spans="1:1" x14ac:dyDescent="0.2">
      <c r="A26126" s="4"/>
    </row>
    <row r="26127" spans="1:1" x14ac:dyDescent="0.2">
      <c r="A26127" s="4"/>
    </row>
    <row r="26128" spans="1:1" x14ac:dyDescent="0.2">
      <c r="A26128" s="4"/>
    </row>
    <row r="26129" spans="1:1" x14ac:dyDescent="0.2">
      <c r="A26129" s="4"/>
    </row>
    <row r="26130" spans="1:1" x14ac:dyDescent="0.2">
      <c r="A26130" s="4"/>
    </row>
    <row r="26131" spans="1:1" x14ac:dyDescent="0.2">
      <c r="A26131" s="4"/>
    </row>
    <row r="26132" spans="1:1" x14ac:dyDescent="0.2">
      <c r="A26132" s="4"/>
    </row>
    <row r="26133" spans="1:1" x14ac:dyDescent="0.2">
      <c r="A26133" s="4"/>
    </row>
    <row r="26134" spans="1:1" x14ac:dyDescent="0.2">
      <c r="A26134" s="4"/>
    </row>
    <row r="26135" spans="1:1" x14ac:dyDescent="0.2">
      <c r="A26135" s="4"/>
    </row>
    <row r="26136" spans="1:1" x14ac:dyDescent="0.2">
      <c r="A26136" s="4"/>
    </row>
    <row r="26137" spans="1:1" x14ac:dyDescent="0.2">
      <c r="A26137" s="4"/>
    </row>
    <row r="26138" spans="1:1" x14ac:dyDescent="0.2">
      <c r="A26138" s="4"/>
    </row>
    <row r="26139" spans="1:1" x14ac:dyDescent="0.2">
      <c r="A26139" s="4"/>
    </row>
    <row r="26140" spans="1:1" x14ac:dyDescent="0.2">
      <c r="A26140" s="4"/>
    </row>
    <row r="26141" spans="1:1" x14ac:dyDescent="0.2">
      <c r="A26141" s="4"/>
    </row>
    <row r="26142" spans="1:1" x14ac:dyDescent="0.2">
      <c r="A26142" s="4"/>
    </row>
    <row r="26143" spans="1:1" x14ac:dyDescent="0.2">
      <c r="A26143" s="4"/>
    </row>
    <row r="26144" spans="1:1" x14ac:dyDescent="0.2">
      <c r="A26144" s="4"/>
    </row>
    <row r="26145" spans="1:1" x14ac:dyDescent="0.2">
      <c r="A26145" s="4"/>
    </row>
    <row r="26146" spans="1:1" x14ac:dyDescent="0.2">
      <c r="A26146" s="4"/>
    </row>
    <row r="26147" spans="1:1" x14ac:dyDescent="0.2">
      <c r="A26147" s="4"/>
    </row>
    <row r="26148" spans="1:1" x14ac:dyDescent="0.2">
      <c r="A26148" s="4"/>
    </row>
    <row r="26149" spans="1:1" x14ac:dyDescent="0.2">
      <c r="A26149" s="4"/>
    </row>
    <row r="26150" spans="1:1" x14ac:dyDescent="0.2">
      <c r="A26150" s="4"/>
    </row>
    <row r="26151" spans="1:1" x14ac:dyDescent="0.2">
      <c r="A26151" s="4"/>
    </row>
    <row r="26152" spans="1:1" x14ac:dyDescent="0.2">
      <c r="A26152" s="4"/>
    </row>
    <row r="26153" spans="1:1" x14ac:dyDescent="0.2">
      <c r="A26153" s="4"/>
    </row>
    <row r="26154" spans="1:1" x14ac:dyDescent="0.2">
      <c r="A26154" s="4"/>
    </row>
    <row r="26155" spans="1:1" x14ac:dyDescent="0.2">
      <c r="A26155" s="4"/>
    </row>
    <row r="26156" spans="1:1" x14ac:dyDescent="0.2">
      <c r="A26156" s="4"/>
    </row>
    <row r="26157" spans="1:1" x14ac:dyDescent="0.2">
      <c r="A26157" s="4"/>
    </row>
    <row r="26158" spans="1:1" x14ac:dyDescent="0.2">
      <c r="A26158" s="4"/>
    </row>
    <row r="26159" spans="1:1" x14ac:dyDescent="0.2">
      <c r="A26159" s="4"/>
    </row>
    <row r="26160" spans="1:1" x14ac:dyDescent="0.2">
      <c r="A26160" s="4"/>
    </row>
    <row r="26161" spans="1:1" x14ac:dyDescent="0.2">
      <c r="A26161" s="4"/>
    </row>
    <row r="26162" spans="1:1" x14ac:dyDescent="0.2">
      <c r="A26162" s="4"/>
    </row>
    <row r="26163" spans="1:1" x14ac:dyDescent="0.2">
      <c r="A26163" s="4"/>
    </row>
    <row r="26164" spans="1:1" x14ac:dyDescent="0.2">
      <c r="A26164" s="4"/>
    </row>
    <row r="26165" spans="1:1" x14ac:dyDescent="0.2">
      <c r="A26165" s="4"/>
    </row>
    <row r="26166" spans="1:1" x14ac:dyDescent="0.2">
      <c r="A26166" s="4"/>
    </row>
    <row r="26167" spans="1:1" x14ac:dyDescent="0.2">
      <c r="A26167" s="4"/>
    </row>
    <row r="26168" spans="1:1" x14ac:dyDescent="0.2">
      <c r="A26168" s="4"/>
    </row>
    <row r="26169" spans="1:1" x14ac:dyDescent="0.2">
      <c r="A26169" s="4"/>
    </row>
    <row r="26170" spans="1:1" x14ac:dyDescent="0.2">
      <c r="A26170" s="4"/>
    </row>
    <row r="26171" spans="1:1" x14ac:dyDescent="0.2">
      <c r="A26171" s="4"/>
    </row>
    <row r="26172" spans="1:1" x14ac:dyDescent="0.2">
      <c r="A26172" s="4"/>
    </row>
    <row r="26173" spans="1:1" x14ac:dyDescent="0.2">
      <c r="A26173" s="4"/>
    </row>
    <row r="26174" spans="1:1" x14ac:dyDescent="0.2">
      <c r="A26174" s="4"/>
    </row>
    <row r="26175" spans="1:1" x14ac:dyDescent="0.2">
      <c r="A26175" s="4"/>
    </row>
    <row r="26176" spans="1:1" x14ac:dyDescent="0.2">
      <c r="A26176" s="4"/>
    </row>
    <row r="26177" spans="1:1" x14ac:dyDescent="0.2">
      <c r="A26177" s="4"/>
    </row>
    <row r="26178" spans="1:1" x14ac:dyDescent="0.2">
      <c r="A26178" s="4"/>
    </row>
    <row r="26179" spans="1:1" x14ac:dyDescent="0.2">
      <c r="A26179" s="4"/>
    </row>
    <row r="26180" spans="1:1" x14ac:dyDescent="0.2">
      <c r="A26180" s="4"/>
    </row>
    <row r="26181" spans="1:1" x14ac:dyDescent="0.2">
      <c r="A26181" s="4"/>
    </row>
    <row r="26182" spans="1:1" x14ac:dyDescent="0.2">
      <c r="A26182" s="4"/>
    </row>
    <row r="26183" spans="1:1" x14ac:dyDescent="0.2">
      <c r="A26183" s="4"/>
    </row>
    <row r="26184" spans="1:1" x14ac:dyDescent="0.2">
      <c r="A26184" s="4"/>
    </row>
    <row r="26185" spans="1:1" x14ac:dyDescent="0.2">
      <c r="A26185" s="4"/>
    </row>
    <row r="26186" spans="1:1" x14ac:dyDescent="0.2">
      <c r="A26186" s="4"/>
    </row>
    <row r="26187" spans="1:1" x14ac:dyDescent="0.2">
      <c r="A26187" s="4"/>
    </row>
    <row r="26188" spans="1:1" x14ac:dyDescent="0.2">
      <c r="A26188" s="4"/>
    </row>
    <row r="26189" spans="1:1" x14ac:dyDescent="0.2">
      <c r="A26189" s="4"/>
    </row>
    <row r="26190" spans="1:1" x14ac:dyDescent="0.2">
      <c r="A26190" s="4"/>
    </row>
    <row r="26191" spans="1:1" x14ac:dyDescent="0.2">
      <c r="A26191" s="4"/>
    </row>
    <row r="26192" spans="1:1" x14ac:dyDescent="0.2">
      <c r="A26192" s="4"/>
    </row>
    <row r="26193" spans="1:1" x14ac:dyDescent="0.2">
      <c r="A26193" s="4"/>
    </row>
    <row r="26194" spans="1:1" x14ac:dyDescent="0.2">
      <c r="A26194" s="4"/>
    </row>
    <row r="26195" spans="1:1" x14ac:dyDescent="0.2">
      <c r="A26195" s="4"/>
    </row>
    <row r="26196" spans="1:1" x14ac:dyDescent="0.2">
      <c r="A26196" s="4"/>
    </row>
    <row r="26197" spans="1:1" x14ac:dyDescent="0.2">
      <c r="A26197" s="4"/>
    </row>
    <row r="26198" spans="1:1" x14ac:dyDescent="0.2">
      <c r="A26198" s="4"/>
    </row>
    <row r="26199" spans="1:1" x14ac:dyDescent="0.2">
      <c r="A26199" s="4"/>
    </row>
    <row r="26200" spans="1:1" x14ac:dyDescent="0.2">
      <c r="A26200" s="4"/>
    </row>
    <row r="26201" spans="1:1" x14ac:dyDescent="0.2">
      <c r="A26201" s="4"/>
    </row>
    <row r="26202" spans="1:1" x14ac:dyDescent="0.2">
      <c r="A26202" s="4"/>
    </row>
    <row r="26203" spans="1:1" x14ac:dyDescent="0.2">
      <c r="A26203" s="4"/>
    </row>
    <row r="26204" spans="1:1" x14ac:dyDescent="0.2">
      <c r="A26204" s="4"/>
    </row>
    <row r="26205" spans="1:1" x14ac:dyDescent="0.2">
      <c r="A26205" s="4"/>
    </row>
    <row r="26206" spans="1:1" x14ac:dyDescent="0.2">
      <c r="A26206" s="4"/>
    </row>
    <row r="26207" spans="1:1" x14ac:dyDescent="0.2">
      <c r="A26207" s="4"/>
    </row>
    <row r="26208" spans="1:1" x14ac:dyDescent="0.2">
      <c r="A26208" s="4"/>
    </row>
    <row r="26209" spans="1:1" x14ac:dyDescent="0.2">
      <c r="A26209" s="4"/>
    </row>
    <row r="26210" spans="1:1" x14ac:dyDescent="0.2">
      <c r="A26210" s="4"/>
    </row>
    <row r="26211" spans="1:1" x14ac:dyDescent="0.2">
      <c r="A26211" s="4"/>
    </row>
    <row r="26212" spans="1:1" x14ac:dyDescent="0.2">
      <c r="A26212" s="4"/>
    </row>
    <row r="26213" spans="1:1" x14ac:dyDescent="0.2">
      <c r="A26213" s="4"/>
    </row>
    <row r="26214" spans="1:1" x14ac:dyDescent="0.2">
      <c r="A26214" s="4"/>
    </row>
    <row r="26215" spans="1:1" x14ac:dyDescent="0.2">
      <c r="A26215" s="4"/>
    </row>
    <row r="26216" spans="1:1" x14ac:dyDescent="0.2">
      <c r="A26216" s="4"/>
    </row>
    <row r="26217" spans="1:1" x14ac:dyDescent="0.2">
      <c r="A26217" s="4"/>
    </row>
    <row r="26218" spans="1:1" x14ac:dyDescent="0.2">
      <c r="A26218" s="4"/>
    </row>
    <row r="26219" spans="1:1" x14ac:dyDescent="0.2">
      <c r="A26219" s="4"/>
    </row>
    <row r="26220" spans="1:1" x14ac:dyDescent="0.2">
      <c r="A26220" s="4"/>
    </row>
    <row r="26221" spans="1:1" x14ac:dyDescent="0.2">
      <c r="A26221" s="4"/>
    </row>
    <row r="26222" spans="1:1" x14ac:dyDescent="0.2">
      <c r="A26222" s="4"/>
    </row>
    <row r="26223" spans="1:1" x14ac:dyDescent="0.2">
      <c r="A26223" s="4"/>
    </row>
    <row r="26224" spans="1:1" x14ac:dyDescent="0.2">
      <c r="A26224" s="4"/>
    </row>
    <row r="26225" spans="1:1" x14ac:dyDescent="0.2">
      <c r="A26225" s="4"/>
    </row>
    <row r="26226" spans="1:1" x14ac:dyDescent="0.2">
      <c r="A26226" s="4"/>
    </row>
    <row r="26227" spans="1:1" x14ac:dyDescent="0.2">
      <c r="A26227" s="4"/>
    </row>
    <row r="26228" spans="1:1" x14ac:dyDescent="0.2">
      <c r="A26228" s="4"/>
    </row>
    <row r="26229" spans="1:1" x14ac:dyDescent="0.2">
      <c r="A26229" s="4"/>
    </row>
    <row r="26230" spans="1:1" x14ac:dyDescent="0.2">
      <c r="A26230" s="4"/>
    </row>
    <row r="26231" spans="1:1" x14ac:dyDescent="0.2">
      <c r="A26231" s="4"/>
    </row>
    <row r="26232" spans="1:1" x14ac:dyDescent="0.2">
      <c r="A26232" s="4"/>
    </row>
    <row r="26233" spans="1:1" x14ac:dyDescent="0.2">
      <c r="A26233" s="4"/>
    </row>
    <row r="26234" spans="1:1" x14ac:dyDescent="0.2">
      <c r="A26234" s="4"/>
    </row>
    <row r="26235" spans="1:1" x14ac:dyDescent="0.2">
      <c r="A26235" s="4"/>
    </row>
    <row r="26236" spans="1:1" x14ac:dyDescent="0.2">
      <c r="A26236" s="4"/>
    </row>
    <row r="26237" spans="1:1" x14ac:dyDescent="0.2">
      <c r="A26237" s="4"/>
    </row>
    <row r="26238" spans="1:1" x14ac:dyDescent="0.2">
      <c r="A26238" s="4"/>
    </row>
    <row r="26239" spans="1:1" x14ac:dyDescent="0.2">
      <c r="A26239" s="4"/>
    </row>
    <row r="26240" spans="1:1" x14ac:dyDescent="0.2">
      <c r="A26240" s="4"/>
    </row>
    <row r="26241" spans="1:1" x14ac:dyDescent="0.2">
      <c r="A26241" s="4"/>
    </row>
    <row r="26242" spans="1:1" x14ac:dyDescent="0.2">
      <c r="A26242" s="4"/>
    </row>
    <row r="26243" spans="1:1" x14ac:dyDescent="0.2">
      <c r="A26243" s="4"/>
    </row>
    <row r="26244" spans="1:1" x14ac:dyDescent="0.2">
      <c r="A26244" s="4"/>
    </row>
    <row r="26245" spans="1:1" x14ac:dyDescent="0.2">
      <c r="A26245" s="4"/>
    </row>
    <row r="26246" spans="1:1" x14ac:dyDescent="0.2">
      <c r="A26246" s="4"/>
    </row>
    <row r="26247" spans="1:1" x14ac:dyDescent="0.2">
      <c r="A26247" s="4"/>
    </row>
    <row r="26248" spans="1:1" x14ac:dyDescent="0.2">
      <c r="A26248" s="4"/>
    </row>
    <row r="26249" spans="1:1" x14ac:dyDescent="0.2">
      <c r="A26249" s="4"/>
    </row>
    <row r="26250" spans="1:1" x14ac:dyDescent="0.2">
      <c r="A26250" s="4"/>
    </row>
    <row r="26251" spans="1:1" x14ac:dyDescent="0.2">
      <c r="A26251" s="4"/>
    </row>
    <row r="26252" spans="1:1" x14ac:dyDescent="0.2">
      <c r="A26252" s="4"/>
    </row>
    <row r="26253" spans="1:1" x14ac:dyDescent="0.2">
      <c r="A26253" s="4"/>
    </row>
    <row r="26254" spans="1:1" x14ac:dyDescent="0.2">
      <c r="A26254" s="4"/>
    </row>
    <row r="26255" spans="1:1" x14ac:dyDescent="0.2">
      <c r="A26255" s="4"/>
    </row>
    <row r="26256" spans="1:1" x14ac:dyDescent="0.2">
      <c r="A26256" s="4"/>
    </row>
    <row r="26257" spans="1:1" x14ac:dyDescent="0.2">
      <c r="A26257" s="4"/>
    </row>
    <row r="26258" spans="1:1" x14ac:dyDescent="0.2">
      <c r="A26258" s="4"/>
    </row>
    <row r="26259" spans="1:1" x14ac:dyDescent="0.2">
      <c r="A26259" s="4"/>
    </row>
    <row r="26260" spans="1:1" x14ac:dyDescent="0.2">
      <c r="A26260" s="4"/>
    </row>
    <row r="26261" spans="1:1" x14ac:dyDescent="0.2">
      <c r="A26261" s="4"/>
    </row>
    <row r="26262" spans="1:1" x14ac:dyDescent="0.2">
      <c r="A26262" s="4"/>
    </row>
    <row r="26263" spans="1:1" x14ac:dyDescent="0.2">
      <c r="A26263" s="4"/>
    </row>
    <row r="26264" spans="1:1" x14ac:dyDescent="0.2">
      <c r="A26264" s="4"/>
    </row>
    <row r="26265" spans="1:1" x14ac:dyDescent="0.2">
      <c r="A26265" s="4"/>
    </row>
    <row r="26266" spans="1:1" x14ac:dyDescent="0.2">
      <c r="A26266" s="4"/>
    </row>
    <row r="26267" spans="1:1" x14ac:dyDescent="0.2">
      <c r="A26267" s="4"/>
    </row>
    <row r="26268" spans="1:1" x14ac:dyDescent="0.2">
      <c r="A26268" s="4"/>
    </row>
    <row r="26269" spans="1:1" x14ac:dyDescent="0.2">
      <c r="A26269" s="4"/>
    </row>
    <row r="26270" spans="1:1" x14ac:dyDescent="0.2">
      <c r="A26270" s="4"/>
    </row>
    <row r="26271" spans="1:1" x14ac:dyDescent="0.2">
      <c r="A26271" s="4"/>
    </row>
    <row r="26272" spans="1:1" x14ac:dyDescent="0.2">
      <c r="A26272" s="4"/>
    </row>
    <row r="26273" spans="1:1" x14ac:dyDescent="0.2">
      <c r="A26273" s="4"/>
    </row>
    <row r="26274" spans="1:1" x14ac:dyDescent="0.2">
      <c r="A26274" s="4"/>
    </row>
    <row r="26275" spans="1:1" x14ac:dyDescent="0.2">
      <c r="A26275" s="4"/>
    </row>
    <row r="26276" spans="1:1" x14ac:dyDescent="0.2">
      <c r="A26276" s="4"/>
    </row>
    <row r="26277" spans="1:1" x14ac:dyDescent="0.2">
      <c r="A26277" s="4"/>
    </row>
    <row r="26278" spans="1:1" x14ac:dyDescent="0.2">
      <c r="A26278" s="4"/>
    </row>
    <row r="26279" spans="1:1" x14ac:dyDescent="0.2">
      <c r="A26279" s="4"/>
    </row>
    <row r="26280" spans="1:1" x14ac:dyDescent="0.2">
      <c r="A26280" s="4"/>
    </row>
    <row r="26281" spans="1:1" x14ac:dyDescent="0.2">
      <c r="A26281" s="4"/>
    </row>
    <row r="26282" spans="1:1" x14ac:dyDescent="0.2">
      <c r="A26282" s="4"/>
    </row>
    <row r="26283" spans="1:1" x14ac:dyDescent="0.2">
      <c r="A26283" s="4"/>
    </row>
    <row r="26284" spans="1:1" x14ac:dyDescent="0.2">
      <c r="A26284" s="4"/>
    </row>
    <row r="26285" spans="1:1" x14ac:dyDescent="0.2">
      <c r="A26285" s="4"/>
    </row>
    <row r="26286" spans="1:1" x14ac:dyDescent="0.2">
      <c r="A26286" s="4"/>
    </row>
    <row r="26287" spans="1:1" x14ac:dyDescent="0.2">
      <c r="A26287" s="4"/>
    </row>
    <row r="26288" spans="1:1" x14ac:dyDescent="0.2">
      <c r="A26288" s="4"/>
    </row>
    <row r="26289" spans="1:1" x14ac:dyDescent="0.2">
      <c r="A26289" s="4"/>
    </row>
    <row r="26290" spans="1:1" x14ac:dyDescent="0.2">
      <c r="A26290" s="4"/>
    </row>
    <row r="26291" spans="1:1" x14ac:dyDescent="0.2">
      <c r="A26291" s="4"/>
    </row>
    <row r="26292" spans="1:1" x14ac:dyDescent="0.2">
      <c r="A26292" s="4"/>
    </row>
    <row r="26293" spans="1:1" x14ac:dyDescent="0.2">
      <c r="A26293" s="4"/>
    </row>
    <row r="26294" spans="1:1" x14ac:dyDescent="0.2">
      <c r="A26294" s="4"/>
    </row>
    <row r="26295" spans="1:1" x14ac:dyDescent="0.2">
      <c r="A26295" s="4"/>
    </row>
    <row r="26296" spans="1:1" x14ac:dyDescent="0.2">
      <c r="A26296" s="4"/>
    </row>
    <row r="26297" spans="1:1" x14ac:dyDescent="0.2">
      <c r="A26297" s="4"/>
    </row>
    <row r="26298" spans="1:1" x14ac:dyDescent="0.2">
      <c r="A26298" s="4"/>
    </row>
    <row r="26299" spans="1:1" x14ac:dyDescent="0.2">
      <c r="A26299" s="4"/>
    </row>
    <row r="26300" spans="1:1" x14ac:dyDescent="0.2">
      <c r="A26300" s="4"/>
    </row>
    <row r="26301" spans="1:1" x14ac:dyDescent="0.2">
      <c r="A26301" s="4"/>
    </row>
    <row r="26302" spans="1:1" x14ac:dyDescent="0.2">
      <c r="A26302" s="4"/>
    </row>
    <row r="26303" spans="1:1" x14ac:dyDescent="0.2">
      <c r="A26303" s="4"/>
    </row>
    <row r="26304" spans="1:1" x14ac:dyDescent="0.2">
      <c r="A26304" s="4"/>
    </row>
    <row r="26305" spans="1:1" x14ac:dyDescent="0.2">
      <c r="A26305" s="4"/>
    </row>
    <row r="26306" spans="1:1" x14ac:dyDescent="0.2">
      <c r="A26306" s="4"/>
    </row>
    <row r="26307" spans="1:1" x14ac:dyDescent="0.2">
      <c r="A26307" s="4"/>
    </row>
    <row r="26308" spans="1:1" x14ac:dyDescent="0.2">
      <c r="A26308" s="4"/>
    </row>
    <row r="26309" spans="1:1" x14ac:dyDescent="0.2">
      <c r="A26309" s="4"/>
    </row>
    <row r="26310" spans="1:1" x14ac:dyDescent="0.2">
      <c r="A26310" s="4"/>
    </row>
    <row r="26311" spans="1:1" x14ac:dyDescent="0.2">
      <c r="A26311" s="4"/>
    </row>
    <row r="26312" spans="1:1" x14ac:dyDescent="0.2">
      <c r="A26312" s="4"/>
    </row>
    <row r="26313" spans="1:1" x14ac:dyDescent="0.2">
      <c r="A26313" s="4"/>
    </row>
    <row r="26314" spans="1:1" x14ac:dyDescent="0.2">
      <c r="A26314" s="4"/>
    </row>
    <row r="26315" spans="1:1" x14ac:dyDescent="0.2">
      <c r="A26315" s="4"/>
    </row>
    <row r="26316" spans="1:1" x14ac:dyDescent="0.2">
      <c r="A26316" s="4"/>
    </row>
    <row r="26317" spans="1:1" x14ac:dyDescent="0.2">
      <c r="A26317" s="4"/>
    </row>
    <row r="26318" spans="1:1" x14ac:dyDescent="0.2">
      <c r="A26318" s="4"/>
    </row>
    <row r="26319" spans="1:1" x14ac:dyDescent="0.2">
      <c r="A26319" s="4"/>
    </row>
    <row r="26320" spans="1:1" x14ac:dyDescent="0.2">
      <c r="A26320" s="4"/>
    </row>
    <row r="26321" spans="1:1" x14ac:dyDescent="0.2">
      <c r="A26321" s="4"/>
    </row>
    <row r="26322" spans="1:1" x14ac:dyDescent="0.2">
      <c r="A26322" s="4"/>
    </row>
    <row r="26323" spans="1:1" x14ac:dyDescent="0.2">
      <c r="A26323" s="4"/>
    </row>
    <row r="26324" spans="1:1" x14ac:dyDescent="0.2">
      <c r="A26324" s="4"/>
    </row>
    <row r="26325" spans="1:1" x14ac:dyDescent="0.2">
      <c r="A26325" s="4"/>
    </row>
    <row r="26326" spans="1:1" x14ac:dyDescent="0.2">
      <c r="A26326" s="4"/>
    </row>
    <row r="26327" spans="1:1" x14ac:dyDescent="0.2">
      <c r="A26327" s="4"/>
    </row>
    <row r="26328" spans="1:1" x14ac:dyDescent="0.2">
      <c r="A26328" s="4"/>
    </row>
    <row r="26329" spans="1:1" x14ac:dyDescent="0.2">
      <c r="A26329" s="4"/>
    </row>
    <row r="26330" spans="1:1" x14ac:dyDescent="0.2">
      <c r="A26330" s="4"/>
    </row>
    <row r="26331" spans="1:1" x14ac:dyDescent="0.2">
      <c r="A26331" s="4"/>
    </row>
    <row r="26332" spans="1:1" x14ac:dyDescent="0.2">
      <c r="A26332" s="4"/>
    </row>
    <row r="26333" spans="1:1" x14ac:dyDescent="0.2">
      <c r="A26333" s="4"/>
    </row>
    <row r="26334" spans="1:1" x14ac:dyDescent="0.2">
      <c r="A26334" s="4"/>
    </row>
    <row r="26335" spans="1:1" x14ac:dyDescent="0.2">
      <c r="A26335" s="4"/>
    </row>
    <row r="26336" spans="1:1" x14ac:dyDescent="0.2">
      <c r="A26336" s="4"/>
    </row>
    <row r="26337" spans="1:1" x14ac:dyDescent="0.2">
      <c r="A26337" s="4"/>
    </row>
    <row r="26338" spans="1:1" x14ac:dyDescent="0.2">
      <c r="A26338" s="4"/>
    </row>
    <row r="26339" spans="1:1" x14ac:dyDescent="0.2">
      <c r="A26339" s="4"/>
    </row>
    <row r="26340" spans="1:1" x14ac:dyDescent="0.2">
      <c r="A26340" s="4"/>
    </row>
    <row r="26341" spans="1:1" x14ac:dyDescent="0.2">
      <c r="A26341" s="4"/>
    </row>
    <row r="26342" spans="1:1" x14ac:dyDescent="0.2">
      <c r="A26342" s="4"/>
    </row>
    <row r="26343" spans="1:1" x14ac:dyDescent="0.2">
      <c r="A26343" s="4"/>
    </row>
    <row r="26344" spans="1:1" x14ac:dyDescent="0.2">
      <c r="A26344" s="4"/>
    </row>
    <row r="26345" spans="1:1" x14ac:dyDescent="0.2">
      <c r="A26345" s="4"/>
    </row>
    <row r="26346" spans="1:1" x14ac:dyDescent="0.2">
      <c r="A26346" s="4"/>
    </row>
    <row r="26347" spans="1:1" x14ac:dyDescent="0.2">
      <c r="A26347" s="4"/>
    </row>
    <row r="26348" spans="1:1" x14ac:dyDescent="0.2">
      <c r="A26348" s="4"/>
    </row>
    <row r="26349" spans="1:1" x14ac:dyDescent="0.2">
      <c r="A26349" s="4"/>
    </row>
    <row r="26350" spans="1:1" x14ac:dyDescent="0.2">
      <c r="A26350" s="4"/>
    </row>
    <row r="26351" spans="1:1" x14ac:dyDescent="0.2">
      <c r="A26351" s="4"/>
    </row>
    <row r="26352" spans="1:1" x14ac:dyDescent="0.2">
      <c r="A26352" s="4"/>
    </row>
    <row r="26353" spans="1:1" x14ac:dyDescent="0.2">
      <c r="A26353" s="4"/>
    </row>
    <row r="26354" spans="1:1" x14ac:dyDescent="0.2">
      <c r="A26354" s="4"/>
    </row>
    <row r="26355" spans="1:1" x14ac:dyDescent="0.2">
      <c r="A26355" s="4"/>
    </row>
    <row r="26356" spans="1:1" x14ac:dyDescent="0.2">
      <c r="A26356" s="4"/>
    </row>
    <row r="26357" spans="1:1" x14ac:dyDescent="0.2">
      <c r="A26357" s="4"/>
    </row>
    <row r="26358" spans="1:1" x14ac:dyDescent="0.2">
      <c r="A26358" s="4"/>
    </row>
    <row r="26359" spans="1:1" x14ac:dyDescent="0.2">
      <c r="A26359" s="4"/>
    </row>
    <row r="26360" spans="1:1" x14ac:dyDescent="0.2">
      <c r="A26360" s="4"/>
    </row>
    <row r="26361" spans="1:1" x14ac:dyDescent="0.2">
      <c r="A26361" s="4"/>
    </row>
    <row r="26362" spans="1:1" x14ac:dyDescent="0.2">
      <c r="A26362" s="4"/>
    </row>
    <row r="26363" spans="1:1" x14ac:dyDescent="0.2">
      <c r="A26363" s="4"/>
    </row>
    <row r="26364" spans="1:1" x14ac:dyDescent="0.2">
      <c r="A26364" s="4"/>
    </row>
    <row r="26365" spans="1:1" x14ac:dyDescent="0.2">
      <c r="A26365" s="4"/>
    </row>
    <row r="26366" spans="1:1" x14ac:dyDescent="0.2">
      <c r="A26366" s="4"/>
    </row>
    <row r="26367" spans="1:1" x14ac:dyDescent="0.2">
      <c r="A26367" s="4"/>
    </row>
    <row r="26368" spans="1:1" x14ac:dyDescent="0.2">
      <c r="A26368" s="4"/>
    </row>
    <row r="26369" spans="1:1" x14ac:dyDescent="0.2">
      <c r="A26369" s="4"/>
    </row>
    <row r="26370" spans="1:1" x14ac:dyDescent="0.2">
      <c r="A26370" s="4"/>
    </row>
    <row r="26371" spans="1:1" x14ac:dyDescent="0.2">
      <c r="A26371" s="4"/>
    </row>
    <row r="26372" spans="1:1" x14ac:dyDescent="0.2">
      <c r="A26372" s="4"/>
    </row>
    <row r="26373" spans="1:1" x14ac:dyDescent="0.2">
      <c r="A26373" s="4"/>
    </row>
    <row r="26374" spans="1:1" x14ac:dyDescent="0.2">
      <c r="A26374" s="4"/>
    </row>
    <row r="26375" spans="1:1" x14ac:dyDescent="0.2">
      <c r="A26375" s="4"/>
    </row>
    <row r="26376" spans="1:1" x14ac:dyDescent="0.2">
      <c r="A26376" s="4"/>
    </row>
    <row r="26377" spans="1:1" x14ac:dyDescent="0.2">
      <c r="A26377" s="4"/>
    </row>
    <row r="26378" spans="1:1" x14ac:dyDescent="0.2">
      <c r="A26378" s="4"/>
    </row>
    <row r="26379" spans="1:1" x14ac:dyDescent="0.2">
      <c r="A26379" s="4"/>
    </row>
    <row r="26380" spans="1:1" x14ac:dyDescent="0.2">
      <c r="A26380" s="4"/>
    </row>
    <row r="26381" spans="1:1" x14ac:dyDescent="0.2">
      <c r="A26381" s="4"/>
    </row>
    <row r="26382" spans="1:1" x14ac:dyDescent="0.2">
      <c r="A26382" s="4"/>
    </row>
    <row r="26383" spans="1:1" x14ac:dyDescent="0.2">
      <c r="A26383" s="4"/>
    </row>
    <row r="26384" spans="1:1" x14ac:dyDescent="0.2">
      <c r="A26384" s="4"/>
    </row>
    <row r="26385" spans="1:1" x14ac:dyDescent="0.2">
      <c r="A26385" s="4"/>
    </row>
    <row r="26386" spans="1:1" x14ac:dyDescent="0.2">
      <c r="A26386" s="4"/>
    </row>
    <row r="26387" spans="1:1" x14ac:dyDescent="0.2">
      <c r="A26387" s="4"/>
    </row>
    <row r="26388" spans="1:1" x14ac:dyDescent="0.2">
      <c r="A26388" s="4"/>
    </row>
    <row r="26389" spans="1:1" x14ac:dyDescent="0.2">
      <c r="A26389" s="4"/>
    </row>
    <row r="26390" spans="1:1" x14ac:dyDescent="0.2">
      <c r="A26390" s="4"/>
    </row>
    <row r="26391" spans="1:1" x14ac:dyDescent="0.2">
      <c r="A26391" s="4"/>
    </row>
    <row r="26392" spans="1:1" x14ac:dyDescent="0.2">
      <c r="A26392" s="4"/>
    </row>
    <row r="26393" spans="1:1" x14ac:dyDescent="0.2">
      <c r="A26393" s="4"/>
    </row>
    <row r="26394" spans="1:1" x14ac:dyDescent="0.2">
      <c r="A26394" s="4"/>
    </row>
    <row r="26395" spans="1:1" x14ac:dyDescent="0.2">
      <c r="A26395" s="4"/>
    </row>
    <row r="26396" spans="1:1" x14ac:dyDescent="0.2">
      <c r="A26396" s="4"/>
    </row>
    <row r="26397" spans="1:1" x14ac:dyDescent="0.2">
      <c r="A26397" s="4"/>
    </row>
    <row r="26398" spans="1:1" x14ac:dyDescent="0.2">
      <c r="A26398" s="4"/>
    </row>
    <row r="26399" spans="1:1" x14ac:dyDescent="0.2">
      <c r="A26399" s="4"/>
    </row>
    <row r="26400" spans="1:1" x14ac:dyDescent="0.2">
      <c r="A26400" s="4"/>
    </row>
    <row r="26401" spans="1:1" x14ac:dyDescent="0.2">
      <c r="A26401" s="4"/>
    </row>
    <row r="26402" spans="1:1" x14ac:dyDescent="0.2">
      <c r="A26402" s="4"/>
    </row>
    <row r="26403" spans="1:1" x14ac:dyDescent="0.2">
      <c r="A26403" s="4"/>
    </row>
    <row r="26404" spans="1:1" x14ac:dyDescent="0.2">
      <c r="A26404" s="4"/>
    </row>
    <row r="26405" spans="1:1" x14ac:dyDescent="0.2">
      <c r="A26405" s="4"/>
    </row>
    <row r="26406" spans="1:1" x14ac:dyDescent="0.2">
      <c r="A26406" s="4"/>
    </row>
    <row r="26407" spans="1:1" x14ac:dyDescent="0.2">
      <c r="A26407" s="4"/>
    </row>
    <row r="26408" spans="1:1" x14ac:dyDescent="0.2">
      <c r="A26408" s="4"/>
    </row>
    <row r="26409" spans="1:1" x14ac:dyDescent="0.2">
      <c r="A26409" s="4"/>
    </row>
    <row r="26410" spans="1:1" x14ac:dyDescent="0.2">
      <c r="A26410" s="4"/>
    </row>
    <row r="26411" spans="1:1" x14ac:dyDescent="0.2">
      <c r="A26411" s="4"/>
    </row>
    <row r="26412" spans="1:1" x14ac:dyDescent="0.2">
      <c r="A26412" s="4"/>
    </row>
    <row r="26413" spans="1:1" x14ac:dyDescent="0.2">
      <c r="A26413" s="4"/>
    </row>
    <row r="26414" spans="1:1" x14ac:dyDescent="0.2">
      <c r="A26414" s="4"/>
    </row>
    <row r="26415" spans="1:1" x14ac:dyDescent="0.2">
      <c r="A26415" s="4"/>
    </row>
    <row r="26416" spans="1:1" x14ac:dyDescent="0.2">
      <c r="A26416" s="4"/>
    </row>
    <row r="26417" spans="1:1" x14ac:dyDescent="0.2">
      <c r="A26417" s="4"/>
    </row>
    <row r="26418" spans="1:1" x14ac:dyDescent="0.2">
      <c r="A26418" s="4"/>
    </row>
    <row r="26419" spans="1:1" x14ac:dyDescent="0.2">
      <c r="A26419" s="4"/>
    </row>
    <row r="26420" spans="1:1" x14ac:dyDescent="0.2">
      <c r="A26420" s="4"/>
    </row>
    <row r="26421" spans="1:1" x14ac:dyDescent="0.2">
      <c r="A26421" s="4"/>
    </row>
    <row r="26422" spans="1:1" x14ac:dyDescent="0.2">
      <c r="A26422" s="4"/>
    </row>
    <row r="26423" spans="1:1" x14ac:dyDescent="0.2">
      <c r="A26423" s="4"/>
    </row>
    <row r="26424" spans="1:1" x14ac:dyDescent="0.2">
      <c r="A26424" s="4"/>
    </row>
    <row r="26425" spans="1:1" x14ac:dyDescent="0.2">
      <c r="A26425" s="4"/>
    </row>
    <row r="26426" spans="1:1" x14ac:dyDescent="0.2">
      <c r="A26426" s="4"/>
    </row>
    <row r="26427" spans="1:1" x14ac:dyDescent="0.2">
      <c r="A26427" s="4"/>
    </row>
    <row r="26428" spans="1:1" x14ac:dyDescent="0.2">
      <c r="A26428" s="4"/>
    </row>
    <row r="26429" spans="1:1" x14ac:dyDescent="0.2">
      <c r="A26429" s="4"/>
    </row>
    <row r="26430" spans="1:1" x14ac:dyDescent="0.2">
      <c r="A26430" s="4"/>
    </row>
    <row r="26431" spans="1:1" x14ac:dyDescent="0.2">
      <c r="A26431" s="4"/>
    </row>
    <row r="26432" spans="1:1" x14ac:dyDescent="0.2">
      <c r="A26432" s="4"/>
    </row>
    <row r="26433" spans="1:1" x14ac:dyDescent="0.2">
      <c r="A26433" s="4"/>
    </row>
    <row r="26434" spans="1:1" x14ac:dyDescent="0.2">
      <c r="A26434" s="4"/>
    </row>
    <row r="26435" spans="1:1" x14ac:dyDescent="0.2">
      <c r="A26435" s="4"/>
    </row>
    <row r="26436" spans="1:1" x14ac:dyDescent="0.2">
      <c r="A26436" s="4"/>
    </row>
    <row r="26437" spans="1:1" x14ac:dyDescent="0.2">
      <c r="A26437" s="4"/>
    </row>
    <row r="26438" spans="1:1" x14ac:dyDescent="0.2">
      <c r="A26438" s="4"/>
    </row>
    <row r="26439" spans="1:1" x14ac:dyDescent="0.2">
      <c r="A26439" s="4"/>
    </row>
    <row r="26440" spans="1:1" x14ac:dyDescent="0.2">
      <c r="A26440" s="4"/>
    </row>
    <row r="26441" spans="1:1" x14ac:dyDescent="0.2">
      <c r="A26441" s="4"/>
    </row>
    <row r="26442" spans="1:1" x14ac:dyDescent="0.2">
      <c r="A26442" s="4"/>
    </row>
    <row r="26443" spans="1:1" x14ac:dyDescent="0.2">
      <c r="A26443" s="4"/>
    </row>
    <row r="26444" spans="1:1" x14ac:dyDescent="0.2">
      <c r="A26444" s="4"/>
    </row>
    <row r="26445" spans="1:1" x14ac:dyDescent="0.2">
      <c r="A26445" s="4"/>
    </row>
    <row r="26446" spans="1:1" x14ac:dyDescent="0.2">
      <c r="A26446" s="4"/>
    </row>
    <row r="26447" spans="1:1" x14ac:dyDescent="0.2">
      <c r="A26447" s="4"/>
    </row>
    <row r="26448" spans="1:1" x14ac:dyDescent="0.2">
      <c r="A26448" s="4"/>
    </row>
    <row r="26449" spans="1:1" x14ac:dyDescent="0.2">
      <c r="A26449" s="4"/>
    </row>
    <row r="26450" spans="1:1" x14ac:dyDescent="0.2">
      <c r="A26450" s="4"/>
    </row>
    <row r="26451" spans="1:1" x14ac:dyDescent="0.2">
      <c r="A26451" s="4"/>
    </row>
    <row r="26452" spans="1:1" x14ac:dyDescent="0.2">
      <c r="A26452" s="4"/>
    </row>
    <row r="26453" spans="1:1" x14ac:dyDescent="0.2">
      <c r="A26453" s="4"/>
    </row>
    <row r="26454" spans="1:1" x14ac:dyDescent="0.2">
      <c r="A26454" s="4"/>
    </row>
    <row r="26455" spans="1:1" x14ac:dyDescent="0.2">
      <c r="A26455" s="4"/>
    </row>
    <row r="26456" spans="1:1" x14ac:dyDescent="0.2">
      <c r="A26456" s="4"/>
    </row>
    <row r="26457" spans="1:1" x14ac:dyDescent="0.2">
      <c r="A26457" s="4"/>
    </row>
    <row r="26458" spans="1:1" x14ac:dyDescent="0.2">
      <c r="A26458" s="4"/>
    </row>
    <row r="26459" spans="1:1" x14ac:dyDescent="0.2">
      <c r="A26459" s="4"/>
    </row>
    <row r="26460" spans="1:1" x14ac:dyDescent="0.2">
      <c r="A26460" s="4"/>
    </row>
    <row r="26461" spans="1:1" x14ac:dyDescent="0.2">
      <c r="A26461" s="4"/>
    </row>
    <row r="26462" spans="1:1" x14ac:dyDescent="0.2">
      <c r="A26462" s="4"/>
    </row>
    <row r="26463" spans="1:1" x14ac:dyDescent="0.2">
      <c r="A26463" s="4"/>
    </row>
    <row r="26464" spans="1:1" x14ac:dyDescent="0.2">
      <c r="A26464" s="4"/>
    </row>
    <row r="26465" spans="1:1" x14ac:dyDescent="0.2">
      <c r="A26465" s="4"/>
    </row>
    <row r="26466" spans="1:1" x14ac:dyDescent="0.2">
      <c r="A26466" s="4"/>
    </row>
    <row r="26467" spans="1:1" x14ac:dyDescent="0.2">
      <c r="A26467" s="4"/>
    </row>
    <row r="26468" spans="1:1" x14ac:dyDescent="0.2">
      <c r="A26468" s="4"/>
    </row>
    <row r="26469" spans="1:1" x14ac:dyDescent="0.2">
      <c r="A26469" s="4"/>
    </row>
    <row r="26470" spans="1:1" x14ac:dyDescent="0.2">
      <c r="A26470" s="4"/>
    </row>
    <row r="26471" spans="1:1" x14ac:dyDescent="0.2">
      <c r="A26471" s="4"/>
    </row>
    <row r="26472" spans="1:1" x14ac:dyDescent="0.2">
      <c r="A26472" s="4"/>
    </row>
    <row r="26473" spans="1:1" x14ac:dyDescent="0.2">
      <c r="A26473" s="4"/>
    </row>
    <row r="26474" spans="1:1" x14ac:dyDescent="0.2">
      <c r="A26474" s="4"/>
    </row>
    <row r="26475" spans="1:1" x14ac:dyDescent="0.2">
      <c r="A26475" s="4"/>
    </row>
    <row r="26476" spans="1:1" x14ac:dyDescent="0.2">
      <c r="A26476" s="4"/>
    </row>
    <row r="26477" spans="1:1" x14ac:dyDescent="0.2">
      <c r="A26477" s="4"/>
    </row>
    <row r="26478" spans="1:1" x14ac:dyDescent="0.2">
      <c r="A26478" s="4"/>
    </row>
    <row r="26479" spans="1:1" x14ac:dyDescent="0.2">
      <c r="A26479" s="4"/>
    </row>
    <row r="26480" spans="1:1" x14ac:dyDescent="0.2">
      <c r="A26480" s="4"/>
    </row>
    <row r="26481" spans="1:1" x14ac:dyDescent="0.2">
      <c r="A26481" s="4"/>
    </row>
    <row r="26482" spans="1:1" x14ac:dyDescent="0.2">
      <c r="A26482" s="4"/>
    </row>
    <row r="26483" spans="1:1" x14ac:dyDescent="0.2">
      <c r="A26483" s="4"/>
    </row>
    <row r="26484" spans="1:1" x14ac:dyDescent="0.2">
      <c r="A26484" s="4"/>
    </row>
    <row r="26485" spans="1:1" x14ac:dyDescent="0.2">
      <c r="A26485" s="4"/>
    </row>
    <row r="26486" spans="1:1" x14ac:dyDescent="0.2">
      <c r="A26486" s="4"/>
    </row>
    <row r="26487" spans="1:1" x14ac:dyDescent="0.2">
      <c r="A26487" s="4"/>
    </row>
    <row r="26488" spans="1:1" x14ac:dyDescent="0.2">
      <c r="A26488" s="4"/>
    </row>
    <row r="26489" spans="1:1" x14ac:dyDescent="0.2">
      <c r="A26489" s="4"/>
    </row>
    <row r="26490" spans="1:1" x14ac:dyDescent="0.2">
      <c r="A26490" s="4"/>
    </row>
    <row r="26491" spans="1:1" x14ac:dyDescent="0.2">
      <c r="A26491" s="4"/>
    </row>
    <row r="26492" spans="1:1" x14ac:dyDescent="0.2">
      <c r="A26492" s="4"/>
    </row>
    <row r="26493" spans="1:1" x14ac:dyDescent="0.2">
      <c r="A26493" s="4"/>
    </row>
    <row r="26494" spans="1:1" x14ac:dyDescent="0.2">
      <c r="A26494" s="4"/>
    </row>
    <row r="26495" spans="1:1" x14ac:dyDescent="0.2">
      <c r="A26495" s="4"/>
    </row>
    <row r="26496" spans="1:1" x14ac:dyDescent="0.2">
      <c r="A26496" s="4"/>
    </row>
    <row r="26497" spans="1:1" x14ac:dyDescent="0.2">
      <c r="A26497" s="4"/>
    </row>
    <row r="26498" spans="1:1" x14ac:dyDescent="0.2">
      <c r="A26498" s="4"/>
    </row>
    <row r="26499" spans="1:1" x14ac:dyDescent="0.2">
      <c r="A26499" s="4"/>
    </row>
    <row r="26500" spans="1:1" x14ac:dyDescent="0.2">
      <c r="A26500" s="4"/>
    </row>
    <row r="26501" spans="1:1" x14ac:dyDescent="0.2">
      <c r="A26501" s="4"/>
    </row>
    <row r="26502" spans="1:1" x14ac:dyDescent="0.2">
      <c r="A26502" s="4"/>
    </row>
    <row r="26503" spans="1:1" x14ac:dyDescent="0.2">
      <c r="A26503" s="4"/>
    </row>
    <row r="26504" spans="1:1" x14ac:dyDescent="0.2">
      <c r="A26504" s="4"/>
    </row>
    <row r="26505" spans="1:1" x14ac:dyDescent="0.2">
      <c r="A26505" s="4"/>
    </row>
    <row r="26506" spans="1:1" x14ac:dyDescent="0.2">
      <c r="A26506" s="4"/>
    </row>
    <row r="26507" spans="1:1" x14ac:dyDescent="0.2">
      <c r="A26507" s="4"/>
    </row>
    <row r="26508" spans="1:1" x14ac:dyDescent="0.2">
      <c r="A26508" s="4"/>
    </row>
    <row r="26509" spans="1:1" x14ac:dyDescent="0.2">
      <c r="A26509" s="4"/>
    </row>
    <row r="26510" spans="1:1" x14ac:dyDescent="0.2">
      <c r="A26510" s="4"/>
    </row>
    <row r="26511" spans="1:1" x14ac:dyDescent="0.2">
      <c r="A26511" s="4"/>
    </row>
    <row r="26512" spans="1:1" x14ac:dyDescent="0.2">
      <c r="A26512" s="4"/>
    </row>
    <row r="26513" spans="1:1" x14ac:dyDescent="0.2">
      <c r="A26513" s="4"/>
    </row>
    <row r="26514" spans="1:1" x14ac:dyDescent="0.2">
      <c r="A26514" s="4"/>
    </row>
    <row r="26515" spans="1:1" x14ac:dyDescent="0.2">
      <c r="A26515" s="4"/>
    </row>
    <row r="26516" spans="1:1" x14ac:dyDescent="0.2">
      <c r="A26516" s="4"/>
    </row>
    <row r="26517" spans="1:1" x14ac:dyDescent="0.2">
      <c r="A26517" s="4"/>
    </row>
    <row r="26518" spans="1:1" x14ac:dyDescent="0.2">
      <c r="A26518" s="4"/>
    </row>
    <row r="26519" spans="1:1" x14ac:dyDescent="0.2">
      <c r="A26519" s="4"/>
    </row>
    <row r="26520" spans="1:1" x14ac:dyDescent="0.2">
      <c r="A26520" s="4"/>
    </row>
    <row r="26521" spans="1:1" x14ac:dyDescent="0.2">
      <c r="A26521" s="4"/>
    </row>
    <row r="26522" spans="1:1" x14ac:dyDescent="0.2">
      <c r="A26522" s="4"/>
    </row>
    <row r="26523" spans="1:1" x14ac:dyDescent="0.2">
      <c r="A26523" s="4"/>
    </row>
    <row r="26524" spans="1:1" x14ac:dyDescent="0.2">
      <c r="A26524" s="4"/>
    </row>
    <row r="26525" spans="1:1" x14ac:dyDescent="0.2">
      <c r="A26525" s="4"/>
    </row>
    <row r="26526" spans="1:1" x14ac:dyDescent="0.2">
      <c r="A26526" s="4"/>
    </row>
    <row r="26527" spans="1:1" x14ac:dyDescent="0.2">
      <c r="A26527" s="4"/>
    </row>
    <row r="26528" spans="1:1" x14ac:dyDescent="0.2">
      <c r="A26528" s="4"/>
    </row>
    <row r="26529" spans="1:1" x14ac:dyDescent="0.2">
      <c r="A26529" s="4"/>
    </row>
    <row r="26530" spans="1:1" x14ac:dyDescent="0.2">
      <c r="A26530" s="4"/>
    </row>
    <row r="26531" spans="1:1" x14ac:dyDescent="0.2">
      <c r="A26531" s="4"/>
    </row>
    <row r="26532" spans="1:1" x14ac:dyDescent="0.2">
      <c r="A26532" s="4"/>
    </row>
    <row r="26533" spans="1:1" x14ac:dyDescent="0.2">
      <c r="A26533" s="4"/>
    </row>
    <row r="26534" spans="1:1" x14ac:dyDescent="0.2">
      <c r="A26534" s="4"/>
    </row>
    <row r="26535" spans="1:1" x14ac:dyDescent="0.2">
      <c r="A26535" s="4"/>
    </row>
    <row r="26536" spans="1:1" x14ac:dyDescent="0.2">
      <c r="A26536" s="4"/>
    </row>
    <row r="26537" spans="1:1" x14ac:dyDescent="0.2">
      <c r="A26537" s="4"/>
    </row>
    <row r="26538" spans="1:1" x14ac:dyDescent="0.2">
      <c r="A26538" s="4"/>
    </row>
    <row r="26539" spans="1:1" x14ac:dyDescent="0.2">
      <c r="A26539" s="4"/>
    </row>
    <row r="26540" spans="1:1" x14ac:dyDescent="0.2">
      <c r="A26540" s="4"/>
    </row>
    <row r="26541" spans="1:1" x14ac:dyDescent="0.2">
      <c r="A26541" s="4"/>
    </row>
    <row r="26542" spans="1:1" x14ac:dyDescent="0.2">
      <c r="A26542" s="4"/>
    </row>
    <row r="26543" spans="1:1" x14ac:dyDescent="0.2">
      <c r="A26543" s="4"/>
    </row>
    <row r="26544" spans="1:1" x14ac:dyDescent="0.2">
      <c r="A26544" s="4"/>
    </row>
    <row r="26545" spans="1:1" x14ac:dyDescent="0.2">
      <c r="A26545" s="4"/>
    </row>
    <row r="26546" spans="1:1" x14ac:dyDescent="0.2">
      <c r="A26546" s="4"/>
    </row>
    <row r="26547" spans="1:1" x14ac:dyDescent="0.2">
      <c r="A26547" s="4"/>
    </row>
    <row r="26548" spans="1:1" x14ac:dyDescent="0.2">
      <c r="A26548" s="4"/>
    </row>
    <row r="26549" spans="1:1" x14ac:dyDescent="0.2">
      <c r="A26549" s="4"/>
    </row>
    <row r="26550" spans="1:1" x14ac:dyDescent="0.2">
      <c r="A26550" s="4"/>
    </row>
    <row r="26551" spans="1:1" x14ac:dyDescent="0.2">
      <c r="A26551" s="4"/>
    </row>
    <row r="26552" spans="1:1" x14ac:dyDescent="0.2">
      <c r="A26552" s="4"/>
    </row>
    <row r="26553" spans="1:1" x14ac:dyDescent="0.2">
      <c r="A26553" s="4"/>
    </row>
    <row r="26554" spans="1:1" x14ac:dyDescent="0.2">
      <c r="A26554" s="4"/>
    </row>
    <row r="26555" spans="1:1" x14ac:dyDescent="0.2">
      <c r="A26555" s="4"/>
    </row>
    <row r="26556" spans="1:1" x14ac:dyDescent="0.2">
      <c r="A26556" s="4"/>
    </row>
    <row r="26557" spans="1:1" x14ac:dyDescent="0.2">
      <c r="A26557" s="4"/>
    </row>
    <row r="26558" spans="1:1" x14ac:dyDescent="0.2">
      <c r="A26558" s="4"/>
    </row>
    <row r="26559" spans="1:1" x14ac:dyDescent="0.2">
      <c r="A26559" s="4"/>
    </row>
    <row r="26560" spans="1:1" x14ac:dyDescent="0.2">
      <c r="A26560" s="4"/>
    </row>
    <row r="26561" spans="1:1" x14ac:dyDescent="0.2">
      <c r="A26561" s="4"/>
    </row>
    <row r="26562" spans="1:1" x14ac:dyDescent="0.2">
      <c r="A26562" s="4"/>
    </row>
    <row r="26563" spans="1:1" x14ac:dyDescent="0.2">
      <c r="A26563" s="4"/>
    </row>
    <row r="26564" spans="1:1" x14ac:dyDescent="0.2">
      <c r="A26564" s="4"/>
    </row>
    <row r="26565" spans="1:1" x14ac:dyDescent="0.2">
      <c r="A26565" s="4"/>
    </row>
    <row r="26566" spans="1:1" x14ac:dyDescent="0.2">
      <c r="A26566" s="4"/>
    </row>
    <row r="26567" spans="1:1" x14ac:dyDescent="0.2">
      <c r="A26567" s="4"/>
    </row>
    <row r="26568" spans="1:1" x14ac:dyDescent="0.2">
      <c r="A26568" s="4"/>
    </row>
    <row r="26569" spans="1:1" x14ac:dyDescent="0.2">
      <c r="A26569" s="4"/>
    </row>
    <row r="26570" spans="1:1" x14ac:dyDescent="0.2">
      <c r="A26570" s="4"/>
    </row>
    <row r="26571" spans="1:1" x14ac:dyDescent="0.2">
      <c r="A26571" s="4"/>
    </row>
    <row r="26572" spans="1:1" x14ac:dyDescent="0.2">
      <c r="A26572" s="4"/>
    </row>
    <row r="26573" spans="1:1" x14ac:dyDescent="0.2">
      <c r="A26573" s="4"/>
    </row>
    <row r="26574" spans="1:1" x14ac:dyDescent="0.2">
      <c r="A26574" s="4"/>
    </row>
    <row r="26575" spans="1:1" x14ac:dyDescent="0.2">
      <c r="A26575" s="4"/>
    </row>
    <row r="26576" spans="1:1" x14ac:dyDescent="0.2">
      <c r="A26576" s="4"/>
    </row>
    <row r="26577" spans="1:1" x14ac:dyDescent="0.2">
      <c r="A26577" s="4"/>
    </row>
    <row r="26578" spans="1:1" x14ac:dyDescent="0.2">
      <c r="A26578" s="4"/>
    </row>
    <row r="26579" spans="1:1" x14ac:dyDescent="0.2">
      <c r="A26579" s="4"/>
    </row>
    <row r="26580" spans="1:1" x14ac:dyDescent="0.2">
      <c r="A26580" s="4"/>
    </row>
    <row r="26581" spans="1:1" x14ac:dyDescent="0.2">
      <c r="A26581" s="4"/>
    </row>
    <row r="26582" spans="1:1" x14ac:dyDescent="0.2">
      <c r="A26582" s="4"/>
    </row>
    <row r="26583" spans="1:1" x14ac:dyDescent="0.2">
      <c r="A26583" s="4"/>
    </row>
    <row r="26584" spans="1:1" x14ac:dyDescent="0.2">
      <c r="A26584" s="4"/>
    </row>
    <row r="26585" spans="1:1" x14ac:dyDescent="0.2">
      <c r="A26585" s="4"/>
    </row>
    <row r="26586" spans="1:1" x14ac:dyDescent="0.2">
      <c r="A26586" s="4"/>
    </row>
    <row r="26587" spans="1:1" x14ac:dyDescent="0.2">
      <c r="A26587" s="4"/>
    </row>
    <row r="26588" spans="1:1" x14ac:dyDescent="0.2">
      <c r="A26588" s="4"/>
    </row>
    <row r="26589" spans="1:1" x14ac:dyDescent="0.2">
      <c r="A26589" s="4"/>
    </row>
    <row r="26590" spans="1:1" x14ac:dyDescent="0.2">
      <c r="A26590" s="4"/>
    </row>
    <row r="26591" spans="1:1" x14ac:dyDescent="0.2">
      <c r="A26591" s="4"/>
    </row>
    <row r="26592" spans="1:1" x14ac:dyDescent="0.2">
      <c r="A26592" s="4"/>
    </row>
    <row r="26593" spans="1:1" x14ac:dyDescent="0.2">
      <c r="A26593" s="4"/>
    </row>
    <row r="26594" spans="1:1" x14ac:dyDescent="0.2">
      <c r="A26594" s="4"/>
    </row>
    <row r="26595" spans="1:1" x14ac:dyDescent="0.2">
      <c r="A26595" s="4"/>
    </row>
    <row r="26596" spans="1:1" x14ac:dyDescent="0.2">
      <c r="A26596" s="4"/>
    </row>
    <row r="26597" spans="1:1" x14ac:dyDescent="0.2">
      <c r="A26597" s="4"/>
    </row>
    <row r="26598" spans="1:1" x14ac:dyDescent="0.2">
      <c r="A26598" s="4"/>
    </row>
    <row r="26599" spans="1:1" x14ac:dyDescent="0.2">
      <c r="A26599" s="4"/>
    </row>
    <row r="26600" spans="1:1" x14ac:dyDescent="0.2">
      <c r="A26600" s="4"/>
    </row>
    <row r="26601" spans="1:1" x14ac:dyDescent="0.2">
      <c r="A26601" s="4"/>
    </row>
    <row r="26602" spans="1:1" x14ac:dyDescent="0.2">
      <c r="A26602" s="4"/>
    </row>
    <row r="26603" spans="1:1" x14ac:dyDescent="0.2">
      <c r="A26603" s="4"/>
    </row>
    <row r="26604" spans="1:1" x14ac:dyDescent="0.2">
      <c r="A26604" s="4"/>
    </row>
    <row r="26605" spans="1:1" x14ac:dyDescent="0.2">
      <c r="A26605" s="4"/>
    </row>
    <row r="26606" spans="1:1" x14ac:dyDescent="0.2">
      <c r="A26606" s="4"/>
    </row>
    <row r="26607" spans="1:1" x14ac:dyDescent="0.2">
      <c r="A26607" s="4"/>
    </row>
    <row r="26608" spans="1:1" x14ac:dyDescent="0.2">
      <c r="A26608" s="4"/>
    </row>
    <row r="26609" spans="1:1" x14ac:dyDescent="0.2">
      <c r="A26609" s="4"/>
    </row>
    <row r="26610" spans="1:1" x14ac:dyDescent="0.2">
      <c r="A26610" s="4"/>
    </row>
    <row r="26611" spans="1:1" x14ac:dyDescent="0.2">
      <c r="A26611" s="4"/>
    </row>
    <row r="26612" spans="1:1" x14ac:dyDescent="0.2">
      <c r="A26612" s="4"/>
    </row>
    <row r="26613" spans="1:1" x14ac:dyDescent="0.2">
      <c r="A26613" s="4"/>
    </row>
    <row r="26614" spans="1:1" x14ac:dyDescent="0.2">
      <c r="A26614" s="4"/>
    </row>
    <row r="26615" spans="1:1" x14ac:dyDescent="0.2">
      <c r="A26615" s="4"/>
    </row>
    <row r="26616" spans="1:1" x14ac:dyDescent="0.2">
      <c r="A26616" s="4"/>
    </row>
    <row r="26617" spans="1:1" x14ac:dyDescent="0.2">
      <c r="A26617" s="4"/>
    </row>
    <row r="26618" spans="1:1" x14ac:dyDescent="0.2">
      <c r="A26618" s="4"/>
    </row>
    <row r="26619" spans="1:1" x14ac:dyDescent="0.2">
      <c r="A26619" s="4"/>
    </row>
    <row r="26620" spans="1:1" x14ac:dyDescent="0.2">
      <c r="A26620" s="4"/>
    </row>
    <row r="26621" spans="1:1" x14ac:dyDescent="0.2">
      <c r="A26621" s="4"/>
    </row>
    <row r="26622" spans="1:1" x14ac:dyDescent="0.2">
      <c r="A26622" s="4"/>
    </row>
    <row r="26623" spans="1:1" x14ac:dyDescent="0.2">
      <c r="A26623" s="4"/>
    </row>
    <row r="26624" spans="1:1" x14ac:dyDescent="0.2">
      <c r="A26624" s="4"/>
    </row>
    <row r="26625" spans="1:1" x14ac:dyDescent="0.2">
      <c r="A26625" s="4"/>
    </row>
    <row r="26626" spans="1:1" x14ac:dyDescent="0.2">
      <c r="A26626" s="4"/>
    </row>
    <row r="26627" spans="1:1" x14ac:dyDescent="0.2">
      <c r="A26627" s="4"/>
    </row>
    <row r="26628" spans="1:1" x14ac:dyDescent="0.2">
      <c r="A26628" s="4"/>
    </row>
    <row r="26629" spans="1:1" x14ac:dyDescent="0.2">
      <c r="A26629" s="4"/>
    </row>
    <row r="26630" spans="1:1" x14ac:dyDescent="0.2">
      <c r="A26630" s="4"/>
    </row>
    <row r="26631" spans="1:1" x14ac:dyDescent="0.2">
      <c r="A26631" s="4"/>
    </row>
    <row r="26632" spans="1:1" x14ac:dyDescent="0.2">
      <c r="A26632" s="4"/>
    </row>
    <row r="26633" spans="1:1" x14ac:dyDescent="0.2">
      <c r="A26633" s="4"/>
    </row>
    <row r="26634" spans="1:1" x14ac:dyDescent="0.2">
      <c r="A26634" s="4"/>
    </row>
    <row r="26635" spans="1:1" x14ac:dyDescent="0.2">
      <c r="A26635" s="4"/>
    </row>
    <row r="26636" spans="1:1" x14ac:dyDescent="0.2">
      <c r="A26636" s="4"/>
    </row>
    <row r="26637" spans="1:1" x14ac:dyDescent="0.2">
      <c r="A26637" s="4"/>
    </row>
    <row r="26638" spans="1:1" x14ac:dyDescent="0.2">
      <c r="A26638" s="4"/>
    </row>
    <row r="26639" spans="1:1" x14ac:dyDescent="0.2">
      <c r="A26639" s="4"/>
    </row>
    <row r="26640" spans="1:1" x14ac:dyDescent="0.2">
      <c r="A26640" s="4"/>
    </row>
    <row r="26641" spans="1:1" x14ac:dyDescent="0.2">
      <c r="A26641" s="4"/>
    </row>
    <row r="26642" spans="1:1" x14ac:dyDescent="0.2">
      <c r="A26642" s="4"/>
    </row>
    <row r="26643" spans="1:1" x14ac:dyDescent="0.2">
      <c r="A26643" s="4"/>
    </row>
    <row r="26644" spans="1:1" x14ac:dyDescent="0.2">
      <c r="A26644" s="4"/>
    </row>
    <row r="26645" spans="1:1" x14ac:dyDescent="0.2">
      <c r="A26645" s="4"/>
    </row>
    <row r="26646" spans="1:1" x14ac:dyDescent="0.2">
      <c r="A26646" s="4"/>
    </row>
    <row r="26647" spans="1:1" x14ac:dyDescent="0.2">
      <c r="A26647" s="4"/>
    </row>
    <row r="26648" spans="1:1" x14ac:dyDescent="0.2">
      <c r="A26648" s="4"/>
    </row>
    <row r="26649" spans="1:1" x14ac:dyDescent="0.2">
      <c r="A26649" s="4"/>
    </row>
    <row r="26650" spans="1:1" x14ac:dyDescent="0.2">
      <c r="A26650" s="4"/>
    </row>
    <row r="26651" spans="1:1" x14ac:dyDescent="0.2">
      <c r="A26651" s="4"/>
    </row>
    <row r="26652" spans="1:1" x14ac:dyDescent="0.2">
      <c r="A26652" s="4"/>
    </row>
    <row r="26653" spans="1:1" x14ac:dyDescent="0.2">
      <c r="A26653" s="4"/>
    </row>
    <row r="26654" spans="1:1" x14ac:dyDescent="0.2">
      <c r="A26654" s="4"/>
    </row>
    <row r="26655" spans="1:1" x14ac:dyDescent="0.2">
      <c r="A26655" s="4"/>
    </row>
    <row r="26656" spans="1:1" x14ac:dyDescent="0.2">
      <c r="A26656" s="4"/>
    </row>
    <row r="26657" spans="1:1" x14ac:dyDescent="0.2">
      <c r="A26657" s="4"/>
    </row>
    <row r="26658" spans="1:1" x14ac:dyDescent="0.2">
      <c r="A26658" s="4"/>
    </row>
    <row r="26659" spans="1:1" x14ac:dyDescent="0.2">
      <c r="A26659" s="4"/>
    </row>
    <row r="26660" spans="1:1" x14ac:dyDescent="0.2">
      <c r="A26660" s="4"/>
    </row>
    <row r="26661" spans="1:1" x14ac:dyDescent="0.2">
      <c r="A26661" s="4"/>
    </row>
    <row r="26662" spans="1:1" x14ac:dyDescent="0.2">
      <c r="A26662" s="4"/>
    </row>
    <row r="26663" spans="1:1" x14ac:dyDescent="0.2">
      <c r="A26663" s="4"/>
    </row>
    <row r="26664" spans="1:1" x14ac:dyDescent="0.2">
      <c r="A26664" s="4"/>
    </row>
    <row r="26665" spans="1:1" x14ac:dyDescent="0.2">
      <c r="A26665" s="4"/>
    </row>
    <row r="26666" spans="1:1" x14ac:dyDescent="0.2">
      <c r="A26666" s="4"/>
    </row>
    <row r="26667" spans="1:1" x14ac:dyDescent="0.2">
      <c r="A26667" s="4"/>
    </row>
    <row r="26668" spans="1:1" x14ac:dyDescent="0.2">
      <c r="A26668" s="4"/>
    </row>
    <row r="26669" spans="1:1" x14ac:dyDescent="0.2">
      <c r="A26669" s="4"/>
    </row>
    <row r="26670" spans="1:1" x14ac:dyDescent="0.2">
      <c r="A26670" s="4"/>
    </row>
    <row r="26671" spans="1:1" x14ac:dyDescent="0.2">
      <c r="A26671" s="4"/>
    </row>
    <row r="26672" spans="1:1" x14ac:dyDescent="0.2">
      <c r="A26672" s="4"/>
    </row>
    <row r="26673" spans="1:1" x14ac:dyDescent="0.2">
      <c r="A26673" s="4"/>
    </row>
    <row r="26674" spans="1:1" x14ac:dyDescent="0.2">
      <c r="A26674" s="4"/>
    </row>
    <row r="26675" spans="1:1" x14ac:dyDescent="0.2">
      <c r="A26675" s="4"/>
    </row>
    <row r="26676" spans="1:1" x14ac:dyDescent="0.2">
      <c r="A26676" s="4"/>
    </row>
    <row r="26677" spans="1:1" x14ac:dyDescent="0.2">
      <c r="A26677" s="4"/>
    </row>
    <row r="26678" spans="1:1" x14ac:dyDescent="0.2">
      <c r="A26678" s="4"/>
    </row>
    <row r="26679" spans="1:1" x14ac:dyDescent="0.2">
      <c r="A26679" s="4"/>
    </row>
    <row r="26680" spans="1:1" x14ac:dyDescent="0.2">
      <c r="A26680" s="4"/>
    </row>
    <row r="26681" spans="1:1" x14ac:dyDescent="0.2">
      <c r="A26681" s="4"/>
    </row>
    <row r="26682" spans="1:1" x14ac:dyDescent="0.2">
      <c r="A26682" s="4"/>
    </row>
    <row r="26683" spans="1:1" x14ac:dyDescent="0.2">
      <c r="A26683" s="4"/>
    </row>
    <row r="26684" spans="1:1" x14ac:dyDescent="0.2">
      <c r="A26684" s="4"/>
    </row>
    <row r="26685" spans="1:1" x14ac:dyDescent="0.2">
      <c r="A26685" s="4"/>
    </row>
    <row r="26686" spans="1:1" x14ac:dyDescent="0.2">
      <c r="A26686" s="4"/>
    </row>
    <row r="26687" spans="1:1" x14ac:dyDescent="0.2">
      <c r="A26687" s="4"/>
    </row>
    <row r="26688" spans="1:1" x14ac:dyDescent="0.2">
      <c r="A26688" s="4"/>
    </row>
    <row r="26689" spans="1:1" x14ac:dyDescent="0.2">
      <c r="A26689" s="4"/>
    </row>
    <row r="26690" spans="1:1" x14ac:dyDescent="0.2">
      <c r="A26690" s="4"/>
    </row>
    <row r="26691" spans="1:1" x14ac:dyDescent="0.2">
      <c r="A26691" s="4"/>
    </row>
    <row r="26692" spans="1:1" x14ac:dyDescent="0.2">
      <c r="A26692" s="4"/>
    </row>
    <row r="26693" spans="1:1" x14ac:dyDescent="0.2">
      <c r="A26693" s="4"/>
    </row>
    <row r="26694" spans="1:1" x14ac:dyDescent="0.2">
      <c r="A26694" s="4"/>
    </row>
    <row r="26695" spans="1:1" x14ac:dyDescent="0.2">
      <c r="A26695" s="4"/>
    </row>
    <row r="26696" spans="1:1" x14ac:dyDescent="0.2">
      <c r="A26696" s="4"/>
    </row>
    <row r="26697" spans="1:1" x14ac:dyDescent="0.2">
      <c r="A26697" s="4"/>
    </row>
    <row r="26698" spans="1:1" x14ac:dyDescent="0.2">
      <c r="A26698" s="4"/>
    </row>
    <row r="26699" spans="1:1" x14ac:dyDescent="0.2">
      <c r="A26699" s="4"/>
    </row>
    <row r="26700" spans="1:1" x14ac:dyDescent="0.2">
      <c r="A26700" s="4"/>
    </row>
    <row r="26701" spans="1:1" x14ac:dyDescent="0.2">
      <c r="A26701" s="4"/>
    </row>
    <row r="26702" spans="1:1" x14ac:dyDescent="0.2">
      <c r="A26702" s="4"/>
    </row>
    <row r="26703" spans="1:1" x14ac:dyDescent="0.2">
      <c r="A26703" s="4"/>
    </row>
    <row r="26704" spans="1:1" x14ac:dyDescent="0.2">
      <c r="A26704" s="4"/>
    </row>
    <row r="26705" spans="1:1" x14ac:dyDescent="0.2">
      <c r="A26705" s="4"/>
    </row>
    <row r="26706" spans="1:1" x14ac:dyDescent="0.2">
      <c r="A26706" s="4"/>
    </row>
    <row r="26707" spans="1:1" x14ac:dyDescent="0.2">
      <c r="A26707" s="4"/>
    </row>
    <row r="26708" spans="1:1" x14ac:dyDescent="0.2">
      <c r="A26708" s="4"/>
    </row>
    <row r="26709" spans="1:1" x14ac:dyDescent="0.2">
      <c r="A26709" s="4"/>
    </row>
    <row r="26710" spans="1:1" x14ac:dyDescent="0.2">
      <c r="A26710" s="4"/>
    </row>
    <row r="26711" spans="1:1" x14ac:dyDescent="0.2">
      <c r="A26711" s="4"/>
    </row>
    <row r="26712" spans="1:1" x14ac:dyDescent="0.2">
      <c r="A26712" s="4"/>
    </row>
    <row r="26713" spans="1:1" x14ac:dyDescent="0.2">
      <c r="A26713" s="4"/>
    </row>
    <row r="26714" spans="1:1" x14ac:dyDescent="0.2">
      <c r="A26714" s="4"/>
    </row>
    <row r="26715" spans="1:1" x14ac:dyDescent="0.2">
      <c r="A26715" s="4"/>
    </row>
    <row r="26716" spans="1:1" x14ac:dyDescent="0.2">
      <c r="A26716" s="4"/>
    </row>
    <row r="26717" spans="1:1" x14ac:dyDescent="0.2">
      <c r="A26717" s="4"/>
    </row>
    <row r="26718" spans="1:1" x14ac:dyDescent="0.2">
      <c r="A26718" s="4"/>
    </row>
    <row r="26719" spans="1:1" x14ac:dyDescent="0.2">
      <c r="A26719" s="4"/>
    </row>
    <row r="26720" spans="1:1" x14ac:dyDescent="0.2">
      <c r="A26720" s="4"/>
    </row>
    <row r="26721" spans="1:1" x14ac:dyDescent="0.2">
      <c r="A26721" s="4"/>
    </row>
    <row r="26722" spans="1:1" x14ac:dyDescent="0.2">
      <c r="A26722" s="4"/>
    </row>
    <row r="26723" spans="1:1" x14ac:dyDescent="0.2">
      <c r="A26723" s="4"/>
    </row>
    <row r="26724" spans="1:1" x14ac:dyDescent="0.2">
      <c r="A26724" s="4"/>
    </row>
    <row r="26725" spans="1:1" x14ac:dyDescent="0.2">
      <c r="A26725" s="4"/>
    </row>
    <row r="26726" spans="1:1" x14ac:dyDescent="0.2">
      <c r="A26726" s="4"/>
    </row>
    <row r="26727" spans="1:1" x14ac:dyDescent="0.2">
      <c r="A26727" s="4"/>
    </row>
    <row r="26728" spans="1:1" x14ac:dyDescent="0.2">
      <c r="A26728" s="4"/>
    </row>
    <row r="26729" spans="1:1" x14ac:dyDescent="0.2">
      <c r="A26729" s="4"/>
    </row>
    <row r="26730" spans="1:1" x14ac:dyDescent="0.2">
      <c r="A26730" s="4"/>
    </row>
    <row r="26731" spans="1:1" x14ac:dyDescent="0.2">
      <c r="A26731" s="4"/>
    </row>
    <row r="26732" spans="1:1" x14ac:dyDescent="0.2">
      <c r="A26732" s="4"/>
    </row>
    <row r="26733" spans="1:1" x14ac:dyDescent="0.2">
      <c r="A26733" s="4"/>
    </row>
    <row r="26734" spans="1:1" x14ac:dyDescent="0.2">
      <c r="A26734" s="4"/>
    </row>
    <row r="26735" spans="1:1" x14ac:dyDescent="0.2">
      <c r="A26735" s="4"/>
    </row>
    <row r="26736" spans="1:1" x14ac:dyDescent="0.2">
      <c r="A26736" s="4"/>
    </row>
    <row r="26737" spans="1:1" x14ac:dyDescent="0.2">
      <c r="A26737" s="4"/>
    </row>
    <row r="26738" spans="1:1" x14ac:dyDescent="0.2">
      <c r="A26738" s="4"/>
    </row>
    <row r="26739" spans="1:1" x14ac:dyDescent="0.2">
      <c r="A26739" s="4"/>
    </row>
    <row r="26740" spans="1:1" x14ac:dyDescent="0.2">
      <c r="A26740" s="4"/>
    </row>
    <row r="26741" spans="1:1" x14ac:dyDescent="0.2">
      <c r="A26741" s="4"/>
    </row>
    <row r="26742" spans="1:1" x14ac:dyDescent="0.2">
      <c r="A26742" s="4"/>
    </row>
    <row r="26743" spans="1:1" x14ac:dyDescent="0.2">
      <c r="A26743" s="4"/>
    </row>
    <row r="26744" spans="1:1" x14ac:dyDescent="0.2">
      <c r="A26744" s="4"/>
    </row>
    <row r="26745" spans="1:1" x14ac:dyDescent="0.2">
      <c r="A26745" s="4"/>
    </row>
    <row r="26746" spans="1:1" x14ac:dyDescent="0.2">
      <c r="A26746" s="4"/>
    </row>
    <row r="26747" spans="1:1" x14ac:dyDescent="0.2">
      <c r="A26747" s="4"/>
    </row>
    <row r="26748" spans="1:1" x14ac:dyDescent="0.2">
      <c r="A26748" s="4"/>
    </row>
    <row r="26749" spans="1:1" x14ac:dyDescent="0.2">
      <c r="A26749" s="4"/>
    </row>
    <row r="26750" spans="1:1" x14ac:dyDescent="0.2">
      <c r="A26750" s="4"/>
    </row>
    <row r="26751" spans="1:1" x14ac:dyDescent="0.2">
      <c r="A26751" s="4"/>
    </row>
    <row r="26752" spans="1:1" x14ac:dyDescent="0.2">
      <c r="A26752" s="4"/>
    </row>
    <row r="26753" spans="1:1" x14ac:dyDescent="0.2">
      <c r="A26753" s="4"/>
    </row>
    <row r="26754" spans="1:1" x14ac:dyDescent="0.2">
      <c r="A26754" s="4"/>
    </row>
    <row r="26755" spans="1:1" x14ac:dyDescent="0.2">
      <c r="A26755" s="4"/>
    </row>
    <row r="26756" spans="1:1" x14ac:dyDescent="0.2">
      <c r="A26756" s="4"/>
    </row>
    <row r="26757" spans="1:1" x14ac:dyDescent="0.2">
      <c r="A26757" s="4"/>
    </row>
    <row r="26758" spans="1:1" x14ac:dyDescent="0.2">
      <c r="A26758" s="4"/>
    </row>
    <row r="26759" spans="1:1" x14ac:dyDescent="0.2">
      <c r="A26759" s="4"/>
    </row>
    <row r="26760" spans="1:1" x14ac:dyDescent="0.2">
      <c r="A26760" s="4"/>
    </row>
    <row r="26761" spans="1:1" x14ac:dyDescent="0.2">
      <c r="A26761" s="4"/>
    </row>
    <row r="26762" spans="1:1" x14ac:dyDescent="0.2">
      <c r="A26762" s="4"/>
    </row>
    <row r="26763" spans="1:1" x14ac:dyDescent="0.2">
      <c r="A26763" s="4"/>
    </row>
    <row r="26764" spans="1:1" x14ac:dyDescent="0.2">
      <c r="A26764" s="4"/>
    </row>
    <row r="26765" spans="1:1" x14ac:dyDescent="0.2">
      <c r="A26765" s="4"/>
    </row>
    <row r="26766" spans="1:1" x14ac:dyDescent="0.2">
      <c r="A26766" s="4"/>
    </row>
    <row r="26767" spans="1:1" x14ac:dyDescent="0.2">
      <c r="A26767" s="4"/>
    </row>
    <row r="26768" spans="1:1" x14ac:dyDescent="0.2">
      <c r="A26768" s="4"/>
    </row>
    <row r="26769" spans="1:1" x14ac:dyDescent="0.2">
      <c r="A26769" s="4"/>
    </row>
    <row r="26770" spans="1:1" x14ac:dyDescent="0.2">
      <c r="A26770" s="4"/>
    </row>
    <row r="26771" spans="1:1" x14ac:dyDescent="0.2">
      <c r="A26771" s="4"/>
    </row>
    <row r="26772" spans="1:1" x14ac:dyDescent="0.2">
      <c r="A26772" s="4"/>
    </row>
    <row r="26773" spans="1:1" x14ac:dyDescent="0.2">
      <c r="A26773" s="4"/>
    </row>
    <row r="26774" spans="1:1" x14ac:dyDescent="0.2">
      <c r="A26774" s="4"/>
    </row>
    <row r="26775" spans="1:1" x14ac:dyDescent="0.2">
      <c r="A26775" s="4"/>
    </row>
    <row r="26776" spans="1:1" x14ac:dyDescent="0.2">
      <c r="A26776" s="4"/>
    </row>
    <row r="26777" spans="1:1" x14ac:dyDescent="0.2">
      <c r="A26777" s="4"/>
    </row>
    <row r="26778" spans="1:1" x14ac:dyDescent="0.2">
      <c r="A26778" s="4"/>
    </row>
    <row r="26779" spans="1:1" x14ac:dyDescent="0.2">
      <c r="A26779" s="4"/>
    </row>
    <row r="26780" spans="1:1" x14ac:dyDescent="0.2">
      <c r="A26780" s="4"/>
    </row>
    <row r="26781" spans="1:1" x14ac:dyDescent="0.2">
      <c r="A26781" s="4"/>
    </row>
    <row r="26782" spans="1:1" x14ac:dyDescent="0.2">
      <c r="A26782" s="4"/>
    </row>
    <row r="26783" spans="1:1" x14ac:dyDescent="0.2">
      <c r="A26783" s="4"/>
    </row>
    <row r="26784" spans="1:1" x14ac:dyDescent="0.2">
      <c r="A26784" s="4"/>
    </row>
    <row r="26785" spans="1:1" x14ac:dyDescent="0.2">
      <c r="A26785" s="4"/>
    </row>
    <row r="26786" spans="1:1" x14ac:dyDescent="0.2">
      <c r="A26786" s="4"/>
    </row>
    <row r="26787" spans="1:1" x14ac:dyDescent="0.2">
      <c r="A26787" s="4"/>
    </row>
    <row r="26788" spans="1:1" x14ac:dyDescent="0.2">
      <c r="A26788" s="4"/>
    </row>
    <row r="26789" spans="1:1" x14ac:dyDescent="0.2">
      <c r="A26789" s="4"/>
    </row>
    <row r="26790" spans="1:1" x14ac:dyDescent="0.2">
      <c r="A26790" s="4"/>
    </row>
    <row r="26791" spans="1:1" x14ac:dyDescent="0.2">
      <c r="A26791" s="4"/>
    </row>
    <row r="26792" spans="1:1" x14ac:dyDescent="0.2">
      <c r="A26792" s="4"/>
    </row>
    <row r="26793" spans="1:1" x14ac:dyDescent="0.2">
      <c r="A26793" s="4"/>
    </row>
    <row r="26794" spans="1:1" x14ac:dyDescent="0.2">
      <c r="A26794" s="4"/>
    </row>
    <row r="26795" spans="1:1" x14ac:dyDescent="0.2">
      <c r="A26795" s="4"/>
    </row>
    <row r="26796" spans="1:1" x14ac:dyDescent="0.2">
      <c r="A26796" s="4"/>
    </row>
    <row r="26797" spans="1:1" x14ac:dyDescent="0.2">
      <c r="A26797" s="4"/>
    </row>
    <row r="26798" spans="1:1" x14ac:dyDescent="0.2">
      <c r="A26798" s="4"/>
    </row>
    <row r="26799" spans="1:1" x14ac:dyDescent="0.2">
      <c r="A26799" s="4"/>
    </row>
    <row r="26800" spans="1:1" x14ac:dyDescent="0.2">
      <c r="A26800" s="4"/>
    </row>
    <row r="26801" spans="1:1" x14ac:dyDescent="0.2">
      <c r="A26801" s="4"/>
    </row>
    <row r="26802" spans="1:1" x14ac:dyDescent="0.2">
      <c r="A26802" s="4"/>
    </row>
    <row r="26803" spans="1:1" x14ac:dyDescent="0.2">
      <c r="A26803" s="4"/>
    </row>
    <row r="26804" spans="1:1" x14ac:dyDescent="0.2">
      <c r="A26804" s="4"/>
    </row>
    <row r="26805" spans="1:1" x14ac:dyDescent="0.2">
      <c r="A26805" s="4"/>
    </row>
    <row r="26806" spans="1:1" x14ac:dyDescent="0.2">
      <c r="A26806" s="4"/>
    </row>
    <row r="26807" spans="1:1" x14ac:dyDescent="0.2">
      <c r="A26807" s="4"/>
    </row>
    <row r="26808" spans="1:1" x14ac:dyDescent="0.2">
      <c r="A26808" s="4"/>
    </row>
    <row r="26809" spans="1:1" x14ac:dyDescent="0.2">
      <c r="A26809" s="4"/>
    </row>
    <row r="26810" spans="1:1" x14ac:dyDescent="0.2">
      <c r="A26810" s="4"/>
    </row>
    <row r="26811" spans="1:1" x14ac:dyDescent="0.2">
      <c r="A26811" s="4"/>
    </row>
    <row r="26812" spans="1:1" x14ac:dyDescent="0.2">
      <c r="A26812" s="4"/>
    </row>
    <row r="26813" spans="1:1" x14ac:dyDescent="0.2">
      <c r="A26813" s="4"/>
    </row>
    <row r="26814" spans="1:1" x14ac:dyDescent="0.2">
      <c r="A26814" s="4"/>
    </row>
    <row r="26815" spans="1:1" x14ac:dyDescent="0.2">
      <c r="A26815" s="4"/>
    </row>
    <row r="26816" spans="1:1" x14ac:dyDescent="0.2">
      <c r="A26816" s="4"/>
    </row>
    <row r="26817" spans="1:1" x14ac:dyDescent="0.2">
      <c r="A26817" s="4"/>
    </row>
    <row r="26818" spans="1:1" x14ac:dyDescent="0.2">
      <c r="A26818" s="4"/>
    </row>
    <row r="26819" spans="1:1" x14ac:dyDescent="0.2">
      <c r="A26819" s="4"/>
    </row>
    <row r="26820" spans="1:1" x14ac:dyDescent="0.2">
      <c r="A26820" s="4"/>
    </row>
    <row r="26821" spans="1:1" x14ac:dyDescent="0.2">
      <c r="A26821" s="4"/>
    </row>
    <row r="26822" spans="1:1" x14ac:dyDescent="0.2">
      <c r="A26822" s="4"/>
    </row>
    <row r="26823" spans="1:1" x14ac:dyDescent="0.2">
      <c r="A26823" s="4"/>
    </row>
    <row r="26824" spans="1:1" x14ac:dyDescent="0.2">
      <c r="A26824" s="4"/>
    </row>
    <row r="26825" spans="1:1" x14ac:dyDescent="0.2">
      <c r="A26825" s="4"/>
    </row>
    <row r="26826" spans="1:1" x14ac:dyDescent="0.2">
      <c r="A26826" s="4"/>
    </row>
    <row r="26827" spans="1:1" x14ac:dyDescent="0.2">
      <c r="A26827" s="4"/>
    </row>
    <row r="26828" spans="1:1" x14ac:dyDescent="0.2">
      <c r="A26828" s="4"/>
    </row>
    <row r="26829" spans="1:1" x14ac:dyDescent="0.2">
      <c r="A26829" s="4"/>
    </row>
    <row r="26830" spans="1:1" x14ac:dyDescent="0.2">
      <c r="A26830" s="4"/>
    </row>
    <row r="26831" spans="1:1" x14ac:dyDescent="0.2">
      <c r="A26831" s="4"/>
    </row>
    <row r="26832" spans="1:1" x14ac:dyDescent="0.2">
      <c r="A26832" s="4"/>
    </row>
    <row r="26833" spans="1:1" x14ac:dyDescent="0.2">
      <c r="A26833" s="4"/>
    </row>
    <row r="26834" spans="1:1" x14ac:dyDescent="0.2">
      <c r="A26834" s="4"/>
    </row>
    <row r="26835" spans="1:1" x14ac:dyDescent="0.2">
      <c r="A26835" s="4"/>
    </row>
    <row r="26836" spans="1:1" x14ac:dyDescent="0.2">
      <c r="A26836" s="4"/>
    </row>
    <row r="26837" spans="1:1" x14ac:dyDescent="0.2">
      <c r="A26837" s="4"/>
    </row>
    <row r="26838" spans="1:1" x14ac:dyDescent="0.2">
      <c r="A26838" s="4"/>
    </row>
    <row r="26839" spans="1:1" x14ac:dyDescent="0.2">
      <c r="A26839" s="4"/>
    </row>
    <row r="26840" spans="1:1" x14ac:dyDescent="0.2">
      <c r="A26840" s="4"/>
    </row>
    <row r="26841" spans="1:1" x14ac:dyDescent="0.2">
      <c r="A26841" s="4"/>
    </row>
    <row r="26842" spans="1:1" x14ac:dyDescent="0.2">
      <c r="A26842" s="4"/>
    </row>
    <row r="26843" spans="1:1" x14ac:dyDescent="0.2">
      <c r="A26843" s="4"/>
    </row>
    <row r="26844" spans="1:1" x14ac:dyDescent="0.2">
      <c r="A26844" s="4"/>
    </row>
    <row r="26845" spans="1:1" x14ac:dyDescent="0.2">
      <c r="A26845" s="4"/>
    </row>
    <row r="26846" spans="1:1" x14ac:dyDescent="0.2">
      <c r="A26846" s="4"/>
    </row>
    <row r="26847" spans="1:1" x14ac:dyDescent="0.2">
      <c r="A26847" s="4"/>
    </row>
    <row r="26848" spans="1:1" x14ac:dyDescent="0.2">
      <c r="A26848" s="4"/>
    </row>
    <row r="26849" spans="1:1" x14ac:dyDescent="0.2">
      <c r="A26849" s="4"/>
    </row>
    <row r="26850" spans="1:1" x14ac:dyDescent="0.2">
      <c r="A26850" s="4"/>
    </row>
    <row r="26851" spans="1:1" x14ac:dyDescent="0.2">
      <c r="A26851" s="4"/>
    </row>
    <row r="26852" spans="1:1" x14ac:dyDescent="0.2">
      <c r="A26852" s="4"/>
    </row>
    <row r="26853" spans="1:1" x14ac:dyDescent="0.2">
      <c r="A26853" s="4"/>
    </row>
    <row r="26854" spans="1:1" x14ac:dyDescent="0.2">
      <c r="A26854" s="4"/>
    </row>
    <row r="26855" spans="1:1" x14ac:dyDescent="0.2">
      <c r="A26855" s="4"/>
    </row>
    <row r="26856" spans="1:1" x14ac:dyDescent="0.2">
      <c r="A26856" s="4"/>
    </row>
    <row r="26857" spans="1:1" x14ac:dyDescent="0.2">
      <c r="A26857" s="4"/>
    </row>
    <row r="26858" spans="1:1" x14ac:dyDescent="0.2">
      <c r="A26858" s="4"/>
    </row>
    <row r="26859" spans="1:1" x14ac:dyDescent="0.2">
      <c r="A26859" s="4"/>
    </row>
    <row r="26860" spans="1:1" x14ac:dyDescent="0.2">
      <c r="A26860" s="4"/>
    </row>
    <row r="26861" spans="1:1" x14ac:dyDescent="0.2">
      <c r="A26861" s="4"/>
    </row>
    <row r="26862" spans="1:1" x14ac:dyDescent="0.2">
      <c r="A26862" s="4"/>
    </row>
    <row r="26863" spans="1:1" x14ac:dyDescent="0.2">
      <c r="A26863" s="4"/>
    </row>
    <row r="26864" spans="1:1" x14ac:dyDescent="0.2">
      <c r="A26864" s="4"/>
    </row>
    <row r="26865" spans="1:1" x14ac:dyDescent="0.2">
      <c r="A26865" s="4"/>
    </row>
    <row r="26866" spans="1:1" x14ac:dyDescent="0.2">
      <c r="A26866" s="4"/>
    </row>
    <row r="26867" spans="1:1" x14ac:dyDescent="0.2">
      <c r="A26867" s="4"/>
    </row>
    <row r="26868" spans="1:1" x14ac:dyDescent="0.2">
      <c r="A26868" s="4"/>
    </row>
    <row r="26869" spans="1:1" x14ac:dyDescent="0.2">
      <c r="A26869" s="4"/>
    </row>
    <row r="26870" spans="1:1" x14ac:dyDescent="0.2">
      <c r="A26870" s="4"/>
    </row>
    <row r="26871" spans="1:1" x14ac:dyDescent="0.2">
      <c r="A26871" s="4"/>
    </row>
    <row r="26872" spans="1:1" x14ac:dyDescent="0.2">
      <c r="A26872" s="4"/>
    </row>
    <row r="26873" spans="1:1" x14ac:dyDescent="0.2">
      <c r="A26873" s="4"/>
    </row>
    <row r="26874" spans="1:1" x14ac:dyDescent="0.2">
      <c r="A26874" s="4"/>
    </row>
    <row r="26875" spans="1:1" x14ac:dyDescent="0.2">
      <c r="A26875" s="4"/>
    </row>
    <row r="26876" spans="1:1" x14ac:dyDescent="0.2">
      <c r="A26876" s="4"/>
    </row>
    <row r="26877" spans="1:1" x14ac:dyDescent="0.2">
      <c r="A26877" s="4"/>
    </row>
    <row r="26878" spans="1:1" x14ac:dyDescent="0.2">
      <c r="A26878" s="4"/>
    </row>
    <row r="26879" spans="1:1" x14ac:dyDescent="0.2">
      <c r="A26879" s="4"/>
    </row>
    <row r="26880" spans="1:1" x14ac:dyDescent="0.2">
      <c r="A26880" s="4"/>
    </row>
    <row r="26881" spans="1:1" x14ac:dyDescent="0.2">
      <c r="A26881" s="4"/>
    </row>
    <row r="26882" spans="1:1" x14ac:dyDescent="0.2">
      <c r="A26882" s="4"/>
    </row>
    <row r="26883" spans="1:1" x14ac:dyDescent="0.2">
      <c r="A26883" s="4"/>
    </row>
    <row r="26884" spans="1:1" x14ac:dyDescent="0.2">
      <c r="A26884" s="4"/>
    </row>
    <row r="26885" spans="1:1" x14ac:dyDescent="0.2">
      <c r="A26885" s="4"/>
    </row>
    <row r="26886" spans="1:1" x14ac:dyDescent="0.2">
      <c r="A26886" s="4"/>
    </row>
    <row r="26887" spans="1:1" x14ac:dyDescent="0.2">
      <c r="A26887" s="4"/>
    </row>
    <row r="26888" spans="1:1" x14ac:dyDescent="0.2">
      <c r="A26888" s="4"/>
    </row>
    <row r="26889" spans="1:1" x14ac:dyDescent="0.2">
      <c r="A26889" s="4"/>
    </row>
    <row r="26890" spans="1:1" x14ac:dyDescent="0.2">
      <c r="A26890" s="4"/>
    </row>
    <row r="26891" spans="1:1" x14ac:dyDescent="0.2">
      <c r="A26891" s="4"/>
    </row>
    <row r="26892" spans="1:1" x14ac:dyDescent="0.2">
      <c r="A26892" s="4"/>
    </row>
    <row r="26893" spans="1:1" x14ac:dyDescent="0.2">
      <c r="A26893" s="4"/>
    </row>
    <row r="26894" spans="1:1" x14ac:dyDescent="0.2">
      <c r="A26894" s="4"/>
    </row>
    <row r="26895" spans="1:1" x14ac:dyDescent="0.2">
      <c r="A26895" s="4"/>
    </row>
    <row r="26896" spans="1:1" x14ac:dyDescent="0.2">
      <c r="A26896" s="4"/>
    </row>
    <row r="26897" spans="1:1" x14ac:dyDescent="0.2">
      <c r="A26897" s="4"/>
    </row>
    <row r="26898" spans="1:1" x14ac:dyDescent="0.2">
      <c r="A26898" s="4"/>
    </row>
    <row r="26899" spans="1:1" x14ac:dyDescent="0.2">
      <c r="A26899" s="4"/>
    </row>
    <row r="26900" spans="1:1" x14ac:dyDescent="0.2">
      <c r="A26900" s="4"/>
    </row>
    <row r="26901" spans="1:1" x14ac:dyDescent="0.2">
      <c r="A26901" s="4"/>
    </row>
    <row r="26902" spans="1:1" x14ac:dyDescent="0.2">
      <c r="A26902" s="4"/>
    </row>
    <row r="26903" spans="1:1" x14ac:dyDescent="0.2">
      <c r="A26903" s="4"/>
    </row>
    <row r="26904" spans="1:1" x14ac:dyDescent="0.2">
      <c r="A26904" s="4"/>
    </row>
    <row r="26905" spans="1:1" x14ac:dyDescent="0.2">
      <c r="A26905" s="4"/>
    </row>
    <row r="26906" spans="1:1" x14ac:dyDescent="0.2">
      <c r="A26906" s="4"/>
    </row>
    <row r="26907" spans="1:1" x14ac:dyDescent="0.2">
      <c r="A26907" s="4"/>
    </row>
    <row r="26908" spans="1:1" x14ac:dyDescent="0.2">
      <c r="A26908" s="4"/>
    </row>
    <row r="26909" spans="1:1" x14ac:dyDescent="0.2">
      <c r="A26909" s="4"/>
    </row>
    <row r="26910" spans="1:1" x14ac:dyDescent="0.2">
      <c r="A26910" s="4"/>
    </row>
    <row r="26911" spans="1:1" x14ac:dyDescent="0.2">
      <c r="A26911" s="4"/>
    </row>
    <row r="26912" spans="1:1" x14ac:dyDescent="0.2">
      <c r="A26912" s="4"/>
    </row>
    <row r="26913" spans="1:1" x14ac:dyDescent="0.2">
      <c r="A26913" s="4"/>
    </row>
    <row r="26914" spans="1:1" x14ac:dyDescent="0.2">
      <c r="A26914" s="4"/>
    </row>
    <row r="26915" spans="1:1" x14ac:dyDescent="0.2">
      <c r="A26915" s="4"/>
    </row>
    <row r="26916" spans="1:1" x14ac:dyDescent="0.2">
      <c r="A26916" s="4"/>
    </row>
    <row r="26917" spans="1:1" x14ac:dyDescent="0.2">
      <c r="A26917" s="4"/>
    </row>
    <row r="26918" spans="1:1" x14ac:dyDescent="0.2">
      <c r="A26918" s="4"/>
    </row>
    <row r="26919" spans="1:1" x14ac:dyDescent="0.2">
      <c r="A26919" s="4"/>
    </row>
    <row r="26920" spans="1:1" x14ac:dyDescent="0.2">
      <c r="A26920" s="4"/>
    </row>
    <row r="26921" spans="1:1" x14ac:dyDescent="0.2">
      <c r="A26921" s="4"/>
    </row>
    <row r="26922" spans="1:1" x14ac:dyDescent="0.2">
      <c r="A26922" s="4"/>
    </row>
    <row r="26923" spans="1:1" x14ac:dyDescent="0.2">
      <c r="A26923" s="4"/>
    </row>
    <row r="26924" spans="1:1" x14ac:dyDescent="0.2">
      <c r="A26924" s="4"/>
    </row>
    <row r="26925" spans="1:1" x14ac:dyDescent="0.2">
      <c r="A26925" s="4"/>
    </row>
    <row r="26926" spans="1:1" x14ac:dyDescent="0.2">
      <c r="A26926" s="4"/>
    </row>
    <row r="26927" spans="1:1" x14ac:dyDescent="0.2">
      <c r="A26927" s="4"/>
    </row>
    <row r="26928" spans="1:1" x14ac:dyDescent="0.2">
      <c r="A26928" s="4"/>
    </row>
    <row r="26929" spans="1:1" x14ac:dyDescent="0.2">
      <c r="A26929" s="4"/>
    </row>
    <row r="26930" spans="1:1" x14ac:dyDescent="0.2">
      <c r="A26930" s="4"/>
    </row>
    <row r="26931" spans="1:1" x14ac:dyDescent="0.2">
      <c r="A26931" s="4"/>
    </row>
    <row r="26932" spans="1:1" x14ac:dyDescent="0.2">
      <c r="A26932" s="4"/>
    </row>
    <row r="26933" spans="1:1" x14ac:dyDescent="0.2">
      <c r="A26933" s="4"/>
    </row>
    <row r="26934" spans="1:1" x14ac:dyDescent="0.2">
      <c r="A26934" s="4"/>
    </row>
    <row r="26935" spans="1:1" x14ac:dyDescent="0.2">
      <c r="A26935" s="4"/>
    </row>
    <row r="26936" spans="1:1" x14ac:dyDescent="0.2">
      <c r="A26936" s="4"/>
    </row>
    <row r="26937" spans="1:1" x14ac:dyDescent="0.2">
      <c r="A26937" s="4"/>
    </row>
    <row r="26938" spans="1:1" x14ac:dyDescent="0.2">
      <c r="A26938" s="4"/>
    </row>
    <row r="26939" spans="1:1" x14ac:dyDescent="0.2">
      <c r="A26939" s="4"/>
    </row>
    <row r="26940" spans="1:1" x14ac:dyDescent="0.2">
      <c r="A26940" s="4"/>
    </row>
    <row r="26941" spans="1:1" x14ac:dyDescent="0.2">
      <c r="A26941" s="4"/>
    </row>
    <row r="26942" spans="1:1" x14ac:dyDescent="0.2">
      <c r="A26942" s="4"/>
    </row>
    <row r="26943" spans="1:1" x14ac:dyDescent="0.2">
      <c r="A26943" s="4"/>
    </row>
    <row r="26944" spans="1:1" x14ac:dyDescent="0.2">
      <c r="A26944" s="4"/>
    </row>
    <row r="26945" spans="1:1" x14ac:dyDescent="0.2">
      <c r="A26945" s="4"/>
    </row>
    <row r="26946" spans="1:1" x14ac:dyDescent="0.2">
      <c r="A26946" s="4"/>
    </row>
    <row r="26947" spans="1:1" x14ac:dyDescent="0.2">
      <c r="A26947" s="4"/>
    </row>
    <row r="26948" spans="1:1" x14ac:dyDescent="0.2">
      <c r="A26948" s="4"/>
    </row>
    <row r="26949" spans="1:1" x14ac:dyDescent="0.2">
      <c r="A26949" s="4"/>
    </row>
    <row r="26950" spans="1:1" x14ac:dyDescent="0.2">
      <c r="A26950" s="4"/>
    </row>
    <row r="26951" spans="1:1" x14ac:dyDescent="0.2">
      <c r="A26951" s="4"/>
    </row>
    <row r="26952" spans="1:1" x14ac:dyDescent="0.2">
      <c r="A26952" s="4"/>
    </row>
    <row r="26953" spans="1:1" x14ac:dyDescent="0.2">
      <c r="A26953" s="4"/>
    </row>
    <row r="26954" spans="1:1" x14ac:dyDescent="0.2">
      <c r="A26954" s="4"/>
    </row>
    <row r="26955" spans="1:1" x14ac:dyDescent="0.2">
      <c r="A26955" s="4"/>
    </row>
    <row r="26956" spans="1:1" x14ac:dyDescent="0.2">
      <c r="A26956" s="4"/>
    </row>
    <row r="26957" spans="1:1" x14ac:dyDescent="0.2">
      <c r="A26957" s="4"/>
    </row>
    <row r="26958" spans="1:1" x14ac:dyDescent="0.2">
      <c r="A26958" s="4"/>
    </row>
    <row r="26959" spans="1:1" x14ac:dyDescent="0.2">
      <c r="A26959" s="4"/>
    </row>
    <row r="26960" spans="1:1" x14ac:dyDescent="0.2">
      <c r="A26960" s="4"/>
    </row>
    <row r="26961" spans="1:1" x14ac:dyDescent="0.2">
      <c r="A26961" s="4"/>
    </row>
    <row r="26962" spans="1:1" x14ac:dyDescent="0.2">
      <c r="A26962" s="4"/>
    </row>
    <row r="26963" spans="1:1" x14ac:dyDescent="0.2">
      <c r="A26963" s="4"/>
    </row>
    <row r="26964" spans="1:1" x14ac:dyDescent="0.2">
      <c r="A26964" s="4"/>
    </row>
    <row r="26965" spans="1:1" x14ac:dyDescent="0.2">
      <c r="A26965" s="4"/>
    </row>
    <row r="26966" spans="1:1" x14ac:dyDescent="0.2">
      <c r="A26966" s="4"/>
    </row>
    <row r="26967" spans="1:1" x14ac:dyDescent="0.2">
      <c r="A26967" s="4"/>
    </row>
    <row r="26968" spans="1:1" x14ac:dyDescent="0.2">
      <c r="A26968" s="4"/>
    </row>
    <row r="26969" spans="1:1" x14ac:dyDescent="0.2">
      <c r="A26969" s="4"/>
    </row>
    <row r="26970" spans="1:1" x14ac:dyDescent="0.2">
      <c r="A26970" s="4"/>
    </row>
    <row r="26971" spans="1:1" x14ac:dyDescent="0.2">
      <c r="A26971" s="4"/>
    </row>
    <row r="26972" spans="1:1" x14ac:dyDescent="0.2">
      <c r="A26972" s="4"/>
    </row>
    <row r="26973" spans="1:1" x14ac:dyDescent="0.2">
      <c r="A26973" s="4"/>
    </row>
    <row r="26974" spans="1:1" x14ac:dyDescent="0.2">
      <c r="A26974" s="4"/>
    </row>
    <row r="26975" spans="1:1" x14ac:dyDescent="0.2">
      <c r="A26975" s="4"/>
    </row>
    <row r="26976" spans="1:1" x14ac:dyDescent="0.2">
      <c r="A26976" s="4"/>
    </row>
    <row r="26977" spans="1:1" x14ac:dyDescent="0.2">
      <c r="A26977" s="4"/>
    </row>
    <row r="26978" spans="1:1" x14ac:dyDescent="0.2">
      <c r="A26978" s="4"/>
    </row>
    <row r="26979" spans="1:1" x14ac:dyDescent="0.2">
      <c r="A26979" s="4"/>
    </row>
    <row r="26980" spans="1:1" x14ac:dyDescent="0.2">
      <c r="A26980" s="4"/>
    </row>
    <row r="26981" spans="1:1" x14ac:dyDescent="0.2">
      <c r="A26981" s="4"/>
    </row>
    <row r="26982" spans="1:1" x14ac:dyDescent="0.2">
      <c r="A26982" s="4"/>
    </row>
    <row r="26983" spans="1:1" x14ac:dyDescent="0.2">
      <c r="A26983" s="4"/>
    </row>
    <row r="26984" spans="1:1" x14ac:dyDescent="0.2">
      <c r="A26984" s="4"/>
    </row>
    <row r="26985" spans="1:1" x14ac:dyDescent="0.2">
      <c r="A26985" s="4"/>
    </row>
    <row r="26986" spans="1:1" x14ac:dyDescent="0.2">
      <c r="A26986" s="4"/>
    </row>
    <row r="26987" spans="1:1" x14ac:dyDescent="0.2">
      <c r="A26987" s="4"/>
    </row>
    <row r="26988" spans="1:1" x14ac:dyDescent="0.2">
      <c r="A26988" s="4"/>
    </row>
    <row r="26989" spans="1:1" x14ac:dyDescent="0.2">
      <c r="A26989" s="4"/>
    </row>
    <row r="26990" spans="1:1" x14ac:dyDescent="0.2">
      <c r="A26990" s="4"/>
    </row>
    <row r="26991" spans="1:1" x14ac:dyDescent="0.2">
      <c r="A26991" s="4"/>
    </row>
    <row r="26992" spans="1:1" x14ac:dyDescent="0.2">
      <c r="A26992" s="4"/>
    </row>
    <row r="26993" spans="1:1" x14ac:dyDescent="0.2">
      <c r="A26993" s="4"/>
    </row>
    <row r="26994" spans="1:1" x14ac:dyDescent="0.2">
      <c r="A26994" s="4"/>
    </row>
    <row r="26995" spans="1:1" x14ac:dyDescent="0.2">
      <c r="A26995" s="4"/>
    </row>
    <row r="26996" spans="1:1" x14ac:dyDescent="0.2">
      <c r="A26996" s="4"/>
    </row>
    <row r="26997" spans="1:1" x14ac:dyDescent="0.2">
      <c r="A26997" s="4"/>
    </row>
    <row r="26998" spans="1:1" x14ac:dyDescent="0.2">
      <c r="A26998" s="4"/>
    </row>
    <row r="26999" spans="1:1" x14ac:dyDescent="0.2">
      <c r="A26999" s="4"/>
    </row>
    <row r="27000" spans="1:1" x14ac:dyDescent="0.2">
      <c r="A27000" s="4"/>
    </row>
    <row r="27001" spans="1:1" x14ac:dyDescent="0.2">
      <c r="A27001" s="4"/>
    </row>
    <row r="27002" spans="1:1" x14ac:dyDescent="0.2">
      <c r="A27002" s="4"/>
    </row>
    <row r="27003" spans="1:1" x14ac:dyDescent="0.2">
      <c r="A27003" s="4"/>
    </row>
    <row r="27004" spans="1:1" x14ac:dyDescent="0.2">
      <c r="A27004" s="4"/>
    </row>
    <row r="27005" spans="1:1" x14ac:dyDescent="0.2">
      <c r="A27005" s="4"/>
    </row>
    <row r="27006" spans="1:1" x14ac:dyDescent="0.2">
      <c r="A27006" s="4"/>
    </row>
    <row r="27007" spans="1:1" x14ac:dyDescent="0.2">
      <c r="A27007" s="4"/>
    </row>
    <row r="27008" spans="1:1" x14ac:dyDescent="0.2">
      <c r="A27008" s="4"/>
    </row>
    <row r="27009" spans="1:1" x14ac:dyDescent="0.2">
      <c r="A27009" s="4"/>
    </row>
    <row r="27010" spans="1:1" x14ac:dyDescent="0.2">
      <c r="A27010" s="4"/>
    </row>
    <row r="27011" spans="1:1" x14ac:dyDescent="0.2">
      <c r="A27011" s="4"/>
    </row>
    <row r="27012" spans="1:1" x14ac:dyDescent="0.2">
      <c r="A27012" s="4"/>
    </row>
    <row r="27013" spans="1:1" x14ac:dyDescent="0.2">
      <c r="A27013" s="4"/>
    </row>
    <row r="27014" spans="1:1" x14ac:dyDescent="0.2">
      <c r="A27014" s="4"/>
    </row>
    <row r="27015" spans="1:1" x14ac:dyDescent="0.2">
      <c r="A27015" s="4"/>
    </row>
    <row r="27016" spans="1:1" x14ac:dyDescent="0.2">
      <c r="A27016" s="4"/>
    </row>
    <row r="27017" spans="1:1" x14ac:dyDescent="0.2">
      <c r="A27017" s="4"/>
    </row>
    <row r="27018" spans="1:1" x14ac:dyDescent="0.2">
      <c r="A27018" s="4"/>
    </row>
    <row r="27019" spans="1:1" x14ac:dyDescent="0.2">
      <c r="A27019" s="4"/>
    </row>
    <row r="27020" spans="1:1" x14ac:dyDescent="0.2">
      <c r="A27020" s="4"/>
    </row>
    <row r="27021" spans="1:1" x14ac:dyDescent="0.2">
      <c r="A27021" s="4"/>
    </row>
    <row r="27022" spans="1:1" x14ac:dyDescent="0.2">
      <c r="A27022" s="4"/>
    </row>
    <row r="27023" spans="1:1" x14ac:dyDescent="0.2">
      <c r="A27023" s="4"/>
    </row>
    <row r="27024" spans="1:1" x14ac:dyDescent="0.2">
      <c r="A27024" s="4"/>
    </row>
    <row r="27025" spans="1:1" x14ac:dyDescent="0.2">
      <c r="A27025" s="4"/>
    </row>
    <row r="27026" spans="1:1" x14ac:dyDescent="0.2">
      <c r="A27026" s="4"/>
    </row>
    <row r="27027" spans="1:1" x14ac:dyDescent="0.2">
      <c r="A27027" s="4"/>
    </row>
    <row r="27028" spans="1:1" x14ac:dyDescent="0.2">
      <c r="A27028" s="4"/>
    </row>
    <row r="27029" spans="1:1" x14ac:dyDescent="0.2">
      <c r="A27029" s="4"/>
    </row>
    <row r="27030" spans="1:1" x14ac:dyDescent="0.2">
      <c r="A27030" s="4"/>
    </row>
    <row r="27031" spans="1:1" x14ac:dyDescent="0.2">
      <c r="A27031" s="4"/>
    </row>
    <row r="27032" spans="1:1" x14ac:dyDescent="0.2">
      <c r="A27032" s="4"/>
    </row>
    <row r="27033" spans="1:1" x14ac:dyDescent="0.2">
      <c r="A27033" s="4"/>
    </row>
    <row r="27034" spans="1:1" x14ac:dyDescent="0.2">
      <c r="A27034" s="4"/>
    </row>
    <row r="27035" spans="1:1" x14ac:dyDescent="0.2">
      <c r="A27035" s="4"/>
    </row>
    <row r="27036" spans="1:1" x14ac:dyDescent="0.2">
      <c r="A27036" s="4"/>
    </row>
    <row r="27037" spans="1:1" x14ac:dyDescent="0.2">
      <c r="A27037" s="4"/>
    </row>
    <row r="27038" spans="1:1" x14ac:dyDescent="0.2">
      <c r="A27038" s="4"/>
    </row>
    <row r="27039" spans="1:1" x14ac:dyDescent="0.2">
      <c r="A27039" s="4"/>
    </row>
    <row r="27040" spans="1:1" x14ac:dyDescent="0.2">
      <c r="A27040" s="4"/>
    </row>
    <row r="27041" spans="1:1" x14ac:dyDescent="0.2">
      <c r="A27041" s="4"/>
    </row>
    <row r="27042" spans="1:1" x14ac:dyDescent="0.2">
      <c r="A27042" s="4"/>
    </row>
    <row r="27043" spans="1:1" x14ac:dyDescent="0.2">
      <c r="A27043" s="4"/>
    </row>
    <row r="27044" spans="1:1" x14ac:dyDescent="0.2">
      <c r="A27044" s="4"/>
    </row>
    <row r="27045" spans="1:1" x14ac:dyDescent="0.2">
      <c r="A27045" s="4"/>
    </row>
    <row r="27046" spans="1:1" x14ac:dyDescent="0.2">
      <c r="A27046" s="4"/>
    </row>
    <row r="27047" spans="1:1" x14ac:dyDescent="0.2">
      <c r="A27047" s="4"/>
    </row>
    <row r="27048" spans="1:1" x14ac:dyDescent="0.2">
      <c r="A27048" s="4"/>
    </row>
    <row r="27049" spans="1:1" x14ac:dyDescent="0.2">
      <c r="A27049" s="4"/>
    </row>
    <row r="27050" spans="1:1" x14ac:dyDescent="0.2">
      <c r="A27050" s="4"/>
    </row>
    <row r="27051" spans="1:1" x14ac:dyDescent="0.2">
      <c r="A27051" s="4"/>
    </row>
    <row r="27052" spans="1:1" x14ac:dyDescent="0.2">
      <c r="A27052" s="4"/>
    </row>
    <row r="27053" spans="1:1" x14ac:dyDescent="0.2">
      <c r="A27053" s="4"/>
    </row>
    <row r="27054" spans="1:1" x14ac:dyDescent="0.2">
      <c r="A27054" s="4"/>
    </row>
    <row r="27055" spans="1:1" x14ac:dyDescent="0.2">
      <c r="A27055" s="4"/>
    </row>
    <row r="27056" spans="1:1" x14ac:dyDescent="0.2">
      <c r="A27056" s="4"/>
    </row>
    <row r="27057" spans="1:1" x14ac:dyDescent="0.2">
      <c r="A27057" s="4"/>
    </row>
    <row r="27058" spans="1:1" x14ac:dyDescent="0.2">
      <c r="A27058" s="4"/>
    </row>
    <row r="27059" spans="1:1" x14ac:dyDescent="0.2">
      <c r="A27059" s="4"/>
    </row>
    <row r="27060" spans="1:1" x14ac:dyDescent="0.2">
      <c r="A27060" s="4"/>
    </row>
    <row r="27061" spans="1:1" x14ac:dyDescent="0.2">
      <c r="A27061" s="4"/>
    </row>
    <row r="27062" spans="1:1" x14ac:dyDescent="0.2">
      <c r="A27062" s="4"/>
    </row>
    <row r="27063" spans="1:1" x14ac:dyDescent="0.2">
      <c r="A27063" s="4"/>
    </row>
    <row r="27064" spans="1:1" x14ac:dyDescent="0.2">
      <c r="A27064" s="4"/>
    </row>
    <row r="27065" spans="1:1" x14ac:dyDescent="0.2">
      <c r="A27065" s="4"/>
    </row>
    <row r="27066" spans="1:1" x14ac:dyDescent="0.2">
      <c r="A27066" s="4"/>
    </row>
    <row r="27067" spans="1:1" x14ac:dyDescent="0.2">
      <c r="A27067" s="4"/>
    </row>
    <row r="27068" spans="1:1" x14ac:dyDescent="0.2">
      <c r="A27068" s="4"/>
    </row>
    <row r="27069" spans="1:1" x14ac:dyDescent="0.2">
      <c r="A27069" s="4"/>
    </row>
    <row r="27070" spans="1:1" x14ac:dyDescent="0.2">
      <c r="A27070" s="4"/>
    </row>
    <row r="27071" spans="1:1" x14ac:dyDescent="0.2">
      <c r="A27071" s="4"/>
    </row>
    <row r="27072" spans="1:1" x14ac:dyDescent="0.2">
      <c r="A27072" s="4"/>
    </row>
    <row r="27073" spans="1:1" x14ac:dyDescent="0.2">
      <c r="A27073" s="4"/>
    </row>
    <row r="27074" spans="1:1" x14ac:dyDescent="0.2">
      <c r="A27074" s="4"/>
    </row>
    <row r="27075" spans="1:1" x14ac:dyDescent="0.2">
      <c r="A27075" s="4"/>
    </row>
    <row r="27076" spans="1:1" x14ac:dyDescent="0.2">
      <c r="A27076" s="4"/>
    </row>
    <row r="27077" spans="1:1" x14ac:dyDescent="0.2">
      <c r="A27077" s="4"/>
    </row>
    <row r="27078" spans="1:1" x14ac:dyDescent="0.2">
      <c r="A27078" s="4"/>
    </row>
    <row r="27079" spans="1:1" x14ac:dyDescent="0.2">
      <c r="A27079" s="4"/>
    </row>
    <row r="27080" spans="1:1" x14ac:dyDescent="0.2">
      <c r="A27080" s="4"/>
    </row>
    <row r="27081" spans="1:1" x14ac:dyDescent="0.2">
      <c r="A27081" s="4"/>
    </row>
    <row r="27082" spans="1:1" x14ac:dyDescent="0.2">
      <c r="A27082" s="4"/>
    </row>
    <row r="27083" spans="1:1" x14ac:dyDescent="0.2">
      <c r="A27083" s="4"/>
    </row>
    <row r="27084" spans="1:1" x14ac:dyDescent="0.2">
      <c r="A27084" s="4"/>
    </row>
    <row r="27085" spans="1:1" x14ac:dyDescent="0.2">
      <c r="A27085" s="4"/>
    </row>
    <row r="27086" spans="1:1" x14ac:dyDescent="0.2">
      <c r="A27086" s="4"/>
    </row>
    <row r="27087" spans="1:1" x14ac:dyDescent="0.2">
      <c r="A27087" s="4"/>
    </row>
    <row r="27088" spans="1:1" x14ac:dyDescent="0.2">
      <c r="A27088" s="4"/>
    </row>
    <row r="27089" spans="1:1" x14ac:dyDescent="0.2">
      <c r="A27089" s="4"/>
    </row>
    <row r="27090" spans="1:1" x14ac:dyDescent="0.2">
      <c r="A27090" s="4"/>
    </row>
    <row r="27091" spans="1:1" x14ac:dyDescent="0.2">
      <c r="A27091" s="4"/>
    </row>
    <row r="27092" spans="1:1" x14ac:dyDescent="0.2">
      <c r="A27092" s="4"/>
    </row>
    <row r="27093" spans="1:1" x14ac:dyDescent="0.2">
      <c r="A27093" s="4"/>
    </row>
    <row r="27094" spans="1:1" x14ac:dyDescent="0.2">
      <c r="A27094" s="4"/>
    </row>
    <row r="27095" spans="1:1" x14ac:dyDescent="0.2">
      <c r="A27095" s="4"/>
    </row>
    <row r="27096" spans="1:1" x14ac:dyDescent="0.2">
      <c r="A27096" s="4"/>
    </row>
    <row r="27097" spans="1:1" x14ac:dyDescent="0.2">
      <c r="A27097" s="4"/>
    </row>
    <row r="27098" spans="1:1" x14ac:dyDescent="0.2">
      <c r="A27098" s="4"/>
    </row>
    <row r="27099" spans="1:1" x14ac:dyDescent="0.2">
      <c r="A27099" s="4"/>
    </row>
    <row r="27100" spans="1:1" x14ac:dyDescent="0.2">
      <c r="A27100" s="4"/>
    </row>
    <row r="27101" spans="1:1" x14ac:dyDescent="0.2">
      <c r="A27101" s="4"/>
    </row>
    <row r="27102" spans="1:1" x14ac:dyDescent="0.2">
      <c r="A27102" s="4"/>
    </row>
    <row r="27103" spans="1:1" x14ac:dyDescent="0.2">
      <c r="A27103" s="4"/>
    </row>
    <row r="27104" spans="1:1" x14ac:dyDescent="0.2">
      <c r="A27104" s="4"/>
    </row>
    <row r="27105" spans="1:1" x14ac:dyDescent="0.2">
      <c r="A27105" s="4"/>
    </row>
    <row r="27106" spans="1:1" x14ac:dyDescent="0.2">
      <c r="A27106" s="4"/>
    </row>
    <row r="27107" spans="1:1" x14ac:dyDescent="0.2">
      <c r="A27107" s="4"/>
    </row>
    <row r="27108" spans="1:1" x14ac:dyDescent="0.2">
      <c r="A27108" s="4"/>
    </row>
    <row r="27109" spans="1:1" x14ac:dyDescent="0.2">
      <c r="A27109" s="4"/>
    </row>
    <row r="27110" spans="1:1" x14ac:dyDescent="0.2">
      <c r="A27110" s="4"/>
    </row>
    <row r="27111" spans="1:1" x14ac:dyDescent="0.2">
      <c r="A27111" s="4"/>
    </row>
    <row r="27112" spans="1:1" x14ac:dyDescent="0.2">
      <c r="A27112" s="4"/>
    </row>
    <row r="27113" spans="1:1" x14ac:dyDescent="0.2">
      <c r="A27113" s="4"/>
    </row>
    <row r="27114" spans="1:1" x14ac:dyDescent="0.2">
      <c r="A27114" s="4"/>
    </row>
    <row r="27115" spans="1:1" x14ac:dyDescent="0.2">
      <c r="A27115" s="4"/>
    </row>
    <row r="27116" spans="1:1" x14ac:dyDescent="0.2">
      <c r="A27116" s="4"/>
    </row>
    <row r="27117" spans="1:1" x14ac:dyDescent="0.2">
      <c r="A27117" s="4"/>
    </row>
    <row r="27118" spans="1:1" x14ac:dyDescent="0.2">
      <c r="A27118" s="4"/>
    </row>
    <row r="27119" spans="1:1" x14ac:dyDescent="0.2">
      <c r="A27119" s="4"/>
    </row>
    <row r="27120" spans="1:1" x14ac:dyDescent="0.2">
      <c r="A27120" s="4"/>
    </row>
    <row r="27121" spans="1:1" x14ac:dyDescent="0.2">
      <c r="A27121" s="4"/>
    </row>
    <row r="27122" spans="1:1" x14ac:dyDescent="0.2">
      <c r="A27122" s="4"/>
    </row>
    <row r="27123" spans="1:1" x14ac:dyDescent="0.2">
      <c r="A27123" s="4"/>
    </row>
    <row r="27124" spans="1:1" x14ac:dyDescent="0.2">
      <c r="A27124" s="4"/>
    </row>
    <row r="27125" spans="1:1" x14ac:dyDescent="0.2">
      <c r="A27125" s="4"/>
    </row>
    <row r="27126" spans="1:1" x14ac:dyDescent="0.2">
      <c r="A27126" s="4"/>
    </row>
    <row r="27127" spans="1:1" x14ac:dyDescent="0.2">
      <c r="A27127" s="4"/>
    </row>
    <row r="27128" spans="1:1" x14ac:dyDescent="0.2">
      <c r="A27128" s="4"/>
    </row>
    <row r="27129" spans="1:1" x14ac:dyDescent="0.2">
      <c r="A27129" s="4"/>
    </row>
    <row r="27130" spans="1:1" x14ac:dyDescent="0.2">
      <c r="A27130" s="4"/>
    </row>
    <row r="27131" spans="1:1" x14ac:dyDescent="0.2">
      <c r="A27131" s="4"/>
    </row>
    <row r="27132" spans="1:1" x14ac:dyDescent="0.2">
      <c r="A27132" s="4"/>
    </row>
    <row r="27133" spans="1:1" x14ac:dyDescent="0.2">
      <c r="A27133" s="4"/>
    </row>
    <row r="27134" spans="1:1" x14ac:dyDescent="0.2">
      <c r="A27134" s="4"/>
    </row>
    <row r="27135" spans="1:1" x14ac:dyDescent="0.2">
      <c r="A27135" s="4"/>
    </row>
    <row r="27136" spans="1:1" x14ac:dyDescent="0.2">
      <c r="A27136" s="4"/>
    </row>
    <row r="27137" spans="1:1" x14ac:dyDescent="0.2">
      <c r="A27137" s="4"/>
    </row>
    <row r="27138" spans="1:1" x14ac:dyDescent="0.2">
      <c r="A27138" s="4"/>
    </row>
    <row r="27139" spans="1:1" x14ac:dyDescent="0.2">
      <c r="A27139" s="4"/>
    </row>
    <row r="27140" spans="1:1" x14ac:dyDescent="0.2">
      <c r="A27140" s="4"/>
    </row>
    <row r="27141" spans="1:1" x14ac:dyDescent="0.2">
      <c r="A27141" s="4"/>
    </row>
    <row r="27142" spans="1:1" x14ac:dyDescent="0.2">
      <c r="A27142" s="4"/>
    </row>
    <row r="27143" spans="1:1" x14ac:dyDescent="0.2">
      <c r="A27143" s="4"/>
    </row>
    <row r="27144" spans="1:1" x14ac:dyDescent="0.2">
      <c r="A27144" s="4"/>
    </row>
    <row r="27145" spans="1:1" x14ac:dyDescent="0.2">
      <c r="A27145" s="4"/>
    </row>
    <row r="27146" spans="1:1" x14ac:dyDescent="0.2">
      <c r="A27146" s="4"/>
    </row>
    <row r="27147" spans="1:1" x14ac:dyDescent="0.2">
      <c r="A27147" s="4"/>
    </row>
    <row r="27148" spans="1:1" x14ac:dyDescent="0.2">
      <c r="A27148" s="4"/>
    </row>
    <row r="27149" spans="1:1" x14ac:dyDescent="0.2">
      <c r="A27149" s="4"/>
    </row>
    <row r="27150" spans="1:1" x14ac:dyDescent="0.2">
      <c r="A27150" s="4"/>
    </row>
    <row r="27151" spans="1:1" x14ac:dyDescent="0.2">
      <c r="A27151" s="4"/>
    </row>
    <row r="27152" spans="1:1" x14ac:dyDescent="0.2">
      <c r="A27152" s="4"/>
    </row>
    <row r="27153" spans="1:1" x14ac:dyDescent="0.2">
      <c r="A27153" s="4"/>
    </row>
    <row r="27154" spans="1:1" x14ac:dyDescent="0.2">
      <c r="A27154" s="4"/>
    </row>
    <row r="27155" spans="1:1" x14ac:dyDescent="0.2">
      <c r="A27155" s="4"/>
    </row>
    <row r="27156" spans="1:1" x14ac:dyDescent="0.2">
      <c r="A27156" s="4"/>
    </row>
    <row r="27157" spans="1:1" x14ac:dyDescent="0.2">
      <c r="A27157" s="4"/>
    </row>
    <row r="27158" spans="1:1" x14ac:dyDescent="0.2">
      <c r="A27158" s="4"/>
    </row>
    <row r="27159" spans="1:1" x14ac:dyDescent="0.2">
      <c r="A27159" s="4"/>
    </row>
    <row r="27160" spans="1:1" x14ac:dyDescent="0.2">
      <c r="A27160" s="4"/>
    </row>
    <row r="27161" spans="1:1" x14ac:dyDescent="0.2">
      <c r="A27161" s="4"/>
    </row>
    <row r="27162" spans="1:1" x14ac:dyDescent="0.2">
      <c r="A27162" s="4"/>
    </row>
    <row r="27163" spans="1:1" x14ac:dyDescent="0.2">
      <c r="A27163" s="4"/>
    </row>
    <row r="27164" spans="1:1" x14ac:dyDescent="0.2">
      <c r="A27164" s="4"/>
    </row>
    <row r="27165" spans="1:1" x14ac:dyDescent="0.2">
      <c r="A27165" s="4"/>
    </row>
    <row r="27166" spans="1:1" x14ac:dyDescent="0.2">
      <c r="A27166" s="4"/>
    </row>
    <row r="27167" spans="1:1" x14ac:dyDescent="0.2">
      <c r="A27167" s="4"/>
    </row>
    <row r="27168" spans="1:1" x14ac:dyDescent="0.2">
      <c r="A27168" s="4"/>
    </row>
    <row r="27169" spans="1:1" x14ac:dyDescent="0.2">
      <c r="A27169" s="4"/>
    </row>
    <row r="27170" spans="1:1" x14ac:dyDescent="0.2">
      <c r="A27170" s="4"/>
    </row>
    <row r="27171" spans="1:1" x14ac:dyDescent="0.2">
      <c r="A27171" s="4"/>
    </row>
    <row r="27172" spans="1:1" x14ac:dyDescent="0.2">
      <c r="A27172" s="4"/>
    </row>
    <row r="27173" spans="1:1" x14ac:dyDescent="0.2">
      <c r="A27173" s="4"/>
    </row>
    <row r="27174" spans="1:1" x14ac:dyDescent="0.2">
      <c r="A27174" s="4"/>
    </row>
    <row r="27175" spans="1:1" x14ac:dyDescent="0.2">
      <c r="A27175" s="4"/>
    </row>
    <row r="27176" spans="1:1" x14ac:dyDescent="0.2">
      <c r="A27176" s="4"/>
    </row>
    <row r="27177" spans="1:1" x14ac:dyDescent="0.2">
      <c r="A27177" s="4"/>
    </row>
    <row r="27178" spans="1:1" x14ac:dyDescent="0.2">
      <c r="A27178" s="4"/>
    </row>
    <row r="27179" spans="1:1" x14ac:dyDescent="0.2">
      <c r="A27179" s="4"/>
    </row>
    <row r="27180" spans="1:1" x14ac:dyDescent="0.2">
      <c r="A27180" s="4"/>
    </row>
    <row r="27181" spans="1:1" x14ac:dyDescent="0.2">
      <c r="A27181" s="4"/>
    </row>
    <row r="27182" spans="1:1" x14ac:dyDescent="0.2">
      <c r="A27182" s="4"/>
    </row>
    <row r="27183" spans="1:1" x14ac:dyDescent="0.2">
      <c r="A27183" s="4"/>
    </row>
    <row r="27184" spans="1:1" x14ac:dyDescent="0.2">
      <c r="A27184" s="4"/>
    </row>
    <row r="27185" spans="1:1" x14ac:dyDescent="0.2">
      <c r="A27185" s="4"/>
    </row>
    <row r="27186" spans="1:1" x14ac:dyDescent="0.2">
      <c r="A27186" s="4"/>
    </row>
    <row r="27187" spans="1:1" x14ac:dyDescent="0.2">
      <c r="A27187" s="4"/>
    </row>
    <row r="27188" spans="1:1" x14ac:dyDescent="0.2">
      <c r="A27188" s="4"/>
    </row>
    <row r="27189" spans="1:1" x14ac:dyDescent="0.2">
      <c r="A27189" s="4"/>
    </row>
    <row r="27190" spans="1:1" x14ac:dyDescent="0.2">
      <c r="A27190" s="4"/>
    </row>
    <row r="27191" spans="1:1" x14ac:dyDescent="0.2">
      <c r="A27191" s="4"/>
    </row>
    <row r="27192" spans="1:1" x14ac:dyDescent="0.2">
      <c r="A27192" s="4"/>
    </row>
    <row r="27193" spans="1:1" x14ac:dyDescent="0.2">
      <c r="A27193" s="4"/>
    </row>
    <row r="27194" spans="1:1" x14ac:dyDescent="0.2">
      <c r="A27194" s="4"/>
    </row>
    <row r="27195" spans="1:1" x14ac:dyDescent="0.2">
      <c r="A27195" s="4"/>
    </row>
    <row r="27196" spans="1:1" x14ac:dyDescent="0.2">
      <c r="A27196" s="4"/>
    </row>
    <row r="27197" spans="1:1" x14ac:dyDescent="0.2">
      <c r="A27197" s="4"/>
    </row>
    <row r="27198" spans="1:1" x14ac:dyDescent="0.2">
      <c r="A27198" s="4"/>
    </row>
    <row r="27199" spans="1:1" x14ac:dyDescent="0.2">
      <c r="A27199" s="4"/>
    </row>
    <row r="27200" spans="1:1" x14ac:dyDescent="0.2">
      <c r="A27200" s="4"/>
    </row>
    <row r="27201" spans="1:1" x14ac:dyDescent="0.2">
      <c r="A27201" s="4"/>
    </row>
    <row r="27202" spans="1:1" x14ac:dyDescent="0.2">
      <c r="A27202" s="4"/>
    </row>
    <row r="27203" spans="1:1" x14ac:dyDescent="0.2">
      <c r="A27203" s="4"/>
    </row>
    <row r="27204" spans="1:1" x14ac:dyDescent="0.2">
      <c r="A27204" s="4"/>
    </row>
    <row r="27205" spans="1:1" x14ac:dyDescent="0.2">
      <c r="A27205" s="4"/>
    </row>
    <row r="27206" spans="1:1" x14ac:dyDescent="0.2">
      <c r="A27206" s="4"/>
    </row>
    <row r="27207" spans="1:1" x14ac:dyDescent="0.2">
      <c r="A27207" s="4"/>
    </row>
    <row r="27208" spans="1:1" x14ac:dyDescent="0.2">
      <c r="A27208" s="4"/>
    </row>
    <row r="27209" spans="1:1" x14ac:dyDescent="0.2">
      <c r="A27209" s="4"/>
    </row>
    <row r="27210" spans="1:1" x14ac:dyDescent="0.2">
      <c r="A27210" s="4"/>
    </row>
    <row r="27211" spans="1:1" x14ac:dyDescent="0.2">
      <c r="A27211" s="4"/>
    </row>
    <row r="27212" spans="1:1" x14ac:dyDescent="0.2">
      <c r="A27212" s="4"/>
    </row>
    <row r="27213" spans="1:1" x14ac:dyDescent="0.2">
      <c r="A27213" s="4"/>
    </row>
    <row r="27214" spans="1:1" x14ac:dyDescent="0.2">
      <c r="A27214" s="4"/>
    </row>
    <row r="27215" spans="1:1" x14ac:dyDescent="0.2">
      <c r="A27215" s="4"/>
    </row>
    <row r="27216" spans="1:1" x14ac:dyDescent="0.2">
      <c r="A27216" s="4"/>
    </row>
    <row r="27217" spans="1:1" x14ac:dyDescent="0.2">
      <c r="A27217" s="4"/>
    </row>
    <row r="27218" spans="1:1" x14ac:dyDescent="0.2">
      <c r="A27218" s="4"/>
    </row>
    <row r="27219" spans="1:1" x14ac:dyDescent="0.2">
      <c r="A27219" s="4"/>
    </row>
    <row r="27220" spans="1:1" x14ac:dyDescent="0.2">
      <c r="A27220" s="4"/>
    </row>
    <row r="27221" spans="1:1" x14ac:dyDescent="0.2">
      <c r="A27221" s="4"/>
    </row>
    <row r="27222" spans="1:1" x14ac:dyDescent="0.2">
      <c r="A27222" s="4"/>
    </row>
    <row r="27223" spans="1:1" x14ac:dyDescent="0.2">
      <c r="A27223" s="4"/>
    </row>
    <row r="27224" spans="1:1" x14ac:dyDescent="0.2">
      <c r="A27224" s="4"/>
    </row>
    <row r="27225" spans="1:1" x14ac:dyDescent="0.2">
      <c r="A27225" s="4"/>
    </row>
    <row r="27226" spans="1:1" x14ac:dyDescent="0.2">
      <c r="A27226" s="4"/>
    </row>
    <row r="27227" spans="1:1" x14ac:dyDescent="0.2">
      <c r="A27227" s="4"/>
    </row>
    <row r="27228" spans="1:1" x14ac:dyDescent="0.2">
      <c r="A27228" s="4"/>
    </row>
    <row r="27229" spans="1:1" x14ac:dyDescent="0.2">
      <c r="A27229" s="4"/>
    </row>
    <row r="27230" spans="1:1" x14ac:dyDescent="0.2">
      <c r="A27230" s="4"/>
    </row>
    <row r="27231" spans="1:1" x14ac:dyDescent="0.2">
      <c r="A27231" s="4"/>
    </row>
    <row r="27232" spans="1:1" x14ac:dyDescent="0.2">
      <c r="A27232" s="4"/>
    </row>
    <row r="27233" spans="1:1" x14ac:dyDescent="0.2">
      <c r="A27233" s="4"/>
    </row>
    <row r="27234" spans="1:1" x14ac:dyDescent="0.2">
      <c r="A27234" s="4"/>
    </row>
    <row r="27235" spans="1:1" x14ac:dyDescent="0.2">
      <c r="A27235" s="4"/>
    </row>
    <row r="27236" spans="1:1" x14ac:dyDescent="0.2">
      <c r="A27236" s="4"/>
    </row>
    <row r="27237" spans="1:1" x14ac:dyDescent="0.2">
      <c r="A27237" s="4"/>
    </row>
    <row r="27238" spans="1:1" x14ac:dyDescent="0.2">
      <c r="A27238" s="4"/>
    </row>
    <row r="27239" spans="1:1" x14ac:dyDescent="0.2">
      <c r="A27239" s="4"/>
    </row>
    <row r="27240" spans="1:1" x14ac:dyDescent="0.2">
      <c r="A27240" s="4"/>
    </row>
    <row r="27241" spans="1:1" x14ac:dyDescent="0.2">
      <c r="A27241" s="4"/>
    </row>
    <row r="27242" spans="1:1" x14ac:dyDescent="0.2">
      <c r="A27242" s="4"/>
    </row>
    <row r="27243" spans="1:1" x14ac:dyDescent="0.2">
      <c r="A27243" s="4"/>
    </row>
    <row r="27244" spans="1:1" x14ac:dyDescent="0.2">
      <c r="A27244" s="4"/>
    </row>
    <row r="27245" spans="1:1" x14ac:dyDescent="0.2">
      <c r="A27245" s="4"/>
    </row>
    <row r="27246" spans="1:1" x14ac:dyDescent="0.2">
      <c r="A27246" s="4"/>
    </row>
    <row r="27247" spans="1:1" x14ac:dyDescent="0.2">
      <c r="A27247" s="4"/>
    </row>
    <row r="27248" spans="1:1" x14ac:dyDescent="0.2">
      <c r="A27248" s="4"/>
    </row>
    <row r="27249" spans="1:1" x14ac:dyDescent="0.2">
      <c r="A27249" s="4"/>
    </row>
    <row r="27250" spans="1:1" x14ac:dyDescent="0.2">
      <c r="A27250" s="4"/>
    </row>
    <row r="27251" spans="1:1" x14ac:dyDescent="0.2">
      <c r="A27251" s="4"/>
    </row>
    <row r="27252" spans="1:1" x14ac:dyDescent="0.2">
      <c r="A27252" s="4"/>
    </row>
    <row r="27253" spans="1:1" x14ac:dyDescent="0.2">
      <c r="A27253" s="4"/>
    </row>
    <row r="27254" spans="1:1" x14ac:dyDescent="0.2">
      <c r="A27254" s="4"/>
    </row>
    <row r="27255" spans="1:1" x14ac:dyDescent="0.2">
      <c r="A27255" s="4"/>
    </row>
    <row r="27256" spans="1:1" x14ac:dyDescent="0.2">
      <c r="A27256" s="4"/>
    </row>
    <row r="27257" spans="1:1" x14ac:dyDescent="0.2">
      <c r="A27257" s="4"/>
    </row>
    <row r="27258" spans="1:1" x14ac:dyDescent="0.2">
      <c r="A27258" s="4"/>
    </row>
    <row r="27259" spans="1:1" x14ac:dyDescent="0.2">
      <c r="A27259" s="4"/>
    </row>
    <row r="27260" spans="1:1" x14ac:dyDescent="0.2">
      <c r="A27260" s="4"/>
    </row>
    <row r="27261" spans="1:1" x14ac:dyDescent="0.2">
      <c r="A27261" s="4"/>
    </row>
    <row r="27262" spans="1:1" x14ac:dyDescent="0.2">
      <c r="A27262" s="4"/>
    </row>
    <row r="27263" spans="1:1" x14ac:dyDescent="0.2">
      <c r="A27263" s="4"/>
    </row>
    <row r="27264" spans="1:1" x14ac:dyDescent="0.2">
      <c r="A27264" s="4"/>
    </row>
    <row r="27265" spans="1:1" x14ac:dyDescent="0.2">
      <c r="A27265" s="4"/>
    </row>
    <row r="27266" spans="1:1" x14ac:dyDescent="0.2">
      <c r="A27266" s="4"/>
    </row>
    <row r="27267" spans="1:1" x14ac:dyDescent="0.2">
      <c r="A27267" s="4"/>
    </row>
    <row r="27268" spans="1:1" x14ac:dyDescent="0.2">
      <c r="A27268" s="4"/>
    </row>
    <row r="27269" spans="1:1" x14ac:dyDescent="0.2">
      <c r="A27269" s="4"/>
    </row>
    <row r="27270" spans="1:1" x14ac:dyDescent="0.2">
      <c r="A27270" s="4"/>
    </row>
    <row r="27271" spans="1:1" x14ac:dyDescent="0.2">
      <c r="A27271" s="4"/>
    </row>
    <row r="27272" spans="1:1" x14ac:dyDescent="0.2">
      <c r="A27272" s="4"/>
    </row>
    <row r="27273" spans="1:1" x14ac:dyDescent="0.2">
      <c r="A27273" s="4"/>
    </row>
    <row r="27274" spans="1:1" x14ac:dyDescent="0.2">
      <c r="A27274" s="4"/>
    </row>
    <row r="27275" spans="1:1" x14ac:dyDescent="0.2">
      <c r="A27275" s="4"/>
    </row>
    <row r="27276" spans="1:1" x14ac:dyDescent="0.2">
      <c r="A27276" s="4"/>
    </row>
    <row r="27277" spans="1:1" x14ac:dyDescent="0.2">
      <c r="A27277" s="4"/>
    </row>
    <row r="27278" spans="1:1" x14ac:dyDescent="0.2">
      <c r="A27278" s="4"/>
    </row>
    <row r="27279" spans="1:1" x14ac:dyDescent="0.2">
      <c r="A27279" s="4"/>
    </row>
    <row r="27280" spans="1:1" x14ac:dyDescent="0.2">
      <c r="A27280" s="4"/>
    </row>
    <row r="27281" spans="1:1" x14ac:dyDescent="0.2">
      <c r="A27281" s="4"/>
    </row>
    <row r="27282" spans="1:1" x14ac:dyDescent="0.2">
      <c r="A27282" s="4"/>
    </row>
    <row r="27283" spans="1:1" x14ac:dyDescent="0.2">
      <c r="A27283" s="4"/>
    </row>
    <row r="27284" spans="1:1" x14ac:dyDescent="0.2">
      <c r="A27284" s="4"/>
    </row>
    <row r="27285" spans="1:1" x14ac:dyDescent="0.2">
      <c r="A27285" s="4"/>
    </row>
    <row r="27286" spans="1:1" x14ac:dyDescent="0.2">
      <c r="A27286" s="4"/>
    </row>
    <row r="27287" spans="1:1" x14ac:dyDescent="0.2">
      <c r="A27287" s="4"/>
    </row>
    <row r="27288" spans="1:1" x14ac:dyDescent="0.2">
      <c r="A27288" s="4"/>
    </row>
    <row r="27289" spans="1:1" x14ac:dyDescent="0.2">
      <c r="A27289" s="4"/>
    </row>
    <row r="27290" spans="1:1" x14ac:dyDescent="0.2">
      <c r="A27290" s="4"/>
    </row>
    <row r="27291" spans="1:1" x14ac:dyDescent="0.2">
      <c r="A27291" s="4"/>
    </row>
    <row r="27292" spans="1:1" x14ac:dyDescent="0.2">
      <c r="A27292" s="4"/>
    </row>
    <row r="27293" spans="1:1" x14ac:dyDescent="0.2">
      <c r="A27293" s="4"/>
    </row>
    <row r="27294" spans="1:1" x14ac:dyDescent="0.2">
      <c r="A27294" s="4"/>
    </row>
    <row r="27295" spans="1:1" x14ac:dyDescent="0.2">
      <c r="A27295" s="4"/>
    </row>
    <row r="27296" spans="1:1" x14ac:dyDescent="0.2">
      <c r="A27296" s="4"/>
    </row>
    <row r="27297" spans="1:1" x14ac:dyDescent="0.2">
      <c r="A27297" s="4"/>
    </row>
    <row r="27298" spans="1:1" x14ac:dyDescent="0.2">
      <c r="A27298" s="4"/>
    </row>
    <row r="27299" spans="1:1" x14ac:dyDescent="0.2">
      <c r="A27299" s="4"/>
    </row>
    <row r="27300" spans="1:1" x14ac:dyDescent="0.2">
      <c r="A27300" s="4"/>
    </row>
    <row r="27301" spans="1:1" x14ac:dyDescent="0.2">
      <c r="A27301" s="4"/>
    </row>
    <row r="27302" spans="1:1" x14ac:dyDescent="0.2">
      <c r="A27302" s="4"/>
    </row>
    <row r="27303" spans="1:1" x14ac:dyDescent="0.2">
      <c r="A27303" s="4"/>
    </row>
    <row r="27304" spans="1:1" x14ac:dyDescent="0.2">
      <c r="A27304" s="4"/>
    </row>
    <row r="27305" spans="1:1" x14ac:dyDescent="0.2">
      <c r="A27305" s="4"/>
    </row>
    <row r="27306" spans="1:1" x14ac:dyDescent="0.2">
      <c r="A27306" s="4"/>
    </row>
    <row r="27307" spans="1:1" x14ac:dyDescent="0.2">
      <c r="A27307" s="4"/>
    </row>
    <row r="27308" spans="1:1" x14ac:dyDescent="0.2">
      <c r="A27308" s="4"/>
    </row>
    <row r="27309" spans="1:1" x14ac:dyDescent="0.2">
      <c r="A27309" s="4"/>
    </row>
    <row r="27310" spans="1:1" x14ac:dyDescent="0.2">
      <c r="A27310" s="4"/>
    </row>
    <row r="27311" spans="1:1" x14ac:dyDescent="0.2">
      <c r="A27311" s="4"/>
    </row>
    <row r="27312" spans="1:1" x14ac:dyDescent="0.2">
      <c r="A27312" s="4"/>
    </row>
    <row r="27313" spans="1:1" x14ac:dyDescent="0.2">
      <c r="A27313" s="4"/>
    </row>
    <row r="27314" spans="1:1" x14ac:dyDescent="0.2">
      <c r="A27314" s="4"/>
    </row>
    <row r="27315" spans="1:1" x14ac:dyDescent="0.2">
      <c r="A27315" s="4"/>
    </row>
    <row r="27316" spans="1:1" x14ac:dyDescent="0.2">
      <c r="A27316" s="4"/>
    </row>
    <row r="27317" spans="1:1" x14ac:dyDescent="0.2">
      <c r="A27317" s="4"/>
    </row>
    <row r="27318" spans="1:1" x14ac:dyDescent="0.2">
      <c r="A27318" s="4"/>
    </row>
    <row r="27319" spans="1:1" x14ac:dyDescent="0.2">
      <c r="A27319" s="4"/>
    </row>
    <row r="27320" spans="1:1" x14ac:dyDescent="0.2">
      <c r="A27320" s="4"/>
    </row>
    <row r="27321" spans="1:1" x14ac:dyDescent="0.2">
      <c r="A27321" s="4"/>
    </row>
    <row r="27322" spans="1:1" x14ac:dyDescent="0.2">
      <c r="A27322" s="4"/>
    </row>
    <row r="27323" spans="1:1" x14ac:dyDescent="0.2">
      <c r="A27323" s="4"/>
    </row>
    <row r="27324" spans="1:1" x14ac:dyDescent="0.2">
      <c r="A27324" s="4"/>
    </row>
    <row r="27325" spans="1:1" x14ac:dyDescent="0.2">
      <c r="A27325" s="4"/>
    </row>
    <row r="27326" spans="1:1" x14ac:dyDescent="0.2">
      <c r="A27326" s="4"/>
    </row>
    <row r="27327" spans="1:1" x14ac:dyDescent="0.2">
      <c r="A27327" s="4"/>
    </row>
    <row r="27328" spans="1:1" x14ac:dyDescent="0.2">
      <c r="A27328" s="4"/>
    </row>
    <row r="27329" spans="1:1" x14ac:dyDescent="0.2">
      <c r="A27329" s="4"/>
    </row>
    <row r="27330" spans="1:1" x14ac:dyDescent="0.2">
      <c r="A27330" s="4"/>
    </row>
    <row r="27331" spans="1:1" x14ac:dyDescent="0.2">
      <c r="A27331" s="4"/>
    </row>
    <row r="27332" spans="1:1" x14ac:dyDescent="0.2">
      <c r="A27332" s="4"/>
    </row>
    <row r="27333" spans="1:1" x14ac:dyDescent="0.2">
      <c r="A27333" s="4"/>
    </row>
    <row r="27334" spans="1:1" x14ac:dyDescent="0.2">
      <c r="A27334" s="4"/>
    </row>
    <row r="27335" spans="1:1" x14ac:dyDescent="0.2">
      <c r="A27335" s="4"/>
    </row>
    <row r="27336" spans="1:1" x14ac:dyDescent="0.2">
      <c r="A27336" s="4"/>
    </row>
    <row r="27337" spans="1:1" x14ac:dyDescent="0.2">
      <c r="A27337" s="4"/>
    </row>
    <row r="27338" spans="1:1" x14ac:dyDescent="0.2">
      <c r="A27338" s="4"/>
    </row>
    <row r="27339" spans="1:1" x14ac:dyDescent="0.2">
      <c r="A27339" s="4"/>
    </row>
    <row r="27340" spans="1:1" x14ac:dyDescent="0.2">
      <c r="A27340" s="4"/>
    </row>
    <row r="27341" spans="1:1" x14ac:dyDescent="0.2">
      <c r="A27341" s="4"/>
    </row>
    <row r="27342" spans="1:1" x14ac:dyDescent="0.2">
      <c r="A27342" s="4"/>
    </row>
    <row r="27343" spans="1:1" x14ac:dyDescent="0.2">
      <c r="A27343" s="4"/>
    </row>
    <row r="27344" spans="1:1" x14ac:dyDescent="0.2">
      <c r="A27344" s="4"/>
    </row>
    <row r="27345" spans="1:1" x14ac:dyDescent="0.2">
      <c r="A27345" s="4"/>
    </row>
    <row r="27346" spans="1:1" x14ac:dyDescent="0.2">
      <c r="A27346" s="4"/>
    </row>
    <row r="27347" spans="1:1" x14ac:dyDescent="0.2">
      <c r="A27347" s="4"/>
    </row>
    <row r="27348" spans="1:1" x14ac:dyDescent="0.2">
      <c r="A27348" s="4"/>
    </row>
    <row r="27349" spans="1:1" x14ac:dyDescent="0.2">
      <c r="A27349" s="4"/>
    </row>
    <row r="27350" spans="1:1" x14ac:dyDescent="0.2">
      <c r="A27350" s="4"/>
    </row>
    <row r="27351" spans="1:1" x14ac:dyDescent="0.2">
      <c r="A27351" s="4"/>
    </row>
    <row r="27352" spans="1:1" x14ac:dyDescent="0.2">
      <c r="A27352" s="4"/>
    </row>
    <row r="27353" spans="1:1" x14ac:dyDescent="0.2">
      <c r="A27353" s="4"/>
    </row>
    <row r="27354" spans="1:1" x14ac:dyDescent="0.2">
      <c r="A27354" s="4"/>
    </row>
    <row r="27355" spans="1:1" x14ac:dyDescent="0.2">
      <c r="A27355" s="4"/>
    </row>
    <row r="27356" spans="1:1" x14ac:dyDescent="0.2">
      <c r="A27356" s="4"/>
    </row>
    <row r="27357" spans="1:1" x14ac:dyDescent="0.2">
      <c r="A27357" s="4"/>
    </row>
    <row r="27358" spans="1:1" x14ac:dyDescent="0.2">
      <c r="A27358" s="4"/>
    </row>
    <row r="27359" spans="1:1" x14ac:dyDescent="0.2">
      <c r="A27359" s="4"/>
    </row>
    <row r="27360" spans="1:1" x14ac:dyDescent="0.2">
      <c r="A27360" s="4"/>
    </row>
    <row r="27361" spans="1:1" x14ac:dyDescent="0.2">
      <c r="A27361" s="4"/>
    </row>
    <row r="27362" spans="1:1" x14ac:dyDescent="0.2">
      <c r="A27362" s="4"/>
    </row>
    <row r="27363" spans="1:1" x14ac:dyDescent="0.2">
      <c r="A27363" s="4"/>
    </row>
    <row r="27364" spans="1:1" x14ac:dyDescent="0.2">
      <c r="A27364" s="4"/>
    </row>
    <row r="27365" spans="1:1" x14ac:dyDescent="0.2">
      <c r="A27365" s="4"/>
    </row>
    <row r="27366" spans="1:1" x14ac:dyDescent="0.2">
      <c r="A27366" s="4"/>
    </row>
    <row r="27367" spans="1:1" x14ac:dyDescent="0.2">
      <c r="A27367" s="4"/>
    </row>
    <row r="27368" spans="1:1" x14ac:dyDescent="0.2">
      <c r="A27368" s="4"/>
    </row>
    <row r="27369" spans="1:1" x14ac:dyDescent="0.2">
      <c r="A27369" s="4"/>
    </row>
    <row r="27370" spans="1:1" x14ac:dyDescent="0.2">
      <c r="A27370" s="4"/>
    </row>
    <row r="27371" spans="1:1" x14ac:dyDescent="0.2">
      <c r="A27371" s="4"/>
    </row>
    <row r="27372" spans="1:1" x14ac:dyDescent="0.2">
      <c r="A27372" s="4"/>
    </row>
    <row r="27373" spans="1:1" x14ac:dyDescent="0.2">
      <c r="A27373" s="4"/>
    </row>
    <row r="27374" spans="1:1" x14ac:dyDescent="0.2">
      <c r="A27374" s="4"/>
    </row>
    <row r="27375" spans="1:1" x14ac:dyDescent="0.2">
      <c r="A27375" s="4"/>
    </row>
    <row r="27376" spans="1:1" x14ac:dyDescent="0.2">
      <c r="A27376" s="4"/>
    </row>
    <row r="27377" spans="1:1" x14ac:dyDescent="0.2">
      <c r="A27377" s="4"/>
    </row>
    <row r="27378" spans="1:1" x14ac:dyDescent="0.2">
      <c r="A27378" s="4"/>
    </row>
    <row r="27379" spans="1:1" x14ac:dyDescent="0.2">
      <c r="A27379" s="4"/>
    </row>
    <row r="27380" spans="1:1" x14ac:dyDescent="0.2">
      <c r="A27380" s="4"/>
    </row>
    <row r="27381" spans="1:1" x14ac:dyDescent="0.2">
      <c r="A27381" s="4"/>
    </row>
    <row r="27382" spans="1:1" x14ac:dyDescent="0.2">
      <c r="A27382" s="4"/>
    </row>
    <row r="27383" spans="1:1" x14ac:dyDescent="0.2">
      <c r="A27383" s="4"/>
    </row>
    <row r="27384" spans="1:1" x14ac:dyDescent="0.2">
      <c r="A27384" s="4"/>
    </row>
    <row r="27385" spans="1:1" x14ac:dyDescent="0.2">
      <c r="A27385" s="4"/>
    </row>
    <row r="27386" spans="1:1" x14ac:dyDescent="0.2">
      <c r="A27386" s="4"/>
    </row>
    <row r="27387" spans="1:1" x14ac:dyDescent="0.2">
      <c r="A27387" s="4"/>
    </row>
    <row r="27388" spans="1:1" x14ac:dyDescent="0.2">
      <c r="A27388" s="4"/>
    </row>
    <row r="27389" spans="1:1" x14ac:dyDescent="0.2">
      <c r="A27389" s="4"/>
    </row>
    <row r="27390" spans="1:1" x14ac:dyDescent="0.2">
      <c r="A27390" s="4"/>
    </row>
    <row r="27391" spans="1:1" x14ac:dyDescent="0.2">
      <c r="A27391" s="4"/>
    </row>
    <row r="27392" spans="1:1" x14ac:dyDescent="0.2">
      <c r="A27392" s="4"/>
    </row>
    <row r="27393" spans="1:1" x14ac:dyDescent="0.2">
      <c r="A27393" s="4"/>
    </row>
    <row r="27394" spans="1:1" x14ac:dyDescent="0.2">
      <c r="A27394" s="4"/>
    </row>
    <row r="27395" spans="1:1" x14ac:dyDescent="0.2">
      <c r="A27395" s="4"/>
    </row>
    <row r="27396" spans="1:1" x14ac:dyDescent="0.2">
      <c r="A27396" s="4"/>
    </row>
    <row r="27397" spans="1:1" x14ac:dyDescent="0.2">
      <c r="A27397" s="4"/>
    </row>
    <row r="27398" spans="1:1" x14ac:dyDescent="0.2">
      <c r="A27398" s="4"/>
    </row>
    <row r="27399" spans="1:1" x14ac:dyDescent="0.2">
      <c r="A27399" s="4"/>
    </row>
    <row r="27400" spans="1:1" x14ac:dyDescent="0.2">
      <c r="A27400" s="4"/>
    </row>
    <row r="27401" spans="1:1" x14ac:dyDescent="0.2">
      <c r="A27401" s="4"/>
    </row>
    <row r="27402" spans="1:1" x14ac:dyDescent="0.2">
      <c r="A27402" s="4"/>
    </row>
    <row r="27403" spans="1:1" x14ac:dyDescent="0.2">
      <c r="A27403" s="4"/>
    </row>
    <row r="27404" spans="1:1" x14ac:dyDescent="0.2">
      <c r="A27404" s="4"/>
    </row>
    <row r="27405" spans="1:1" x14ac:dyDescent="0.2">
      <c r="A27405" s="4"/>
    </row>
    <row r="27406" spans="1:1" x14ac:dyDescent="0.2">
      <c r="A27406" s="4"/>
    </row>
    <row r="27407" spans="1:1" x14ac:dyDescent="0.2">
      <c r="A27407" s="4"/>
    </row>
    <row r="27408" spans="1:1" x14ac:dyDescent="0.2">
      <c r="A27408" s="4"/>
    </row>
    <row r="27409" spans="1:1" x14ac:dyDescent="0.2">
      <c r="A27409" s="4"/>
    </row>
    <row r="27410" spans="1:1" x14ac:dyDescent="0.2">
      <c r="A27410" s="4"/>
    </row>
    <row r="27411" spans="1:1" x14ac:dyDescent="0.2">
      <c r="A27411" s="4"/>
    </row>
    <row r="27412" spans="1:1" x14ac:dyDescent="0.2">
      <c r="A27412" s="4"/>
    </row>
    <row r="27413" spans="1:1" x14ac:dyDescent="0.2">
      <c r="A27413" s="4"/>
    </row>
    <row r="27414" spans="1:1" x14ac:dyDescent="0.2">
      <c r="A27414" s="4"/>
    </row>
    <row r="27415" spans="1:1" x14ac:dyDescent="0.2">
      <c r="A27415" s="4"/>
    </row>
    <row r="27416" spans="1:1" x14ac:dyDescent="0.2">
      <c r="A27416" s="4"/>
    </row>
    <row r="27417" spans="1:1" x14ac:dyDescent="0.2">
      <c r="A27417" s="4"/>
    </row>
    <row r="27418" spans="1:1" x14ac:dyDescent="0.2">
      <c r="A27418" s="4"/>
    </row>
    <row r="27419" spans="1:1" x14ac:dyDescent="0.2">
      <c r="A27419" s="4"/>
    </row>
    <row r="27420" spans="1:1" x14ac:dyDescent="0.2">
      <c r="A27420" s="4"/>
    </row>
    <row r="27421" spans="1:1" x14ac:dyDescent="0.2">
      <c r="A27421" s="4"/>
    </row>
    <row r="27422" spans="1:1" x14ac:dyDescent="0.2">
      <c r="A27422" s="4"/>
    </row>
    <row r="27423" spans="1:1" x14ac:dyDescent="0.2">
      <c r="A27423" s="4"/>
    </row>
    <row r="27424" spans="1:1" x14ac:dyDescent="0.2">
      <c r="A27424" s="4"/>
    </row>
    <row r="27425" spans="1:1" x14ac:dyDescent="0.2">
      <c r="A27425" s="4"/>
    </row>
    <row r="27426" spans="1:1" x14ac:dyDescent="0.2">
      <c r="A27426" s="4"/>
    </row>
    <row r="27427" spans="1:1" x14ac:dyDescent="0.2">
      <c r="A27427" s="4"/>
    </row>
    <row r="27428" spans="1:1" x14ac:dyDescent="0.2">
      <c r="A27428" s="4"/>
    </row>
    <row r="27429" spans="1:1" x14ac:dyDescent="0.2">
      <c r="A27429" s="4"/>
    </row>
    <row r="27430" spans="1:1" x14ac:dyDescent="0.2">
      <c r="A27430" s="4"/>
    </row>
    <row r="27431" spans="1:1" x14ac:dyDescent="0.2">
      <c r="A27431" s="4"/>
    </row>
    <row r="27432" spans="1:1" x14ac:dyDescent="0.2">
      <c r="A27432" s="4"/>
    </row>
    <row r="27433" spans="1:1" x14ac:dyDescent="0.2">
      <c r="A27433" s="4"/>
    </row>
    <row r="27434" spans="1:1" x14ac:dyDescent="0.2">
      <c r="A27434" s="4"/>
    </row>
    <row r="27435" spans="1:1" x14ac:dyDescent="0.2">
      <c r="A27435" s="4"/>
    </row>
    <row r="27436" spans="1:1" x14ac:dyDescent="0.2">
      <c r="A27436" s="4"/>
    </row>
    <row r="27437" spans="1:1" x14ac:dyDescent="0.2">
      <c r="A27437" s="4"/>
    </row>
    <row r="27438" spans="1:1" x14ac:dyDescent="0.2">
      <c r="A27438" s="4"/>
    </row>
    <row r="27439" spans="1:1" x14ac:dyDescent="0.2">
      <c r="A27439" s="4"/>
    </row>
    <row r="27440" spans="1:1" x14ac:dyDescent="0.2">
      <c r="A27440" s="4"/>
    </row>
    <row r="27441" spans="1:1" x14ac:dyDescent="0.2">
      <c r="A27441" s="4"/>
    </row>
    <row r="27442" spans="1:1" x14ac:dyDescent="0.2">
      <c r="A27442" s="4"/>
    </row>
    <row r="27443" spans="1:1" x14ac:dyDescent="0.2">
      <c r="A27443" s="4"/>
    </row>
    <row r="27444" spans="1:1" x14ac:dyDescent="0.2">
      <c r="A27444" s="4"/>
    </row>
    <row r="27445" spans="1:1" x14ac:dyDescent="0.2">
      <c r="A27445" s="4"/>
    </row>
    <row r="27446" spans="1:1" x14ac:dyDescent="0.2">
      <c r="A27446" s="4"/>
    </row>
    <row r="27447" spans="1:1" x14ac:dyDescent="0.2">
      <c r="A27447" s="4"/>
    </row>
    <row r="27448" spans="1:1" x14ac:dyDescent="0.2">
      <c r="A27448" s="4"/>
    </row>
    <row r="27449" spans="1:1" x14ac:dyDescent="0.2">
      <c r="A27449" s="4"/>
    </row>
    <row r="27450" spans="1:1" x14ac:dyDescent="0.2">
      <c r="A27450" s="4"/>
    </row>
    <row r="27451" spans="1:1" x14ac:dyDescent="0.2">
      <c r="A27451" s="4"/>
    </row>
    <row r="27452" spans="1:1" x14ac:dyDescent="0.2">
      <c r="A27452" s="4"/>
    </row>
    <row r="27453" spans="1:1" x14ac:dyDescent="0.2">
      <c r="A27453" s="4"/>
    </row>
    <row r="27454" spans="1:1" x14ac:dyDescent="0.2">
      <c r="A27454" s="4"/>
    </row>
    <row r="27455" spans="1:1" x14ac:dyDescent="0.2">
      <c r="A27455" s="4"/>
    </row>
    <row r="27456" spans="1:1" x14ac:dyDescent="0.2">
      <c r="A27456" s="4"/>
    </row>
    <row r="27457" spans="1:1" x14ac:dyDescent="0.2">
      <c r="A27457" s="4"/>
    </row>
    <row r="27458" spans="1:1" x14ac:dyDescent="0.2">
      <c r="A27458" s="4"/>
    </row>
    <row r="27459" spans="1:1" x14ac:dyDescent="0.2">
      <c r="A27459" s="4"/>
    </row>
    <row r="27460" spans="1:1" x14ac:dyDescent="0.2">
      <c r="A27460" s="4"/>
    </row>
    <row r="27461" spans="1:1" x14ac:dyDescent="0.2">
      <c r="A27461" s="4"/>
    </row>
    <row r="27462" spans="1:1" x14ac:dyDescent="0.2">
      <c r="A27462" s="4"/>
    </row>
    <row r="27463" spans="1:1" x14ac:dyDescent="0.2">
      <c r="A27463" s="4"/>
    </row>
    <row r="27464" spans="1:1" x14ac:dyDescent="0.2">
      <c r="A27464" s="4"/>
    </row>
    <row r="27465" spans="1:1" x14ac:dyDescent="0.2">
      <c r="A27465" s="4"/>
    </row>
    <row r="27466" spans="1:1" x14ac:dyDescent="0.2">
      <c r="A27466" s="4"/>
    </row>
    <row r="27467" spans="1:1" x14ac:dyDescent="0.2">
      <c r="A27467" s="4"/>
    </row>
    <row r="27468" spans="1:1" x14ac:dyDescent="0.2">
      <c r="A27468" s="4"/>
    </row>
    <row r="27469" spans="1:1" x14ac:dyDescent="0.2">
      <c r="A27469" s="4"/>
    </row>
    <row r="27470" spans="1:1" x14ac:dyDescent="0.2">
      <c r="A27470" s="4"/>
    </row>
    <row r="27471" spans="1:1" x14ac:dyDescent="0.2">
      <c r="A27471" s="4"/>
    </row>
    <row r="27472" spans="1:1" x14ac:dyDescent="0.2">
      <c r="A27472" s="4"/>
    </row>
    <row r="27473" spans="1:1" x14ac:dyDescent="0.2">
      <c r="A27473" s="4"/>
    </row>
    <row r="27474" spans="1:1" x14ac:dyDescent="0.2">
      <c r="A27474" s="4"/>
    </row>
    <row r="27475" spans="1:1" x14ac:dyDescent="0.2">
      <c r="A27475" s="4"/>
    </row>
    <row r="27476" spans="1:1" x14ac:dyDescent="0.2">
      <c r="A27476" s="4"/>
    </row>
    <row r="27477" spans="1:1" x14ac:dyDescent="0.2">
      <c r="A27477" s="4"/>
    </row>
    <row r="27478" spans="1:1" x14ac:dyDescent="0.2">
      <c r="A27478" s="4"/>
    </row>
    <row r="27479" spans="1:1" x14ac:dyDescent="0.2">
      <c r="A27479" s="4"/>
    </row>
    <row r="27480" spans="1:1" x14ac:dyDescent="0.2">
      <c r="A27480" s="4"/>
    </row>
    <row r="27481" spans="1:1" x14ac:dyDescent="0.2">
      <c r="A27481" s="4"/>
    </row>
    <row r="27482" spans="1:1" x14ac:dyDescent="0.2">
      <c r="A27482" s="4"/>
    </row>
    <row r="27483" spans="1:1" x14ac:dyDescent="0.2">
      <c r="A27483" s="4"/>
    </row>
    <row r="27484" spans="1:1" x14ac:dyDescent="0.2">
      <c r="A27484" s="4"/>
    </row>
    <row r="27485" spans="1:1" x14ac:dyDescent="0.2">
      <c r="A27485" s="4"/>
    </row>
    <row r="27486" spans="1:1" x14ac:dyDescent="0.2">
      <c r="A27486" s="4"/>
    </row>
    <row r="27487" spans="1:1" x14ac:dyDescent="0.2">
      <c r="A27487" s="4"/>
    </row>
    <row r="27488" spans="1:1" x14ac:dyDescent="0.2">
      <c r="A27488" s="4"/>
    </row>
    <row r="27489" spans="1:1" x14ac:dyDescent="0.2">
      <c r="A27489" s="4"/>
    </row>
    <row r="27490" spans="1:1" x14ac:dyDescent="0.2">
      <c r="A27490" s="4"/>
    </row>
    <row r="27491" spans="1:1" x14ac:dyDescent="0.2">
      <c r="A27491" s="4"/>
    </row>
    <row r="27492" spans="1:1" x14ac:dyDescent="0.2">
      <c r="A27492" s="4"/>
    </row>
    <row r="27493" spans="1:1" x14ac:dyDescent="0.2">
      <c r="A27493" s="4"/>
    </row>
    <row r="27494" spans="1:1" x14ac:dyDescent="0.2">
      <c r="A27494" s="4"/>
    </row>
    <row r="27495" spans="1:1" x14ac:dyDescent="0.2">
      <c r="A27495" s="4"/>
    </row>
    <row r="27496" spans="1:1" x14ac:dyDescent="0.2">
      <c r="A27496" s="4"/>
    </row>
    <row r="27497" spans="1:1" x14ac:dyDescent="0.2">
      <c r="A27497" s="4"/>
    </row>
    <row r="27498" spans="1:1" x14ac:dyDescent="0.2">
      <c r="A27498" s="4"/>
    </row>
    <row r="27499" spans="1:1" x14ac:dyDescent="0.2">
      <c r="A27499" s="4"/>
    </row>
    <row r="27500" spans="1:1" x14ac:dyDescent="0.2">
      <c r="A27500" s="4"/>
    </row>
    <row r="27501" spans="1:1" x14ac:dyDescent="0.2">
      <c r="A27501" s="4"/>
    </row>
    <row r="27502" spans="1:1" x14ac:dyDescent="0.2">
      <c r="A27502" s="4"/>
    </row>
    <row r="27503" spans="1:1" x14ac:dyDescent="0.2">
      <c r="A27503" s="4"/>
    </row>
    <row r="27504" spans="1:1" x14ac:dyDescent="0.2">
      <c r="A27504" s="4"/>
    </row>
    <row r="27505" spans="1:1" x14ac:dyDescent="0.2">
      <c r="A27505" s="4"/>
    </row>
    <row r="27506" spans="1:1" x14ac:dyDescent="0.2">
      <c r="A27506" s="4"/>
    </row>
    <row r="27507" spans="1:1" x14ac:dyDescent="0.2">
      <c r="A27507" s="4"/>
    </row>
    <row r="27508" spans="1:1" x14ac:dyDescent="0.2">
      <c r="A27508" s="4"/>
    </row>
    <row r="27509" spans="1:1" x14ac:dyDescent="0.2">
      <c r="A27509" s="4"/>
    </row>
    <row r="27510" spans="1:1" x14ac:dyDescent="0.2">
      <c r="A27510" s="4"/>
    </row>
    <row r="27511" spans="1:1" x14ac:dyDescent="0.2">
      <c r="A27511" s="4"/>
    </row>
    <row r="27512" spans="1:1" x14ac:dyDescent="0.2">
      <c r="A27512" s="4"/>
    </row>
    <row r="27513" spans="1:1" x14ac:dyDescent="0.2">
      <c r="A27513" s="4"/>
    </row>
    <row r="27514" spans="1:1" x14ac:dyDescent="0.2">
      <c r="A27514" s="4"/>
    </row>
    <row r="27515" spans="1:1" x14ac:dyDescent="0.2">
      <c r="A27515" s="4"/>
    </row>
    <row r="27516" spans="1:1" x14ac:dyDescent="0.2">
      <c r="A27516" s="4"/>
    </row>
    <row r="27517" spans="1:1" x14ac:dyDescent="0.2">
      <c r="A27517" s="4"/>
    </row>
    <row r="27518" spans="1:1" x14ac:dyDescent="0.2">
      <c r="A27518" s="4"/>
    </row>
    <row r="27519" spans="1:1" x14ac:dyDescent="0.2">
      <c r="A27519" s="4"/>
    </row>
    <row r="27520" spans="1:1" x14ac:dyDescent="0.2">
      <c r="A27520" s="4"/>
    </row>
    <row r="27521" spans="1:1" x14ac:dyDescent="0.2">
      <c r="A27521" s="4"/>
    </row>
    <row r="27522" spans="1:1" x14ac:dyDescent="0.2">
      <c r="A27522" s="4"/>
    </row>
    <row r="27523" spans="1:1" x14ac:dyDescent="0.2">
      <c r="A27523" s="4"/>
    </row>
    <row r="27524" spans="1:1" x14ac:dyDescent="0.2">
      <c r="A27524" s="4"/>
    </row>
    <row r="27525" spans="1:1" x14ac:dyDescent="0.2">
      <c r="A27525" s="4"/>
    </row>
    <row r="27526" spans="1:1" x14ac:dyDescent="0.2">
      <c r="A27526" s="4"/>
    </row>
    <row r="27527" spans="1:1" x14ac:dyDescent="0.2">
      <c r="A27527" s="4"/>
    </row>
    <row r="27528" spans="1:1" x14ac:dyDescent="0.2">
      <c r="A27528" s="4"/>
    </row>
    <row r="27529" spans="1:1" x14ac:dyDescent="0.2">
      <c r="A27529" s="4"/>
    </row>
    <row r="27530" spans="1:1" x14ac:dyDescent="0.2">
      <c r="A27530" s="4"/>
    </row>
    <row r="27531" spans="1:1" x14ac:dyDescent="0.2">
      <c r="A27531" s="4"/>
    </row>
    <row r="27532" spans="1:1" x14ac:dyDescent="0.2">
      <c r="A27532" s="4"/>
    </row>
    <row r="27533" spans="1:1" x14ac:dyDescent="0.2">
      <c r="A27533" s="4"/>
    </row>
    <row r="27534" spans="1:1" x14ac:dyDescent="0.2">
      <c r="A27534" s="4"/>
    </row>
    <row r="27535" spans="1:1" x14ac:dyDescent="0.2">
      <c r="A27535" s="4"/>
    </row>
    <row r="27536" spans="1:1" x14ac:dyDescent="0.2">
      <c r="A27536" s="4"/>
    </row>
    <row r="27537" spans="1:1" x14ac:dyDescent="0.2">
      <c r="A27537" s="4"/>
    </row>
    <row r="27538" spans="1:1" x14ac:dyDescent="0.2">
      <c r="A27538" s="4"/>
    </row>
    <row r="27539" spans="1:1" x14ac:dyDescent="0.2">
      <c r="A27539" s="4"/>
    </row>
    <row r="27540" spans="1:1" x14ac:dyDescent="0.2">
      <c r="A27540" s="4"/>
    </row>
    <row r="27541" spans="1:1" x14ac:dyDescent="0.2">
      <c r="A27541" s="4"/>
    </row>
    <row r="27542" spans="1:1" x14ac:dyDescent="0.2">
      <c r="A27542" s="4"/>
    </row>
    <row r="27543" spans="1:1" x14ac:dyDescent="0.2">
      <c r="A27543" s="4"/>
    </row>
    <row r="27544" spans="1:1" x14ac:dyDescent="0.2">
      <c r="A27544" s="4"/>
    </row>
    <row r="27545" spans="1:1" x14ac:dyDescent="0.2">
      <c r="A27545" s="4"/>
    </row>
    <row r="27546" spans="1:1" x14ac:dyDescent="0.2">
      <c r="A27546" s="4"/>
    </row>
    <row r="27547" spans="1:1" x14ac:dyDescent="0.2">
      <c r="A27547" s="4"/>
    </row>
    <row r="27548" spans="1:1" x14ac:dyDescent="0.2">
      <c r="A27548" s="4"/>
    </row>
    <row r="27549" spans="1:1" x14ac:dyDescent="0.2">
      <c r="A27549" s="4"/>
    </row>
    <row r="27550" spans="1:1" x14ac:dyDescent="0.2">
      <c r="A27550" s="4"/>
    </row>
    <row r="27551" spans="1:1" x14ac:dyDescent="0.2">
      <c r="A27551" s="4"/>
    </row>
    <row r="27552" spans="1:1" x14ac:dyDescent="0.2">
      <c r="A27552" s="4"/>
    </row>
    <row r="27553" spans="1:1" x14ac:dyDescent="0.2">
      <c r="A27553" s="4"/>
    </row>
    <row r="27554" spans="1:1" x14ac:dyDescent="0.2">
      <c r="A27554" s="4"/>
    </row>
    <row r="27555" spans="1:1" x14ac:dyDescent="0.2">
      <c r="A27555" s="4"/>
    </row>
    <row r="27556" spans="1:1" x14ac:dyDescent="0.2">
      <c r="A27556" s="4"/>
    </row>
    <row r="27557" spans="1:1" x14ac:dyDescent="0.2">
      <c r="A27557" s="4"/>
    </row>
    <row r="27558" spans="1:1" x14ac:dyDescent="0.2">
      <c r="A27558" s="4"/>
    </row>
    <row r="27559" spans="1:1" x14ac:dyDescent="0.2">
      <c r="A27559" s="4"/>
    </row>
    <row r="27560" spans="1:1" x14ac:dyDescent="0.2">
      <c r="A27560" s="4"/>
    </row>
    <row r="27561" spans="1:1" x14ac:dyDescent="0.2">
      <c r="A27561" s="4"/>
    </row>
    <row r="27562" spans="1:1" x14ac:dyDescent="0.2">
      <c r="A27562" s="4"/>
    </row>
    <row r="27563" spans="1:1" x14ac:dyDescent="0.2">
      <c r="A27563" s="4"/>
    </row>
    <row r="27564" spans="1:1" x14ac:dyDescent="0.2">
      <c r="A27564" s="4"/>
    </row>
    <row r="27565" spans="1:1" x14ac:dyDescent="0.2">
      <c r="A27565" s="4"/>
    </row>
    <row r="27566" spans="1:1" x14ac:dyDescent="0.2">
      <c r="A27566" s="4"/>
    </row>
    <row r="27567" spans="1:1" x14ac:dyDescent="0.2">
      <c r="A27567" s="4"/>
    </row>
    <row r="27568" spans="1:1" x14ac:dyDescent="0.2">
      <c r="A27568" s="4"/>
    </row>
    <row r="27569" spans="1:1" x14ac:dyDescent="0.2">
      <c r="A27569" s="4"/>
    </row>
    <row r="27570" spans="1:1" x14ac:dyDescent="0.2">
      <c r="A27570" s="4"/>
    </row>
    <row r="27571" spans="1:1" x14ac:dyDescent="0.2">
      <c r="A27571" s="4"/>
    </row>
    <row r="27572" spans="1:1" x14ac:dyDescent="0.2">
      <c r="A27572" s="4"/>
    </row>
    <row r="27573" spans="1:1" x14ac:dyDescent="0.2">
      <c r="A27573" s="4"/>
    </row>
    <row r="27574" spans="1:1" x14ac:dyDescent="0.2">
      <c r="A27574" s="4"/>
    </row>
    <row r="27575" spans="1:1" x14ac:dyDescent="0.2">
      <c r="A27575" s="4"/>
    </row>
    <row r="27576" spans="1:1" x14ac:dyDescent="0.2">
      <c r="A27576" s="4"/>
    </row>
    <row r="27577" spans="1:1" x14ac:dyDescent="0.2">
      <c r="A27577" s="4"/>
    </row>
    <row r="27578" spans="1:1" x14ac:dyDescent="0.2">
      <c r="A27578" s="4"/>
    </row>
    <row r="27579" spans="1:1" x14ac:dyDescent="0.2">
      <c r="A27579" s="4"/>
    </row>
    <row r="27580" spans="1:1" x14ac:dyDescent="0.2">
      <c r="A27580" s="4"/>
    </row>
    <row r="27581" spans="1:1" x14ac:dyDescent="0.2">
      <c r="A27581" s="4"/>
    </row>
    <row r="27582" spans="1:1" x14ac:dyDescent="0.2">
      <c r="A27582" s="4"/>
    </row>
    <row r="27583" spans="1:1" x14ac:dyDescent="0.2">
      <c r="A27583" s="4"/>
    </row>
    <row r="27584" spans="1:1" x14ac:dyDescent="0.2">
      <c r="A27584" s="4"/>
    </row>
    <row r="27585" spans="1:1" x14ac:dyDescent="0.2">
      <c r="A27585" s="4"/>
    </row>
    <row r="27586" spans="1:1" x14ac:dyDescent="0.2">
      <c r="A27586" s="4"/>
    </row>
    <row r="27587" spans="1:1" x14ac:dyDescent="0.2">
      <c r="A27587" s="4"/>
    </row>
    <row r="27588" spans="1:1" x14ac:dyDescent="0.2">
      <c r="A27588" s="4"/>
    </row>
    <row r="27589" spans="1:1" x14ac:dyDescent="0.2">
      <c r="A27589" s="4"/>
    </row>
    <row r="27590" spans="1:1" x14ac:dyDescent="0.2">
      <c r="A27590" s="4"/>
    </row>
    <row r="27591" spans="1:1" x14ac:dyDescent="0.2">
      <c r="A27591" s="4"/>
    </row>
    <row r="27592" spans="1:1" x14ac:dyDescent="0.2">
      <c r="A27592" s="4"/>
    </row>
    <row r="27593" spans="1:1" x14ac:dyDescent="0.2">
      <c r="A27593" s="4"/>
    </row>
    <row r="27594" spans="1:1" x14ac:dyDescent="0.2">
      <c r="A27594" s="4"/>
    </row>
    <row r="27595" spans="1:1" x14ac:dyDescent="0.2">
      <c r="A27595" s="4"/>
    </row>
    <row r="27596" spans="1:1" x14ac:dyDescent="0.2">
      <c r="A27596" s="4"/>
    </row>
    <row r="27597" spans="1:1" x14ac:dyDescent="0.2">
      <c r="A27597" s="4"/>
    </row>
    <row r="27598" spans="1:1" x14ac:dyDescent="0.2">
      <c r="A27598" s="4"/>
    </row>
    <row r="27599" spans="1:1" x14ac:dyDescent="0.2">
      <c r="A27599" s="4"/>
    </row>
    <row r="27600" spans="1:1" x14ac:dyDescent="0.2">
      <c r="A27600" s="4"/>
    </row>
    <row r="27601" spans="1:1" x14ac:dyDescent="0.2">
      <c r="A27601" s="4"/>
    </row>
    <row r="27602" spans="1:1" x14ac:dyDescent="0.2">
      <c r="A27602" s="4"/>
    </row>
    <row r="27603" spans="1:1" x14ac:dyDescent="0.2">
      <c r="A27603" s="4"/>
    </row>
    <row r="27604" spans="1:1" x14ac:dyDescent="0.2">
      <c r="A27604" s="4"/>
    </row>
    <row r="27605" spans="1:1" x14ac:dyDescent="0.2">
      <c r="A27605" s="4"/>
    </row>
    <row r="27606" spans="1:1" x14ac:dyDescent="0.2">
      <c r="A27606" s="4"/>
    </row>
    <row r="27607" spans="1:1" x14ac:dyDescent="0.2">
      <c r="A27607" s="4"/>
    </row>
    <row r="27608" spans="1:1" x14ac:dyDescent="0.2">
      <c r="A27608" s="4"/>
    </row>
    <row r="27609" spans="1:1" x14ac:dyDescent="0.2">
      <c r="A27609" s="4"/>
    </row>
    <row r="27610" spans="1:1" x14ac:dyDescent="0.2">
      <c r="A27610" s="4"/>
    </row>
    <row r="27611" spans="1:1" x14ac:dyDescent="0.2">
      <c r="A27611" s="4"/>
    </row>
    <row r="27612" spans="1:1" x14ac:dyDescent="0.2">
      <c r="A27612" s="4"/>
    </row>
    <row r="27613" spans="1:1" x14ac:dyDescent="0.2">
      <c r="A27613" s="4"/>
    </row>
    <row r="27614" spans="1:1" x14ac:dyDescent="0.2">
      <c r="A27614" s="4"/>
    </row>
    <row r="27615" spans="1:1" x14ac:dyDescent="0.2">
      <c r="A27615" s="4"/>
    </row>
    <row r="27616" spans="1:1" x14ac:dyDescent="0.2">
      <c r="A27616" s="4"/>
    </row>
    <row r="27617" spans="1:1" x14ac:dyDescent="0.2">
      <c r="A27617" s="4"/>
    </row>
    <row r="27618" spans="1:1" x14ac:dyDescent="0.2">
      <c r="A27618" s="4"/>
    </row>
    <row r="27619" spans="1:1" x14ac:dyDescent="0.2">
      <c r="A27619" s="4"/>
    </row>
    <row r="27620" spans="1:1" x14ac:dyDescent="0.2">
      <c r="A27620" s="4"/>
    </row>
    <row r="27621" spans="1:1" x14ac:dyDescent="0.2">
      <c r="A27621" s="4"/>
    </row>
    <row r="27622" spans="1:1" x14ac:dyDescent="0.2">
      <c r="A27622" s="4"/>
    </row>
    <row r="27623" spans="1:1" x14ac:dyDescent="0.2">
      <c r="A27623" s="4"/>
    </row>
    <row r="27624" spans="1:1" x14ac:dyDescent="0.2">
      <c r="A27624" s="4"/>
    </row>
    <row r="27625" spans="1:1" x14ac:dyDescent="0.2">
      <c r="A27625" s="4"/>
    </row>
    <row r="27626" spans="1:1" x14ac:dyDescent="0.2">
      <c r="A27626" s="4"/>
    </row>
    <row r="27627" spans="1:1" x14ac:dyDescent="0.2">
      <c r="A27627" s="4"/>
    </row>
    <row r="27628" spans="1:1" x14ac:dyDescent="0.2">
      <c r="A27628" s="4"/>
    </row>
    <row r="27629" spans="1:1" x14ac:dyDescent="0.2">
      <c r="A27629" s="4"/>
    </row>
    <row r="27630" spans="1:1" x14ac:dyDescent="0.2">
      <c r="A27630" s="4"/>
    </row>
    <row r="27631" spans="1:1" x14ac:dyDescent="0.2">
      <c r="A27631" s="4"/>
    </row>
    <row r="27632" spans="1:1" x14ac:dyDescent="0.2">
      <c r="A27632" s="4"/>
    </row>
    <row r="27633" spans="1:1" x14ac:dyDescent="0.2">
      <c r="A27633" s="4"/>
    </row>
    <row r="27634" spans="1:1" x14ac:dyDescent="0.2">
      <c r="A27634" s="4"/>
    </row>
    <row r="27635" spans="1:1" x14ac:dyDescent="0.2">
      <c r="A27635" s="4"/>
    </row>
    <row r="27636" spans="1:1" x14ac:dyDescent="0.2">
      <c r="A27636" s="4"/>
    </row>
    <row r="27637" spans="1:1" x14ac:dyDescent="0.2">
      <c r="A27637" s="4"/>
    </row>
    <row r="27638" spans="1:1" x14ac:dyDescent="0.2">
      <c r="A27638" s="4"/>
    </row>
    <row r="27639" spans="1:1" x14ac:dyDescent="0.2">
      <c r="A27639" s="4"/>
    </row>
    <row r="27640" spans="1:1" x14ac:dyDescent="0.2">
      <c r="A27640" s="4"/>
    </row>
    <row r="27641" spans="1:1" x14ac:dyDescent="0.2">
      <c r="A27641" s="4"/>
    </row>
    <row r="27642" spans="1:1" x14ac:dyDescent="0.2">
      <c r="A27642" s="4"/>
    </row>
    <row r="27643" spans="1:1" x14ac:dyDescent="0.2">
      <c r="A27643" s="4"/>
    </row>
    <row r="27644" spans="1:1" x14ac:dyDescent="0.2">
      <c r="A27644" s="4"/>
    </row>
    <row r="27645" spans="1:1" x14ac:dyDescent="0.2">
      <c r="A27645" s="4"/>
    </row>
    <row r="27646" spans="1:1" x14ac:dyDescent="0.2">
      <c r="A27646" s="4"/>
    </row>
    <row r="27647" spans="1:1" x14ac:dyDescent="0.2">
      <c r="A27647" s="4"/>
    </row>
    <row r="27648" spans="1:1" x14ac:dyDescent="0.2">
      <c r="A27648" s="4"/>
    </row>
    <row r="27649" spans="1:1" x14ac:dyDescent="0.2">
      <c r="A27649" s="4"/>
    </row>
    <row r="27650" spans="1:1" x14ac:dyDescent="0.2">
      <c r="A27650" s="4"/>
    </row>
    <row r="27651" spans="1:1" x14ac:dyDescent="0.2">
      <c r="A27651" s="4"/>
    </row>
    <row r="27652" spans="1:1" x14ac:dyDescent="0.2">
      <c r="A27652" s="4"/>
    </row>
    <row r="27653" spans="1:1" x14ac:dyDescent="0.2">
      <c r="A27653" s="4"/>
    </row>
    <row r="27654" spans="1:1" x14ac:dyDescent="0.2">
      <c r="A27654" s="4"/>
    </row>
    <row r="27655" spans="1:1" x14ac:dyDescent="0.2">
      <c r="A27655" s="4"/>
    </row>
    <row r="27656" spans="1:1" x14ac:dyDescent="0.2">
      <c r="A27656" s="4"/>
    </row>
    <row r="27657" spans="1:1" x14ac:dyDescent="0.2">
      <c r="A27657" s="4"/>
    </row>
    <row r="27658" spans="1:1" x14ac:dyDescent="0.2">
      <c r="A27658" s="4"/>
    </row>
    <row r="27659" spans="1:1" x14ac:dyDescent="0.2">
      <c r="A27659" s="4"/>
    </row>
    <row r="27660" spans="1:1" x14ac:dyDescent="0.2">
      <c r="A27660" s="4"/>
    </row>
    <row r="27661" spans="1:1" x14ac:dyDescent="0.2">
      <c r="A27661" s="4"/>
    </row>
    <row r="27662" spans="1:1" x14ac:dyDescent="0.2">
      <c r="A27662" s="4"/>
    </row>
    <row r="27663" spans="1:1" x14ac:dyDescent="0.2">
      <c r="A27663" s="4"/>
    </row>
    <row r="27664" spans="1:1" x14ac:dyDescent="0.2">
      <c r="A27664" s="4"/>
    </row>
    <row r="27665" spans="1:1" x14ac:dyDescent="0.2">
      <c r="A27665" s="4"/>
    </row>
    <row r="27666" spans="1:1" x14ac:dyDescent="0.2">
      <c r="A27666" s="4"/>
    </row>
    <row r="27667" spans="1:1" x14ac:dyDescent="0.2">
      <c r="A27667" s="4"/>
    </row>
    <row r="27668" spans="1:1" x14ac:dyDescent="0.2">
      <c r="A27668" s="4"/>
    </row>
    <row r="27669" spans="1:1" x14ac:dyDescent="0.2">
      <c r="A27669" s="4"/>
    </row>
    <row r="27670" spans="1:1" x14ac:dyDescent="0.2">
      <c r="A27670" s="4"/>
    </row>
    <row r="27671" spans="1:1" x14ac:dyDescent="0.2">
      <c r="A27671" s="4"/>
    </row>
    <row r="27672" spans="1:1" x14ac:dyDescent="0.2">
      <c r="A27672" s="4"/>
    </row>
    <row r="27673" spans="1:1" x14ac:dyDescent="0.2">
      <c r="A27673" s="4"/>
    </row>
    <row r="27674" spans="1:1" x14ac:dyDescent="0.2">
      <c r="A27674" s="4"/>
    </row>
    <row r="27675" spans="1:1" x14ac:dyDescent="0.2">
      <c r="A27675" s="4"/>
    </row>
    <row r="27676" spans="1:1" x14ac:dyDescent="0.2">
      <c r="A27676" s="4"/>
    </row>
    <row r="27677" spans="1:1" x14ac:dyDescent="0.2">
      <c r="A27677" s="4"/>
    </row>
    <row r="27678" spans="1:1" x14ac:dyDescent="0.2">
      <c r="A27678" s="4"/>
    </row>
    <row r="27679" spans="1:1" x14ac:dyDescent="0.2">
      <c r="A27679" s="4"/>
    </row>
    <row r="27680" spans="1:1" x14ac:dyDescent="0.2">
      <c r="A27680" s="4"/>
    </row>
    <row r="27681" spans="1:1" x14ac:dyDescent="0.2">
      <c r="A27681" s="4"/>
    </row>
    <row r="27682" spans="1:1" x14ac:dyDescent="0.2">
      <c r="A27682" s="4"/>
    </row>
    <row r="27683" spans="1:1" x14ac:dyDescent="0.2">
      <c r="A27683" s="4"/>
    </row>
    <row r="27684" spans="1:1" x14ac:dyDescent="0.2">
      <c r="A27684" s="4"/>
    </row>
    <row r="27685" spans="1:1" x14ac:dyDescent="0.2">
      <c r="A27685" s="4"/>
    </row>
    <row r="27686" spans="1:1" x14ac:dyDescent="0.2">
      <c r="A27686" s="4"/>
    </row>
    <row r="27687" spans="1:1" x14ac:dyDescent="0.2">
      <c r="A27687" s="4"/>
    </row>
    <row r="27688" spans="1:1" x14ac:dyDescent="0.2">
      <c r="A27688" s="4"/>
    </row>
    <row r="27689" spans="1:1" x14ac:dyDescent="0.2">
      <c r="A27689" s="4"/>
    </row>
    <row r="27690" spans="1:1" x14ac:dyDescent="0.2">
      <c r="A27690" s="4"/>
    </row>
    <row r="27691" spans="1:1" x14ac:dyDescent="0.2">
      <c r="A27691" s="4"/>
    </row>
    <row r="27692" spans="1:1" x14ac:dyDescent="0.2">
      <c r="A27692" s="4"/>
    </row>
    <row r="27693" spans="1:1" x14ac:dyDescent="0.2">
      <c r="A27693" s="4"/>
    </row>
    <row r="27694" spans="1:1" x14ac:dyDescent="0.2">
      <c r="A27694" s="4"/>
    </row>
    <row r="27695" spans="1:1" x14ac:dyDescent="0.2">
      <c r="A27695" s="4"/>
    </row>
    <row r="27696" spans="1:1" x14ac:dyDescent="0.2">
      <c r="A27696" s="4"/>
    </row>
    <row r="27697" spans="1:1" x14ac:dyDescent="0.2">
      <c r="A27697" s="4"/>
    </row>
    <row r="27698" spans="1:1" x14ac:dyDescent="0.2">
      <c r="A27698" s="4"/>
    </row>
    <row r="27699" spans="1:1" x14ac:dyDescent="0.2">
      <c r="A27699" s="4"/>
    </row>
    <row r="27700" spans="1:1" x14ac:dyDescent="0.2">
      <c r="A27700" s="4"/>
    </row>
    <row r="27701" spans="1:1" x14ac:dyDescent="0.2">
      <c r="A27701" s="4"/>
    </row>
    <row r="27702" spans="1:1" x14ac:dyDescent="0.2">
      <c r="A27702" s="4"/>
    </row>
    <row r="27703" spans="1:1" x14ac:dyDescent="0.2">
      <c r="A27703" s="4"/>
    </row>
    <row r="27704" spans="1:1" x14ac:dyDescent="0.2">
      <c r="A27704" s="4"/>
    </row>
    <row r="27705" spans="1:1" x14ac:dyDescent="0.2">
      <c r="A27705" s="4"/>
    </row>
    <row r="27706" spans="1:1" x14ac:dyDescent="0.2">
      <c r="A27706" s="4"/>
    </row>
    <row r="27707" spans="1:1" x14ac:dyDescent="0.2">
      <c r="A27707" s="4"/>
    </row>
    <row r="27708" spans="1:1" x14ac:dyDescent="0.2">
      <c r="A27708" s="4"/>
    </row>
    <row r="27709" spans="1:1" x14ac:dyDescent="0.2">
      <c r="A27709" s="4"/>
    </row>
    <row r="27710" spans="1:1" x14ac:dyDescent="0.2">
      <c r="A27710" s="4"/>
    </row>
    <row r="27711" spans="1:1" x14ac:dyDescent="0.2">
      <c r="A27711" s="4"/>
    </row>
    <row r="27712" spans="1:1" x14ac:dyDescent="0.2">
      <c r="A27712" s="4"/>
    </row>
    <row r="27713" spans="1:1" x14ac:dyDescent="0.2">
      <c r="A27713" s="4"/>
    </row>
    <row r="27714" spans="1:1" x14ac:dyDescent="0.2">
      <c r="A27714" s="4"/>
    </row>
    <row r="27715" spans="1:1" x14ac:dyDescent="0.2">
      <c r="A27715" s="4"/>
    </row>
    <row r="27716" spans="1:1" x14ac:dyDescent="0.2">
      <c r="A27716" s="4"/>
    </row>
    <row r="27717" spans="1:1" x14ac:dyDescent="0.2">
      <c r="A27717" s="4"/>
    </row>
    <row r="27718" spans="1:1" x14ac:dyDescent="0.2">
      <c r="A27718" s="4"/>
    </row>
    <row r="27719" spans="1:1" x14ac:dyDescent="0.2">
      <c r="A27719" s="4"/>
    </row>
    <row r="27720" spans="1:1" x14ac:dyDescent="0.2">
      <c r="A27720" s="4"/>
    </row>
    <row r="27721" spans="1:1" x14ac:dyDescent="0.2">
      <c r="A27721" s="4"/>
    </row>
    <row r="27722" spans="1:1" x14ac:dyDescent="0.2">
      <c r="A27722" s="4"/>
    </row>
    <row r="27723" spans="1:1" x14ac:dyDescent="0.2">
      <c r="A27723" s="4"/>
    </row>
    <row r="27724" spans="1:1" x14ac:dyDescent="0.2">
      <c r="A27724" s="4"/>
    </row>
    <row r="27725" spans="1:1" x14ac:dyDescent="0.2">
      <c r="A27725" s="4"/>
    </row>
    <row r="27726" spans="1:1" x14ac:dyDescent="0.2">
      <c r="A27726" s="4"/>
    </row>
    <row r="27727" spans="1:1" x14ac:dyDescent="0.2">
      <c r="A27727" s="4"/>
    </row>
    <row r="27728" spans="1:1" x14ac:dyDescent="0.2">
      <c r="A27728" s="4"/>
    </row>
    <row r="27729" spans="1:1" x14ac:dyDescent="0.2">
      <c r="A27729" s="4"/>
    </row>
    <row r="27730" spans="1:1" x14ac:dyDescent="0.2">
      <c r="A27730" s="4"/>
    </row>
    <row r="27731" spans="1:1" x14ac:dyDescent="0.2">
      <c r="A27731" s="4"/>
    </row>
    <row r="27732" spans="1:1" x14ac:dyDescent="0.2">
      <c r="A27732" s="4"/>
    </row>
    <row r="27733" spans="1:1" x14ac:dyDescent="0.2">
      <c r="A27733" s="4"/>
    </row>
    <row r="27734" spans="1:1" x14ac:dyDescent="0.2">
      <c r="A27734" s="4"/>
    </row>
    <row r="27735" spans="1:1" x14ac:dyDescent="0.2">
      <c r="A27735" s="4"/>
    </row>
    <row r="27736" spans="1:1" x14ac:dyDescent="0.2">
      <c r="A27736" s="4"/>
    </row>
    <row r="27737" spans="1:1" x14ac:dyDescent="0.2">
      <c r="A27737" s="4"/>
    </row>
    <row r="27738" spans="1:1" x14ac:dyDescent="0.2">
      <c r="A27738" s="4"/>
    </row>
    <row r="27739" spans="1:1" x14ac:dyDescent="0.2">
      <c r="A27739" s="4"/>
    </row>
    <row r="27740" spans="1:1" x14ac:dyDescent="0.2">
      <c r="A27740" s="4"/>
    </row>
    <row r="27741" spans="1:1" x14ac:dyDescent="0.2">
      <c r="A27741" s="4"/>
    </row>
    <row r="27742" spans="1:1" x14ac:dyDescent="0.2">
      <c r="A27742" s="4"/>
    </row>
    <row r="27743" spans="1:1" x14ac:dyDescent="0.2">
      <c r="A27743" s="4"/>
    </row>
    <row r="27744" spans="1:1" x14ac:dyDescent="0.2">
      <c r="A27744" s="4"/>
    </row>
    <row r="27745" spans="1:1" x14ac:dyDescent="0.2">
      <c r="A27745" s="4"/>
    </row>
    <row r="27746" spans="1:1" x14ac:dyDescent="0.2">
      <c r="A27746" s="4"/>
    </row>
    <row r="27747" spans="1:1" x14ac:dyDescent="0.2">
      <c r="A27747" s="4"/>
    </row>
    <row r="27748" spans="1:1" x14ac:dyDescent="0.2">
      <c r="A27748" s="4"/>
    </row>
    <row r="27749" spans="1:1" x14ac:dyDescent="0.2">
      <c r="A27749" s="4"/>
    </row>
    <row r="27750" spans="1:1" x14ac:dyDescent="0.2">
      <c r="A27750" s="4"/>
    </row>
    <row r="27751" spans="1:1" x14ac:dyDescent="0.2">
      <c r="A27751" s="4"/>
    </row>
    <row r="27752" spans="1:1" x14ac:dyDescent="0.2">
      <c r="A27752" s="4"/>
    </row>
    <row r="27753" spans="1:1" x14ac:dyDescent="0.2">
      <c r="A27753" s="4"/>
    </row>
    <row r="27754" spans="1:1" x14ac:dyDescent="0.2">
      <c r="A27754" s="4"/>
    </row>
    <row r="27755" spans="1:1" x14ac:dyDescent="0.2">
      <c r="A27755" s="4"/>
    </row>
    <row r="27756" spans="1:1" x14ac:dyDescent="0.2">
      <c r="A27756" s="4"/>
    </row>
    <row r="27757" spans="1:1" x14ac:dyDescent="0.2">
      <c r="A27757" s="4"/>
    </row>
    <row r="27758" spans="1:1" x14ac:dyDescent="0.2">
      <c r="A27758" s="4"/>
    </row>
    <row r="27759" spans="1:1" x14ac:dyDescent="0.2">
      <c r="A27759" s="4"/>
    </row>
    <row r="27760" spans="1:1" x14ac:dyDescent="0.2">
      <c r="A27760" s="4"/>
    </row>
    <row r="27761" spans="1:1" x14ac:dyDescent="0.2">
      <c r="A27761" s="4"/>
    </row>
    <row r="27762" spans="1:1" x14ac:dyDescent="0.2">
      <c r="A27762" s="4"/>
    </row>
    <row r="27763" spans="1:1" x14ac:dyDescent="0.2">
      <c r="A27763" s="4"/>
    </row>
    <row r="27764" spans="1:1" x14ac:dyDescent="0.2">
      <c r="A27764" s="4"/>
    </row>
    <row r="27765" spans="1:1" x14ac:dyDescent="0.2">
      <c r="A27765" s="4"/>
    </row>
    <row r="27766" spans="1:1" x14ac:dyDescent="0.2">
      <c r="A27766" s="4"/>
    </row>
    <row r="27767" spans="1:1" x14ac:dyDescent="0.2">
      <c r="A27767" s="4"/>
    </row>
    <row r="27768" spans="1:1" x14ac:dyDescent="0.2">
      <c r="A27768" s="4"/>
    </row>
    <row r="27769" spans="1:1" x14ac:dyDescent="0.2">
      <c r="A27769" s="4"/>
    </row>
    <row r="27770" spans="1:1" x14ac:dyDescent="0.2">
      <c r="A27770" s="4"/>
    </row>
    <row r="27771" spans="1:1" x14ac:dyDescent="0.2">
      <c r="A27771" s="4"/>
    </row>
    <row r="27772" spans="1:1" x14ac:dyDescent="0.2">
      <c r="A27772" s="4"/>
    </row>
    <row r="27773" spans="1:1" x14ac:dyDescent="0.2">
      <c r="A27773" s="4"/>
    </row>
    <row r="27774" spans="1:1" x14ac:dyDescent="0.2">
      <c r="A27774" s="4"/>
    </row>
    <row r="27775" spans="1:1" x14ac:dyDescent="0.2">
      <c r="A27775" s="4"/>
    </row>
    <row r="27776" spans="1:1" x14ac:dyDescent="0.2">
      <c r="A27776" s="4"/>
    </row>
    <row r="27777" spans="1:1" x14ac:dyDescent="0.2">
      <c r="A27777" s="4"/>
    </row>
    <row r="27778" spans="1:1" x14ac:dyDescent="0.2">
      <c r="A27778" s="4"/>
    </row>
    <row r="27779" spans="1:1" x14ac:dyDescent="0.2">
      <c r="A27779" s="4"/>
    </row>
    <row r="27780" spans="1:1" x14ac:dyDescent="0.2">
      <c r="A27780" s="4"/>
    </row>
    <row r="27781" spans="1:1" x14ac:dyDescent="0.2">
      <c r="A27781" s="4"/>
    </row>
    <row r="27782" spans="1:1" x14ac:dyDescent="0.2">
      <c r="A27782" s="4"/>
    </row>
    <row r="27783" spans="1:1" x14ac:dyDescent="0.2">
      <c r="A27783" s="4"/>
    </row>
    <row r="27784" spans="1:1" x14ac:dyDescent="0.2">
      <c r="A27784" s="4"/>
    </row>
    <row r="27785" spans="1:1" x14ac:dyDescent="0.2">
      <c r="A27785" s="4"/>
    </row>
    <row r="27786" spans="1:1" x14ac:dyDescent="0.2">
      <c r="A27786" s="4"/>
    </row>
    <row r="27787" spans="1:1" x14ac:dyDescent="0.2">
      <c r="A27787" s="4"/>
    </row>
    <row r="27788" spans="1:1" x14ac:dyDescent="0.2">
      <c r="A27788" s="4"/>
    </row>
    <row r="27789" spans="1:1" x14ac:dyDescent="0.2">
      <c r="A27789" s="4"/>
    </row>
    <row r="27790" spans="1:1" x14ac:dyDescent="0.2">
      <c r="A27790" s="4"/>
    </row>
    <row r="27791" spans="1:1" x14ac:dyDescent="0.2">
      <c r="A27791" s="4"/>
    </row>
    <row r="27792" spans="1:1" x14ac:dyDescent="0.2">
      <c r="A27792" s="4"/>
    </row>
    <row r="27793" spans="1:1" x14ac:dyDescent="0.2">
      <c r="A27793" s="4"/>
    </row>
    <row r="27794" spans="1:1" x14ac:dyDescent="0.2">
      <c r="A27794" s="4"/>
    </row>
    <row r="27795" spans="1:1" x14ac:dyDescent="0.2">
      <c r="A27795" s="4"/>
    </row>
    <row r="27796" spans="1:1" x14ac:dyDescent="0.2">
      <c r="A27796" s="4"/>
    </row>
    <row r="27797" spans="1:1" x14ac:dyDescent="0.2">
      <c r="A27797" s="4"/>
    </row>
    <row r="27798" spans="1:1" x14ac:dyDescent="0.2">
      <c r="A27798" s="4"/>
    </row>
    <row r="27799" spans="1:1" x14ac:dyDescent="0.2">
      <c r="A27799" s="4"/>
    </row>
    <row r="27800" spans="1:1" x14ac:dyDescent="0.2">
      <c r="A27800" s="4"/>
    </row>
    <row r="27801" spans="1:1" x14ac:dyDescent="0.2">
      <c r="A27801" s="4"/>
    </row>
    <row r="27802" spans="1:1" x14ac:dyDescent="0.2">
      <c r="A27802" s="4"/>
    </row>
    <row r="27803" spans="1:1" x14ac:dyDescent="0.2">
      <c r="A27803" s="4"/>
    </row>
    <row r="27804" spans="1:1" x14ac:dyDescent="0.2">
      <c r="A27804" s="4"/>
    </row>
    <row r="27805" spans="1:1" x14ac:dyDescent="0.2">
      <c r="A27805" s="4"/>
    </row>
    <row r="27806" spans="1:1" x14ac:dyDescent="0.2">
      <c r="A27806" s="4"/>
    </row>
    <row r="27807" spans="1:1" x14ac:dyDescent="0.2">
      <c r="A27807" s="4"/>
    </row>
    <row r="27808" spans="1:1" x14ac:dyDescent="0.2">
      <c r="A27808" s="4"/>
    </row>
    <row r="27809" spans="1:1" x14ac:dyDescent="0.2">
      <c r="A27809" s="4"/>
    </row>
    <row r="27810" spans="1:1" x14ac:dyDescent="0.2">
      <c r="A27810" s="4"/>
    </row>
    <row r="27811" spans="1:1" x14ac:dyDescent="0.2">
      <c r="A27811" s="4"/>
    </row>
    <row r="27812" spans="1:1" x14ac:dyDescent="0.2">
      <c r="A27812" s="4"/>
    </row>
    <row r="27813" spans="1:1" x14ac:dyDescent="0.2">
      <c r="A27813" s="4"/>
    </row>
    <row r="27814" spans="1:1" x14ac:dyDescent="0.2">
      <c r="A27814" s="4"/>
    </row>
    <row r="27815" spans="1:1" x14ac:dyDescent="0.2">
      <c r="A27815" s="4"/>
    </row>
    <row r="27816" spans="1:1" x14ac:dyDescent="0.2">
      <c r="A27816" s="4"/>
    </row>
    <row r="27817" spans="1:1" x14ac:dyDescent="0.2">
      <c r="A27817" s="4"/>
    </row>
    <row r="27818" spans="1:1" x14ac:dyDescent="0.2">
      <c r="A27818" s="4"/>
    </row>
    <row r="27819" spans="1:1" x14ac:dyDescent="0.2">
      <c r="A27819" s="4"/>
    </row>
    <row r="27820" spans="1:1" x14ac:dyDescent="0.2">
      <c r="A27820" s="4"/>
    </row>
    <row r="27821" spans="1:1" x14ac:dyDescent="0.2">
      <c r="A27821" s="4"/>
    </row>
    <row r="27822" spans="1:1" x14ac:dyDescent="0.2">
      <c r="A27822" s="4"/>
    </row>
    <row r="27823" spans="1:1" x14ac:dyDescent="0.2">
      <c r="A27823" s="4"/>
    </row>
    <row r="27824" spans="1:1" x14ac:dyDescent="0.2">
      <c r="A27824" s="4"/>
    </row>
    <row r="27825" spans="1:1" x14ac:dyDescent="0.2">
      <c r="A27825" s="4"/>
    </row>
    <row r="27826" spans="1:1" x14ac:dyDescent="0.2">
      <c r="A27826" s="4"/>
    </row>
    <row r="27827" spans="1:1" x14ac:dyDescent="0.2">
      <c r="A27827" s="4"/>
    </row>
    <row r="27828" spans="1:1" x14ac:dyDescent="0.2">
      <c r="A27828" s="4"/>
    </row>
    <row r="27829" spans="1:1" x14ac:dyDescent="0.2">
      <c r="A27829" s="4"/>
    </row>
    <row r="27830" spans="1:1" x14ac:dyDescent="0.2">
      <c r="A27830" s="4"/>
    </row>
    <row r="27831" spans="1:1" x14ac:dyDescent="0.2">
      <c r="A27831" s="4"/>
    </row>
    <row r="27832" spans="1:1" x14ac:dyDescent="0.2">
      <c r="A27832" s="4"/>
    </row>
    <row r="27833" spans="1:1" x14ac:dyDescent="0.2">
      <c r="A27833" s="4"/>
    </row>
    <row r="27834" spans="1:1" x14ac:dyDescent="0.2">
      <c r="A27834" s="4"/>
    </row>
    <row r="27835" spans="1:1" x14ac:dyDescent="0.2">
      <c r="A27835" s="4"/>
    </row>
    <row r="27836" spans="1:1" x14ac:dyDescent="0.2">
      <c r="A27836" s="4"/>
    </row>
    <row r="27837" spans="1:1" x14ac:dyDescent="0.2">
      <c r="A27837" s="4"/>
    </row>
    <row r="27838" spans="1:1" x14ac:dyDescent="0.2">
      <c r="A27838" s="4"/>
    </row>
    <row r="27839" spans="1:1" x14ac:dyDescent="0.2">
      <c r="A27839" s="4"/>
    </row>
    <row r="27840" spans="1:1" x14ac:dyDescent="0.2">
      <c r="A27840" s="4"/>
    </row>
    <row r="27841" spans="1:1" x14ac:dyDescent="0.2">
      <c r="A27841" s="4"/>
    </row>
    <row r="27842" spans="1:1" x14ac:dyDescent="0.2">
      <c r="A27842" s="4"/>
    </row>
    <row r="27843" spans="1:1" x14ac:dyDescent="0.2">
      <c r="A27843" s="4"/>
    </row>
    <row r="27844" spans="1:1" x14ac:dyDescent="0.2">
      <c r="A27844" s="4"/>
    </row>
    <row r="27845" spans="1:1" x14ac:dyDescent="0.2">
      <c r="A27845" s="4"/>
    </row>
    <row r="27846" spans="1:1" x14ac:dyDescent="0.2">
      <c r="A27846" s="4"/>
    </row>
    <row r="27847" spans="1:1" x14ac:dyDescent="0.2">
      <c r="A27847" s="4"/>
    </row>
    <row r="27848" spans="1:1" x14ac:dyDescent="0.2">
      <c r="A27848" s="4"/>
    </row>
    <row r="27849" spans="1:1" x14ac:dyDescent="0.2">
      <c r="A27849" s="4"/>
    </row>
    <row r="27850" spans="1:1" x14ac:dyDescent="0.2">
      <c r="A27850" s="4"/>
    </row>
    <row r="27851" spans="1:1" x14ac:dyDescent="0.2">
      <c r="A27851" s="4"/>
    </row>
    <row r="27852" spans="1:1" x14ac:dyDescent="0.2">
      <c r="A27852" s="4"/>
    </row>
    <row r="27853" spans="1:1" x14ac:dyDescent="0.2">
      <c r="A27853" s="4"/>
    </row>
    <row r="27854" spans="1:1" x14ac:dyDescent="0.2">
      <c r="A27854" s="4"/>
    </row>
    <row r="27855" spans="1:1" x14ac:dyDescent="0.2">
      <c r="A27855" s="4"/>
    </row>
    <row r="27856" spans="1:1" x14ac:dyDescent="0.2">
      <c r="A27856" s="4"/>
    </row>
    <row r="27857" spans="1:1" x14ac:dyDescent="0.2">
      <c r="A27857" s="4"/>
    </row>
    <row r="27858" spans="1:1" x14ac:dyDescent="0.2">
      <c r="A27858" s="4"/>
    </row>
    <row r="27859" spans="1:1" x14ac:dyDescent="0.2">
      <c r="A27859" s="4"/>
    </row>
    <row r="27860" spans="1:1" x14ac:dyDescent="0.2">
      <c r="A27860" s="4"/>
    </row>
    <row r="27861" spans="1:1" x14ac:dyDescent="0.2">
      <c r="A27861" s="4"/>
    </row>
    <row r="27862" spans="1:1" x14ac:dyDescent="0.2">
      <c r="A27862" s="4"/>
    </row>
    <row r="27863" spans="1:1" x14ac:dyDescent="0.2">
      <c r="A27863" s="4"/>
    </row>
    <row r="27864" spans="1:1" x14ac:dyDescent="0.2">
      <c r="A27864" s="4"/>
    </row>
    <row r="27865" spans="1:1" x14ac:dyDescent="0.2">
      <c r="A27865" s="4"/>
    </row>
    <row r="27866" spans="1:1" x14ac:dyDescent="0.2">
      <c r="A27866" s="4"/>
    </row>
    <row r="27867" spans="1:1" x14ac:dyDescent="0.2">
      <c r="A27867" s="4"/>
    </row>
    <row r="27868" spans="1:1" x14ac:dyDescent="0.2">
      <c r="A27868" s="4"/>
    </row>
    <row r="27869" spans="1:1" x14ac:dyDescent="0.2">
      <c r="A27869" s="4"/>
    </row>
    <row r="27870" spans="1:1" x14ac:dyDescent="0.2">
      <c r="A27870" s="4"/>
    </row>
    <row r="27871" spans="1:1" x14ac:dyDescent="0.2">
      <c r="A27871" s="4"/>
    </row>
    <row r="27872" spans="1:1" x14ac:dyDescent="0.2">
      <c r="A27872" s="4"/>
    </row>
    <row r="27873" spans="1:1" x14ac:dyDescent="0.2">
      <c r="A27873" s="4"/>
    </row>
    <row r="27874" spans="1:1" x14ac:dyDescent="0.2">
      <c r="A27874" s="4"/>
    </row>
    <row r="27875" spans="1:1" x14ac:dyDescent="0.2">
      <c r="A27875" s="4"/>
    </row>
    <row r="27876" spans="1:1" x14ac:dyDescent="0.2">
      <c r="A27876" s="4"/>
    </row>
    <row r="27877" spans="1:1" x14ac:dyDescent="0.2">
      <c r="A27877" s="4"/>
    </row>
    <row r="27878" spans="1:1" x14ac:dyDescent="0.2">
      <c r="A27878" s="4"/>
    </row>
    <row r="27879" spans="1:1" x14ac:dyDescent="0.2">
      <c r="A27879" s="4"/>
    </row>
    <row r="27880" spans="1:1" x14ac:dyDescent="0.2">
      <c r="A27880" s="4"/>
    </row>
    <row r="27881" spans="1:1" x14ac:dyDescent="0.2">
      <c r="A27881" s="4"/>
    </row>
    <row r="27882" spans="1:1" x14ac:dyDescent="0.2">
      <c r="A27882" s="4"/>
    </row>
    <row r="27883" spans="1:1" x14ac:dyDescent="0.2">
      <c r="A27883" s="4"/>
    </row>
    <row r="27884" spans="1:1" x14ac:dyDescent="0.2">
      <c r="A27884" s="4"/>
    </row>
    <row r="27885" spans="1:1" x14ac:dyDescent="0.2">
      <c r="A27885" s="4"/>
    </row>
    <row r="27886" spans="1:1" x14ac:dyDescent="0.2">
      <c r="A27886" s="4"/>
    </row>
    <row r="27887" spans="1:1" x14ac:dyDescent="0.2">
      <c r="A27887" s="4"/>
    </row>
    <row r="27888" spans="1:1" x14ac:dyDescent="0.2">
      <c r="A27888" s="4"/>
    </row>
    <row r="27889" spans="1:1" x14ac:dyDescent="0.2">
      <c r="A27889" s="4"/>
    </row>
    <row r="27890" spans="1:1" x14ac:dyDescent="0.2">
      <c r="A27890" s="4"/>
    </row>
    <row r="27891" spans="1:1" x14ac:dyDescent="0.2">
      <c r="A27891" s="4"/>
    </row>
    <row r="27892" spans="1:1" x14ac:dyDescent="0.2">
      <c r="A27892" s="4"/>
    </row>
    <row r="27893" spans="1:1" x14ac:dyDescent="0.2">
      <c r="A27893" s="4"/>
    </row>
    <row r="27894" spans="1:1" x14ac:dyDescent="0.2">
      <c r="A27894" s="4"/>
    </row>
    <row r="27895" spans="1:1" x14ac:dyDescent="0.2">
      <c r="A27895" s="4"/>
    </row>
    <row r="27896" spans="1:1" x14ac:dyDescent="0.2">
      <c r="A27896" s="4"/>
    </row>
    <row r="27897" spans="1:1" x14ac:dyDescent="0.2">
      <c r="A27897" s="4"/>
    </row>
    <row r="27898" spans="1:1" x14ac:dyDescent="0.2">
      <c r="A27898" s="4"/>
    </row>
    <row r="27899" spans="1:1" x14ac:dyDescent="0.2">
      <c r="A27899" s="4"/>
    </row>
    <row r="27900" spans="1:1" x14ac:dyDescent="0.2">
      <c r="A27900" s="4"/>
    </row>
    <row r="27901" spans="1:1" x14ac:dyDescent="0.2">
      <c r="A27901" s="4"/>
    </row>
    <row r="27902" spans="1:1" x14ac:dyDescent="0.2">
      <c r="A27902" s="4"/>
    </row>
    <row r="27903" spans="1:1" x14ac:dyDescent="0.2">
      <c r="A27903" s="4"/>
    </row>
    <row r="27904" spans="1:1" x14ac:dyDescent="0.2">
      <c r="A27904" s="4"/>
    </row>
    <row r="27905" spans="1:1" x14ac:dyDescent="0.2">
      <c r="A27905" s="4"/>
    </row>
    <row r="27906" spans="1:1" x14ac:dyDescent="0.2">
      <c r="A27906" s="4"/>
    </row>
    <row r="27907" spans="1:1" x14ac:dyDescent="0.2">
      <c r="A27907" s="4"/>
    </row>
    <row r="27908" spans="1:1" x14ac:dyDescent="0.2">
      <c r="A27908" s="4"/>
    </row>
    <row r="27909" spans="1:1" x14ac:dyDescent="0.2">
      <c r="A27909" s="4"/>
    </row>
    <row r="27910" spans="1:1" x14ac:dyDescent="0.2">
      <c r="A27910" s="4"/>
    </row>
    <row r="27911" spans="1:1" x14ac:dyDescent="0.2">
      <c r="A27911" s="4"/>
    </row>
    <row r="27912" spans="1:1" x14ac:dyDescent="0.2">
      <c r="A27912" s="4"/>
    </row>
    <row r="27913" spans="1:1" x14ac:dyDescent="0.2">
      <c r="A27913" s="4"/>
    </row>
    <row r="27914" spans="1:1" x14ac:dyDescent="0.2">
      <c r="A27914" s="4"/>
    </row>
    <row r="27915" spans="1:1" x14ac:dyDescent="0.2">
      <c r="A27915" s="4"/>
    </row>
    <row r="27916" spans="1:1" x14ac:dyDescent="0.2">
      <c r="A27916" s="4"/>
    </row>
    <row r="27917" spans="1:1" x14ac:dyDescent="0.2">
      <c r="A27917" s="4"/>
    </row>
    <row r="27918" spans="1:1" x14ac:dyDescent="0.2">
      <c r="A27918" s="4"/>
    </row>
    <row r="27919" spans="1:1" x14ac:dyDescent="0.2">
      <c r="A27919" s="4"/>
    </row>
    <row r="27920" spans="1:1" x14ac:dyDescent="0.2">
      <c r="A27920" s="4"/>
    </row>
    <row r="27921" spans="1:1" x14ac:dyDescent="0.2">
      <c r="A27921" s="4"/>
    </row>
    <row r="27922" spans="1:1" x14ac:dyDescent="0.2">
      <c r="A27922" s="4"/>
    </row>
    <row r="27923" spans="1:1" x14ac:dyDescent="0.2">
      <c r="A27923" s="4"/>
    </row>
    <row r="27924" spans="1:1" x14ac:dyDescent="0.2">
      <c r="A27924" s="4"/>
    </row>
    <row r="27925" spans="1:1" x14ac:dyDescent="0.2">
      <c r="A27925" s="4"/>
    </row>
    <row r="27926" spans="1:1" x14ac:dyDescent="0.2">
      <c r="A27926" s="4"/>
    </row>
    <row r="27927" spans="1:1" x14ac:dyDescent="0.2">
      <c r="A27927" s="4"/>
    </row>
    <row r="27928" spans="1:1" x14ac:dyDescent="0.2">
      <c r="A27928" s="4"/>
    </row>
    <row r="27929" spans="1:1" x14ac:dyDescent="0.2">
      <c r="A27929" s="4"/>
    </row>
    <row r="27930" spans="1:1" x14ac:dyDescent="0.2">
      <c r="A27930" s="4"/>
    </row>
    <row r="27931" spans="1:1" x14ac:dyDescent="0.2">
      <c r="A27931" s="4"/>
    </row>
    <row r="27932" spans="1:1" x14ac:dyDescent="0.2">
      <c r="A27932" s="4"/>
    </row>
    <row r="27933" spans="1:1" x14ac:dyDescent="0.2">
      <c r="A27933" s="4"/>
    </row>
    <row r="27934" spans="1:1" x14ac:dyDescent="0.2">
      <c r="A27934" s="4"/>
    </row>
    <row r="27935" spans="1:1" x14ac:dyDescent="0.2">
      <c r="A27935" s="4"/>
    </row>
    <row r="27936" spans="1:1" x14ac:dyDescent="0.2">
      <c r="A27936" s="4"/>
    </row>
    <row r="27937" spans="1:1" x14ac:dyDescent="0.2">
      <c r="A27937" s="4"/>
    </row>
    <row r="27938" spans="1:1" x14ac:dyDescent="0.2">
      <c r="A27938" s="4"/>
    </row>
    <row r="27939" spans="1:1" x14ac:dyDescent="0.2">
      <c r="A27939" s="4"/>
    </row>
    <row r="27940" spans="1:1" x14ac:dyDescent="0.2">
      <c r="A27940" s="4"/>
    </row>
    <row r="27941" spans="1:1" x14ac:dyDescent="0.2">
      <c r="A27941" s="4"/>
    </row>
    <row r="27942" spans="1:1" x14ac:dyDescent="0.2">
      <c r="A27942" s="4"/>
    </row>
    <row r="27943" spans="1:1" x14ac:dyDescent="0.2">
      <c r="A27943" s="4"/>
    </row>
    <row r="27944" spans="1:1" x14ac:dyDescent="0.2">
      <c r="A27944" s="4"/>
    </row>
    <row r="27945" spans="1:1" x14ac:dyDescent="0.2">
      <c r="A27945" s="4"/>
    </row>
    <row r="27946" spans="1:1" x14ac:dyDescent="0.2">
      <c r="A27946" s="4"/>
    </row>
    <row r="27947" spans="1:1" x14ac:dyDescent="0.2">
      <c r="A27947" s="4"/>
    </row>
    <row r="27948" spans="1:1" x14ac:dyDescent="0.2">
      <c r="A27948" s="4"/>
    </row>
    <row r="27949" spans="1:1" x14ac:dyDescent="0.2">
      <c r="A27949" s="4"/>
    </row>
    <row r="27950" spans="1:1" x14ac:dyDescent="0.2">
      <c r="A27950" s="4"/>
    </row>
    <row r="27951" spans="1:1" x14ac:dyDescent="0.2">
      <c r="A27951" s="4"/>
    </row>
    <row r="27952" spans="1:1" x14ac:dyDescent="0.2">
      <c r="A27952" s="4"/>
    </row>
    <row r="27953" spans="1:1" x14ac:dyDescent="0.2">
      <c r="A27953" s="4"/>
    </row>
    <row r="27954" spans="1:1" x14ac:dyDescent="0.2">
      <c r="A27954" s="4"/>
    </row>
    <row r="27955" spans="1:1" x14ac:dyDescent="0.2">
      <c r="A27955" s="4"/>
    </row>
    <row r="27956" spans="1:1" x14ac:dyDescent="0.2">
      <c r="A27956" s="4"/>
    </row>
    <row r="27957" spans="1:1" x14ac:dyDescent="0.2">
      <c r="A27957" s="4"/>
    </row>
    <row r="27958" spans="1:1" x14ac:dyDescent="0.2">
      <c r="A27958" s="4"/>
    </row>
    <row r="27959" spans="1:1" x14ac:dyDescent="0.2">
      <c r="A27959" s="4"/>
    </row>
    <row r="27960" spans="1:1" x14ac:dyDescent="0.2">
      <c r="A27960" s="4"/>
    </row>
    <row r="27961" spans="1:1" x14ac:dyDescent="0.2">
      <c r="A27961" s="4"/>
    </row>
    <row r="27962" spans="1:1" x14ac:dyDescent="0.2">
      <c r="A27962" s="4"/>
    </row>
    <row r="27963" spans="1:1" x14ac:dyDescent="0.2">
      <c r="A27963" s="4"/>
    </row>
    <row r="27964" spans="1:1" x14ac:dyDescent="0.2">
      <c r="A27964" s="4"/>
    </row>
    <row r="27965" spans="1:1" x14ac:dyDescent="0.2">
      <c r="A27965" s="4"/>
    </row>
    <row r="27966" spans="1:1" x14ac:dyDescent="0.2">
      <c r="A27966" s="4"/>
    </row>
    <row r="27967" spans="1:1" x14ac:dyDescent="0.2">
      <c r="A27967" s="4"/>
    </row>
    <row r="27968" spans="1:1" x14ac:dyDescent="0.2">
      <c r="A27968" s="4"/>
    </row>
    <row r="27969" spans="1:1" x14ac:dyDescent="0.2">
      <c r="A27969" s="4"/>
    </row>
    <row r="27970" spans="1:1" x14ac:dyDescent="0.2">
      <c r="A27970" s="4"/>
    </row>
    <row r="27971" spans="1:1" x14ac:dyDescent="0.2">
      <c r="A27971" s="4"/>
    </row>
    <row r="27972" spans="1:1" x14ac:dyDescent="0.2">
      <c r="A27972" s="4"/>
    </row>
    <row r="27973" spans="1:1" x14ac:dyDescent="0.2">
      <c r="A27973" s="4"/>
    </row>
    <row r="27974" spans="1:1" x14ac:dyDescent="0.2">
      <c r="A27974" s="4"/>
    </row>
    <row r="27975" spans="1:1" x14ac:dyDescent="0.2">
      <c r="A27975" s="4"/>
    </row>
    <row r="27976" spans="1:1" x14ac:dyDescent="0.2">
      <c r="A27976" s="4"/>
    </row>
    <row r="27977" spans="1:1" x14ac:dyDescent="0.2">
      <c r="A27977" s="4"/>
    </row>
    <row r="27978" spans="1:1" x14ac:dyDescent="0.2">
      <c r="A27978" s="4"/>
    </row>
    <row r="27979" spans="1:1" x14ac:dyDescent="0.2">
      <c r="A27979" s="4"/>
    </row>
    <row r="27980" spans="1:1" x14ac:dyDescent="0.2">
      <c r="A27980" s="4"/>
    </row>
    <row r="27981" spans="1:1" x14ac:dyDescent="0.2">
      <c r="A27981" s="4"/>
    </row>
    <row r="27982" spans="1:1" x14ac:dyDescent="0.2">
      <c r="A27982" s="4"/>
    </row>
    <row r="27983" spans="1:1" x14ac:dyDescent="0.2">
      <c r="A27983" s="4"/>
    </row>
    <row r="27984" spans="1:1" x14ac:dyDescent="0.2">
      <c r="A27984" s="4"/>
    </row>
    <row r="27985" spans="1:1" x14ac:dyDescent="0.2">
      <c r="A27985" s="4"/>
    </row>
    <row r="27986" spans="1:1" x14ac:dyDescent="0.2">
      <c r="A27986" s="4"/>
    </row>
    <row r="27987" spans="1:1" x14ac:dyDescent="0.2">
      <c r="A27987" s="4"/>
    </row>
    <row r="27988" spans="1:1" x14ac:dyDescent="0.2">
      <c r="A27988" s="4"/>
    </row>
    <row r="27989" spans="1:1" x14ac:dyDescent="0.2">
      <c r="A27989" s="4"/>
    </row>
    <row r="27990" spans="1:1" x14ac:dyDescent="0.2">
      <c r="A27990" s="4"/>
    </row>
    <row r="27991" spans="1:1" x14ac:dyDescent="0.2">
      <c r="A27991" s="4"/>
    </row>
    <row r="27992" spans="1:1" x14ac:dyDescent="0.2">
      <c r="A27992" s="4"/>
    </row>
    <row r="27993" spans="1:1" x14ac:dyDescent="0.2">
      <c r="A27993" s="4"/>
    </row>
    <row r="27994" spans="1:1" x14ac:dyDescent="0.2">
      <c r="A27994" s="4"/>
    </row>
    <row r="27995" spans="1:1" x14ac:dyDescent="0.2">
      <c r="A27995" s="4"/>
    </row>
    <row r="27996" spans="1:1" x14ac:dyDescent="0.2">
      <c r="A27996" s="4"/>
    </row>
    <row r="27997" spans="1:1" x14ac:dyDescent="0.2">
      <c r="A27997" s="4"/>
    </row>
    <row r="27998" spans="1:1" x14ac:dyDescent="0.2">
      <c r="A27998" s="4"/>
    </row>
    <row r="27999" spans="1:1" x14ac:dyDescent="0.2">
      <c r="A27999" s="4"/>
    </row>
    <row r="28000" spans="1:1" x14ac:dyDescent="0.2">
      <c r="A28000" s="4"/>
    </row>
    <row r="28001" spans="1:1" x14ac:dyDescent="0.2">
      <c r="A28001" s="4"/>
    </row>
    <row r="28002" spans="1:1" x14ac:dyDescent="0.2">
      <c r="A28002" s="4"/>
    </row>
    <row r="28003" spans="1:1" x14ac:dyDescent="0.2">
      <c r="A28003" s="4"/>
    </row>
    <row r="28004" spans="1:1" x14ac:dyDescent="0.2">
      <c r="A28004" s="4"/>
    </row>
    <row r="28005" spans="1:1" x14ac:dyDescent="0.2">
      <c r="A28005" s="4"/>
    </row>
    <row r="28006" spans="1:1" x14ac:dyDescent="0.2">
      <c r="A28006" s="4"/>
    </row>
    <row r="28007" spans="1:1" x14ac:dyDescent="0.2">
      <c r="A28007" s="4"/>
    </row>
    <row r="28008" spans="1:1" x14ac:dyDescent="0.2">
      <c r="A28008" s="4"/>
    </row>
    <row r="28009" spans="1:1" x14ac:dyDescent="0.2">
      <c r="A28009" s="4"/>
    </row>
    <row r="28010" spans="1:1" x14ac:dyDescent="0.2">
      <c r="A28010" s="4"/>
    </row>
    <row r="28011" spans="1:1" x14ac:dyDescent="0.2">
      <c r="A28011" s="4"/>
    </row>
    <row r="28012" spans="1:1" x14ac:dyDescent="0.2">
      <c r="A28012" s="4"/>
    </row>
    <row r="28013" spans="1:1" x14ac:dyDescent="0.2">
      <c r="A28013" s="4"/>
    </row>
    <row r="28014" spans="1:1" x14ac:dyDescent="0.2">
      <c r="A28014" s="4"/>
    </row>
    <row r="28015" spans="1:1" x14ac:dyDescent="0.2">
      <c r="A28015" s="4"/>
    </row>
    <row r="28016" spans="1:1" x14ac:dyDescent="0.2">
      <c r="A28016" s="4"/>
    </row>
    <row r="28017" spans="1:1" x14ac:dyDescent="0.2">
      <c r="A28017" s="4"/>
    </row>
    <row r="28018" spans="1:1" x14ac:dyDescent="0.2">
      <c r="A28018" s="4"/>
    </row>
    <row r="28019" spans="1:1" x14ac:dyDescent="0.2">
      <c r="A28019" s="4"/>
    </row>
    <row r="28020" spans="1:1" x14ac:dyDescent="0.2">
      <c r="A28020" s="4"/>
    </row>
    <row r="28021" spans="1:1" x14ac:dyDescent="0.2">
      <c r="A28021" s="4"/>
    </row>
    <row r="28022" spans="1:1" x14ac:dyDescent="0.2">
      <c r="A28022" s="4"/>
    </row>
    <row r="28023" spans="1:1" x14ac:dyDescent="0.2">
      <c r="A28023" s="4"/>
    </row>
    <row r="28024" spans="1:1" x14ac:dyDescent="0.2">
      <c r="A28024" s="4"/>
    </row>
    <row r="28025" spans="1:1" x14ac:dyDescent="0.2">
      <c r="A28025" s="4"/>
    </row>
    <row r="28026" spans="1:1" x14ac:dyDescent="0.2">
      <c r="A28026" s="4"/>
    </row>
    <row r="28027" spans="1:1" x14ac:dyDescent="0.2">
      <c r="A28027" s="4"/>
    </row>
    <row r="28028" spans="1:1" x14ac:dyDescent="0.2">
      <c r="A28028" s="4"/>
    </row>
    <row r="28029" spans="1:1" x14ac:dyDescent="0.2">
      <c r="A28029" s="4"/>
    </row>
    <row r="28030" spans="1:1" x14ac:dyDescent="0.2">
      <c r="A28030" s="4"/>
    </row>
    <row r="28031" spans="1:1" x14ac:dyDescent="0.2">
      <c r="A28031" s="4"/>
    </row>
    <row r="28032" spans="1:1" x14ac:dyDescent="0.2">
      <c r="A28032" s="4"/>
    </row>
    <row r="28033" spans="1:1" x14ac:dyDescent="0.2">
      <c r="A28033" s="4"/>
    </row>
    <row r="28034" spans="1:1" x14ac:dyDescent="0.2">
      <c r="A28034" s="4"/>
    </row>
    <row r="28035" spans="1:1" x14ac:dyDescent="0.2">
      <c r="A28035" s="4"/>
    </row>
    <row r="28036" spans="1:1" x14ac:dyDescent="0.2">
      <c r="A28036" s="4"/>
    </row>
    <row r="28037" spans="1:1" x14ac:dyDescent="0.2">
      <c r="A28037" s="4"/>
    </row>
    <row r="28038" spans="1:1" x14ac:dyDescent="0.2">
      <c r="A28038" s="4"/>
    </row>
    <row r="28039" spans="1:1" x14ac:dyDescent="0.2">
      <c r="A28039" s="4"/>
    </row>
    <row r="28040" spans="1:1" x14ac:dyDescent="0.2">
      <c r="A28040" s="4"/>
    </row>
    <row r="28041" spans="1:1" x14ac:dyDescent="0.2">
      <c r="A28041" s="4"/>
    </row>
    <row r="28042" spans="1:1" x14ac:dyDescent="0.2">
      <c r="A28042" s="4"/>
    </row>
    <row r="28043" spans="1:1" x14ac:dyDescent="0.2">
      <c r="A28043" s="4"/>
    </row>
    <row r="28044" spans="1:1" x14ac:dyDescent="0.2">
      <c r="A28044" s="4"/>
    </row>
    <row r="28045" spans="1:1" x14ac:dyDescent="0.2">
      <c r="A28045" s="4"/>
    </row>
    <row r="28046" spans="1:1" x14ac:dyDescent="0.2">
      <c r="A28046" s="4"/>
    </row>
    <row r="28047" spans="1:1" x14ac:dyDescent="0.2">
      <c r="A28047" s="4"/>
    </row>
    <row r="28048" spans="1:1" x14ac:dyDescent="0.2">
      <c r="A28048" s="4"/>
    </row>
    <row r="28049" spans="1:1" x14ac:dyDescent="0.2">
      <c r="A28049" s="4"/>
    </row>
    <row r="28050" spans="1:1" x14ac:dyDescent="0.2">
      <c r="A28050" s="4"/>
    </row>
    <row r="28051" spans="1:1" x14ac:dyDescent="0.2">
      <c r="A28051" s="4"/>
    </row>
    <row r="28052" spans="1:1" x14ac:dyDescent="0.2">
      <c r="A28052" s="4"/>
    </row>
    <row r="28053" spans="1:1" x14ac:dyDescent="0.2">
      <c r="A28053" s="4"/>
    </row>
    <row r="28054" spans="1:1" x14ac:dyDescent="0.2">
      <c r="A28054" s="4"/>
    </row>
    <row r="28055" spans="1:1" x14ac:dyDescent="0.2">
      <c r="A28055" s="4"/>
    </row>
    <row r="28056" spans="1:1" x14ac:dyDescent="0.2">
      <c r="A28056" s="4"/>
    </row>
    <row r="28057" spans="1:1" x14ac:dyDescent="0.2">
      <c r="A28057" s="4"/>
    </row>
    <row r="28058" spans="1:1" x14ac:dyDescent="0.2">
      <c r="A28058" s="4"/>
    </row>
    <row r="28059" spans="1:1" x14ac:dyDescent="0.2">
      <c r="A28059" s="4"/>
    </row>
    <row r="28060" spans="1:1" x14ac:dyDescent="0.2">
      <c r="A28060" s="4"/>
    </row>
    <row r="28061" spans="1:1" x14ac:dyDescent="0.2">
      <c r="A28061" s="4"/>
    </row>
    <row r="28062" spans="1:1" x14ac:dyDescent="0.2">
      <c r="A28062" s="4"/>
    </row>
    <row r="28063" spans="1:1" x14ac:dyDescent="0.2">
      <c r="A28063" s="4"/>
    </row>
    <row r="28064" spans="1:1" x14ac:dyDescent="0.2">
      <c r="A28064" s="4"/>
    </row>
    <row r="28065" spans="1:1" x14ac:dyDescent="0.2">
      <c r="A28065" s="4"/>
    </row>
    <row r="28066" spans="1:1" x14ac:dyDescent="0.2">
      <c r="A28066" s="4"/>
    </row>
    <row r="28067" spans="1:1" x14ac:dyDescent="0.2">
      <c r="A28067" s="4"/>
    </row>
    <row r="28068" spans="1:1" x14ac:dyDescent="0.2">
      <c r="A28068" s="4"/>
    </row>
    <row r="28069" spans="1:1" x14ac:dyDescent="0.2">
      <c r="A28069" s="4"/>
    </row>
    <row r="28070" spans="1:1" x14ac:dyDescent="0.2">
      <c r="A28070" s="4"/>
    </row>
    <row r="28071" spans="1:1" x14ac:dyDescent="0.2">
      <c r="A28071" s="4"/>
    </row>
    <row r="28072" spans="1:1" x14ac:dyDescent="0.2">
      <c r="A28072" s="4"/>
    </row>
    <row r="28073" spans="1:1" x14ac:dyDescent="0.2">
      <c r="A28073" s="4"/>
    </row>
    <row r="28074" spans="1:1" x14ac:dyDescent="0.2">
      <c r="A28074" s="4"/>
    </row>
    <row r="28075" spans="1:1" x14ac:dyDescent="0.2">
      <c r="A28075" s="4"/>
    </row>
    <row r="28076" spans="1:1" x14ac:dyDescent="0.2">
      <c r="A28076" s="4"/>
    </row>
    <row r="28077" spans="1:1" x14ac:dyDescent="0.2">
      <c r="A28077" s="4"/>
    </row>
    <row r="28078" spans="1:1" x14ac:dyDescent="0.2">
      <c r="A28078" s="4"/>
    </row>
    <row r="28079" spans="1:1" x14ac:dyDescent="0.2">
      <c r="A28079" s="4"/>
    </row>
    <row r="28080" spans="1:1" x14ac:dyDescent="0.2">
      <c r="A28080" s="4"/>
    </row>
    <row r="28081" spans="1:1" x14ac:dyDescent="0.2">
      <c r="A28081" s="4"/>
    </row>
    <row r="28082" spans="1:1" x14ac:dyDescent="0.2">
      <c r="A28082" s="4"/>
    </row>
    <row r="28083" spans="1:1" x14ac:dyDescent="0.2">
      <c r="A28083" s="4"/>
    </row>
    <row r="28084" spans="1:1" x14ac:dyDescent="0.2">
      <c r="A28084" s="4"/>
    </row>
    <row r="28085" spans="1:1" x14ac:dyDescent="0.2">
      <c r="A28085" s="4"/>
    </row>
    <row r="28086" spans="1:1" x14ac:dyDescent="0.2">
      <c r="A28086" s="4"/>
    </row>
    <row r="28087" spans="1:1" x14ac:dyDescent="0.2">
      <c r="A28087" s="4"/>
    </row>
    <row r="28088" spans="1:1" x14ac:dyDescent="0.2">
      <c r="A28088" s="4"/>
    </row>
    <row r="28089" spans="1:1" x14ac:dyDescent="0.2">
      <c r="A28089" s="4"/>
    </row>
    <row r="28090" spans="1:1" x14ac:dyDescent="0.2">
      <c r="A28090" s="4"/>
    </row>
    <row r="28091" spans="1:1" x14ac:dyDescent="0.2">
      <c r="A28091" s="4"/>
    </row>
    <row r="28092" spans="1:1" x14ac:dyDescent="0.2">
      <c r="A28092" s="4"/>
    </row>
    <row r="28093" spans="1:1" x14ac:dyDescent="0.2">
      <c r="A28093" s="4"/>
    </row>
    <row r="28094" spans="1:1" x14ac:dyDescent="0.2">
      <c r="A28094" s="4"/>
    </row>
    <row r="28095" spans="1:1" x14ac:dyDescent="0.2">
      <c r="A28095" s="4"/>
    </row>
    <row r="28096" spans="1:1" x14ac:dyDescent="0.2">
      <c r="A28096" s="4"/>
    </row>
    <row r="28097" spans="1:1" x14ac:dyDescent="0.2">
      <c r="A28097" s="4"/>
    </row>
    <row r="28098" spans="1:1" x14ac:dyDescent="0.2">
      <c r="A28098" s="4"/>
    </row>
    <row r="28099" spans="1:1" x14ac:dyDescent="0.2">
      <c r="A28099" s="4"/>
    </row>
    <row r="28100" spans="1:1" x14ac:dyDescent="0.2">
      <c r="A28100" s="4"/>
    </row>
    <row r="28101" spans="1:1" x14ac:dyDescent="0.2">
      <c r="A28101" s="4"/>
    </row>
    <row r="28102" spans="1:1" x14ac:dyDescent="0.2">
      <c r="A28102" s="4"/>
    </row>
    <row r="28103" spans="1:1" x14ac:dyDescent="0.2">
      <c r="A28103" s="4"/>
    </row>
    <row r="28104" spans="1:1" x14ac:dyDescent="0.2">
      <c r="A28104" s="4"/>
    </row>
    <row r="28105" spans="1:1" x14ac:dyDescent="0.2">
      <c r="A28105" s="4"/>
    </row>
    <row r="28106" spans="1:1" x14ac:dyDescent="0.2">
      <c r="A28106" s="4"/>
    </row>
    <row r="28107" spans="1:1" x14ac:dyDescent="0.2">
      <c r="A28107" s="4"/>
    </row>
    <row r="28108" spans="1:1" x14ac:dyDescent="0.2">
      <c r="A28108" s="4"/>
    </row>
    <row r="28109" spans="1:1" x14ac:dyDescent="0.2">
      <c r="A28109" s="4"/>
    </row>
    <row r="28110" spans="1:1" x14ac:dyDescent="0.2">
      <c r="A28110" s="4"/>
    </row>
    <row r="28111" spans="1:1" x14ac:dyDescent="0.2">
      <c r="A28111" s="4"/>
    </row>
    <row r="28112" spans="1:1" x14ac:dyDescent="0.2">
      <c r="A28112" s="4"/>
    </row>
    <row r="28113" spans="1:1" x14ac:dyDescent="0.2">
      <c r="A28113" s="4"/>
    </row>
    <row r="28114" spans="1:1" x14ac:dyDescent="0.2">
      <c r="A28114" s="4"/>
    </row>
    <row r="28115" spans="1:1" x14ac:dyDescent="0.2">
      <c r="A28115" s="4"/>
    </row>
    <row r="28116" spans="1:1" x14ac:dyDescent="0.2">
      <c r="A28116" s="4"/>
    </row>
    <row r="28117" spans="1:1" x14ac:dyDescent="0.2">
      <c r="A28117" s="4"/>
    </row>
    <row r="28118" spans="1:1" x14ac:dyDescent="0.2">
      <c r="A28118" s="4"/>
    </row>
    <row r="28119" spans="1:1" x14ac:dyDescent="0.2">
      <c r="A28119" s="4"/>
    </row>
    <row r="28120" spans="1:1" x14ac:dyDescent="0.2">
      <c r="A28120" s="4"/>
    </row>
    <row r="28121" spans="1:1" x14ac:dyDescent="0.2">
      <c r="A28121" s="4"/>
    </row>
    <row r="28122" spans="1:1" x14ac:dyDescent="0.2">
      <c r="A28122" s="4"/>
    </row>
    <row r="28123" spans="1:1" x14ac:dyDescent="0.2">
      <c r="A28123" s="4"/>
    </row>
    <row r="28124" spans="1:1" x14ac:dyDescent="0.2">
      <c r="A28124" s="4"/>
    </row>
    <row r="28125" spans="1:1" x14ac:dyDescent="0.2">
      <c r="A28125" s="4"/>
    </row>
    <row r="28126" spans="1:1" x14ac:dyDescent="0.2">
      <c r="A28126" s="4"/>
    </row>
    <row r="28127" spans="1:1" x14ac:dyDescent="0.2">
      <c r="A28127" s="4"/>
    </row>
    <row r="28128" spans="1:1" x14ac:dyDescent="0.2">
      <c r="A28128" s="4"/>
    </row>
    <row r="28129" spans="1:1" x14ac:dyDescent="0.2">
      <c r="A28129" s="4"/>
    </row>
    <row r="28130" spans="1:1" x14ac:dyDescent="0.2">
      <c r="A28130" s="4"/>
    </row>
    <row r="28131" spans="1:1" x14ac:dyDescent="0.2">
      <c r="A28131" s="4"/>
    </row>
    <row r="28132" spans="1:1" x14ac:dyDescent="0.2">
      <c r="A28132" s="4"/>
    </row>
    <row r="28133" spans="1:1" x14ac:dyDescent="0.2">
      <c r="A28133" s="4"/>
    </row>
    <row r="28134" spans="1:1" x14ac:dyDescent="0.2">
      <c r="A28134" s="4"/>
    </row>
    <row r="28135" spans="1:1" x14ac:dyDescent="0.2">
      <c r="A28135" s="4"/>
    </row>
    <row r="28136" spans="1:1" x14ac:dyDescent="0.2">
      <c r="A28136" s="4"/>
    </row>
    <row r="28137" spans="1:1" x14ac:dyDescent="0.2">
      <c r="A28137" s="4"/>
    </row>
    <row r="28138" spans="1:1" x14ac:dyDescent="0.2">
      <c r="A28138" s="4"/>
    </row>
    <row r="28139" spans="1:1" x14ac:dyDescent="0.2">
      <c r="A28139" s="4"/>
    </row>
    <row r="28140" spans="1:1" x14ac:dyDescent="0.2">
      <c r="A28140" s="4"/>
    </row>
    <row r="28141" spans="1:1" x14ac:dyDescent="0.2">
      <c r="A28141" s="4"/>
    </row>
    <row r="28142" spans="1:1" x14ac:dyDescent="0.2">
      <c r="A28142" s="4"/>
    </row>
    <row r="28143" spans="1:1" x14ac:dyDescent="0.2">
      <c r="A28143" s="4"/>
    </row>
    <row r="28144" spans="1:1" x14ac:dyDescent="0.2">
      <c r="A28144" s="4"/>
    </row>
    <row r="28145" spans="1:1" x14ac:dyDescent="0.2">
      <c r="A28145" s="4"/>
    </row>
    <row r="28146" spans="1:1" x14ac:dyDescent="0.2">
      <c r="A28146" s="4"/>
    </row>
    <row r="28147" spans="1:1" x14ac:dyDescent="0.2">
      <c r="A28147" s="4"/>
    </row>
    <row r="28148" spans="1:1" x14ac:dyDescent="0.2">
      <c r="A28148" s="4"/>
    </row>
    <row r="28149" spans="1:1" x14ac:dyDescent="0.2">
      <c r="A28149" s="4"/>
    </row>
    <row r="28150" spans="1:1" x14ac:dyDescent="0.2">
      <c r="A28150" s="4"/>
    </row>
    <row r="28151" spans="1:1" x14ac:dyDescent="0.2">
      <c r="A28151" s="4"/>
    </row>
    <row r="28152" spans="1:1" x14ac:dyDescent="0.2">
      <c r="A28152" s="4"/>
    </row>
    <row r="28153" spans="1:1" x14ac:dyDescent="0.2">
      <c r="A28153" s="4"/>
    </row>
    <row r="28154" spans="1:1" x14ac:dyDescent="0.2">
      <c r="A28154" s="4"/>
    </row>
    <row r="28155" spans="1:1" x14ac:dyDescent="0.2">
      <c r="A28155" s="4"/>
    </row>
    <row r="28156" spans="1:1" x14ac:dyDescent="0.2">
      <c r="A28156" s="4"/>
    </row>
    <row r="28157" spans="1:1" x14ac:dyDescent="0.2">
      <c r="A28157" s="4"/>
    </row>
    <row r="28158" spans="1:1" x14ac:dyDescent="0.2">
      <c r="A28158" s="4"/>
    </row>
    <row r="28159" spans="1:1" x14ac:dyDescent="0.2">
      <c r="A28159" s="4"/>
    </row>
    <row r="28160" spans="1:1" x14ac:dyDescent="0.2">
      <c r="A28160" s="4"/>
    </row>
    <row r="28161" spans="1:1" x14ac:dyDescent="0.2">
      <c r="A28161" s="4"/>
    </row>
    <row r="28162" spans="1:1" x14ac:dyDescent="0.2">
      <c r="A28162" s="4"/>
    </row>
    <row r="28163" spans="1:1" x14ac:dyDescent="0.2">
      <c r="A28163" s="4"/>
    </row>
    <row r="28164" spans="1:1" x14ac:dyDescent="0.2">
      <c r="A28164" s="4"/>
    </row>
    <row r="28165" spans="1:1" x14ac:dyDescent="0.2">
      <c r="A28165" s="4"/>
    </row>
    <row r="28166" spans="1:1" x14ac:dyDescent="0.2">
      <c r="A28166" s="4"/>
    </row>
    <row r="28167" spans="1:1" x14ac:dyDescent="0.2">
      <c r="A28167" s="4"/>
    </row>
    <row r="28168" spans="1:1" x14ac:dyDescent="0.2">
      <c r="A28168" s="4"/>
    </row>
    <row r="28169" spans="1:1" x14ac:dyDescent="0.2">
      <c r="A28169" s="4"/>
    </row>
    <row r="28170" spans="1:1" x14ac:dyDescent="0.2">
      <c r="A28170" s="4"/>
    </row>
    <row r="28171" spans="1:1" x14ac:dyDescent="0.2">
      <c r="A28171" s="4"/>
    </row>
    <row r="28172" spans="1:1" x14ac:dyDescent="0.2">
      <c r="A28172" s="4"/>
    </row>
    <row r="28173" spans="1:1" x14ac:dyDescent="0.2">
      <c r="A28173" s="4"/>
    </row>
    <row r="28174" spans="1:1" x14ac:dyDescent="0.2">
      <c r="A28174" s="4"/>
    </row>
    <row r="28175" spans="1:1" x14ac:dyDescent="0.2">
      <c r="A28175" s="4"/>
    </row>
    <row r="28176" spans="1:1" x14ac:dyDescent="0.2">
      <c r="A28176" s="4"/>
    </row>
    <row r="28177" spans="1:1" x14ac:dyDescent="0.2">
      <c r="A28177" s="4"/>
    </row>
    <row r="28178" spans="1:1" x14ac:dyDescent="0.2">
      <c r="A28178" s="4"/>
    </row>
    <row r="28179" spans="1:1" x14ac:dyDescent="0.2">
      <c r="A28179" s="4"/>
    </row>
    <row r="28180" spans="1:1" x14ac:dyDescent="0.2">
      <c r="A28180" s="4"/>
    </row>
    <row r="28181" spans="1:1" x14ac:dyDescent="0.2">
      <c r="A28181" s="4"/>
    </row>
    <row r="28182" spans="1:1" x14ac:dyDescent="0.2">
      <c r="A28182" s="4"/>
    </row>
    <row r="28183" spans="1:1" x14ac:dyDescent="0.2">
      <c r="A28183" s="4"/>
    </row>
    <row r="28184" spans="1:1" x14ac:dyDescent="0.2">
      <c r="A28184" s="4"/>
    </row>
    <row r="28185" spans="1:1" x14ac:dyDescent="0.2">
      <c r="A28185" s="4"/>
    </row>
    <row r="28186" spans="1:1" x14ac:dyDescent="0.2">
      <c r="A28186" s="4"/>
    </row>
    <row r="28187" spans="1:1" x14ac:dyDescent="0.2">
      <c r="A28187" s="4"/>
    </row>
    <row r="28188" spans="1:1" x14ac:dyDescent="0.2">
      <c r="A28188" s="4"/>
    </row>
    <row r="28189" spans="1:1" x14ac:dyDescent="0.2">
      <c r="A28189" s="4"/>
    </row>
    <row r="28190" spans="1:1" x14ac:dyDescent="0.2">
      <c r="A28190" s="4"/>
    </row>
    <row r="28191" spans="1:1" x14ac:dyDescent="0.2">
      <c r="A28191" s="4"/>
    </row>
    <row r="28192" spans="1:1" x14ac:dyDescent="0.2">
      <c r="A28192" s="4"/>
    </row>
    <row r="28193" spans="1:1" x14ac:dyDescent="0.2">
      <c r="A28193" s="4"/>
    </row>
    <row r="28194" spans="1:1" x14ac:dyDescent="0.2">
      <c r="A28194" s="4"/>
    </row>
    <row r="28195" spans="1:1" x14ac:dyDescent="0.2">
      <c r="A28195" s="4"/>
    </row>
    <row r="28196" spans="1:1" x14ac:dyDescent="0.2">
      <c r="A28196" s="4"/>
    </row>
    <row r="28197" spans="1:1" x14ac:dyDescent="0.2">
      <c r="A28197" s="4"/>
    </row>
    <row r="28198" spans="1:1" x14ac:dyDescent="0.2">
      <c r="A28198" s="4"/>
    </row>
    <row r="28199" spans="1:1" x14ac:dyDescent="0.2">
      <c r="A28199" s="4"/>
    </row>
    <row r="28200" spans="1:1" x14ac:dyDescent="0.2">
      <c r="A28200" s="4"/>
    </row>
    <row r="28201" spans="1:1" x14ac:dyDescent="0.2">
      <c r="A28201" s="4"/>
    </row>
    <row r="28202" spans="1:1" x14ac:dyDescent="0.2">
      <c r="A28202" s="4"/>
    </row>
    <row r="28203" spans="1:1" x14ac:dyDescent="0.2">
      <c r="A28203" s="4"/>
    </row>
    <row r="28204" spans="1:1" x14ac:dyDescent="0.2">
      <c r="A28204" s="4"/>
    </row>
    <row r="28205" spans="1:1" x14ac:dyDescent="0.2">
      <c r="A28205" s="4"/>
    </row>
    <row r="28206" spans="1:1" x14ac:dyDescent="0.2">
      <c r="A28206" s="4"/>
    </row>
    <row r="28207" spans="1:1" x14ac:dyDescent="0.2">
      <c r="A28207" s="4"/>
    </row>
    <row r="28208" spans="1:1" x14ac:dyDescent="0.2">
      <c r="A28208" s="4"/>
    </row>
    <row r="28209" spans="1:1" x14ac:dyDescent="0.2">
      <c r="A28209" s="4"/>
    </row>
    <row r="28210" spans="1:1" x14ac:dyDescent="0.2">
      <c r="A28210" s="4"/>
    </row>
    <row r="28211" spans="1:1" x14ac:dyDescent="0.2">
      <c r="A28211" s="4"/>
    </row>
    <row r="28212" spans="1:1" x14ac:dyDescent="0.2">
      <c r="A28212" s="4"/>
    </row>
    <row r="28213" spans="1:1" x14ac:dyDescent="0.2">
      <c r="A28213" s="4"/>
    </row>
    <row r="28214" spans="1:1" x14ac:dyDescent="0.2">
      <c r="A28214" s="4"/>
    </row>
    <row r="28215" spans="1:1" x14ac:dyDescent="0.2">
      <c r="A28215" s="4"/>
    </row>
    <row r="28216" spans="1:1" x14ac:dyDescent="0.2">
      <c r="A28216" s="4"/>
    </row>
    <row r="28217" spans="1:1" x14ac:dyDescent="0.2">
      <c r="A28217" s="4"/>
    </row>
    <row r="28218" spans="1:1" x14ac:dyDescent="0.2">
      <c r="A28218" s="4"/>
    </row>
    <row r="28219" spans="1:1" x14ac:dyDescent="0.2">
      <c r="A28219" s="4"/>
    </row>
    <row r="28220" spans="1:1" x14ac:dyDescent="0.2">
      <c r="A28220" s="4"/>
    </row>
    <row r="28221" spans="1:1" x14ac:dyDescent="0.2">
      <c r="A28221" s="4"/>
    </row>
    <row r="28222" spans="1:1" x14ac:dyDescent="0.2">
      <c r="A28222" s="4"/>
    </row>
    <row r="28223" spans="1:1" x14ac:dyDescent="0.2">
      <c r="A28223" s="4"/>
    </row>
    <row r="28224" spans="1:1" x14ac:dyDescent="0.2">
      <c r="A28224" s="4"/>
    </row>
    <row r="28225" spans="1:1" x14ac:dyDescent="0.2">
      <c r="A28225" s="4"/>
    </row>
    <row r="28226" spans="1:1" x14ac:dyDescent="0.2">
      <c r="A28226" s="4"/>
    </row>
    <row r="28227" spans="1:1" x14ac:dyDescent="0.2">
      <c r="A28227" s="4"/>
    </row>
    <row r="28228" spans="1:1" x14ac:dyDescent="0.2">
      <c r="A28228" s="4"/>
    </row>
    <row r="28229" spans="1:1" x14ac:dyDescent="0.2">
      <c r="A28229" s="4"/>
    </row>
    <row r="28230" spans="1:1" x14ac:dyDescent="0.2">
      <c r="A28230" s="4"/>
    </row>
    <row r="28231" spans="1:1" x14ac:dyDescent="0.2">
      <c r="A28231" s="4"/>
    </row>
    <row r="28232" spans="1:1" x14ac:dyDescent="0.2">
      <c r="A28232" s="4"/>
    </row>
    <row r="28233" spans="1:1" x14ac:dyDescent="0.2">
      <c r="A28233" s="4"/>
    </row>
    <row r="28234" spans="1:1" x14ac:dyDescent="0.2">
      <c r="A28234" s="4"/>
    </row>
    <row r="28235" spans="1:1" x14ac:dyDescent="0.2">
      <c r="A28235" s="4"/>
    </row>
    <row r="28236" spans="1:1" x14ac:dyDescent="0.2">
      <c r="A28236" s="4"/>
    </row>
    <row r="28237" spans="1:1" x14ac:dyDescent="0.2">
      <c r="A28237" s="4"/>
    </row>
    <row r="28238" spans="1:1" x14ac:dyDescent="0.2">
      <c r="A28238" s="4"/>
    </row>
    <row r="28239" spans="1:1" x14ac:dyDescent="0.2">
      <c r="A28239" s="4"/>
    </row>
    <row r="28240" spans="1:1" x14ac:dyDescent="0.2">
      <c r="A28240" s="4"/>
    </row>
    <row r="28241" spans="1:1" x14ac:dyDescent="0.2">
      <c r="A28241" s="4"/>
    </row>
    <row r="28242" spans="1:1" x14ac:dyDescent="0.2">
      <c r="A28242" s="4"/>
    </row>
    <row r="28243" spans="1:1" x14ac:dyDescent="0.2">
      <c r="A28243" s="4"/>
    </row>
    <row r="28244" spans="1:1" x14ac:dyDescent="0.2">
      <c r="A28244" s="4"/>
    </row>
    <row r="28245" spans="1:1" x14ac:dyDescent="0.2">
      <c r="A28245" s="4"/>
    </row>
    <row r="28246" spans="1:1" x14ac:dyDescent="0.2">
      <c r="A28246" s="4"/>
    </row>
    <row r="28247" spans="1:1" x14ac:dyDescent="0.2">
      <c r="A28247" s="4"/>
    </row>
    <row r="28248" spans="1:1" x14ac:dyDescent="0.2">
      <c r="A28248" s="4"/>
    </row>
    <row r="28249" spans="1:1" x14ac:dyDescent="0.2">
      <c r="A28249" s="4"/>
    </row>
    <row r="28250" spans="1:1" x14ac:dyDescent="0.2">
      <c r="A28250" s="4"/>
    </row>
    <row r="28251" spans="1:1" x14ac:dyDescent="0.2">
      <c r="A28251" s="4"/>
    </row>
    <row r="28252" spans="1:1" x14ac:dyDescent="0.2">
      <c r="A28252" s="4"/>
    </row>
    <row r="28253" spans="1:1" x14ac:dyDescent="0.2">
      <c r="A28253" s="4"/>
    </row>
    <row r="28254" spans="1:1" x14ac:dyDescent="0.2">
      <c r="A28254" s="4"/>
    </row>
    <row r="28255" spans="1:1" x14ac:dyDescent="0.2">
      <c r="A28255" s="4"/>
    </row>
    <row r="28256" spans="1:1" x14ac:dyDescent="0.2">
      <c r="A28256" s="4"/>
    </row>
    <row r="28257" spans="1:1" x14ac:dyDescent="0.2">
      <c r="A28257" s="4"/>
    </row>
    <row r="28258" spans="1:1" x14ac:dyDescent="0.2">
      <c r="A28258" s="4"/>
    </row>
    <row r="28259" spans="1:1" x14ac:dyDescent="0.2">
      <c r="A28259" s="4"/>
    </row>
    <row r="28260" spans="1:1" x14ac:dyDescent="0.2">
      <c r="A28260" s="4"/>
    </row>
    <row r="28261" spans="1:1" x14ac:dyDescent="0.2">
      <c r="A28261" s="4"/>
    </row>
    <row r="28262" spans="1:1" x14ac:dyDescent="0.2">
      <c r="A28262" s="4"/>
    </row>
    <row r="28263" spans="1:1" x14ac:dyDescent="0.2">
      <c r="A28263" s="4"/>
    </row>
    <row r="28264" spans="1:1" x14ac:dyDescent="0.2">
      <c r="A28264" s="4"/>
    </row>
    <row r="28265" spans="1:1" x14ac:dyDescent="0.2">
      <c r="A28265" s="4"/>
    </row>
    <row r="28266" spans="1:1" x14ac:dyDescent="0.2">
      <c r="A28266" s="4"/>
    </row>
    <row r="28267" spans="1:1" x14ac:dyDescent="0.2">
      <c r="A28267" s="4"/>
    </row>
    <row r="28268" spans="1:1" x14ac:dyDescent="0.2">
      <c r="A28268" s="4"/>
    </row>
    <row r="28269" spans="1:1" x14ac:dyDescent="0.2">
      <c r="A28269" s="4"/>
    </row>
    <row r="28270" spans="1:1" x14ac:dyDescent="0.2">
      <c r="A28270" s="4"/>
    </row>
    <row r="28271" spans="1:1" x14ac:dyDescent="0.2">
      <c r="A28271" s="4"/>
    </row>
    <row r="28272" spans="1:1" x14ac:dyDescent="0.2">
      <c r="A28272" s="4"/>
    </row>
    <row r="28273" spans="1:1" x14ac:dyDescent="0.2">
      <c r="A28273" s="4"/>
    </row>
    <row r="28274" spans="1:1" x14ac:dyDescent="0.2">
      <c r="A28274" s="4"/>
    </row>
    <row r="28275" spans="1:1" x14ac:dyDescent="0.2">
      <c r="A28275" s="4"/>
    </row>
    <row r="28276" spans="1:1" x14ac:dyDescent="0.2">
      <c r="A28276" s="4"/>
    </row>
    <row r="28277" spans="1:1" x14ac:dyDescent="0.2">
      <c r="A28277" s="4"/>
    </row>
    <row r="28278" spans="1:1" x14ac:dyDescent="0.2">
      <c r="A28278" s="4"/>
    </row>
    <row r="28279" spans="1:1" x14ac:dyDescent="0.2">
      <c r="A28279" s="4"/>
    </row>
    <row r="28280" spans="1:1" x14ac:dyDescent="0.2">
      <c r="A28280" s="4"/>
    </row>
    <row r="28281" spans="1:1" x14ac:dyDescent="0.2">
      <c r="A28281" s="4"/>
    </row>
    <row r="28282" spans="1:1" x14ac:dyDescent="0.2">
      <c r="A28282" s="4"/>
    </row>
    <row r="28283" spans="1:1" x14ac:dyDescent="0.2">
      <c r="A28283" s="4"/>
    </row>
    <row r="28284" spans="1:1" x14ac:dyDescent="0.2">
      <c r="A28284" s="4"/>
    </row>
    <row r="28285" spans="1:1" x14ac:dyDescent="0.2">
      <c r="A28285" s="4"/>
    </row>
    <row r="28286" spans="1:1" x14ac:dyDescent="0.2">
      <c r="A28286" s="4"/>
    </row>
    <row r="28287" spans="1:1" x14ac:dyDescent="0.2">
      <c r="A28287" s="4"/>
    </row>
    <row r="28288" spans="1:1" x14ac:dyDescent="0.2">
      <c r="A28288" s="4"/>
    </row>
    <row r="28289" spans="1:1" x14ac:dyDescent="0.2">
      <c r="A28289" s="4"/>
    </row>
    <row r="28290" spans="1:1" x14ac:dyDescent="0.2">
      <c r="A28290" s="4"/>
    </row>
    <row r="28291" spans="1:1" x14ac:dyDescent="0.2">
      <c r="A28291" s="4"/>
    </row>
    <row r="28292" spans="1:1" x14ac:dyDescent="0.2">
      <c r="A28292" s="4"/>
    </row>
    <row r="28293" spans="1:1" x14ac:dyDescent="0.2">
      <c r="A28293" s="4"/>
    </row>
    <row r="28294" spans="1:1" x14ac:dyDescent="0.2">
      <c r="A28294" s="4"/>
    </row>
    <row r="28295" spans="1:1" x14ac:dyDescent="0.2">
      <c r="A28295" s="4"/>
    </row>
    <row r="28296" spans="1:1" x14ac:dyDescent="0.2">
      <c r="A28296" s="4"/>
    </row>
    <row r="28297" spans="1:1" x14ac:dyDescent="0.2">
      <c r="A28297" s="4"/>
    </row>
    <row r="28298" spans="1:1" x14ac:dyDescent="0.2">
      <c r="A28298" s="4"/>
    </row>
    <row r="28299" spans="1:1" x14ac:dyDescent="0.2">
      <c r="A28299" s="4"/>
    </row>
    <row r="28300" spans="1:1" x14ac:dyDescent="0.2">
      <c r="A28300" s="4"/>
    </row>
    <row r="28301" spans="1:1" x14ac:dyDescent="0.2">
      <c r="A28301" s="4"/>
    </row>
    <row r="28302" spans="1:1" x14ac:dyDescent="0.2">
      <c r="A28302" s="4"/>
    </row>
    <row r="28303" spans="1:1" x14ac:dyDescent="0.2">
      <c r="A28303" s="4"/>
    </row>
    <row r="28304" spans="1:1" x14ac:dyDescent="0.2">
      <c r="A28304" s="4"/>
    </row>
    <row r="28305" spans="1:1" x14ac:dyDescent="0.2">
      <c r="A28305" s="4"/>
    </row>
    <row r="28306" spans="1:1" x14ac:dyDescent="0.2">
      <c r="A28306" s="4"/>
    </row>
    <row r="28307" spans="1:1" x14ac:dyDescent="0.2">
      <c r="A28307" s="4"/>
    </row>
    <row r="28308" spans="1:1" x14ac:dyDescent="0.2">
      <c r="A28308" s="4"/>
    </row>
    <row r="28309" spans="1:1" x14ac:dyDescent="0.2">
      <c r="A28309" s="4"/>
    </row>
    <row r="28310" spans="1:1" x14ac:dyDescent="0.2">
      <c r="A28310" s="4"/>
    </row>
    <row r="28311" spans="1:1" x14ac:dyDescent="0.2">
      <c r="A28311" s="4"/>
    </row>
    <row r="28312" spans="1:1" x14ac:dyDescent="0.2">
      <c r="A28312" s="4"/>
    </row>
    <row r="28313" spans="1:1" x14ac:dyDescent="0.2">
      <c r="A28313" s="4"/>
    </row>
    <row r="28314" spans="1:1" x14ac:dyDescent="0.2">
      <c r="A28314" s="4"/>
    </row>
    <row r="28315" spans="1:1" x14ac:dyDescent="0.2">
      <c r="A28315" s="4"/>
    </row>
    <row r="28316" spans="1:1" x14ac:dyDescent="0.2">
      <c r="A28316" s="4"/>
    </row>
    <row r="28317" spans="1:1" x14ac:dyDescent="0.2">
      <c r="A28317" s="4"/>
    </row>
    <row r="28318" spans="1:1" x14ac:dyDescent="0.2">
      <c r="A28318" s="4"/>
    </row>
    <row r="28319" spans="1:1" x14ac:dyDescent="0.2">
      <c r="A28319" s="4"/>
    </row>
    <row r="28320" spans="1:1" x14ac:dyDescent="0.2">
      <c r="A28320" s="4"/>
    </row>
    <row r="28321" spans="1:1" x14ac:dyDescent="0.2">
      <c r="A28321" s="4"/>
    </row>
    <row r="28322" spans="1:1" x14ac:dyDescent="0.2">
      <c r="A28322" s="4"/>
    </row>
    <row r="28323" spans="1:1" x14ac:dyDescent="0.2">
      <c r="A28323" s="4"/>
    </row>
    <row r="28324" spans="1:1" x14ac:dyDescent="0.2">
      <c r="A28324" s="4"/>
    </row>
    <row r="28325" spans="1:1" x14ac:dyDescent="0.2">
      <c r="A28325" s="4"/>
    </row>
    <row r="28326" spans="1:1" x14ac:dyDescent="0.2">
      <c r="A28326" s="4"/>
    </row>
    <row r="28327" spans="1:1" x14ac:dyDescent="0.2">
      <c r="A28327" s="4"/>
    </row>
    <row r="28328" spans="1:1" x14ac:dyDescent="0.2">
      <c r="A28328" s="4"/>
    </row>
    <row r="28329" spans="1:1" x14ac:dyDescent="0.2">
      <c r="A28329" s="4"/>
    </row>
    <row r="28330" spans="1:1" x14ac:dyDescent="0.2">
      <c r="A28330" s="4"/>
    </row>
    <row r="28331" spans="1:1" x14ac:dyDescent="0.2">
      <c r="A28331" s="4"/>
    </row>
    <row r="28332" spans="1:1" x14ac:dyDescent="0.2">
      <c r="A28332" s="4"/>
    </row>
    <row r="28333" spans="1:1" x14ac:dyDescent="0.2">
      <c r="A28333" s="4"/>
    </row>
    <row r="28334" spans="1:1" x14ac:dyDescent="0.2">
      <c r="A28334" s="4"/>
    </row>
    <row r="28335" spans="1:1" x14ac:dyDescent="0.2">
      <c r="A28335" s="4"/>
    </row>
    <row r="28336" spans="1:1" x14ac:dyDescent="0.2">
      <c r="A28336" s="4"/>
    </row>
    <row r="28337" spans="1:1" x14ac:dyDescent="0.2">
      <c r="A28337" s="4"/>
    </row>
    <row r="28338" spans="1:1" x14ac:dyDescent="0.2">
      <c r="A28338" s="4"/>
    </row>
    <row r="28339" spans="1:1" x14ac:dyDescent="0.2">
      <c r="A28339" s="4"/>
    </row>
    <row r="28340" spans="1:1" x14ac:dyDescent="0.2">
      <c r="A28340" s="4"/>
    </row>
    <row r="28341" spans="1:1" x14ac:dyDescent="0.2">
      <c r="A28341" s="4"/>
    </row>
    <row r="28342" spans="1:1" x14ac:dyDescent="0.2">
      <c r="A28342" s="4"/>
    </row>
    <row r="28343" spans="1:1" x14ac:dyDescent="0.2">
      <c r="A28343" s="4"/>
    </row>
    <row r="28344" spans="1:1" x14ac:dyDescent="0.2">
      <c r="A28344" s="4"/>
    </row>
    <row r="28345" spans="1:1" x14ac:dyDescent="0.2">
      <c r="A28345" s="4"/>
    </row>
    <row r="28346" spans="1:1" x14ac:dyDescent="0.2">
      <c r="A28346" s="4"/>
    </row>
    <row r="28347" spans="1:1" x14ac:dyDescent="0.2">
      <c r="A28347" s="4"/>
    </row>
    <row r="28348" spans="1:1" x14ac:dyDescent="0.2">
      <c r="A28348" s="4"/>
    </row>
    <row r="28349" spans="1:1" x14ac:dyDescent="0.2">
      <c r="A28349" s="4"/>
    </row>
    <row r="28350" spans="1:1" x14ac:dyDescent="0.2">
      <c r="A28350" s="4"/>
    </row>
    <row r="28351" spans="1:1" x14ac:dyDescent="0.2">
      <c r="A28351" s="4"/>
    </row>
    <row r="28352" spans="1:1" x14ac:dyDescent="0.2">
      <c r="A28352" s="4"/>
    </row>
    <row r="28353" spans="1:1" x14ac:dyDescent="0.2">
      <c r="A28353" s="4"/>
    </row>
    <row r="28354" spans="1:1" x14ac:dyDescent="0.2">
      <c r="A28354" s="4"/>
    </row>
    <row r="28355" spans="1:1" x14ac:dyDescent="0.2">
      <c r="A28355" s="4"/>
    </row>
    <row r="28356" spans="1:1" x14ac:dyDescent="0.2">
      <c r="A28356" s="4"/>
    </row>
    <row r="28357" spans="1:1" x14ac:dyDescent="0.2">
      <c r="A28357" s="4"/>
    </row>
    <row r="28358" spans="1:1" x14ac:dyDescent="0.2">
      <c r="A28358" s="4"/>
    </row>
    <row r="28359" spans="1:1" x14ac:dyDescent="0.2">
      <c r="A28359" s="4"/>
    </row>
    <row r="28360" spans="1:1" x14ac:dyDescent="0.2">
      <c r="A28360" s="4"/>
    </row>
    <row r="28361" spans="1:1" x14ac:dyDescent="0.2">
      <c r="A28361" s="4"/>
    </row>
    <row r="28362" spans="1:1" x14ac:dyDescent="0.2">
      <c r="A28362" s="4"/>
    </row>
    <row r="28363" spans="1:1" x14ac:dyDescent="0.2">
      <c r="A28363" s="4"/>
    </row>
    <row r="28364" spans="1:1" x14ac:dyDescent="0.2">
      <c r="A28364" s="4"/>
    </row>
    <row r="28365" spans="1:1" x14ac:dyDescent="0.2">
      <c r="A28365" s="4"/>
    </row>
    <row r="28366" spans="1:1" x14ac:dyDescent="0.2">
      <c r="A28366" s="4"/>
    </row>
    <row r="28367" spans="1:1" x14ac:dyDescent="0.2">
      <c r="A28367" s="4"/>
    </row>
    <row r="28368" spans="1:1" x14ac:dyDescent="0.2">
      <c r="A28368" s="4"/>
    </row>
    <row r="28369" spans="1:1" x14ac:dyDescent="0.2">
      <c r="A28369" s="4"/>
    </row>
    <row r="28370" spans="1:1" x14ac:dyDescent="0.2">
      <c r="A28370" s="4"/>
    </row>
    <row r="28371" spans="1:1" x14ac:dyDescent="0.2">
      <c r="A28371" s="4"/>
    </row>
    <row r="28372" spans="1:1" x14ac:dyDescent="0.2">
      <c r="A28372" s="4"/>
    </row>
    <row r="28373" spans="1:1" x14ac:dyDescent="0.2">
      <c r="A28373" s="4"/>
    </row>
    <row r="28374" spans="1:1" x14ac:dyDescent="0.2">
      <c r="A28374" s="4"/>
    </row>
    <row r="28375" spans="1:1" x14ac:dyDescent="0.2">
      <c r="A28375" s="4"/>
    </row>
    <row r="28376" spans="1:1" x14ac:dyDescent="0.2">
      <c r="A28376" s="4"/>
    </row>
    <row r="28377" spans="1:1" x14ac:dyDescent="0.2">
      <c r="A28377" s="4"/>
    </row>
    <row r="28378" spans="1:1" x14ac:dyDescent="0.2">
      <c r="A28378" s="4"/>
    </row>
    <row r="28379" spans="1:1" x14ac:dyDescent="0.2">
      <c r="A28379" s="4"/>
    </row>
    <row r="28380" spans="1:1" x14ac:dyDescent="0.2">
      <c r="A28380" s="4"/>
    </row>
    <row r="28381" spans="1:1" x14ac:dyDescent="0.2">
      <c r="A28381" s="4"/>
    </row>
    <row r="28382" spans="1:1" x14ac:dyDescent="0.2">
      <c r="A28382" s="4"/>
    </row>
    <row r="28383" spans="1:1" x14ac:dyDescent="0.2">
      <c r="A28383" s="4"/>
    </row>
    <row r="28384" spans="1:1" x14ac:dyDescent="0.2">
      <c r="A28384" s="4"/>
    </row>
    <row r="28385" spans="1:1" x14ac:dyDescent="0.2">
      <c r="A28385" s="4"/>
    </row>
    <row r="28386" spans="1:1" x14ac:dyDescent="0.2">
      <c r="A28386" s="4"/>
    </row>
    <row r="28387" spans="1:1" x14ac:dyDescent="0.2">
      <c r="A28387" s="4"/>
    </row>
    <row r="28388" spans="1:1" x14ac:dyDescent="0.2">
      <c r="A28388" s="4"/>
    </row>
    <row r="28389" spans="1:1" x14ac:dyDescent="0.2">
      <c r="A28389" s="4"/>
    </row>
    <row r="28390" spans="1:1" x14ac:dyDescent="0.2">
      <c r="A28390" s="4"/>
    </row>
    <row r="28391" spans="1:1" x14ac:dyDescent="0.2">
      <c r="A28391" s="4"/>
    </row>
    <row r="28392" spans="1:1" x14ac:dyDescent="0.2">
      <c r="A28392" s="4"/>
    </row>
    <row r="28393" spans="1:1" x14ac:dyDescent="0.2">
      <c r="A28393" s="4"/>
    </row>
    <row r="28394" spans="1:1" x14ac:dyDescent="0.2">
      <c r="A28394" s="4"/>
    </row>
    <row r="28395" spans="1:1" x14ac:dyDescent="0.2">
      <c r="A28395" s="4"/>
    </row>
    <row r="28396" spans="1:1" x14ac:dyDescent="0.2">
      <c r="A28396" s="4"/>
    </row>
    <row r="28397" spans="1:1" x14ac:dyDescent="0.2">
      <c r="A28397" s="4"/>
    </row>
    <row r="28398" spans="1:1" x14ac:dyDescent="0.2">
      <c r="A28398" s="4"/>
    </row>
    <row r="28399" spans="1:1" x14ac:dyDescent="0.2">
      <c r="A28399" s="4"/>
    </row>
    <row r="28400" spans="1:1" x14ac:dyDescent="0.2">
      <c r="A28400" s="4"/>
    </row>
    <row r="28401" spans="1:1" x14ac:dyDescent="0.2">
      <c r="A28401" s="4"/>
    </row>
    <row r="28402" spans="1:1" x14ac:dyDescent="0.2">
      <c r="A28402" s="4"/>
    </row>
    <row r="28403" spans="1:1" x14ac:dyDescent="0.2">
      <c r="A28403" s="4"/>
    </row>
    <row r="28404" spans="1:1" x14ac:dyDescent="0.2">
      <c r="A28404" s="4"/>
    </row>
    <row r="28405" spans="1:1" x14ac:dyDescent="0.2">
      <c r="A28405" s="4"/>
    </row>
    <row r="28406" spans="1:1" x14ac:dyDescent="0.2">
      <c r="A28406" s="4"/>
    </row>
    <row r="28407" spans="1:1" x14ac:dyDescent="0.2">
      <c r="A28407" s="4"/>
    </row>
    <row r="28408" spans="1:1" x14ac:dyDescent="0.2">
      <c r="A28408" s="4"/>
    </row>
    <row r="28409" spans="1:1" x14ac:dyDescent="0.2">
      <c r="A28409" s="4"/>
    </row>
    <row r="28410" spans="1:1" x14ac:dyDescent="0.2">
      <c r="A28410" s="4"/>
    </row>
    <row r="28411" spans="1:1" x14ac:dyDescent="0.2">
      <c r="A28411" s="4"/>
    </row>
    <row r="28412" spans="1:1" x14ac:dyDescent="0.2">
      <c r="A28412" s="4"/>
    </row>
    <row r="28413" spans="1:1" x14ac:dyDescent="0.2">
      <c r="A28413" s="4"/>
    </row>
    <row r="28414" spans="1:1" x14ac:dyDescent="0.2">
      <c r="A28414" s="4"/>
    </row>
    <row r="28415" spans="1:1" x14ac:dyDescent="0.2">
      <c r="A28415" s="4"/>
    </row>
    <row r="28416" spans="1:1" x14ac:dyDescent="0.2">
      <c r="A28416" s="4"/>
    </row>
    <row r="28417" spans="1:1" x14ac:dyDescent="0.2">
      <c r="A28417" s="4"/>
    </row>
    <row r="28418" spans="1:1" x14ac:dyDescent="0.2">
      <c r="A28418" s="4"/>
    </row>
    <row r="28419" spans="1:1" x14ac:dyDescent="0.2">
      <c r="A28419" s="4"/>
    </row>
    <row r="28420" spans="1:1" x14ac:dyDescent="0.2">
      <c r="A28420" s="4"/>
    </row>
    <row r="28421" spans="1:1" x14ac:dyDescent="0.2">
      <c r="A28421" s="4"/>
    </row>
    <row r="28422" spans="1:1" x14ac:dyDescent="0.2">
      <c r="A28422" s="4"/>
    </row>
    <row r="28423" spans="1:1" x14ac:dyDescent="0.2">
      <c r="A28423" s="4"/>
    </row>
    <row r="28424" spans="1:1" x14ac:dyDescent="0.2">
      <c r="A28424" s="4"/>
    </row>
    <row r="28425" spans="1:1" x14ac:dyDescent="0.2">
      <c r="A28425" s="4"/>
    </row>
    <row r="28426" spans="1:1" x14ac:dyDescent="0.2">
      <c r="A28426" s="4"/>
    </row>
    <row r="28427" spans="1:1" x14ac:dyDescent="0.2">
      <c r="A28427" s="4"/>
    </row>
    <row r="28428" spans="1:1" x14ac:dyDescent="0.2">
      <c r="A28428" s="4"/>
    </row>
    <row r="28429" spans="1:1" x14ac:dyDescent="0.2">
      <c r="A28429" s="4"/>
    </row>
    <row r="28430" spans="1:1" x14ac:dyDescent="0.2">
      <c r="A28430" s="4"/>
    </row>
    <row r="28431" spans="1:1" x14ac:dyDescent="0.2">
      <c r="A28431" s="4"/>
    </row>
    <row r="28432" spans="1:1" x14ac:dyDescent="0.2">
      <c r="A28432" s="4"/>
    </row>
    <row r="28433" spans="1:1" x14ac:dyDescent="0.2">
      <c r="A28433" s="4"/>
    </row>
    <row r="28434" spans="1:1" x14ac:dyDescent="0.2">
      <c r="A28434" s="4"/>
    </row>
    <row r="28435" spans="1:1" x14ac:dyDescent="0.2">
      <c r="A28435" s="4"/>
    </row>
    <row r="28436" spans="1:1" x14ac:dyDescent="0.2">
      <c r="A28436" s="4"/>
    </row>
    <row r="28437" spans="1:1" x14ac:dyDescent="0.2">
      <c r="A28437" s="4"/>
    </row>
    <row r="28438" spans="1:1" x14ac:dyDescent="0.2">
      <c r="A28438" s="4"/>
    </row>
    <row r="28439" spans="1:1" x14ac:dyDescent="0.2">
      <c r="A28439" s="4"/>
    </row>
    <row r="28440" spans="1:1" x14ac:dyDescent="0.2">
      <c r="A28440" s="4"/>
    </row>
    <row r="28441" spans="1:1" x14ac:dyDescent="0.2">
      <c r="A28441" s="4"/>
    </row>
    <row r="28442" spans="1:1" x14ac:dyDescent="0.2">
      <c r="A28442" s="4"/>
    </row>
    <row r="28443" spans="1:1" x14ac:dyDescent="0.2">
      <c r="A28443" s="4"/>
    </row>
    <row r="28444" spans="1:1" x14ac:dyDescent="0.2">
      <c r="A28444" s="4"/>
    </row>
    <row r="28445" spans="1:1" x14ac:dyDescent="0.2">
      <c r="A28445" s="4"/>
    </row>
    <row r="28446" spans="1:1" x14ac:dyDescent="0.2">
      <c r="A28446" s="4"/>
    </row>
    <row r="28447" spans="1:1" x14ac:dyDescent="0.2">
      <c r="A28447" s="4"/>
    </row>
    <row r="28448" spans="1:1" x14ac:dyDescent="0.2">
      <c r="A28448" s="4"/>
    </row>
    <row r="28449" spans="1:1" x14ac:dyDescent="0.2">
      <c r="A28449" s="4"/>
    </row>
    <row r="28450" spans="1:1" x14ac:dyDescent="0.2">
      <c r="A28450" s="4"/>
    </row>
    <row r="28451" spans="1:1" x14ac:dyDescent="0.2">
      <c r="A28451" s="4"/>
    </row>
    <row r="28452" spans="1:1" x14ac:dyDescent="0.2">
      <c r="A28452" s="4"/>
    </row>
    <row r="28453" spans="1:1" x14ac:dyDescent="0.2">
      <c r="A28453" s="4"/>
    </row>
    <row r="28454" spans="1:1" x14ac:dyDescent="0.2">
      <c r="A28454" s="4"/>
    </row>
    <row r="28455" spans="1:1" x14ac:dyDescent="0.2">
      <c r="A28455" s="4"/>
    </row>
    <row r="28456" spans="1:1" x14ac:dyDescent="0.2">
      <c r="A28456" s="4"/>
    </row>
    <row r="28457" spans="1:1" x14ac:dyDescent="0.2">
      <c r="A28457" s="4"/>
    </row>
    <row r="28458" spans="1:1" x14ac:dyDescent="0.2">
      <c r="A28458" s="4"/>
    </row>
    <row r="28459" spans="1:1" x14ac:dyDescent="0.2">
      <c r="A28459" s="4"/>
    </row>
    <row r="28460" spans="1:1" x14ac:dyDescent="0.2">
      <c r="A28460" s="4"/>
    </row>
    <row r="28461" spans="1:1" x14ac:dyDescent="0.2">
      <c r="A28461" s="4"/>
    </row>
    <row r="28462" spans="1:1" x14ac:dyDescent="0.2">
      <c r="A28462" s="4"/>
    </row>
    <row r="28463" spans="1:1" x14ac:dyDescent="0.2">
      <c r="A28463" s="4"/>
    </row>
    <row r="28464" spans="1:1" x14ac:dyDescent="0.2">
      <c r="A28464" s="4"/>
    </row>
    <row r="28465" spans="1:1" x14ac:dyDescent="0.2">
      <c r="A28465" s="4"/>
    </row>
    <row r="28466" spans="1:1" x14ac:dyDescent="0.2">
      <c r="A28466" s="4"/>
    </row>
    <row r="28467" spans="1:1" x14ac:dyDescent="0.2">
      <c r="A28467" s="4"/>
    </row>
    <row r="28468" spans="1:1" x14ac:dyDescent="0.2">
      <c r="A28468" s="4"/>
    </row>
    <row r="28469" spans="1:1" x14ac:dyDescent="0.2">
      <c r="A28469" s="4"/>
    </row>
    <row r="28470" spans="1:1" x14ac:dyDescent="0.2">
      <c r="A28470" s="4"/>
    </row>
    <row r="28471" spans="1:1" x14ac:dyDescent="0.2">
      <c r="A28471" s="4"/>
    </row>
    <row r="28472" spans="1:1" x14ac:dyDescent="0.2">
      <c r="A28472" s="4"/>
    </row>
    <row r="28473" spans="1:1" x14ac:dyDescent="0.2">
      <c r="A28473" s="4"/>
    </row>
    <row r="28474" spans="1:1" x14ac:dyDescent="0.2">
      <c r="A28474" s="4"/>
    </row>
    <row r="28475" spans="1:1" x14ac:dyDescent="0.2">
      <c r="A28475" s="4"/>
    </row>
    <row r="28476" spans="1:1" x14ac:dyDescent="0.2">
      <c r="A28476" s="4"/>
    </row>
    <row r="28477" spans="1:1" x14ac:dyDescent="0.2">
      <c r="A28477" s="4"/>
    </row>
    <row r="28478" spans="1:1" x14ac:dyDescent="0.2">
      <c r="A28478" s="4"/>
    </row>
    <row r="28479" spans="1:1" x14ac:dyDescent="0.2">
      <c r="A28479" s="4"/>
    </row>
    <row r="28480" spans="1:1" x14ac:dyDescent="0.2">
      <c r="A28480" s="4"/>
    </row>
    <row r="28481" spans="1:1" x14ac:dyDescent="0.2">
      <c r="A28481" s="4"/>
    </row>
    <row r="28482" spans="1:1" x14ac:dyDescent="0.2">
      <c r="A28482" s="4"/>
    </row>
    <row r="28483" spans="1:1" x14ac:dyDescent="0.2">
      <c r="A28483" s="4"/>
    </row>
    <row r="28484" spans="1:1" x14ac:dyDescent="0.2">
      <c r="A28484" s="4"/>
    </row>
    <row r="28485" spans="1:1" x14ac:dyDescent="0.2">
      <c r="A28485" s="4"/>
    </row>
    <row r="28486" spans="1:1" x14ac:dyDescent="0.2">
      <c r="A28486" s="4"/>
    </row>
    <row r="28487" spans="1:1" x14ac:dyDescent="0.2">
      <c r="A28487" s="4"/>
    </row>
    <row r="28488" spans="1:1" x14ac:dyDescent="0.2">
      <c r="A28488" s="4"/>
    </row>
    <row r="28489" spans="1:1" x14ac:dyDescent="0.2">
      <c r="A28489" s="4"/>
    </row>
    <row r="28490" spans="1:1" x14ac:dyDescent="0.2">
      <c r="A28490" s="4"/>
    </row>
    <row r="28491" spans="1:1" x14ac:dyDescent="0.2">
      <c r="A28491" s="4"/>
    </row>
    <row r="28492" spans="1:1" x14ac:dyDescent="0.2">
      <c r="A28492" s="4"/>
    </row>
    <row r="28493" spans="1:1" x14ac:dyDescent="0.2">
      <c r="A28493" s="4"/>
    </row>
    <row r="28494" spans="1:1" x14ac:dyDescent="0.2">
      <c r="A28494" s="4"/>
    </row>
    <row r="28495" spans="1:1" x14ac:dyDescent="0.2">
      <c r="A28495" s="4"/>
    </row>
    <row r="28496" spans="1:1" x14ac:dyDescent="0.2">
      <c r="A28496" s="4"/>
    </row>
    <row r="28497" spans="1:1" x14ac:dyDescent="0.2">
      <c r="A28497" s="4"/>
    </row>
    <row r="28498" spans="1:1" x14ac:dyDescent="0.2">
      <c r="A28498" s="4"/>
    </row>
    <row r="28499" spans="1:1" x14ac:dyDescent="0.2">
      <c r="A28499" s="4"/>
    </row>
    <row r="28500" spans="1:1" x14ac:dyDescent="0.2">
      <c r="A28500" s="4"/>
    </row>
    <row r="28501" spans="1:1" x14ac:dyDescent="0.2">
      <c r="A28501" s="4"/>
    </row>
    <row r="28502" spans="1:1" x14ac:dyDescent="0.2">
      <c r="A28502" s="4"/>
    </row>
    <row r="28503" spans="1:1" x14ac:dyDescent="0.2">
      <c r="A28503" s="4"/>
    </row>
    <row r="28504" spans="1:1" x14ac:dyDescent="0.2">
      <c r="A28504" s="4"/>
    </row>
    <row r="28505" spans="1:1" x14ac:dyDescent="0.2">
      <c r="A28505" s="4"/>
    </row>
    <row r="28506" spans="1:1" x14ac:dyDescent="0.2">
      <c r="A28506" s="4"/>
    </row>
    <row r="28507" spans="1:1" x14ac:dyDescent="0.2">
      <c r="A28507" s="4"/>
    </row>
    <row r="28508" spans="1:1" x14ac:dyDescent="0.2">
      <c r="A28508" s="4"/>
    </row>
    <row r="28509" spans="1:1" x14ac:dyDescent="0.2">
      <c r="A28509" s="4"/>
    </row>
    <row r="28510" spans="1:1" x14ac:dyDescent="0.2">
      <c r="A28510" s="4"/>
    </row>
    <row r="28511" spans="1:1" x14ac:dyDescent="0.2">
      <c r="A28511" s="4"/>
    </row>
    <row r="28512" spans="1:1" x14ac:dyDescent="0.2">
      <c r="A28512" s="4"/>
    </row>
    <row r="28513" spans="1:1" x14ac:dyDescent="0.2">
      <c r="A28513" s="4"/>
    </row>
    <row r="28514" spans="1:1" x14ac:dyDescent="0.2">
      <c r="A28514" s="4"/>
    </row>
    <row r="28515" spans="1:1" x14ac:dyDescent="0.2">
      <c r="A28515" s="4"/>
    </row>
    <row r="28516" spans="1:1" x14ac:dyDescent="0.2">
      <c r="A28516" s="4"/>
    </row>
    <row r="28517" spans="1:1" x14ac:dyDescent="0.2">
      <c r="A28517" s="4"/>
    </row>
    <row r="28518" spans="1:1" x14ac:dyDescent="0.2">
      <c r="A28518" s="4"/>
    </row>
    <row r="28519" spans="1:1" x14ac:dyDescent="0.2">
      <c r="A28519" s="4"/>
    </row>
    <row r="28520" spans="1:1" x14ac:dyDescent="0.2">
      <c r="A28520" s="4"/>
    </row>
    <row r="28521" spans="1:1" x14ac:dyDescent="0.2">
      <c r="A28521" s="4"/>
    </row>
    <row r="28522" spans="1:1" x14ac:dyDescent="0.2">
      <c r="A28522" s="4"/>
    </row>
    <row r="28523" spans="1:1" x14ac:dyDescent="0.2">
      <c r="A28523" s="4"/>
    </row>
    <row r="28524" spans="1:1" x14ac:dyDescent="0.2">
      <c r="A28524" s="4"/>
    </row>
    <row r="28525" spans="1:1" x14ac:dyDescent="0.2">
      <c r="A28525" s="4"/>
    </row>
    <row r="28526" spans="1:1" x14ac:dyDescent="0.2">
      <c r="A28526" s="4"/>
    </row>
    <row r="28527" spans="1:1" x14ac:dyDescent="0.2">
      <c r="A28527" s="4"/>
    </row>
    <row r="28528" spans="1:1" x14ac:dyDescent="0.2">
      <c r="A28528" s="4"/>
    </row>
    <row r="28529" spans="1:1" x14ac:dyDescent="0.2">
      <c r="A28529" s="4"/>
    </row>
    <row r="28530" spans="1:1" x14ac:dyDescent="0.2">
      <c r="A28530" s="4"/>
    </row>
    <row r="28531" spans="1:1" x14ac:dyDescent="0.2">
      <c r="A28531" s="4"/>
    </row>
    <row r="28532" spans="1:1" x14ac:dyDescent="0.2">
      <c r="A28532" s="4"/>
    </row>
    <row r="28533" spans="1:1" x14ac:dyDescent="0.2">
      <c r="A28533" s="4"/>
    </row>
    <row r="28534" spans="1:1" x14ac:dyDescent="0.2">
      <c r="A28534" s="4"/>
    </row>
    <row r="28535" spans="1:1" x14ac:dyDescent="0.2">
      <c r="A28535" s="4"/>
    </row>
    <row r="28536" spans="1:1" x14ac:dyDescent="0.2">
      <c r="A28536" s="4"/>
    </row>
    <row r="28537" spans="1:1" x14ac:dyDescent="0.2">
      <c r="A28537" s="4"/>
    </row>
    <row r="28538" spans="1:1" x14ac:dyDescent="0.2">
      <c r="A28538" s="4"/>
    </row>
    <row r="28539" spans="1:1" x14ac:dyDescent="0.2">
      <c r="A28539" s="4"/>
    </row>
    <row r="28540" spans="1:1" x14ac:dyDescent="0.2">
      <c r="A28540" s="4"/>
    </row>
    <row r="28541" spans="1:1" x14ac:dyDescent="0.2">
      <c r="A28541" s="4"/>
    </row>
    <row r="28542" spans="1:1" x14ac:dyDescent="0.2">
      <c r="A28542" s="4"/>
    </row>
    <row r="28543" spans="1:1" x14ac:dyDescent="0.2">
      <c r="A28543" s="4"/>
    </row>
    <row r="28544" spans="1:1" x14ac:dyDescent="0.2">
      <c r="A28544" s="4"/>
    </row>
    <row r="28545" spans="1:1" x14ac:dyDescent="0.2">
      <c r="A28545" s="4"/>
    </row>
    <row r="28546" spans="1:1" x14ac:dyDescent="0.2">
      <c r="A28546" s="4"/>
    </row>
    <row r="28547" spans="1:1" x14ac:dyDescent="0.2">
      <c r="A28547" s="4"/>
    </row>
    <row r="28548" spans="1:1" x14ac:dyDescent="0.2">
      <c r="A28548" s="4"/>
    </row>
    <row r="28549" spans="1:1" x14ac:dyDescent="0.2">
      <c r="A28549" s="4"/>
    </row>
    <row r="28550" spans="1:1" x14ac:dyDescent="0.2">
      <c r="A28550" s="4"/>
    </row>
    <row r="28551" spans="1:1" x14ac:dyDescent="0.2">
      <c r="A28551" s="4"/>
    </row>
    <row r="28552" spans="1:1" x14ac:dyDescent="0.2">
      <c r="A28552" s="4"/>
    </row>
    <row r="28553" spans="1:1" x14ac:dyDescent="0.2">
      <c r="A28553" s="4"/>
    </row>
    <row r="28554" spans="1:1" x14ac:dyDescent="0.2">
      <c r="A28554" s="4"/>
    </row>
    <row r="28555" spans="1:1" x14ac:dyDescent="0.2">
      <c r="A28555" s="4"/>
    </row>
    <row r="28556" spans="1:1" x14ac:dyDescent="0.2">
      <c r="A28556" s="4"/>
    </row>
    <row r="28557" spans="1:1" x14ac:dyDescent="0.2">
      <c r="A28557" s="4"/>
    </row>
    <row r="28558" spans="1:1" x14ac:dyDescent="0.2">
      <c r="A28558" s="4"/>
    </row>
    <row r="28559" spans="1:1" x14ac:dyDescent="0.2">
      <c r="A28559" s="4"/>
    </row>
    <row r="28560" spans="1:1" x14ac:dyDescent="0.2">
      <c r="A28560" s="4"/>
    </row>
    <row r="28561" spans="1:1" x14ac:dyDescent="0.2">
      <c r="A28561" s="4"/>
    </row>
    <row r="28562" spans="1:1" x14ac:dyDescent="0.2">
      <c r="A28562" s="4"/>
    </row>
    <row r="28563" spans="1:1" x14ac:dyDescent="0.2">
      <c r="A28563" s="4"/>
    </row>
    <row r="28564" spans="1:1" x14ac:dyDescent="0.2">
      <c r="A28564" s="4"/>
    </row>
    <row r="28565" spans="1:1" x14ac:dyDescent="0.2">
      <c r="A28565" s="4"/>
    </row>
    <row r="28566" spans="1:1" x14ac:dyDescent="0.2">
      <c r="A28566" s="4"/>
    </row>
    <row r="28567" spans="1:1" x14ac:dyDescent="0.2">
      <c r="A28567" s="4"/>
    </row>
    <row r="28568" spans="1:1" x14ac:dyDescent="0.2">
      <c r="A28568" s="4"/>
    </row>
    <row r="28569" spans="1:1" x14ac:dyDescent="0.2">
      <c r="A28569" s="4"/>
    </row>
    <row r="28570" spans="1:1" x14ac:dyDescent="0.2">
      <c r="A28570" s="4"/>
    </row>
    <row r="28571" spans="1:1" x14ac:dyDescent="0.2">
      <c r="A28571" s="4"/>
    </row>
    <row r="28572" spans="1:1" x14ac:dyDescent="0.2">
      <c r="A28572" s="4"/>
    </row>
    <row r="28573" spans="1:1" x14ac:dyDescent="0.2">
      <c r="A28573" s="4"/>
    </row>
    <row r="28574" spans="1:1" x14ac:dyDescent="0.2">
      <c r="A28574" s="4"/>
    </row>
    <row r="28575" spans="1:1" x14ac:dyDescent="0.2">
      <c r="A28575" s="4"/>
    </row>
    <row r="28576" spans="1:1" x14ac:dyDescent="0.2">
      <c r="A28576" s="4"/>
    </row>
    <row r="28577" spans="1:1" x14ac:dyDescent="0.2">
      <c r="A28577" s="4"/>
    </row>
    <row r="28578" spans="1:1" x14ac:dyDescent="0.2">
      <c r="A28578" s="4"/>
    </row>
    <row r="28579" spans="1:1" x14ac:dyDescent="0.2">
      <c r="A28579" s="4"/>
    </row>
    <row r="28580" spans="1:1" x14ac:dyDescent="0.2">
      <c r="A28580" s="4"/>
    </row>
    <row r="28581" spans="1:1" x14ac:dyDescent="0.2">
      <c r="A28581" s="4"/>
    </row>
    <row r="28582" spans="1:1" x14ac:dyDescent="0.2">
      <c r="A28582" s="4"/>
    </row>
    <row r="28583" spans="1:1" x14ac:dyDescent="0.2">
      <c r="A28583" s="4"/>
    </row>
    <row r="28584" spans="1:1" x14ac:dyDescent="0.2">
      <c r="A28584" s="4"/>
    </row>
    <row r="28585" spans="1:1" x14ac:dyDescent="0.2">
      <c r="A28585" s="4"/>
    </row>
    <row r="28586" spans="1:1" x14ac:dyDescent="0.2">
      <c r="A28586" s="4"/>
    </row>
    <row r="28587" spans="1:1" x14ac:dyDescent="0.2">
      <c r="A28587" s="4"/>
    </row>
    <row r="28588" spans="1:1" x14ac:dyDescent="0.2">
      <c r="A28588" s="4"/>
    </row>
    <row r="28589" spans="1:1" x14ac:dyDescent="0.2">
      <c r="A28589" s="4"/>
    </row>
    <row r="28590" spans="1:1" x14ac:dyDescent="0.2">
      <c r="A28590" s="4"/>
    </row>
    <row r="28591" spans="1:1" x14ac:dyDescent="0.2">
      <c r="A28591" s="4"/>
    </row>
    <row r="28592" spans="1:1" x14ac:dyDescent="0.2">
      <c r="A28592" s="4"/>
    </row>
    <row r="28593" spans="1:1" x14ac:dyDescent="0.2">
      <c r="A28593" s="4"/>
    </row>
    <row r="28594" spans="1:1" x14ac:dyDescent="0.2">
      <c r="A28594" s="4"/>
    </row>
    <row r="28595" spans="1:1" x14ac:dyDescent="0.2">
      <c r="A28595" s="4"/>
    </row>
    <row r="28596" spans="1:1" x14ac:dyDescent="0.2">
      <c r="A28596" s="4"/>
    </row>
    <row r="28597" spans="1:1" x14ac:dyDescent="0.2">
      <c r="A28597" s="4"/>
    </row>
    <row r="28598" spans="1:1" x14ac:dyDescent="0.2">
      <c r="A28598" s="4"/>
    </row>
    <row r="28599" spans="1:1" x14ac:dyDescent="0.2">
      <c r="A28599" s="4"/>
    </row>
    <row r="28600" spans="1:1" x14ac:dyDescent="0.2">
      <c r="A28600" s="4"/>
    </row>
    <row r="28601" spans="1:1" x14ac:dyDescent="0.2">
      <c r="A28601" s="4"/>
    </row>
    <row r="28602" spans="1:1" x14ac:dyDescent="0.2">
      <c r="A28602" s="4"/>
    </row>
    <row r="28603" spans="1:1" x14ac:dyDescent="0.2">
      <c r="A28603" s="4"/>
    </row>
    <row r="28604" spans="1:1" x14ac:dyDescent="0.2">
      <c r="A28604" s="4"/>
    </row>
    <row r="28605" spans="1:1" x14ac:dyDescent="0.2">
      <c r="A28605" s="4"/>
    </row>
    <row r="28606" spans="1:1" x14ac:dyDescent="0.2">
      <c r="A28606" s="4"/>
    </row>
    <row r="28607" spans="1:1" x14ac:dyDescent="0.2">
      <c r="A28607" s="4"/>
    </row>
    <row r="28608" spans="1:1" x14ac:dyDescent="0.2">
      <c r="A28608" s="4"/>
    </row>
    <row r="28609" spans="1:1" x14ac:dyDescent="0.2">
      <c r="A28609" s="4"/>
    </row>
    <row r="28610" spans="1:1" x14ac:dyDescent="0.2">
      <c r="A28610" s="4"/>
    </row>
    <row r="28611" spans="1:1" x14ac:dyDescent="0.2">
      <c r="A28611" s="4"/>
    </row>
    <row r="28612" spans="1:1" x14ac:dyDescent="0.2">
      <c r="A28612" s="4"/>
    </row>
    <row r="28613" spans="1:1" x14ac:dyDescent="0.2">
      <c r="A28613" s="4"/>
    </row>
    <row r="28614" spans="1:1" x14ac:dyDescent="0.2">
      <c r="A28614" s="4"/>
    </row>
    <row r="28615" spans="1:1" x14ac:dyDescent="0.2">
      <c r="A28615" s="4"/>
    </row>
    <row r="28616" spans="1:1" x14ac:dyDescent="0.2">
      <c r="A28616" s="4"/>
    </row>
    <row r="28617" spans="1:1" x14ac:dyDescent="0.2">
      <c r="A28617" s="4"/>
    </row>
    <row r="28618" spans="1:1" x14ac:dyDescent="0.2">
      <c r="A28618" s="4"/>
    </row>
    <row r="28619" spans="1:1" x14ac:dyDescent="0.2">
      <c r="A28619" s="4"/>
    </row>
    <row r="28620" spans="1:1" x14ac:dyDescent="0.2">
      <c r="A28620" s="4"/>
    </row>
    <row r="28621" spans="1:1" x14ac:dyDescent="0.2">
      <c r="A28621" s="4"/>
    </row>
    <row r="28622" spans="1:1" x14ac:dyDescent="0.2">
      <c r="A28622" s="4"/>
    </row>
    <row r="28623" spans="1:1" x14ac:dyDescent="0.2">
      <c r="A28623" s="4"/>
    </row>
    <row r="28624" spans="1:1" x14ac:dyDescent="0.2">
      <c r="A28624" s="4"/>
    </row>
    <row r="28625" spans="1:1" x14ac:dyDescent="0.2">
      <c r="A28625" s="4"/>
    </row>
    <row r="28626" spans="1:1" x14ac:dyDescent="0.2">
      <c r="A28626" s="4"/>
    </row>
    <row r="28627" spans="1:1" x14ac:dyDescent="0.2">
      <c r="A28627" s="4"/>
    </row>
    <row r="28628" spans="1:1" x14ac:dyDescent="0.2">
      <c r="A28628" s="4"/>
    </row>
    <row r="28629" spans="1:1" x14ac:dyDescent="0.2">
      <c r="A28629" s="4"/>
    </row>
    <row r="28630" spans="1:1" x14ac:dyDescent="0.2">
      <c r="A28630" s="4"/>
    </row>
    <row r="28631" spans="1:1" x14ac:dyDescent="0.2">
      <c r="A28631" s="4"/>
    </row>
    <row r="28632" spans="1:1" x14ac:dyDescent="0.2">
      <c r="A28632" s="4"/>
    </row>
    <row r="28633" spans="1:1" x14ac:dyDescent="0.2">
      <c r="A28633" s="4"/>
    </row>
    <row r="28634" spans="1:1" x14ac:dyDescent="0.2">
      <c r="A28634" s="4"/>
    </row>
    <row r="28635" spans="1:1" x14ac:dyDescent="0.2">
      <c r="A28635" s="4"/>
    </row>
    <row r="28636" spans="1:1" x14ac:dyDescent="0.2">
      <c r="A28636" s="4"/>
    </row>
    <row r="28637" spans="1:1" x14ac:dyDescent="0.2">
      <c r="A28637" s="4"/>
    </row>
    <row r="28638" spans="1:1" x14ac:dyDescent="0.2">
      <c r="A28638" s="4"/>
    </row>
    <row r="28639" spans="1:1" x14ac:dyDescent="0.2">
      <c r="A28639" s="4"/>
    </row>
    <row r="28640" spans="1:1" x14ac:dyDescent="0.2">
      <c r="A28640" s="4"/>
    </row>
    <row r="28641" spans="1:1" x14ac:dyDescent="0.2">
      <c r="A28641" s="4"/>
    </row>
    <row r="28642" spans="1:1" x14ac:dyDescent="0.2">
      <c r="A28642" s="4"/>
    </row>
    <row r="28643" spans="1:1" x14ac:dyDescent="0.2">
      <c r="A28643" s="4"/>
    </row>
    <row r="28644" spans="1:1" x14ac:dyDescent="0.2">
      <c r="A28644" s="4"/>
    </row>
    <row r="28645" spans="1:1" x14ac:dyDescent="0.2">
      <c r="A28645" s="4"/>
    </row>
    <row r="28646" spans="1:1" x14ac:dyDescent="0.2">
      <c r="A28646" s="4"/>
    </row>
    <row r="28647" spans="1:1" x14ac:dyDescent="0.2">
      <c r="A28647" s="4"/>
    </row>
    <row r="28648" spans="1:1" x14ac:dyDescent="0.2">
      <c r="A28648" s="4"/>
    </row>
    <row r="28649" spans="1:1" x14ac:dyDescent="0.2">
      <c r="A28649" s="4"/>
    </row>
    <row r="28650" spans="1:1" x14ac:dyDescent="0.2">
      <c r="A28650" s="4"/>
    </row>
    <row r="28651" spans="1:1" x14ac:dyDescent="0.2">
      <c r="A28651" s="4"/>
    </row>
    <row r="28652" spans="1:1" x14ac:dyDescent="0.2">
      <c r="A28652" s="4"/>
    </row>
    <row r="28653" spans="1:1" x14ac:dyDescent="0.2">
      <c r="A28653" s="4"/>
    </row>
    <row r="28654" spans="1:1" x14ac:dyDescent="0.2">
      <c r="A28654" s="4"/>
    </row>
    <row r="28655" spans="1:1" x14ac:dyDescent="0.2">
      <c r="A28655" s="4"/>
    </row>
    <row r="28656" spans="1:1" x14ac:dyDescent="0.2">
      <c r="A28656" s="4"/>
    </row>
    <row r="28657" spans="1:1" x14ac:dyDescent="0.2">
      <c r="A28657" s="4"/>
    </row>
    <row r="28658" spans="1:1" x14ac:dyDescent="0.2">
      <c r="A28658" s="4"/>
    </row>
    <row r="28659" spans="1:1" x14ac:dyDescent="0.2">
      <c r="A28659" s="4"/>
    </row>
    <row r="28660" spans="1:1" x14ac:dyDescent="0.2">
      <c r="A28660" s="4"/>
    </row>
    <row r="28661" spans="1:1" x14ac:dyDescent="0.2">
      <c r="A28661" s="4"/>
    </row>
    <row r="28662" spans="1:1" x14ac:dyDescent="0.2">
      <c r="A28662" s="4"/>
    </row>
    <row r="28663" spans="1:1" x14ac:dyDescent="0.2">
      <c r="A28663" s="4"/>
    </row>
    <row r="28664" spans="1:1" x14ac:dyDescent="0.2">
      <c r="A28664" s="4"/>
    </row>
    <row r="28665" spans="1:1" x14ac:dyDescent="0.2">
      <c r="A28665" s="4"/>
    </row>
    <row r="28666" spans="1:1" x14ac:dyDescent="0.2">
      <c r="A28666" s="4"/>
    </row>
    <row r="28667" spans="1:1" x14ac:dyDescent="0.2">
      <c r="A28667" s="4"/>
    </row>
    <row r="28668" spans="1:1" x14ac:dyDescent="0.2">
      <c r="A28668" s="4"/>
    </row>
    <row r="28669" spans="1:1" x14ac:dyDescent="0.2">
      <c r="A28669" s="4"/>
    </row>
    <row r="28670" spans="1:1" x14ac:dyDescent="0.2">
      <c r="A28670" s="4"/>
    </row>
    <row r="28671" spans="1:1" x14ac:dyDescent="0.2">
      <c r="A28671" s="4"/>
    </row>
    <row r="28672" spans="1:1" x14ac:dyDescent="0.2">
      <c r="A28672" s="4"/>
    </row>
    <row r="28673" spans="1:1" x14ac:dyDescent="0.2">
      <c r="A28673" s="4"/>
    </row>
    <row r="28674" spans="1:1" x14ac:dyDescent="0.2">
      <c r="A28674" s="4"/>
    </row>
    <row r="28675" spans="1:1" x14ac:dyDescent="0.2">
      <c r="A28675" s="4"/>
    </row>
    <row r="28676" spans="1:1" x14ac:dyDescent="0.2">
      <c r="A28676" s="4"/>
    </row>
    <row r="28677" spans="1:1" x14ac:dyDescent="0.2">
      <c r="A28677" s="4"/>
    </row>
    <row r="28678" spans="1:1" x14ac:dyDescent="0.2">
      <c r="A28678" s="4"/>
    </row>
    <row r="28679" spans="1:1" x14ac:dyDescent="0.2">
      <c r="A28679" s="4"/>
    </row>
    <row r="28680" spans="1:1" x14ac:dyDescent="0.2">
      <c r="A28680" s="4"/>
    </row>
    <row r="28681" spans="1:1" x14ac:dyDescent="0.2">
      <c r="A28681" s="4"/>
    </row>
    <row r="28682" spans="1:1" x14ac:dyDescent="0.2">
      <c r="A28682" s="4"/>
    </row>
    <row r="28683" spans="1:1" x14ac:dyDescent="0.2">
      <c r="A28683" s="4"/>
    </row>
    <row r="28684" spans="1:1" x14ac:dyDescent="0.2">
      <c r="A28684" s="4"/>
    </row>
    <row r="28685" spans="1:1" x14ac:dyDescent="0.2">
      <c r="A28685" s="4"/>
    </row>
    <row r="28686" spans="1:1" x14ac:dyDescent="0.2">
      <c r="A28686" s="4"/>
    </row>
    <row r="28687" spans="1:1" x14ac:dyDescent="0.2">
      <c r="A28687" s="4"/>
    </row>
    <row r="28688" spans="1:1" x14ac:dyDescent="0.2">
      <c r="A28688" s="4"/>
    </row>
    <row r="28689" spans="1:1" x14ac:dyDescent="0.2">
      <c r="A28689" s="4"/>
    </row>
    <row r="28690" spans="1:1" x14ac:dyDescent="0.2">
      <c r="A28690" s="4"/>
    </row>
    <row r="28691" spans="1:1" x14ac:dyDescent="0.2">
      <c r="A28691" s="4"/>
    </row>
    <row r="28692" spans="1:1" x14ac:dyDescent="0.2">
      <c r="A28692" s="4"/>
    </row>
    <row r="28693" spans="1:1" x14ac:dyDescent="0.2">
      <c r="A28693" s="4"/>
    </row>
    <row r="28694" spans="1:1" x14ac:dyDescent="0.2">
      <c r="A28694" s="4"/>
    </row>
    <row r="28695" spans="1:1" x14ac:dyDescent="0.2">
      <c r="A28695" s="4"/>
    </row>
    <row r="28696" spans="1:1" x14ac:dyDescent="0.2">
      <c r="A28696" s="4"/>
    </row>
    <row r="28697" spans="1:1" x14ac:dyDescent="0.2">
      <c r="A28697" s="4"/>
    </row>
    <row r="28698" spans="1:1" x14ac:dyDescent="0.2">
      <c r="A28698" s="4"/>
    </row>
    <row r="28699" spans="1:1" x14ac:dyDescent="0.2">
      <c r="A28699" s="4"/>
    </row>
    <row r="28700" spans="1:1" x14ac:dyDescent="0.2">
      <c r="A28700" s="4"/>
    </row>
    <row r="28701" spans="1:1" x14ac:dyDescent="0.2">
      <c r="A28701" s="4"/>
    </row>
    <row r="28702" spans="1:1" x14ac:dyDescent="0.2">
      <c r="A28702" s="4"/>
    </row>
    <row r="28703" spans="1:1" x14ac:dyDescent="0.2">
      <c r="A28703" s="4"/>
    </row>
    <row r="28704" spans="1:1" x14ac:dyDescent="0.2">
      <c r="A28704" s="4"/>
    </row>
    <row r="28705" spans="1:1" x14ac:dyDescent="0.2">
      <c r="A28705" s="4"/>
    </row>
    <row r="28706" spans="1:1" x14ac:dyDescent="0.2">
      <c r="A28706" s="4"/>
    </row>
    <row r="28707" spans="1:1" x14ac:dyDescent="0.2">
      <c r="A28707" s="4"/>
    </row>
    <row r="28708" spans="1:1" x14ac:dyDescent="0.2">
      <c r="A28708" s="4"/>
    </row>
    <row r="28709" spans="1:1" x14ac:dyDescent="0.2">
      <c r="A28709" s="4"/>
    </row>
    <row r="28710" spans="1:1" x14ac:dyDescent="0.2">
      <c r="A28710" s="4"/>
    </row>
    <row r="28711" spans="1:1" x14ac:dyDescent="0.2">
      <c r="A28711" s="4"/>
    </row>
    <row r="28712" spans="1:1" x14ac:dyDescent="0.2">
      <c r="A28712" s="4"/>
    </row>
    <row r="28713" spans="1:1" x14ac:dyDescent="0.2">
      <c r="A28713" s="4"/>
    </row>
    <row r="28714" spans="1:1" x14ac:dyDescent="0.2">
      <c r="A28714" s="4"/>
    </row>
    <row r="28715" spans="1:1" x14ac:dyDescent="0.2">
      <c r="A28715" s="4"/>
    </row>
    <row r="28716" spans="1:1" x14ac:dyDescent="0.2">
      <c r="A28716" s="4"/>
    </row>
    <row r="28717" spans="1:1" x14ac:dyDescent="0.2">
      <c r="A28717" s="4"/>
    </row>
    <row r="28718" spans="1:1" x14ac:dyDescent="0.2">
      <c r="A28718" s="4"/>
    </row>
    <row r="28719" spans="1:1" x14ac:dyDescent="0.2">
      <c r="A28719" s="4"/>
    </row>
    <row r="28720" spans="1:1" x14ac:dyDescent="0.2">
      <c r="A28720" s="4"/>
    </row>
    <row r="28721" spans="1:1" x14ac:dyDescent="0.2">
      <c r="A28721" s="4"/>
    </row>
    <row r="28722" spans="1:1" x14ac:dyDescent="0.2">
      <c r="A28722" s="4"/>
    </row>
    <row r="28723" spans="1:1" x14ac:dyDescent="0.2">
      <c r="A28723" s="4"/>
    </row>
    <row r="28724" spans="1:1" x14ac:dyDescent="0.2">
      <c r="A28724" s="4"/>
    </row>
    <row r="28725" spans="1:1" x14ac:dyDescent="0.2">
      <c r="A28725" s="4"/>
    </row>
    <row r="28726" spans="1:1" x14ac:dyDescent="0.2">
      <c r="A28726" s="4"/>
    </row>
    <row r="28727" spans="1:1" x14ac:dyDescent="0.2">
      <c r="A28727" s="4"/>
    </row>
    <row r="28728" spans="1:1" x14ac:dyDescent="0.2">
      <c r="A28728" s="4"/>
    </row>
    <row r="28729" spans="1:1" x14ac:dyDescent="0.2">
      <c r="A28729" s="4"/>
    </row>
    <row r="28730" spans="1:1" x14ac:dyDescent="0.2">
      <c r="A28730" s="4"/>
    </row>
    <row r="28731" spans="1:1" x14ac:dyDescent="0.2">
      <c r="A28731" s="4"/>
    </row>
    <row r="28732" spans="1:1" x14ac:dyDescent="0.2">
      <c r="A28732" s="4"/>
    </row>
    <row r="28733" spans="1:1" x14ac:dyDescent="0.2">
      <c r="A28733" s="4"/>
    </row>
    <row r="28734" spans="1:1" x14ac:dyDescent="0.2">
      <c r="A28734" s="4"/>
    </row>
    <row r="28735" spans="1:1" x14ac:dyDescent="0.2">
      <c r="A28735" s="4"/>
    </row>
    <row r="28736" spans="1:1" x14ac:dyDescent="0.2">
      <c r="A28736" s="4"/>
    </row>
    <row r="28737" spans="1:1" x14ac:dyDescent="0.2">
      <c r="A28737" s="4"/>
    </row>
    <row r="28738" spans="1:1" x14ac:dyDescent="0.2">
      <c r="A28738" s="4"/>
    </row>
    <row r="28739" spans="1:1" x14ac:dyDescent="0.2">
      <c r="A28739" s="4"/>
    </row>
    <row r="28740" spans="1:1" x14ac:dyDescent="0.2">
      <c r="A28740" s="4"/>
    </row>
    <row r="28741" spans="1:1" x14ac:dyDescent="0.2">
      <c r="A28741" s="4"/>
    </row>
    <row r="28742" spans="1:1" x14ac:dyDescent="0.2">
      <c r="A28742" s="4"/>
    </row>
    <row r="28743" spans="1:1" x14ac:dyDescent="0.2">
      <c r="A28743" s="4"/>
    </row>
    <row r="28744" spans="1:1" x14ac:dyDescent="0.2">
      <c r="A28744" s="4"/>
    </row>
    <row r="28745" spans="1:1" x14ac:dyDescent="0.2">
      <c r="A28745" s="4"/>
    </row>
    <row r="28746" spans="1:1" x14ac:dyDescent="0.2">
      <c r="A28746" s="4"/>
    </row>
    <row r="28747" spans="1:1" x14ac:dyDescent="0.2">
      <c r="A28747" s="4"/>
    </row>
    <row r="28748" spans="1:1" x14ac:dyDescent="0.2">
      <c r="A28748" s="4"/>
    </row>
    <row r="28749" spans="1:1" x14ac:dyDescent="0.2">
      <c r="A28749" s="4"/>
    </row>
    <row r="28750" spans="1:1" x14ac:dyDescent="0.2">
      <c r="A28750" s="4"/>
    </row>
    <row r="28751" spans="1:1" x14ac:dyDescent="0.2">
      <c r="A28751" s="4"/>
    </row>
    <row r="28752" spans="1:1" x14ac:dyDescent="0.2">
      <c r="A28752" s="4"/>
    </row>
    <row r="28753" spans="1:1" x14ac:dyDescent="0.2">
      <c r="A28753" s="4"/>
    </row>
    <row r="28754" spans="1:1" x14ac:dyDescent="0.2">
      <c r="A28754" s="4"/>
    </row>
    <row r="28755" spans="1:1" x14ac:dyDescent="0.2">
      <c r="A28755" s="4"/>
    </row>
    <row r="28756" spans="1:1" x14ac:dyDescent="0.2">
      <c r="A28756" s="4"/>
    </row>
    <row r="28757" spans="1:1" x14ac:dyDescent="0.2">
      <c r="A28757" s="4"/>
    </row>
    <row r="28758" spans="1:1" x14ac:dyDescent="0.2">
      <c r="A28758" s="4"/>
    </row>
    <row r="28759" spans="1:1" x14ac:dyDescent="0.2">
      <c r="A28759" s="4"/>
    </row>
    <row r="28760" spans="1:1" x14ac:dyDescent="0.2">
      <c r="A28760" s="4"/>
    </row>
    <row r="28761" spans="1:1" x14ac:dyDescent="0.2">
      <c r="A28761" s="4"/>
    </row>
    <row r="28762" spans="1:1" x14ac:dyDescent="0.2">
      <c r="A28762" s="4"/>
    </row>
    <row r="28763" spans="1:1" x14ac:dyDescent="0.2">
      <c r="A28763" s="4"/>
    </row>
    <row r="28764" spans="1:1" x14ac:dyDescent="0.2">
      <c r="A28764" s="4"/>
    </row>
    <row r="28765" spans="1:1" x14ac:dyDescent="0.2">
      <c r="A28765" s="4"/>
    </row>
    <row r="28766" spans="1:1" x14ac:dyDescent="0.2">
      <c r="A28766" s="4"/>
    </row>
    <row r="28767" spans="1:1" x14ac:dyDescent="0.2">
      <c r="A28767" s="4"/>
    </row>
    <row r="28768" spans="1:1" x14ac:dyDescent="0.2">
      <c r="A28768" s="4"/>
    </row>
    <row r="28769" spans="1:1" x14ac:dyDescent="0.2">
      <c r="A28769" s="4"/>
    </row>
    <row r="28770" spans="1:1" x14ac:dyDescent="0.2">
      <c r="A28770" s="4"/>
    </row>
    <row r="28771" spans="1:1" x14ac:dyDescent="0.2">
      <c r="A28771" s="4"/>
    </row>
    <row r="28772" spans="1:1" x14ac:dyDescent="0.2">
      <c r="A28772" s="4"/>
    </row>
    <row r="28773" spans="1:1" x14ac:dyDescent="0.2">
      <c r="A28773" s="4"/>
    </row>
    <row r="28774" spans="1:1" x14ac:dyDescent="0.2">
      <c r="A28774" s="4"/>
    </row>
    <row r="28775" spans="1:1" x14ac:dyDescent="0.2">
      <c r="A28775" s="4"/>
    </row>
    <row r="28776" spans="1:1" x14ac:dyDescent="0.2">
      <c r="A28776" s="4"/>
    </row>
    <row r="28777" spans="1:1" x14ac:dyDescent="0.2">
      <c r="A28777" s="4"/>
    </row>
    <row r="28778" spans="1:1" x14ac:dyDescent="0.2">
      <c r="A28778" s="4"/>
    </row>
    <row r="28779" spans="1:1" x14ac:dyDescent="0.2">
      <c r="A28779" s="4"/>
    </row>
    <row r="28780" spans="1:1" x14ac:dyDescent="0.2">
      <c r="A28780" s="4"/>
    </row>
    <row r="28781" spans="1:1" x14ac:dyDescent="0.2">
      <c r="A28781" s="4"/>
    </row>
    <row r="28782" spans="1:1" x14ac:dyDescent="0.2">
      <c r="A28782" s="4"/>
    </row>
    <row r="28783" spans="1:1" x14ac:dyDescent="0.2">
      <c r="A28783" s="4"/>
    </row>
    <row r="28784" spans="1:1" x14ac:dyDescent="0.2">
      <c r="A28784" s="4"/>
    </row>
    <row r="28785" spans="1:1" x14ac:dyDescent="0.2">
      <c r="A28785" s="4"/>
    </row>
    <row r="28786" spans="1:1" x14ac:dyDescent="0.2">
      <c r="A28786" s="4"/>
    </row>
    <row r="28787" spans="1:1" x14ac:dyDescent="0.2">
      <c r="A28787" s="4"/>
    </row>
    <row r="28788" spans="1:1" x14ac:dyDescent="0.2">
      <c r="A28788" s="4"/>
    </row>
    <row r="28789" spans="1:1" x14ac:dyDescent="0.2">
      <c r="A28789" s="4"/>
    </row>
    <row r="28790" spans="1:1" x14ac:dyDescent="0.2">
      <c r="A28790" s="4"/>
    </row>
    <row r="28791" spans="1:1" x14ac:dyDescent="0.2">
      <c r="A28791" s="4"/>
    </row>
    <row r="28792" spans="1:1" x14ac:dyDescent="0.2">
      <c r="A28792" s="4"/>
    </row>
    <row r="28793" spans="1:1" x14ac:dyDescent="0.2">
      <c r="A28793" s="4"/>
    </row>
    <row r="28794" spans="1:1" x14ac:dyDescent="0.2">
      <c r="A28794" s="4"/>
    </row>
    <row r="28795" spans="1:1" x14ac:dyDescent="0.2">
      <c r="A28795" s="4"/>
    </row>
    <row r="28796" spans="1:1" x14ac:dyDescent="0.2">
      <c r="A28796" s="4"/>
    </row>
    <row r="28797" spans="1:1" x14ac:dyDescent="0.2">
      <c r="A28797" s="4"/>
    </row>
    <row r="28798" spans="1:1" x14ac:dyDescent="0.2">
      <c r="A28798" s="4"/>
    </row>
    <row r="28799" spans="1:1" x14ac:dyDescent="0.2">
      <c r="A28799" s="4"/>
    </row>
    <row r="28800" spans="1:1" x14ac:dyDescent="0.2">
      <c r="A28800" s="4"/>
    </row>
    <row r="28801" spans="1:1" x14ac:dyDescent="0.2">
      <c r="A28801" s="4"/>
    </row>
    <row r="28802" spans="1:1" x14ac:dyDescent="0.2">
      <c r="A28802" s="4"/>
    </row>
    <row r="28803" spans="1:1" x14ac:dyDescent="0.2">
      <c r="A28803" s="4"/>
    </row>
    <row r="28804" spans="1:1" x14ac:dyDescent="0.2">
      <c r="A28804" s="4"/>
    </row>
    <row r="28805" spans="1:1" x14ac:dyDescent="0.2">
      <c r="A28805" s="4"/>
    </row>
    <row r="28806" spans="1:1" x14ac:dyDescent="0.2">
      <c r="A28806" s="4"/>
    </row>
    <row r="28807" spans="1:1" x14ac:dyDescent="0.2">
      <c r="A28807" s="4"/>
    </row>
    <row r="28808" spans="1:1" x14ac:dyDescent="0.2">
      <c r="A28808" s="4"/>
    </row>
    <row r="28809" spans="1:1" x14ac:dyDescent="0.2">
      <c r="A28809" s="4"/>
    </row>
    <row r="28810" spans="1:1" x14ac:dyDescent="0.2">
      <c r="A28810" s="4"/>
    </row>
    <row r="28811" spans="1:1" x14ac:dyDescent="0.2">
      <c r="A28811" s="4"/>
    </row>
    <row r="28812" spans="1:1" x14ac:dyDescent="0.2">
      <c r="A28812" s="4"/>
    </row>
    <row r="28813" spans="1:1" x14ac:dyDescent="0.2">
      <c r="A28813" s="4"/>
    </row>
    <row r="28814" spans="1:1" x14ac:dyDescent="0.2">
      <c r="A28814" s="4"/>
    </row>
    <row r="28815" spans="1:1" x14ac:dyDescent="0.2">
      <c r="A28815" s="4"/>
    </row>
    <row r="28816" spans="1:1" x14ac:dyDescent="0.2">
      <c r="A28816" s="4"/>
    </row>
    <row r="28817" spans="1:1" x14ac:dyDescent="0.2">
      <c r="A28817" s="4"/>
    </row>
    <row r="28818" spans="1:1" x14ac:dyDescent="0.2">
      <c r="A28818" s="4"/>
    </row>
    <row r="28819" spans="1:1" x14ac:dyDescent="0.2">
      <c r="A28819" s="4"/>
    </row>
    <row r="28820" spans="1:1" x14ac:dyDescent="0.2">
      <c r="A28820" s="4"/>
    </row>
    <row r="28821" spans="1:1" x14ac:dyDescent="0.2">
      <c r="A28821" s="4"/>
    </row>
    <row r="28822" spans="1:1" x14ac:dyDescent="0.2">
      <c r="A28822" s="4"/>
    </row>
    <row r="28823" spans="1:1" x14ac:dyDescent="0.2">
      <c r="A28823" s="4"/>
    </row>
    <row r="28824" spans="1:1" x14ac:dyDescent="0.2">
      <c r="A28824" s="4"/>
    </row>
    <row r="28825" spans="1:1" x14ac:dyDescent="0.2">
      <c r="A28825" s="4"/>
    </row>
    <row r="28826" spans="1:1" x14ac:dyDescent="0.2">
      <c r="A28826" s="4"/>
    </row>
    <row r="28827" spans="1:1" x14ac:dyDescent="0.2">
      <c r="A28827" s="4"/>
    </row>
    <row r="28828" spans="1:1" x14ac:dyDescent="0.2">
      <c r="A28828" s="4"/>
    </row>
    <row r="28829" spans="1:1" x14ac:dyDescent="0.2">
      <c r="A28829" s="4"/>
    </row>
    <row r="28830" spans="1:1" x14ac:dyDescent="0.2">
      <c r="A28830" s="4"/>
    </row>
    <row r="28831" spans="1:1" x14ac:dyDescent="0.2">
      <c r="A28831" s="4"/>
    </row>
    <row r="28832" spans="1:1" x14ac:dyDescent="0.2">
      <c r="A28832" s="4"/>
    </row>
    <row r="28833" spans="1:1" x14ac:dyDescent="0.2">
      <c r="A28833" s="4"/>
    </row>
    <row r="28834" spans="1:1" x14ac:dyDescent="0.2">
      <c r="A28834" s="4"/>
    </row>
    <row r="28835" spans="1:1" x14ac:dyDescent="0.2">
      <c r="A28835" s="4"/>
    </row>
    <row r="28836" spans="1:1" x14ac:dyDescent="0.2">
      <c r="A28836" s="4"/>
    </row>
    <row r="28837" spans="1:1" x14ac:dyDescent="0.2">
      <c r="A28837" s="4"/>
    </row>
    <row r="28838" spans="1:1" x14ac:dyDescent="0.2">
      <c r="A28838" s="4"/>
    </row>
    <row r="28839" spans="1:1" x14ac:dyDescent="0.2">
      <c r="A28839" s="4"/>
    </row>
    <row r="28840" spans="1:1" x14ac:dyDescent="0.2">
      <c r="A28840" s="4"/>
    </row>
    <row r="28841" spans="1:1" x14ac:dyDescent="0.2">
      <c r="A28841" s="4"/>
    </row>
    <row r="28842" spans="1:1" x14ac:dyDescent="0.2">
      <c r="A28842" s="4"/>
    </row>
    <row r="28843" spans="1:1" x14ac:dyDescent="0.2">
      <c r="A28843" s="4"/>
    </row>
    <row r="28844" spans="1:1" x14ac:dyDescent="0.2">
      <c r="A28844" s="4"/>
    </row>
    <row r="28845" spans="1:1" x14ac:dyDescent="0.2">
      <c r="A28845" s="4"/>
    </row>
    <row r="28846" spans="1:1" x14ac:dyDescent="0.2">
      <c r="A28846" s="4"/>
    </row>
    <row r="28847" spans="1:1" x14ac:dyDescent="0.2">
      <c r="A28847" s="4"/>
    </row>
    <row r="28848" spans="1:1" x14ac:dyDescent="0.2">
      <c r="A28848" s="4"/>
    </row>
    <row r="28849" spans="1:1" x14ac:dyDescent="0.2">
      <c r="A28849" s="4"/>
    </row>
    <row r="28850" spans="1:1" x14ac:dyDescent="0.2">
      <c r="A28850" s="4"/>
    </row>
    <row r="28851" spans="1:1" x14ac:dyDescent="0.2">
      <c r="A28851" s="4"/>
    </row>
    <row r="28852" spans="1:1" x14ac:dyDescent="0.2">
      <c r="A28852" s="4"/>
    </row>
    <row r="28853" spans="1:1" x14ac:dyDescent="0.2">
      <c r="A28853" s="4"/>
    </row>
    <row r="28854" spans="1:1" x14ac:dyDescent="0.2">
      <c r="A28854" s="4"/>
    </row>
    <row r="28855" spans="1:1" x14ac:dyDescent="0.2">
      <c r="A28855" s="4"/>
    </row>
    <row r="28856" spans="1:1" x14ac:dyDescent="0.2">
      <c r="A28856" s="4"/>
    </row>
    <row r="28857" spans="1:1" x14ac:dyDescent="0.2">
      <c r="A28857" s="4"/>
    </row>
    <row r="28858" spans="1:1" x14ac:dyDescent="0.2">
      <c r="A28858" s="4"/>
    </row>
    <row r="28859" spans="1:1" x14ac:dyDescent="0.2">
      <c r="A28859" s="4"/>
    </row>
    <row r="28860" spans="1:1" x14ac:dyDescent="0.2">
      <c r="A28860" s="4"/>
    </row>
    <row r="28861" spans="1:1" x14ac:dyDescent="0.2">
      <c r="A28861" s="4"/>
    </row>
    <row r="28862" spans="1:1" x14ac:dyDescent="0.2">
      <c r="A28862" s="4"/>
    </row>
    <row r="28863" spans="1:1" x14ac:dyDescent="0.2">
      <c r="A28863" s="4"/>
    </row>
    <row r="28864" spans="1:1" x14ac:dyDescent="0.2">
      <c r="A28864" s="4"/>
    </row>
    <row r="28865" spans="1:1" x14ac:dyDescent="0.2">
      <c r="A28865" s="4"/>
    </row>
    <row r="28866" spans="1:1" x14ac:dyDescent="0.2">
      <c r="A28866" s="4"/>
    </row>
    <row r="28867" spans="1:1" x14ac:dyDescent="0.2">
      <c r="A28867" s="4"/>
    </row>
    <row r="28868" spans="1:1" x14ac:dyDescent="0.2">
      <c r="A28868" s="4"/>
    </row>
    <row r="28869" spans="1:1" x14ac:dyDescent="0.2">
      <c r="A28869" s="4"/>
    </row>
    <row r="28870" spans="1:1" x14ac:dyDescent="0.2">
      <c r="A28870" s="4"/>
    </row>
    <row r="28871" spans="1:1" x14ac:dyDescent="0.2">
      <c r="A28871" s="4"/>
    </row>
    <row r="28872" spans="1:1" x14ac:dyDescent="0.2">
      <c r="A28872" s="4"/>
    </row>
    <row r="28873" spans="1:1" x14ac:dyDescent="0.2">
      <c r="A28873" s="4"/>
    </row>
    <row r="28874" spans="1:1" x14ac:dyDescent="0.2">
      <c r="A28874" s="4"/>
    </row>
    <row r="28875" spans="1:1" x14ac:dyDescent="0.2">
      <c r="A28875" s="4"/>
    </row>
    <row r="28876" spans="1:1" x14ac:dyDescent="0.2">
      <c r="A28876" s="4"/>
    </row>
    <row r="28877" spans="1:1" x14ac:dyDescent="0.2">
      <c r="A28877" s="4"/>
    </row>
    <row r="28878" spans="1:1" x14ac:dyDescent="0.2">
      <c r="A28878" s="4"/>
    </row>
    <row r="28879" spans="1:1" x14ac:dyDescent="0.2">
      <c r="A28879" s="4"/>
    </row>
    <row r="28880" spans="1:1" x14ac:dyDescent="0.2">
      <c r="A28880" s="4"/>
    </row>
    <row r="28881" spans="1:1" x14ac:dyDescent="0.2">
      <c r="A28881" s="4"/>
    </row>
    <row r="28882" spans="1:1" x14ac:dyDescent="0.2">
      <c r="A28882" s="4"/>
    </row>
    <row r="28883" spans="1:1" x14ac:dyDescent="0.2">
      <c r="A28883" s="4"/>
    </row>
    <row r="28884" spans="1:1" x14ac:dyDescent="0.2">
      <c r="A28884" s="4"/>
    </row>
    <row r="28885" spans="1:1" x14ac:dyDescent="0.2">
      <c r="A28885" s="4"/>
    </row>
    <row r="28886" spans="1:1" x14ac:dyDescent="0.2">
      <c r="A28886" s="4"/>
    </row>
    <row r="28887" spans="1:1" x14ac:dyDescent="0.2">
      <c r="A28887" s="4"/>
    </row>
    <row r="28888" spans="1:1" x14ac:dyDescent="0.2">
      <c r="A28888" s="4"/>
    </row>
    <row r="28889" spans="1:1" x14ac:dyDescent="0.2">
      <c r="A28889" s="4"/>
    </row>
    <row r="28890" spans="1:1" x14ac:dyDescent="0.2">
      <c r="A28890" s="4"/>
    </row>
    <row r="28891" spans="1:1" x14ac:dyDescent="0.2">
      <c r="A28891" s="4"/>
    </row>
    <row r="28892" spans="1:1" x14ac:dyDescent="0.2">
      <c r="A28892" s="4"/>
    </row>
    <row r="28893" spans="1:1" x14ac:dyDescent="0.2">
      <c r="A28893" s="4"/>
    </row>
    <row r="28894" spans="1:1" x14ac:dyDescent="0.2">
      <c r="A28894" s="4"/>
    </row>
    <row r="28895" spans="1:1" x14ac:dyDescent="0.2">
      <c r="A28895" s="4"/>
    </row>
    <row r="28896" spans="1:1" x14ac:dyDescent="0.2">
      <c r="A28896" s="4"/>
    </row>
    <row r="28897" spans="1:1" x14ac:dyDescent="0.2">
      <c r="A28897" s="4"/>
    </row>
    <row r="28898" spans="1:1" x14ac:dyDescent="0.2">
      <c r="A28898" s="4"/>
    </row>
    <row r="28899" spans="1:1" x14ac:dyDescent="0.2">
      <c r="A28899" s="4"/>
    </row>
    <row r="28900" spans="1:1" x14ac:dyDescent="0.2">
      <c r="A28900" s="4"/>
    </row>
    <row r="28901" spans="1:1" x14ac:dyDescent="0.2">
      <c r="A28901" s="4"/>
    </row>
    <row r="28902" spans="1:1" x14ac:dyDescent="0.2">
      <c r="A28902" s="4"/>
    </row>
    <row r="28903" spans="1:1" x14ac:dyDescent="0.2">
      <c r="A28903" s="4"/>
    </row>
    <row r="28904" spans="1:1" x14ac:dyDescent="0.2">
      <c r="A28904" s="4"/>
    </row>
    <row r="28905" spans="1:1" x14ac:dyDescent="0.2">
      <c r="A28905" s="4"/>
    </row>
    <row r="28906" spans="1:1" x14ac:dyDescent="0.2">
      <c r="A28906" s="4"/>
    </row>
    <row r="28907" spans="1:1" x14ac:dyDescent="0.2">
      <c r="A28907" s="4"/>
    </row>
    <row r="28908" spans="1:1" x14ac:dyDescent="0.2">
      <c r="A28908" s="4"/>
    </row>
    <row r="28909" spans="1:1" x14ac:dyDescent="0.2">
      <c r="A28909" s="4"/>
    </row>
    <row r="28910" spans="1:1" x14ac:dyDescent="0.2">
      <c r="A28910" s="4"/>
    </row>
    <row r="28911" spans="1:1" x14ac:dyDescent="0.2">
      <c r="A28911" s="4"/>
    </row>
    <row r="28912" spans="1:1" x14ac:dyDescent="0.2">
      <c r="A28912" s="4"/>
    </row>
    <row r="28913" spans="1:1" x14ac:dyDescent="0.2">
      <c r="A28913" s="4"/>
    </row>
    <row r="28914" spans="1:1" x14ac:dyDescent="0.2">
      <c r="A28914" s="4"/>
    </row>
    <row r="28915" spans="1:1" x14ac:dyDescent="0.2">
      <c r="A28915" s="4"/>
    </row>
    <row r="28916" spans="1:1" x14ac:dyDescent="0.2">
      <c r="A28916" s="4"/>
    </row>
    <row r="28917" spans="1:1" x14ac:dyDescent="0.2">
      <c r="A28917" s="4"/>
    </row>
    <row r="28918" spans="1:1" x14ac:dyDescent="0.2">
      <c r="A28918" s="4"/>
    </row>
    <row r="28919" spans="1:1" x14ac:dyDescent="0.2">
      <c r="A28919" s="4"/>
    </row>
    <row r="28920" spans="1:1" x14ac:dyDescent="0.2">
      <c r="A28920" s="4"/>
    </row>
    <row r="28921" spans="1:1" x14ac:dyDescent="0.2">
      <c r="A28921" s="4"/>
    </row>
    <row r="28922" spans="1:1" x14ac:dyDescent="0.2">
      <c r="A28922" s="4"/>
    </row>
    <row r="28923" spans="1:1" x14ac:dyDescent="0.2">
      <c r="A28923" s="4"/>
    </row>
    <row r="28924" spans="1:1" x14ac:dyDescent="0.2">
      <c r="A28924" s="4"/>
    </row>
    <row r="28925" spans="1:1" x14ac:dyDescent="0.2">
      <c r="A28925" s="4"/>
    </row>
    <row r="28926" spans="1:1" x14ac:dyDescent="0.2">
      <c r="A28926" s="4"/>
    </row>
    <row r="28927" spans="1:1" x14ac:dyDescent="0.2">
      <c r="A28927" s="4"/>
    </row>
    <row r="28928" spans="1:1" x14ac:dyDescent="0.2">
      <c r="A28928" s="4"/>
    </row>
    <row r="28929" spans="1:1" x14ac:dyDescent="0.2">
      <c r="A28929" s="4"/>
    </row>
    <row r="28930" spans="1:1" x14ac:dyDescent="0.2">
      <c r="A28930" s="4"/>
    </row>
    <row r="28931" spans="1:1" x14ac:dyDescent="0.2">
      <c r="A28931" s="4"/>
    </row>
    <row r="28932" spans="1:1" x14ac:dyDescent="0.2">
      <c r="A28932" s="4"/>
    </row>
    <row r="28933" spans="1:1" x14ac:dyDescent="0.2">
      <c r="A28933" s="4"/>
    </row>
    <row r="28934" spans="1:1" x14ac:dyDescent="0.2">
      <c r="A28934" s="4"/>
    </row>
    <row r="28935" spans="1:1" x14ac:dyDescent="0.2">
      <c r="A28935" s="4"/>
    </row>
    <row r="28936" spans="1:1" x14ac:dyDescent="0.2">
      <c r="A28936" s="4"/>
    </row>
    <row r="28937" spans="1:1" x14ac:dyDescent="0.2">
      <c r="A28937" s="4"/>
    </row>
    <row r="28938" spans="1:1" x14ac:dyDescent="0.2">
      <c r="A28938" s="4"/>
    </row>
    <row r="28939" spans="1:1" x14ac:dyDescent="0.2">
      <c r="A28939" s="4"/>
    </row>
    <row r="28940" spans="1:1" x14ac:dyDescent="0.2">
      <c r="A28940" s="4"/>
    </row>
    <row r="28941" spans="1:1" x14ac:dyDescent="0.2">
      <c r="A28941" s="4"/>
    </row>
    <row r="28942" spans="1:1" x14ac:dyDescent="0.2">
      <c r="A28942" s="4"/>
    </row>
    <row r="28943" spans="1:1" x14ac:dyDescent="0.2">
      <c r="A28943" s="4"/>
    </row>
    <row r="28944" spans="1:1" x14ac:dyDescent="0.2">
      <c r="A28944" s="4"/>
    </row>
    <row r="28945" spans="1:1" x14ac:dyDescent="0.2">
      <c r="A28945" s="4"/>
    </row>
    <row r="28946" spans="1:1" x14ac:dyDescent="0.2">
      <c r="A28946" s="4"/>
    </row>
    <row r="28947" spans="1:1" x14ac:dyDescent="0.2">
      <c r="A28947" s="4"/>
    </row>
    <row r="28948" spans="1:1" x14ac:dyDescent="0.2">
      <c r="A28948" s="4"/>
    </row>
    <row r="28949" spans="1:1" x14ac:dyDescent="0.2">
      <c r="A28949" s="4"/>
    </row>
    <row r="28950" spans="1:1" x14ac:dyDescent="0.2">
      <c r="A28950" s="4"/>
    </row>
    <row r="28951" spans="1:1" x14ac:dyDescent="0.2">
      <c r="A28951" s="4"/>
    </row>
    <row r="28952" spans="1:1" x14ac:dyDescent="0.2">
      <c r="A28952" s="4"/>
    </row>
    <row r="28953" spans="1:1" x14ac:dyDescent="0.2">
      <c r="A28953" s="4"/>
    </row>
    <row r="28954" spans="1:1" x14ac:dyDescent="0.2">
      <c r="A28954" s="4"/>
    </row>
    <row r="28955" spans="1:1" x14ac:dyDescent="0.2">
      <c r="A28955" s="4"/>
    </row>
    <row r="28956" spans="1:1" x14ac:dyDescent="0.2">
      <c r="A28956" s="4"/>
    </row>
    <row r="28957" spans="1:1" x14ac:dyDescent="0.2">
      <c r="A28957" s="4"/>
    </row>
    <row r="28958" spans="1:1" x14ac:dyDescent="0.2">
      <c r="A28958" s="4"/>
    </row>
    <row r="28959" spans="1:1" x14ac:dyDescent="0.2">
      <c r="A28959" s="4"/>
    </row>
    <row r="28960" spans="1:1" x14ac:dyDescent="0.2">
      <c r="A28960" s="4"/>
    </row>
    <row r="28961" spans="1:1" x14ac:dyDescent="0.2">
      <c r="A28961" s="4"/>
    </row>
    <row r="28962" spans="1:1" x14ac:dyDescent="0.2">
      <c r="A28962" s="4"/>
    </row>
    <row r="28963" spans="1:1" x14ac:dyDescent="0.2">
      <c r="A28963" s="4"/>
    </row>
    <row r="28964" spans="1:1" x14ac:dyDescent="0.2">
      <c r="A28964" s="4"/>
    </row>
    <row r="28965" spans="1:1" x14ac:dyDescent="0.2">
      <c r="A28965" s="4"/>
    </row>
    <row r="28966" spans="1:1" x14ac:dyDescent="0.2">
      <c r="A28966" s="4"/>
    </row>
    <row r="28967" spans="1:1" x14ac:dyDescent="0.2">
      <c r="A28967" s="4"/>
    </row>
    <row r="28968" spans="1:1" x14ac:dyDescent="0.2">
      <c r="A28968" s="4"/>
    </row>
    <row r="28969" spans="1:1" x14ac:dyDescent="0.2">
      <c r="A28969" s="4"/>
    </row>
    <row r="28970" spans="1:1" x14ac:dyDescent="0.2">
      <c r="A28970" s="4"/>
    </row>
    <row r="28971" spans="1:1" x14ac:dyDescent="0.2">
      <c r="A28971" s="4"/>
    </row>
    <row r="28972" spans="1:1" x14ac:dyDescent="0.2">
      <c r="A28972" s="4"/>
    </row>
    <row r="28973" spans="1:1" x14ac:dyDescent="0.2">
      <c r="A28973" s="4"/>
    </row>
    <row r="28974" spans="1:1" x14ac:dyDescent="0.2">
      <c r="A28974" s="4"/>
    </row>
    <row r="28975" spans="1:1" x14ac:dyDescent="0.2">
      <c r="A28975" s="4"/>
    </row>
    <row r="28976" spans="1:1" x14ac:dyDescent="0.2">
      <c r="A28976" s="4"/>
    </row>
    <row r="28977" spans="1:1" x14ac:dyDescent="0.2">
      <c r="A28977" s="4"/>
    </row>
    <row r="28978" spans="1:1" x14ac:dyDescent="0.2">
      <c r="A28978" s="4"/>
    </row>
    <row r="28979" spans="1:1" x14ac:dyDescent="0.2">
      <c r="A28979" s="4"/>
    </row>
    <row r="28980" spans="1:1" x14ac:dyDescent="0.2">
      <c r="A28980" s="4"/>
    </row>
    <row r="28981" spans="1:1" x14ac:dyDescent="0.2">
      <c r="A28981" s="4"/>
    </row>
    <row r="28982" spans="1:1" x14ac:dyDescent="0.2">
      <c r="A28982" s="4"/>
    </row>
    <row r="28983" spans="1:1" x14ac:dyDescent="0.2">
      <c r="A28983" s="4"/>
    </row>
    <row r="28984" spans="1:1" x14ac:dyDescent="0.2">
      <c r="A28984" s="4"/>
    </row>
    <row r="28985" spans="1:1" x14ac:dyDescent="0.2">
      <c r="A28985" s="4"/>
    </row>
    <row r="28986" spans="1:1" x14ac:dyDescent="0.2">
      <c r="A28986" s="4"/>
    </row>
    <row r="28987" spans="1:1" x14ac:dyDescent="0.2">
      <c r="A28987" s="4"/>
    </row>
    <row r="28988" spans="1:1" x14ac:dyDescent="0.2">
      <c r="A28988" s="4"/>
    </row>
    <row r="28989" spans="1:1" x14ac:dyDescent="0.2">
      <c r="A28989" s="4"/>
    </row>
    <row r="28990" spans="1:1" x14ac:dyDescent="0.2">
      <c r="A28990" s="4"/>
    </row>
    <row r="28991" spans="1:1" x14ac:dyDescent="0.2">
      <c r="A28991" s="4"/>
    </row>
    <row r="28992" spans="1:1" x14ac:dyDescent="0.2">
      <c r="A28992" s="4"/>
    </row>
    <row r="28993" spans="1:1" x14ac:dyDescent="0.2">
      <c r="A28993" s="4"/>
    </row>
    <row r="28994" spans="1:1" x14ac:dyDescent="0.2">
      <c r="A28994" s="4"/>
    </row>
    <row r="28995" spans="1:1" x14ac:dyDescent="0.2">
      <c r="A28995" s="4"/>
    </row>
    <row r="28996" spans="1:1" x14ac:dyDescent="0.2">
      <c r="A28996" s="4"/>
    </row>
    <row r="28997" spans="1:1" x14ac:dyDescent="0.2">
      <c r="A28997" s="4"/>
    </row>
    <row r="28998" spans="1:1" x14ac:dyDescent="0.2">
      <c r="A28998" s="4"/>
    </row>
    <row r="28999" spans="1:1" x14ac:dyDescent="0.2">
      <c r="A28999" s="4"/>
    </row>
    <row r="29000" spans="1:1" x14ac:dyDescent="0.2">
      <c r="A29000" s="4"/>
    </row>
    <row r="29001" spans="1:1" x14ac:dyDescent="0.2">
      <c r="A29001" s="4"/>
    </row>
    <row r="29002" spans="1:1" x14ac:dyDescent="0.2">
      <c r="A29002" s="4"/>
    </row>
    <row r="29003" spans="1:1" x14ac:dyDescent="0.2">
      <c r="A29003" s="4"/>
    </row>
    <row r="29004" spans="1:1" x14ac:dyDescent="0.2">
      <c r="A29004" s="4"/>
    </row>
    <row r="29005" spans="1:1" x14ac:dyDescent="0.2">
      <c r="A29005" s="4"/>
    </row>
    <row r="29006" spans="1:1" x14ac:dyDescent="0.2">
      <c r="A29006" s="4"/>
    </row>
    <row r="29007" spans="1:1" x14ac:dyDescent="0.2">
      <c r="A29007" s="4"/>
    </row>
    <row r="29008" spans="1:1" x14ac:dyDescent="0.2">
      <c r="A29008" s="4"/>
    </row>
    <row r="29009" spans="1:1" x14ac:dyDescent="0.2">
      <c r="A29009" s="4"/>
    </row>
    <row r="29010" spans="1:1" x14ac:dyDescent="0.2">
      <c r="A29010" s="4"/>
    </row>
    <row r="29011" spans="1:1" x14ac:dyDescent="0.2">
      <c r="A29011" s="4"/>
    </row>
    <row r="29012" spans="1:1" x14ac:dyDescent="0.2">
      <c r="A29012" s="4"/>
    </row>
    <row r="29013" spans="1:1" x14ac:dyDescent="0.2">
      <c r="A29013" s="4"/>
    </row>
    <row r="29014" spans="1:1" x14ac:dyDescent="0.2">
      <c r="A29014" s="4"/>
    </row>
    <row r="29015" spans="1:1" x14ac:dyDescent="0.2">
      <c r="A29015" s="4"/>
    </row>
    <row r="29016" spans="1:1" x14ac:dyDescent="0.2">
      <c r="A29016" s="4"/>
    </row>
    <row r="29017" spans="1:1" x14ac:dyDescent="0.2">
      <c r="A29017" s="4"/>
    </row>
    <row r="29018" spans="1:1" x14ac:dyDescent="0.2">
      <c r="A29018" s="4"/>
    </row>
    <row r="29019" spans="1:1" x14ac:dyDescent="0.2">
      <c r="A29019" s="4"/>
    </row>
    <row r="29020" spans="1:1" x14ac:dyDescent="0.2">
      <c r="A29020" s="4"/>
    </row>
    <row r="29021" spans="1:1" x14ac:dyDescent="0.2">
      <c r="A29021" s="4"/>
    </row>
    <row r="29022" spans="1:1" x14ac:dyDescent="0.2">
      <c r="A29022" s="4"/>
    </row>
    <row r="29023" spans="1:1" x14ac:dyDescent="0.2">
      <c r="A29023" s="4"/>
    </row>
    <row r="29024" spans="1:1" x14ac:dyDescent="0.2">
      <c r="A29024" s="4"/>
    </row>
    <row r="29025" spans="1:1" x14ac:dyDescent="0.2">
      <c r="A29025" s="4"/>
    </row>
    <row r="29026" spans="1:1" x14ac:dyDescent="0.2">
      <c r="A29026" s="4"/>
    </row>
    <row r="29027" spans="1:1" x14ac:dyDescent="0.2">
      <c r="A29027" s="4"/>
    </row>
    <row r="29028" spans="1:1" x14ac:dyDescent="0.2">
      <c r="A29028" s="4"/>
    </row>
    <row r="29029" spans="1:1" x14ac:dyDescent="0.2">
      <c r="A29029" s="4"/>
    </row>
    <row r="29030" spans="1:1" x14ac:dyDescent="0.2">
      <c r="A29030" s="4"/>
    </row>
    <row r="29031" spans="1:1" x14ac:dyDescent="0.2">
      <c r="A29031" s="4"/>
    </row>
    <row r="29032" spans="1:1" x14ac:dyDescent="0.2">
      <c r="A29032" s="4"/>
    </row>
    <row r="29033" spans="1:1" x14ac:dyDescent="0.2">
      <c r="A29033" s="4"/>
    </row>
    <row r="29034" spans="1:1" x14ac:dyDescent="0.2">
      <c r="A29034" s="4"/>
    </row>
    <row r="29035" spans="1:1" x14ac:dyDescent="0.2">
      <c r="A29035" s="4"/>
    </row>
    <row r="29036" spans="1:1" x14ac:dyDescent="0.2">
      <c r="A29036" s="4"/>
    </row>
    <row r="29037" spans="1:1" x14ac:dyDescent="0.2">
      <c r="A29037" s="4"/>
    </row>
    <row r="29038" spans="1:1" x14ac:dyDescent="0.2">
      <c r="A29038" s="4"/>
    </row>
    <row r="29039" spans="1:1" x14ac:dyDescent="0.2">
      <c r="A29039" s="4"/>
    </row>
    <row r="29040" spans="1:1" x14ac:dyDescent="0.2">
      <c r="A29040" s="4"/>
    </row>
    <row r="29041" spans="1:1" x14ac:dyDescent="0.2">
      <c r="A29041" s="4"/>
    </row>
    <row r="29042" spans="1:1" x14ac:dyDescent="0.2">
      <c r="A29042" s="4"/>
    </row>
    <row r="29043" spans="1:1" x14ac:dyDescent="0.2">
      <c r="A29043" s="4"/>
    </row>
    <row r="29044" spans="1:1" x14ac:dyDescent="0.2">
      <c r="A29044" s="4"/>
    </row>
    <row r="29045" spans="1:1" x14ac:dyDescent="0.2">
      <c r="A29045" s="4"/>
    </row>
    <row r="29046" spans="1:1" x14ac:dyDescent="0.2">
      <c r="A29046" s="4"/>
    </row>
    <row r="29047" spans="1:1" x14ac:dyDescent="0.2">
      <c r="A29047" s="4"/>
    </row>
    <row r="29048" spans="1:1" x14ac:dyDescent="0.2">
      <c r="A29048" s="4"/>
    </row>
    <row r="29049" spans="1:1" x14ac:dyDescent="0.2">
      <c r="A29049" s="4"/>
    </row>
    <row r="29050" spans="1:1" x14ac:dyDescent="0.2">
      <c r="A29050" s="4"/>
    </row>
    <row r="29051" spans="1:1" x14ac:dyDescent="0.2">
      <c r="A29051" s="4"/>
    </row>
    <row r="29052" spans="1:1" x14ac:dyDescent="0.2">
      <c r="A29052" s="4"/>
    </row>
    <row r="29053" spans="1:1" x14ac:dyDescent="0.2">
      <c r="A29053" s="4"/>
    </row>
    <row r="29054" spans="1:1" x14ac:dyDescent="0.2">
      <c r="A29054" s="4"/>
    </row>
    <row r="29055" spans="1:1" x14ac:dyDescent="0.2">
      <c r="A29055" s="4"/>
    </row>
    <row r="29056" spans="1:1" x14ac:dyDescent="0.2">
      <c r="A29056" s="4"/>
    </row>
    <row r="29057" spans="1:1" x14ac:dyDescent="0.2">
      <c r="A29057" s="4"/>
    </row>
    <row r="29058" spans="1:1" x14ac:dyDescent="0.2">
      <c r="A29058" s="4"/>
    </row>
    <row r="29059" spans="1:1" x14ac:dyDescent="0.2">
      <c r="A29059" s="4"/>
    </row>
    <row r="29060" spans="1:1" x14ac:dyDescent="0.2">
      <c r="A29060" s="4"/>
    </row>
    <row r="29061" spans="1:1" x14ac:dyDescent="0.2">
      <c r="A29061" s="4"/>
    </row>
    <row r="29062" spans="1:1" x14ac:dyDescent="0.2">
      <c r="A29062" s="4"/>
    </row>
    <row r="29063" spans="1:1" x14ac:dyDescent="0.2">
      <c r="A29063" s="4"/>
    </row>
    <row r="29064" spans="1:1" x14ac:dyDescent="0.2">
      <c r="A29064" s="4"/>
    </row>
    <row r="29065" spans="1:1" x14ac:dyDescent="0.2">
      <c r="A29065" s="4"/>
    </row>
    <row r="29066" spans="1:1" x14ac:dyDescent="0.2">
      <c r="A29066" s="4"/>
    </row>
    <row r="29067" spans="1:1" x14ac:dyDescent="0.2">
      <c r="A29067" s="4"/>
    </row>
    <row r="29068" spans="1:1" x14ac:dyDescent="0.2">
      <c r="A29068" s="4"/>
    </row>
    <row r="29069" spans="1:1" x14ac:dyDescent="0.2">
      <c r="A29069" s="4"/>
    </row>
    <row r="29070" spans="1:1" x14ac:dyDescent="0.2">
      <c r="A29070" s="4"/>
    </row>
    <row r="29071" spans="1:1" x14ac:dyDescent="0.2">
      <c r="A29071" s="4"/>
    </row>
    <row r="29072" spans="1:1" x14ac:dyDescent="0.2">
      <c r="A29072" s="4"/>
    </row>
    <row r="29073" spans="1:1" x14ac:dyDescent="0.2">
      <c r="A29073" s="4"/>
    </row>
    <row r="29074" spans="1:1" x14ac:dyDescent="0.2">
      <c r="A29074" s="4"/>
    </row>
    <row r="29075" spans="1:1" x14ac:dyDescent="0.2">
      <c r="A29075" s="4"/>
    </row>
    <row r="29076" spans="1:1" x14ac:dyDescent="0.2">
      <c r="A29076" s="4"/>
    </row>
    <row r="29077" spans="1:1" x14ac:dyDescent="0.2">
      <c r="A29077" s="4"/>
    </row>
    <row r="29078" spans="1:1" x14ac:dyDescent="0.2">
      <c r="A29078" s="4"/>
    </row>
    <row r="29079" spans="1:1" x14ac:dyDescent="0.2">
      <c r="A29079" s="4"/>
    </row>
    <row r="29080" spans="1:1" x14ac:dyDescent="0.2">
      <c r="A29080" s="4"/>
    </row>
    <row r="29081" spans="1:1" x14ac:dyDescent="0.2">
      <c r="A29081" s="4"/>
    </row>
    <row r="29082" spans="1:1" x14ac:dyDescent="0.2">
      <c r="A29082" s="4"/>
    </row>
    <row r="29083" spans="1:1" x14ac:dyDescent="0.2">
      <c r="A29083" s="4"/>
    </row>
    <row r="29084" spans="1:1" x14ac:dyDescent="0.2">
      <c r="A29084" s="4"/>
    </row>
    <row r="29085" spans="1:1" x14ac:dyDescent="0.2">
      <c r="A29085" s="4"/>
    </row>
    <row r="29086" spans="1:1" x14ac:dyDescent="0.2">
      <c r="A29086" s="4"/>
    </row>
    <row r="29087" spans="1:1" x14ac:dyDescent="0.2">
      <c r="A29087" s="4"/>
    </row>
    <row r="29088" spans="1:1" x14ac:dyDescent="0.2">
      <c r="A29088" s="4"/>
    </row>
    <row r="29089" spans="1:1" x14ac:dyDescent="0.2">
      <c r="A29089" s="4"/>
    </row>
    <row r="29090" spans="1:1" x14ac:dyDescent="0.2">
      <c r="A29090" s="4"/>
    </row>
    <row r="29091" spans="1:1" x14ac:dyDescent="0.2">
      <c r="A29091" s="4"/>
    </row>
    <row r="29092" spans="1:1" x14ac:dyDescent="0.2">
      <c r="A29092" s="4"/>
    </row>
    <row r="29093" spans="1:1" x14ac:dyDescent="0.2">
      <c r="A29093" s="4"/>
    </row>
    <row r="29094" spans="1:1" x14ac:dyDescent="0.2">
      <c r="A29094" s="4"/>
    </row>
    <row r="29095" spans="1:1" x14ac:dyDescent="0.2">
      <c r="A29095" s="4"/>
    </row>
    <row r="29096" spans="1:1" x14ac:dyDescent="0.2">
      <c r="A29096" s="4"/>
    </row>
    <row r="29097" spans="1:1" x14ac:dyDescent="0.2">
      <c r="A29097" s="4"/>
    </row>
    <row r="29098" spans="1:1" x14ac:dyDescent="0.2">
      <c r="A29098" s="4"/>
    </row>
    <row r="29099" spans="1:1" x14ac:dyDescent="0.2">
      <c r="A29099" s="4"/>
    </row>
    <row r="29100" spans="1:1" x14ac:dyDescent="0.2">
      <c r="A29100" s="4"/>
    </row>
    <row r="29101" spans="1:1" x14ac:dyDescent="0.2">
      <c r="A29101" s="4"/>
    </row>
    <row r="29102" spans="1:1" x14ac:dyDescent="0.2">
      <c r="A29102" s="4"/>
    </row>
    <row r="29103" spans="1:1" x14ac:dyDescent="0.2">
      <c r="A29103" s="4"/>
    </row>
    <row r="29104" spans="1:1" x14ac:dyDescent="0.2">
      <c r="A29104" s="4"/>
    </row>
    <row r="29105" spans="1:1" x14ac:dyDescent="0.2">
      <c r="A29105" s="4"/>
    </row>
    <row r="29106" spans="1:1" x14ac:dyDescent="0.2">
      <c r="A29106" s="4"/>
    </row>
    <row r="29107" spans="1:1" x14ac:dyDescent="0.2">
      <c r="A29107" s="4"/>
    </row>
    <row r="29108" spans="1:1" x14ac:dyDescent="0.2">
      <c r="A29108" s="4"/>
    </row>
    <row r="29109" spans="1:1" x14ac:dyDescent="0.2">
      <c r="A29109" s="4"/>
    </row>
    <row r="29110" spans="1:1" x14ac:dyDescent="0.2">
      <c r="A29110" s="4"/>
    </row>
    <row r="29111" spans="1:1" x14ac:dyDescent="0.2">
      <c r="A29111" s="4"/>
    </row>
    <row r="29112" spans="1:1" x14ac:dyDescent="0.2">
      <c r="A29112" s="4"/>
    </row>
    <row r="29113" spans="1:1" x14ac:dyDescent="0.2">
      <c r="A29113" s="4"/>
    </row>
    <row r="29114" spans="1:1" x14ac:dyDescent="0.2">
      <c r="A29114" s="4"/>
    </row>
    <row r="29115" spans="1:1" x14ac:dyDescent="0.2">
      <c r="A29115" s="4"/>
    </row>
    <row r="29116" spans="1:1" x14ac:dyDescent="0.2">
      <c r="A29116" s="4"/>
    </row>
    <row r="29117" spans="1:1" x14ac:dyDescent="0.2">
      <c r="A29117" s="4"/>
    </row>
    <row r="29118" spans="1:1" x14ac:dyDescent="0.2">
      <c r="A29118" s="4"/>
    </row>
    <row r="29119" spans="1:1" x14ac:dyDescent="0.2">
      <c r="A29119" s="4"/>
    </row>
    <row r="29120" spans="1:1" x14ac:dyDescent="0.2">
      <c r="A29120" s="4"/>
    </row>
    <row r="29121" spans="1:1" x14ac:dyDescent="0.2">
      <c r="A29121" s="4"/>
    </row>
    <row r="29122" spans="1:1" x14ac:dyDescent="0.2">
      <c r="A29122" s="4"/>
    </row>
    <row r="29123" spans="1:1" x14ac:dyDescent="0.2">
      <c r="A29123" s="4"/>
    </row>
    <row r="29124" spans="1:1" x14ac:dyDescent="0.2">
      <c r="A29124" s="4"/>
    </row>
    <row r="29125" spans="1:1" x14ac:dyDescent="0.2">
      <c r="A29125" s="4"/>
    </row>
    <row r="29126" spans="1:1" x14ac:dyDescent="0.2">
      <c r="A29126" s="4"/>
    </row>
    <row r="29127" spans="1:1" x14ac:dyDescent="0.2">
      <c r="A29127" s="4"/>
    </row>
    <row r="29128" spans="1:1" x14ac:dyDescent="0.2">
      <c r="A29128" s="4"/>
    </row>
    <row r="29129" spans="1:1" x14ac:dyDescent="0.2">
      <c r="A29129" s="4"/>
    </row>
    <row r="29130" spans="1:1" x14ac:dyDescent="0.2">
      <c r="A29130" s="4"/>
    </row>
    <row r="29131" spans="1:1" x14ac:dyDescent="0.2">
      <c r="A29131" s="4"/>
    </row>
    <row r="29132" spans="1:1" x14ac:dyDescent="0.2">
      <c r="A29132" s="4"/>
    </row>
    <row r="29133" spans="1:1" x14ac:dyDescent="0.2">
      <c r="A29133" s="4"/>
    </row>
    <row r="29134" spans="1:1" x14ac:dyDescent="0.2">
      <c r="A29134" s="4"/>
    </row>
    <row r="29135" spans="1:1" x14ac:dyDescent="0.2">
      <c r="A29135" s="4"/>
    </row>
    <row r="29136" spans="1:1" x14ac:dyDescent="0.2">
      <c r="A29136" s="4"/>
    </row>
    <row r="29137" spans="1:1" x14ac:dyDescent="0.2">
      <c r="A29137" s="4"/>
    </row>
    <row r="29138" spans="1:1" x14ac:dyDescent="0.2">
      <c r="A29138" s="4"/>
    </row>
    <row r="29139" spans="1:1" x14ac:dyDescent="0.2">
      <c r="A29139" s="4"/>
    </row>
    <row r="29140" spans="1:1" x14ac:dyDescent="0.2">
      <c r="A29140" s="4"/>
    </row>
    <row r="29141" spans="1:1" x14ac:dyDescent="0.2">
      <c r="A29141" s="4"/>
    </row>
    <row r="29142" spans="1:1" x14ac:dyDescent="0.2">
      <c r="A29142" s="4"/>
    </row>
    <row r="29143" spans="1:1" x14ac:dyDescent="0.2">
      <c r="A29143" s="4"/>
    </row>
    <row r="29144" spans="1:1" x14ac:dyDescent="0.2">
      <c r="A29144" s="4"/>
    </row>
    <row r="29145" spans="1:1" x14ac:dyDescent="0.2">
      <c r="A29145" s="4"/>
    </row>
    <row r="29146" spans="1:1" x14ac:dyDescent="0.2">
      <c r="A29146" s="4"/>
    </row>
    <row r="29147" spans="1:1" x14ac:dyDescent="0.2">
      <c r="A29147" s="4"/>
    </row>
    <row r="29148" spans="1:1" x14ac:dyDescent="0.2">
      <c r="A29148" s="4"/>
    </row>
    <row r="29149" spans="1:1" x14ac:dyDescent="0.2">
      <c r="A29149" s="4"/>
    </row>
    <row r="29150" spans="1:1" x14ac:dyDescent="0.2">
      <c r="A29150" s="4"/>
    </row>
    <row r="29151" spans="1:1" x14ac:dyDescent="0.2">
      <c r="A29151" s="4"/>
    </row>
    <row r="29152" spans="1:1" x14ac:dyDescent="0.2">
      <c r="A29152" s="4"/>
    </row>
    <row r="29153" spans="1:1" x14ac:dyDescent="0.2">
      <c r="A29153" s="4"/>
    </row>
    <row r="29154" spans="1:1" x14ac:dyDescent="0.2">
      <c r="A29154" s="4"/>
    </row>
    <row r="29155" spans="1:1" x14ac:dyDescent="0.2">
      <c r="A29155" s="4"/>
    </row>
    <row r="29156" spans="1:1" x14ac:dyDescent="0.2">
      <c r="A29156" s="4"/>
    </row>
    <row r="29157" spans="1:1" x14ac:dyDescent="0.2">
      <c r="A29157" s="4"/>
    </row>
    <row r="29158" spans="1:1" x14ac:dyDescent="0.2">
      <c r="A29158" s="4"/>
    </row>
    <row r="29159" spans="1:1" x14ac:dyDescent="0.2">
      <c r="A29159" s="4"/>
    </row>
    <row r="29160" spans="1:1" x14ac:dyDescent="0.2">
      <c r="A29160" s="4"/>
    </row>
    <row r="29161" spans="1:1" x14ac:dyDescent="0.2">
      <c r="A29161" s="4"/>
    </row>
    <row r="29162" spans="1:1" x14ac:dyDescent="0.2">
      <c r="A29162" s="4"/>
    </row>
    <row r="29163" spans="1:1" x14ac:dyDescent="0.2">
      <c r="A29163" s="4"/>
    </row>
    <row r="29164" spans="1:1" x14ac:dyDescent="0.2">
      <c r="A29164" s="4"/>
    </row>
    <row r="29165" spans="1:1" x14ac:dyDescent="0.2">
      <c r="A29165" s="4"/>
    </row>
    <row r="29166" spans="1:1" x14ac:dyDescent="0.2">
      <c r="A29166" s="4"/>
    </row>
    <row r="29167" spans="1:1" x14ac:dyDescent="0.2">
      <c r="A29167" s="4"/>
    </row>
    <row r="29168" spans="1:1" x14ac:dyDescent="0.2">
      <c r="A29168" s="4"/>
    </row>
    <row r="29169" spans="1:1" x14ac:dyDescent="0.2">
      <c r="A29169" s="4"/>
    </row>
    <row r="29170" spans="1:1" x14ac:dyDescent="0.2">
      <c r="A29170" s="4"/>
    </row>
    <row r="29171" spans="1:1" x14ac:dyDescent="0.2">
      <c r="A29171" s="4"/>
    </row>
    <row r="29172" spans="1:1" x14ac:dyDescent="0.2">
      <c r="A29172" s="4"/>
    </row>
    <row r="29173" spans="1:1" x14ac:dyDescent="0.2">
      <c r="A29173" s="4"/>
    </row>
    <row r="29174" spans="1:1" x14ac:dyDescent="0.2">
      <c r="A29174" s="4"/>
    </row>
    <row r="29175" spans="1:1" x14ac:dyDescent="0.2">
      <c r="A29175" s="4"/>
    </row>
    <row r="29176" spans="1:1" x14ac:dyDescent="0.2">
      <c r="A29176" s="4"/>
    </row>
    <row r="29177" spans="1:1" x14ac:dyDescent="0.2">
      <c r="A29177" s="4"/>
    </row>
    <row r="29178" spans="1:1" x14ac:dyDescent="0.2">
      <c r="A29178" s="4"/>
    </row>
    <row r="29179" spans="1:1" x14ac:dyDescent="0.2">
      <c r="A29179" s="4"/>
    </row>
    <row r="29180" spans="1:1" x14ac:dyDescent="0.2">
      <c r="A29180" s="4"/>
    </row>
    <row r="29181" spans="1:1" x14ac:dyDescent="0.2">
      <c r="A29181" s="4"/>
    </row>
    <row r="29182" spans="1:1" x14ac:dyDescent="0.2">
      <c r="A29182" s="4"/>
    </row>
    <row r="29183" spans="1:1" x14ac:dyDescent="0.2">
      <c r="A29183" s="4"/>
    </row>
    <row r="29184" spans="1:1" x14ac:dyDescent="0.2">
      <c r="A29184" s="4"/>
    </row>
    <row r="29185" spans="1:1" x14ac:dyDescent="0.2">
      <c r="A29185" s="4"/>
    </row>
    <row r="29186" spans="1:1" x14ac:dyDescent="0.2">
      <c r="A29186" s="4"/>
    </row>
    <row r="29187" spans="1:1" x14ac:dyDescent="0.2">
      <c r="A29187" s="4"/>
    </row>
    <row r="29188" spans="1:1" x14ac:dyDescent="0.2">
      <c r="A29188" s="4"/>
    </row>
    <row r="29189" spans="1:1" x14ac:dyDescent="0.2">
      <c r="A29189" s="4"/>
    </row>
    <row r="29190" spans="1:1" x14ac:dyDescent="0.2">
      <c r="A29190" s="4"/>
    </row>
    <row r="29191" spans="1:1" x14ac:dyDescent="0.2">
      <c r="A29191" s="4"/>
    </row>
    <row r="29192" spans="1:1" x14ac:dyDescent="0.2">
      <c r="A29192" s="4"/>
    </row>
    <row r="29193" spans="1:1" x14ac:dyDescent="0.2">
      <c r="A29193" s="4"/>
    </row>
    <row r="29194" spans="1:1" x14ac:dyDescent="0.2">
      <c r="A29194" s="4"/>
    </row>
    <row r="29195" spans="1:1" x14ac:dyDescent="0.2">
      <c r="A29195" s="4"/>
    </row>
    <row r="29196" spans="1:1" x14ac:dyDescent="0.2">
      <c r="A29196" s="4"/>
    </row>
    <row r="29197" spans="1:1" x14ac:dyDescent="0.2">
      <c r="A29197" s="4"/>
    </row>
    <row r="29198" spans="1:1" x14ac:dyDescent="0.2">
      <c r="A29198" s="4"/>
    </row>
    <row r="29199" spans="1:1" x14ac:dyDescent="0.2">
      <c r="A29199" s="4"/>
    </row>
    <row r="29200" spans="1:1" x14ac:dyDescent="0.2">
      <c r="A29200" s="4"/>
    </row>
    <row r="29201" spans="1:1" x14ac:dyDescent="0.2">
      <c r="A29201" s="4"/>
    </row>
    <row r="29202" spans="1:1" x14ac:dyDescent="0.2">
      <c r="A29202" s="4"/>
    </row>
    <row r="29203" spans="1:1" x14ac:dyDescent="0.2">
      <c r="A29203" s="4"/>
    </row>
    <row r="29204" spans="1:1" x14ac:dyDescent="0.2">
      <c r="A29204" s="4"/>
    </row>
    <row r="29205" spans="1:1" x14ac:dyDescent="0.2">
      <c r="A29205" s="4"/>
    </row>
    <row r="29206" spans="1:1" x14ac:dyDescent="0.2">
      <c r="A29206" s="4"/>
    </row>
    <row r="29207" spans="1:1" x14ac:dyDescent="0.2">
      <c r="A29207" s="4"/>
    </row>
    <row r="29208" spans="1:1" x14ac:dyDescent="0.2">
      <c r="A29208" s="4"/>
    </row>
    <row r="29209" spans="1:1" x14ac:dyDescent="0.2">
      <c r="A29209" s="4"/>
    </row>
    <row r="29210" spans="1:1" x14ac:dyDescent="0.2">
      <c r="A29210" s="4"/>
    </row>
    <row r="29211" spans="1:1" x14ac:dyDescent="0.2">
      <c r="A29211" s="4"/>
    </row>
    <row r="29212" spans="1:1" x14ac:dyDescent="0.2">
      <c r="A29212" s="4"/>
    </row>
    <row r="29213" spans="1:1" x14ac:dyDescent="0.2">
      <c r="A29213" s="4"/>
    </row>
    <row r="29214" spans="1:1" x14ac:dyDescent="0.2">
      <c r="A29214" s="4"/>
    </row>
    <row r="29215" spans="1:1" x14ac:dyDescent="0.2">
      <c r="A29215" s="4"/>
    </row>
    <row r="29216" spans="1:1" x14ac:dyDescent="0.2">
      <c r="A29216" s="4"/>
    </row>
    <row r="29217" spans="1:1" x14ac:dyDescent="0.2">
      <c r="A29217" s="4"/>
    </row>
    <row r="29218" spans="1:1" x14ac:dyDescent="0.2">
      <c r="A29218" s="4"/>
    </row>
    <row r="29219" spans="1:1" x14ac:dyDescent="0.2">
      <c r="A29219" s="4"/>
    </row>
    <row r="29220" spans="1:1" x14ac:dyDescent="0.2">
      <c r="A29220" s="4"/>
    </row>
    <row r="29221" spans="1:1" x14ac:dyDescent="0.2">
      <c r="A29221" s="4"/>
    </row>
    <row r="29222" spans="1:1" x14ac:dyDescent="0.2">
      <c r="A29222" s="4"/>
    </row>
    <row r="29223" spans="1:1" x14ac:dyDescent="0.2">
      <c r="A29223" s="4"/>
    </row>
    <row r="29224" spans="1:1" x14ac:dyDescent="0.2">
      <c r="A29224" s="4"/>
    </row>
    <row r="29225" spans="1:1" x14ac:dyDescent="0.2">
      <c r="A29225" s="4"/>
    </row>
    <row r="29226" spans="1:1" x14ac:dyDescent="0.2">
      <c r="A29226" s="4"/>
    </row>
    <row r="29227" spans="1:1" x14ac:dyDescent="0.2">
      <c r="A29227" s="4"/>
    </row>
    <row r="29228" spans="1:1" x14ac:dyDescent="0.2">
      <c r="A29228" s="4"/>
    </row>
    <row r="29229" spans="1:1" x14ac:dyDescent="0.2">
      <c r="A29229" s="4"/>
    </row>
    <row r="29230" spans="1:1" x14ac:dyDescent="0.2">
      <c r="A29230" s="4"/>
    </row>
    <row r="29231" spans="1:1" x14ac:dyDescent="0.2">
      <c r="A29231" s="4"/>
    </row>
    <row r="29232" spans="1:1" x14ac:dyDescent="0.2">
      <c r="A29232" s="4"/>
    </row>
    <row r="29233" spans="1:1" x14ac:dyDescent="0.2">
      <c r="A29233" s="4"/>
    </row>
    <row r="29234" spans="1:1" x14ac:dyDescent="0.2">
      <c r="A29234" s="4"/>
    </row>
    <row r="29235" spans="1:1" x14ac:dyDescent="0.2">
      <c r="A29235" s="4"/>
    </row>
    <row r="29236" spans="1:1" x14ac:dyDescent="0.2">
      <c r="A29236" s="4"/>
    </row>
    <row r="29237" spans="1:1" x14ac:dyDescent="0.2">
      <c r="A29237" s="4"/>
    </row>
    <row r="29238" spans="1:1" x14ac:dyDescent="0.2">
      <c r="A29238" s="4"/>
    </row>
    <row r="29239" spans="1:1" x14ac:dyDescent="0.2">
      <c r="A29239" s="4"/>
    </row>
    <row r="29240" spans="1:1" x14ac:dyDescent="0.2">
      <c r="A29240" s="4"/>
    </row>
    <row r="29241" spans="1:1" x14ac:dyDescent="0.2">
      <c r="A29241" s="4"/>
    </row>
    <row r="29242" spans="1:1" x14ac:dyDescent="0.2">
      <c r="A29242" s="4"/>
    </row>
    <row r="29243" spans="1:1" x14ac:dyDescent="0.2">
      <c r="A29243" s="4"/>
    </row>
    <row r="29244" spans="1:1" x14ac:dyDescent="0.2">
      <c r="A29244" s="4"/>
    </row>
    <row r="29245" spans="1:1" x14ac:dyDescent="0.2">
      <c r="A29245" s="4"/>
    </row>
    <row r="29246" spans="1:1" x14ac:dyDescent="0.2">
      <c r="A29246" s="4"/>
    </row>
    <row r="29247" spans="1:1" x14ac:dyDescent="0.2">
      <c r="A29247" s="4"/>
    </row>
    <row r="29248" spans="1:1" x14ac:dyDescent="0.2">
      <c r="A29248" s="4"/>
    </row>
    <row r="29249" spans="1:1" x14ac:dyDescent="0.2">
      <c r="A29249" s="4"/>
    </row>
    <row r="29250" spans="1:1" x14ac:dyDescent="0.2">
      <c r="A29250" s="4"/>
    </row>
    <row r="29251" spans="1:1" x14ac:dyDescent="0.2">
      <c r="A29251" s="4"/>
    </row>
    <row r="29252" spans="1:1" x14ac:dyDescent="0.2">
      <c r="A29252" s="4"/>
    </row>
    <row r="29253" spans="1:1" x14ac:dyDescent="0.2">
      <c r="A29253" s="4"/>
    </row>
    <row r="29254" spans="1:1" x14ac:dyDescent="0.2">
      <c r="A29254" s="4"/>
    </row>
    <row r="29255" spans="1:1" x14ac:dyDescent="0.2">
      <c r="A29255" s="4"/>
    </row>
    <row r="29256" spans="1:1" x14ac:dyDescent="0.2">
      <c r="A29256" s="4"/>
    </row>
    <row r="29257" spans="1:1" x14ac:dyDescent="0.2">
      <c r="A29257" s="4"/>
    </row>
    <row r="29258" spans="1:1" x14ac:dyDescent="0.2">
      <c r="A29258" s="4"/>
    </row>
    <row r="29259" spans="1:1" x14ac:dyDescent="0.2">
      <c r="A29259" s="4"/>
    </row>
    <row r="29260" spans="1:1" x14ac:dyDescent="0.2">
      <c r="A29260" s="4"/>
    </row>
    <row r="29261" spans="1:1" x14ac:dyDescent="0.2">
      <c r="A29261" s="4"/>
    </row>
    <row r="29262" spans="1:1" x14ac:dyDescent="0.2">
      <c r="A29262" s="4"/>
    </row>
    <row r="29263" spans="1:1" x14ac:dyDescent="0.2">
      <c r="A29263" s="4"/>
    </row>
    <row r="29264" spans="1:1" x14ac:dyDescent="0.2">
      <c r="A29264" s="4"/>
    </row>
    <row r="29265" spans="1:1" x14ac:dyDescent="0.2">
      <c r="A29265" s="4"/>
    </row>
    <row r="29266" spans="1:1" x14ac:dyDescent="0.2">
      <c r="A29266" s="4"/>
    </row>
    <row r="29267" spans="1:1" x14ac:dyDescent="0.2">
      <c r="A29267" s="4"/>
    </row>
    <row r="29268" spans="1:1" x14ac:dyDescent="0.2">
      <c r="A29268" s="4"/>
    </row>
    <row r="29269" spans="1:1" x14ac:dyDescent="0.2">
      <c r="A29269" s="4"/>
    </row>
    <row r="29270" spans="1:1" x14ac:dyDescent="0.2">
      <c r="A29270" s="4"/>
    </row>
    <row r="29271" spans="1:1" x14ac:dyDescent="0.2">
      <c r="A29271" s="4"/>
    </row>
    <row r="29272" spans="1:1" x14ac:dyDescent="0.2">
      <c r="A29272" s="4"/>
    </row>
    <row r="29273" spans="1:1" x14ac:dyDescent="0.2">
      <c r="A29273" s="4"/>
    </row>
    <row r="29274" spans="1:1" x14ac:dyDescent="0.2">
      <c r="A29274" s="4"/>
    </row>
    <row r="29275" spans="1:1" x14ac:dyDescent="0.2">
      <c r="A29275" s="4"/>
    </row>
    <row r="29276" spans="1:1" x14ac:dyDescent="0.2">
      <c r="A29276" s="4"/>
    </row>
    <row r="29277" spans="1:1" x14ac:dyDescent="0.2">
      <c r="A29277" s="4"/>
    </row>
    <row r="29278" spans="1:1" x14ac:dyDescent="0.2">
      <c r="A29278" s="4"/>
    </row>
    <row r="29279" spans="1:1" x14ac:dyDescent="0.2">
      <c r="A29279" s="4"/>
    </row>
    <row r="29280" spans="1:1" x14ac:dyDescent="0.2">
      <c r="A29280" s="4"/>
    </row>
    <row r="29281" spans="1:1" x14ac:dyDescent="0.2">
      <c r="A29281" s="4"/>
    </row>
    <row r="29282" spans="1:1" x14ac:dyDescent="0.2">
      <c r="A29282" s="4"/>
    </row>
    <row r="29283" spans="1:1" x14ac:dyDescent="0.2">
      <c r="A29283" s="4"/>
    </row>
    <row r="29284" spans="1:1" x14ac:dyDescent="0.2">
      <c r="A29284" s="4"/>
    </row>
    <row r="29285" spans="1:1" x14ac:dyDescent="0.2">
      <c r="A29285" s="4"/>
    </row>
    <row r="29286" spans="1:1" x14ac:dyDescent="0.2">
      <c r="A29286" s="4"/>
    </row>
    <row r="29287" spans="1:1" x14ac:dyDescent="0.2">
      <c r="A29287" s="4"/>
    </row>
    <row r="29288" spans="1:1" x14ac:dyDescent="0.2">
      <c r="A29288" s="4"/>
    </row>
    <row r="29289" spans="1:1" x14ac:dyDescent="0.2">
      <c r="A29289" s="4"/>
    </row>
    <row r="29290" spans="1:1" x14ac:dyDescent="0.2">
      <c r="A29290" s="4"/>
    </row>
    <row r="29291" spans="1:1" x14ac:dyDescent="0.2">
      <c r="A29291" s="4"/>
    </row>
    <row r="29292" spans="1:1" x14ac:dyDescent="0.2">
      <c r="A29292" s="4"/>
    </row>
    <row r="29293" spans="1:1" x14ac:dyDescent="0.2">
      <c r="A29293" s="4"/>
    </row>
    <row r="29294" spans="1:1" x14ac:dyDescent="0.2">
      <c r="A29294" s="4"/>
    </row>
    <row r="29295" spans="1:1" x14ac:dyDescent="0.2">
      <c r="A29295" s="4"/>
    </row>
    <row r="29296" spans="1:1" x14ac:dyDescent="0.2">
      <c r="A29296" s="4"/>
    </row>
    <row r="29297" spans="1:1" x14ac:dyDescent="0.2">
      <c r="A29297" s="4"/>
    </row>
    <row r="29298" spans="1:1" x14ac:dyDescent="0.2">
      <c r="A29298" s="4"/>
    </row>
    <row r="29299" spans="1:1" x14ac:dyDescent="0.2">
      <c r="A29299" s="4"/>
    </row>
    <row r="29300" spans="1:1" x14ac:dyDescent="0.2">
      <c r="A29300" s="4"/>
    </row>
    <row r="29301" spans="1:1" x14ac:dyDescent="0.2">
      <c r="A29301" s="4"/>
    </row>
    <row r="29302" spans="1:1" x14ac:dyDescent="0.2">
      <c r="A29302" s="4"/>
    </row>
    <row r="29303" spans="1:1" x14ac:dyDescent="0.2">
      <c r="A29303" s="4"/>
    </row>
    <row r="29304" spans="1:1" x14ac:dyDescent="0.2">
      <c r="A29304" s="4"/>
    </row>
    <row r="29305" spans="1:1" x14ac:dyDescent="0.2">
      <c r="A29305" s="4"/>
    </row>
    <row r="29306" spans="1:1" x14ac:dyDescent="0.2">
      <c r="A29306" s="4"/>
    </row>
    <row r="29307" spans="1:1" x14ac:dyDescent="0.2">
      <c r="A29307" s="4"/>
    </row>
    <row r="29308" spans="1:1" x14ac:dyDescent="0.2">
      <c r="A29308" s="4"/>
    </row>
    <row r="29309" spans="1:1" x14ac:dyDescent="0.2">
      <c r="A29309" s="4"/>
    </row>
    <row r="29310" spans="1:1" x14ac:dyDescent="0.2">
      <c r="A29310" s="4"/>
    </row>
    <row r="29311" spans="1:1" x14ac:dyDescent="0.2">
      <c r="A29311" s="4"/>
    </row>
    <row r="29312" spans="1:1" x14ac:dyDescent="0.2">
      <c r="A29312" s="4"/>
    </row>
    <row r="29313" spans="1:1" x14ac:dyDescent="0.2">
      <c r="A29313" s="4"/>
    </row>
    <row r="29314" spans="1:1" x14ac:dyDescent="0.2">
      <c r="A29314" s="4"/>
    </row>
    <row r="29315" spans="1:1" x14ac:dyDescent="0.2">
      <c r="A29315" s="4"/>
    </row>
    <row r="29316" spans="1:1" x14ac:dyDescent="0.2">
      <c r="A29316" s="4"/>
    </row>
    <row r="29317" spans="1:1" x14ac:dyDescent="0.2">
      <c r="A29317" s="4"/>
    </row>
    <row r="29318" spans="1:1" x14ac:dyDescent="0.2">
      <c r="A29318" s="4"/>
    </row>
    <row r="29319" spans="1:1" x14ac:dyDescent="0.2">
      <c r="A29319" s="4"/>
    </row>
    <row r="29320" spans="1:1" x14ac:dyDescent="0.2">
      <c r="A29320" s="4"/>
    </row>
    <row r="29321" spans="1:1" x14ac:dyDescent="0.2">
      <c r="A29321" s="4"/>
    </row>
    <row r="29322" spans="1:1" x14ac:dyDescent="0.2">
      <c r="A29322" s="4"/>
    </row>
    <row r="29323" spans="1:1" x14ac:dyDescent="0.2">
      <c r="A29323" s="4"/>
    </row>
    <row r="29324" spans="1:1" x14ac:dyDescent="0.2">
      <c r="A29324" s="4"/>
    </row>
    <row r="29325" spans="1:1" x14ac:dyDescent="0.2">
      <c r="A29325" s="4"/>
    </row>
    <row r="29326" spans="1:1" x14ac:dyDescent="0.2">
      <c r="A29326" s="4"/>
    </row>
    <row r="29327" spans="1:1" x14ac:dyDescent="0.2">
      <c r="A29327" s="4"/>
    </row>
    <row r="29328" spans="1:1" x14ac:dyDescent="0.2">
      <c r="A29328" s="4"/>
    </row>
    <row r="29329" spans="1:1" x14ac:dyDescent="0.2">
      <c r="A29329" s="4"/>
    </row>
    <row r="29330" spans="1:1" x14ac:dyDescent="0.2">
      <c r="A29330" s="4"/>
    </row>
    <row r="29331" spans="1:1" x14ac:dyDescent="0.2">
      <c r="A29331" s="4"/>
    </row>
    <row r="29332" spans="1:1" x14ac:dyDescent="0.2">
      <c r="A29332" s="4"/>
    </row>
    <row r="29333" spans="1:1" x14ac:dyDescent="0.2">
      <c r="A29333" s="4"/>
    </row>
    <row r="29334" spans="1:1" x14ac:dyDescent="0.2">
      <c r="A29334" s="4"/>
    </row>
    <row r="29335" spans="1:1" x14ac:dyDescent="0.2">
      <c r="A29335" s="4"/>
    </row>
    <row r="29336" spans="1:1" x14ac:dyDescent="0.2">
      <c r="A29336" s="4"/>
    </row>
    <row r="29337" spans="1:1" x14ac:dyDescent="0.2">
      <c r="A29337" s="4"/>
    </row>
    <row r="29338" spans="1:1" x14ac:dyDescent="0.2">
      <c r="A29338" s="4"/>
    </row>
    <row r="29339" spans="1:1" x14ac:dyDescent="0.2">
      <c r="A29339" s="4"/>
    </row>
    <row r="29340" spans="1:1" x14ac:dyDescent="0.2">
      <c r="A29340" s="4"/>
    </row>
    <row r="29341" spans="1:1" x14ac:dyDescent="0.2">
      <c r="A29341" s="4"/>
    </row>
    <row r="29342" spans="1:1" x14ac:dyDescent="0.2">
      <c r="A29342" s="4"/>
    </row>
    <row r="29343" spans="1:1" x14ac:dyDescent="0.2">
      <c r="A29343" s="4"/>
    </row>
    <row r="29344" spans="1:1" x14ac:dyDescent="0.2">
      <c r="A29344" s="4"/>
    </row>
    <row r="29345" spans="1:1" x14ac:dyDescent="0.2">
      <c r="A29345" s="4"/>
    </row>
    <row r="29346" spans="1:1" x14ac:dyDescent="0.2">
      <c r="A29346" s="4"/>
    </row>
    <row r="29347" spans="1:1" x14ac:dyDescent="0.2">
      <c r="A29347" s="4"/>
    </row>
    <row r="29348" spans="1:1" x14ac:dyDescent="0.2">
      <c r="A29348" s="4"/>
    </row>
    <row r="29349" spans="1:1" x14ac:dyDescent="0.2">
      <c r="A29349" s="4"/>
    </row>
    <row r="29350" spans="1:1" x14ac:dyDescent="0.2">
      <c r="A29350" s="4"/>
    </row>
    <row r="29351" spans="1:1" x14ac:dyDescent="0.2">
      <c r="A29351" s="4"/>
    </row>
    <row r="29352" spans="1:1" x14ac:dyDescent="0.2">
      <c r="A29352" s="4"/>
    </row>
    <row r="29353" spans="1:1" x14ac:dyDescent="0.2">
      <c r="A29353" s="4"/>
    </row>
    <row r="29354" spans="1:1" x14ac:dyDescent="0.2">
      <c r="A29354" s="4"/>
    </row>
    <row r="29355" spans="1:1" x14ac:dyDescent="0.2">
      <c r="A29355" s="4"/>
    </row>
    <row r="29356" spans="1:1" x14ac:dyDescent="0.2">
      <c r="A29356" s="4"/>
    </row>
    <row r="29357" spans="1:1" x14ac:dyDescent="0.2">
      <c r="A29357" s="4"/>
    </row>
    <row r="29358" spans="1:1" x14ac:dyDescent="0.2">
      <c r="A29358" s="4"/>
    </row>
    <row r="29359" spans="1:1" x14ac:dyDescent="0.2">
      <c r="A29359" s="4"/>
    </row>
    <row r="29360" spans="1:1" x14ac:dyDescent="0.2">
      <c r="A29360" s="4"/>
    </row>
    <row r="29361" spans="1:1" x14ac:dyDescent="0.2">
      <c r="A29361" s="4"/>
    </row>
    <row r="29362" spans="1:1" x14ac:dyDescent="0.2">
      <c r="A29362" s="4"/>
    </row>
    <row r="29363" spans="1:1" x14ac:dyDescent="0.2">
      <c r="A29363" s="4"/>
    </row>
    <row r="29364" spans="1:1" x14ac:dyDescent="0.2">
      <c r="A29364" s="4"/>
    </row>
    <row r="29365" spans="1:1" x14ac:dyDescent="0.2">
      <c r="A29365" s="4"/>
    </row>
    <row r="29366" spans="1:1" x14ac:dyDescent="0.2">
      <c r="A29366" s="4"/>
    </row>
    <row r="29367" spans="1:1" x14ac:dyDescent="0.2">
      <c r="A29367" s="4"/>
    </row>
    <row r="29368" spans="1:1" x14ac:dyDescent="0.2">
      <c r="A29368" s="4"/>
    </row>
    <row r="29369" spans="1:1" x14ac:dyDescent="0.2">
      <c r="A29369" s="4"/>
    </row>
    <row r="29370" spans="1:1" x14ac:dyDescent="0.2">
      <c r="A29370" s="4"/>
    </row>
    <row r="29371" spans="1:1" x14ac:dyDescent="0.2">
      <c r="A29371" s="4"/>
    </row>
    <row r="29372" spans="1:1" x14ac:dyDescent="0.2">
      <c r="A29372" s="4"/>
    </row>
    <row r="29373" spans="1:1" x14ac:dyDescent="0.2">
      <c r="A29373" s="4"/>
    </row>
    <row r="29374" spans="1:1" x14ac:dyDescent="0.2">
      <c r="A29374" s="4"/>
    </row>
    <row r="29375" spans="1:1" x14ac:dyDescent="0.2">
      <c r="A29375" s="4"/>
    </row>
    <row r="29376" spans="1:1" x14ac:dyDescent="0.2">
      <c r="A29376" s="4"/>
    </row>
    <row r="29377" spans="1:1" x14ac:dyDescent="0.2">
      <c r="A29377" s="4"/>
    </row>
    <row r="29378" spans="1:1" x14ac:dyDescent="0.2">
      <c r="A29378" s="4"/>
    </row>
    <row r="29379" spans="1:1" x14ac:dyDescent="0.2">
      <c r="A29379" s="4"/>
    </row>
    <row r="29380" spans="1:1" x14ac:dyDescent="0.2">
      <c r="A29380" s="4"/>
    </row>
    <row r="29381" spans="1:1" x14ac:dyDescent="0.2">
      <c r="A29381" s="4"/>
    </row>
    <row r="29382" spans="1:1" x14ac:dyDescent="0.2">
      <c r="A29382" s="4"/>
    </row>
    <row r="29383" spans="1:1" x14ac:dyDescent="0.2">
      <c r="A29383" s="4"/>
    </row>
    <row r="29384" spans="1:1" x14ac:dyDescent="0.2">
      <c r="A29384" s="4"/>
    </row>
    <row r="29385" spans="1:1" x14ac:dyDescent="0.2">
      <c r="A29385" s="4"/>
    </row>
    <row r="29386" spans="1:1" x14ac:dyDescent="0.2">
      <c r="A29386" s="4"/>
    </row>
    <row r="29387" spans="1:1" x14ac:dyDescent="0.2">
      <c r="A29387" s="4"/>
    </row>
    <row r="29388" spans="1:1" x14ac:dyDescent="0.2">
      <c r="A29388" s="4"/>
    </row>
    <row r="29389" spans="1:1" x14ac:dyDescent="0.2">
      <c r="A29389" s="4"/>
    </row>
    <row r="29390" spans="1:1" x14ac:dyDescent="0.2">
      <c r="A29390" s="4"/>
    </row>
    <row r="29391" spans="1:1" x14ac:dyDescent="0.2">
      <c r="A29391" s="4"/>
    </row>
    <row r="29392" spans="1:1" x14ac:dyDescent="0.2">
      <c r="A29392" s="4"/>
    </row>
    <row r="29393" spans="1:1" x14ac:dyDescent="0.2">
      <c r="A29393" s="4"/>
    </row>
    <row r="29394" spans="1:1" x14ac:dyDescent="0.2">
      <c r="A29394" s="4"/>
    </row>
    <row r="29395" spans="1:1" x14ac:dyDescent="0.2">
      <c r="A29395" s="4"/>
    </row>
    <row r="29396" spans="1:1" x14ac:dyDescent="0.2">
      <c r="A29396" s="4"/>
    </row>
    <row r="29397" spans="1:1" x14ac:dyDescent="0.2">
      <c r="A29397" s="4"/>
    </row>
    <row r="29398" spans="1:1" x14ac:dyDescent="0.2">
      <c r="A29398" s="4"/>
    </row>
    <row r="29399" spans="1:1" x14ac:dyDescent="0.2">
      <c r="A29399" s="4"/>
    </row>
    <row r="29400" spans="1:1" x14ac:dyDescent="0.2">
      <c r="A29400" s="4"/>
    </row>
    <row r="29401" spans="1:1" x14ac:dyDescent="0.2">
      <c r="A29401" s="4"/>
    </row>
    <row r="29402" spans="1:1" x14ac:dyDescent="0.2">
      <c r="A29402" s="4"/>
    </row>
    <row r="29403" spans="1:1" x14ac:dyDescent="0.2">
      <c r="A29403" s="4"/>
    </row>
    <row r="29404" spans="1:1" x14ac:dyDescent="0.2">
      <c r="A29404" s="4"/>
    </row>
    <row r="29405" spans="1:1" x14ac:dyDescent="0.2">
      <c r="A29405" s="4"/>
    </row>
    <row r="29406" spans="1:1" x14ac:dyDescent="0.2">
      <c r="A29406" s="4"/>
    </row>
    <row r="29407" spans="1:1" x14ac:dyDescent="0.2">
      <c r="A29407" s="4"/>
    </row>
    <row r="29408" spans="1:1" x14ac:dyDescent="0.2">
      <c r="A29408" s="4"/>
    </row>
    <row r="29409" spans="1:1" x14ac:dyDescent="0.2">
      <c r="A29409" s="4"/>
    </row>
    <row r="29410" spans="1:1" x14ac:dyDescent="0.2">
      <c r="A29410" s="4"/>
    </row>
    <row r="29411" spans="1:1" x14ac:dyDescent="0.2">
      <c r="A29411" s="4"/>
    </row>
    <row r="29412" spans="1:1" x14ac:dyDescent="0.2">
      <c r="A29412" s="4"/>
    </row>
    <row r="29413" spans="1:1" x14ac:dyDescent="0.2">
      <c r="A29413" s="4"/>
    </row>
    <row r="29414" spans="1:1" x14ac:dyDescent="0.2">
      <c r="A29414" s="4"/>
    </row>
    <row r="29415" spans="1:1" x14ac:dyDescent="0.2">
      <c r="A29415" s="4"/>
    </row>
    <row r="29416" spans="1:1" x14ac:dyDescent="0.2">
      <c r="A29416" s="4"/>
    </row>
    <row r="29417" spans="1:1" x14ac:dyDescent="0.2">
      <c r="A29417" s="4"/>
    </row>
    <row r="29418" spans="1:1" x14ac:dyDescent="0.2">
      <c r="A29418" s="4"/>
    </row>
    <row r="29419" spans="1:1" x14ac:dyDescent="0.2">
      <c r="A29419" s="4"/>
    </row>
    <row r="29420" spans="1:1" x14ac:dyDescent="0.2">
      <c r="A29420" s="4"/>
    </row>
    <row r="29421" spans="1:1" x14ac:dyDescent="0.2">
      <c r="A29421" s="4"/>
    </row>
    <row r="29422" spans="1:1" x14ac:dyDescent="0.2">
      <c r="A29422" s="4"/>
    </row>
    <row r="29423" spans="1:1" x14ac:dyDescent="0.2">
      <c r="A29423" s="4"/>
    </row>
    <row r="29424" spans="1:1" x14ac:dyDescent="0.2">
      <c r="A29424" s="4"/>
    </row>
    <row r="29425" spans="1:1" x14ac:dyDescent="0.2">
      <c r="A29425" s="4"/>
    </row>
    <row r="29426" spans="1:1" x14ac:dyDescent="0.2">
      <c r="A29426" s="4"/>
    </row>
    <row r="29427" spans="1:1" x14ac:dyDescent="0.2">
      <c r="A29427" s="4"/>
    </row>
    <row r="29428" spans="1:1" x14ac:dyDescent="0.2">
      <c r="A29428" s="4"/>
    </row>
    <row r="29429" spans="1:1" x14ac:dyDescent="0.2">
      <c r="A29429" s="4"/>
    </row>
    <row r="29430" spans="1:1" x14ac:dyDescent="0.2">
      <c r="A29430" s="4"/>
    </row>
    <row r="29431" spans="1:1" x14ac:dyDescent="0.2">
      <c r="A29431" s="4"/>
    </row>
    <row r="29432" spans="1:1" x14ac:dyDescent="0.2">
      <c r="A29432" s="4"/>
    </row>
    <row r="29433" spans="1:1" x14ac:dyDescent="0.2">
      <c r="A29433" s="4"/>
    </row>
    <row r="29434" spans="1:1" x14ac:dyDescent="0.2">
      <c r="A29434" s="4"/>
    </row>
    <row r="29435" spans="1:1" x14ac:dyDescent="0.2">
      <c r="A29435" s="4"/>
    </row>
    <row r="29436" spans="1:1" x14ac:dyDescent="0.2">
      <c r="A29436" s="4"/>
    </row>
    <row r="29437" spans="1:1" x14ac:dyDescent="0.2">
      <c r="A29437" s="4"/>
    </row>
    <row r="29438" spans="1:1" x14ac:dyDescent="0.2">
      <c r="A29438" s="4"/>
    </row>
    <row r="29439" spans="1:1" x14ac:dyDescent="0.2">
      <c r="A29439" s="4"/>
    </row>
    <row r="29440" spans="1:1" x14ac:dyDescent="0.2">
      <c r="A29440" s="4"/>
    </row>
    <row r="29441" spans="1:1" x14ac:dyDescent="0.2">
      <c r="A29441" s="4"/>
    </row>
    <row r="29442" spans="1:1" x14ac:dyDescent="0.2">
      <c r="A29442" s="4"/>
    </row>
    <row r="29443" spans="1:1" x14ac:dyDescent="0.2">
      <c r="A29443" s="4"/>
    </row>
    <row r="29444" spans="1:1" x14ac:dyDescent="0.2">
      <c r="A29444" s="4"/>
    </row>
    <row r="29445" spans="1:1" x14ac:dyDescent="0.2">
      <c r="A29445" s="4"/>
    </row>
    <row r="29446" spans="1:1" x14ac:dyDescent="0.2">
      <c r="A29446" s="4"/>
    </row>
    <row r="29447" spans="1:1" x14ac:dyDescent="0.2">
      <c r="A29447" s="4"/>
    </row>
    <row r="29448" spans="1:1" x14ac:dyDescent="0.2">
      <c r="A29448" s="4"/>
    </row>
    <row r="29449" spans="1:1" x14ac:dyDescent="0.2">
      <c r="A29449" s="4"/>
    </row>
    <row r="29450" spans="1:1" x14ac:dyDescent="0.2">
      <c r="A29450" s="4"/>
    </row>
    <row r="29451" spans="1:1" x14ac:dyDescent="0.2">
      <c r="A29451" s="4"/>
    </row>
    <row r="29452" spans="1:1" x14ac:dyDescent="0.2">
      <c r="A29452" s="4"/>
    </row>
    <row r="29453" spans="1:1" x14ac:dyDescent="0.2">
      <c r="A29453" s="4"/>
    </row>
    <row r="29454" spans="1:1" x14ac:dyDescent="0.2">
      <c r="A29454" s="4"/>
    </row>
    <row r="29455" spans="1:1" x14ac:dyDescent="0.2">
      <c r="A29455" s="4"/>
    </row>
    <row r="29456" spans="1:1" x14ac:dyDescent="0.2">
      <c r="A29456" s="4"/>
    </row>
    <row r="29457" spans="1:1" x14ac:dyDescent="0.2">
      <c r="A29457" s="4"/>
    </row>
    <row r="29458" spans="1:1" x14ac:dyDescent="0.2">
      <c r="A29458" s="4"/>
    </row>
    <row r="29459" spans="1:1" x14ac:dyDescent="0.2">
      <c r="A29459" s="4"/>
    </row>
    <row r="29460" spans="1:1" x14ac:dyDescent="0.2">
      <c r="A29460" s="4"/>
    </row>
    <row r="29461" spans="1:1" x14ac:dyDescent="0.2">
      <c r="A29461" s="4"/>
    </row>
    <row r="29462" spans="1:1" x14ac:dyDescent="0.2">
      <c r="A29462" s="4"/>
    </row>
    <row r="29463" spans="1:1" x14ac:dyDescent="0.2">
      <c r="A29463" s="4"/>
    </row>
    <row r="29464" spans="1:1" x14ac:dyDescent="0.2">
      <c r="A29464" s="4"/>
    </row>
    <row r="29465" spans="1:1" x14ac:dyDescent="0.2">
      <c r="A29465" s="4"/>
    </row>
    <row r="29466" spans="1:1" x14ac:dyDescent="0.2">
      <c r="A29466" s="4"/>
    </row>
    <row r="29467" spans="1:1" x14ac:dyDescent="0.2">
      <c r="A29467" s="4"/>
    </row>
    <row r="29468" spans="1:1" x14ac:dyDescent="0.2">
      <c r="A29468" s="4"/>
    </row>
    <row r="29469" spans="1:1" x14ac:dyDescent="0.2">
      <c r="A29469" s="4"/>
    </row>
    <row r="29470" spans="1:1" x14ac:dyDescent="0.2">
      <c r="A29470" s="4"/>
    </row>
    <row r="29471" spans="1:1" x14ac:dyDescent="0.2">
      <c r="A29471" s="4"/>
    </row>
    <row r="29472" spans="1:1" x14ac:dyDescent="0.2">
      <c r="A29472" s="4"/>
    </row>
    <row r="29473" spans="1:1" x14ac:dyDescent="0.2">
      <c r="A29473" s="4"/>
    </row>
    <row r="29474" spans="1:1" x14ac:dyDescent="0.2">
      <c r="A29474" s="4"/>
    </row>
    <row r="29475" spans="1:1" x14ac:dyDescent="0.2">
      <c r="A29475" s="4"/>
    </row>
    <row r="29476" spans="1:1" x14ac:dyDescent="0.2">
      <c r="A29476" s="4"/>
    </row>
    <row r="29477" spans="1:1" x14ac:dyDescent="0.2">
      <c r="A29477" s="4"/>
    </row>
    <row r="29478" spans="1:1" x14ac:dyDescent="0.2">
      <c r="A29478" s="4"/>
    </row>
    <row r="29479" spans="1:1" x14ac:dyDescent="0.2">
      <c r="A29479" s="4"/>
    </row>
    <row r="29480" spans="1:1" x14ac:dyDescent="0.2">
      <c r="A29480" s="4"/>
    </row>
    <row r="29481" spans="1:1" x14ac:dyDescent="0.2">
      <c r="A29481" s="4"/>
    </row>
    <row r="29482" spans="1:1" x14ac:dyDescent="0.2">
      <c r="A29482" s="4"/>
    </row>
    <row r="29483" spans="1:1" x14ac:dyDescent="0.2">
      <c r="A29483" s="4"/>
    </row>
    <row r="29484" spans="1:1" x14ac:dyDescent="0.2">
      <c r="A29484" s="4"/>
    </row>
    <row r="29485" spans="1:1" x14ac:dyDescent="0.2">
      <c r="A29485" s="4"/>
    </row>
    <row r="29486" spans="1:1" x14ac:dyDescent="0.2">
      <c r="A29486" s="4"/>
    </row>
    <row r="29487" spans="1:1" x14ac:dyDescent="0.2">
      <c r="A29487" s="4"/>
    </row>
    <row r="29488" spans="1:1" x14ac:dyDescent="0.2">
      <c r="A29488" s="4"/>
    </row>
    <row r="29489" spans="1:1" x14ac:dyDescent="0.2">
      <c r="A29489" s="4"/>
    </row>
    <row r="29490" spans="1:1" x14ac:dyDescent="0.2">
      <c r="A29490" s="4"/>
    </row>
    <row r="29491" spans="1:1" x14ac:dyDescent="0.2">
      <c r="A29491" s="4"/>
    </row>
    <row r="29492" spans="1:1" x14ac:dyDescent="0.2">
      <c r="A29492" s="4"/>
    </row>
    <row r="29493" spans="1:1" x14ac:dyDescent="0.2">
      <c r="A29493" s="4"/>
    </row>
    <row r="29494" spans="1:1" x14ac:dyDescent="0.2">
      <c r="A29494" s="4"/>
    </row>
    <row r="29495" spans="1:1" x14ac:dyDescent="0.2">
      <c r="A29495" s="4"/>
    </row>
    <row r="29496" spans="1:1" x14ac:dyDescent="0.2">
      <c r="A29496" s="4"/>
    </row>
    <row r="29497" spans="1:1" x14ac:dyDescent="0.2">
      <c r="A29497" s="4"/>
    </row>
    <row r="29498" spans="1:1" x14ac:dyDescent="0.2">
      <c r="A29498" s="4"/>
    </row>
    <row r="29499" spans="1:1" x14ac:dyDescent="0.2">
      <c r="A29499" s="4"/>
    </row>
    <row r="29500" spans="1:1" x14ac:dyDescent="0.2">
      <c r="A29500" s="4"/>
    </row>
    <row r="29501" spans="1:1" x14ac:dyDescent="0.2">
      <c r="A29501" s="4"/>
    </row>
    <row r="29502" spans="1:1" x14ac:dyDescent="0.2">
      <c r="A29502" s="4"/>
    </row>
    <row r="29503" spans="1:1" x14ac:dyDescent="0.2">
      <c r="A29503" s="4"/>
    </row>
    <row r="29504" spans="1:1" x14ac:dyDescent="0.2">
      <c r="A29504" s="4"/>
    </row>
    <row r="29505" spans="1:1" x14ac:dyDescent="0.2">
      <c r="A29505" s="4"/>
    </row>
    <row r="29506" spans="1:1" x14ac:dyDescent="0.2">
      <c r="A29506" s="4"/>
    </row>
    <row r="29507" spans="1:1" x14ac:dyDescent="0.2">
      <c r="A29507" s="4"/>
    </row>
    <row r="29508" spans="1:1" x14ac:dyDescent="0.2">
      <c r="A29508" s="4"/>
    </row>
    <row r="29509" spans="1:1" x14ac:dyDescent="0.2">
      <c r="A29509" s="4"/>
    </row>
    <row r="29510" spans="1:1" x14ac:dyDescent="0.2">
      <c r="A29510" s="4"/>
    </row>
    <row r="29511" spans="1:1" x14ac:dyDescent="0.2">
      <c r="A29511" s="4"/>
    </row>
    <row r="29512" spans="1:1" x14ac:dyDescent="0.2">
      <c r="A29512" s="4"/>
    </row>
    <row r="29513" spans="1:1" x14ac:dyDescent="0.2">
      <c r="A29513" s="4"/>
    </row>
    <row r="29514" spans="1:1" x14ac:dyDescent="0.2">
      <c r="A29514" s="4"/>
    </row>
    <row r="29515" spans="1:1" x14ac:dyDescent="0.2">
      <c r="A29515" s="4"/>
    </row>
    <row r="29516" spans="1:1" x14ac:dyDescent="0.2">
      <c r="A29516" s="4"/>
    </row>
    <row r="29517" spans="1:1" x14ac:dyDescent="0.2">
      <c r="A29517" s="4"/>
    </row>
    <row r="29518" spans="1:1" x14ac:dyDescent="0.2">
      <c r="A29518" s="4"/>
    </row>
    <row r="29519" spans="1:1" x14ac:dyDescent="0.2">
      <c r="A29519" s="4"/>
    </row>
    <row r="29520" spans="1:1" x14ac:dyDescent="0.2">
      <c r="A29520" s="4"/>
    </row>
    <row r="29521" spans="1:1" x14ac:dyDescent="0.2">
      <c r="A29521" s="4"/>
    </row>
    <row r="29522" spans="1:1" x14ac:dyDescent="0.2">
      <c r="A29522" s="4"/>
    </row>
    <row r="29523" spans="1:1" x14ac:dyDescent="0.2">
      <c r="A29523" s="4"/>
    </row>
    <row r="29524" spans="1:1" x14ac:dyDescent="0.2">
      <c r="A29524" s="4"/>
    </row>
    <row r="29525" spans="1:1" x14ac:dyDescent="0.2">
      <c r="A29525" s="4"/>
    </row>
    <row r="29526" spans="1:1" x14ac:dyDescent="0.2">
      <c r="A29526" s="4"/>
    </row>
    <row r="29527" spans="1:1" x14ac:dyDescent="0.2">
      <c r="A29527" s="4"/>
    </row>
    <row r="29528" spans="1:1" x14ac:dyDescent="0.2">
      <c r="A29528" s="4"/>
    </row>
    <row r="29529" spans="1:1" x14ac:dyDescent="0.2">
      <c r="A29529" s="4"/>
    </row>
    <row r="29530" spans="1:1" x14ac:dyDescent="0.2">
      <c r="A29530" s="4"/>
    </row>
    <row r="29531" spans="1:1" x14ac:dyDescent="0.2">
      <c r="A29531" s="4"/>
    </row>
    <row r="29532" spans="1:1" x14ac:dyDescent="0.2">
      <c r="A29532" s="4"/>
    </row>
    <row r="29533" spans="1:1" x14ac:dyDescent="0.2">
      <c r="A29533" s="4"/>
    </row>
    <row r="29534" spans="1:1" x14ac:dyDescent="0.2">
      <c r="A29534" s="4"/>
    </row>
    <row r="29535" spans="1:1" x14ac:dyDescent="0.2">
      <c r="A29535" s="4"/>
    </row>
    <row r="29536" spans="1:1" x14ac:dyDescent="0.2">
      <c r="A29536" s="4"/>
    </row>
    <row r="29537" spans="1:1" x14ac:dyDescent="0.2">
      <c r="A29537" s="4"/>
    </row>
    <row r="29538" spans="1:1" x14ac:dyDescent="0.2">
      <c r="A29538" s="4"/>
    </row>
    <row r="29539" spans="1:1" x14ac:dyDescent="0.2">
      <c r="A29539" s="4"/>
    </row>
    <row r="29540" spans="1:1" x14ac:dyDescent="0.2">
      <c r="A29540" s="4"/>
    </row>
    <row r="29541" spans="1:1" x14ac:dyDescent="0.2">
      <c r="A29541" s="4"/>
    </row>
    <row r="29542" spans="1:1" x14ac:dyDescent="0.2">
      <c r="A29542" s="4"/>
    </row>
    <row r="29543" spans="1:1" x14ac:dyDescent="0.2">
      <c r="A29543" s="4"/>
    </row>
    <row r="29544" spans="1:1" x14ac:dyDescent="0.2">
      <c r="A29544" s="4"/>
    </row>
    <row r="29545" spans="1:1" x14ac:dyDescent="0.2">
      <c r="A29545" s="4"/>
    </row>
    <row r="29546" spans="1:1" x14ac:dyDescent="0.2">
      <c r="A29546" s="4"/>
    </row>
    <row r="29547" spans="1:1" x14ac:dyDescent="0.2">
      <c r="A29547" s="4"/>
    </row>
    <row r="29548" spans="1:1" x14ac:dyDescent="0.2">
      <c r="A29548" s="4"/>
    </row>
    <row r="29549" spans="1:1" x14ac:dyDescent="0.2">
      <c r="A29549" s="4"/>
    </row>
    <row r="29550" spans="1:1" x14ac:dyDescent="0.2">
      <c r="A29550" s="4"/>
    </row>
    <row r="29551" spans="1:1" x14ac:dyDescent="0.2">
      <c r="A29551" s="4"/>
    </row>
    <row r="29552" spans="1:1" x14ac:dyDescent="0.2">
      <c r="A29552" s="4"/>
    </row>
    <row r="29553" spans="1:1" x14ac:dyDescent="0.2">
      <c r="A29553" s="4"/>
    </row>
    <row r="29554" spans="1:1" x14ac:dyDescent="0.2">
      <c r="A29554" s="4"/>
    </row>
    <row r="29555" spans="1:1" x14ac:dyDescent="0.2">
      <c r="A29555" s="4"/>
    </row>
    <row r="29556" spans="1:1" x14ac:dyDescent="0.2">
      <c r="A29556" s="4"/>
    </row>
    <row r="29557" spans="1:1" x14ac:dyDescent="0.2">
      <c r="A29557" s="4"/>
    </row>
    <row r="29558" spans="1:1" x14ac:dyDescent="0.2">
      <c r="A29558" s="4"/>
    </row>
    <row r="29559" spans="1:1" x14ac:dyDescent="0.2">
      <c r="A29559" s="4"/>
    </row>
    <row r="29560" spans="1:1" x14ac:dyDescent="0.2">
      <c r="A29560" s="4"/>
    </row>
    <row r="29561" spans="1:1" x14ac:dyDescent="0.2">
      <c r="A29561" s="4"/>
    </row>
    <row r="29562" spans="1:1" x14ac:dyDescent="0.2">
      <c r="A29562" s="4"/>
    </row>
    <row r="29563" spans="1:1" x14ac:dyDescent="0.2">
      <c r="A29563" s="4"/>
    </row>
    <row r="29564" spans="1:1" x14ac:dyDescent="0.2">
      <c r="A29564" s="4"/>
    </row>
    <row r="29565" spans="1:1" x14ac:dyDescent="0.2">
      <c r="A29565" s="4"/>
    </row>
    <row r="29566" spans="1:1" x14ac:dyDescent="0.2">
      <c r="A29566" s="4"/>
    </row>
    <row r="29567" spans="1:1" x14ac:dyDescent="0.2">
      <c r="A29567" s="4"/>
    </row>
    <row r="29568" spans="1:1" x14ac:dyDescent="0.2">
      <c r="A29568" s="4"/>
    </row>
    <row r="29569" spans="1:1" x14ac:dyDescent="0.2">
      <c r="A29569" s="4"/>
    </row>
    <row r="29570" spans="1:1" x14ac:dyDescent="0.2">
      <c r="A29570" s="4"/>
    </row>
    <row r="29571" spans="1:1" x14ac:dyDescent="0.2">
      <c r="A29571" s="4"/>
    </row>
    <row r="29572" spans="1:1" x14ac:dyDescent="0.2">
      <c r="A29572" s="4"/>
    </row>
    <row r="29573" spans="1:1" x14ac:dyDescent="0.2">
      <c r="A29573" s="4"/>
    </row>
    <row r="29574" spans="1:1" x14ac:dyDescent="0.2">
      <c r="A29574" s="4"/>
    </row>
    <row r="29575" spans="1:1" x14ac:dyDescent="0.2">
      <c r="A29575" s="4"/>
    </row>
    <row r="29576" spans="1:1" x14ac:dyDescent="0.2">
      <c r="A29576" s="4"/>
    </row>
    <row r="29577" spans="1:1" x14ac:dyDescent="0.2">
      <c r="A29577" s="4"/>
    </row>
    <row r="29578" spans="1:1" x14ac:dyDescent="0.2">
      <c r="A29578" s="4"/>
    </row>
    <row r="29579" spans="1:1" x14ac:dyDescent="0.2">
      <c r="A29579" s="4"/>
    </row>
    <row r="29580" spans="1:1" x14ac:dyDescent="0.2">
      <c r="A29580" s="4"/>
    </row>
    <row r="29581" spans="1:1" x14ac:dyDescent="0.2">
      <c r="A29581" s="4"/>
    </row>
    <row r="29582" spans="1:1" x14ac:dyDescent="0.2">
      <c r="A29582" s="4"/>
    </row>
    <row r="29583" spans="1:1" x14ac:dyDescent="0.2">
      <c r="A29583" s="4"/>
    </row>
    <row r="29584" spans="1:1" x14ac:dyDescent="0.2">
      <c r="A29584" s="4"/>
    </row>
    <row r="29585" spans="1:1" x14ac:dyDescent="0.2">
      <c r="A29585" s="4"/>
    </row>
    <row r="29586" spans="1:1" x14ac:dyDescent="0.2">
      <c r="A29586" s="4"/>
    </row>
    <row r="29587" spans="1:1" x14ac:dyDescent="0.2">
      <c r="A29587" s="4"/>
    </row>
    <row r="29588" spans="1:1" x14ac:dyDescent="0.2">
      <c r="A29588" s="4"/>
    </row>
    <row r="29589" spans="1:1" x14ac:dyDescent="0.2">
      <c r="A29589" s="4"/>
    </row>
    <row r="29590" spans="1:1" x14ac:dyDescent="0.2">
      <c r="A29590" s="4"/>
    </row>
    <row r="29591" spans="1:1" x14ac:dyDescent="0.2">
      <c r="A29591" s="4"/>
    </row>
    <row r="29592" spans="1:1" x14ac:dyDescent="0.2">
      <c r="A29592" s="4"/>
    </row>
    <row r="29593" spans="1:1" x14ac:dyDescent="0.2">
      <c r="A29593" s="4"/>
    </row>
    <row r="29594" spans="1:1" x14ac:dyDescent="0.2">
      <c r="A29594" s="4"/>
    </row>
    <row r="29595" spans="1:1" x14ac:dyDescent="0.2">
      <c r="A29595" s="4"/>
    </row>
    <row r="29596" spans="1:1" x14ac:dyDescent="0.2">
      <c r="A29596" s="4"/>
    </row>
    <row r="29597" spans="1:1" x14ac:dyDescent="0.2">
      <c r="A29597" s="4"/>
    </row>
    <row r="29598" spans="1:1" x14ac:dyDescent="0.2">
      <c r="A29598" s="4"/>
    </row>
    <row r="29599" spans="1:1" x14ac:dyDescent="0.2">
      <c r="A29599" s="4"/>
    </row>
    <row r="29600" spans="1:1" x14ac:dyDescent="0.2">
      <c r="A29600" s="4"/>
    </row>
    <row r="29601" spans="1:1" x14ac:dyDescent="0.2">
      <c r="A29601" s="4"/>
    </row>
    <row r="29602" spans="1:1" x14ac:dyDescent="0.2">
      <c r="A29602" s="4"/>
    </row>
    <row r="29603" spans="1:1" x14ac:dyDescent="0.2">
      <c r="A29603" s="4"/>
    </row>
    <row r="29604" spans="1:1" x14ac:dyDescent="0.2">
      <c r="A29604" s="4"/>
    </row>
    <row r="29605" spans="1:1" x14ac:dyDescent="0.2">
      <c r="A29605" s="4"/>
    </row>
    <row r="29606" spans="1:1" x14ac:dyDescent="0.2">
      <c r="A29606" s="4"/>
    </row>
    <row r="29607" spans="1:1" x14ac:dyDescent="0.2">
      <c r="A29607" s="4"/>
    </row>
    <row r="29608" spans="1:1" x14ac:dyDescent="0.2">
      <c r="A29608" s="4"/>
    </row>
    <row r="29609" spans="1:1" x14ac:dyDescent="0.2">
      <c r="A29609" s="4"/>
    </row>
    <row r="29610" spans="1:1" x14ac:dyDescent="0.2">
      <c r="A29610" s="4"/>
    </row>
    <row r="29611" spans="1:1" x14ac:dyDescent="0.2">
      <c r="A29611" s="4"/>
    </row>
    <row r="29612" spans="1:1" x14ac:dyDescent="0.2">
      <c r="A29612" s="4"/>
    </row>
    <row r="29613" spans="1:1" x14ac:dyDescent="0.2">
      <c r="A29613" s="4"/>
    </row>
    <row r="29614" spans="1:1" x14ac:dyDescent="0.2">
      <c r="A29614" s="4"/>
    </row>
    <row r="29615" spans="1:1" x14ac:dyDescent="0.2">
      <c r="A29615" s="4"/>
    </row>
    <row r="29616" spans="1:1" x14ac:dyDescent="0.2">
      <c r="A29616" s="4"/>
    </row>
    <row r="29617" spans="1:1" x14ac:dyDescent="0.2">
      <c r="A29617" s="4"/>
    </row>
    <row r="29618" spans="1:1" x14ac:dyDescent="0.2">
      <c r="A29618" s="4"/>
    </row>
    <row r="29619" spans="1:1" x14ac:dyDescent="0.2">
      <c r="A29619" s="4"/>
    </row>
    <row r="29620" spans="1:1" x14ac:dyDescent="0.2">
      <c r="A29620" s="4"/>
    </row>
    <row r="29621" spans="1:1" x14ac:dyDescent="0.2">
      <c r="A29621" s="4"/>
    </row>
    <row r="29622" spans="1:1" x14ac:dyDescent="0.2">
      <c r="A29622" s="4"/>
    </row>
    <row r="29623" spans="1:1" x14ac:dyDescent="0.2">
      <c r="A29623" s="4"/>
    </row>
    <row r="29624" spans="1:1" x14ac:dyDescent="0.2">
      <c r="A29624" s="4"/>
    </row>
    <row r="29625" spans="1:1" x14ac:dyDescent="0.2">
      <c r="A29625" s="4"/>
    </row>
    <row r="29626" spans="1:1" x14ac:dyDescent="0.2">
      <c r="A29626" s="4"/>
    </row>
    <row r="29627" spans="1:1" x14ac:dyDescent="0.2">
      <c r="A29627" s="4"/>
    </row>
    <row r="29628" spans="1:1" x14ac:dyDescent="0.2">
      <c r="A29628" s="4"/>
    </row>
    <row r="29629" spans="1:1" x14ac:dyDescent="0.2">
      <c r="A29629" s="4"/>
    </row>
    <row r="29630" spans="1:1" x14ac:dyDescent="0.2">
      <c r="A29630" s="4"/>
    </row>
    <row r="29631" spans="1:1" x14ac:dyDescent="0.2">
      <c r="A29631" s="4"/>
    </row>
    <row r="29632" spans="1:1" x14ac:dyDescent="0.2">
      <c r="A29632" s="4"/>
    </row>
    <row r="29633" spans="1:1" x14ac:dyDescent="0.2">
      <c r="A29633" s="4"/>
    </row>
    <row r="29634" spans="1:1" x14ac:dyDescent="0.2">
      <c r="A29634" s="4"/>
    </row>
    <row r="29635" spans="1:1" x14ac:dyDescent="0.2">
      <c r="A29635" s="4"/>
    </row>
    <row r="29636" spans="1:1" x14ac:dyDescent="0.2">
      <c r="A29636" s="4"/>
    </row>
    <row r="29637" spans="1:1" x14ac:dyDescent="0.2">
      <c r="A29637" s="4"/>
    </row>
    <row r="29638" spans="1:1" x14ac:dyDescent="0.2">
      <c r="A29638" s="4"/>
    </row>
    <row r="29639" spans="1:1" x14ac:dyDescent="0.2">
      <c r="A29639" s="4"/>
    </row>
    <row r="29640" spans="1:1" x14ac:dyDescent="0.2">
      <c r="A29640" s="4"/>
    </row>
    <row r="29641" spans="1:1" x14ac:dyDescent="0.2">
      <c r="A29641" s="4"/>
    </row>
    <row r="29642" spans="1:1" x14ac:dyDescent="0.2">
      <c r="A29642" s="4"/>
    </row>
    <row r="29643" spans="1:1" x14ac:dyDescent="0.2">
      <c r="A29643" s="4"/>
    </row>
    <row r="29644" spans="1:1" x14ac:dyDescent="0.2">
      <c r="A29644" s="4"/>
    </row>
    <row r="29645" spans="1:1" x14ac:dyDescent="0.2">
      <c r="A29645" s="4"/>
    </row>
    <row r="29646" spans="1:1" x14ac:dyDescent="0.2">
      <c r="A29646" s="4"/>
    </row>
    <row r="29647" spans="1:1" x14ac:dyDescent="0.2">
      <c r="A29647" s="4"/>
    </row>
    <row r="29648" spans="1:1" x14ac:dyDescent="0.2">
      <c r="A29648" s="4"/>
    </row>
    <row r="29649" spans="1:1" x14ac:dyDescent="0.2">
      <c r="A29649" s="4"/>
    </row>
    <row r="29650" spans="1:1" x14ac:dyDescent="0.2">
      <c r="A29650" s="4"/>
    </row>
    <row r="29651" spans="1:1" x14ac:dyDescent="0.2">
      <c r="A29651" s="4"/>
    </row>
    <row r="29652" spans="1:1" x14ac:dyDescent="0.2">
      <c r="A29652" s="4"/>
    </row>
    <row r="29653" spans="1:1" x14ac:dyDescent="0.2">
      <c r="A29653" s="4"/>
    </row>
    <row r="29654" spans="1:1" x14ac:dyDescent="0.2">
      <c r="A29654" s="4"/>
    </row>
    <row r="29655" spans="1:1" x14ac:dyDescent="0.2">
      <c r="A29655" s="4"/>
    </row>
    <row r="29656" spans="1:1" x14ac:dyDescent="0.2">
      <c r="A29656" s="4"/>
    </row>
    <row r="29657" spans="1:1" x14ac:dyDescent="0.2">
      <c r="A29657" s="4"/>
    </row>
    <row r="29658" spans="1:1" x14ac:dyDescent="0.2">
      <c r="A29658" s="4"/>
    </row>
    <row r="29659" spans="1:1" x14ac:dyDescent="0.2">
      <c r="A29659" s="4"/>
    </row>
    <row r="29660" spans="1:1" x14ac:dyDescent="0.2">
      <c r="A29660" s="4"/>
    </row>
    <row r="29661" spans="1:1" x14ac:dyDescent="0.2">
      <c r="A29661" s="4"/>
    </row>
    <row r="29662" spans="1:1" x14ac:dyDescent="0.2">
      <c r="A29662" s="4"/>
    </row>
    <row r="29663" spans="1:1" x14ac:dyDescent="0.2">
      <c r="A29663" s="4"/>
    </row>
    <row r="29664" spans="1:1" x14ac:dyDescent="0.2">
      <c r="A29664" s="4"/>
    </row>
    <row r="29665" spans="1:1" x14ac:dyDescent="0.2">
      <c r="A29665" s="4"/>
    </row>
    <row r="29666" spans="1:1" x14ac:dyDescent="0.2">
      <c r="A29666" s="4"/>
    </row>
    <row r="29667" spans="1:1" x14ac:dyDescent="0.2">
      <c r="A29667" s="4"/>
    </row>
    <row r="29668" spans="1:1" x14ac:dyDescent="0.2">
      <c r="A29668" s="4"/>
    </row>
    <row r="29669" spans="1:1" x14ac:dyDescent="0.2">
      <c r="A29669" s="4"/>
    </row>
    <row r="29670" spans="1:1" x14ac:dyDescent="0.2">
      <c r="A29670" s="4"/>
    </row>
    <row r="29671" spans="1:1" x14ac:dyDescent="0.2">
      <c r="A29671" s="4"/>
    </row>
    <row r="29672" spans="1:1" x14ac:dyDescent="0.2">
      <c r="A29672" s="4"/>
    </row>
    <row r="29673" spans="1:1" x14ac:dyDescent="0.2">
      <c r="A29673" s="4"/>
    </row>
    <row r="29674" spans="1:1" x14ac:dyDescent="0.2">
      <c r="A29674" s="4"/>
    </row>
    <row r="29675" spans="1:1" x14ac:dyDescent="0.2">
      <c r="A29675" s="4"/>
    </row>
    <row r="29676" spans="1:1" x14ac:dyDescent="0.2">
      <c r="A29676" s="4"/>
    </row>
    <row r="29677" spans="1:1" x14ac:dyDescent="0.2">
      <c r="A29677" s="4"/>
    </row>
    <row r="29678" spans="1:1" x14ac:dyDescent="0.2">
      <c r="A29678" s="4"/>
    </row>
    <row r="29679" spans="1:1" x14ac:dyDescent="0.2">
      <c r="A29679" s="4"/>
    </row>
    <row r="29680" spans="1:1" x14ac:dyDescent="0.2">
      <c r="A29680" s="4"/>
    </row>
    <row r="29681" spans="1:1" x14ac:dyDescent="0.2">
      <c r="A29681" s="4"/>
    </row>
    <row r="29682" spans="1:1" x14ac:dyDescent="0.2">
      <c r="A29682" s="4"/>
    </row>
    <row r="29683" spans="1:1" x14ac:dyDescent="0.2">
      <c r="A29683" s="4"/>
    </row>
    <row r="29684" spans="1:1" x14ac:dyDescent="0.2">
      <c r="A29684" s="4"/>
    </row>
    <row r="29685" spans="1:1" x14ac:dyDescent="0.2">
      <c r="A29685" s="4"/>
    </row>
    <row r="29686" spans="1:1" x14ac:dyDescent="0.2">
      <c r="A29686" s="4"/>
    </row>
    <row r="29687" spans="1:1" x14ac:dyDescent="0.2">
      <c r="A29687" s="4"/>
    </row>
    <row r="29688" spans="1:1" x14ac:dyDescent="0.2">
      <c r="A29688" s="4"/>
    </row>
    <row r="29689" spans="1:1" x14ac:dyDescent="0.2">
      <c r="A29689" s="4"/>
    </row>
    <row r="29690" spans="1:1" x14ac:dyDescent="0.2">
      <c r="A29690" s="4"/>
    </row>
    <row r="29691" spans="1:1" x14ac:dyDescent="0.2">
      <c r="A29691" s="4"/>
    </row>
    <row r="29692" spans="1:1" x14ac:dyDescent="0.2">
      <c r="A29692" s="4"/>
    </row>
    <row r="29693" spans="1:1" x14ac:dyDescent="0.2">
      <c r="A29693" s="4"/>
    </row>
    <row r="29694" spans="1:1" x14ac:dyDescent="0.2">
      <c r="A29694" s="4"/>
    </row>
    <row r="29695" spans="1:1" x14ac:dyDescent="0.2">
      <c r="A29695" s="4"/>
    </row>
    <row r="29696" spans="1:1" x14ac:dyDescent="0.2">
      <c r="A29696" s="4"/>
    </row>
    <row r="29697" spans="1:1" x14ac:dyDescent="0.2">
      <c r="A29697" s="4"/>
    </row>
    <row r="29698" spans="1:1" x14ac:dyDescent="0.2">
      <c r="A29698" s="4"/>
    </row>
    <row r="29699" spans="1:1" x14ac:dyDescent="0.2">
      <c r="A29699" s="4"/>
    </row>
    <row r="29700" spans="1:1" x14ac:dyDescent="0.2">
      <c r="A29700" s="4"/>
    </row>
    <row r="29701" spans="1:1" x14ac:dyDescent="0.2">
      <c r="A29701" s="4"/>
    </row>
    <row r="29702" spans="1:1" x14ac:dyDescent="0.2">
      <c r="A29702" s="4"/>
    </row>
    <row r="29703" spans="1:1" x14ac:dyDescent="0.2">
      <c r="A29703" s="4"/>
    </row>
    <row r="29704" spans="1:1" x14ac:dyDescent="0.2">
      <c r="A29704" s="4"/>
    </row>
    <row r="29705" spans="1:1" x14ac:dyDescent="0.2">
      <c r="A29705" s="4"/>
    </row>
    <row r="29706" spans="1:1" x14ac:dyDescent="0.2">
      <c r="A29706" s="4"/>
    </row>
    <row r="29707" spans="1:1" x14ac:dyDescent="0.2">
      <c r="A29707" s="4"/>
    </row>
    <row r="29708" spans="1:1" x14ac:dyDescent="0.2">
      <c r="A29708" s="4"/>
    </row>
    <row r="29709" spans="1:1" x14ac:dyDescent="0.2">
      <c r="A29709" s="4"/>
    </row>
    <row r="29710" spans="1:1" x14ac:dyDescent="0.2">
      <c r="A29710" s="4"/>
    </row>
    <row r="29711" spans="1:1" x14ac:dyDescent="0.2">
      <c r="A29711" s="4"/>
    </row>
    <row r="29712" spans="1:1" x14ac:dyDescent="0.2">
      <c r="A29712" s="4"/>
    </row>
    <row r="29713" spans="1:1" x14ac:dyDescent="0.2">
      <c r="A29713" s="4"/>
    </row>
    <row r="29714" spans="1:1" x14ac:dyDescent="0.2">
      <c r="A29714" s="4"/>
    </row>
    <row r="29715" spans="1:1" x14ac:dyDescent="0.2">
      <c r="A29715" s="4"/>
    </row>
    <row r="29716" spans="1:1" x14ac:dyDescent="0.2">
      <c r="A29716" s="4"/>
    </row>
    <row r="29717" spans="1:1" x14ac:dyDescent="0.2">
      <c r="A29717" s="4"/>
    </row>
    <row r="29718" spans="1:1" x14ac:dyDescent="0.2">
      <c r="A29718" s="4"/>
    </row>
    <row r="29719" spans="1:1" x14ac:dyDescent="0.2">
      <c r="A29719" s="4"/>
    </row>
    <row r="29720" spans="1:1" x14ac:dyDescent="0.2">
      <c r="A29720" s="4"/>
    </row>
    <row r="29721" spans="1:1" x14ac:dyDescent="0.2">
      <c r="A29721" s="4"/>
    </row>
    <row r="29722" spans="1:1" x14ac:dyDescent="0.2">
      <c r="A29722" s="4"/>
    </row>
    <row r="29723" spans="1:1" x14ac:dyDescent="0.2">
      <c r="A29723" s="4"/>
    </row>
    <row r="29724" spans="1:1" x14ac:dyDescent="0.2">
      <c r="A29724" s="4"/>
    </row>
    <row r="29725" spans="1:1" x14ac:dyDescent="0.2">
      <c r="A29725" s="4"/>
    </row>
    <row r="29726" spans="1:1" x14ac:dyDescent="0.2">
      <c r="A29726" s="4"/>
    </row>
    <row r="29727" spans="1:1" x14ac:dyDescent="0.2">
      <c r="A29727" s="4"/>
    </row>
    <row r="29728" spans="1:1" x14ac:dyDescent="0.2">
      <c r="A29728" s="4"/>
    </row>
    <row r="29729" spans="1:1" x14ac:dyDescent="0.2">
      <c r="A29729" s="4"/>
    </row>
    <row r="29730" spans="1:1" x14ac:dyDescent="0.2">
      <c r="A29730" s="4"/>
    </row>
    <row r="29731" spans="1:1" x14ac:dyDescent="0.2">
      <c r="A29731" s="4"/>
    </row>
    <row r="29732" spans="1:1" x14ac:dyDescent="0.2">
      <c r="A29732" s="4"/>
    </row>
    <row r="29733" spans="1:1" x14ac:dyDescent="0.2">
      <c r="A29733" s="4"/>
    </row>
    <row r="29734" spans="1:1" x14ac:dyDescent="0.2">
      <c r="A29734" s="4"/>
    </row>
    <row r="29735" spans="1:1" x14ac:dyDescent="0.2">
      <c r="A29735" s="4"/>
    </row>
    <row r="29736" spans="1:1" x14ac:dyDescent="0.2">
      <c r="A29736" s="4"/>
    </row>
    <row r="29737" spans="1:1" x14ac:dyDescent="0.2">
      <c r="A29737" s="4"/>
    </row>
    <row r="29738" spans="1:1" x14ac:dyDescent="0.2">
      <c r="A29738" s="4"/>
    </row>
    <row r="29739" spans="1:1" x14ac:dyDescent="0.2">
      <c r="A29739" s="4"/>
    </row>
    <row r="29740" spans="1:1" x14ac:dyDescent="0.2">
      <c r="A29740" s="4"/>
    </row>
    <row r="29741" spans="1:1" x14ac:dyDescent="0.2">
      <c r="A29741" s="4"/>
    </row>
    <row r="29742" spans="1:1" x14ac:dyDescent="0.2">
      <c r="A29742" s="4"/>
    </row>
    <row r="29743" spans="1:1" x14ac:dyDescent="0.2">
      <c r="A29743" s="4"/>
    </row>
    <row r="29744" spans="1:1" x14ac:dyDescent="0.2">
      <c r="A29744" s="4"/>
    </row>
    <row r="29745" spans="1:1" x14ac:dyDescent="0.2">
      <c r="A29745" s="4"/>
    </row>
    <row r="29746" spans="1:1" x14ac:dyDescent="0.2">
      <c r="A29746" s="4"/>
    </row>
    <row r="29747" spans="1:1" x14ac:dyDescent="0.2">
      <c r="A29747" s="4"/>
    </row>
    <row r="29748" spans="1:1" x14ac:dyDescent="0.2">
      <c r="A29748" s="4"/>
    </row>
    <row r="29749" spans="1:1" x14ac:dyDescent="0.2">
      <c r="A29749" s="4"/>
    </row>
    <row r="29750" spans="1:1" x14ac:dyDescent="0.2">
      <c r="A29750" s="4"/>
    </row>
    <row r="29751" spans="1:1" x14ac:dyDescent="0.2">
      <c r="A29751" s="4"/>
    </row>
    <row r="29752" spans="1:1" x14ac:dyDescent="0.2">
      <c r="A29752" s="4"/>
    </row>
    <row r="29753" spans="1:1" x14ac:dyDescent="0.2">
      <c r="A29753" s="4"/>
    </row>
    <row r="29754" spans="1:1" x14ac:dyDescent="0.2">
      <c r="A29754" s="4"/>
    </row>
    <row r="29755" spans="1:1" x14ac:dyDescent="0.2">
      <c r="A29755" s="4"/>
    </row>
    <row r="29756" spans="1:1" x14ac:dyDescent="0.2">
      <c r="A29756" s="4"/>
    </row>
    <row r="29757" spans="1:1" x14ac:dyDescent="0.2">
      <c r="A29757" s="4"/>
    </row>
    <row r="29758" spans="1:1" x14ac:dyDescent="0.2">
      <c r="A29758" s="4"/>
    </row>
    <row r="29759" spans="1:1" x14ac:dyDescent="0.2">
      <c r="A29759" s="4"/>
    </row>
    <row r="29760" spans="1:1" x14ac:dyDescent="0.2">
      <c r="A29760" s="4"/>
    </row>
    <row r="29761" spans="1:1" x14ac:dyDescent="0.2">
      <c r="A29761" s="4"/>
    </row>
    <row r="29762" spans="1:1" x14ac:dyDescent="0.2">
      <c r="A29762" s="4"/>
    </row>
    <row r="29763" spans="1:1" x14ac:dyDescent="0.2">
      <c r="A29763" s="4"/>
    </row>
    <row r="29764" spans="1:1" x14ac:dyDescent="0.2">
      <c r="A29764" s="4"/>
    </row>
    <row r="29765" spans="1:1" x14ac:dyDescent="0.2">
      <c r="A29765" s="4"/>
    </row>
    <row r="29766" spans="1:1" x14ac:dyDescent="0.2">
      <c r="A29766" s="4"/>
    </row>
    <row r="29767" spans="1:1" x14ac:dyDescent="0.2">
      <c r="A29767" s="4"/>
    </row>
    <row r="29768" spans="1:1" x14ac:dyDescent="0.2">
      <c r="A29768" s="4"/>
    </row>
    <row r="29769" spans="1:1" x14ac:dyDescent="0.2">
      <c r="A29769" s="4"/>
    </row>
    <row r="29770" spans="1:1" x14ac:dyDescent="0.2">
      <c r="A29770" s="4"/>
    </row>
    <row r="29771" spans="1:1" x14ac:dyDescent="0.2">
      <c r="A29771" s="4"/>
    </row>
    <row r="29772" spans="1:1" x14ac:dyDescent="0.2">
      <c r="A29772" s="4"/>
    </row>
    <row r="29773" spans="1:1" x14ac:dyDescent="0.2">
      <c r="A29773" s="4"/>
    </row>
    <row r="29774" spans="1:1" x14ac:dyDescent="0.2">
      <c r="A29774" s="4"/>
    </row>
    <row r="29775" spans="1:1" x14ac:dyDescent="0.2">
      <c r="A29775" s="4"/>
    </row>
    <row r="29776" spans="1:1" x14ac:dyDescent="0.2">
      <c r="A29776" s="4"/>
    </row>
    <row r="29777" spans="1:1" x14ac:dyDescent="0.2">
      <c r="A29777" s="4"/>
    </row>
    <row r="29778" spans="1:1" x14ac:dyDescent="0.2">
      <c r="A29778" s="4"/>
    </row>
    <row r="29779" spans="1:1" x14ac:dyDescent="0.2">
      <c r="A29779" s="4"/>
    </row>
    <row r="29780" spans="1:1" x14ac:dyDescent="0.2">
      <c r="A29780" s="4"/>
    </row>
    <row r="29781" spans="1:1" x14ac:dyDescent="0.2">
      <c r="A29781" s="4"/>
    </row>
    <row r="29782" spans="1:1" x14ac:dyDescent="0.2">
      <c r="A29782" s="4"/>
    </row>
    <row r="29783" spans="1:1" x14ac:dyDescent="0.2">
      <c r="A29783" s="4"/>
    </row>
    <row r="29784" spans="1:1" x14ac:dyDescent="0.2">
      <c r="A29784" s="4"/>
    </row>
    <row r="29785" spans="1:1" x14ac:dyDescent="0.2">
      <c r="A29785" s="4"/>
    </row>
    <row r="29786" spans="1:1" x14ac:dyDescent="0.2">
      <c r="A29786" s="4"/>
    </row>
    <row r="29787" spans="1:1" x14ac:dyDescent="0.2">
      <c r="A29787" s="4"/>
    </row>
    <row r="29788" spans="1:1" x14ac:dyDescent="0.2">
      <c r="A29788" s="4"/>
    </row>
    <row r="29789" spans="1:1" x14ac:dyDescent="0.2">
      <c r="A29789" s="4"/>
    </row>
    <row r="29790" spans="1:1" x14ac:dyDescent="0.2">
      <c r="A29790" s="4"/>
    </row>
    <row r="29791" spans="1:1" x14ac:dyDescent="0.2">
      <c r="A29791" s="4"/>
    </row>
    <row r="29792" spans="1:1" x14ac:dyDescent="0.2">
      <c r="A29792" s="4"/>
    </row>
    <row r="29793" spans="1:1" x14ac:dyDescent="0.2">
      <c r="A29793" s="4"/>
    </row>
    <row r="29794" spans="1:1" x14ac:dyDescent="0.2">
      <c r="A29794" s="4"/>
    </row>
    <row r="29795" spans="1:1" x14ac:dyDescent="0.2">
      <c r="A29795" s="4"/>
    </row>
    <row r="29796" spans="1:1" x14ac:dyDescent="0.2">
      <c r="A29796" s="4"/>
    </row>
    <row r="29797" spans="1:1" x14ac:dyDescent="0.2">
      <c r="A29797" s="4"/>
    </row>
    <row r="29798" spans="1:1" x14ac:dyDescent="0.2">
      <c r="A29798" s="4"/>
    </row>
    <row r="29799" spans="1:1" x14ac:dyDescent="0.2">
      <c r="A29799" s="4"/>
    </row>
    <row r="29800" spans="1:1" x14ac:dyDescent="0.2">
      <c r="A29800" s="4"/>
    </row>
    <row r="29801" spans="1:1" x14ac:dyDescent="0.2">
      <c r="A29801" s="4"/>
    </row>
    <row r="29802" spans="1:1" x14ac:dyDescent="0.2">
      <c r="A29802" s="4"/>
    </row>
    <row r="29803" spans="1:1" x14ac:dyDescent="0.2">
      <c r="A29803" s="4"/>
    </row>
    <row r="29804" spans="1:1" x14ac:dyDescent="0.2">
      <c r="A29804" s="4"/>
    </row>
    <row r="29805" spans="1:1" x14ac:dyDescent="0.2">
      <c r="A29805" s="4"/>
    </row>
    <row r="29806" spans="1:1" x14ac:dyDescent="0.2">
      <c r="A29806" s="4"/>
    </row>
    <row r="29807" spans="1:1" x14ac:dyDescent="0.2">
      <c r="A29807" s="4"/>
    </row>
    <row r="29808" spans="1:1" x14ac:dyDescent="0.2">
      <c r="A29808" s="4"/>
    </row>
    <row r="29809" spans="1:1" x14ac:dyDescent="0.2">
      <c r="A29809" s="4"/>
    </row>
    <row r="29810" spans="1:1" x14ac:dyDescent="0.2">
      <c r="A29810" s="4"/>
    </row>
    <row r="29811" spans="1:1" x14ac:dyDescent="0.2">
      <c r="A29811" s="4"/>
    </row>
    <row r="29812" spans="1:1" x14ac:dyDescent="0.2">
      <c r="A29812" s="4"/>
    </row>
    <row r="29813" spans="1:1" x14ac:dyDescent="0.2">
      <c r="A29813" s="4"/>
    </row>
    <row r="29814" spans="1:1" x14ac:dyDescent="0.2">
      <c r="A29814" s="4"/>
    </row>
    <row r="29815" spans="1:1" x14ac:dyDescent="0.2">
      <c r="A29815" s="4"/>
    </row>
    <row r="29816" spans="1:1" x14ac:dyDescent="0.2">
      <c r="A29816" s="4"/>
    </row>
    <row r="29817" spans="1:1" x14ac:dyDescent="0.2">
      <c r="A29817" s="4"/>
    </row>
    <row r="29818" spans="1:1" x14ac:dyDescent="0.2">
      <c r="A29818" s="4"/>
    </row>
    <row r="29819" spans="1:1" x14ac:dyDescent="0.2">
      <c r="A29819" s="4"/>
    </row>
    <row r="29820" spans="1:1" x14ac:dyDescent="0.2">
      <c r="A29820" s="4"/>
    </row>
    <row r="29821" spans="1:1" x14ac:dyDescent="0.2">
      <c r="A29821" s="4"/>
    </row>
    <row r="29822" spans="1:1" x14ac:dyDescent="0.2">
      <c r="A29822" s="4"/>
    </row>
    <row r="29823" spans="1:1" x14ac:dyDescent="0.2">
      <c r="A29823" s="4"/>
    </row>
    <row r="29824" spans="1:1" x14ac:dyDescent="0.2">
      <c r="A29824" s="4"/>
    </row>
    <row r="29825" spans="1:1" x14ac:dyDescent="0.2">
      <c r="A29825" s="4"/>
    </row>
    <row r="29826" spans="1:1" x14ac:dyDescent="0.2">
      <c r="A29826" s="4"/>
    </row>
    <row r="29827" spans="1:1" x14ac:dyDescent="0.2">
      <c r="A29827" s="4"/>
    </row>
    <row r="29828" spans="1:1" x14ac:dyDescent="0.2">
      <c r="A29828" s="4"/>
    </row>
    <row r="29829" spans="1:1" x14ac:dyDescent="0.2">
      <c r="A29829" s="4"/>
    </row>
    <row r="29830" spans="1:1" x14ac:dyDescent="0.2">
      <c r="A29830" s="4"/>
    </row>
    <row r="29831" spans="1:1" x14ac:dyDescent="0.2">
      <c r="A29831" s="4"/>
    </row>
    <row r="29832" spans="1:1" x14ac:dyDescent="0.2">
      <c r="A29832" s="4"/>
    </row>
    <row r="29833" spans="1:1" x14ac:dyDescent="0.2">
      <c r="A29833" s="4"/>
    </row>
    <row r="29834" spans="1:1" x14ac:dyDescent="0.2">
      <c r="A29834" s="4"/>
    </row>
    <row r="29835" spans="1:1" x14ac:dyDescent="0.2">
      <c r="A29835" s="4"/>
    </row>
    <row r="29836" spans="1:1" x14ac:dyDescent="0.2">
      <c r="A29836" s="4"/>
    </row>
    <row r="29837" spans="1:1" x14ac:dyDescent="0.2">
      <c r="A29837" s="4"/>
    </row>
    <row r="29838" spans="1:1" x14ac:dyDescent="0.2">
      <c r="A29838" s="4"/>
    </row>
    <row r="29839" spans="1:1" x14ac:dyDescent="0.2">
      <c r="A29839" s="4"/>
    </row>
    <row r="29840" spans="1:1" x14ac:dyDescent="0.2">
      <c r="A29840" s="4"/>
    </row>
    <row r="29841" spans="1:1" x14ac:dyDescent="0.2">
      <c r="A29841" s="4"/>
    </row>
    <row r="29842" spans="1:1" x14ac:dyDescent="0.2">
      <c r="A29842" s="4"/>
    </row>
    <row r="29843" spans="1:1" x14ac:dyDescent="0.2">
      <c r="A29843" s="4"/>
    </row>
    <row r="29844" spans="1:1" x14ac:dyDescent="0.2">
      <c r="A29844" s="4"/>
    </row>
    <row r="29845" spans="1:1" x14ac:dyDescent="0.2">
      <c r="A29845" s="4"/>
    </row>
    <row r="29846" spans="1:1" x14ac:dyDescent="0.2">
      <c r="A29846" s="4"/>
    </row>
    <row r="29847" spans="1:1" x14ac:dyDescent="0.2">
      <c r="A29847" s="4"/>
    </row>
    <row r="29848" spans="1:1" x14ac:dyDescent="0.2">
      <c r="A29848" s="4"/>
    </row>
    <row r="29849" spans="1:1" x14ac:dyDescent="0.2">
      <c r="A29849" s="4"/>
    </row>
    <row r="29850" spans="1:1" x14ac:dyDescent="0.2">
      <c r="A29850" s="4"/>
    </row>
    <row r="29851" spans="1:1" x14ac:dyDescent="0.2">
      <c r="A29851" s="4"/>
    </row>
    <row r="29852" spans="1:1" x14ac:dyDescent="0.2">
      <c r="A29852" s="4"/>
    </row>
    <row r="29853" spans="1:1" x14ac:dyDescent="0.2">
      <c r="A29853" s="4"/>
    </row>
    <row r="29854" spans="1:1" x14ac:dyDescent="0.2">
      <c r="A29854" s="4"/>
    </row>
    <row r="29855" spans="1:1" x14ac:dyDescent="0.2">
      <c r="A29855" s="4"/>
    </row>
    <row r="29856" spans="1:1" x14ac:dyDescent="0.2">
      <c r="A29856" s="4"/>
    </row>
    <row r="29857" spans="1:1" x14ac:dyDescent="0.2">
      <c r="A29857" s="4"/>
    </row>
    <row r="29858" spans="1:1" x14ac:dyDescent="0.2">
      <c r="A29858" s="4"/>
    </row>
    <row r="29859" spans="1:1" x14ac:dyDescent="0.2">
      <c r="A29859" s="4"/>
    </row>
    <row r="29860" spans="1:1" x14ac:dyDescent="0.2">
      <c r="A29860" s="4"/>
    </row>
    <row r="29861" spans="1:1" x14ac:dyDescent="0.2">
      <c r="A29861" s="4"/>
    </row>
    <row r="29862" spans="1:1" x14ac:dyDescent="0.2">
      <c r="A29862" s="4"/>
    </row>
    <row r="29863" spans="1:1" x14ac:dyDescent="0.2">
      <c r="A29863" s="4"/>
    </row>
    <row r="29864" spans="1:1" x14ac:dyDescent="0.2">
      <c r="A29864" s="4"/>
    </row>
    <row r="29865" spans="1:1" x14ac:dyDescent="0.2">
      <c r="A29865" s="4"/>
    </row>
    <row r="29866" spans="1:1" x14ac:dyDescent="0.2">
      <c r="A29866" s="4"/>
    </row>
    <row r="29867" spans="1:1" x14ac:dyDescent="0.2">
      <c r="A29867" s="4"/>
    </row>
    <row r="29868" spans="1:1" x14ac:dyDescent="0.2">
      <c r="A29868" s="4"/>
    </row>
    <row r="29869" spans="1:1" x14ac:dyDescent="0.2">
      <c r="A29869" s="4"/>
    </row>
    <row r="29870" spans="1:1" x14ac:dyDescent="0.2">
      <c r="A29870" s="4"/>
    </row>
    <row r="29871" spans="1:1" x14ac:dyDescent="0.2">
      <c r="A29871" s="4"/>
    </row>
    <row r="29872" spans="1:1" x14ac:dyDescent="0.2">
      <c r="A29872" s="4"/>
    </row>
    <row r="29873" spans="1:1" x14ac:dyDescent="0.2">
      <c r="A29873" s="4"/>
    </row>
    <row r="29874" spans="1:1" x14ac:dyDescent="0.2">
      <c r="A29874" s="4"/>
    </row>
    <row r="29875" spans="1:1" x14ac:dyDescent="0.2">
      <c r="A29875" s="4"/>
    </row>
    <row r="29876" spans="1:1" x14ac:dyDescent="0.2">
      <c r="A29876" s="4"/>
    </row>
    <row r="29877" spans="1:1" x14ac:dyDescent="0.2">
      <c r="A29877" s="4"/>
    </row>
    <row r="29878" spans="1:1" x14ac:dyDescent="0.2">
      <c r="A29878" s="4"/>
    </row>
    <row r="29879" spans="1:1" x14ac:dyDescent="0.2">
      <c r="A29879" s="4"/>
    </row>
    <row r="29880" spans="1:1" x14ac:dyDescent="0.2">
      <c r="A29880" s="4"/>
    </row>
    <row r="29881" spans="1:1" x14ac:dyDescent="0.2">
      <c r="A29881" s="4"/>
    </row>
    <row r="29882" spans="1:1" x14ac:dyDescent="0.2">
      <c r="A29882" s="4"/>
    </row>
    <row r="29883" spans="1:1" x14ac:dyDescent="0.2">
      <c r="A29883" s="4"/>
    </row>
    <row r="29884" spans="1:1" x14ac:dyDescent="0.2">
      <c r="A29884" s="4"/>
    </row>
    <row r="29885" spans="1:1" x14ac:dyDescent="0.2">
      <c r="A29885" s="4"/>
    </row>
    <row r="29886" spans="1:1" x14ac:dyDescent="0.2">
      <c r="A29886" s="4"/>
    </row>
    <row r="29887" spans="1:1" x14ac:dyDescent="0.2">
      <c r="A29887" s="4"/>
    </row>
    <row r="29888" spans="1:1" x14ac:dyDescent="0.2">
      <c r="A29888" s="4"/>
    </row>
    <row r="29889" spans="1:1" x14ac:dyDescent="0.2">
      <c r="A29889" s="4"/>
    </row>
    <row r="29890" spans="1:1" x14ac:dyDescent="0.2">
      <c r="A29890" s="4"/>
    </row>
    <row r="29891" spans="1:1" x14ac:dyDescent="0.2">
      <c r="A29891" s="4"/>
    </row>
    <row r="29892" spans="1:1" x14ac:dyDescent="0.2">
      <c r="A29892" s="4"/>
    </row>
    <row r="29893" spans="1:1" x14ac:dyDescent="0.2">
      <c r="A29893" s="4"/>
    </row>
    <row r="29894" spans="1:1" x14ac:dyDescent="0.2">
      <c r="A29894" s="4"/>
    </row>
    <row r="29895" spans="1:1" x14ac:dyDescent="0.2">
      <c r="A29895" s="4"/>
    </row>
    <row r="29896" spans="1:1" x14ac:dyDescent="0.2">
      <c r="A29896" s="4"/>
    </row>
    <row r="29897" spans="1:1" x14ac:dyDescent="0.2">
      <c r="A29897" s="4"/>
    </row>
    <row r="29898" spans="1:1" x14ac:dyDescent="0.2">
      <c r="A29898" s="4"/>
    </row>
    <row r="29899" spans="1:1" x14ac:dyDescent="0.2">
      <c r="A29899" s="4"/>
    </row>
    <row r="29900" spans="1:1" x14ac:dyDescent="0.2">
      <c r="A29900" s="4"/>
    </row>
    <row r="29901" spans="1:1" x14ac:dyDescent="0.2">
      <c r="A29901" s="4"/>
    </row>
    <row r="29902" spans="1:1" x14ac:dyDescent="0.2">
      <c r="A29902" s="4"/>
    </row>
    <row r="29903" spans="1:1" x14ac:dyDescent="0.2">
      <c r="A29903" s="4"/>
    </row>
    <row r="29904" spans="1:1" x14ac:dyDescent="0.2">
      <c r="A29904" s="4"/>
    </row>
    <row r="29905" spans="1:1" x14ac:dyDescent="0.2">
      <c r="A29905" s="4"/>
    </row>
    <row r="29906" spans="1:1" x14ac:dyDescent="0.2">
      <c r="A29906" s="4"/>
    </row>
    <row r="29907" spans="1:1" x14ac:dyDescent="0.2">
      <c r="A29907" s="4"/>
    </row>
    <row r="29908" spans="1:1" x14ac:dyDescent="0.2">
      <c r="A29908" s="4"/>
    </row>
    <row r="29909" spans="1:1" x14ac:dyDescent="0.2">
      <c r="A29909" s="4"/>
    </row>
    <row r="29910" spans="1:1" x14ac:dyDescent="0.2">
      <c r="A29910" s="4"/>
    </row>
    <row r="29911" spans="1:1" x14ac:dyDescent="0.2">
      <c r="A29911" s="4"/>
    </row>
    <row r="29912" spans="1:1" x14ac:dyDescent="0.2">
      <c r="A29912" s="4"/>
    </row>
    <row r="29913" spans="1:1" x14ac:dyDescent="0.2">
      <c r="A29913" s="4"/>
    </row>
    <row r="29914" spans="1:1" x14ac:dyDescent="0.2">
      <c r="A29914" s="4"/>
    </row>
    <row r="29915" spans="1:1" x14ac:dyDescent="0.2">
      <c r="A29915" s="4"/>
    </row>
    <row r="29916" spans="1:1" x14ac:dyDescent="0.2">
      <c r="A29916" s="4"/>
    </row>
    <row r="29917" spans="1:1" x14ac:dyDescent="0.2">
      <c r="A29917" s="4"/>
    </row>
    <row r="29918" spans="1:1" x14ac:dyDescent="0.2">
      <c r="A29918" s="4"/>
    </row>
    <row r="29919" spans="1:1" x14ac:dyDescent="0.2">
      <c r="A29919" s="4"/>
    </row>
    <row r="29920" spans="1:1" x14ac:dyDescent="0.2">
      <c r="A29920" s="4"/>
    </row>
    <row r="29921" spans="1:1" x14ac:dyDescent="0.2">
      <c r="A29921" s="4"/>
    </row>
    <row r="29922" spans="1:1" x14ac:dyDescent="0.2">
      <c r="A29922" s="4"/>
    </row>
    <row r="29923" spans="1:1" x14ac:dyDescent="0.2">
      <c r="A29923" s="4"/>
    </row>
    <row r="29924" spans="1:1" x14ac:dyDescent="0.2">
      <c r="A29924" s="4"/>
    </row>
    <row r="29925" spans="1:1" x14ac:dyDescent="0.2">
      <c r="A29925" s="4"/>
    </row>
    <row r="29926" spans="1:1" x14ac:dyDescent="0.2">
      <c r="A29926" s="4"/>
    </row>
    <row r="29927" spans="1:1" x14ac:dyDescent="0.2">
      <c r="A29927" s="4"/>
    </row>
    <row r="29928" spans="1:1" x14ac:dyDescent="0.2">
      <c r="A29928" s="4"/>
    </row>
    <row r="29929" spans="1:1" x14ac:dyDescent="0.2">
      <c r="A29929" s="4"/>
    </row>
    <row r="29930" spans="1:1" x14ac:dyDescent="0.2">
      <c r="A29930" s="4"/>
    </row>
    <row r="29931" spans="1:1" x14ac:dyDescent="0.2">
      <c r="A29931" s="4"/>
    </row>
    <row r="29932" spans="1:1" x14ac:dyDescent="0.2">
      <c r="A29932" s="4"/>
    </row>
    <row r="29933" spans="1:1" x14ac:dyDescent="0.2">
      <c r="A29933" s="4"/>
    </row>
    <row r="29934" spans="1:1" x14ac:dyDescent="0.2">
      <c r="A29934" s="4"/>
    </row>
    <row r="29935" spans="1:1" x14ac:dyDescent="0.2">
      <c r="A29935" s="4"/>
    </row>
    <row r="29936" spans="1:1" x14ac:dyDescent="0.2">
      <c r="A29936" s="4"/>
    </row>
    <row r="29937" spans="1:1" x14ac:dyDescent="0.2">
      <c r="A29937" s="4"/>
    </row>
    <row r="29938" spans="1:1" x14ac:dyDescent="0.2">
      <c r="A29938" s="4"/>
    </row>
    <row r="29939" spans="1:1" x14ac:dyDescent="0.2">
      <c r="A29939" s="4"/>
    </row>
    <row r="29940" spans="1:1" x14ac:dyDescent="0.2">
      <c r="A29940" s="4"/>
    </row>
    <row r="29941" spans="1:1" x14ac:dyDescent="0.2">
      <c r="A29941" s="4"/>
    </row>
    <row r="29942" spans="1:1" x14ac:dyDescent="0.2">
      <c r="A29942" s="4"/>
    </row>
    <row r="29943" spans="1:1" x14ac:dyDescent="0.2">
      <c r="A29943" s="4"/>
    </row>
    <row r="29944" spans="1:1" x14ac:dyDescent="0.2">
      <c r="A29944" s="4"/>
    </row>
    <row r="29945" spans="1:1" x14ac:dyDescent="0.2">
      <c r="A29945" s="4"/>
    </row>
    <row r="29946" spans="1:1" x14ac:dyDescent="0.2">
      <c r="A29946" s="4"/>
    </row>
    <row r="29947" spans="1:1" x14ac:dyDescent="0.2">
      <c r="A29947" s="4"/>
    </row>
    <row r="29948" spans="1:1" x14ac:dyDescent="0.2">
      <c r="A29948" s="4"/>
    </row>
    <row r="29949" spans="1:1" x14ac:dyDescent="0.2">
      <c r="A29949" s="4"/>
    </row>
    <row r="29950" spans="1:1" x14ac:dyDescent="0.2">
      <c r="A29950" s="4"/>
    </row>
    <row r="29951" spans="1:1" x14ac:dyDescent="0.2">
      <c r="A29951" s="4"/>
    </row>
    <row r="29952" spans="1:1" x14ac:dyDescent="0.2">
      <c r="A29952" s="4"/>
    </row>
    <row r="29953" spans="1:1" x14ac:dyDescent="0.2">
      <c r="A29953" s="4"/>
    </row>
    <row r="29954" spans="1:1" x14ac:dyDescent="0.2">
      <c r="A29954" s="4"/>
    </row>
    <row r="29955" spans="1:1" x14ac:dyDescent="0.2">
      <c r="A29955" s="4"/>
    </row>
    <row r="29956" spans="1:1" x14ac:dyDescent="0.2">
      <c r="A29956" s="4"/>
    </row>
    <row r="29957" spans="1:1" x14ac:dyDescent="0.2">
      <c r="A29957" s="4"/>
    </row>
    <row r="29958" spans="1:1" x14ac:dyDescent="0.2">
      <c r="A29958" s="4"/>
    </row>
    <row r="29959" spans="1:1" x14ac:dyDescent="0.2">
      <c r="A29959" s="4"/>
    </row>
    <row r="29960" spans="1:1" x14ac:dyDescent="0.2">
      <c r="A29960" s="4"/>
    </row>
    <row r="29961" spans="1:1" x14ac:dyDescent="0.2">
      <c r="A29961" s="4"/>
    </row>
    <row r="29962" spans="1:1" x14ac:dyDescent="0.2">
      <c r="A29962" s="4"/>
    </row>
    <row r="29963" spans="1:1" x14ac:dyDescent="0.2">
      <c r="A29963" s="4"/>
    </row>
    <row r="29964" spans="1:1" x14ac:dyDescent="0.2">
      <c r="A29964" s="4"/>
    </row>
    <row r="29965" spans="1:1" x14ac:dyDescent="0.2">
      <c r="A29965" s="4"/>
    </row>
    <row r="29966" spans="1:1" x14ac:dyDescent="0.2">
      <c r="A29966" s="4"/>
    </row>
    <row r="29967" spans="1:1" x14ac:dyDescent="0.2">
      <c r="A29967" s="4"/>
    </row>
    <row r="29968" spans="1:1" x14ac:dyDescent="0.2">
      <c r="A29968" s="4"/>
    </row>
    <row r="29969" spans="1:1" x14ac:dyDescent="0.2">
      <c r="A29969" s="4"/>
    </row>
    <row r="29970" spans="1:1" x14ac:dyDescent="0.2">
      <c r="A29970" s="4"/>
    </row>
    <row r="29971" spans="1:1" x14ac:dyDescent="0.2">
      <c r="A29971" s="4"/>
    </row>
    <row r="29972" spans="1:1" x14ac:dyDescent="0.2">
      <c r="A29972" s="4"/>
    </row>
    <row r="29973" spans="1:1" x14ac:dyDescent="0.2">
      <c r="A29973" s="4"/>
    </row>
    <row r="29974" spans="1:1" x14ac:dyDescent="0.2">
      <c r="A29974" s="4"/>
    </row>
    <row r="29975" spans="1:1" x14ac:dyDescent="0.2">
      <c r="A29975" s="4"/>
    </row>
    <row r="29976" spans="1:1" x14ac:dyDescent="0.2">
      <c r="A29976" s="4"/>
    </row>
    <row r="29977" spans="1:1" x14ac:dyDescent="0.2">
      <c r="A29977" s="4"/>
    </row>
    <row r="29978" spans="1:1" x14ac:dyDescent="0.2">
      <c r="A29978" s="4"/>
    </row>
    <row r="29979" spans="1:1" x14ac:dyDescent="0.2">
      <c r="A29979" s="4"/>
    </row>
    <row r="29980" spans="1:1" x14ac:dyDescent="0.2">
      <c r="A29980" s="4"/>
    </row>
    <row r="29981" spans="1:1" x14ac:dyDescent="0.2">
      <c r="A29981" s="4"/>
    </row>
    <row r="29982" spans="1:1" x14ac:dyDescent="0.2">
      <c r="A29982" s="4"/>
    </row>
    <row r="29983" spans="1:1" x14ac:dyDescent="0.2">
      <c r="A29983" s="4"/>
    </row>
    <row r="29984" spans="1:1" x14ac:dyDescent="0.2">
      <c r="A29984" s="4"/>
    </row>
    <row r="29985" spans="1:1" x14ac:dyDescent="0.2">
      <c r="A29985" s="4"/>
    </row>
    <row r="29986" spans="1:1" x14ac:dyDescent="0.2">
      <c r="A29986" s="4"/>
    </row>
    <row r="29987" spans="1:1" x14ac:dyDescent="0.2">
      <c r="A29987" s="4"/>
    </row>
    <row r="29988" spans="1:1" x14ac:dyDescent="0.2">
      <c r="A29988" s="4"/>
    </row>
    <row r="29989" spans="1:1" x14ac:dyDescent="0.2">
      <c r="A29989" s="4"/>
    </row>
    <row r="29990" spans="1:1" x14ac:dyDescent="0.2">
      <c r="A29990" s="4"/>
    </row>
    <row r="29991" spans="1:1" x14ac:dyDescent="0.2">
      <c r="A29991" s="4"/>
    </row>
    <row r="29992" spans="1:1" x14ac:dyDescent="0.2">
      <c r="A29992" s="4"/>
    </row>
    <row r="29993" spans="1:1" x14ac:dyDescent="0.2">
      <c r="A29993" s="4"/>
    </row>
    <row r="29994" spans="1:1" x14ac:dyDescent="0.2">
      <c r="A29994" s="4"/>
    </row>
    <row r="29995" spans="1:1" x14ac:dyDescent="0.2">
      <c r="A29995" s="4"/>
    </row>
    <row r="29996" spans="1:1" x14ac:dyDescent="0.2">
      <c r="A29996" s="4"/>
    </row>
    <row r="29997" spans="1:1" x14ac:dyDescent="0.2">
      <c r="A29997" s="4"/>
    </row>
    <row r="29998" spans="1:1" x14ac:dyDescent="0.2">
      <c r="A29998" s="4"/>
    </row>
    <row r="29999" spans="1:1" x14ac:dyDescent="0.2">
      <c r="A29999" s="4"/>
    </row>
    <row r="30000" spans="1:1" x14ac:dyDescent="0.2">
      <c r="A30000" s="4"/>
    </row>
    <row r="30001" spans="1:1" x14ac:dyDescent="0.2">
      <c r="A30001" s="4"/>
    </row>
    <row r="30002" spans="1:1" x14ac:dyDescent="0.2">
      <c r="A30002" s="4"/>
    </row>
    <row r="30003" spans="1:1" x14ac:dyDescent="0.2">
      <c r="A30003" s="4"/>
    </row>
    <row r="30004" spans="1:1" x14ac:dyDescent="0.2">
      <c r="A30004" s="4"/>
    </row>
    <row r="30005" spans="1:1" x14ac:dyDescent="0.2">
      <c r="A30005" s="4"/>
    </row>
    <row r="30006" spans="1:1" x14ac:dyDescent="0.2">
      <c r="A30006" s="4"/>
    </row>
    <row r="30007" spans="1:1" x14ac:dyDescent="0.2">
      <c r="A30007" s="4"/>
    </row>
    <row r="30008" spans="1:1" x14ac:dyDescent="0.2">
      <c r="A30008" s="4"/>
    </row>
    <row r="30009" spans="1:1" x14ac:dyDescent="0.2">
      <c r="A30009" s="4"/>
    </row>
    <row r="30010" spans="1:1" x14ac:dyDescent="0.2">
      <c r="A30010" s="4"/>
    </row>
    <row r="30011" spans="1:1" x14ac:dyDescent="0.2">
      <c r="A30011" s="4"/>
    </row>
    <row r="30012" spans="1:1" x14ac:dyDescent="0.2">
      <c r="A30012" s="4"/>
    </row>
    <row r="30013" spans="1:1" x14ac:dyDescent="0.2">
      <c r="A30013" s="4"/>
    </row>
    <row r="30014" spans="1:1" x14ac:dyDescent="0.2">
      <c r="A30014" s="4"/>
    </row>
    <row r="30015" spans="1:1" x14ac:dyDescent="0.2">
      <c r="A30015" s="4"/>
    </row>
    <row r="30016" spans="1:1" x14ac:dyDescent="0.2">
      <c r="A30016" s="4"/>
    </row>
    <row r="30017" spans="1:1" x14ac:dyDescent="0.2">
      <c r="A30017" s="4"/>
    </row>
    <row r="30018" spans="1:1" x14ac:dyDescent="0.2">
      <c r="A30018" s="4"/>
    </row>
    <row r="30019" spans="1:1" x14ac:dyDescent="0.2">
      <c r="A30019" s="4"/>
    </row>
    <row r="30020" spans="1:1" x14ac:dyDescent="0.2">
      <c r="A30020" s="4"/>
    </row>
    <row r="30021" spans="1:1" x14ac:dyDescent="0.2">
      <c r="A30021" s="4"/>
    </row>
    <row r="30022" spans="1:1" x14ac:dyDescent="0.2">
      <c r="A30022" s="4"/>
    </row>
    <row r="30023" spans="1:1" x14ac:dyDescent="0.2">
      <c r="A30023" s="4"/>
    </row>
    <row r="30024" spans="1:1" x14ac:dyDescent="0.2">
      <c r="A30024" s="4"/>
    </row>
    <row r="30025" spans="1:1" x14ac:dyDescent="0.2">
      <c r="A30025" s="4"/>
    </row>
    <row r="30026" spans="1:1" x14ac:dyDescent="0.2">
      <c r="A30026" s="4"/>
    </row>
    <row r="30027" spans="1:1" x14ac:dyDescent="0.2">
      <c r="A30027" s="4"/>
    </row>
    <row r="30028" spans="1:1" x14ac:dyDescent="0.2">
      <c r="A30028" s="4"/>
    </row>
    <row r="30029" spans="1:1" x14ac:dyDescent="0.2">
      <c r="A30029" s="4"/>
    </row>
    <row r="30030" spans="1:1" x14ac:dyDescent="0.2">
      <c r="A30030" s="4"/>
    </row>
    <row r="30031" spans="1:1" x14ac:dyDescent="0.2">
      <c r="A30031" s="4"/>
    </row>
    <row r="30032" spans="1:1" x14ac:dyDescent="0.2">
      <c r="A30032" s="4"/>
    </row>
    <row r="30033" spans="1:1" x14ac:dyDescent="0.2">
      <c r="A30033" s="4"/>
    </row>
    <row r="30034" spans="1:1" x14ac:dyDescent="0.2">
      <c r="A30034" s="4"/>
    </row>
    <row r="30035" spans="1:1" x14ac:dyDescent="0.2">
      <c r="A30035" s="4"/>
    </row>
    <row r="30036" spans="1:1" x14ac:dyDescent="0.2">
      <c r="A30036" s="4"/>
    </row>
    <row r="30037" spans="1:1" x14ac:dyDescent="0.2">
      <c r="A30037" s="4"/>
    </row>
    <row r="30038" spans="1:1" x14ac:dyDescent="0.2">
      <c r="A30038" s="4"/>
    </row>
    <row r="30039" spans="1:1" x14ac:dyDescent="0.2">
      <c r="A30039" s="4"/>
    </row>
    <row r="30040" spans="1:1" x14ac:dyDescent="0.2">
      <c r="A30040" s="4"/>
    </row>
    <row r="30041" spans="1:1" x14ac:dyDescent="0.2">
      <c r="A30041" s="4"/>
    </row>
    <row r="30042" spans="1:1" x14ac:dyDescent="0.2">
      <c r="A30042" s="4"/>
    </row>
    <row r="30043" spans="1:1" x14ac:dyDescent="0.2">
      <c r="A30043" s="4"/>
    </row>
    <row r="30044" spans="1:1" x14ac:dyDescent="0.2">
      <c r="A30044" s="4"/>
    </row>
    <row r="30045" spans="1:1" x14ac:dyDescent="0.2">
      <c r="A30045" s="4"/>
    </row>
    <row r="30046" spans="1:1" x14ac:dyDescent="0.2">
      <c r="A30046" s="4"/>
    </row>
    <row r="30047" spans="1:1" x14ac:dyDescent="0.2">
      <c r="A30047" s="4"/>
    </row>
    <row r="30048" spans="1:1" x14ac:dyDescent="0.2">
      <c r="A30048" s="4"/>
    </row>
    <row r="30049" spans="1:1" x14ac:dyDescent="0.2">
      <c r="A30049" s="4"/>
    </row>
    <row r="30050" spans="1:1" x14ac:dyDescent="0.2">
      <c r="A30050" s="4"/>
    </row>
    <row r="30051" spans="1:1" x14ac:dyDescent="0.2">
      <c r="A30051" s="4"/>
    </row>
    <row r="30052" spans="1:1" x14ac:dyDescent="0.2">
      <c r="A30052" s="4"/>
    </row>
    <row r="30053" spans="1:1" x14ac:dyDescent="0.2">
      <c r="A30053" s="4"/>
    </row>
    <row r="30054" spans="1:1" x14ac:dyDescent="0.2">
      <c r="A30054" s="4"/>
    </row>
    <row r="30055" spans="1:1" x14ac:dyDescent="0.2">
      <c r="A30055" s="4"/>
    </row>
    <row r="30056" spans="1:1" x14ac:dyDescent="0.2">
      <c r="A30056" s="4"/>
    </row>
    <row r="30057" spans="1:1" x14ac:dyDescent="0.2">
      <c r="A30057" s="4"/>
    </row>
    <row r="30058" spans="1:1" x14ac:dyDescent="0.2">
      <c r="A30058" s="4"/>
    </row>
    <row r="30059" spans="1:1" x14ac:dyDescent="0.2">
      <c r="A30059" s="4"/>
    </row>
    <row r="30060" spans="1:1" x14ac:dyDescent="0.2">
      <c r="A30060" s="4"/>
    </row>
    <row r="30061" spans="1:1" x14ac:dyDescent="0.2">
      <c r="A30061" s="4"/>
    </row>
    <row r="30062" spans="1:1" x14ac:dyDescent="0.2">
      <c r="A30062" s="4"/>
    </row>
    <row r="30063" spans="1:1" x14ac:dyDescent="0.2">
      <c r="A30063" s="4"/>
    </row>
    <row r="30064" spans="1:1" x14ac:dyDescent="0.2">
      <c r="A30064" s="4"/>
    </row>
    <row r="30065" spans="1:1" x14ac:dyDescent="0.2">
      <c r="A30065" s="4"/>
    </row>
    <row r="30066" spans="1:1" x14ac:dyDescent="0.2">
      <c r="A30066" s="4"/>
    </row>
    <row r="30067" spans="1:1" x14ac:dyDescent="0.2">
      <c r="A30067" s="4"/>
    </row>
    <row r="30068" spans="1:1" x14ac:dyDescent="0.2">
      <c r="A30068" s="4"/>
    </row>
    <row r="30069" spans="1:1" x14ac:dyDescent="0.2">
      <c r="A30069" s="4"/>
    </row>
    <row r="30070" spans="1:1" x14ac:dyDescent="0.2">
      <c r="A30070" s="4"/>
    </row>
    <row r="30071" spans="1:1" x14ac:dyDescent="0.2">
      <c r="A30071" s="4"/>
    </row>
    <row r="30072" spans="1:1" x14ac:dyDescent="0.2">
      <c r="A30072" s="4"/>
    </row>
    <row r="30073" spans="1:1" x14ac:dyDescent="0.2">
      <c r="A30073" s="4"/>
    </row>
    <row r="30074" spans="1:1" x14ac:dyDescent="0.2">
      <c r="A30074" s="4"/>
    </row>
    <row r="30075" spans="1:1" x14ac:dyDescent="0.2">
      <c r="A30075" s="4"/>
    </row>
    <row r="30076" spans="1:1" x14ac:dyDescent="0.2">
      <c r="A30076" s="4"/>
    </row>
    <row r="30077" spans="1:1" x14ac:dyDescent="0.2">
      <c r="A30077" s="4"/>
    </row>
    <row r="30078" spans="1:1" x14ac:dyDescent="0.2">
      <c r="A30078" s="4"/>
    </row>
    <row r="30079" spans="1:1" x14ac:dyDescent="0.2">
      <c r="A30079" s="4"/>
    </row>
    <row r="30080" spans="1:1" x14ac:dyDescent="0.2">
      <c r="A30080" s="4"/>
    </row>
    <row r="30081" spans="1:1" x14ac:dyDescent="0.2">
      <c r="A30081" s="4"/>
    </row>
    <row r="30082" spans="1:1" x14ac:dyDescent="0.2">
      <c r="A30082" s="4"/>
    </row>
    <row r="30083" spans="1:1" x14ac:dyDescent="0.2">
      <c r="A30083" s="4"/>
    </row>
    <row r="30084" spans="1:1" x14ac:dyDescent="0.2">
      <c r="A30084" s="4"/>
    </row>
    <row r="30085" spans="1:1" x14ac:dyDescent="0.2">
      <c r="A30085" s="4"/>
    </row>
    <row r="30086" spans="1:1" x14ac:dyDescent="0.2">
      <c r="A30086" s="4"/>
    </row>
    <row r="30087" spans="1:1" x14ac:dyDescent="0.2">
      <c r="A30087" s="4"/>
    </row>
    <row r="30088" spans="1:1" x14ac:dyDescent="0.2">
      <c r="A30088" s="4"/>
    </row>
    <row r="30089" spans="1:1" x14ac:dyDescent="0.2">
      <c r="A30089" s="4"/>
    </row>
    <row r="30090" spans="1:1" x14ac:dyDescent="0.2">
      <c r="A30090" s="4"/>
    </row>
    <row r="30091" spans="1:1" x14ac:dyDescent="0.2">
      <c r="A30091" s="4"/>
    </row>
    <row r="30092" spans="1:1" x14ac:dyDescent="0.2">
      <c r="A30092" s="4"/>
    </row>
    <row r="30093" spans="1:1" x14ac:dyDescent="0.2">
      <c r="A30093" s="4"/>
    </row>
    <row r="30094" spans="1:1" x14ac:dyDescent="0.2">
      <c r="A30094" s="4"/>
    </row>
    <row r="30095" spans="1:1" x14ac:dyDescent="0.2">
      <c r="A30095" s="4"/>
    </row>
    <row r="30096" spans="1:1" x14ac:dyDescent="0.2">
      <c r="A30096" s="4"/>
    </row>
    <row r="30097" spans="1:1" x14ac:dyDescent="0.2">
      <c r="A30097" s="4"/>
    </row>
    <row r="30098" spans="1:1" x14ac:dyDescent="0.2">
      <c r="A30098" s="4"/>
    </row>
    <row r="30099" spans="1:1" x14ac:dyDescent="0.2">
      <c r="A30099" s="4"/>
    </row>
    <row r="30100" spans="1:1" x14ac:dyDescent="0.2">
      <c r="A30100" s="4"/>
    </row>
    <row r="30101" spans="1:1" x14ac:dyDescent="0.2">
      <c r="A30101" s="4"/>
    </row>
    <row r="30102" spans="1:1" x14ac:dyDescent="0.2">
      <c r="A30102" s="4"/>
    </row>
    <row r="30103" spans="1:1" x14ac:dyDescent="0.2">
      <c r="A30103" s="4"/>
    </row>
    <row r="30104" spans="1:1" x14ac:dyDescent="0.2">
      <c r="A30104" s="4"/>
    </row>
    <row r="30105" spans="1:1" x14ac:dyDescent="0.2">
      <c r="A30105" s="4"/>
    </row>
    <row r="30106" spans="1:1" x14ac:dyDescent="0.2">
      <c r="A30106" s="4"/>
    </row>
    <row r="30107" spans="1:1" x14ac:dyDescent="0.2">
      <c r="A30107" s="4"/>
    </row>
    <row r="30108" spans="1:1" x14ac:dyDescent="0.2">
      <c r="A30108" s="4"/>
    </row>
    <row r="30109" spans="1:1" x14ac:dyDescent="0.2">
      <c r="A30109" s="4"/>
    </row>
    <row r="30110" spans="1:1" x14ac:dyDescent="0.2">
      <c r="A30110" s="4"/>
    </row>
    <row r="30111" spans="1:1" x14ac:dyDescent="0.2">
      <c r="A30111" s="4"/>
    </row>
    <row r="30112" spans="1:1" x14ac:dyDescent="0.2">
      <c r="A30112" s="4"/>
    </row>
    <row r="30113" spans="1:1" x14ac:dyDescent="0.2">
      <c r="A30113" s="4"/>
    </row>
    <row r="30114" spans="1:1" x14ac:dyDescent="0.2">
      <c r="A30114" s="4"/>
    </row>
    <row r="30115" spans="1:1" x14ac:dyDescent="0.2">
      <c r="A30115" s="4"/>
    </row>
    <row r="30116" spans="1:1" x14ac:dyDescent="0.2">
      <c r="A30116" s="4"/>
    </row>
    <row r="30117" spans="1:1" x14ac:dyDescent="0.2">
      <c r="A30117" s="4"/>
    </row>
    <row r="30118" spans="1:1" x14ac:dyDescent="0.2">
      <c r="A30118" s="4"/>
    </row>
    <row r="30119" spans="1:1" x14ac:dyDescent="0.2">
      <c r="A30119" s="4"/>
    </row>
    <row r="30120" spans="1:1" x14ac:dyDescent="0.2">
      <c r="A30120" s="4"/>
    </row>
    <row r="30121" spans="1:1" x14ac:dyDescent="0.2">
      <c r="A30121" s="4"/>
    </row>
    <row r="30122" spans="1:1" x14ac:dyDescent="0.2">
      <c r="A30122" s="4"/>
    </row>
    <row r="30123" spans="1:1" x14ac:dyDescent="0.2">
      <c r="A30123" s="4"/>
    </row>
    <row r="30124" spans="1:1" x14ac:dyDescent="0.2">
      <c r="A30124" s="4"/>
    </row>
    <row r="30125" spans="1:1" x14ac:dyDescent="0.2">
      <c r="A30125" s="4"/>
    </row>
    <row r="30126" spans="1:1" x14ac:dyDescent="0.2">
      <c r="A30126" s="4"/>
    </row>
    <row r="30127" spans="1:1" x14ac:dyDescent="0.2">
      <c r="A30127" s="4"/>
    </row>
    <row r="30128" spans="1:1" x14ac:dyDescent="0.2">
      <c r="A30128" s="4"/>
    </row>
    <row r="30129" spans="1:1" x14ac:dyDescent="0.2">
      <c r="A30129" s="4"/>
    </row>
    <row r="30130" spans="1:1" x14ac:dyDescent="0.2">
      <c r="A30130" s="4"/>
    </row>
    <row r="30131" spans="1:1" x14ac:dyDescent="0.2">
      <c r="A30131" s="4"/>
    </row>
    <row r="30132" spans="1:1" x14ac:dyDescent="0.2">
      <c r="A30132" s="4"/>
    </row>
    <row r="30133" spans="1:1" x14ac:dyDescent="0.2">
      <c r="A30133" s="4"/>
    </row>
    <row r="30134" spans="1:1" x14ac:dyDescent="0.2">
      <c r="A30134" s="4"/>
    </row>
    <row r="30135" spans="1:1" x14ac:dyDescent="0.2">
      <c r="A30135" s="4"/>
    </row>
    <row r="30136" spans="1:1" x14ac:dyDescent="0.2">
      <c r="A30136" s="4"/>
    </row>
    <row r="30137" spans="1:1" x14ac:dyDescent="0.2">
      <c r="A30137" s="4"/>
    </row>
    <row r="30138" spans="1:1" x14ac:dyDescent="0.2">
      <c r="A30138" s="4"/>
    </row>
    <row r="30139" spans="1:1" x14ac:dyDescent="0.2">
      <c r="A30139" s="4"/>
    </row>
    <row r="30140" spans="1:1" x14ac:dyDescent="0.2">
      <c r="A30140" s="4"/>
    </row>
    <row r="30141" spans="1:1" x14ac:dyDescent="0.2">
      <c r="A30141" s="4"/>
    </row>
    <row r="30142" spans="1:1" x14ac:dyDescent="0.2">
      <c r="A30142" s="4"/>
    </row>
    <row r="30143" spans="1:1" x14ac:dyDescent="0.2">
      <c r="A30143" s="4"/>
    </row>
    <row r="30144" spans="1:1" x14ac:dyDescent="0.2">
      <c r="A30144" s="4"/>
    </row>
    <row r="30145" spans="1:1" x14ac:dyDescent="0.2">
      <c r="A30145" s="4"/>
    </row>
    <row r="30146" spans="1:1" x14ac:dyDescent="0.2">
      <c r="A30146" s="4"/>
    </row>
    <row r="30147" spans="1:1" x14ac:dyDescent="0.2">
      <c r="A30147" s="4"/>
    </row>
    <row r="30148" spans="1:1" x14ac:dyDescent="0.2">
      <c r="A30148" s="4"/>
    </row>
    <row r="30149" spans="1:1" x14ac:dyDescent="0.2">
      <c r="A30149" s="4"/>
    </row>
    <row r="30150" spans="1:1" x14ac:dyDescent="0.2">
      <c r="A30150" s="4"/>
    </row>
    <row r="30151" spans="1:1" x14ac:dyDescent="0.2">
      <c r="A30151" s="4"/>
    </row>
    <row r="30152" spans="1:1" x14ac:dyDescent="0.2">
      <c r="A30152" s="4"/>
    </row>
    <row r="30153" spans="1:1" x14ac:dyDescent="0.2">
      <c r="A30153" s="4"/>
    </row>
    <row r="30154" spans="1:1" x14ac:dyDescent="0.2">
      <c r="A30154" s="4"/>
    </row>
    <row r="30155" spans="1:1" x14ac:dyDescent="0.2">
      <c r="A30155" s="4"/>
    </row>
    <row r="30156" spans="1:1" x14ac:dyDescent="0.2">
      <c r="A30156" s="4"/>
    </row>
    <row r="30157" spans="1:1" x14ac:dyDescent="0.2">
      <c r="A30157" s="4"/>
    </row>
    <row r="30158" spans="1:1" x14ac:dyDescent="0.2">
      <c r="A30158" s="4"/>
    </row>
    <row r="30159" spans="1:1" x14ac:dyDescent="0.2">
      <c r="A30159" s="4"/>
    </row>
    <row r="30160" spans="1:1" x14ac:dyDescent="0.2">
      <c r="A30160" s="4"/>
    </row>
    <row r="30161" spans="1:1" x14ac:dyDescent="0.2">
      <c r="A30161" s="4"/>
    </row>
    <row r="30162" spans="1:1" x14ac:dyDescent="0.2">
      <c r="A30162" s="4"/>
    </row>
    <row r="30163" spans="1:1" x14ac:dyDescent="0.2">
      <c r="A30163" s="4"/>
    </row>
    <row r="30164" spans="1:1" x14ac:dyDescent="0.2">
      <c r="A30164" s="4"/>
    </row>
    <row r="30165" spans="1:1" x14ac:dyDescent="0.2">
      <c r="A30165" s="4"/>
    </row>
    <row r="30166" spans="1:1" x14ac:dyDescent="0.2">
      <c r="A30166" s="4"/>
    </row>
    <row r="30167" spans="1:1" x14ac:dyDescent="0.2">
      <c r="A30167" s="4"/>
    </row>
    <row r="30168" spans="1:1" x14ac:dyDescent="0.2">
      <c r="A30168" s="4"/>
    </row>
    <row r="30169" spans="1:1" x14ac:dyDescent="0.2">
      <c r="A30169" s="4"/>
    </row>
    <row r="30170" spans="1:1" x14ac:dyDescent="0.2">
      <c r="A30170" s="4"/>
    </row>
    <row r="30171" spans="1:1" x14ac:dyDescent="0.2">
      <c r="A30171" s="4"/>
    </row>
    <row r="30172" spans="1:1" x14ac:dyDescent="0.2">
      <c r="A30172" s="4"/>
    </row>
    <row r="30173" spans="1:1" x14ac:dyDescent="0.2">
      <c r="A30173" s="4"/>
    </row>
    <row r="30174" spans="1:1" x14ac:dyDescent="0.2">
      <c r="A30174" s="4"/>
    </row>
    <row r="30175" spans="1:1" x14ac:dyDescent="0.2">
      <c r="A30175" s="4"/>
    </row>
    <row r="30176" spans="1:1" x14ac:dyDescent="0.2">
      <c r="A30176" s="4"/>
    </row>
    <row r="30177" spans="1:1" x14ac:dyDescent="0.2">
      <c r="A30177" s="4"/>
    </row>
    <row r="30178" spans="1:1" x14ac:dyDescent="0.2">
      <c r="A30178" s="4"/>
    </row>
    <row r="30179" spans="1:1" x14ac:dyDescent="0.2">
      <c r="A30179" s="4"/>
    </row>
    <row r="30180" spans="1:1" x14ac:dyDescent="0.2">
      <c r="A30180" s="4"/>
    </row>
    <row r="30181" spans="1:1" x14ac:dyDescent="0.2">
      <c r="A30181" s="4"/>
    </row>
    <row r="30182" spans="1:1" x14ac:dyDescent="0.2">
      <c r="A30182" s="4"/>
    </row>
    <row r="30183" spans="1:1" x14ac:dyDescent="0.2">
      <c r="A30183" s="4"/>
    </row>
    <row r="30184" spans="1:1" x14ac:dyDescent="0.2">
      <c r="A30184" s="4"/>
    </row>
    <row r="30185" spans="1:1" x14ac:dyDescent="0.2">
      <c r="A30185" s="4"/>
    </row>
    <row r="30186" spans="1:1" x14ac:dyDescent="0.2">
      <c r="A30186" s="4"/>
    </row>
    <row r="30187" spans="1:1" x14ac:dyDescent="0.2">
      <c r="A30187" s="4"/>
    </row>
    <row r="30188" spans="1:1" x14ac:dyDescent="0.2">
      <c r="A30188" s="4"/>
    </row>
    <row r="30189" spans="1:1" x14ac:dyDescent="0.2">
      <c r="A30189" s="4"/>
    </row>
    <row r="30190" spans="1:1" x14ac:dyDescent="0.2">
      <c r="A30190" s="4"/>
    </row>
    <row r="30191" spans="1:1" x14ac:dyDescent="0.2">
      <c r="A30191" s="4"/>
    </row>
    <row r="30192" spans="1:1" x14ac:dyDescent="0.2">
      <c r="A30192" s="4"/>
    </row>
    <row r="30193" spans="1:1" x14ac:dyDescent="0.2">
      <c r="A30193" s="4"/>
    </row>
    <row r="30194" spans="1:1" x14ac:dyDescent="0.2">
      <c r="A30194" s="4"/>
    </row>
    <row r="30195" spans="1:1" x14ac:dyDescent="0.2">
      <c r="A30195" s="4"/>
    </row>
    <row r="30196" spans="1:1" x14ac:dyDescent="0.2">
      <c r="A30196" s="4"/>
    </row>
    <row r="30197" spans="1:1" x14ac:dyDescent="0.2">
      <c r="A30197" s="4"/>
    </row>
    <row r="30198" spans="1:1" x14ac:dyDescent="0.2">
      <c r="A30198" s="4"/>
    </row>
    <row r="30199" spans="1:1" x14ac:dyDescent="0.2">
      <c r="A30199" s="4"/>
    </row>
    <row r="30200" spans="1:1" x14ac:dyDescent="0.2">
      <c r="A30200" s="4"/>
    </row>
    <row r="30201" spans="1:1" x14ac:dyDescent="0.2">
      <c r="A30201" s="4"/>
    </row>
    <row r="30202" spans="1:1" x14ac:dyDescent="0.2">
      <c r="A30202" s="4"/>
    </row>
    <row r="30203" spans="1:1" x14ac:dyDescent="0.2">
      <c r="A30203" s="4"/>
    </row>
    <row r="30204" spans="1:1" x14ac:dyDescent="0.2">
      <c r="A30204" s="4"/>
    </row>
    <row r="30205" spans="1:1" x14ac:dyDescent="0.2">
      <c r="A30205" s="4"/>
    </row>
    <row r="30206" spans="1:1" x14ac:dyDescent="0.2">
      <c r="A30206" s="4"/>
    </row>
    <row r="30207" spans="1:1" x14ac:dyDescent="0.2">
      <c r="A30207" s="4"/>
    </row>
    <row r="30208" spans="1:1" x14ac:dyDescent="0.2">
      <c r="A30208" s="4"/>
    </row>
    <row r="30209" spans="1:1" x14ac:dyDescent="0.2">
      <c r="A30209" s="4"/>
    </row>
    <row r="30210" spans="1:1" x14ac:dyDescent="0.2">
      <c r="A30210" s="4"/>
    </row>
    <row r="30211" spans="1:1" x14ac:dyDescent="0.2">
      <c r="A30211" s="4"/>
    </row>
    <row r="30212" spans="1:1" x14ac:dyDescent="0.2">
      <c r="A30212" s="4"/>
    </row>
    <row r="30213" spans="1:1" x14ac:dyDescent="0.2">
      <c r="A30213" s="4"/>
    </row>
    <row r="30214" spans="1:1" x14ac:dyDescent="0.2">
      <c r="A30214" s="4"/>
    </row>
    <row r="30215" spans="1:1" x14ac:dyDescent="0.2">
      <c r="A30215" s="4"/>
    </row>
    <row r="30216" spans="1:1" x14ac:dyDescent="0.2">
      <c r="A30216" s="4"/>
    </row>
    <row r="30217" spans="1:1" x14ac:dyDescent="0.2">
      <c r="A30217" s="4"/>
    </row>
    <row r="30218" spans="1:1" x14ac:dyDescent="0.2">
      <c r="A30218" s="4"/>
    </row>
    <row r="30219" spans="1:1" x14ac:dyDescent="0.2">
      <c r="A30219" s="4"/>
    </row>
    <row r="30220" spans="1:1" x14ac:dyDescent="0.2">
      <c r="A30220" s="4"/>
    </row>
    <row r="30221" spans="1:1" x14ac:dyDescent="0.2">
      <c r="A30221" s="4"/>
    </row>
    <row r="30222" spans="1:1" x14ac:dyDescent="0.2">
      <c r="A30222" s="4"/>
    </row>
    <row r="30223" spans="1:1" x14ac:dyDescent="0.2">
      <c r="A30223" s="4"/>
    </row>
    <row r="30224" spans="1:1" x14ac:dyDescent="0.2">
      <c r="A30224" s="4"/>
    </row>
    <row r="30225" spans="1:1" x14ac:dyDescent="0.2">
      <c r="A30225" s="4"/>
    </row>
    <row r="30226" spans="1:1" x14ac:dyDescent="0.2">
      <c r="A30226" s="4"/>
    </row>
    <row r="30227" spans="1:1" x14ac:dyDescent="0.2">
      <c r="A30227" s="4"/>
    </row>
    <row r="30228" spans="1:1" x14ac:dyDescent="0.2">
      <c r="A30228" s="4"/>
    </row>
    <row r="30229" spans="1:1" x14ac:dyDescent="0.2">
      <c r="A30229" s="4"/>
    </row>
    <row r="30230" spans="1:1" x14ac:dyDescent="0.2">
      <c r="A30230" s="4"/>
    </row>
    <row r="30231" spans="1:1" x14ac:dyDescent="0.2">
      <c r="A30231" s="4"/>
    </row>
    <row r="30232" spans="1:1" x14ac:dyDescent="0.2">
      <c r="A30232" s="4"/>
    </row>
    <row r="30233" spans="1:1" x14ac:dyDescent="0.2">
      <c r="A30233" s="4"/>
    </row>
    <row r="30234" spans="1:1" x14ac:dyDescent="0.2">
      <c r="A30234" s="4"/>
    </row>
    <row r="30235" spans="1:1" x14ac:dyDescent="0.2">
      <c r="A30235" s="4"/>
    </row>
    <row r="30236" spans="1:1" x14ac:dyDescent="0.2">
      <c r="A30236" s="4"/>
    </row>
    <row r="30237" spans="1:1" x14ac:dyDescent="0.2">
      <c r="A30237" s="4"/>
    </row>
    <row r="30238" spans="1:1" x14ac:dyDescent="0.2">
      <c r="A30238" s="4"/>
    </row>
    <row r="30239" spans="1:1" x14ac:dyDescent="0.2">
      <c r="A30239" s="4"/>
    </row>
    <row r="30240" spans="1:1" x14ac:dyDescent="0.2">
      <c r="A30240" s="4"/>
    </row>
    <row r="30241" spans="1:1" x14ac:dyDescent="0.2">
      <c r="A30241" s="4"/>
    </row>
    <row r="30242" spans="1:1" x14ac:dyDescent="0.2">
      <c r="A30242" s="4"/>
    </row>
    <row r="30243" spans="1:1" x14ac:dyDescent="0.2">
      <c r="A30243" s="4"/>
    </row>
    <row r="30244" spans="1:1" x14ac:dyDescent="0.2">
      <c r="A30244" s="4"/>
    </row>
    <row r="30245" spans="1:1" x14ac:dyDescent="0.2">
      <c r="A30245" s="4"/>
    </row>
    <row r="30246" spans="1:1" x14ac:dyDescent="0.2">
      <c r="A30246" s="4"/>
    </row>
    <row r="30247" spans="1:1" x14ac:dyDescent="0.2">
      <c r="A30247" s="4"/>
    </row>
    <row r="30248" spans="1:1" x14ac:dyDescent="0.2">
      <c r="A30248" s="4"/>
    </row>
    <row r="30249" spans="1:1" x14ac:dyDescent="0.2">
      <c r="A30249" s="4"/>
    </row>
    <row r="30250" spans="1:1" x14ac:dyDescent="0.2">
      <c r="A30250" s="4"/>
    </row>
    <row r="30251" spans="1:1" x14ac:dyDescent="0.2">
      <c r="A30251" s="4"/>
    </row>
    <row r="30252" spans="1:1" x14ac:dyDescent="0.2">
      <c r="A30252" s="4"/>
    </row>
    <row r="30253" spans="1:1" x14ac:dyDescent="0.2">
      <c r="A30253" s="4"/>
    </row>
    <row r="30254" spans="1:1" x14ac:dyDescent="0.2">
      <c r="A30254" s="4"/>
    </row>
    <row r="30255" spans="1:1" x14ac:dyDescent="0.2">
      <c r="A30255" s="4"/>
    </row>
    <row r="30256" spans="1:1" x14ac:dyDescent="0.2">
      <c r="A30256" s="4"/>
    </row>
    <row r="30257" spans="1:1" x14ac:dyDescent="0.2">
      <c r="A30257" s="4"/>
    </row>
    <row r="30258" spans="1:1" x14ac:dyDescent="0.2">
      <c r="A30258" s="4"/>
    </row>
    <row r="30259" spans="1:1" x14ac:dyDescent="0.2">
      <c r="A30259" s="4"/>
    </row>
    <row r="30260" spans="1:1" x14ac:dyDescent="0.2">
      <c r="A30260" s="4"/>
    </row>
    <row r="30261" spans="1:1" x14ac:dyDescent="0.2">
      <c r="A30261" s="4"/>
    </row>
    <row r="30262" spans="1:1" x14ac:dyDescent="0.2">
      <c r="A30262" s="4"/>
    </row>
    <row r="30263" spans="1:1" x14ac:dyDescent="0.2">
      <c r="A30263" s="4"/>
    </row>
    <row r="30264" spans="1:1" x14ac:dyDescent="0.2">
      <c r="A30264" s="4"/>
    </row>
    <row r="30265" spans="1:1" x14ac:dyDescent="0.2">
      <c r="A30265" s="4"/>
    </row>
    <row r="30266" spans="1:1" x14ac:dyDescent="0.2">
      <c r="A30266" s="4"/>
    </row>
    <row r="30267" spans="1:1" x14ac:dyDescent="0.2">
      <c r="A30267" s="4"/>
    </row>
    <row r="30268" spans="1:1" x14ac:dyDescent="0.2">
      <c r="A30268" s="4"/>
    </row>
    <row r="30269" spans="1:1" x14ac:dyDescent="0.2">
      <c r="A30269" s="4"/>
    </row>
    <row r="30270" spans="1:1" x14ac:dyDescent="0.2">
      <c r="A30270" s="4"/>
    </row>
    <row r="30271" spans="1:1" x14ac:dyDescent="0.2">
      <c r="A30271" s="4"/>
    </row>
    <row r="30272" spans="1:1" x14ac:dyDescent="0.2">
      <c r="A30272" s="4"/>
    </row>
    <row r="30273" spans="1:1" x14ac:dyDescent="0.2">
      <c r="A30273" s="4"/>
    </row>
    <row r="30274" spans="1:1" x14ac:dyDescent="0.2">
      <c r="A30274" s="4"/>
    </row>
    <row r="30275" spans="1:1" x14ac:dyDescent="0.2">
      <c r="A30275" s="4"/>
    </row>
    <row r="30276" spans="1:1" x14ac:dyDescent="0.2">
      <c r="A30276" s="4"/>
    </row>
    <row r="30277" spans="1:1" x14ac:dyDescent="0.2">
      <c r="A30277" s="4"/>
    </row>
    <row r="30278" spans="1:1" x14ac:dyDescent="0.2">
      <c r="A30278" s="4"/>
    </row>
    <row r="30279" spans="1:1" x14ac:dyDescent="0.2">
      <c r="A30279" s="4"/>
    </row>
    <row r="30280" spans="1:1" x14ac:dyDescent="0.2">
      <c r="A30280" s="4"/>
    </row>
    <row r="30281" spans="1:1" x14ac:dyDescent="0.2">
      <c r="A30281" s="4"/>
    </row>
    <row r="30282" spans="1:1" x14ac:dyDescent="0.2">
      <c r="A30282" s="4"/>
    </row>
    <row r="30283" spans="1:1" x14ac:dyDescent="0.2">
      <c r="A30283" s="4"/>
    </row>
    <row r="30284" spans="1:1" x14ac:dyDescent="0.2">
      <c r="A30284" s="4"/>
    </row>
    <row r="30285" spans="1:1" x14ac:dyDescent="0.2">
      <c r="A30285" s="4"/>
    </row>
    <row r="30286" spans="1:1" x14ac:dyDescent="0.2">
      <c r="A30286" s="4"/>
    </row>
    <row r="30287" spans="1:1" x14ac:dyDescent="0.2">
      <c r="A30287" s="4"/>
    </row>
    <row r="30288" spans="1:1" x14ac:dyDescent="0.2">
      <c r="A30288" s="4"/>
    </row>
    <row r="30289" spans="1:1" x14ac:dyDescent="0.2">
      <c r="A30289" s="4"/>
    </row>
    <row r="30290" spans="1:1" x14ac:dyDescent="0.2">
      <c r="A30290" s="4"/>
    </row>
    <row r="30291" spans="1:1" x14ac:dyDescent="0.2">
      <c r="A30291" s="4"/>
    </row>
    <row r="30292" spans="1:1" x14ac:dyDescent="0.2">
      <c r="A30292" s="4"/>
    </row>
    <row r="30293" spans="1:1" x14ac:dyDescent="0.2">
      <c r="A30293" s="4"/>
    </row>
    <row r="30294" spans="1:1" x14ac:dyDescent="0.2">
      <c r="A30294" s="4"/>
    </row>
    <row r="30295" spans="1:1" x14ac:dyDescent="0.2">
      <c r="A30295" s="4"/>
    </row>
    <row r="30296" spans="1:1" x14ac:dyDescent="0.2">
      <c r="A30296" s="4"/>
    </row>
    <row r="30297" spans="1:1" x14ac:dyDescent="0.2">
      <c r="A30297" s="4"/>
    </row>
    <row r="30298" spans="1:1" x14ac:dyDescent="0.2">
      <c r="A30298" s="4"/>
    </row>
    <row r="30299" spans="1:1" x14ac:dyDescent="0.2">
      <c r="A30299" s="4"/>
    </row>
    <row r="30300" spans="1:1" x14ac:dyDescent="0.2">
      <c r="A30300" s="4"/>
    </row>
    <row r="30301" spans="1:1" x14ac:dyDescent="0.2">
      <c r="A30301" s="4"/>
    </row>
    <row r="30302" spans="1:1" x14ac:dyDescent="0.2">
      <c r="A30302" s="4"/>
    </row>
    <row r="30303" spans="1:1" x14ac:dyDescent="0.2">
      <c r="A30303" s="4"/>
    </row>
    <row r="30304" spans="1:1" x14ac:dyDescent="0.2">
      <c r="A30304" s="4"/>
    </row>
    <row r="30305" spans="1:1" x14ac:dyDescent="0.2">
      <c r="A30305" s="4"/>
    </row>
    <row r="30306" spans="1:1" x14ac:dyDescent="0.2">
      <c r="A30306" s="4"/>
    </row>
    <row r="30307" spans="1:1" x14ac:dyDescent="0.2">
      <c r="A30307" s="4"/>
    </row>
    <row r="30308" spans="1:1" x14ac:dyDescent="0.2">
      <c r="A30308" s="4"/>
    </row>
    <row r="30309" spans="1:1" x14ac:dyDescent="0.2">
      <c r="A30309" s="4"/>
    </row>
    <row r="30310" spans="1:1" x14ac:dyDescent="0.2">
      <c r="A30310" s="4"/>
    </row>
    <row r="30311" spans="1:1" x14ac:dyDescent="0.2">
      <c r="A30311" s="4"/>
    </row>
    <row r="30312" spans="1:1" x14ac:dyDescent="0.2">
      <c r="A30312" s="4"/>
    </row>
    <row r="30313" spans="1:1" x14ac:dyDescent="0.2">
      <c r="A30313" s="4"/>
    </row>
    <row r="30314" spans="1:1" x14ac:dyDescent="0.2">
      <c r="A30314" s="4"/>
    </row>
    <row r="30315" spans="1:1" x14ac:dyDescent="0.2">
      <c r="A30315" s="4"/>
    </row>
    <row r="30316" spans="1:1" x14ac:dyDescent="0.2">
      <c r="A30316" s="4"/>
    </row>
    <row r="30317" spans="1:1" x14ac:dyDescent="0.2">
      <c r="A30317" s="4"/>
    </row>
    <row r="30318" spans="1:1" x14ac:dyDescent="0.2">
      <c r="A30318" s="4"/>
    </row>
    <row r="30319" spans="1:1" x14ac:dyDescent="0.2">
      <c r="A30319" s="4"/>
    </row>
    <row r="30320" spans="1:1" x14ac:dyDescent="0.2">
      <c r="A30320" s="4"/>
    </row>
    <row r="30321" spans="1:1" x14ac:dyDescent="0.2">
      <c r="A30321" s="4"/>
    </row>
    <row r="30322" spans="1:1" x14ac:dyDescent="0.2">
      <c r="A30322" s="4"/>
    </row>
    <row r="30323" spans="1:1" x14ac:dyDescent="0.2">
      <c r="A30323" s="4"/>
    </row>
    <row r="30324" spans="1:1" x14ac:dyDescent="0.2">
      <c r="A30324" s="4"/>
    </row>
    <row r="30325" spans="1:1" x14ac:dyDescent="0.2">
      <c r="A30325" s="4"/>
    </row>
    <row r="30326" spans="1:1" x14ac:dyDescent="0.2">
      <c r="A30326" s="4"/>
    </row>
    <row r="30327" spans="1:1" x14ac:dyDescent="0.2">
      <c r="A30327" s="4"/>
    </row>
    <row r="30328" spans="1:1" x14ac:dyDescent="0.2">
      <c r="A30328" s="4"/>
    </row>
    <row r="30329" spans="1:1" x14ac:dyDescent="0.2">
      <c r="A30329" s="4"/>
    </row>
    <row r="30330" spans="1:1" x14ac:dyDescent="0.2">
      <c r="A30330" s="4"/>
    </row>
    <row r="30331" spans="1:1" x14ac:dyDescent="0.2">
      <c r="A30331" s="4"/>
    </row>
    <row r="30332" spans="1:1" x14ac:dyDescent="0.2">
      <c r="A30332" s="4"/>
    </row>
    <row r="30333" spans="1:1" x14ac:dyDescent="0.2">
      <c r="A30333" s="4"/>
    </row>
    <row r="30334" spans="1:1" x14ac:dyDescent="0.2">
      <c r="A30334" s="4"/>
    </row>
    <row r="30335" spans="1:1" x14ac:dyDescent="0.2">
      <c r="A30335" s="4"/>
    </row>
    <row r="30336" spans="1:1" x14ac:dyDescent="0.2">
      <c r="A30336" s="4"/>
    </row>
    <row r="30337" spans="1:1" x14ac:dyDescent="0.2">
      <c r="A30337" s="4"/>
    </row>
    <row r="30338" spans="1:1" x14ac:dyDescent="0.2">
      <c r="A30338" s="4"/>
    </row>
    <row r="30339" spans="1:1" x14ac:dyDescent="0.2">
      <c r="A30339" s="4"/>
    </row>
    <row r="30340" spans="1:1" x14ac:dyDescent="0.2">
      <c r="A30340" s="4"/>
    </row>
    <row r="30341" spans="1:1" x14ac:dyDescent="0.2">
      <c r="A30341" s="4"/>
    </row>
    <row r="30342" spans="1:1" x14ac:dyDescent="0.2">
      <c r="A30342" s="4"/>
    </row>
    <row r="30343" spans="1:1" x14ac:dyDescent="0.2">
      <c r="A30343" s="4"/>
    </row>
    <row r="30344" spans="1:1" x14ac:dyDescent="0.2">
      <c r="A30344" s="4"/>
    </row>
    <row r="30345" spans="1:1" x14ac:dyDescent="0.2">
      <c r="A30345" s="4"/>
    </row>
    <row r="30346" spans="1:1" x14ac:dyDescent="0.2">
      <c r="A30346" s="4"/>
    </row>
    <row r="30347" spans="1:1" x14ac:dyDescent="0.2">
      <c r="A30347" s="4"/>
    </row>
    <row r="30348" spans="1:1" x14ac:dyDescent="0.2">
      <c r="A30348" s="4"/>
    </row>
    <row r="30349" spans="1:1" x14ac:dyDescent="0.2">
      <c r="A30349" s="4"/>
    </row>
    <row r="30350" spans="1:1" x14ac:dyDescent="0.2">
      <c r="A30350" s="4"/>
    </row>
    <row r="30351" spans="1:1" x14ac:dyDescent="0.2">
      <c r="A30351" s="4"/>
    </row>
    <row r="30352" spans="1:1" x14ac:dyDescent="0.2">
      <c r="A30352" s="4"/>
    </row>
    <row r="30353" spans="1:1" x14ac:dyDescent="0.2">
      <c r="A30353" s="4"/>
    </row>
    <row r="30354" spans="1:1" x14ac:dyDescent="0.2">
      <c r="A30354" s="4"/>
    </row>
    <row r="30355" spans="1:1" x14ac:dyDescent="0.2">
      <c r="A30355" s="4"/>
    </row>
    <row r="30356" spans="1:1" x14ac:dyDescent="0.2">
      <c r="A30356" s="4"/>
    </row>
    <row r="30357" spans="1:1" x14ac:dyDescent="0.2">
      <c r="A30357" s="4"/>
    </row>
    <row r="30358" spans="1:1" x14ac:dyDescent="0.2">
      <c r="A30358" s="4"/>
    </row>
    <row r="30359" spans="1:1" x14ac:dyDescent="0.2">
      <c r="A30359" s="4"/>
    </row>
    <row r="30360" spans="1:1" x14ac:dyDescent="0.2">
      <c r="A30360" s="4"/>
    </row>
    <row r="30361" spans="1:1" x14ac:dyDescent="0.2">
      <c r="A30361" s="4"/>
    </row>
    <row r="30362" spans="1:1" x14ac:dyDescent="0.2">
      <c r="A30362" s="4"/>
    </row>
    <row r="30363" spans="1:1" x14ac:dyDescent="0.2">
      <c r="A30363" s="4"/>
    </row>
    <row r="30364" spans="1:1" x14ac:dyDescent="0.2">
      <c r="A30364" s="4"/>
    </row>
    <row r="30365" spans="1:1" x14ac:dyDescent="0.2">
      <c r="A30365" s="4"/>
    </row>
    <row r="30366" spans="1:1" x14ac:dyDescent="0.2">
      <c r="A30366" s="4"/>
    </row>
    <row r="30367" spans="1:1" x14ac:dyDescent="0.2">
      <c r="A30367" s="4"/>
    </row>
    <row r="30368" spans="1:1" x14ac:dyDescent="0.2">
      <c r="A30368" s="4"/>
    </row>
    <row r="30369" spans="1:1" x14ac:dyDescent="0.2">
      <c r="A30369" s="4"/>
    </row>
    <row r="30370" spans="1:1" x14ac:dyDescent="0.2">
      <c r="A30370" s="4"/>
    </row>
    <row r="30371" spans="1:1" x14ac:dyDescent="0.2">
      <c r="A30371" s="4"/>
    </row>
    <row r="30372" spans="1:1" x14ac:dyDescent="0.2">
      <c r="A30372" s="4"/>
    </row>
    <row r="30373" spans="1:1" x14ac:dyDescent="0.2">
      <c r="A30373" s="4"/>
    </row>
    <row r="30374" spans="1:1" x14ac:dyDescent="0.2">
      <c r="A30374" s="4"/>
    </row>
    <row r="30375" spans="1:1" x14ac:dyDescent="0.2">
      <c r="A30375" s="4"/>
    </row>
    <row r="30376" spans="1:1" x14ac:dyDescent="0.2">
      <c r="A30376" s="4"/>
    </row>
    <row r="30377" spans="1:1" x14ac:dyDescent="0.2">
      <c r="A30377" s="4"/>
    </row>
    <row r="30378" spans="1:1" x14ac:dyDescent="0.2">
      <c r="A30378" s="4"/>
    </row>
    <row r="30379" spans="1:1" x14ac:dyDescent="0.2">
      <c r="A30379" s="4"/>
    </row>
    <row r="30380" spans="1:1" x14ac:dyDescent="0.2">
      <c r="A30380" s="4"/>
    </row>
    <row r="30381" spans="1:1" x14ac:dyDescent="0.2">
      <c r="A30381" s="4"/>
    </row>
    <row r="30382" spans="1:1" x14ac:dyDescent="0.2">
      <c r="A30382" s="4"/>
    </row>
    <row r="30383" spans="1:1" x14ac:dyDescent="0.2">
      <c r="A30383" s="4"/>
    </row>
    <row r="30384" spans="1:1" x14ac:dyDescent="0.2">
      <c r="A30384" s="4"/>
    </row>
    <row r="30385" spans="1:1" x14ac:dyDescent="0.2">
      <c r="A30385" s="4"/>
    </row>
    <row r="30386" spans="1:1" x14ac:dyDescent="0.2">
      <c r="A30386" s="4"/>
    </row>
    <row r="30387" spans="1:1" x14ac:dyDescent="0.2">
      <c r="A30387" s="4"/>
    </row>
    <row r="30388" spans="1:1" x14ac:dyDescent="0.2">
      <c r="A30388" s="4"/>
    </row>
    <row r="30389" spans="1:1" x14ac:dyDescent="0.2">
      <c r="A30389" s="4"/>
    </row>
    <row r="30390" spans="1:1" x14ac:dyDescent="0.2">
      <c r="A30390" s="4"/>
    </row>
    <row r="30391" spans="1:1" x14ac:dyDescent="0.2">
      <c r="A30391" s="4"/>
    </row>
    <row r="30392" spans="1:1" x14ac:dyDescent="0.2">
      <c r="A30392" s="4"/>
    </row>
    <row r="30393" spans="1:1" x14ac:dyDescent="0.2">
      <c r="A30393" s="4"/>
    </row>
    <row r="30394" spans="1:1" x14ac:dyDescent="0.2">
      <c r="A30394" s="4"/>
    </row>
    <row r="30395" spans="1:1" x14ac:dyDescent="0.2">
      <c r="A30395" s="4"/>
    </row>
    <row r="30396" spans="1:1" x14ac:dyDescent="0.2">
      <c r="A30396" s="4"/>
    </row>
    <row r="30397" spans="1:1" x14ac:dyDescent="0.2">
      <c r="A30397" s="4"/>
    </row>
    <row r="30398" spans="1:1" x14ac:dyDescent="0.2">
      <c r="A30398" s="4"/>
    </row>
    <row r="30399" spans="1:1" x14ac:dyDescent="0.2">
      <c r="A30399" s="4"/>
    </row>
    <row r="30400" spans="1:1" x14ac:dyDescent="0.2">
      <c r="A30400" s="4"/>
    </row>
    <row r="30401" spans="1:1" x14ac:dyDescent="0.2">
      <c r="A30401" s="4"/>
    </row>
    <row r="30402" spans="1:1" x14ac:dyDescent="0.2">
      <c r="A30402" s="4"/>
    </row>
    <row r="30403" spans="1:1" x14ac:dyDescent="0.2">
      <c r="A30403" s="4"/>
    </row>
    <row r="30404" spans="1:1" x14ac:dyDescent="0.2">
      <c r="A30404" s="4"/>
    </row>
    <row r="30405" spans="1:1" x14ac:dyDescent="0.2">
      <c r="A30405" s="4"/>
    </row>
    <row r="30406" spans="1:1" x14ac:dyDescent="0.2">
      <c r="A30406" s="4"/>
    </row>
    <row r="30407" spans="1:1" x14ac:dyDescent="0.2">
      <c r="A30407" s="4"/>
    </row>
    <row r="30408" spans="1:1" x14ac:dyDescent="0.2">
      <c r="A30408" s="4"/>
    </row>
    <row r="30409" spans="1:1" x14ac:dyDescent="0.2">
      <c r="A30409" s="4"/>
    </row>
    <row r="30410" spans="1:1" x14ac:dyDescent="0.2">
      <c r="A30410" s="4"/>
    </row>
    <row r="30411" spans="1:1" x14ac:dyDescent="0.2">
      <c r="A30411" s="4"/>
    </row>
    <row r="30412" spans="1:1" x14ac:dyDescent="0.2">
      <c r="A30412" s="4"/>
    </row>
    <row r="30413" spans="1:1" x14ac:dyDescent="0.2">
      <c r="A30413" s="4"/>
    </row>
    <row r="30414" spans="1:1" x14ac:dyDescent="0.2">
      <c r="A30414" s="4"/>
    </row>
    <row r="30415" spans="1:1" x14ac:dyDescent="0.2">
      <c r="A30415" s="4"/>
    </row>
    <row r="30416" spans="1:1" x14ac:dyDescent="0.2">
      <c r="A30416" s="4"/>
    </row>
    <row r="30417" spans="1:1" x14ac:dyDescent="0.2">
      <c r="A30417" s="4"/>
    </row>
    <row r="30418" spans="1:1" x14ac:dyDescent="0.2">
      <c r="A30418" s="4"/>
    </row>
    <row r="30419" spans="1:1" x14ac:dyDescent="0.2">
      <c r="A30419" s="4"/>
    </row>
    <row r="30420" spans="1:1" x14ac:dyDescent="0.2">
      <c r="A30420" s="4"/>
    </row>
    <row r="30421" spans="1:1" x14ac:dyDescent="0.2">
      <c r="A30421" s="4"/>
    </row>
    <row r="30422" spans="1:1" x14ac:dyDescent="0.2">
      <c r="A30422" s="4"/>
    </row>
    <row r="30423" spans="1:1" x14ac:dyDescent="0.2">
      <c r="A30423" s="4"/>
    </row>
    <row r="30424" spans="1:1" x14ac:dyDescent="0.2">
      <c r="A30424" s="4"/>
    </row>
    <row r="30425" spans="1:1" x14ac:dyDescent="0.2">
      <c r="A30425" s="4"/>
    </row>
    <row r="30426" spans="1:1" x14ac:dyDescent="0.2">
      <c r="A30426" s="4"/>
    </row>
    <row r="30427" spans="1:1" x14ac:dyDescent="0.2">
      <c r="A30427" s="4"/>
    </row>
    <row r="30428" spans="1:1" x14ac:dyDescent="0.2">
      <c r="A30428" s="4"/>
    </row>
    <row r="30429" spans="1:1" x14ac:dyDescent="0.2">
      <c r="A30429" s="4"/>
    </row>
    <row r="30430" spans="1:1" x14ac:dyDescent="0.2">
      <c r="A30430" s="4"/>
    </row>
    <row r="30431" spans="1:1" x14ac:dyDescent="0.2">
      <c r="A30431" s="4"/>
    </row>
    <row r="30432" spans="1:1" x14ac:dyDescent="0.2">
      <c r="A30432" s="4"/>
    </row>
    <row r="30433" spans="1:1" x14ac:dyDescent="0.2">
      <c r="A30433" s="4"/>
    </row>
    <row r="30434" spans="1:1" x14ac:dyDescent="0.2">
      <c r="A30434" s="4"/>
    </row>
    <row r="30435" spans="1:1" x14ac:dyDescent="0.2">
      <c r="A30435" s="4"/>
    </row>
    <row r="30436" spans="1:1" x14ac:dyDescent="0.2">
      <c r="A30436" s="4"/>
    </row>
    <row r="30437" spans="1:1" x14ac:dyDescent="0.2">
      <c r="A30437" s="4"/>
    </row>
    <row r="30438" spans="1:1" x14ac:dyDescent="0.2">
      <c r="A30438" s="4"/>
    </row>
    <row r="30439" spans="1:1" x14ac:dyDescent="0.2">
      <c r="A30439" s="4"/>
    </row>
    <row r="30440" spans="1:1" x14ac:dyDescent="0.2">
      <c r="A30440" s="4"/>
    </row>
    <row r="30441" spans="1:1" x14ac:dyDescent="0.2">
      <c r="A30441" s="4"/>
    </row>
    <row r="30442" spans="1:1" x14ac:dyDescent="0.2">
      <c r="A30442" s="4"/>
    </row>
    <row r="30443" spans="1:1" x14ac:dyDescent="0.2">
      <c r="A30443" s="4"/>
    </row>
    <row r="30444" spans="1:1" x14ac:dyDescent="0.2">
      <c r="A30444" s="4"/>
    </row>
    <row r="30445" spans="1:1" x14ac:dyDescent="0.2">
      <c r="A30445" s="4"/>
    </row>
    <row r="30446" spans="1:1" x14ac:dyDescent="0.2">
      <c r="A30446" s="4"/>
    </row>
    <row r="30447" spans="1:1" x14ac:dyDescent="0.2">
      <c r="A30447" s="4"/>
    </row>
    <row r="30448" spans="1:1" x14ac:dyDescent="0.2">
      <c r="A30448" s="4"/>
    </row>
    <row r="30449" spans="1:1" x14ac:dyDescent="0.2">
      <c r="A30449" s="4"/>
    </row>
    <row r="30450" spans="1:1" x14ac:dyDescent="0.2">
      <c r="A30450" s="4"/>
    </row>
    <row r="30451" spans="1:1" x14ac:dyDescent="0.2">
      <c r="A30451" s="4"/>
    </row>
    <row r="30452" spans="1:1" x14ac:dyDescent="0.2">
      <c r="A30452" s="4"/>
    </row>
    <row r="30453" spans="1:1" x14ac:dyDescent="0.2">
      <c r="A30453" s="4"/>
    </row>
    <row r="30454" spans="1:1" x14ac:dyDescent="0.2">
      <c r="A30454" s="4"/>
    </row>
    <row r="30455" spans="1:1" x14ac:dyDescent="0.2">
      <c r="A30455" s="4"/>
    </row>
    <row r="30456" spans="1:1" x14ac:dyDescent="0.2">
      <c r="A30456" s="4"/>
    </row>
    <row r="30457" spans="1:1" x14ac:dyDescent="0.2">
      <c r="A30457" s="4"/>
    </row>
    <row r="30458" spans="1:1" x14ac:dyDescent="0.2">
      <c r="A30458" s="4"/>
    </row>
    <row r="30459" spans="1:1" x14ac:dyDescent="0.2">
      <c r="A30459" s="4"/>
    </row>
    <row r="30460" spans="1:1" x14ac:dyDescent="0.2">
      <c r="A30460" s="4"/>
    </row>
    <row r="30461" spans="1:1" x14ac:dyDescent="0.2">
      <c r="A30461" s="4"/>
    </row>
    <row r="30462" spans="1:1" x14ac:dyDescent="0.2">
      <c r="A30462" s="4"/>
    </row>
    <row r="30463" spans="1:1" x14ac:dyDescent="0.2">
      <c r="A30463" s="4"/>
    </row>
    <row r="30464" spans="1:1" x14ac:dyDescent="0.2">
      <c r="A30464" s="4"/>
    </row>
    <row r="30465" spans="1:1" x14ac:dyDescent="0.2">
      <c r="A30465" s="4"/>
    </row>
    <row r="30466" spans="1:1" x14ac:dyDescent="0.2">
      <c r="A30466" s="4"/>
    </row>
    <row r="30467" spans="1:1" x14ac:dyDescent="0.2">
      <c r="A30467" s="4"/>
    </row>
    <row r="30468" spans="1:1" x14ac:dyDescent="0.2">
      <c r="A30468" s="4"/>
    </row>
    <row r="30469" spans="1:1" x14ac:dyDescent="0.2">
      <c r="A30469" s="4"/>
    </row>
    <row r="30470" spans="1:1" x14ac:dyDescent="0.2">
      <c r="A30470" s="4"/>
    </row>
    <row r="30471" spans="1:1" x14ac:dyDescent="0.2">
      <c r="A30471" s="4"/>
    </row>
    <row r="30472" spans="1:1" x14ac:dyDescent="0.2">
      <c r="A30472" s="4"/>
    </row>
    <row r="30473" spans="1:1" x14ac:dyDescent="0.2">
      <c r="A30473" s="4"/>
    </row>
    <row r="30474" spans="1:1" x14ac:dyDescent="0.2">
      <c r="A30474" s="4"/>
    </row>
    <row r="30475" spans="1:1" x14ac:dyDescent="0.2">
      <c r="A30475" s="4"/>
    </row>
    <row r="30476" spans="1:1" x14ac:dyDescent="0.2">
      <c r="A30476" s="4"/>
    </row>
    <row r="30477" spans="1:1" x14ac:dyDescent="0.2">
      <c r="A30477" s="4"/>
    </row>
    <row r="30478" spans="1:1" x14ac:dyDescent="0.2">
      <c r="A30478" s="4"/>
    </row>
    <row r="30479" spans="1:1" x14ac:dyDescent="0.2">
      <c r="A30479" s="4"/>
    </row>
    <row r="30480" spans="1:1" x14ac:dyDescent="0.2">
      <c r="A30480" s="4"/>
    </row>
    <row r="30481" spans="1:1" x14ac:dyDescent="0.2">
      <c r="A30481" s="4"/>
    </row>
    <row r="30482" spans="1:1" x14ac:dyDescent="0.2">
      <c r="A30482" s="4"/>
    </row>
    <row r="30483" spans="1:1" x14ac:dyDescent="0.2">
      <c r="A30483" s="4"/>
    </row>
    <row r="30484" spans="1:1" x14ac:dyDescent="0.2">
      <c r="A30484" s="4"/>
    </row>
    <row r="30485" spans="1:1" x14ac:dyDescent="0.2">
      <c r="A30485" s="4"/>
    </row>
    <row r="30486" spans="1:1" x14ac:dyDescent="0.2">
      <c r="A30486" s="4"/>
    </row>
    <row r="30487" spans="1:1" x14ac:dyDescent="0.2">
      <c r="A30487" s="4"/>
    </row>
    <row r="30488" spans="1:1" x14ac:dyDescent="0.2">
      <c r="A30488" s="4"/>
    </row>
    <row r="30489" spans="1:1" x14ac:dyDescent="0.2">
      <c r="A30489" s="4"/>
    </row>
    <row r="30490" spans="1:1" x14ac:dyDescent="0.2">
      <c r="A30490" s="4"/>
    </row>
    <row r="30491" spans="1:1" x14ac:dyDescent="0.2">
      <c r="A30491" s="4"/>
    </row>
    <row r="30492" spans="1:1" x14ac:dyDescent="0.2">
      <c r="A30492" s="4"/>
    </row>
    <row r="30493" spans="1:1" x14ac:dyDescent="0.2">
      <c r="A30493" s="4"/>
    </row>
    <row r="30494" spans="1:1" x14ac:dyDescent="0.2">
      <c r="A30494" s="4"/>
    </row>
    <row r="30495" spans="1:1" x14ac:dyDescent="0.2">
      <c r="A30495" s="4"/>
    </row>
    <row r="30496" spans="1:1" x14ac:dyDescent="0.2">
      <c r="A30496" s="4"/>
    </row>
    <row r="30497" spans="1:1" x14ac:dyDescent="0.2">
      <c r="A30497" s="4"/>
    </row>
    <row r="30498" spans="1:1" x14ac:dyDescent="0.2">
      <c r="A30498" s="4"/>
    </row>
    <row r="30499" spans="1:1" x14ac:dyDescent="0.2">
      <c r="A30499" s="4"/>
    </row>
    <row r="30500" spans="1:1" x14ac:dyDescent="0.2">
      <c r="A30500" s="4"/>
    </row>
    <row r="30501" spans="1:1" x14ac:dyDescent="0.2">
      <c r="A30501" s="4"/>
    </row>
    <row r="30502" spans="1:1" x14ac:dyDescent="0.2">
      <c r="A30502" s="4"/>
    </row>
    <row r="30503" spans="1:1" x14ac:dyDescent="0.2">
      <c r="A30503" s="4"/>
    </row>
    <row r="30504" spans="1:1" x14ac:dyDescent="0.2">
      <c r="A30504" s="4"/>
    </row>
    <row r="30505" spans="1:1" x14ac:dyDescent="0.2">
      <c r="A30505" s="4"/>
    </row>
    <row r="30506" spans="1:1" x14ac:dyDescent="0.2">
      <c r="A30506" s="4"/>
    </row>
    <row r="30507" spans="1:1" x14ac:dyDescent="0.2">
      <c r="A30507" s="4"/>
    </row>
    <row r="30508" spans="1:1" x14ac:dyDescent="0.2">
      <c r="A30508" s="4"/>
    </row>
    <row r="30509" spans="1:1" x14ac:dyDescent="0.2">
      <c r="A30509" s="4"/>
    </row>
    <row r="30510" spans="1:1" x14ac:dyDescent="0.2">
      <c r="A30510" s="4"/>
    </row>
    <row r="30511" spans="1:1" x14ac:dyDescent="0.2">
      <c r="A30511" s="4"/>
    </row>
    <row r="30512" spans="1:1" x14ac:dyDescent="0.2">
      <c r="A30512" s="4"/>
    </row>
    <row r="30513" spans="1:1" x14ac:dyDescent="0.2">
      <c r="A30513" s="4"/>
    </row>
    <row r="30514" spans="1:1" x14ac:dyDescent="0.2">
      <c r="A30514" s="4"/>
    </row>
    <row r="30515" spans="1:1" x14ac:dyDescent="0.2">
      <c r="A30515" s="4"/>
    </row>
    <row r="30516" spans="1:1" x14ac:dyDescent="0.2">
      <c r="A30516" s="4"/>
    </row>
    <row r="30517" spans="1:1" x14ac:dyDescent="0.2">
      <c r="A30517" s="4"/>
    </row>
    <row r="30518" spans="1:1" x14ac:dyDescent="0.2">
      <c r="A30518" s="4"/>
    </row>
    <row r="30519" spans="1:1" x14ac:dyDescent="0.2">
      <c r="A30519" s="4"/>
    </row>
    <row r="30520" spans="1:1" x14ac:dyDescent="0.2">
      <c r="A30520" s="4"/>
    </row>
    <row r="30521" spans="1:1" x14ac:dyDescent="0.2">
      <c r="A30521" s="4"/>
    </row>
    <row r="30522" spans="1:1" x14ac:dyDescent="0.2">
      <c r="A30522" s="4"/>
    </row>
    <row r="30523" spans="1:1" x14ac:dyDescent="0.2">
      <c r="A30523" s="4"/>
    </row>
    <row r="30524" spans="1:1" x14ac:dyDescent="0.2">
      <c r="A30524" s="4"/>
    </row>
    <row r="30525" spans="1:1" x14ac:dyDescent="0.2">
      <c r="A30525" s="4"/>
    </row>
    <row r="30526" spans="1:1" x14ac:dyDescent="0.2">
      <c r="A30526" s="4"/>
    </row>
    <row r="30527" spans="1:1" x14ac:dyDescent="0.2">
      <c r="A30527" s="4"/>
    </row>
    <row r="30528" spans="1:1" x14ac:dyDescent="0.2">
      <c r="A30528" s="4"/>
    </row>
    <row r="30529" spans="1:1" x14ac:dyDescent="0.2">
      <c r="A30529" s="4"/>
    </row>
    <row r="30530" spans="1:1" x14ac:dyDescent="0.2">
      <c r="A30530" s="4"/>
    </row>
    <row r="30531" spans="1:1" x14ac:dyDescent="0.2">
      <c r="A30531" s="4"/>
    </row>
    <row r="30532" spans="1:1" x14ac:dyDescent="0.2">
      <c r="A30532" s="4"/>
    </row>
    <row r="30533" spans="1:1" x14ac:dyDescent="0.2">
      <c r="A30533" s="4"/>
    </row>
    <row r="30534" spans="1:1" x14ac:dyDescent="0.2">
      <c r="A30534" s="4"/>
    </row>
    <row r="30535" spans="1:1" x14ac:dyDescent="0.2">
      <c r="A30535" s="4"/>
    </row>
    <row r="30536" spans="1:1" x14ac:dyDescent="0.2">
      <c r="A30536" s="4"/>
    </row>
    <row r="30537" spans="1:1" x14ac:dyDescent="0.2">
      <c r="A30537" s="4"/>
    </row>
    <row r="30538" spans="1:1" x14ac:dyDescent="0.2">
      <c r="A30538" s="4"/>
    </row>
    <row r="30539" spans="1:1" x14ac:dyDescent="0.2">
      <c r="A30539" s="4"/>
    </row>
    <row r="30540" spans="1:1" x14ac:dyDescent="0.2">
      <c r="A30540" s="4"/>
    </row>
    <row r="30541" spans="1:1" x14ac:dyDescent="0.2">
      <c r="A30541" s="4"/>
    </row>
    <row r="30542" spans="1:1" x14ac:dyDescent="0.2">
      <c r="A30542" s="4"/>
    </row>
    <row r="30543" spans="1:1" x14ac:dyDescent="0.2">
      <c r="A30543" s="4"/>
    </row>
    <row r="30544" spans="1:1" x14ac:dyDescent="0.2">
      <c r="A30544" s="4"/>
    </row>
    <row r="30545" spans="1:1" x14ac:dyDescent="0.2">
      <c r="A30545" s="4"/>
    </row>
    <row r="30546" spans="1:1" x14ac:dyDescent="0.2">
      <c r="A30546" s="4"/>
    </row>
    <row r="30547" spans="1:1" x14ac:dyDescent="0.2">
      <c r="A30547" s="4"/>
    </row>
    <row r="30548" spans="1:1" x14ac:dyDescent="0.2">
      <c r="A30548" s="4"/>
    </row>
    <row r="30549" spans="1:1" x14ac:dyDescent="0.2">
      <c r="A30549" s="4"/>
    </row>
    <row r="30550" spans="1:1" x14ac:dyDescent="0.2">
      <c r="A30550" s="4"/>
    </row>
    <row r="30551" spans="1:1" x14ac:dyDescent="0.2">
      <c r="A30551" s="4"/>
    </row>
    <row r="30552" spans="1:1" x14ac:dyDescent="0.2">
      <c r="A30552" s="4"/>
    </row>
    <row r="30553" spans="1:1" x14ac:dyDescent="0.2">
      <c r="A30553" s="4"/>
    </row>
    <row r="30554" spans="1:1" x14ac:dyDescent="0.2">
      <c r="A30554" s="4"/>
    </row>
    <row r="30555" spans="1:1" x14ac:dyDescent="0.2">
      <c r="A30555" s="4"/>
    </row>
    <row r="30556" spans="1:1" x14ac:dyDescent="0.2">
      <c r="A30556" s="4"/>
    </row>
    <row r="30557" spans="1:1" x14ac:dyDescent="0.2">
      <c r="A30557" s="4"/>
    </row>
    <row r="30558" spans="1:1" x14ac:dyDescent="0.2">
      <c r="A30558" s="4"/>
    </row>
    <row r="30559" spans="1:1" x14ac:dyDescent="0.2">
      <c r="A30559" s="4"/>
    </row>
    <row r="30560" spans="1:1" x14ac:dyDescent="0.2">
      <c r="A30560" s="4"/>
    </row>
    <row r="30561" spans="1:1" x14ac:dyDescent="0.2">
      <c r="A30561" s="4"/>
    </row>
    <row r="30562" spans="1:1" x14ac:dyDescent="0.2">
      <c r="A30562" s="4"/>
    </row>
    <row r="30563" spans="1:1" x14ac:dyDescent="0.2">
      <c r="A30563" s="4"/>
    </row>
    <row r="30564" spans="1:1" x14ac:dyDescent="0.2">
      <c r="A30564" s="4"/>
    </row>
    <row r="30565" spans="1:1" x14ac:dyDescent="0.2">
      <c r="A30565" s="4"/>
    </row>
    <row r="30566" spans="1:1" x14ac:dyDescent="0.2">
      <c r="A30566" s="4"/>
    </row>
    <row r="30567" spans="1:1" x14ac:dyDescent="0.2">
      <c r="A30567" s="4"/>
    </row>
    <row r="30568" spans="1:1" x14ac:dyDescent="0.2">
      <c r="A30568" s="4"/>
    </row>
    <row r="30569" spans="1:1" x14ac:dyDescent="0.2">
      <c r="A30569" s="4"/>
    </row>
    <row r="30570" spans="1:1" x14ac:dyDescent="0.2">
      <c r="A30570" s="4"/>
    </row>
    <row r="30571" spans="1:1" x14ac:dyDescent="0.2">
      <c r="A30571" s="4"/>
    </row>
    <row r="30572" spans="1:1" x14ac:dyDescent="0.2">
      <c r="A30572" s="4"/>
    </row>
    <row r="30573" spans="1:1" x14ac:dyDescent="0.2">
      <c r="A30573" s="4"/>
    </row>
    <row r="30574" spans="1:1" x14ac:dyDescent="0.2">
      <c r="A30574" s="4"/>
    </row>
    <row r="30575" spans="1:1" x14ac:dyDescent="0.2">
      <c r="A30575" s="4"/>
    </row>
    <row r="30576" spans="1:1" x14ac:dyDescent="0.2">
      <c r="A30576" s="4"/>
    </row>
    <row r="30577" spans="1:1" x14ac:dyDescent="0.2">
      <c r="A30577" s="4"/>
    </row>
    <row r="30578" spans="1:1" x14ac:dyDescent="0.2">
      <c r="A30578" s="4"/>
    </row>
    <row r="30579" spans="1:1" x14ac:dyDescent="0.2">
      <c r="A30579" s="4"/>
    </row>
    <row r="30580" spans="1:1" x14ac:dyDescent="0.2">
      <c r="A30580" s="4"/>
    </row>
    <row r="30581" spans="1:1" x14ac:dyDescent="0.2">
      <c r="A30581" s="4"/>
    </row>
    <row r="30582" spans="1:1" x14ac:dyDescent="0.2">
      <c r="A30582" s="4"/>
    </row>
    <row r="30583" spans="1:1" x14ac:dyDescent="0.2">
      <c r="A30583" s="4"/>
    </row>
    <row r="30584" spans="1:1" x14ac:dyDescent="0.2">
      <c r="A30584" s="4"/>
    </row>
    <row r="30585" spans="1:1" x14ac:dyDescent="0.2">
      <c r="A30585" s="4"/>
    </row>
    <row r="30586" spans="1:1" x14ac:dyDescent="0.2">
      <c r="A30586" s="4"/>
    </row>
    <row r="30587" spans="1:1" x14ac:dyDescent="0.2">
      <c r="A30587" s="4"/>
    </row>
    <row r="30588" spans="1:1" x14ac:dyDescent="0.2">
      <c r="A30588" s="4"/>
    </row>
    <row r="30589" spans="1:1" x14ac:dyDescent="0.2">
      <c r="A30589" s="4"/>
    </row>
    <row r="30590" spans="1:1" x14ac:dyDescent="0.2">
      <c r="A30590" s="4"/>
    </row>
    <row r="30591" spans="1:1" x14ac:dyDescent="0.2">
      <c r="A30591" s="4"/>
    </row>
    <row r="30592" spans="1:1" x14ac:dyDescent="0.2">
      <c r="A30592" s="4"/>
    </row>
    <row r="30593" spans="1:1" x14ac:dyDescent="0.2">
      <c r="A30593" s="4"/>
    </row>
    <row r="30594" spans="1:1" x14ac:dyDescent="0.2">
      <c r="A30594" s="4"/>
    </row>
    <row r="30595" spans="1:1" x14ac:dyDescent="0.2">
      <c r="A30595" s="4"/>
    </row>
    <row r="30596" spans="1:1" x14ac:dyDescent="0.2">
      <c r="A30596" s="4"/>
    </row>
    <row r="30597" spans="1:1" x14ac:dyDescent="0.2">
      <c r="A30597" s="4"/>
    </row>
    <row r="30598" spans="1:1" x14ac:dyDescent="0.2">
      <c r="A30598" s="4"/>
    </row>
    <row r="30599" spans="1:1" x14ac:dyDescent="0.2">
      <c r="A30599" s="4"/>
    </row>
    <row r="30600" spans="1:1" x14ac:dyDescent="0.2">
      <c r="A30600" s="4"/>
    </row>
    <row r="30601" spans="1:1" x14ac:dyDescent="0.2">
      <c r="A30601" s="4"/>
    </row>
    <row r="30602" spans="1:1" x14ac:dyDescent="0.2">
      <c r="A30602" s="4"/>
    </row>
    <row r="30603" spans="1:1" x14ac:dyDescent="0.2">
      <c r="A30603" s="4"/>
    </row>
    <row r="30604" spans="1:1" x14ac:dyDescent="0.2">
      <c r="A30604" s="4"/>
    </row>
    <row r="30605" spans="1:1" x14ac:dyDescent="0.2">
      <c r="A30605" s="4"/>
    </row>
    <row r="30606" spans="1:1" x14ac:dyDescent="0.2">
      <c r="A30606" s="4"/>
    </row>
    <row r="30607" spans="1:1" x14ac:dyDescent="0.2">
      <c r="A30607" s="4"/>
    </row>
    <row r="30608" spans="1:1" x14ac:dyDescent="0.2">
      <c r="A30608" s="4"/>
    </row>
    <row r="30609" spans="1:1" x14ac:dyDescent="0.2">
      <c r="A30609" s="4"/>
    </row>
    <row r="30610" spans="1:1" x14ac:dyDescent="0.2">
      <c r="A30610" s="4"/>
    </row>
    <row r="30611" spans="1:1" x14ac:dyDescent="0.2">
      <c r="A30611" s="4"/>
    </row>
    <row r="30612" spans="1:1" x14ac:dyDescent="0.2">
      <c r="A30612" s="4"/>
    </row>
    <row r="30613" spans="1:1" x14ac:dyDescent="0.2">
      <c r="A30613" s="4"/>
    </row>
    <row r="30614" spans="1:1" x14ac:dyDescent="0.2">
      <c r="A30614" s="4"/>
    </row>
    <row r="30615" spans="1:1" x14ac:dyDescent="0.2">
      <c r="A30615" s="4"/>
    </row>
    <row r="30616" spans="1:1" x14ac:dyDescent="0.2">
      <c r="A30616" s="4"/>
    </row>
    <row r="30617" spans="1:1" x14ac:dyDescent="0.2">
      <c r="A30617" s="4"/>
    </row>
    <row r="30618" spans="1:1" x14ac:dyDescent="0.2">
      <c r="A30618" s="4"/>
    </row>
    <row r="30619" spans="1:1" x14ac:dyDescent="0.2">
      <c r="A30619" s="4"/>
    </row>
    <row r="30620" spans="1:1" x14ac:dyDescent="0.2">
      <c r="A30620" s="4"/>
    </row>
    <row r="30621" spans="1:1" x14ac:dyDescent="0.2">
      <c r="A30621" s="4"/>
    </row>
    <row r="30622" spans="1:1" x14ac:dyDescent="0.2">
      <c r="A30622" s="4"/>
    </row>
    <row r="30623" spans="1:1" x14ac:dyDescent="0.2">
      <c r="A30623" s="4"/>
    </row>
    <row r="30624" spans="1:1" x14ac:dyDescent="0.2">
      <c r="A30624" s="4"/>
    </row>
    <row r="30625" spans="1:1" x14ac:dyDescent="0.2">
      <c r="A30625" s="4"/>
    </row>
    <row r="30626" spans="1:1" x14ac:dyDescent="0.2">
      <c r="A30626" s="4"/>
    </row>
    <row r="30627" spans="1:1" x14ac:dyDescent="0.2">
      <c r="A30627" s="4"/>
    </row>
    <row r="30628" spans="1:1" x14ac:dyDescent="0.2">
      <c r="A30628" s="4"/>
    </row>
    <row r="30629" spans="1:1" x14ac:dyDescent="0.2">
      <c r="A30629" s="4"/>
    </row>
    <row r="30630" spans="1:1" x14ac:dyDescent="0.2">
      <c r="A30630" s="4"/>
    </row>
    <row r="30631" spans="1:1" x14ac:dyDescent="0.2">
      <c r="A30631" s="4"/>
    </row>
    <row r="30632" spans="1:1" x14ac:dyDescent="0.2">
      <c r="A30632" s="4"/>
    </row>
    <row r="30633" spans="1:1" x14ac:dyDescent="0.2">
      <c r="A30633" s="4"/>
    </row>
    <row r="30634" spans="1:1" x14ac:dyDescent="0.2">
      <c r="A30634" s="4"/>
    </row>
    <row r="30635" spans="1:1" x14ac:dyDescent="0.2">
      <c r="A30635" s="4"/>
    </row>
    <row r="30636" spans="1:1" x14ac:dyDescent="0.2">
      <c r="A30636" s="4"/>
    </row>
    <row r="30637" spans="1:1" x14ac:dyDescent="0.2">
      <c r="A30637" s="4"/>
    </row>
    <row r="30638" spans="1:1" x14ac:dyDescent="0.2">
      <c r="A30638" s="4"/>
    </row>
    <row r="30639" spans="1:1" x14ac:dyDescent="0.2">
      <c r="A30639" s="4"/>
    </row>
    <row r="30640" spans="1:1" x14ac:dyDescent="0.2">
      <c r="A30640" s="4"/>
    </row>
    <row r="30641" spans="1:1" x14ac:dyDescent="0.2">
      <c r="A30641" s="4"/>
    </row>
    <row r="30642" spans="1:1" x14ac:dyDescent="0.2">
      <c r="A30642" s="4"/>
    </row>
    <row r="30643" spans="1:1" x14ac:dyDescent="0.2">
      <c r="A30643" s="4"/>
    </row>
    <row r="30644" spans="1:1" x14ac:dyDescent="0.2">
      <c r="A30644" s="4"/>
    </row>
    <row r="30645" spans="1:1" x14ac:dyDescent="0.2">
      <c r="A30645" s="4"/>
    </row>
    <row r="30646" spans="1:1" x14ac:dyDescent="0.2">
      <c r="A30646" s="4"/>
    </row>
    <row r="30647" spans="1:1" x14ac:dyDescent="0.2">
      <c r="A30647" s="4"/>
    </row>
    <row r="30648" spans="1:1" x14ac:dyDescent="0.2">
      <c r="A30648" s="4"/>
    </row>
    <row r="30649" spans="1:1" x14ac:dyDescent="0.2">
      <c r="A30649" s="4"/>
    </row>
    <row r="30650" spans="1:1" x14ac:dyDescent="0.2">
      <c r="A30650" s="4"/>
    </row>
    <row r="30651" spans="1:1" x14ac:dyDescent="0.2">
      <c r="A30651" s="4"/>
    </row>
    <row r="30652" spans="1:1" x14ac:dyDescent="0.2">
      <c r="A30652" s="4"/>
    </row>
    <row r="30653" spans="1:1" x14ac:dyDescent="0.2">
      <c r="A30653" s="4"/>
    </row>
    <row r="30654" spans="1:1" x14ac:dyDescent="0.2">
      <c r="A30654" s="4"/>
    </row>
    <row r="30655" spans="1:1" x14ac:dyDescent="0.2">
      <c r="A30655" s="4"/>
    </row>
    <row r="30656" spans="1:1" x14ac:dyDescent="0.2">
      <c r="A30656" s="4"/>
    </row>
    <row r="30657" spans="1:1" x14ac:dyDescent="0.2">
      <c r="A30657" s="4"/>
    </row>
    <row r="30658" spans="1:1" x14ac:dyDescent="0.2">
      <c r="A30658" s="4"/>
    </row>
    <row r="30659" spans="1:1" x14ac:dyDescent="0.2">
      <c r="A30659" s="4"/>
    </row>
    <row r="30660" spans="1:1" x14ac:dyDescent="0.2">
      <c r="A30660" s="4"/>
    </row>
    <row r="30661" spans="1:1" x14ac:dyDescent="0.2">
      <c r="A30661" s="4"/>
    </row>
    <row r="30662" spans="1:1" x14ac:dyDescent="0.2">
      <c r="A30662" s="4"/>
    </row>
    <row r="30663" spans="1:1" x14ac:dyDescent="0.2">
      <c r="A30663" s="4"/>
    </row>
    <row r="30664" spans="1:1" x14ac:dyDescent="0.2">
      <c r="A30664" s="4"/>
    </row>
    <row r="30665" spans="1:1" x14ac:dyDescent="0.2">
      <c r="A30665" s="4"/>
    </row>
    <row r="30666" spans="1:1" x14ac:dyDescent="0.2">
      <c r="A30666" s="4"/>
    </row>
    <row r="30667" spans="1:1" x14ac:dyDescent="0.2">
      <c r="A30667" s="4"/>
    </row>
    <row r="30668" spans="1:1" x14ac:dyDescent="0.2">
      <c r="A30668" s="4"/>
    </row>
    <row r="30669" spans="1:1" x14ac:dyDescent="0.2">
      <c r="A30669" s="4"/>
    </row>
    <row r="30670" spans="1:1" x14ac:dyDescent="0.2">
      <c r="A30670" s="4"/>
    </row>
    <row r="30671" spans="1:1" x14ac:dyDescent="0.2">
      <c r="A30671" s="4"/>
    </row>
    <row r="30672" spans="1:1" x14ac:dyDescent="0.2">
      <c r="A30672" s="4"/>
    </row>
    <row r="30673" spans="1:1" x14ac:dyDescent="0.2">
      <c r="A30673" s="4"/>
    </row>
    <row r="30674" spans="1:1" x14ac:dyDescent="0.2">
      <c r="A30674" s="4"/>
    </row>
    <row r="30675" spans="1:1" x14ac:dyDescent="0.2">
      <c r="A30675" s="4"/>
    </row>
    <row r="30676" spans="1:1" x14ac:dyDescent="0.2">
      <c r="A30676" s="4"/>
    </row>
    <row r="30677" spans="1:1" x14ac:dyDescent="0.2">
      <c r="A30677" s="4"/>
    </row>
    <row r="30678" spans="1:1" x14ac:dyDescent="0.2">
      <c r="A30678" s="4"/>
    </row>
    <row r="30679" spans="1:1" x14ac:dyDescent="0.2">
      <c r="A30679" s="4"/>
    </row>
    <row r="30680" spans="1:1" x14ac:dyDescent="0.2">
      <c r="A30680" s="4"/>
    </row>
    <row r="30681" spans="1:1" x14ac:dyDescent="0.2">
      <c r="A30681" s="4"/>
    </row>
    <row r="30682" spans="1:1" x14ac:dyDescent="0.2">
      <c r="A30682" s="4"/>
    </row>
    <row r="30683" spans="1:1" x14ac:dyDescent="0.2">
      <c r="A30683" s="4"/>
    </row>
    <row r="30684" spans="1:1" x14ac:dyDescent="0.2">
      <c r="A30684" s="4"/>
    </row>
    <row r="30685" spans="1:1" x14ac:dyDescent="0.2">
      <c r="A30685" s="4"/>
    </row>
    <row r="30686" spans="1:1" x14ac:dyDescent="0.2">
      <c r="A30686" s="4"/>
    </row>
    <row r="30687" spans="1:1" x14ac:dyDescent="0.2">
      <c r="A30687" s="4"/>
    </row>
    <row r="30688" spans="1:1" x14ac:dyDescent="0.2">
      <c r="A30688" s="4"/>
    </row>
    <row r="30689" spans="1:1" x14ac:dyDescent="0.2">
      <c r="A30689" s="4"/>
    </row>
    <row r="30690" spans="1:1" x14ac:dyDescent="0.2">
      <c r="A30690" s="4"/>
    </row>
    <row r="30691" spans="1:1" x14ac:dyDescent="0.2">
      <c r="A30691" s="4"/>
    </row>
    <row r="30692" spans="1:1" x14ac:dyDescent="0.2">
      <c r="A30692" s="4"/>
    </row>
    <row r="30693" spans="1:1" x14ac:dyDescent="0.2">
      <c r="A30693" s="4"/>
    </row>
    <row r="30694" spans="1:1" x14ac:dyDescent="0.2">
      <c r="A30694" s="4"/>
    </row>
    <row r="30695" spans="1:1" x14ac:dyDescent="0.2">
      <c r="A30695" s="4"/>
    </row>
    <row r="30696" spans="1:1" x14ac:dyDescent="0.2">
      <c r="A30696" s="4"/>
    </row>
    <row r="30697" spans="1:1" x14ac:dyDescent="0.2">
      <c r="A30697" s="4"/>
    </row>
    <row r="30698" spans="1:1" x14ac:dyDescent="0.2">
      <c r="A30698" s="4"/>
    </row>
    <row r="30699" spans="1:1" x14ac:dyDescent="0.2">
      <c r="A30699" s="4"/>
    </row>
    <row r="30700" spans="1:1" x14ac:dyDescent="0.2">
      <c r="A30700" s="4"/>
    </row>
    <row r="30701" spans="1:1" x14ac:dyDescent="0.2">
      <c r="A30701" s="4"/>
    </row>
    <row r="30702" spans="1:1" x14ac:dyDescent="0.2">
      <c r="A30702" s="4"/>
    </row>
    <row r="30703" spans="1:1" x14ac:dyDescent="0.2">
      <c r="A30703" s="4"/>
    </row>
    <row r="30704" spans="1:1" x14ac:dyDescent="0.2">
      <c r="A30704" s="4"/>
    </row>
    <row r="30705" spans="1:1" x14ac:dyDescent="0.2">
      <c r="A30705" s="4"/>
    </row>
    <row r="30706" spans="1:1" x14ac:dyDescent="0.2">
      <c r="A30706" s="4"/>
    </row>
    <row r="30707" spans="1:1" x14ac:dyDescent="0.2">
      <c r="A30707" s="4"/>
    </row>
    <row r="30708" spans="1:1" x14ac:dyDescent="0.2">
      <c r="A30708" s="4"/>
    </row>
    <row r="30709" spans="1:1" x14ac:dyDescent="0.2">
      <c r="A30709" s="4"/>
    </row>
    <row r="30710" spans="1:1" x14ac:dyDescent="0.2">
      <c r="A30710" s="4"/>
    </row>
    <row r="30711" spans="1:1" x14ac:dyDescent="0.2">
      <c r="A30711" s="4"/>
    </row>
    <row r="30712" spans="1:1" x14ac:dyDescent="0.2">
      <c r="A30712" s="4"/>
    </row>
    <row r="30713" spans="1:1" x14ac:dyDescent="0.2">
      <c r="A30713" s="4"/>
    </row>
    <row r="30714" spans="1:1" x14ac:dyDescent="0.2">
      <c r="A30714" s="4"/>
    </row>
    <row r="30715" spans="1:1" x14ac:dyDescent="0.2">
      <c r="A30715" s="4"/>
    </row>
    <row r="30716" spans="1:1" x14ac:dyDescent="0.2">
      <c r="A30716" s="4"/>
    </row>
    <row r="30717" spans="1:1" x14ac:dyDescent="0.2">
      <c r="A30717" s="4"/>
    </row>
    <row r="30718" spans="1:1" x14ac:dyDescent="0.2">
      <c r="A30718" s="4"/>
    </row>
    <row r="30719" spans="1:1" x14ac:dyDescent="0.2">
      <c r="A30719" s="4"/>
    </row>
    <row r="30720" spans="1:1" x14ac:dyDescent="0.2">
      <c r="A30720" s="4"/>
    </row>
    <row r="30721" spans="1:1" x14ac:dyDescent="0.2">
      <c r="A30721" s="4"/>
    </row>
    <row r="30722" spans="1:1" x14ac:dyDescent="0.2">
      <c r="A30722" s="4"/>
    </row>
    <row r="30723" spans="1:1" x14ac:dyDescent="0.2">
      <c r="A30723" s="4"/>
    </row>
    <row r="30724" spans="1:1" x14ac:dyDescent="0.2">
      <c r="A30724" s="4"/>
    </row>
    <row r="30725" spans="1:1" x14ac:dyDescent="0.2">
      <c r="A30725" s="4"/>
    </row>
    <row r="30726" spans="1:1" x14ac:dyDescent="0.2">
      <c r="A30726" s="4"/>
    </row>
    <row r="30727" spans="1:1" x14ac:dyDescent="0.2">
      <c r="A30727" s="4"/>
    </row>
    <row r="30728" spans="1:1" x14ac:dyDescent="0.2">
      <c r="A30728" s="4"/>
    </row>
    <row r="30729" spans="1:1" x14ac:dyDescent="0.2">
      <c r="A30729" s="4"/>
    </row>
    <row r="30730" spans="1:1" x14ac:dyDescent="0.2">
      <c r="A30730" s="4"/>
    </row>
    <row r="30731" spans="1:1" x14ac:dyDescent="0.2">
      <c r="A30731" s="4"/>
    </row>
    <row r="30732" spans="1:1" x14ac:dyDescent="0.2">
      <c r="A30732" s="4"/>
    </row>
    <row r="30733" spans="1:1" x14ac:dyDescent="0.2">
      <c r="A30733" s="4"/>
    </row>
    <row r="30734" spans="1:1" x14ac:dyDescent="0.2">
      <c r="A30734" s="4"/>
    </row>
    <row r="30735" spans="1:1" x14ac:dyDescent="0.2">
      <c r="A30735" s="4"/>
    </row>
    <row r="30736" spans="1:1" x14ac:dyDescent="0.2">
      <c r="A30736" s="4"/>
    </row>
    <row r="30737" spans="1:1" x14ac:dyDescent="0.2">
      <c r="A30737" s="4"/>
    </row>
    <row r="30738" spans="1:1" x14ac:dyDescent="0.2">
      <c r="A30738" s="4"/>
    </row>
    <row r="30739" spans="1:1" x14ac:dyDescent="0.2">
      <c r="A30739" s="4"/>
    </row>
    <row r="30740" spans="1:1" x14ac:dyDescent="0.2">
      <c r="A30740" s="4"/>
    </row>
    <row r="30741" spans="1:1" x14ac:dyDescent="0.2">
      <c r="A30741" s="4"/>
    </row>
    <row r="30742" spans="1:1" x14ac:dyDescent="0.2">
      <c r="A30742" s="4"/>
    </row>
    <row r="30743" spans="1:1" x14ac:dyDescent="0.2">
      <c r="A30743" s="4"/>
    </row>
    <row r="30744" spans="1:1" x14ac:dyDescent="0.2">
      <c r="A30744" s="4"/>
    </row>
    <row r="30745" spans="1:1" x14ac:dyDescent="0.2">
      <c r="A30745" s="4"/>
    </row>
    <row r="30746" spans="1:1" x14ac:dyDescent="0.2">
      <c r="A30746" s="4"/>
    </row>
    <row r="30747" spans="1:1" x14ac:dyDescent="0.2">
      <c r="A30747" s="4"/>
    </row>
    <row r="30748" spans="1:1" x14ac:dyDescent="0.2">
      <c r="A30748" s="4"/>
    </row>
    <row r="30749" spans="1:1" x14ac:dyDescent="0.2">
      <c r="A30749" s="4"/>
    </row>
    <row r="30750" spans="1:1" x14ac:dyDescent="0.2">
      <c r="A30750" s="4"/>
    </row>
    <row r="30751" spans="1:1" x14ac:dyDescent="0.2">
      <c r="A30751" s="4"/>
    </row>
    <row r="30752" spans="1:1" x14ac:dyDescent="0.2">
      <c r="A30752" s="4"/>
    </row>
    <row r="30753" spans="1:1" x14ac:dyDescent="0.2">
      <c r="A30753" s="4"/>
    </row>
    <row r="30754" spans="1:1" x14ac:dyDescent="0.2">
      <c r="A30754" s="4"/>
    </row>
    <row r="30755" spans="1:1" x14ac:dyDescent="0.2">
      <c r="A30755" s="4"/>
    </row>
    <row r="30756" spans="1:1" x14ac:dyDescent="0.2">
      <c r="A30756" s="4"/>
    </row>
    <row r="30757" spans="1:1" x14ac:dyDescent="0.2">
      <c r="A30757" s="4"/>
    </row>
    <row r="30758" spans="1:1" x14ac:dyDescent="0.2">
      <c r="A30758" s="4"/>
    </row>
    <row r="30759" spans="1:1" x14ac:dyDescent="0.2">
      <c r="A30759" s="4"/>
    </row>
    <row r="30760" spans="1:1" x14ac:dyDescent="0.2">
      <c r="A30760" s="4"/>
    </row>
    <row r="30761" spans="1:1" x14ac:dyDescent="0.2">
      <c r="A30761" s="4"/>
    </row>
    <row r="30762" spans="1:1" x14ac:dyDescent="0.2">
      <c r="A30762" s="4"/>
    </row>
    <row r="30763" spans="1:1" x14ac:dyDescent="0.2">
      <c r="A30763" s="4"/>
    </row>
    <row r="30764" spans="1:1" x14ac:dyDescent="0.2">
      <c r="A30764" s="4"/>
    </row>
    <row r="30765" spans="1:1" x14ac:dyDescent="0.2">
      <c r="A30765" s="4"/>
    </row>
    <row r="30766" spans="1:1" x14ac:dyDescent="0.2">
      <c r="A30766" s="4"/>
    </row>
    <row r="30767" spans="1:1" x14ac:dyDescent="0.2">
      <c r="A30767" s="4"/>
    </row>
    <row r="30768" spans="1:1" x14ac:dyDescent="0.2">
      <c r="A30768" s="4"/>
    </row>
    <row r="30769" spans="1:1" x14ac:dyDescent="0.2">
      <c r="A30769" s="4"/>
    </row>
    <row r="30770" spans="1:1" x14ac:dyDescent="0.2">
      <c r="A30770" s="4"/>
    </row>
    <row r="30771" spans="1:1" x14ac:dyDescent="0.2">
      <c r="A30771" s="4"/>
    </row>
    <row r="30772" spans="1:1" x14ac:dyDescent="0.2">
      <c r="A30772" s="4"/>
    </row>
    <row r="30773" spans="1:1" x14ac:dyDescent="0.2">
      <c r="A30773" s="4"/>
    </row>
    <row r="30774" spans="1:1" x14ac:dyDescent="0.2">
      <c r="A30774" s="4"/>
    </row>
    <row r="30775" spans="1:1" x14ac:dyDescent="0.2">
      <c r="A30775" s="4"/>
    </row>
    <row r="30776" spans="1:1" x14ac:dyDescent="0.2">
      <c r="A30776" s="4"/>
    </row>
    <row r="30777" spans="1:1" x14ac:dyDescent="0.2">
      <c r="A30777" s="4"/>
    </row>
    <row r="30778" spans="1:1" x14ac:dyDescent="0.2">
      <c r="A30778" s="4"/>
    </row>
    <row r="30779" spans="1:1" x14ac:dyDescent="0.2">
      <c r="A30779" s="4"/>
    </row>
    <row r="30780" spans="1:1" x14ac:dyDescent="0.2">
      <c r="A30780" s="4"/>
    </row>
    <row r="30781" spans="1:1" x14ac:dyDescent="0.2">
      <c r="A30781" s="4"/>
    </row>
    <row r="30782" spans="1:1" x14ac:dyDescent="0.2">
      <c r="A30782" s="4"/>
    </row>
    <row r="30783" spans="1:1" x14ac:dyDescent="0.2">
      <c r="A30783" s="4"/>
    </row>
    <row r="30784" spans="1:1" x14ac:dyDescent="0.2">
      <c r="A30784" s="4"/>
    </row>
    <row r="30785" spans="1:1" x14ac:dyDescent="0.2">
      <c r="A30785" s="4"/>
    </row>
    <row r="30786" spans="1:1" x14ac:dyDescent="0.2">
      <c r="A30786" s="4"/>
    </row>
    <row r="30787" spans="1:1" x14ac:dyDescent="0.2">
      <c r="A30787" s="4"/>
    </row>
    <row r="30788" spans="1:1" x14ac:dyDescent="0.2">
      <c r="A30788" s="4"/>
    </row>
    <row r="30789" spans="1:1" x14ac:dyDescent="0.2">
      <c r="A30789" s="4"/>
    </row>
    <row r="30790" spans="1:1" x14ac:dyDescent="0.2">
      <c r="A30790" s="4"/>
    </row>
    <row r="30791" spans="1:1" x14ac:dyDescent="0.2">
      <c r="A30791" s="4"/>
    </row>
    <row r="30792" spans="1:1" x14ac:dyDescent="0.2">
      <c r="A30792" s="4"/>
    </row>
    <row r="30793" spans="1:1" x14ac:dyDescent="0.2">
      <c r="A30793" s="4"/>
    </row>
    <row r="30794" spans="1:1" x14ac:dyDescent="0.2">
      <c r="A30794" s="4"/>
    </row>
    <row r="30795" spans="1:1" x14ac:dyDescent="0.2">
      <c r="A30795" s="4"/>
    </row>
    <row r="30796" spans="1:1" x14ac:dyDescent="0.2">
      <c r="A30796" s="4"/>
    </row>
    <row r="30797" spans="1:1" x14ac:dyDescent="0.2">
      <c r="A30797" s="4"/>
    </row>
    <row r="30798" spans="1:1" x14ac:dyDescent="0.2">
      <c r="A30798" s="4"/>
    </row>
    <row r="30799" spans="1:1" x14ac:dyDescent="0.2">
      <c r="A30799" s="4"/>
    </row>
    <row r="30800" spans="1:1" x14ac:dyDescent="0.2">
      <c r="A30800" s="4"/>
    </row>
    <row r="30801" spans="1:1" x14ac:dyDescent="0.2">
      <c r="A30801" s="4"/>
    </row>
    <row r="30802" spans="1:1" x14ac:dyDescent="0.2">
      <c r="A30802" s="4"/>
    </row>
    <row r="30803" spans="1:1" x14ac:dyDescent="0.2">
      <c r="A30803" s="4"/>
    </row>
    <row r="30804" spans="1:1" x14ac:dyDescent="0.2">
      <c r="A30804" s="4"/>
    </row>
    <row r="30805" spans="1:1" x14ac:dyDescent="0.2">
      <c r="A30805" s="4"/>
    </row>
    <row r="30806" spans="1:1" x14ac:dyDescent="0.2">
      <c r="A30806" s="4"/>
    </row>
    <row r="30807" spans="1:1" x14ac:dyDescent="0.2">
      <c r="A30807" s="4"/>
    </row>
    <row r="30808" spans="1:1" x14ac:dyDescent="0.2">
      <c r="A30808" s="4"/>
    </row>
    <row r="30809" spans="1:1" x14ac:dyDescent="0.2">
      <c r="A30809" s="4"/>
    </row>
    <row r="30810" spans="1:1" x14ac:dyDescent="0.2">
      <c r="A30810" s="4"/>
    </row>
    <row r="30811" spans="1:1" x14ac:dyDescent="0.2">
      <c r="A30811" s="4"/>
    </row>
    <row r="30812" spans="1:1" x14ac:dyDescent="0.2">
      <c r="A30812" s="4"/>
    </row>
    <row r="30813" spans="1:1" x14ac:dyDescent="0.2">
      <c r="A30813" s="4"/>
    </row>
    <row r="30814" spans="1:1" x14ac:dyDescent="0.2">
      <c r="A30814" s="4"/>
    </row>
    <row r="30815" spans="1:1" x14ac:dyDescent="0.2">
      <c r="A30815" s="4"/>
    </row>
    <row r="30816" spans="1:1" x14ac:dyDescent="0.2">
      <c r="A30816" s="4"/>
    </row>
    <row r="30817" spans="1:1" x14ac:dyDescent="0.2">
      <c r="A30817" s="4"/>
    </row>
    <row r="30818" spans="1:1" x14ac:dyDescent="0.2">
      <c r="A30818" s="4"/>
    </row>
    <row r="30819" spans="1:1" x14ac:dyDescent="0.2">
      <c r="A30819" s="4"/>
    </row>
    <row r="30820" spans="1:1" x14ac:dyDescent="0.2">
      <c r="A30820" s="4"/>
    </row>
    <row r="30821" spans="1:1" x14ac:dyDescent="0.2">
      <c r="A30821" s="4"/>
    </row>
    <row r="30822" spans="1:1" x14ac:dyDescent="0.2">
      <c r="A30822" s="4"/>
    </row>
    <row r="30823" spans="1:1" x14ac:dyDescent="0.2">
      <c r="A30823" s="4"/>
    </row>
    <row r="30824" spans="1:1" x14ac:dyDescent="0.2">
      <c r="A30824" s="4"/>
    </row>
    <row r="30825" spans="1:1" x14ac:dyDescent="0.2">
      <c r="A30825" s="4"/>
    </row>
    <row r="30826" spans="1:1" x14ac:dyDescent="0.2">
      <c r="A30826" s="4"/>
    </row>
    <row r="30827" spans="1:1" x14ac:dyDescent="0.2">
      <c r="A30827" s="4"/>
    </row>
    <row r="30828" spans="1:1" x14ac:dyDescent="0.2">
      <c r="A30828" s="4"/>
    </row>
    <row r="30829" spans="1:1" x14ac:dyDescent="0.2">
      <c r="A30829" s="4"/>
    </row>
    <row r="30830" spans="1:1" x14ac:dyDescent="0.2">
      <c r="A30830" s="4"/>
    </row>
    <row r="30831" spans="1:1" x14ac:dyDescent="0.2">
      <c r="A30831" s="4"/>
    </row>
    <row r="30832" spans="1:1" x14ac:dyDescent="0.2">
      <c r="A30832" s="4"/>
    </row>
    <row r="30833" spans="1:1" x14ac:dyDescent="0.2">
      <c r="A30833" s="4"/>
    </row>
    <row r="30834" spans="1:1" x14ac:dyDescent="0.2">
      <c r="A30834" s="4"/>
    </row>
    <row r="30835" spans="1:1" x14ac:dyDescent="0.2">
      <c r="A30835" s="4"/>
    </row>
    <row r="30836" spans="1:1" x14ac:dyDescent="0.2">
      <c r="A30836" s="4"/>
    </row>
    <row r="30837" spans="1:1" x14ac:dyDescent="0.2">
      <c r="A30837" s="4"/>
    </row>
    <row r="30838" spans="1:1" x14ac:dyDescent="0.2">
      <c r="A30838" s="4"/>
    </row>
    <row r="30839" spans="1:1" x14ac:dyDescent="0.2">
      <c r="A30839" s="4"/>
    </row>
    <row r="30840" spans="1:1" x14ac:dyDescent="0.2">
      <c r="A30840" s="4"/>
    </row>
    <row r="30841" spans="1:1" x14ac:dyDescent="0.2">
      <c r="A30841" s="4"/>
    </row>
    <row r="30842" spans="1:1" x14ac:dyDescent="0.2">
      <c r="A30842" s="4"/>
    </row>
    <row r="30843" spans="1:1" x14ac:dyDescent="0.2">
      <c r="A30843" s="4"/>
    </row>
    <row r="30844" spans="1:1" x14ac:dyDescent="0.2">
      <c r="A30844" s="4"/>
    </row>
    <row r="30845" spans="1:1" x14ac:dyDescent="0.2">
      <c r="A30845" s="4"/>
    </row>
    <row r="30846" spans="1:1" x14ac:dyDescent="0.2">
      <c r="A30846" s="4"/>
    </row>
    <row r="30847" spans="1:1" x14ac:dyDescent="0.2">
      <c r="A30847" s="4"/>
    </row>
    <row r="30848" spans="1:1" x14ac:dyDescent="0.2">
      <c r="A30848" s="4"/>
    </row>
    <row r="30849" spans="1:1" x14ac:dyDescent="0.2">
      <c r="A30849" s="4"/>
    </row>
    <row r="30850" spans="1:1" x14ac:dyDescent="0.2">
      <c r="A30850" s="4"/>
    </row>
    <row r="30851" spans="1:1" x14ac:dyDescent="0.2">
      <c r="A30851" s="4"/>
    </row>
    <row r="30852" spans="1:1" x14ac:dyDescent="0.2">
      <c r="A30852" s="4"/>
    </row>
    <row r="30853" spans="1:1" x14ac:dyDescent="0.2">
      <c r="A30853" s="4"/>
    </row>
    <row r="30854" spans="1:1" x14ac:dyDescent="0.2">
      <c r="A30854" s="4"/>
    </row>
    <row r="30855" spans="1:1" x14ac:dyDescent="0.2">
      <c r="A30855" s="4"/>
    </row>
    <row r="30856" spans="1:1" x14ac:dyDescent="0.2">
      <c r="A30856" s="4"/>
    </row>
    <row r="30857" spans="1:1" x14ac:dyDescent="0.2">
      <c r="A30857" s="4"/>
    </row>
    <row r="30858" spans="1:1" x14ac:dyDescent="0.2">
      <c r="A30858" s="4"/>
    </row>
    <row r="30859" spans="1:1" x14ac:dyDescent="0.2">
      <c r="A30859" s="4"/>
    </row>
    <row r="30860" spans="1:1" x14ac:dyDescent="0.2">
      <c r="A30860" s="4"/>
    </row>
    <row r="30861" spans="1:1" x14ac:dyDescent="0.2">
      <c r="A30861" s="4"/>
    </row>
    <row r="30862" spans="1:1" x14ac:dyDescent="0.2">
      <c r="A30862" s="4"/>
    </row>
    <row r="30863" spans="1:1" x14ac:dyDescent="0.2">
      <c r="A30863" s="4"/>
    </row>
    <row r="30864" spans="1:1" x14ac:dyDescent="0.2">
      <c r="A30864" s="4"/>
    </row>
    <row r="30865" spans="1:1" x14ac:dyDescent="0.2">
      <c r="A30865" s="4"/>
    </row>
    <row r="30866" spans="1:1" x14ac:dyDescent="0.2">
      <c r="A30866" s="4"/>
    </row>
    <row r="30867" spans="1:1" x14ac:dyDescent="0.2">
      <c r="A30867" s="4"/>
    </row>
    <row r="30868" spans="1:1" x14ac:dyDescent="0.2">
      <c r="A30868" s="4"/>
    </row>
    <row r="30869" spans="1:1" x14ac:dyDescent="0.2">
      <c r="A30869" s="4"/>
    </row>
    <row r="30870" spans="1:1" x14ac:dyDescent="0.2">
      <c r="A30870" s="4"/>
    </row>
    <row r="30871" spans="1:1" x14ac:dyDescent="0.2">
      <c r="A30871" s="4"/>
    </row>
    <row r="30872" spans="1:1" x14ac:dyDescent="0.2">
      <c r="A30872" s="4"/>
    </row>
    <row r="30873" spans="1:1" x14ac:dyDescent="0.2">
      <c r="A30873" s="4"/>
    </row>
    <row r="30874" spans="1:1" x14ac:dyDescent="0.2">
      <c r="A30874" s="4"/>
    </row>
    <row r="30875" spans="1:1" x14ac:dyDescent="0.2">
      <c r="A30875" s="4"/>
    </row>
    <row r="30876" spans="1:1" x14ac:dyDescent="0.2">
      <c r="A30876" s="4"/>
    </row>
    <row r="30877" spans="1:1" x14ac:dyDescent="0.2">
      <c r="A30877" s="4"/>
    </row>
    <row r="30878" spans="1:1" x14ac:dyDescent="0.2">
      <c r="A30878" s="4"/>
    </row>
    <row r="30879" spans="1:1" x14ac:dyDescent="0.2">
      <c r="A30879" s="4"/>
    </row>
    <row r="30880" spans="1:1" x14ac:dyDescent="0.2">
      <c r="A30880" s="4"/>
    </row>
    <row r="30881" spans="1:1" x14ac:dyDescent="0.2">
      <c r="A30881" s="4"/>
    </row>
    <row r="30882" spans="1:1" x14ac:dyDescent="0.2">
      <c r="A30882" s="4"/>
    </row>
    <row r="30883" spans="1:1" x14ac:dyDescent="0.2">
      <c r="A30883" s="4"/>
    </row>
    <row r="30884" spans="1:1" x14ac:dyDescent="0.2">
      <c r="A30884" s="4"/>
    </row>
    <row r="30885" spans="1:1" x14ac:dyDescent="0.2">
      <c r="A30885" s="4"/>
    </row>
    <row r="30886" spans="1:1" x14ac:dyDescent="0.2">
      <c r="A30886" s="4"/>
    </row>
    <row r="30887" spans="1:1" x14ac:dyDescent="0.2">
      <c r="A30887" s="4"/>
    </row>
    <row r="30888" spans="1:1" x14ac:dyDescent="0.2">
      <c r="A30888" s="4"/>
    </row>
    <row r="30889" spans="1:1" x14ac:dyDescent="0.2">
      <c r="A30889" s="4"/>
    </row>
    <row r="30890" spans="1:1" x14ac:dyDescent="0.2">
      <c r="A30890" s="4"/>
    </row>
    <row r="30891" spans="1:1" x14ac:dyDescent="0.2">
      <c r="A30891" s="4"/>
    </row>
    <row r="30892" spans="1:1" x14ac:dyDescent="0.2">
      <c r="A30892" s="4"/>
    </row>
    <row r="30893" spans="1:1" x14ac:dyDescent="0.2">
      <c r="A30893" s="4"/>
    </row>
    <row r="30894" spans="1:1" x14ac:dyDescent="0.2">
      <c r="A30894" s="4"/>
    </row>
    <row r="30895" spans="1:1" x14ac:dyDescent="0.2">
      <c r="A30895" s="4"/>
    </row>
    <row r="30896" spans="1:1" x14ac:dyDescent="0.2">
      <c r="A30896" s="4"/>
    </row>
    <row r="30897" spans="1:1" x14ac:dyDescent="0.2">
      <c r="A30897" s="4"/>
    </row>
    <row r="30898" spans="1:1" x14ac:dyDescent="0.2">
      <c r="A30898" s="4"/>
    </row>
    <row r="30899" spans="1:1" x14ac:dyDescent="0.2">
      <c r="A30899" s="4"/>
    </row>
    <row r="30900" spans="1:1" x14ac:dyDescent="0.2">
      <c r="A30900" s="4"/>
    </row>
    <row r="30901" spans="1:1" x14ac:dyDescent="0.2">
      <c r="A30901" s="4"/>
    </row>
    <row r="30902" spans="1:1" x14ac:dyDescent="0.2">
      <c r="A30902" s="4"/>
    </row>
    <row r="30903" spans="1:1" x14ac:dyDescent="0.2">
      <c r="A30903" s="4"/>
    </row>
    <row r="30904" spans="1:1" x14ac:dyDescent="0.2">
      <c r="A30904" s="4"/>
    </row>
    <row r="30905" spans="1:1" x14ac:dyDescent="0.2">
      <c r="A30905" s="4"/>
    </row>
    <row r="30906" spans="1:1" x14ac:dyDescent="0.2">
      <c r="A30906" s="4"/>
    </row>
    <row r="30907" spans="1:1" x14ac:dyDescent="0.2">
      <c r="A30907" s="4"/>
    </row>
    <row r="30908" spans="1:1" x14ac:dyDescent="0.2">
      <c r="A30908" s="4"/>
    </row>
    <row r="30909" spans="1:1" x14ac:dyDescent="0.2">
      <c r="A30909" s="4"/>
    </row>
    <row r="30910" spans="1:1" x14ac:dyDescent="0.2">
      <c r="A30910" s="4"/>
    </row>
    <row r="30911" spans="1:1" x14ac:dyDescent="0.2">
      <c r="A30911" s="4"/>
    </row>
    <row r="30912" spans="1:1" x14ac:dyDescent="0.2">
      <c r="A30912" s="4"/>
    </row>
    <row r="30913" spans="1:1" x14ac:dyDescent="0.2">
      <c r="A30913" s="4"/>
    </row>
    <row r="30914" spans="1:1" x14ac:dyDescent="0.2">
      <c r="A30914" s="4"/>
    </row>
    <row r="30915" spans="1:1" x14ac:dyDescent="0.2">
      <c r="A30915" s="4"/>
    </row>
    <row r="30916" spans="1:1" x14ac:dyDescent="0.2">
      <c r="A30916" s="4"/>
    </row>
    <row r="30917" spans="1:1" x14ac:dyDescent="0.2">
      <c r="A30917" s="4"/>
    </row>
    <row r="30918" spans="1:1" x14ac:dyDescent="0.2">
      <c r="A30918" s="4"/>
    </row>
    <row r="30919" spans="1:1" x14ac:dyDescent="0.2">
      <c r="A30919" s="4"/>
    </row>
    <row r="30920" spans="1:1" x14ac:dyDescent="0.2">
      <c r="A30920" s="4"/>
    </row>
    <row r="30921" spans="1:1" x14ac:dyDescent="0.2">
      <c r="A30921" s="4"/>
    </row>
    <row r="30922" spans="1:1" x14ac:dyDescent="0.2">
      <c r="A30922" s="4"/>
    </row>
    <row r="30923" spans="1:1" x14ac:dyDescent="0.2">
      <c r="A30923" s="4"/>
    </row>
    <row r="30924" spans="1:1" x14ac:dyDescent="0.2">
      <c r="A30924" s="4"/>
    </row>
    <row r="30925" spans="1:1" x14ac:dyDescent="0.2">
      <c r="A30925" s="4"/>
    </row>
    <row r="30926" spans="1:1" x14ac:dyDescent="0.2">
      <c r="A30926" s="4"/>
    </row>
    <row r="30927" spans="1:1" x14ac:dyDescent="0.2">
      <c r="A30927" s="4"/>
    </row>
    <row r="30928" spans="1:1" x14ac:dyDescent="0.2">
      <c r="A30928" s="4"/>
    </row>
    <row r="30929" spans="1:1" x14ac:dyDescent="0.2">
      <c r="A30929" s="4"/>
    </row>
    <row r="30930" spans="1:1" x14ac:dyDescent="0.2">
      <c r="A30930" s="4"/>
    </row>
    <row r="30931" spans="1:1" x14ac:dyDescent="0.2">
      <c r="A30931" s="4"/>
    </row>
    <row r="30932" spans="1:1" x14ac:dyDescent="0.2">
      <c r="A30932" s="4"/>
    </row>
    <row r="30933" spans="1:1" x14ac:dyDescent="0.2">
      <c r="A30933" s="4"/>
    </row>
    <row r="30934" spans="1:1" x14ac:dyDescent="0.2">
      <c r="A30934" s="4"/>
    </row>
    <row r="30935" spans="1:1" x14ac:dyDescent="0.2">
      <c r="A30935" s="4"/>
    </row>
    <row r="30936" spans="1:1" x14ac:dyDescent="0.2">
      <c r="A30936" s="4"/>
    </row>
    <row r="30937" spans="1:1" x14ac:dyDescent="0.2">
      <c r="A30937" s="4"/>
    </row>
    <row r="30938" spans="1:1" x14ac:dyDescent="0.2">
      <c r="A30938" s="4"/>
    </row>
    <row r="30939" spans="1:1" x14ac:dyDescent="0.2">
      <c r="A30939" s="4"/>
    </row>
    <row r="30940" spans="1:1" x14ac:dyDescent="0.2">
      <c r="A30940" s="4"/>
    </row>
    <row r="30941" spans="1:1" x14ac:dyDescent="0.2">
      <c r="A30941" s="4"/>
    </row>
    <row r="30942" spans="1:1" x14ac:dyDescent="0.2">
      <c r="A30942" s="4"/>
    </row>
    <row r="30943" spans="1:1" x14ac:dyDescent="0.2">
      <c r="A30943" s="4"/>
    </row>
    <row r="30944" spans="1:1" x14ac:dyDescent="0.2">
      <c r="A30944" s="4"/>
    </row>
    <row r="30945" spans="1:1" x14ac:dyDescent="0.2">
      <c r="A30945" s="4"/>
    </row>
    <row r="30946" spans="1:1" x14ac:dyDescent="0.2">
      <c r="A30946" s="4"/>
    </row>
    <row r="30947" spans="1:1" x14ac:dyDescent="0.2">
      <c r="A30947" s="4"/>
    </row>
    <row r="30948" spans="1:1" x14ac:dyDescent="0.2">
      <c r="A30948" s="4"/>
    </row>
    <row r="30949" spans="1:1" x14ac:dyDescent="0.2">
      <c r="A30949" s="4"/>
    </row>
    <row r="30950" spans="1:1" x14ac:dyDescent="0.2">
      <c r="A30950" s="4"/>
    </row>
    <row r="30951" spans="1:1" x14ac:dyDescent="0.2">
      <c r="A30951" s="4"/>
    </row>
    <row r="30952" spans="1:1" x14ac:dyDescent="0.2">
      <c r="A30952" s="4"/>
    </row>
    <row r="30953" spans="1:1" x14ac:dyDescent="0.2">
      <c r="A30953" s="4"/>
    </row>
    <row r="30954" spans="1:1" x14ac:dyDescent="0.2">
      <c r="A30954" s="4"/>
    </row>
    <row r="30955" spans="1:1" x14ac:dyDescent="0.2">
      <c r="A30955" s="4"/>
    </row>
    <row r="30956" spans="1:1" x14ac:dyDescent="0.2">
      <c r="A30956" s="4"/>
    </row>
    <row r="30957" spans="1:1" x14ac:dyDescent="0.2">
      <c r="A30957" s="4"/>
    </row>
    <row r="30958" spans="1:1" x14ac:dyDescent="0.2">
      <c r="A30958" s="4"/>
    </row>
    <row r="30959" spans="1:1" x14ac:dyDescent="0.2">
      <c r="A30959" s="4"/>
    </row>
    <row r="30960" spans="1:1" x14ac:dyDescent="0.2">
      <c r="A30960" s="4"/>
    </row>
    <row r="30961" spans="1:1" x14ac:dyDescent="0.2">
      <c r="A30961" s="4"/>
    </row>
    <row r="30962" spans="1:1" x14ac:dyDescent="0.2">
      <c r="A30962" s="4"/>
    </row>
    <row r="30963" spans="1:1" x14ac:dyDescent="0.2">
      <c r="A30963" s="4"/>
    </row>
    <row r="30964" spans="1:1" x14ac:dyDescent="0.2">
      <c r="A30964" s="4"/>
    </row>
    <row r="30965" spans="1:1" x14ac:dyDescent="0.2">
      <c r="A30965" s="4"/>
    </row>
    <row r="30966" spans="1:1" x14ac:dyDescent="0.2">
      <c r="A30966" s="4"/>
    </row>
    <row r="30967" spans="1:1" x14ac:dyDescent="0.2">
      <c r="A30967" s="4"/>
    </row>
    <row r="30968" spans="1:1" x14ac:dyDescent="0.2">
      <c r="A30968" s="4"/>
    </row>
    <row r="30969" spans="1:1" x14ac:dyDescent="0.2">
      <c r="A30969" s="4"/>
    </row>
    <row r="30970" spans="1:1" x14ac:dyDescent="0.2">
      <c r="A30970" s="4"/>
    </row>
    <row r="30971" spans="1:1" x14ac:dyDescent="0.2">
      <c r="A30971" s="4"/>
    </row>
    <row r="30972" spans="1:1" x14ac:dyDescent="0.2">
      <c r="A30972" s="4"/>
    </row>
    <row r="30973" spans="1:1" x14ac:dyDescent="0.2">
      <c r="A30973" s="4"/>
    </row>
    <row r="30974" spans="1:1" x14ac:dyDescent="0.2">
      <c r="A30974" s="4"/>
    </row>
    <row r="30975" spans="1:1" x14ac:dyDescent="0.2">
      <c r="A30975" s="4"/>
    </row>
    <row r="30976" spans="1:1" x14ac:dyDescent="0.2">
      <c r="A30976" s="4"/>
    </row>
    <row r="30977" spans="1:1" x14ac:dyDescent="0.2">
      <c r="A30977" s="4"/>
    </row>
    <row r="30978" spans="1:1" x14ac:dyDescent="0.2">
      <c r="A30978" s="4"/>
    </row>
    <row r="30979" spans="1:1" x14ac:dyDescent="0.2">
      <c r="A30979" s="4"/>
    </row>
    <row r="30980" spans="1:1" x14ac:dyDescent="0.2">
      <c r="A30980" s="4"/>
    </row>
    <row r="30981" spans="1:1" x14ac:dyDescent="0.2">
      <c r="A30981" s="4"/>
    </row>
    <row r="30982" spans="1:1" x14ac:dyDescent="0.2">
      <c r="A30982" s="4"/>
    </row>
    <row r="30983" spans="1:1" x14ac:dyDescent="0.2">
      <c r="A30983" s="4"/>
    </row>
    <row r="30984" spans="1:1" x14ac:dyDescent="0.2">
      <c r="A30984" s="4"/>
    </row>
    <row r="30985" spans="1:1" x14ac:dyDescent="0.2">
      <c r="A30985" s="4"/>
    </row>
    <row r="30986" spans="1:1" x14ac:dyDescent="0.2">
      <c r="A30986" s="4"/>
    </row>
    <row r="30987" spans="1:1" x14ac:dyDescent="0.2">
      <c r="A30987" s="4"/>
    </row>
    <row r="30988" spans="1:1" x14ac:dyDescent="0.2">
      <c r="A30988" s="4"/>
    </row>
    <row r="30989" spans="1:1" x14ac:dyDescent="0.2">
      <c r="A30989" s="4"/>
    </row>
    <row r="30990" spans="1:1" x14ac:dyDescent="0.2">
      <c r="A30990" s="4"/>
    </row>
    <row r="30991" spans="1:1" x14ac:dyDescent="0.2">
      <c r="A30991" s="4"/>
    </row>
    <row r="30992" spans="1:1" x14ac:dyDescent="0.2">
      <c r="A30992" s="4"/>
    </row>
    <row r="30993" spans="1:1" x14ac:dyDescent="0.2">
      <c r="A30993" s="4"/>
    </row>
    <row r="30994" spans="1:1" x14ac:dyDescent="0.2">
      <c r="A30994" s="4"/>
    </row>
    <row r="30995" spans="1:1" x14ac:dyDescent="0.2">
      <c r="A30995" s="4"/>
    </row>
    <row r="30996" spans="1:1" x14ac:dyDescent="0.2">
      <c r="A30996" s="4"/>
    </row>
    <row r="30997" spans="1:1" x14ac:dyDescent="0.2">
      <c r="A30997" s="4"/>
    </row>
    <row r="30998" spans="1:1" x14ac:dyDescent="0.2">
      <c r="A30998" s="4"/>
    </row>
    <row r="30999" spans="1:1" x14ac:dyDescent="0.2">
      <c r="A30999" s="4"/>
    </row>
    <row r="31000" spans="1:1" x14ac:dyDescent="0.2">
      <c r="A31000" s="4"/>
    </row>
    <row r="31001" spans="1:1" x14ac:dyDescent="0.2">
      <c r="A31001" s="4"/>
    </row>
    <row r="31002" spans="1:1" x14ac:dyDescent="0.2">
      <c r="A31002" s="4"/>
    </row>
    <row r="31003" spans="1:1" x14ac:dyDescent="0.2">
      <c r="A31003" s="4"/>
    </row>
    <row r="31004" spans="1:1" x14ac:dyDescent="0.2">
      <c r="A31004" s="4"/>
    </row>
    <row r="31005" spans="1:1" x14ac:dyDescent="0.2">
      <c r="A31005" s="4"/>
    </row>
    <row r="31006" spans="1:1" x14ac:dyDescent="0.2">
      <c r="A31006" s="4"/>
    </row>
    <row r="31007" spans="1:1" x14ac:dyDescent="0.2">
      <c r="A31007" s="4"/>
    </row>
    <row r="31008" spans="1:1" x14ac:dyDescent="0.2">
      <c r="A31008" s="4"/>
    </row>
    <row r="31009" spans="1:1" x14ac:dyDescent="0.2">
      <c r="A31009" s="4"/>
    </row>
    <row r="31010" spans="1:1" x14ac:dyDescent="0.2">
      <c r="A31010" s="4"/>
    </row>
    <row r="31011" spans="1:1" x14ac:dyDescent="0.2">
      <c r="A31011" s="4"/>
    </row>
    <row r="31012" spans="1:1" x14ac:dyDescent="0.2">
      <c r="A31012" s="4"/>
    </row>
    <row r="31013" spans="1:1" x14ac:dyDescent="0.2">
      <c r="A31013" s="4"/>
    </row>
    <row r="31014" spans="1:1" x14ac:dyDescent="0.2">
      <c r="A31014" s="4"/>
    </row>
    <row r="31015" spans="1:1" x14ac:dyDescent="0.2">
      <c r="A31015" s="4"/>
    </row>
    <row r="31016" spans="1:1" x14ac:dyDescent="0.2">
      <c r="A31016" s="4"/>
    </row>
    <row r="31017" spans="1:1" x14ac:dyDescent="0.2">
      <c r="A31017" s="4"/>
    </row>
    <row r="31018" spans="1:1" x14ac:dyDescent="0.2">
      <c r="A31018" s="4"/>
    </row>
    <row r="31019" spans="1:1" x14ac:dyDescent="0.2">
      <c r="A31019" s="4"/>
    </row>
    <row r="31020" spans="1:1" x14ac:dyDescent="0.2">
      <c r="A31020" s="4"/>
    </row>
    <row r="31021" spans="1:1" x14ac:dyDescent="0.2">
      <c r="A31021" s="4"/>
    </row>
    <row r="31022" spans="1:1" x14ac:dyDescent="0.2">
      <c r="A31022" s="4"/>
    </row>
    <row r="31023" spans="1:1" x14ac:dyDescent="0.2">
      <c r="A31023" s="4"/>
    </row>
    <row r="31024" spans="1:1" x14ac:dyDescent="0.2">
      <c r="A31024" s="4"/>
    </row>
    <row r="31025" spans="1:1" x14ac:dyDescent="0.2">
      <c r="A31025" s="4"/>
    </row>
    <row r="31026" spans="1:1" x14ac:dyDescent="0.2">
      <c r="A31026" s="4"/>
    </row>
    <row r="31027" spans="1:1" x14ac:dyDescent="0.2">
      <c r="A31027" s="4"/>
    </row>
    <row r="31028" spans="1:1" x14ac:dyDescent="0.2">
      <c r="A31028" s="4"/>
    </row>
    <row r="31029" spans="1:1" x14ac:dyDescent="0.2">
      <c r="A31029" s="4"/>
    </row>
    <row r="31030" spans="1:1" x14ac:dyDescent="0.2">
      <c r="A31030" s="4"/>
    </row>
    <row r="31031" spans="1:1" x14ac:dyDescent="0.2">
      <c r="A31031" s="4"/>
    </row>
    <row r="31032" spans="1:1" x14ac:dyDescent="0.2">
      <c r="A31032" s="4"/>
    </row>
    <row r="31033" spans="1:1" x14ac:dyDescent="0.2">
      <c r="A31033" s="4"/>
    </row>
    <row r="31034" spans="1:1" x14ac:dyDescent="0.2">
      <c r="A31034" s="4"/>
    </row>
    <row r="31035" spans="1:1" x14ac:dyDescent="0.2">
      <c r="A31035" s="4"/>
    </row>
    <row r="31036" spans="1:1" x14ac:dyDescent="0.2">
      <c r="A31036" s="4"/>
    </row>
    <row r="31037" spans="1:1" x14ac:dyDescent="0.2">
      <c r="A31037" s="4"/>
    </row>
    <row r="31038" spans="1:1" x14ac:dyDescent="0.2">
      <c r="A31038" s="4"/>
    </row>
    <row r="31039" spans="1:1" x14ac:dyDescent="0.2">
      <c r="A31039" s="4"/>
    </row>
    <row r="31040" spans="1:1" x14ac:dyDescent="0.2">
      <c r="A31040" s="4"/>
    </row>
    <row r="31041" spans="1:1" x14ac:dyDescent="0.2">
      <c r="A31041" s="4"/>
    </row>
    <row r="31042" spans="1:1" x14ac:dyDescent="0.2">
      <c r="A31042" s="4"/>
    </row>
    <row r="31043" spans="1:1" x14ac:dyDescent="0.2">
      <c r="A31043" s="4"/>
    </row>
    <row r="31044" spans="1:1" x14ac:dyDescent="0.2">
      <c r="A31044" s="4"/>
    </row>
    <row r="31045" spans="1:1" x14ac:dyDescent="0.2">
      <c r="A31045" s="4"/>
    </row>
    <row r="31046" spans="1:1" x14ac:dyDescent="0.2">
      <c r="A31046" s="4"/>
    </row>
    <row r="31047" spans="1:1" x14ac:dyDescent="0.2">
      <c r="A31047" s="4"/>
    </row>
    <row r="31048" spans="1:1" x14ac:dyDescent="0.2">
      <c r="A31048" s="4"/>
    </row>
    <row r="31049" spans="1:1" x14ac:dyDescent="0.2">
      <c r="A31049" s="4"/>
    </row>
    <row r="31050" spans="1:1" x14ac:dyDescent="0.2">
      <c r="A31050" s="4"/>
    </row>
    <row r="31051" spans="1:1" x14ac:dyDescent="0.2">
      <c r="A31051" s="4"/>
    </row>
    <row r="31052" spans="1:1" x14ac:dyDescent="0.2">
      <c r="A31052" s="4"/>
    </row>
    <row r="31053" spans="1:1" x14ac:dyDescent="0.2">
      <c r="A31053" s="4"/>
    </row>
    <row r="31054" spans="1:1" x14ac:dyDescent="0.2">
      <c r="A31054" s="4"/>
    </row>
    <row r="31055" spans="1:1" x14ac:dyDescent="0.2">
      <c r="A31055" s="4"/>
    </row>
    <row r="31056" spans="1:1" x14ac:dyDescent="0.2">
      <c r="A31056" s="4"/>
    </row>
    <row r="31057" spans="1:1" x14ac:dyDescent="0.2">
      <c r="A31057" s="4"/>
    </row>
    <row r="31058" spans="1:1" x14ac:dyDescent="0.2">
      <c r="A31058" s="4"/>
    </row>
    <row r="31059" spans="1:1" x14ac:dyDescent="0.2">
      <c r="A31059" s="4"/>
    </row>
    <row r="31060" spans="1:1" x14ac:dyDescent="0.2">
      <c r="A31060" s="4"/>
    </row>
    <row r="31061" spans="1:1" x14ac:dyDescent="0.2">
      <c r="A31061" s="4"/>
    </row>
    <row r="31062" spans="1:1" x14ac:dyDescent="0.2">
      <c r="A31062" s="4"/>
    </row>
    <row r="31063" spans="1:1" x14ac:dyDescent="0.2">
      <c r="A31063" s="4"/>
    </row>
    <row r="31064" spans="1:1" x14ac:dyDescent="0.2">
      <c r="A31064" s="4"/>
    </row>
    <row r="31065" spans="1:1" x14ac:dyDescent="0.2">
      <c r="A31065" s="4"/>
    </row>
    <row r="31066" spans="1:1" x14ac:dyDescent="0.2">
      <c r="A31066" s="4"/>
    </row>
    <row r="31067" spans="1:1" x14ac:dyDescent="0.2">
      <c r="A31067" s="4"/>
    </row>
    <row r="31068" spans="1:1" x14ac:dyDescent="0.2">
      <c r="A31068" s="4"/>
    </row>
    <row r="31069" spans="1:1" x14ac:dyDescent="0.2">
      <c r="A31069" s="4"/>
    </row>
    <row r="31070" spans="1:1" x14ac:dyDescent="0.2">
      <c r="A31070" s="4"/>
    </row>
    <row r="31071" spans="1:1" x14ac:dyDescent="0.2">
      <c r="A31071" s="4"/>
    </row>
    <row r="31072" spans="1:1" x14ac:dyDescent="0.2">
      <c r="A31072" s="4"/>
    </row>
    <row r="31073" spans="1:1" x14ac:dyDescent="0.2">
      <c r="A31073" s="4"/>
    </row>
    <row r="31074" spans="1:1" x14ac:dyDescent="0.2">
      <c r="A31074" s="4"/>
    </row>
    <row r="31075" spans="1:1" x14ac:dyDescent="0.2">
      <c r="A31075" s="4"/>
    </row>
    <row r="31076" spans="1:1" x14ac:dyDescent="0.2">
      <c r="A31076" s="4"/>
    </row>
    <row r="31077" spans="1:1" x14ac:dyDescent="0.2">
      <c r="A31077" s="4"/>
    </row>
    <row r="31078" spans="1:1" x14ac:dyDescent="0.2">
      <c r="A31078" s="4"/>
    </row>
    <row r="31079" spans="1:1" x14ac:dyDescent="0.2">
      <c r="A31079" s="4"/>
    </row>
    <row r="31080" spans="1:1" x14ac:dyDescent="0.2">
      <c r="A31080" s="4"/>
    </row>
    <row r="31081" spans="1:1" x14ac:dyDescent="0.2">
      <c r="A31081" s="4"/>
    </row>
    <row r="31082" spans="1:1" x14ac:dyDescent="0.2">
      <c r="A31082" s="4"/>
    </row>
    <row r="31083" spans="1:1" x14ac:dyDescent="0.2">
      <c r="A31083" s="4"/>
    </row>
    <row r="31084" spans="1:1" x14ac:dyDescent="0.2">
      <c r="A31084" s="4"/>
    </row>
    <row r="31085" spans="1:1" x14ac:dyDescent="0.2">
      <c r="A31085" s="4"/>
    </row>
    <row r="31086" spans="1:1" x14ac:dyDescent="0.2">
      <c r="A31086" s="4"/>
    </row>
    <row r="31087" spans="1:1" x14ac:dyDescent="0.2">
      <c r="A31087" s="4"/>
    </row>
    <row r="31088" spans="1:1" x14ac:dyDescent="0.2">
      <c r="A31088" s="4"/>
    </row>
    <row r="31089" spans="1:1" x14ac:dyDescent="0.2">
      <c r="A31089" s="4"/>
    </row>
    <row r="31090" spans="1:1" x14ac:dyDescent="0.2">
      <c r="A31090" s="4"/>
    </row>
    <row r="31091" spans="1:1" x14ac:dyDescent="0.2">
      <c r="A31091" s="4"/>
    </row>
    <row r="31092" spans="1:1" x14ac:dyDescent="0.2">
      <c r="A31092" s="4"/>
    </row>
    <row r="31093" spans="1:1" x14ac:dyDescent="0.2">
      <c r="A31093" s="4"/>
    </row>
    <row r="31094" spans="1:1" x14ac:dyDescent="0.2">
      <c r="A31094" s="4"/>
    </row>
    <row r="31095" spans="1:1" x14ac:dyDescent="0.2">
      <c r="A31095" s="4"/>
    </row>
    <row r="31096" spans="1:1" x14ac:dyDescent="0.2">
      <c r="A31096" s="4"/>
    </row>
    <row r="31097" spans="1:1" x14ac:dyDescent="0.2">
      <c r="A31097" s="4"/>
    </row>
    <row r="31098" spans="1:1" x14ac:dyDescent="0.2">
      <c r="A31098" s="4"/>
    </row>
    <row r="31099" spans="1:1" x14ac:dyDescent="0.2">
      <c r="A31099" s="4"/>
    </row>
    <row r="31100" spans="1:1" x14ac:dyDescent="0.2">
      <c r="A31100" s="4"/>
    </row>
    <row r="31101" spans="1:1" x14ac:dyDescent="0.2">
      <c r="A31101" s="4"/>
    </row>
    <row r="31102" spans="1:1" x14ac:dyDescent="0.2">
      <c r="A31102" s="4"/>
    </row>
    <row r="31103" spans="1:1" x14ac:dyDescent="0.2">
      <c r="A31103" s="4"/>
    </row>
    <row r="31104" spans="1:1" x14ac:dyDescent="0.2">
      <c r="A31104" s="4"/>
    </row>
    <row r="31105" spans="1:1" x14ac:dyDescent="0.2">
      <c r="A31105" s="4"/>
    </row>
    <row r="31106" spans="1:1" x14ac:dyDescent="0.2">
      <c r="A31106" s="4"/>
    </row>
    <row r="31107" spans="1:1" x14ac:dyDescent="0.2">
      <c r="A31107" s="4"/>
    </row>
    <row r="31108" spans="1:1" x14ac:dyDescent="0.2">
      <c r="A31108" s="4"/>
    </row>
    <row r="31109" spans="1:1" x14ac:dyDescent="0.2">
      <c r="A31109" s="4"/>
    </row>
    <row r="31110" spans="1:1" x14ac:dyDescent="0.2">
      <c r="A31110" s="4"/>
    </row>
    <row r="31111" spans="1:1" x14ac:dyDescent="0.2">
      <c r="A31111" s="4"/>
    </row>
    <row r="31112" spans="1:1" x14ac:dyDescent="0.2">
      <c r="A31112" s="4"/>
    </row>
    <row r="31113" spans="1:1" x14ac:dyDescent="0.2">
      <c r="A31113" s="4"/>
    </row>
    <row r="31114" spans="1:1" x14ac:dyDescent="0.2">
      <c r="A31114" s="4"/>
    </row>
    <row r="31115" spans="1:1" x14ac:dyDescent="0.2">
      <c r="A31115" s="4"/>
    </row>
    <row r="31116" spans="1:1" x14ac:dyDescent="0.2">
      <c r="A31116" s="4"/>
    </row>
    <row r="31117" spans="1:1" x14ac:dyDescent="0.2">
      <c r="A31117" s="4"/>
    </row>
    <row r="31118" spans="1:1" x14ac:dyDescent="0.2">
      <c r="A31118" s="4"/>
    </row>
    <row r="31119" spans="1:1" x14ac:dyDescent="0.2">
      <c r="A31119" s="4"/>
    </row>
    <row r="31120" spans="1:1" x14ac:dyDescent="0.2">
      <c r="A31120" s="4"/>
    </row>
    <row r="31121" spans="1:1" x14ac:dyDescent="0.2">
      <c r="A31121" s="4"/>
    </row>
    <row r="31122" spans="1:1" x14ac:dyDescent="0.2">
      <c r="A31122" s="4"/>
    </row>
    <row r="31123" spans="1:1" x14ac:dyDescent="0.2">
      <c r="A31123" s="4"/>
    </row>
    <row r="31124" spans="1:1" x14ac:dyDescent="0.2">
      <c r="A31124" s="4"/>
    </row>
    <row r="31125" spans="1:1" x14ac:dyDescent="0.2">
      <c r="A31125" s="4"/>
    </row>
    <row r="31126" spans="1:1" x14ac:dyDescent="0.2">
      <c r="A31126" s="4"/>
    </row>
    <row r="31127" spans="1:1" x14ac:dyDescent="0.2">
      <c r="A31127" s="4"/>
    </row>
    <row r="31128" spans="1:1" x14ac:dyDescent="0.2">
      <c r="A31128" s="4"/>
    </row>
    <row r="31129" spans="1:1" x14ac:dyDescent="0.2">
      <c r="A31129" s="4"/>
    </row>
    <row r="31130" spans="1:1" x14ac:dyDescent="0.2">
      <c r="A31130" s="4"/>
    </row>
    <row r="31131" spans="1:1" x14ac:dyDescent="0.2">
      <c r="A31131" s="4"/>
    </row>
    <row r="31132" spans="1:1" x14ac:dyDescent="0.2">
      <c r="A31132" s="4"/>
    </row>
    <row r="31133" spans="1:1" x14ac:dyDescent="0.2">
      <c r="A31133" s="4"/>
    </row>
    <row r="31134" spans="1:1" x14ac:dyDescent="0.2">
      <c r="A31134" s="4"/>
    </row>
    <row r="31135" spans="1:1" x14ac:dyDescent="0.2">
      <c r="A31135" s="4"/>
    </row>
    <row r="31136" spans="1:1" x14ac:dyDescent="0.2">
      <c r="A31136" s="4"/>
    </row>
    <row r="31137" spans="1:1" x14ac:dyDescent="0.2">
      <c r="A31137" s="4"/>
    </row>
    <row r="31138" spans="1:1" x14ac:dyDescent="0.2">
      <c r="A31138" s="4"/>
    </row>
    <row r="31139" spans="1:1" x14ac:dyDescent="0.2">
      <c r="A31139" s="4"/>
    </row>
    <row r="31140" spans="1:1" x14ac:dyDescent="0.2">
      <c r="A31140" s="4"/>
    </row>
    <row r="31141" spans="1:1" x14ac:dyDescent="0.2">
      <c r="A31141" s="4"/>
    </row>
    <row r="31142" spans="1:1" x14ac:dyDescent="0.2">
      <c r="A31142" s="4"/>
    </row>
    <row r="31143" spans="1:1" x14ac:dyDescent="0.2">
      <c r="A31143" s="4"/>
    </row>
    <row r="31144" spans="1:1" x14ac:dyDescent="0.2">
      <c r="A31144" s="4"/>
    </row>
    <row r="31145" spans="1:1" x14ac:dyDescent="0.2">
      <c r="A31145" s="4"/>
    </row>
    <row r="31146" spans="1:1" x14ac:dyDescent="0.2">
      <c r="A31146" s="4"/>
    </row>
    <row r="31147" spans="1:1" x14ac:dyDescent="0.2">
      <c r="A31147" s="4"/>
    </row>
    <row r="31148" spans="1:1" x14ac:dyDescent="0.2">
      <c r="A31148" s="4"/>
    </row>
    <row r="31149" spans="1:1" x14ac:dyDescent="0.2">
      <c r="A31149" s="4"/>
    </row>
    <row r="31150" spans="1:1" x14ac:dyDescent="0.2">
      <c r="A31150" s="4"/>
    </row>
    <row r="31151" spans="1:1" x14ac:dyDescent="0.2">
      <c r="A31151" s="4"/>
    </row>
    <row r="31152" spans="1:1" x14ac:dyDescent="0.2">
      <c r="A31152" s="4"/>
    </row>
    <row r="31153" spans="1:1" x14ac:dyDescent="0.2">
      <c r="A31153" s="4"/>
    </row>
    <row r="31154" spans="1:1" x14ac:dyDescent="0.2">
      <c r="A31154" s="4"/>
    </row>
    <row r="31155" spans="1:1" x14ac:dyDescent="0.2">
      <c r="A31155" s="4"/>
    </row>
    <row r="31156" spans="1:1" x14ac:dyDescent="0.2">
      <c r="A31156" s="4"/>
    </row>
    <row r="31157" spans="1:1" x14ac:dyDescent="0.2">
      <c r="A31157" s="4"/>
    </row>
    <row r="31158" spans="1:1" x14ac:dyDescent="0.2">
      <c r="A31158" s="4"/>
    </row>
    <row r="31159" spans="1:1" x14ac:dyDescent="0.2">
      <c r="A31159" s="4"/>
    </row>
    <row r="31160" spans="1:1" x14ac:dyDescent="0.2">
      <c r="A31160" s="4"/>
    </row>
    <row r="31161" spans="1:1" x14ac:dyDescent="0.2">
      <c r="A31161" s="4"/>
    </row>
    <row r="31162" spans="1:1" x14ac:dyDescent="0.2">
      <c r="A31162" s="4"/>
    </row>
    <row r="31163" spans="1:1" x14ac:dyDescent="0.2">
      <c r="A31163" s="4"/>
    </row>
    <row r="31164" spans="1:1" x14ac:dyDescent="0.2">
      <c r="A31164" s="4"/>
    </row>
    <row r="31165" spans="1:1" x14ac:dyDescent="0.2">
      <c r="A31165" s="4"/>
    </row>
    <row r="31166" spans="1:1" x14ac:dyDescent="0.2">
      <c r="A31166" s="4"/>
    </row>
    <row r="31167" spans="1:1" x14ac:dyDescent="0.2">
      <c r="A31167" s="4"/>
    </row>
    <row r="31168" spans="1:1" x14ac:dyDescent="0.2">
      <c r="A31168" s="4"/>
    </row>
    <row r="31169" spans="1:1" x14ac:dyDescent="0.2">
      <c r="A31169" s="4"/>
    </row>
    <row r="31170" spans="1:1" x14ac:dyDescent="0.2">
      <c r="A31170" s="4"/>
    </row>
    <row r="31171" spans="1:1" x14ac:dyDescent="0.2">
      <c r="A31171" s="4"/>
    </row>
    <row r="31172" spans="1:1" x14ac:dyDescent="0.2">
      <c r="A31172" s="4"/>
    </row>
    <row r="31173" spans="1:1" x14ac:dyDescent="0.2">
      <c r="A31173" s="4"/>
    </row>
    <row r="31174" spans="1:1" x14ac:dyDescent="0.2">
      <c r="A31174" s="4"/>
    </row>
    <row r="31175" spans="1:1" x14ac:dyDescent="0.2">
      <c r="A31175" s="4"/>
    </row>
    <row r="31176" spans="1:1" x14ac:dyDescent="0.2">
      <c r="A31176" s="4"/>
    </row>
    <row r="31177" spans="1:1" x14ac:dyDescent="0.2">
      <c r="A31177" s="4"/>
    </row>
    <row r="31178" spans="1:1" x14ac:dyDescent="0.2">
      <c r="A31178" s="4"/>
    </row>
    <row r="31179" spans="1:1" x14ac:dyDescent="0.2">
      <c r="A31179" s="4"/>
    </row>
    <row r="31180" spans="1:1" x14ac:dyDescent="0.2">
      <c r="A31180" s="4"/>
    </row>
    <row r="31181" spans="1:1" x14ac:dyDescent="0.2">
      <c r="A31181" s="4"/>
    </row>
    <row r="31182" spans="1:1" x14ac:dyDescent="0.2">
      <c r="A31182" s="4"/>
    </row>
    <row r="31183" spans="1:1" x14ac:dyDescent="0.2">
      <c r="A31183" s="4"/>
    </row>
    <row r="31184" spans="1:1" x14ac:dyDescent="0.2">
      <c r="A31184" s="4"/>
    </row>
    <row r="31185" spans="1:1" x14ac:dyDescent="0.2">
      <c r="A31185" s="4"/>
    </row>
    <row r="31186" spans="1:1" x14ac:dyDescent="0.2">
      <c r="A31186" s="4"/>
    </row>
    <row r="31187" spans="1:1" x14ac:dyDescent="0.2">
      <c r="A31187" s="4"/>
    </row>
    <row r="31188" spans="1:1" x14ac:dyDescent="0.2">
      <c r="A31188" s="4"/>
    </row>
    <row r="31189" spans="1:1" x14ac:dyDescent="0.2">
      <c r="A31189" s="4"/>
    </row>
    <row r="31190" spans="1:1" x14ac:dyDescent="0.2">
      <c r="A31190" s="4"/>
    </row>
    <row r="31191" spans="1:1" x14ac:dyDescent="0.2">
      <c r="A31191" s="4"/>
    </row>
    <row r="31192" spans="1:1" x14ac:dyDescent="0.2">
      <c r="A31192" s="4"/>
    </row>
    <row r="31193" spans="1:1" x14ac:dyDescent="0.2">
      <c r="A31193" s="4"/>
    </row>
    <row r="31194" spans="1:1" x14ac:dyDescent="0.2">
      <c r="A31194" s="4"/>
    </row>
    <row r="31195" spans="1:1" x14ac:dyDescent="0.2">
      <c r="A31195" s="4"/>
    </row>
    <row r="31196" spans="1:1" x14ac:dyDescent="0.2">
      <c r="A31196" s="4"/>
    </row>
    <row r="31197" spans="1:1" x14ac:dyDescent="0.2">
      <c r="A31197" s="4"/>
    </row>
    <row r="31198" spans="1:1" x14ac:dyDescent="0.2">
      <c r="A31198" s="4"/>
    </row>
    <row r="31199" spans="1:1" x14ac:dyDescent="0.2">
      <c r="A31199" s="4"/>
    </row>
    <row r="31200" spans="1:1" x14ac:dyDescent="0.2">
      <c r="A31200" s="4"/>
    </row>
    <row r="31201" spans="1:1" x14ac:dyDescent="0.2">
      <c r="A31201" s="4"/>
    </row>
    <row r="31202" spans="1:1" x14ac:dyDescent="0.2">
      <c r="A31202" s="4"/>
    </row>
    <row r="31203" spans="1:1" x14ac:dyDescent="0.2">
      <c r="A31203" s="4"/>
    </row>
    <row r="31204" spans="1:1" x14ac:dyDescent="0.2">
      <c r="A31204" s="4"/>
    </row>
    <row r="31205" spans="1:1" x14ac:dyDescent="0.2">
      <c r="A31205" s="4"/>
    </row>
    <row r="31206" spans="1:1" x14ac:dyDescent="0.2">
      <c r="A31206" s="4"/>
    </row>
    <row r="31207" spans="1:1" x14ac:dyDescent="0.2">
      <c r="A31207" s="4"/>
    </row>
    <row r="31208" spans="1:1" x14ac:dyDescent="0.2">
      <c r="A31208" s="4"/>
    </row>
    <row r="31209" spans="1:1" x14ac:dyDescent="0.2">
      <c r="A31209" s="4"/>
    </row>
    <row r="31210" spans="1:1" x14ac:dyDescent="0.2">
      <c r="A31210" s="4"/>
    </row>
    <row r="31211" spans="1:1" x14ac:dyDescent="0.2">
      <c r="A31211" s="4"/>
    </row>
    <row r="31212" spans="1:1" x14ac:dyDescent="0.2">
      <c r="A31212" s="4"/>
    </row>
    <row r="31213" spans="1:1" x14ac:dyDescent="0.2">
      <c r="A31213" s="4"/>
    </row>
    <row r="31214" spans="1:1" x14ac:dyDescent="0.2">
      <c r="A31214" s="4"/>
    </row>
    <row r="31215" spans="1:1" x14ac:dyDescent="0.2">
      <c r="A31215" s="4"/>
    </row>
    <row r="31216" spans="1:1" x14ac:dyDescent="0.2">
      <c r="A31216" s="4"/>
    </row>
    <row r="31217" spans="1:1" x14ac:dyDescent="0.2">
      <c r="A31217" s="4"/>
    </row>
    <row r="31218" spans="1:1" x14ac:dyDescent="0.2">
      <c r="A31218" s="4"/>
    </row>
    <row r="31219" spans="1:1" x14ac:dyDescent="0.2">
      <c r="A31219" s="4"/>
    </row>
    <row r="31220" spans="1:1" x14ac:dyDescent="0.2">
      <c r="A31220" s="4"/>
    </row>
    <row r="31221" spans="1:1" x14ac:dyDescent="0.2">
      <c r="A31221" s="4"/>
    </row>
    <row r="31222" spans="1:1" x14ac:dyDescent="0.2">
      <c r="A31222" s="4"/>
    </row>
    <row r="31223" spans="1:1" x14ac:dyDescent="0.2">
      <c r="A31223" s="4"/>
    </row>
    <row r="31224" spans="1:1" x14ac:dyDescent="0.2">
      <c r="A31224" s="4"/>
    </row>
    <row r="31225" spans="1:1" x14ac:dyDescent="0.2">
      <c r="A31225" s="4"/>
    </row>
    <row r="31226" spans="1:1" x14ac:dyDescent="0.2">
      <c r="A31226" s="4"/>
    </row>
    <row r="31227" spans="1:1" x14ac:dyDescent="0.2">
      <c r="A31227" s="4"/>
    </row>
    <row r="31228" spans="1:1" x14ac:dyDescent="0.2">
      <c r="A31228" s="4"/>
    </row>
    <row r="31229" spans="1:1" x14ac:dyDescent="0.2">
      <c r="A31229" s="4"/>
    </row>
    <row r="31230" spans="1:1" x14ac:dyDescent="0.2">
      <c r="A31230" s="4"/>
    </row>
    <row r="31231" spans="1:1" x14ac:dyDescent="0.2">
      <c r="A31231" s="4"/>
    </row>
    <row r="31232" spans="1:1" x14ac:dyDescent="0.2">
      <c r="A31232" s="4"/>
    </row>
    <row r="31233" spans="1:1" x14ac:dyDescent="0.2">
      <c r="A31233" s="4"/>
    </row>
    <row r="31234" spans="1:1" x14ac:dyDescent="0.2">
      <c r="A31234" s="4"/>
    </row>
    <row r="31235" spans="1:1" x14ac:dyDescent="0.2">
      <c r="A31235" s="4"/>
    </row>
    <row r="31236" spans="1:1" x14ac:dyDescent="0.2">
      <c r="A31236" s="4"/>
    </row>
    <row r="31237" spans="1:1" x14ac:dyDescent="0.2">
      <c r="A31237" s="4"/>
    </row>
    <row r="31238" spans="1:1" x14ac:dyDescent="0.2">
      <c r="A31238" s="4"/>
    </row>
    <row r="31239" spans="1:1" x14ac:dyDescent="0.2">
      <c r="A31239" s="4"/>
    </row>
    <row r="31240" spans="1:1" x14ac:dyDescent="0.2">
      <c r="A31240" s="4"/>
    </row>
    <row r="31241" spans="1:1" x14ac:dyDescent="0.2">
      <c r="A31241" s="4"/>
    </row>
    <row r="31242" spans="1:1" x14ac:dyDescent="0.2">
      <c r="A31242" s="4"/>
    </row>
    <row r="31243" spans="1:1" x14ac:dyDescent="0.2">
      <c r="A31243" s="4"/>
    </row>
    <row r="31244" spans="1:1" x14ac:dyDescent="0.2">
      <c r="A31244" s="4"/>
    </row>
    <row r="31245" spans="1:1" x14ac:dyDescent="0.2">
      <c r="A31245" s="4"/>
    </row>
    <row r="31246" spans="1:1" x14ac:dyDescent="0.2">
      <c r="A31246" s="4"/>
    </row>
    <row r="31247" spans="1:1" x14ac:dyDescent="0.2">
      <c r="A31247" s="4"/>
    </row>
    <row r="31248" spans="1:1" x14ac:dyDescent="0.2">
      <c r="A31248" s="4"/>
    </row>
    <row r="31249" spans="1:1" x14ac:dyDescent="0.2">
      <c r="A31249" s="4"/>
    </row>
    <row r="31250" spans="1:1" x14ac:dyDescent="0.2">
      <c r="A31250" s="4"/>
    </row>
    <row r="31251" spans="1:1" x14ac:dyDescent="0.2">
      <c r="A31251" s="4"/>
    </row>
    <row r="31252" spans="1:1" x14ac:dyDescent="0.2">
      <c r="A31252" s="4"/>
    </row>
    <row r="31253" spans="1:1" x14ac:dyDescent="0.2">
      <c r="A31253" s="4"/>
    </row>
    <row r="31254" spans="1:1" x14ac:dyDescent="0.2">
      <c r="A31254" s="4"/>
    </row>
    <row r="31255" spans="1:1" x14ac:dyDescent="0.2">
      <c r="A31255" s="4"/>
    </row>
    <row r="31256" spans="1:1" x14ac:dyDescent="0.2">
      <c r="A31256" s="4"/>
    </row>
    <row r="31257" spans="1:1" x14ac:dyDescent="0.2">
      <c r="A31257" s="4"/>
    </row>
    <row r="31258" spans="1:1" x14ac:dyDescent="0.2">
      <c r="A31258" s="4"/>
    </row>
    <row r="31259" spans="1:1" x14ac:dyDescent="0.2">
      <c r="A31259" s="4"/>
    </row>
    <row r="31260" spans="1:1" x14ac:dyDescent="0.2">
      <c r="A31260" s="4"/>
    </row>
    <row r="31261" spans="1:1" x14ac:dyDescent="0.2">
      <c r="A31261" s="4"/>
    </row>
    <row r="31262" spans="1:1" x14ac:dyDescent="0.2">
      <c r="A31262" s="4"/>
    </row>
    <row r="31263" spans="1:1" x14ac:dyDescent="0.2">
      <c r="A31263" s="4"/>
    </row>
    <row r="31264" spans="1:1" x14ac:dyDescent="0.2">
      <c r="A31264" s="4"/>
    </row>
    <row r="31265" spans="1:1" x14ac:dyDescent="0.2">
      <c r="A31265" s="4"/>
    </row>
    <row r="31266" spans="1:1" x14ac:dyDescent="0.2">
      <c r="A31266" s="4"/>
    </row>
    <row r="31267" spans="1:1" x14ac:dyDescent="0.2">
      <c r="A31267" s="4"/>
    </row>
    <row r="31268" spans="1:1" x14ac:dyDescent="0.2">
      <c r="A31268" s="4"/>
    </row>
    <row r="31269" spans="1:1" x14ac:dyDescent="0.2">
      <c r="A31269" s="4"/>
    </row>
    <row r="31270" spans="1:1" x14ac:dyDescent="0.2">
      <c r="A31270" s="4"/>
    </row>
    <row r="31271" spans="1:1" x14ac:dyDescent="0.2">
      <c r="A31271" s="4"/>
    </row>
    <row r="31272" spans="1:1" x14ac:dyDescent="0.2">
      <c r="A31272" s="4"/>
    </row>
    <row r="31273" spans="1:1" x14ac:dyDescent="0.2">
      <c r="A31273" s="4"/>
    </row>
    <row r="31274" spans="1:1" x14ac:dyDescent="0.2">
      <c r="A31274" s="4"/>
    </row>
    <row r="31275" spans="1:1" x14ac:dyDescent="0.2">
      <c r="A31275" s="4"/>
    </row>
    <row r="31276" spans="1:1" x14ac:dyDescent="0.2">
      <c r="A31276" s="4"/>
    </row>
    <row r="31277" spans="1:1" x14ac:dyDescent="0.2">
      <c r="A31277" s="4"/>
    </row>
    <row r="31278" spans="1:1" x14ac:dyDescent="0.2">
      <c r="A31278" s="4"/>
    </row>
    <row r="31279" spans="1:1" x14ac:dyDescent="0.2">
      <c r="A31279" s="4"/>
    </row>
    <row r="31280" spans="1:1" x14ac:dyDescent="0.2">
      <c r="A31280" s="4"/>
    </row>
    <row r="31281" spans="1:1" x14ac:dyDescent="0.2">
      <c r="A31281" s="4"/>
    </row>
    <row r="31282" spans="1:1" x14ac:dyDescent="0.2">
      <c r="A31282" s="4"/>
    </row>
    <row r="31283" spans="1:1" x14ac:dyDescent="0.2">
      <c r="A31283" s="4"/>
    </row>
    <row r="31284" spans="1:1" x14ac:dyDescent="0.2">
      <c r="A31284" s="4"/>
    </row>
    <row r="31285" spans="1:1" x14ac:dyDescent="0.2">
      <c r="A31285" s="4"/>
    </row>
    <row r="31286" spans="1:1" x14ac:dyDescent="0.2">
      <c r="A31286" s="4"/>
    </row>
    <row r="31287" spans="1:1" x14ac:dyDescent="0.2">
      <c r="A31287" s="4"/>
    </row>
    <row r="31288" spans="1:1" x14ac:dyDescent="0.2">
      <c r="A31288" s="4"/>
    </row>
    <row r="31289" spans="1:1" x14ac:dyDescent="0.2">
      <c r="A31289" s="4"/>
    </row>
    <row r="31290" spans="1:1" x14ac:dyDescent="0.2">
      <c r="A31290" s="4"/>
    </row>
    <row r="31291" spans="1:1" x14ac:dyDescent="0.2">
      <c r="A31291" s="4"/>
    </row>
    <row r="31292" spans="1:1" x14ac:dyDescent="0.2">
      <c r="A31292" s="4"/>
    </row>
    <row r="31293" spans="1:1" x14ac:dyDescent="0.2">
      <c r="A31293" s="4"/>
    </row>
    <row r="31294" spans="1:1" x14ac:dyDescent="0.2">
      <c r="A31294" s="4"/>
    </row>
    <row r="31295" spans="1:1" x14ac:dyDescent="0.2">
      <c r="A31295" s="4"/>
    </row>
    <row r="31296" spans="1:1" x14ac:dyDescent="0.2">
      <c r="A31296" s="4"/>
    </row>
    <row r="31297" spans="1:1" x14ac:dyDescent="0.2">
      <c r="A31297" s="4"/>
    </row>
    <row r="31298" spans="1:1" x14ac:dyDescent="0.2">
      <c r="A31298" s="4"/>
    </row>
    <row r="31299" spans="1:1" x14ac:dyDescent="0.2">
      <c r="A31299" s="4"/>
    </row>
    <row r="31300" spans="1:1" x14ac:dyDescent="0.2">
      <c r="A31300" s="4"/>
    </row>
    <row r="31301" spans="1:1" x14ac:dyDescent="0.2">
      <c r="A31301" s="4"/>
    </row>
    <row r="31302" spans="1:1" x14ac:dyDescent="0.2">
      <c r="A31302" s="4"/>
    </row>
    <row r="31303" spans="1:1" x14ac:dyDescent="0.2">
      <c r="A31303" s="4"/>
    </row>
    <row r="31304" spans="1:1" x14ac:dyDescent="0.2">
      <c r="A31304" s="4"/>
    </row>
    <row r="31305" spans="1:1" x14ac:dyDescent="0.2">
      <c r="A31305" s="4"/>
    </row>
    <row r="31306" spans="1:1" x14ac:dyDescent="0.2">
      <c r="A31306" s="4"/>
    </row>
    <row r="31307" spans="1:1" x14ac:dyDescent="0.2">
      <c r="A31307" s="4"/>
    </row>
    <row r="31308" spans="1:1" x14ac:dyDescent="0.2">
      <c r="A31308" s="4"/>
    </row>
    <row r="31309" spans="1:1" x14ac:dyDescent="0.2">
      <c r="A31309" s="4"/>
    </row>
    <row r="31310" spans="1:1" x14ac:dyDescent="0.2">
      <c r="A31310" s="4"/>
    </row>
    <row r="31311" spans="1:1" x14ac:dyDescent="0.2">
      <c r="A31311" s="4"/>
    </row>
    <row r="31312" spans="1:1" x14ac:dyDescent="0.2">
      <c r="A31312" s="4"/>
    </row>
    <row r="31313" spans="1:1" x14ac:dyDescent="0.2">
      <c r="A31313" s="4"/>
    </row>
    <row r="31314" spans="1:1" x14ac:dyDescent="0.2">
      <c r="A31314" s="4"/>
    </row>
    <row r="31315" spans="1:1" x14ac:dyDescent="0.2">
      <c r="A31315" s="4"/>
    </row>
    <row r="31316" spans="1:1" x14ac:dyDescent="0.2">
      <c r="A31316" s="4"/>
    </row>
    <row r="31317" spans="1:1" x14ac:dyDescent="0.2">
      <c r="A31317" s="4"/>
    </row>
    <row r="31318" spans="1:1" x14ac:dyDescent="0.2">
      <c r="A31318" s="4"/>
    </row>
    <row r="31319" spans="1:1" x14ac:dyDescent="0.2">
      <c r="A31319" s="4"/>
    </row>
    <row r="31320" spans="1:1" x14ac:dyDescent="0.2">
      <c r="A31320" s="4"/>
    </row>
    <row r="31321" spans="1:1" x14ac:dyDescent="0.2">
      <c r="A31321" s="4"/>
    </row>
    <row r="31322" spans="1:1" x14ac:dyDescent="0.2">
      <c r="A31322" s="4"/>
    </row>
    <row r="31323" spans="1:1" x14ac:dyDescent="0.2">
      <c r="A31323" s="4"/>
    </row>
    <row r="31324" spans="1:1" x14ac:dyDescent="0.2">
      <c r="A31324" s="4"/>
    </row>
    <row r="31325" spans="1:1" x14ac:dyDescent="0.2">
      <c r="A31325" s="4"/>
    </row>
    <row r="31326" spans="1:1" x14ac:dyDescent="0.2">
      <c r="A31326" s="4"/>
    </row>
    <row r="31327" spans="1:1" x14ac:dyDescent="0.2">
      <c r="A31327" s="4"/>
    </row>
    <row r="31328" spans="1:1" x14ac:dyDescent="0.2">
      <c r="A31328" s="4"/>
    </row>
    <row r="31329" spans="1:1" x14ac:dyDescent="0.2">
      <c r="A31329" s="4"/>
    </row>
    <row r="31330" spans="1:1" x14ac:dyDescent="0.2">
      <c r="A31330" s="4"/>
    </row>
    <row r="31331" spans="1:1" x14ac:dyDescent="0.2">
      <c r="A31331" s="4"/>
    </row>
    <row r="31332" spans="1:1" x14ac:dyDescent="0.2">
      <c r="A31332" s="4"/>
    </row>
    <row r="31333" spans="1:1" x14ac:dyDescent="0.2">
      <c r="A31333" s="4"/>
    </row>
    <row r="31334" spans="1:1" x14ac:dyDescent="0.2">
      <c r="A31334" s="4"/>
    </row>
    <row r="31335" spans="1:1" x14ac:dyDescent="0.2">
      <c r="A31335" s="4"/>
    </row>
    <row r="31336" spans="1:1" x14ac:dyDescent="0.2">
      <c r="A31336" s="4"/>
    </row>
    <row r="31337" spans="1:1" x14ac:dyDescent="0.2">
      <c r="A31337" s="4"/>
    </row>
    <row r="31338" spans="1:1" x14ac:dyDescent="0.2">
      <c r="A31338" s="4"/>
    </row>
    <row r="31339" spans="1:1" x14ac:dyDescent="0.2">
      <c r="A31339" s="4"/>
    </row>
    <row r="31340" spans="1:1" x14ac:dyDescent="0.2">
      <c r="A31340" s="4"/>
    </row>
    <row r="31341" spans="1:1" x14ac:dyDescent="0.2">
      <c r="A31341" s="4"/>
    </row>
    <row r="31342" spans="1:1" x14ac:dyDescent="0.2">
      <c r="A31342" s="4"/>
    </row>
    <row r="31343" spans="1:1" x14ac:dyDescent="0.2">
      <c r="A31343" s="4"/>
    </row>
    <row r="31344" spans="1:1" x14ac:dyDescent="0.2">
      <c r="A31344" s="4"/>
    </row>
    <row r="31345" spans="1:1" x14ac:dyDescent="0.2">
      <c r="A31345" s="4"/>
    </row>
    <row r="31346" spans="1:1" x14ac:dyDescent="0.2">
      <c r="A31346" s="4"/>
    </row>
    <row r="31347" spans="1:1" x14ac:dyDescent="0.2">
      <c r="A31347" s="4"/>
    </row>
    <row r="31348" spans="1:1" x14ac:dyDescent="0.2">
      <c r="A31348" s="4"/>
    </row>
    <row r="31349" spans="1:1" x14ac:dyDescent="0.2">
      <c r="A31349" s="4"/>
    </row>
    <row r="31350" spans="1:1" x14ac:dyDescent="0.2">
      <c r="A31350" s="4"/>
    </row>
    <row r="31351" spans="1:1" x14ac:dyDescent="0.2">
      <c r="A31351" s="4"/>
    </row>
    <row r="31352" spans="1:1" x14ac:dyDescent="0.2">
      <c r="A31352" s="4"/>
    </row>
    <row r="31353" spans="1:1" x14ac:dyDescent="0.2">
      <c r="A31353" s="4"/>
    </row>
    <row r="31354" spans="1:1" x14ac:dyDescent="0.2">
      <c r="A31354" s="4"/>
    </row>
    <row r="31355" spans="1:1" x14ac:dyDescent="0.2">
      <c r="A31355" s="4"/>
    </row>
    <row r="31356" spans="1:1" x14ac:dyDescent="0.2">
      <c r="A31356" s="4"/>
    </row>
    <row r="31357" spans="1:1" x14ac:dyDescent="0.2">
      <c r="A31357" s="4"/>
    </row>
    <row r="31358" spans="1:1" x14ac:dyDescent="0.2">
      <c r="A31358" s="4"/>
    </row>
    <row r="31359" spans="1:1" x14ac:dyDescent="0.2">
      <c r="A31359" s="4"/>
    </row>
    <row r="31360" spans="1:1" x14ac:dyDescent="0.2">
      <c r="A31360" s="4"/>
    </row>
    <row r="31361" spans="1:1" x14ac:dyDescent="0.2">
      <c r="A31361" s="4"/>
    </row>
    <row r="31362" spans="1:1" x14ac:dyDescent="0.2">
      <c r="A31362" s="4"/>
    </row>
    <row r="31363" spans="1:1" x14ac:dyDescent="0.2">
      <c r="A31363" s="4"/>
    </row>
    <row r="31364" spans="1:1" x14ac:dyDescent="0.2">
      <c r="A31364" s="4"/>
    </row>
    <row r="31365" spans="1:1" x14ac:dyDescent="0.2">
      <c r="A31365" s="4"/>
    </row>
    <row r="31366" spans="1:1" x14ac:dyDescent="0.2">
      <c r="A31366" s="4"/>
    </row>
    <row r="31367" spans="1:1" x14ac:dyDescent="0.2">
      <c r="A31367" s="4"/>
    </row>
    <row r="31368" spans="1:1" x14ac:dyDescent="0.2">
      <c r="A31368" s="4"/>
    </row>
    <row r="31369" spans="1:1" x14ac:dyDescent="0.2">
      <c r="A31369" s="4"/>
    </row>
    <row r="31370" spans="1:1" x14ac:dyDescent="0.2">
      <c r="A31370" s="4"/>
    </row>
    <row r="31371" spans="1:1" x14ac:dyDescent="0.2">
      <c r="A31371" s="4"/>
    </row>
    <row r="31372" spans="1:1" x14ac:dyDescent="0.2">
      <c r="A31372" s="4"/>
    </row>
    <row r="31373" spans="1:1" x14ac:dyDescent="0.2">
      <c r="A31373" s="4"/>
    </row>
    <row r="31374" spans="1:1" x14ac:dyDescent="0.2">
      <c r="A31374" s="4"/>
    </row>
    <row r="31375" spans="1:1" x14ac:dyDescent="0.2">
      <c r="A31375" s="4"/>
    </row>
    <row r="31376" spans="1:1" x14ac:dyDescent="0.2">
      <c r="A31376" s="4"/>
    </row>
    <row r="31377" spans="1:1" x14ac:dyDescent="0.2">
      <c r="A31377" s="4"/>
    </row>
    <row r="31378" spans="1:1" x14ac:dyDescent="0.2">
      <c r="A31378" s="4"/>
    </row>
    <row r="31379" spans="1:1" x14ac:dyDescent="0.2">
      <c r="A31379" s="4"/>
    </row>
    <row r="31380" spans="1:1" x14ac:dyDescent="0.2">
      <c r="A31380" s="4"/>
    </row>
    <row r="31381" spans="1:1" x14ac:dyDescent="0.2">
      <c r="A31381" s="4"/>
    </row>
    <row r="31382" spans="1:1" x14ac:dyDescent="0.2">
      <c r="A31382" s="4"/>
    </row>
    <row r="31383" spans="1:1" x14ac:dyDescent="0.2">
      <c r="A31383" s="4"/>
    </row>
    <row r="31384" spans="1:1" x14ac:dyDescent="0.2">
      <c r="A31384" s="4"/>
    </row>
    <row r="31385" spans="1:1" x14ac:dyDescent="0.2">
      <c r="A31385" s="4"/>
    </row>
    <row r="31386" spans="1:1" x14ac:dyDescent="0.2">
      <c r="A31386" s="4"/>
    </row>
    <row r="31387" spans="1:1" x14ac:dyDescent="0.2">
      <c r="A31387" s="4"/>
    </row>
    <row r="31388" spans="1:1" x14ac:dyDescent="0.2">
      <c r="A31388" s="4"/>
    </row>
    <row r="31389" spans="1:1" x14ac:dyDescent="0.2">
      <c r="A31389" s="4"/>
    </row>
    <row r="31390" spans="1:1" x14ac:dyDescent="0.2">
      <c r="A31390" s="4"/>
    </row>
    <row r="31391" spans="1:1" x14ac:dyDescent="0.2">
      <c r="A31391" s="4"/>
    </row>
    <row r="31392" spans="1:1" x14ac:dyDescent="0.2">
      <c r="A31392" s="4"/>
    </row>
    <row r="31393" spans="1:1" x14ac:dyDescent="0.2">
      <c r="A31393" s="4"/>
    </row>
    <row r="31394" spans="1:1" x14ac:dyDescent="0.2">
      <c r="A31394" s="4"/>
    </row>
    <row r="31395" spans="1:1" x14ac:dyDescent="0.2">
      <c r="A31395" s="4"/>
    </row>
    <row r="31396" spans="1:1" x14ac:dyDescent="0.2">
      <c r="A31396" s="4"/>
    </row>
    <row r="31397" spans="1:1" x14ac:dyDescent="0.2">
      <c r="A31397" s="4"/>
    </row>
    <row r="31398" spans="1:1" x14ac:dyDescent="0.2">
      <c r="A31398" s="4"/>
    </row>
    <row r="31399" spans="1:1" x14ac:dyDescent="0.2">
      <c r="A31399" s="4"/>
    </row>
    <row r="31400" spans="1:1" x14ac:dyDescent="0.2">
      <c r="A31400" s="4"/>
    </row>
    <row r="31401" spans="1:1" x14ac:dyDescent="0.2">
      <c r="A31401" s="4"/>
    </row>
    <row r="31402" spans="1:1" x14ac:dyDescent="0.2">
      <c r="A31402" s="4"/>
    </row>
    <row r="31403" spans="1:1" x14ac:dyDescent="0.2">
      <c r="A31403" s="4"/>
    </row>
    <row r="31404" spans="1:1" x14ac:dyDescent="0.2">
      <c r="A31404" s="4"/>
    </row>
    <row r="31405" spans="1:1" x14ac:dyDescent="0.2">
      <c r="A31405" s="4"/>
    </row>
    <row r="31406" spans="1:1" x14ac:dyDescent="0.2">
      <c r="A31406" s="4"/>
    </row>
    <row r="31407" spans="1:1" x14ac:dyDescent="0.2">
      <c r="A31407" s="4"/>
    </row>
    <row r="31408" spans="1:1" x14ac:dyDescent="0.2">
      <c r="A31408" s="4"/>
    </row>
    <row r="31409" spans="1:1" x14ac:dyDescent="0.2">
      <c r="A31409" s="4"/>
    </row>
    <row r="31410" spans="1:1" x14ac:dyDescent="0.2">
      <c r="A31410" s="4"/>
    </row>
    <row r="31411" spans="1:1" x14ac:dyDescent="0.2">
      <c r="A31411" s="4"/>
    </row>
    <row r="31412" spans="1:1" x14ac:dyDescent="0.2">
      <c r="A31412" s="4"/>
    </row>
    <row r="31413" spans="1:1" x14ac:dyDescent="0.2">
      <c r="A31413" s="4"/>
    </row>
    <row r="31414" spans="1:1" x14ac:dyDescent="0.2">
      <c r="A31414" s="4"/>
    </row>
    <row r="31415" spans="1:1" x14ac:dyDescent="0.2">
      <c r="A31415" s="4"/>
    </row>
    <row r="31416" spans="1:1" x14ac:dyDescent="0.2">
      <c r="A31416" s="4"/>
    </row>
    <row r="31417" spans="1:1" x14ac:dyDescent="0.2">
      <c r="A31417" s="4"/>
    </row>
    <row r="31418" spans="1:1" x14ac:dyDescent="0.2">
      <c r="A31418" s="4"/>
    </row>
    <row r="31419" spans="1:1" x14ac:dyDescent="0.2">
      <c r="A31419" s="4"/>
    </row>
    <row r="31420" spans="1:1" x14ac:dyDescent="0.2">
      <c r="A31420" s="4"/>
    </row>
    <row r="31421" spans="1:1" x14ac:dyDescent="0.2">
      <c r="A31421" s="4"/>
    </row>
    <row r="31422" spans="1:1" x14ac:dyDescent="0.2">
      <c r="A31422" s="4"/>
    </row>
    <row r="31423" spans="1:1" x14ac:dyDescent="0.2">
      <c r="A31423" s="4"/>
    </row>
    <row r="31424" spans="1:1" x14ac:dyDescent="0.2">
      <c r="A31424" s="4"/>
    </row>
    <row r="31425" spans="1:1" x14ac:dyDescent="0.2">
      <c r="A31425" s="4"/>
    </row>
    <row r="31426" spans="1:1" x14ac:dyDescent="0.2">
      <c r="A31426" s="4"/>
    </row>
    <row r="31427" spans="1:1" x14ac:dyDescent="0.2">
      <c r="A31427" s="4"/>
    </row>
    <row r="31428" spans="1:1" x14ac:dyDescent="0.2">
      <c r="A31428" s="4"/>
    </row>
    <row r="31429" spans="1:1" x14ac:dyDescent="0.2">
      <c r="A31429" s="4"/>
    </row>
    <row r="31430" spans="1:1" x14ac:dyDescent="0.2">
      <c r="A31430" s="4"/>
    </row>
    <row r="31431" spans="1:1" x14ac:dyDescent="0.2">
      <c r="A31431" s="4"/>
    </row>
    <row r="31432" spans="1:1" x14ac:dyDescent="0.2">
      <c r="A31432" s="4"/>
    </row>
    <row r="31433" spans="1:1" x14ac:dyDescent="0.2">
      <c r="A31433" s="4"/>
    </row>
    <row r="31434" spans="1:1" x14ac:dyDescent="0.2">
      <c r="A31434" s="4"/>
    </row>
    <row r="31435" spans="1:1" x14ac:dyDescent="0.2">
      <c r="A31435" s="4"/>
    </row>
    <row r="31436" spans="1:1" x14ac:dyDescent="0.2">
      <c r="A31436" s="4"/>
    </row>
    <row r="31437" spans="1:1" x14ac:dyDescent="0.2">
      <c r="A31437" s="4"/>
    </row>
    <row r="31438" spans="1:1" x14ac:dyDescent="0.2">
      <c r="A31438" s="4"/>
    </row>
    <row r="31439" spans="1:1" x14ac:dyDescent="0.2">
      <c r="A31439" s="4"/>
    </row>
    <row r="31440" spans="1:1" x14ac:dyDescent="0.2">
      <c r="A31440" s="4"/>
    </row>
    <row r="31441" spans="1:1" x14ac:dyDescent="0.2">
      <c r="A31441" s="4"/>
    </row>
    <row r="31442" spans="1:1" x14ac:dyDescent="0.2">
      <c r="A31442" s="4"/>
    </row>
    <row r="31443" spans="1:1" x14ac:dyDescent="0.2">
      <c r="A31443" s="4"/>
    </row>
    <row r="31444" spans="1:1" x14ac:dyDescent="0.2">
      <c r="A31444" s="4"/>
    </row>
    <row r="31445" spans="1:1" x14ac:dyDescent="0.2">
      <c r="A31445" s="4"/>
    </row>
    <row r="31446" spans="1:1" x14ac:dyDescent="0.2">
      <c r="A31446" s="4"/>
    </row>
    <row r="31447" spans="1:1" x14ac:dyDescent="0.2">
      <c r="A31447" s="4"/>
    </row>
    <row r="31448" spans="1:1" x14ac:dyDescent="0.2">
      <c r="A31448" s="4"/>
    </row>
    <row r="31449" spans="1:1" x14ac:dyDescent="0.2">
      <c r="A31449" s="4"/>
    </row>
    <row r="31450" spans="1:1" x14ac:dyDescent="0.2">
      <c r="A31450" s="4"/>
    </row>
    <row r="31451" spans="1:1" x14ac:dyDescent="0.2">
      <c r="A31451" s="4"/>
    </row>
    <row r="31452" spans="1:1" x14ac:dyDescent="0.2">
      <c r="A31452" s="4"/>
    </row>
    <row r="31453" spans="1:1" x14ac:dyDescent="0.2">
      <c r="A31453" s="4"/>
    </row>
    <row r="31454" spans="1:1" x14ac:dyDescent="0.2">
      <c r="A31454" s="4"/>
    </row>
    <row r="31455" spans="1:1" x14ac:dyDescent="0.2">
      <c r="A31455" s="4"/>
    </row>
    <row r="31456" spans="1:1" x14ac:dyDescent="0.2">
      <c r="A31456" s="4"/>
    </row>
    <row r="31457" spans="1:1" x14ac:dyDescent="0.2">
      <c r="A31457" s="4"/>
    </row>
    <row r="31458" spans="1:1" x14ac:dyDescent="0.2">
      <c r="A31458" s="4"/>
    </row>
    <row r="31459" spans="1:1" x14ac:dyDescent="0.2">
      <c r="A31459" s="4"/>
    </row>
    <row r="31460" spans="1:1" x14ac:dyDescent="0.2">
      <c r="A31460" s="4"/>
    </row>
    <row r="31461" spans="1:1" x14ac:dyDescent="0.2">
      <c r="A31461" s="4"/>
    </row>
    <row r="31462" spans="1:1" x14ac:dyDescent="0.2">
      <c r="A31462" s="4"/>
    </row>
    <row r="31463" spans="1:1" x14ac:dyDescent="0.2">
      <c r="A31463" s="4"/>
    </row>
    <row r="31464" spans="1:1" x14ac:dyDescent="0.2">
      <c r="A31464" s="4"/>
    </row>
    <row r="31465" spans="1:1" x14ac:dyDescent="0.2">
      <c r="A31465" s="4"/>
    </row>
    <row r="31466" spans="1:1" x14ac:dyDescent="0.2">
      <c r="A31466" s="4"/>
    </row>
    <row r="31467" spans="1:1" x14ac:dyDescent="0.2">
      <c r="A31467" s="4"/>
    </row>
    <row r="31468" spans="1:1" x14ac:dyDescent="0.2">
      <c r="A31468" s="4"/>
    </row>
    <row r="31469" spans="1:1" x14ac:dyDescent="0.2">
      <c r="A31469" s="4"/>
    </row>
    <row r="31470" spans="1:1" x14ac:dyDescent="0.2">
      <c r="A31470" s="4"/>
    </row>
    <row r="31471" spans="1:1" x14ac:dyDescent="0.2">
      <c r="A31471" s="4"/>
    </row>
    <row r="31472" spans="1:1" x14ac:dyDescent="0.2">
      <c r="A31472" s="4"/>
    </row>
    <row r="31473" spans="1:1" x14ac:dyDescent="0.2">
      <c r="A31473" s="4"/>
    </row>
    <row r="31474" spans="1:1" x14ac:dyDescent="0.2">
      <c r="A31474" s="4"/>
    </row>
    <row r="31475" spans="1:1" x14ac:dyDescent="0.2">
      <c r="A31475" s="4"/>
    </row>
    <row r="31476" spans="1:1" x14ac:dyDescent="0.2">
      <c r="A31476" s="4"/>
    </row>
    <row r="31477" spans="1:1" x14ac:dyDescent="0.2">
      <c r="A31477" s="4"/>
    </row>
    <row r="31478" spans="1:1" x14ac:dyDescent="0.2">
      <c r="A31478" s="4"/>
    </row>
    <row r="31479" spans="1:1" x14ac:dyDescent="0.2">
      <c r="A31479" s="4"/>
    </row>
    <row r="31480" spans="1:1" x14ac:dyDescent="0.2">
      <c r="A31480" s="4"/>
    </row>
    <row r="31481" spans="1:1" x14ac:dyDescent="0.2">
      <c r="A31481" s="4"/>
    </row>
    <row r="31482" spans="1:1" x14ac:dyDescent="0.2">
      <c r="A31482" s="4"/>
    </row>
    <row r="31483" spans="1:1" x14ac:dyDescent="0.2">
      <c r="A31483" s="4"/>
    </row>
    <row r="31484" spans="1:1" x14ac:dyDescent="0.2">
      <c r="A31484" s="4"/>
    </row>
    <row r="31485" spans="1:1" x14ac:dyDescent="0.2">
      <c r="A31485" s="4"/>
    </row>
    <row r="31486" spans="1:1" x14ac:dyDescent="0.2">
      <c r="A31486" s="4"/>
    </row>
    <row r="31487" spans="1:1" x14ac:dyDescent="0.2">
      <c r="A31487" s="4"/>
    </row>
    <row r="31488" spans="1:1" x14ac:dyDescent="0.2">
      <c r="A31488" s="4"/>
    </row>
    <row r="31489" spans="1:1" x14ac:dyDescent="0.2">
      <c r="A31489" s="4"/>
    </row>
    <row r="31490" spans="1:1" x14ac:dyDescent="0.2">
      <c r="A31490" s="4"/>
    </row>
    <row r="31491" spans="1:1" x14ac:dyDescent="0.2">
      <c r="A31491" s="4"/>
    </row>
    <row r="31492" spans="1:1" x14ac:dyDescent="0.2">
      <c r="A31492" s="4"/>
    </row>
    <row r="31493" spans="1:1" x14ac:dyDescent="0.2">
      <c r="A31493" s="4"/>
    </row>
    <row r="31494" spans="1:1" x14ac:dyDescent="0.2">
      <c r="A31494" s="4"/>
    </row>
    <row r="31495" spans="1:1" x14ac:dyDescent="0.2">
      <c r="A31495" s="4"/>
    </row>
    <row r="31496" spans="1:1" x14ac:dyDescent="0.2">
      <c r="A31496" s="4"/>
    </row>
    <row r="31497" spans="1:1" x14ac:dyDescent="0.2">
      <c r="A31497" s="4"/>
    </row>
    <row r="31498" spans="1:1" x14ac:dyDescent="0.2">
      <c r="A31498" s="4"/>
    </row>
    <row r="31499" spans="1:1" x14ac:dyDescent="0.2">
      <c r="A31499" s="4"/>
    </row>
    <row r="31500" spans="1:1" x14ac:dyDescent="0.2">
      <c r="A31500" s="4"/>
    </row>
    <row r="31501" spans="1:1" x14ac:dyDescent="0.2">
      <c r="A31501" s="4"/>
    </row>
    <row r="31502" spans="1:1" x14ac:dyDescent="0.2">
      <c r="A31502" s="4"/>
    </row>
    <row r="31503" spans="1:1" x14ac:dyDescent="0.2">
      <c r="A31503" s="4"/>
    </row>
    <row r="31504" spans="1:1" x14ac:dyDescent="0.2">
      <c r="A31504" s="4"/>
    </row>
    <row r="31505" spans="1:1" x14ac:dyDescent="0.2">
      <c r="A31505" s="4"/>
    </row>
    <row r="31506" spans="1:1" x14ac:dyDescent="0.2">
      <c r="A31506" s="4"/>
    </row>
    <row r="31507" spans="1:1" x14ac:dyDescent="0.2">
      <c r="A31507" s="4"/>
    </row>
    <row r="31508" spans="1:1" x14ac:dyDescent="0.2">
      <c r="A31508" s="4"/>
    </row>
    <row r="31509" spans="1:1" x14ac:dyDescent="0.2">
      <c r="A31509" s="4"/>
    </row>
    <row r="31510" spans="1:1" x14ac:dyDescent="0.2">
      <c r="A31510" s="4"/>
    </row>
    <row r="31511" spans="1:1" x14ac:dyDescent="0.2">
      <c r="A31511" s="4"/>
    </row>
    <row r="31512" spans="1:1" x14ac:dyDescent="0.2">
      <c r="A31512" s="4"/>
    </row>
    <row r="31513" spans="1:1" x14ac:dyDescent="0.2">
      <c r="A31513" s="4"/>
    </row>
    <row r="31514" spans="1:1" x14ac:dyDescent="0.2">
      <c r="A31514" s="4"/>
    </row>
    <row r="31515" spans="1:1" x14ac:dyDescent="0.2">
      <c r="A31515" s="4"/>
    </row>
    <row r="31516" spans="1:1" x14ac:dyDescent="0.2">
      <c r="A31516" s="4"/>
    </row>
    <row r="31517" spans="1:1" x14ac:dyDescent="0.2">
      <c r="A31517" s="4"/>
    </row>
    <row r="31518" spans="1:1" x14ac:dyDescent="0.2">
      <c r="A31518" s="4"/>
    </row>
    <row r="31519" spans="1:1" x14ac:dyDescent="0.2">
      <c r="A31519" s="4"/>
    </row>
    <row r="31520" spans="1:1" x14ac:dyDescent="0.2">
      <c r="A31520" s="4"/>
    </row>
    <row r="31521" spans="1:1" x14ac:dyDescent="0.2">
      <c r="A31521" s="4"/>
    </row>
    <row r="31522" spans="1:1" x14ac:dyDescent="0.2">
      <c r="A31522" s="4"/>
    </row>
    <row r="31523" spans="1:1" x14ac:dyDescent="0.2">
      <c r="A31523" s="4"/>
    </row>
    <row r="31524" spans="1:1" x14ac:dyDescent="0.2">
      <c r="A31524" s="4"/>
    </row>
    <row r="31525" spans="1:1" x14ac:dyDescent="0.2">
      <c r="A31525" s="4"/>
    </row>
    <row r="31526" spans="1:1" x14ac:dyDescent="0.2">
      <c r="A31526" s="4"/>
    </row>
    <row r="31527" spans="1:1" x14ac:dyDescent="0.2">
      <c r="A31527" s="4"/>
    </row>
    <row r="31528" spans="1:1" x14ac:dyDescent="0.2">
      <c r="A31528" s="4"/>
    </row>
    <row r="31529" spans="1:1" x14ac:dyDescent="0.2">
      <c r="A31529" s="4"/>
    </row>
    <row r="31530" spans="1:1" x14ac:dyDescent="0.2">
      <c r="A31530" s="4"/>
    </row>
    <row r="31531" spans="1:1" x14ac:dyDescent="0.2">
      <c r="A31531" s="4"/>
    </row>
    <row r="31532" spans="1:1" x14ac:dyDescent="0.2">
      <c r="A31532" s="4"/>
    </row>
    <row r="31533" spans="1:1" x14ac:dyDescent="0.2">
      <c r="A31533" s="4"/>
    </row>
    <row r="31534" spans="1:1" x14ac:dyDescent="0.2">
      <c r="A31534" s="4"/>
    </row>
    <row r="31535" spans="1:1" x14ac:dyDescent="0.2">
      <c r="A31535" s="4"/>
    </row>
    <row r="31536" spans="1:1" x14ac:dyDescent="0.2">
      <c r="A31536" s="4"/>
    </row>
    <row r="31537" spans="1:1" x14ac:dyDescent="0.2">
      <c r="A31537" s="4"/>
    </row>
    <row r="31538" spans="1:1" x14ac:dyDescent="0.2">
      <c r="A31538" s="4"/>
    </row>
    <row r="31539" spans="1:1" x14ac:dyDescent="0.2">
      <c r="A31539" s="4"/>
    </row>
    <row r="31540" spans="1:1" x14ac:dyDescent="0.2">
      <c r="A31540" s="4"/>
    </row>
    <row r="31541" spans="1:1" x14ac:dyDescent="0.2">
      <c r="A31541" s="4"/>
    </row>
    <row r="31542" spans="1:1" x14ac:dyDescent="0.2">
      <c r="A31542" s="4"/>
    </row>
    <row r="31543" spans="1:1" x14ac:dyDescent="0.2">
      <c r="A31543" s="4"/>
    </row>
    <row r="31544" spans="1:1" x14ac:dyDescent="0.2">
      <c r="A31544" s="4"/>
    </row>
    <row r="31545" spans="1:1" x14ac:dyDescent="0.2">
      <c r="A31545" s="4"/>
    </row>
    <row r="31546" spans="1:1" x14ac:dyDescent="0.2">
      <c r="A31546" s="4"/>
    </row>
    <row r="31547" spans="1:1" x14ac:dyDescent="0.2">
      <c r="A31547" s="4"/>
    </row>
    <row r="31548" spans="1:1" x14ac:dyDescent="0.2">
      <c r="A31548" s="4"/>
    </row>
    <row r="31549" spans="1:1" x14ac:dyDescent="0.2">
      <c r="A31549" s="4"/>
    </row>
    <row r="31550" spans="1:1" x14ac:dyDescent="0.2">
      <c r="A31550" s="4"/>
    </row>
    <row r="31551" spans="1:1" x14ac:dyDescent="0.2">
      <c r="A31551" s="4"/>
    </row>
    <row r="31552" spans="1:1" x14ac:dyDescent="0.2">
      <c r="A31552" s="4"/>
    </row>
    <row r="31553" spans="1:1" x14ac:dyDescent="0.2">
      <c r="A31553" s="4"/>
    </row>
    <row r="31554" spans="1:1" x14ac:dyDescent="0.2">
      <c r="A31554" s="4"/>
    </row>
    <row r="31555" spans="1:1" x14ac:dyDescent="0.2">
      <c r="A31555" s="4"/>
    </row>
    <row r="31556" spans="1:1" x14ac:dyDescent="0.2">
      <c r="A31556" s="4"/>
    </row>
    <row r="31557" spans="1:1" x14ac:dyDescent="0.2">
      <c r="A31557" s="4"/>
    </row>
    <row r="31558" spans="1:1" x14ac:dyDescent="0.2">
      <c r="A31558" s="4"/>
    </row>
    <row r="31559" spans="1:1" x14ac:dyDescent="0.2">
      <c r="A31559" s="4"/>
    </row>
    <row r="31560" spans="1:1" x14ac:dyDescent="0.2">
      <c r="A31560" s="4"/>
    </row>
    <row r="31561" spans="1:1" x14ac:dyDescent="0.2">
      <c r="A31561" s="4"/>
    </row>
    <row r="31562" spans="1:1" x14ac:dyDescent="0.2">
      <c r="A31562" s="4"/>
    </row>
    <row r="31563" spans="1:1" x14ac:dyDescent="0.2">
      <c r="A31563" s="4"/>
    </row>
    <row r="31564" spans="1:1" x14ac:dyDescent="0.2">
      <c r="A31564" s="4"/>
    </row>
    <row r="31565" spans="1:1" x14ac:dyDescent="0.2">
      <c r="A31565" s="4"/>
    </row>
    <row r="31566" spans="1:1" x14ac:dyDescent="0.2">
      <c r="A31566" s="4"/>
    </row>
    <row r="31567" spans="1:1" x14ac:dyDescent="0.2">
      <c r="A31567" s="4"/>
    </row>
    <row r="31568" spans="1:1" x14ac:dyDescent="0.2">
      <c r="A31568" s="4"/>
    </row>
    <row r="31569" spans="1:1" x14ac:dyDescent="0.2">
      <c r="A31569" s="4"/>
    </row>
    <row r="31570" spans="1:1" x14ac:dyDescent="0.2">
      <c r="A31570" s="4"/>
    </row>
    <row r="31571" spans="1:1" x14ac:dyDescent="0.2">
      <c r="A31571" s="4"/>
    </row>
    <row r="31572" spans="1:1" x14ac:dyDescent="0.2">
      <c r="A31572" s="4"/>
    </row>
    <row r="31573" spans="1:1" x14ac:dyDescent="0.2">
      <c r="A31573" s="4"/>
    </row>
    <row r="31574" spans="1:1" x14ac:dyDescent="0.2">
      <c r="A31574" s="4"/>
    </row>
    <row r="31575" spans="1:1" x14ac:dyDescent="0.2">
      <c r="A31575" s="4"/>
    </row>
    <row r="31576" spans="1:1" x14ac:dyDescent="0.2">
      <c r="A31576" s="4"/>
    </row>
    <row r="31577" spans="1:1" x14ac:dyDescent="0.2">
      <c r="A31577" s="4"/>
    </row>
    <row r="31578" spans="1:1" x14ac:dyDescent="0.2">
      <c r="A31578" s="4"/>
    </row>
    <row r="31579" spans="1:1" x14ac:dyDescent="0.2">
      <c r="A31579" s="4"/>
    </row>
    <row r="31580" spans="1:1" x14ac:dyDescent="0.2">
      <c r="A31580" s="4"/>
    </row>
    <row r="31581" spans="1:1" x14ac:dyDescent="0.2">
      <c r="A31581" s="4"/>
    </row>
    <row r="31582" spans="1:1" x14ac:dyDescent="0.2">
      <c r="A31582" s="4"/>
    </row>
    <row r="31583" spans="1:1" x14ac:dyDescent="0.2">
      <c r="A31583" s="4"/>
    </row>
    <row r="31584" spans="1:1" x14ac:dyDescent="0.2">
      <c r="A31584" s="4"/>
    </row>
    <row r="31585" spans="1:1" x14ac:dyDescent="0.2">
      <c r="A31585" s="4"/>
    </row>
    <row r="31586" spans="1:1" x14ac:dyDescent="0.2">
      <c r="A31586" s="4"/>
    </row>
    <row r="31587" spans="1:1" x14ac:dyDescent="0.2">
      <c r="A31587" s="4"/>
    </row>
    <row r="31588" spans="1:1" x14ac:dyDescent="0.2">
      <c r="A31588" s="4"/>
    </row>
    <row r="31589" spans="1:1" x14ac:dyDescent="0.2">
      <c r="A31589" s="4"/>
    </row>
    <row r="31590" spans="1:1" x14ac:dyDescent="0.2">
      <c r="A31590" s="4"/>
    </row>
    <row r="31591" spans="1:1" x14ac:dyDescent="0.2">
      <c r="A31591" s="4"/>
    </row>
    <row r="31592" spans="1:1" x14ac:dyDescent="0.2">
      <c r="A31592" s="4"/>
    </row>
    <row r="31593" spans="1:1" x14ac:dyDescent="0.2">
      <c r="A31593" s="4"/>
    </row>
    <row r="31594" spans="1:1" x14ac:dyDescent="0.2">
      <c r="A31594" s="4"/>
    </row>
    <row r="31595" spans="1:1" x14ac:dyDescent="0.2">
      <c r="A31595" s="4"/>
    </row>
    <row r="31596" spans="1:1" x14ac:dyDescent="0.2">
      <c r="A31596" s="4"/>
    </row>
    <row r="31597" spans="1:1" x14ac:dyDescent="0.2">
      <c r="A31597" s="4"/>
    </row>
    <row r="31598" spans="1:1" x14ac:dyDescent="0.2">
      <c r="A31598" s="4"/>
    </row>
    <row r="31599" spans="1:1" x14ac:dyDescent="0.2">
      <c r="A31599" s="4"/>
    </row>
    <row r="31600" spans="1:1" x14ac:dyDescent="0.2">
      <c r="A31600" s="4"/>
    </row>
    <row r="31601" spans="1:1" x14ac:dyDescent="0.2">
      <c r="A31601" s="4"/>
    </row>
    <row r="31602" spans="1:1" x14ac:dyDescent="0.2">
      <c r="A31602" s="4"/>
    </row>
    <row r="31603" spans="1:1" x14ac:dyDescent="0.2">
      <c r="A31603" s="4"/>
    </row>
    <row r="31604" spans="1:1" x14ac:dyDescent="0.2">
      <c r="A31604" s="4"/>
    </row>
    <row r="31605" spans="1:1" x14ac:dyDescent="0.2">
      <c r="A31605" s="4"/>
    </row>
    <row r="31606" spans="1:1" x14ac:dyDescent="0.2">
      <c r="A31606" s="4"/>
    </row>
    <row r="31607" spans="1:1" x14ac:dyDescent="0.2">
      <c r="A31607" s="4"/>
    </row>
    <row r="31608" spans="1:1" x14ac:dyDescent="0.2">
      <c r="A31608" s="4"/>
    </row>
    <row r="31609" spans="1:1" x14ac:dyDescent="0.2">
      <c r="A31609" s="4"/>
    </row>
    <row r="31610" spans="1:1" x14ac:dyDescent="0.2">
      <c r="A31610" s="4"/>
    </row>
    <row r="31611" spans="1:1" x14ac:dyDescent="0.2">
      <c r="A31611" s="4"/>
    </row>
    <row r="31612" spans="1:1" x14ac:dyDescent="0.2">
      <c r="A31612" s="4"/>
    </row>
    <row r="31613" spans="1:1" x14ac:dyDescent="0.2">
      <c r="A31613" s="4"/>
    </row>
    <row r="31614" spans="1:1" x14ac:dyDescent="0.2">
      <c r="A31614" s="4"/>
    </row>
    <row r="31615" spans="1:1" x14ac:dyDescent="0.2">
      <c r="A31615" s="4"/>
    </row>
    <row r="31616" spans="1:1" x14ac:dyDescent="0.2">
      <c r="A31616" s="4"/>
    </row>
    <row r="31617" spans="1:1" x14ac:dyDescent="0.2">
      <c r="A31617" s="4"/>
    </row>
    <row r="31618" spans="1:1" x14ac:dyDescent="0.2">
      <c r="A31618" s="4"/>
    </row>
    <row r="31619" spans="1:1" x14ac:dyDescent="0.2">
      <c r="A31619" s="4"/>
    </row>
    <row r="31620" spans="1:1" x14ac:dyDescent="0.2">
      <c r="A31620" s="4"/>
    </row>
    <row r="31621" spans="1:1" x14ac:dyDescent="0.2">
      <c r="A31621" s="4"/>
    </row>
    <row r="31622" spans="1:1" x14ac:dyDescent="0.2">
      <c r="A31622" s="4"/>
    </row>
    <row r="31623" spans="1:1" x14ac:dyDescent="0.2">
      <c r="A31623" s="4"/>
    </row>
    <row r="31624" spans="1:1" x14ac:dyDescent="0.2">
      <c r="A31624" s="4"/>
    </row>
    <row r="31625" spans="1:1" x14ac:dyDescent="0.2">
      <c r="A31625" s="4"/>
    </row>
    <row r="31626" spans="1:1" x14ac:dyDescent="0.2">
      <c r="A31626" s="4"/>
    </row>
    <row r="31627" spans="1:1" x14ac:dyDescent="0.2">
      <c r="A31627" s="4"/>
    </row>
    <row r="31628" spans="1:1" x14ac:dyDescent="0.2">
      <c r="A31628" s="4"/>
    </row>
    <row r="31629" spans="1:1" x14ac:dyDescent="0.2">
      <c r="A31629" s="4"/>
    </row>
    <row r="31630" spans="1:1" x14ac:dyDescent="0.2">
      <c r="A31630" s="4"/>
    </row>
    <row r="31631" spans="1:1" x14ac:dyDescent="0.2">
      <c r="A31631" s="4"/>
    </row>
    <row r="31632" spans="1:1" x14ac:dyDescent="0.2">
      <c r="A31632" s="4"/>
    </row>
    <row r="31633" spans="1:1" x14ac:dyDescent="0.2">
      <c r="A31633" s="4"/>
    </row>
    <row r="31634" spans="1:1" x14ac:dyDescent="0.2">
      <c r="A31634" s="4"/>
    </row>
    <row r="31635" spans="1:1" x14ac:dyDescent="0.2">
      <c r="A31635" s="4"/>
    </row>
    <row r="31636" spans="1:1" x14ac:dyDescent="0.2">
      <c r="A31636" s="4"/>
    </row>
    <row r="31637" spans="1:1" x14ac:dyDescent="0.2">
      <c r="A31637" s="4"/>
    </row>
    <row r="31638" spans="1:1" x14ac:dyDescent="0.2">
      <c r="A31638" s="4"/>
    </row>
    <row r="31639" spans="1:1" x14ac:dyDescent="0.2">
      <c r="A31639" s="4"/>
    </row>
    <row r="31640" spans="1:1" x14ac:dyDescent="0.2">
      <c r="A31640" s="4"/>
    </row>
    <row r="31641" spans="1:1" x14ac:dyDescent="0.2">
      <c r="A31641" s="4"/>
    </row>
    <row r="31642" spans="1:1" x14ac:dyDescent="0.2">
      <c r="A31642" s="4"/>
    </row>
    <row r="31643" spans="1:1" x14ac:dyDescent="0.2">
      <c r="A31643" s="4"/>
    </row>
    <row r="31644" spans="1:1" x14ac:dyDescent="0.2">
      <c r="A31644" s="4"/>
    </row>
    <row r="31645" spans="1:1" x14ac:dyDescent="0.2">
      <c r="A31645" s="4"/>
    </row>
    <row r="31646" spans="1:1" x14ac:dyDescent="0.2">
      <c r="A31646" s="4"/>
    </row>
    <row r="31647" spans="1:1" x14ac:dyDescent="0.2">
      <c r="A31647" s="4"/>
    </row>
    <row r="31648" spans="1:1" x14ac:dyDescent="0.2">
      <c r="A31648" s="4"/>
    </row>
    <row r="31649" spans="1:1" x14ac:dyDescent="0.2">
      <c r="A31649" s="4"/>
    </row>
    <row r="31650" spans="1:1" x14ac:dyDescent="0.2">
      <c r="A31650" s="4"/>
    </row>
    <row r="31651" spans="1:1" x14ac:dyDescent="0.2">
      <c r="A31651" s="4"/>
    </row>
    <row r="31652" spans="1:1" x14ac:dyDescent="0.2">
      <c r="A31652" s="4"/>
    </row>
    <row r="31653" spans="1:1" x14ac:dyDescent="0.2">
      <c r="A31653" s="4"/>
    </row>
    <row r="31654" spans="1:1" x14ac:dyDescent="0.2">
      <c r="A31654" s="4"/>
    </row>
    <row r="31655" spans="1:1" x14ac:dyDescent="0.2">
      <c r="A31655" s="4"/>
    </row>
    <row r="31656" spans="1:1" x14ac:dyDescent="0.2">
      <c r="A31656" s="4"/>
    </row>
    <row r="31657" spans="1:1" x14ac:dyDescent="0.2">
      <c r="A31657" s="4"/>
    </row>
    <row r="31658" spans="1:1" x14ac:dyDescent="0.2">
      <c r="A31658" s="4"/>
    </row>
    <row r="31659" spans="1:1" x14ac:dyDescent="0.2">
      <c r="A31659" s="4"/>
    </row>
    <row r="31660" spans="1:1" x14ac:dyDescent="0.2">
      <c r="A31660" s="4"/>
    </row>
    <row r="31661" spans="1:1" x14ac:dyDescent="0.2">
      <c r="A31661" s="4"/>
    </row>
    <row r="31662" spans="1:1" x14ac:dyDescent="0.2">
      <c r="A31662" s="4"/>
    </row>
    <row r="31663" spans="1:1" x14ac:dyDescent="0.2">
      <c r="A31663" s="4"/>
    </row>
    <row r="31664" spans="1:1" x14ac:dyDescent="0.2">
      <c r="A31664" s="4"/>
    </row>
    <row r="31665" spans="1:1" x14ac:dyDescent="0.2">
      <c r="A31665" s="4"/>
    </row>
    <row r="31666" spans="1:1" x14ac:dyDescent="0.2">
      <c r="A31666" s="4"/>
    </row>
    <row r="31667" spans="1:1" x14ac:dyDescent="0.2">
      <c r="A31667" s="4"/>
    </row>
    <row r="31668" spans="1:1" x14ac:dyDescent="0.2">
      <c r="A31668" s="4"/>
    </row>
    <row r="31669" spans="1:1" x14ac:dyDescent="0.2">
      <c r="A31669" s="4"/>
    </row>
    <row r="31670" spans="1:1" x14ac:dyDescent="0.2">
      <c r="A31670" s="4"/>
    </row>
    <row r="31671" spans="1:1" x14ac:dyDescent="0.2">
      <c r="A31671" s="4"/>
    </row>
    <row r="31672" spans="1:1" x14ac:dyDescent="0.2">
      <c r="A31672" s="4"/>
    </row>
    <row r="31673" spans="1:1" x14ac:dyDescent="0.2">
      <c r="A31673" s="4"/>
    </row>
    <row r="31674" spans="1:1" x14ac:dyDescent="0.2">
      <c r="A31674" s="4"/>
    </row>
    <row r="31675" spans="1:1" x14ac:dyDescent="0.2">
      <c r="A31675" s="4"/>
    </row>
    <row r="31676" spans="1:1" x14ac:dyDescent="0.2">
      <c r="A31676" s="4"/>
    </row>
    <row r="31677" spans="1:1" x14ac:dyDescent="0.2">
      <c r="A31677" s="4"/>
    </row>
    <row r="31678" spans="1:1" x14ac:dyDescent="0.2">
      <c r="A31678" s="4"/>
    </row>
    <row r="31679" spans="1:1" x14ac:dyDescent="0.2">
      <c r="A31679" s="4"/>
    </row>
    <row r="31680" spans="1:1" x14ac:dyDescent="0.2">
      <c r="A31680" s="4"/>
    </row>
    <row r="31681" spans="1:1" x14ac:dyDescent="0.2">
      <c r="A31681" s="4"/>
    </row>
    <row r="31682" spans="1:1" x14ac:dyDescent="0.2">
      <c r="A31682" s="4"/>
    </row>
    <row r="31683" spans="1:1" x14ac:dyDescent="0.2">
      <c r="A31683" s="4"/>
    </row>
    <row r="31684" spans="1:1" x14ac:dyDescent="0.2">
      <c r="A31684" s="4"/>
    </row>
    <row r="31685" spans="1:1" x14ac:dyDescent="0.2">
      <c r="A31685" s="4"/>
    </row>
    <row r="31686" spans="1:1" x14ac:dyDescent="0.2">
      <c r="A31686" s="4"/>
    </row>
    <row r="31687" spans="1:1" x14ac:dyDescent="0.2">
      <c r="A31687" s="4"/>
    </row>
    <row r="31688" spans="1:1" x14ac:dyDescent="0.2">
      <c r="A31688" s="4"/>
    </row>
    <row r="31689" spans="1:1" x14ac:dyDescent="0.2">
      <c r="A31689" s="4"/>
    </row>
    <row r="31690" spans="1:1" x14ac:dyDescent="0.2">
      <c r="A31690" s="4"/>
    </row>
    <row r="31691" spans="1:1" x14ac:dyDescent="0.2">
      <c r="A31691" s="4"/>
    </row>
    <row r="31692" spans="1:1" x14ac:dyDescent="0.2">
      <c r="A31692" s="4"/>
    </row>
    <row r="31693" spans="1:1" x14ac:dyDescent="0.2">
      <c r="A31693" s="4"/>
    </row>
    <row r="31694" spans="1:1" x14ac:dyDescent="0.2">
      <c r="A31694" s="4"/>
    </row>
    <row r="31695" spans="1:1" x14ac:dyDescent="0.2">
      <c r="A31695" s="4"/>
    </row>
    <row r="31696" spans="1:1" x14ac:dyDescent="0.2">
      <c r="A31696" s="4"/>
    </row>
    <row r="31697" spans="1:1" x14ac:dyDescent="0.2">
      <c r="A31697" s="4"/>
    </row>
    <row r="31698" spans="1:1" x14ac:dyDescent="0.2">
      <c r="A31698" s="4"/>
    </row>
    <row r="31699" spans="1:1" x14ac:dyDescent="0.2">
      <c r="A31699" s="4"/>
    </row>
    <row r="31700" spans="1:1" x14ac:dyDescent="0.2">
      <c r="A31700" s="4"/>
    </row>
    <row r="31701" spans="1:1" x14ac:dyDescent="0.2">
      <c r="A31701" s="4"/>
    </row>
    <row r="31702" spans="1:1" x14ac:dyDescent="0.2">
      <c r="A31702" s="4"/>
    </row>
    <row r="31703" spans="1:1" x14ac:dyDescent="0.2">
      <c r="A31703" s="4"/>
    </row>
    <row r="31704" spans="1:1" x14ac:dyDescent="0.2">
      <c r="A31704" s="4"/>
    </row>
    <row r="31705" spans="1:1" x14ac:dyDescent="0.2">
      <c r="A31705" s="4"/>
    </row>
    <row r="31706" spans="1:1" x14ac:dyDescent="0.2">
      <c r="A31706" s="4"/>
    </row>
    <row r="31707" spans="1:1" x14ac:dyDescent="0.2">
      <c r="A31707" s="4"/>
    </row>
    <row r="31708" spans="1:1" x14ac:dyDescent="0.2">
      <c r="A31708" s="4"/>
    </row>
    <row r="31709" spans="1:1" x14ac:dyDescent="0.2">
      <c r="A31709" s="4"/>
    </row>
    <row r="31710" spans="1:1" x14ac:dyDescent="0.2">
      <c r="A31710" s="4"/>
    </row>
    <row r="31711" spans="1:1" x14ac:dyDescent="0.2">
      <c r="A31711" s="4"/>
    </row>
    <row r="31712" spans="1:1" x14ac:dyDescent="0.2">
      <c r="A31712" s="4"/>
    </row>
    <row r="31713" spans="1:1" x14ac:dyDescent="0.2">
      <c r="A31713" s="4"/>
    </row>
    <row r="31714" spans="1:1" x14ac:dyDescent="0.2">
      <c r="A31714" s="4"/>
    </row>
    <row r="31715" spans="1:1" x14ac:dyDescent="0.2">
      <c r="A31715" s="4"/>
    </row>
    <row r="31716" spans="1:1" x14ac:dyDescent="0.2">
      <c r="A31716" s="4"/>
    </row>
    <row r="31717" spans="1:1" x14ac:dyDescent="0.2">
      <c r="A31717" s="4"/>
    </row>
    <row r="31718" spans="1:1" x14ac:dyDescent="0.2">
      <c r="A31718" s="4"/>
    </row>
    <row r="31719" spans="1:1" x14ac:dyDescent="0.2">
      <c r="A31719" s="4"/>
    </row>
    <row r="31720" spans="1:1" x14ac:dyDescent="0.2">
      <c r="A31720" s="4"/>
    </row>
    <row r="31721" spans="1:1" x14ac:dyDescent="0.2">
      <c r="A31721" s="4"/>
    </row>
    <row r="31722" spans="1:1" x14ac:dyDescent="0.2">
      <c r="A31722" s="4"/>
    </row>
    <row r="31723" spans="1:1" x14ac:dyDescent="0.2">
      <c r="A31723" s="4"/>
    </row>
    <row r="31724" spans="1:1" x14ac:dyDescent="0.2">
      <c r="A31724" s="4"/>
    </row>
    <row r="31725" spans="1:1" x14ac:dyDescent="0.2">
      <c r="A31725" s="4"/>
    </row>
    <row r="31726" spans="1:1" x14ac:dyDescent="0.2">
      <c r="A31726" s="4"/>
    </row>
    <row r="31727" spans="1:1" x14ac:dyDescent="0.2">
      <c r="A31727" s="4"/>
    </row>
    <row r="31728" spans="1:1" x14ac:dyDescent="0.2">
      <c r="A31728" s="4"/>
    </row>
    <row r="31729" spans="1:1" x14ac:dyDescent="0.2">
      <c r="A31729" s="4"/>
    </row>
    <row r="31730" spans="1:1" x14ac:dyDescent="0.2">
      <c r="A31730" s="4"/>
    </row>
    <row r="31731" spans="1:1" x14ac:dyDescent="0.2">
      <c r="A31731" s="4"/>
    </row>
    <row r="31732" spans="1:1" x14ac:dyDescent="0.2">
      <c r="A31732" s="4"/>
    </row>
    <row r="31733" spans="1:1" x14ac:dyDescent="0.2">
      <c r="A31733" s="4"/>
    </row>
    <row r="31734" spans="1:1" x14ac:dyDescent="0.2">
      <c r="A31734" s="4"/>
    </row>
    <row r="31735" spans="1:1" x14ac:dyDescent="0.2">
      <c r="A31735" s="4"/>
    </row>
    <row r="31736" spans="1:1" x14ac:dyDescent="0.2">
      <c r="A31736" s="4"/>
    </row>
    <row r="31737" spans="1:1" x14ac:dyDescent="0.2">
      <c r="A31737" s="4"/>
    </row>
    <row r="31738" spans="1:1" x14ac:dyDescent="0.2">
      <c r="A31738" s="4"/>
    </row>
    <row r="31739" spans="1:1" x14ac:dyDescent="0.2">
      <c r="A31739" s="4"/>
    </row>
    <row r="31740" spans="1:1" x14ac:dyDescent="0.2">
      <c r="A31740" s="4"/>
    </row>
    <row r="31741" spans="1:1" x14ac:dyDescent="0.2">
      <c r="A31741" s="4"/>
    </row>
    <row r="31742" spans="1:1" x14ac:dyDescent="0.2">
      <c r="A31742" s="4"/>
    </row>
    <row r="31743" spans="1:1" x14ac:dyDescent="0.2">
      <c r="A31743" s="4"/>
    </row>
    <row r="31744" spans="1:1" x14ac:dyDescent="0.2">
      <c r="A31744" s="4"/>
    </row>
    <row r="31745" spans="1:1" x14ac:dyDescent="0.2">
      <c r="A31745" s="4"/>
    </row>
    <row r="31746" spans="1:1" x14ac:dyDescent="0.2">
      <c r="A31746" s="4"/>
    </row>
    <row r="31747" spans="1:1" x14ac:dyDescent="0.2">
      <c r="A31747" s="4"/>
    </row>
    <row r="31748" spans="1:1" x14ac:dyDescent="0.2">
      <c r="A31748" s="4"/>
    </row>
    <row r="31749" spans="1:1" x14ac:dyDescent="0.2">
      <c r="A31749" s="4"/>
    </row>
    <row r="31750" spans="1:1" x14ac:dyDescent="0.2">
      <c r="A31750" s="4"/>
    </row>
    <row r="31751" spans="1:1" x14ac:dyDescent="0.2">
      <c r="A31751" s="4"/>
    </row>
    <row r="31752" spans="1:1" x14ac:dyDescent="0.2">
      <c r="A31752" s="4"/>
    </row>
    <row r="31753" spans="1:1" x14ac:dyDescent="0.2">
      <c r="A31753" s="4"/>
    </row>
    <row r="31754" spans="1:1" x14ac:dyDescent="0.2">
      <c r="A31754" s="4"/>
    </row>
    <row r="31755" spans="1:1" x14ac:dyDescent="0.2">
      <c r="A31755" s="4"/>
    </row>
    <row r="31756" spans="1:1" x14ac:dyDescent="0.2">
      <c r="A31756" s="4"/>
    </row>
    <row r="31757" spans="1:1" x14ac:dyDescent="0.2">
      <c r="A31757" s="4"/>
    </row>
    <row r="31758" spans="1:1" x14ac:dyDescent="0.2">
      <c r="A31758" s="4"/>
    </row>
    <row r="31759" spans="1:1" x14ac:dyDescent="0.2">
      <c r="A31759" s="4"/>
    </row>
    <row r="31760" spans="1:1" x14ac:dyDescent="0.2">
      <c r="A31760" s="4"/>
    </row>
    <row r="31761" spans="1:1" x14ac:dyDescent="0.2">
      <c r="A31761" s="4"/>
    </row>
    <row r="31762" spans="1:1" x14ac:dyDescent="0.2">
      <c r="A31762" s="4"/>
    </row>
    <row r="31763" spans="1:1" x14ac:dyDescent="0.2">
      <c r="A31763" s="4"/>
    </row>
    <row r="31764" spans="1:1" x14ac:dyDescent="0.2">
      <c r="A31764" s="4"/>
    </row>
    <row r="31765" spans="1:1" x14ac:dyDescent="0.2">
      <c r="A31765" s="4"/>
    </row>
    <row r="31766" spans="1:1" x14ac:dyDescent="0.2">
      <c r="A31766" s="4"/>
    </row>
    <row r="31767" spans="1:1" x14ac:dyDescent="0.2">
      <c r="A31767" s="4"/>
    </row>
    <row r="31768" spans="1:1" x14ac:dyDescent="0.2">
      <c r="A31768" s="4"/>
    </row>
    <row r="31769" spans="1:1" x14ac:dyDescent="0.2">
      <c r="A31769" s="4"/>
    </row>
    <row r="31770" spans="1:1" x14ac:dyDescent="0.2">
      <c r="A31770" s="4"/>
    </row>
    <row r="31771" spans="1:1" x14ac:dyDescent="0.2">
      <c r="A31771" s="4"/>
    </row>
    <row r="31772" spans="1:1" x14ac:dyDescent="0.2">
      <c r="A31772" s="4"/>
    </row>
    <row r="31773" spans="1:1" x14ac:dyDescent="0.2">
      <c r="A31773" s="4"/>
    </row>
    <row r="31774" spans="1:1" x14ac:dyDescent="0.2">
      <c r="A31774" s="4"/>
    </row>
    <row r="31775" spans="1:1" x14ac:dyDescent="0.2">
      <c r="A31775" s="4"/>
    </row>
    <row r="31776" spans="1:1" x14ac:dyDescent="0.2">
      <c r="A31776" s="4"/>
    </row>
    <row r="31777" spans="1:1" x14ac:dyDescent="0.2">
      <c r="A31777" s="4"/>
    </row>
    <row r="31778" spans="1:1" x14ac:dyDescent="0.2">
      <c r="A31778" s="4"/>
    </row>
    <row r="31779" spans="1:1" x14ac:dyDescent="0.2">
      <c r="A31779" s="4"/>
    </row>
    <row r="31780" spans="1:1" x14ac:dyDescent="0.2">
      <c r="A31780" s="4"/>
    </row>
    <row r="31781" spans="1:1" x14ac:dyDescent="0.2">
      <c r="A31781" s="4"/>
    </row>
    <row r="31782" spans="1:1" x14ac:dyDescent="0.2">
      <c r="A31782" s="4"/>
    </row>
    <row r="31783" spans="1:1" x14ac:dyDescent="0.2">
      <c r="A31783" s="4"/>
    </row>
    <row r="31784" spans="1:1" x14ac:dyDescent="0.2">
      <c r="A31784" s="4"/>
    </row>
    <row r="31785" spans="1:1" x14ac:dyDescent="0.2">
      <c r="A31785" s="4"/>
    </row>
    <row r="31786" spans="1:1" x14ac:dyDescent="0.2">
      <c r="A31786" s="4"/>
    </row>
    <row r="31787" spans="1:1" x14ac:dyDescent="0.2">
      <c r="A31787" s="4"/>
    </row>
    <row r="31788" spans="1:1" x14ac:dyDescent="0.2">
      <c r="A31788" s="4"/>
    </row>
    <row r="31789" spans="1:1" x14ac:dyDescent="0.2">
      <c r="A31789" s="4"/>
    </row>
    <row r="31790" spans="1:1" x14ac:dyDescent="0.2">
      <c r="A31790" s="4"/>
    </row>
    <row r="31791" spans="1:1" x14ac:dyDescent="0.2">
      <c r="A31791" s="4"/>
    </row>
    <row r="31792" spans="1:1" x14ac:dyDescent="0.2">
      <c r="A31792" s="4"/>
    </row>
    <row r="31793" spans="1:1" x14ac:dyDescent="0.2">
      <c r="A31793" s="4"/>
    </row>
    <row r="31794" spans="1:1" x14ac:dyDescent="0.2">
      <c r="A31794" s="4"/>
    </row>
    <row r="31795" spans="1:1" x14ac:dyDescent="0.2">
      <c r="A31795" s="4"/>
    </row>
    <row r="31796" spans="1:1" x14ac:dyDescent="0.2">
      <c r="A31796" s="4"/>
    </row>
    <row r="31797" spans="1:1" x14ac:dyDescent="0.2">
      <c r="A31797" s="4"/>
    </row>
    <row r="31798" spans="1:1" x14ac:dyDescent="0.2">
      <c r="A31798" s="4"/>
    </row>
    <row r="31799" spans="1:1" x14ac:dyDescent="0.2">
      <c r="A31799" s="4"/>
    </row>
    <row r="31800" spans="1:1" x14ac:dyDescent="0.2">
      <c r="A31800" s="4"/>
    </row>
    <row r="31801" spans="1:1" x14ac:dyDescent="0.2">
      <c r="A31801" s="4"/>
    </row>
    <row r="31802" spans="1:1" x14ac:dyDescent="0.2">
      <c r="A31802" s="4"/>
    </row>
    <row r="31803" spans="1:1" x14ac:dyDescent="0.2">
      <c r="A31803" s="4"/>
    </row>
    <row r="31804" spans="1:1" x14ac:dyDescent="0.2">
      <c r="A31804" s="4"/>
    </row>
    <row r="31805" spans="1:1" x14ac:dyDescent="0.2">
      <c r="A31805" s="4"/>
    </row>
    <row r="31806" spans="1:1" x14ac:dyDescent="0.2">
      <c r="A31806" s="4"/>
    </row>
    <row r="31807" spans="1:1" x14ac:dyDescent="0.2">
      <c r="A31807" s="4"/>
    </row>
    <row r="31808" spans="1:1" x14ac:dyDescent="0.2">
      <c r="A31808" s="4"/>
    </row>
    <row r="31809" spans="1:1" x14ac:dyDescent="0.2">
      <c r="A31809" s="4"/>
    </row>
    <row r="31810" spans="1:1" x14ac:dyDescent="0.2">
      <c r="A31810" s="4"/>
    </row>
    <row r="31811" spans="1:1" x14ac:dyDescent="0.2">
      <c r="A31811" s="4"/>
    </row>
    <row r="31812" spans="1:1" x14ac:dyDescent="0.2">
      <c r="A31812" s="4"/>
    </row>
    <row r="31813" spans="1:1" x14ac:dyDescent="0.2">
      <c r="A31813" s="4"/>
    </row>
    <row r="31814" spans="1:1" x14ac:dyDescent="0.2">
      <c r="A31814" s="4"/>
    </row>
    <row r="31815" spans="1:1" x14ac:dyDescent="0.2">
      <c r="A31815" s="4"/>
    </row>
    <row r="31816" spans="1:1" x14ac:dyDescent="0.2">
      <c r="A31816" s="4"/>
    </row>
    <row r="31817" spans="1:1" x14ac:dyDescent="0.2">
      <c r="A31817" s="4"/>
    </row>
    <row r="31818" spans="1:1" x14ac:dyDescent="0.2">
      <c r="A31818" s="4"/>
    </row>
    <row r="31819" spans="1:1" x14ac:dyDescent="0.2">
      <c r="A31819" s="4"/>
    </row>
    <row r="31820" spans="1:1" x14ac:dyDescent="0.2">
      <c r="A31820" s="4"/>
    </row>
    <row r="31821" spans="1:1" x14ac:dyDescent="0.2">
      <c r="A31821" s="4"/>
    </row>
    <row r="31822" spans="1:1" x14ac:dyDescent="0.2">
      <c r="A31822" s="4"/>
    </row>
    <row r="31823" spans="1:1" x14ac:dyDescent="0.2">
      <c r="A31823" s="4"/>
    </row>
    <row r="31824" spans="1:1" x14ac:dyDescent="0.2">
      <c r="A31824" s="4"/>
    </row>
    <row r="31825" spans="1:1" x14ac:dyDescent="0.2">
      <c r="A31825" s="4"/>
    </row>
    <row r="31826" spans="1:1" x14ac:dyDescent="0.2">
      <c r="A31826" s="4"/>
    </row>
    <row r="31827" spans="1:1" x14ac:dyDescent="0.2">
      <c r="A31827" s="4"/>
    </row>
    <row r="31828" spans="1:1" x14ac:dyDescent="0.2">
      <c r="A31828" s="4"/>
    </row>
    <row r="31829" spans="1:1" x14ac:dyDescent="0.2">
      <c r="A31829" s="4"/>
    </row>
    <row r="31830" spans="1:1" x14ac:dyDescent="0.2">
      <c r="A31830" s="4"/>
    </row>
    <row r="31831" spans="1:1" x14ac:dyDescent="0.2">
      <c r="A31831" s="4"/>
    </row>
    <row r="31832" spans="1:1" x14ac:dyDescent="0.2">
      <c r="A31832" s="4"/>
    </row>
    <row r="31833" spans="1:1" x14ac:dyDescent="0.2">
      <c r="A31833" s="4"/>
    </row>
    <row r="31834" spans="1:1" x14ac:dyDescent="0.2">
      <c r="A31834" s="4"/>
    </row>
    <row r="31835" spans="1:1" x14ac:dyDescent="0.2">
      <c r="A31835" s="4"/>
    </row>
    <row r="31836" spans="1:1" x14ac:dyDescent="0.2">
      <c r="A31836" s="4"/>
    </row>
    <row r="31837" spans="1:1" x14ac:dyDescent="0.2">
      <c r="A31837" s="4"/>
    </row>
    <row r="31838" spans="1:1" x14ac:dyDescent="0.2">
      <c r="A31838" s="4"/>
    </row>
    <row r="31839" spans="1:1" x14ac:dyDescent="0.2">
      <c r="A31839" s="4"/>
    </row>
    <row r="31840" spans="1:1" x14ac:dyDescent="0.2">
      <c r="A31840" s="4"/>
    </row>
    <row r="31841" spans="1:1" x14ac:dyDescent="0.2">
      <c r="A31841" s="4"/>
    </row>
    <row r="31842" spans="1:1" x14ac:dyDescent="0.2">
      <c r="A31842" s="4"/>
    </row>
    <row r="31843" spans="1:1" x14ac:dyDescent="0.2">
      <c r="A31843" s="4"/>
    </row>
    <row r="31844" spans="1:1" x14ac:dyDescent="0.2">
      <c r="A31844" s="4"/>
    </row>
    <row r="31845" spans="1:1" x14ac:dyDescent="0.2">
      <c r="A31845" s="4"/>
    </row>
    <row r="31846" spans="1:1" x14ac:dyDescent="0.2">
      <c r="A31846" s="4"/>
    </row>
    <row r="31847" spans="1:1" x14ac:dyDescent="0.2">
      <c r="A31847" s="4"/>
    </row>
    <row r="31848" spans="1:1" x14ac:dyDescent="0.2">
      <c r="A31848" s="4"/>
    </row>
    <row r="31849" spans="1:1" x14ac:dyDescent="0.2">
      <c r="A31849" s="4"/>
    </row>
    <row r="31850" spans="1:1" x14ac:dyDescent="0.2">
      <c r="A31850" s="4"/>
    </row>
    <row r="31851" spans="1:1" x14ac:dyDescent="0.2">
      <c r="A31851" s="4"/>
    </row>
    <row r="31852" spans="1:1" x14ac:dyDescent="0.2">
      <c r="A31852" s="4"/>
    </row>
    <row r="31853" spans="1:1" x14ac:dyDescent="0.2">
      <c r="A31853" s="4"/>
    </row>
    <row r="31854" spans="1:1" x14ac:dyDescent="0.2">
      <c r="A31854" s="4"/>
    </row>
    <row r="31855" spans="1:1" x14ac:dyDescent="0.2">
      <c r="A31855" s="4"/>
    </row>
    <row r="31856" spans="1:1" x14ac:dyDescent="0.2">
      <c r="A31856" s="4"/>
    </row>
    <row r="31857" spans="1:1" x14ac:dyDescent="0.2">
      <c r="A31857" s="4"/>
    </row>
    <row r="31858" spans="1:1" x14ac:dyDescent="0.2">
      <c r="A31858" s="4"/>
    </row>
    <row r="31859" spans="1:1" x14ac:dyDescent="0.2">
      <c r="A31859" s="4"/>
    </row>
    <row r="31860" spans="1:1" x14ac:dyDescent="0.2">
      <c r="A31860" s="4"/>
    </row>
    <row r="31861" spans="1:1" x14ac:dyDescent="0.2">
      <c r="A31861" s="4"/>
    </row>
    <row r="31862" spans="1:1" x14ac:dyDescent="0.2">
      <c r="A31862" s="4"/>
    </row>
    <row r="31863" spans="1:1" x14ac:dyDescent="0.2">
      <c r="A31863" s="4"/>
    </row>
    <row r="31864" spans="1:1" x14ac:dyDescent="0.2">
      <c r="A31864" s="4"/>
    </row>
    <row r="31865" spans="1:1" x14ac:dyDescent="0.2">
      <c r="A31865" s="4"/>
    </row>
    <row r="31866" spans="1:1" x14ac:dyDescent="0.2">
      <c r="A31866" s="4"/>
    </row>
    <row r="31867" spans="1:1" x14ac:dyDescent="0.2">
      <c r="A31867" s="4"/>
    </row>
    <row r="31868" spans="1:1" x14ac:dyDescent="0.2">
      <c r="A31868" s="4"/>
    </row>
    <row r="31869" spans="1:1" x14ac:dyDescent="0.2">
      <c r="A31869" s="4"/>
    </row>
    <row r="31870" spans="1:1" x14ac:dyDescent="0.2">
      <c r="A31870" s="4"/>
    </row>
    <row r="31871" spans="1:1" x14ac:dyDescent="0.2">
      <c r="A31871" s="4"/>
    </row>
    <row r="31872" spans="1:1" x14ac:dyDescent="0.2">
      <c r="A31872" s="4"/>
    </row>
    <row r="31873" spans="1:1" x14ac:dyDescent="0.2">
      <c r="A31873" s="4"/>
    </row>
    <row r="31874" spans="1:1" x14ac:dyDescent="0.2">
      <c r="A31874" s="4"/>
    </row>
    <row r="31875" spans="1:1" x14ac:dyDescent="0.2">
      <c r="A31875" s="4"/>
    </row>
    <row r="31876" spans="1:1" x14ac:dyDescent="0.2">
      <c r="A31876" s="4"/>
    </row>
    <row r="31877" spans="1:1" x14ac:dyDescent="0.2">
      <c r="A31877" s="4"/>
    </row>
    <row r="31878" spans="1:1" x14ac:dyDescent="0.2">
      <c r="A31878" s="4"/>
    </row>
    <row r="31879" spans="1:1" x14ac:dyDescent="0.2">
      <c r="A31879" s="4"/>
    </row>
    <row r="31880" spans="1:1" x14ac:dyDescent="0.2">
      <c r="A31880" s="4"/>
    </row>
    <row r="31881" spans="1:1" x14ac:dyDescent="0.2">
      <c r="A31881" s="4"/>
    </row>
    <row r="31882" spans="1:1" x14ac:dyDescent="0.2">
      <c r="A31882" s="4"/>
    </row>
    <row r="31883" spans="1:1" x14ac:dyDescent="0.2">
      <c r="A31883" s="4"/>
    </row>
    <row r="31884" spans="1:1" x14ac:dyDescent="0.2">
      <c r="A31884" s="4"/>
    </row>
    <row r="31885" spans="1:1" x14ac:dyDescent="0.2">
      <c r="A31885" s="4"/>
    </row>
    <row r="31886" spans="1:1" x14ac:dyDescent="0.2">
      <c r="A31886" s="4"/>
    </row>
    <row r="31887" spans="1:1" x14ac:dyDescent="0.2">
      <c r="A31887" s="4"/>
    </row>
    <row r="31888" spans="1:1" x14ac:dyDescent="0.2">
      <c r="A31888" s="4"/>
    </row>
    <row r="31889" spans="1:1" x14ac:dyDescent="0.2">
      <c r="A31889" s="4"/>
    </row>
    <row r="31890" spans="1:1" x14ac:dyDescent="0.2">
      <c r="A31890" s="4"/>
    </row>
    <row r="31891" spans="1:1" x14ac:dyDescent="0.2">
      <c r="A31891" s="4"/>
    </row>
    <row r="31892" spans="1:1" x14ac:dyDescent="0.2">
      <c r="A31892" s="4"/>
    </row>
    <row r="31893" spans="1:1" x14ac:dyDescent="0.2">
      <c r="A31893" s="4"/>
    </row>
    <row r="31894" spans="1:1" x14ac:dyDescent="0.2">
      <c r="A31894" s="4"/>
    </row>
    <row r="31895" spans="1:1" x14ac:dyDescent="0.2">
      <c r="A31895" s="4"/>
    </row>
    <row r="31896" spans="1:1" x14ac:dyDescent="0.2">
      <c r="A31896" s="4"/>
    </row>
    <row r="31897" spans="1:1" x14ac:dyDescent="0.2">
      <c r="A31897" s="4"/>
    </row>
    <row r="31898" spans="1:1" x14ac:dyDescent="0.2">
      <c r="A31898" s="4"/>
    </row>
    <row r="31899" spans="1:1" x14ac:dyDescent="0.2">
      <c r="A31899" s="4"/>
    </row>
    <row r="31900" spans="1:1" x14ac:dyDescent="0.2">
      <c r="A31900" s="4"/>
    </row>
    <row r="31901" spans="1:1" x14ac:dyDescent="0.2">
      <c r="A31901" s="4"/>
    </row>
    <row r="31902" spans="1:1" x14ac:dyDescent="0.2">
      <c r="A31902" s="4"/>
    </row>
    <row r="31903" spans="1:1" x14ac:dyDescent="0.2">
      <c r="A31903" s="4"/>
    </row>
    <row r="31904" spans="1:1" x14ac:dyDescent="0.2">
      <c r="A31904" s="4"/>
    </row>
    <row r="31905" spans="1:1" x14ac:dyDescent="0.2">
      <c r="A31905" s="4"/>
    </row>
    <row r="31906" spans="1:1" x14ac:dyDescent="0.2">
      <c r="A31906" s="4"/>
    </row>
    <row r="31907" spans="1:1" x14ac:dyDescent="0.2">
      <c r="A31907" s="4"/>
    </row>
    <row r="31908" spans="1:1" x14ac:dyDescent="0.2">
      <c r="A31908" s="4"/>
    </row>
    <row r="31909" spans="1:1" x14ac:dyDescent="0.2">
      <c r="A31909" s="4"/>
    </row>
    <row r="31910" spans="1:1" x14ac:dyDescent="0.2">
      <c r="A31910" s="4"/>
    </row>
    <row r="31911" spans="1:1" x14ac:dyDescent="0.2">
      <c r="A31911" s="4"/>
    </row>
    <row r="31912" spans="1:1" x14ac:dyDescent="0.2">
      <c r="A31912" s="4"/>
    </row>
    <row r="31913" spans="1:1" x14ac:dyDescent="0.2">
      <c r="A31913" s="4"/>
    </row>
    <row r="31914" spans="1:1" x14ac:dyDescent="0.2">
      <c r="A31914" s="4"/>
    </row>
    <row r="31915" spans="1:1" x14ac:dyDescent="0.2">
      <c r="A31915" s="4"/>
    </row>
    <row r="31916" spans="1:1" x14ac:dyDescent="0.2">
      <c r="A31916" s="4"/>
    </row>
    <row r="31917" spans="1:1" x14ac:dyDescent="0.2">
      <c r="A31917" s="4"/>
    </row>
    <row r="31918" spans="1:1" x14ac:dyDescent="0.2">
      <c r="A31918" s="4"/>
    </row>
    <row r="31919" spans="1:1" x14ac:dyDescent="0.2">
      <c r="A31919" s="4"/>
    </row>
    <row r="31920" spans="1:1" x14ac:dyDescent="0.2">
      <c r="A31920" s="4"/>
    </row>
    <row r="31921" spans="1:1" x14ac:dyDescent="0.2">
      <c r="A31921" s="4"/>
    </row>
    <row r="31922" spans="1:1" x14ac:dyDescent="0.2">
      <c r="A31922" s="4"/>
    </row>
    <row r="31923" spans="1:1" x14ac:dyDescent="0.2">
      <c r="A31923" s="4"/>
    </row>
    <row r="31924" spans="1:1" x14ac:dyDescent="0.2">
      <c r="A31924" s="4"/>
    </row>
    <row r="31925" spans="1:1" x14ac:dyDescent="0.2">
      <c r="A31925" s="4"/>
    </row>
    <row r="31926" spans="1:1" x14ac:dyDescent="0.2">
      <c r="A31926" s="4"/>
    </row>
    <row r="31927" spans="1:1" x14ac:dyDescent="0.2">
      <c r="A31927" s="4"/>
    </row>
    <row r="31928" spans="1:1" x14ac:dyDescent="0.2">
      <c r="A31928" s="4"/>
    </row>
    <row r="31929" spans="1:1" x14ac:dyDescent="0.2">
      <c r="A31929" s="4"/>
    </row>
    <row r="31930" spans="1:1" x14ac:dyDescent="0.2">
      <c r="A31930" s="4"/>
    </row>
    <row r="31931" spans="1:1" x14ac:dyDescent="0.2">
      <c r="A31931" s="4"/>
    </row>
    <row r="31932" spans="1:1" x14ac:dyDescent="0.2">
      <c r="A31932" s="4"/>
    </row>
    <row r="31933" spans="1:1" x14ac:dyDescent="0.2">
      <c r="A31933" s="4"/>
    </row>
    <row r="31934" spans="1:1" x14ac:dyDescent="0.2">
      <c r="A31934" s="4"/>
    </row>
    <row r="31935" spans="1:1" x14ac:dyDescent="0.2">
      <c r="A31935" s="4"/>
    </row>
    <row r="31936" spans="1:1" x14ac:dyDescent="0.2">
      <c r="A31936" s="4"/>
    </row>
    <row r="31937" spans="1:1" x14ac:dyDescent="0.2">
      <c r="A31937" s="4"/>
    </row>
    <row r="31938" spans="1:1" x14ac:dyDescent="0.2">
      <c r="A31938" s="4"/>
    </row>
    <row r="31939" spans="1:1" x14ac:dyDescent="0.2">
      <c r="A31939" s="4"/>
    </row>
    <row r="31940" spans="1:1" x14ac:dyDescent="0.2">
      <c r="A31940" s="4"/>
    </row>
    <row r="31941" spans="1:1" x14ac:dyDescent="0.2">
      <c r="A31941" s="4"/>
    </row>
    <row r="31942" spans="1:1" x14ac:dyDescent="0.2">
      <c r="A31942" s="4"/>
    </row>
    <row r="31943" spans="1:1" x14ac:dyDescent="0.2">
      <c r="A31943" s="4"/>
    </row>
    <row r="31944" spans="1:1" x14ac:dyDescent="0.2">
      <c r="A31944" s="4"/>
    </row>
    <row r="31945" spans="1:1" x14ac:dyDescent="0.2">
      <c r="A31945" s="4"/>
    </row>
    <row r="31946" spans="1:1" x14ac:dyDescent="0.2">
      <c r="A31946" s="4"/>
    </row>
    <row r="31947" spans="1:1" x14ac:dyDescent="0.2">
      <c r="A31947" s="4"/>
    </row>
    <row r="31948" spans="1:1" x14ac:dyDescent="0.2">
      <c r="A31948" s="4"/>
    </row>
    <row r="31949" spans="1:1" x14ac:dyDescent="0.2">
      <c r="A31949" s="4"/>
    </row>
    <row r="31950" spans="1:1" x14ac:dyDescent="0.2">
      <c r="A31950" s="4"/>
    </row>
    <row r="31951" spans="1:1" x14ac:dyDescent="0.2">
      <c r="A31951" s="4"/>
    </row>
    <row r="31952" spans="1:1" x14ac:dyDescent="0.2">
      <c r="A31952" s="4"/>
    </row>
    <row r="31953" spans="1:1" x14ac:dyDescent="0.2">
      <c r="A31953" s="4"/>
    </row>
    <row r="31954" spans="1:1" x14ac:dyDescent="0.2">
      <c r="A31954" s="4"/>
    </row>
    <row r="31955" spans="1:1" x14ac:dyDescent="0.2">
      <c r="A31955" s="4"/>
    </row>
    <row r="31956" spans="1:1" x14ac:dyDescent="0.2">
      <c r="A31956" s="4"/>
    </row>
    <row r="31957" spans="1:1" x14ac:dyDescent="0.2">
      <c r="A31957" s="4"/>
    </row>
    <row r="31958" spans="1:1" x14ac:dyDescent="0.2">
      <c r="A31958" s="4"/>
    </row>
    <row r="31959" spans="1:1" x14ac:dyDescent="0.2">
      <c r="A31959" s="4"/>
    </row>
    <row r="31960" spans="1:1" x14ac:dyDescent="0.2">
      <c r="A31960" s="4"/>
    </row>
    <row r="31961" spans="1:1" x14ac:dyDescent="0.2">
      <c r="A31961" s="4"/>
    </row>
    <row r="31962" spans="1:1" x14ac:dyDescent="0.2">
      <c r="A31962" s="4"/>
    </row>
    <row r="31963" spans="1:1" x14ac:dyDescent="0.2">
      <c r="A31963" s="4"/>
    </row>
    <row r="31964" spans="1:1" x14ac:dyDescent="0.2">
      <c r="A31964" s="4"/>
    </row>
    <row r="31965" spans="1:1" x14ac:dyDescent="0.2">
      <c r="A31965" s="4"/>
    </row>
    <row r="31966" spans="1:1" x14ac:dyDescent="0.2">
      <c r="A31966" s="4"/>
    </row>
    <row r="31967" spans="1:1" x14ac:dyDescent="0.2">
      <c r="A31967" s="4"/>
    </row>
    <row r="31968" spans="1:1" x14ac:dyDescent="0.2">
      <c r="A31968" s="4"/>
    </row>
    <row r="31969" spans="1:1" x14ac:dyDescent="0.2">
      <c r="A31969" s="4"/>
    </row>
    <row r="31970" spans="1:1" x14ac:dyDescent="0.2">
      <c r="A31970" s="4"/>
    </row>
    <row r="31971" spans="1:1" x14ac:dyDescent="0.2">
      <c r="A31971" s="4"/>
    </row>
    <row r="31972" spans="1:1" x14ac:dyDescent="0.2">
      <c r="A31972" s="4"/>
    </row>
    <row r="31973" spans="1:1" x14ac:dyDescent="0.2">
      <c r="A31973" s="4"/>
    </row>
    <row r="31974" spans="1:1" x14ac:dyDescent="0.2">
      <c r="A31974" s="4"/>
    </row>
    <row r="31975" spans="1:1" x14ac:dyDescent="0.2">
      <c r="A31975" s="4"/>
    </row>
    <row r="31976" spans="1:1" x14ac:dyDescent="0.2">
      <c r="A31976" s="4"/>
    </row>
    <row r="31977" spans="1:1" x14ac:dyDescent="0.2">
      <c r="A31977" s="4"/>
    </row>
    <row r="31978" spans="1:1" x14ac:dyDescent="0.2">
      <c r="A31978" s="4"/>
    </row>
    <row r="31979" spans="1:1" x14ac:dyDescent="0.2">
      <c r="A31979" s="4"/>
    </row>
    <row r="31980" spans="1:1" x14ac:dyDescent="0.2">
      <c r="A31980" s="4"/>
    </row>
    <row r="31981" spans="1:1" x14ac:dyDescent="0.2">
      <c r="A31981" s="4"/>
    </row>
    <row r="31982" spans="1:1" x14ac:dyDescent="0.2">
      <c r="A31982" s="4"/>
    </row>
    <row r="31983" spans="1:1" x14ac:dyDescent="0.2">
      <c r="A31983" s="4"/>
    </row>
    <row r="31984" spans="1:1" x14ac:dyDescent="0.2">
      <c r="A31984" s="4"/>
    </row>
    <row r="31985" spans="1:1" x14ac:dyDescent="0.2">
      <c r="A31985" s="4"/>
    </row>
    <row r="31986" spans="1:1" x14ac:dyDescent="0.2">
      <c r="A31986" s="4"/>
    </row>
    <row r="31987" spans="1:1" x14ac:dyDescent="0.2">
      <c r="A31987" s="4"/>
    </row>
    <row r="31988" spans="1:1" x14ac:dyDescent="0.2">
      <c r="A31988" s="4"/>
    </row>
    <row r="31989" spans="1:1" x14ac:dyDescent="0.2">
      <c r="A31989" s="4"/>
    </row>
    <row r="31990" spans="1:1" x14ac:dyDescent="0.2">
      <c r="A31990" s="4"/>
    </row>
    <row r="31991" spans="1:1" x14ac:dyDescent="0.2">
      <c r="A31991" s="4"/>
    </row>
    <row r="31992" spans="1:1" x14ac:dyDescent="0.2">
      <c r="A31992" s="4"/>
    </row>
    <row r="31993" spans="1:1" x14ac:dyDescent="0.2">
      <c r="A31993" s="4"/>
    </row>
    <row r="31994" spans="1:1" x14ac:dyDescent="0.2">
      <c r="A31994" s="4"/>
    </row>
    <row r="31995" spans="1:1" x14ac:dyDescent="0.2">
      <c r="A31995" s="4"/>
    </row>
    <row r="31996" spans="1:1" x14ac:dyDescent="0.2">
      <c r="A31996" s="4"/>
    </row>
    <row r="31997" spans="1:1" x14ac:dyDescent="0.2">
      <c r="A31997" s="4"/>
    </row>
    <row r="31998" spans="1:1" x14ac:dyDescent="0.2">
      <c r="A31998" s="4"/>
    </row>
    <row r="31999" spans="1:1" x14ac:dyDescent="0.2">
      <c r="A31999" s="4"/>
    </row>
    <row r="32000" spans="1:1" x14ac:dyDescent="0.2">
      <c r="A32000" s="4"/>
    </row>
    <row r="32001" spans="1:1" x14ac:dyDescent="0.2">
      <c r="A32001" s="4"/>
    </row>
    <row r="32002" spans="1:1" x14ac:dyDescent="0.2">
      <c r="A32002" s="4"/>
    </row>
    <row r="32003" spans="1:1" x14ac:dyDescent="0.2">
      <c r="A32003" s="4"/>
    </row>
    <row r="32004" spans="1:1" x14ac:dyDescent="0.2">
      <c r="A32004" s="4"/>
    </row>
    <row r="32005" spans="1:1" x14ac:dyDescent="0.2">
      <c r="A32005" s="4"/>
    </row>
    <row r="32006" spans="1:1" x14ac:dyDescent="0.2">
      <c r="A32006" s="4"/>
    </row>
    <row r="32007" spans="1:1" x14ac:dyDescent="0.2">
      <c r="A32007" s="4"/>
    </row>
    <row r="32008" spans="1:1" x14ac:dyDescent="0.2">
      <c r="A32008" s="4"/>
    </row>
    <row r="32009" spans="1:1" x14ac:dyDescent="0.2">
      <c r="A32009" s="4"/>
    </row>
    <row r="32010" spans="1:1" x14ac:dyDescent="0.2">
      <c r="A32010" s="4"/>
    </row>
    <row r="32011" spans="1:1" x14ac:dyDescent="0.2">
      <c r="A32011" s="4"/>
    </row>
    <row r="32012" spans="1:1" x14ac:dyDescent="0.2">
      <c r="A32012" s="4"/>
    </row>
    <row r="32013" spans="1:1" x14ac:dyDescent="0.2">
      <c r="A32013" s="4"/>
    </row>
    <row r="32014" spans="1:1" x14ac:dyDescent="0.2">
      <c r="A32014" s="4"/>
    </row>
    <row r="32015" spans="1:1" x14ac:dyDescent="0.2">
      <c r="A32015" s="4"/>
    </row>
    <row r="32016" spans="1:1" x14ac:dyDescent="0.2">
      <c r="A32016" s="4"/>
    </row>
    <row r="32017" spans="1:1" x14ac:dyDescent="0.2">
      <c r="A32017" s="4"/>
    </row>
    <row r="32018" spans="1:1" x14ac:dyDescent="0.2">
      <c r="A32018" s="4"/>
    </row>
    <row r="32019" spans="1:1" x14ac:dyDescent="0.2">
      <c r="A32019" s="4"/>
    </row>
    <row r="32020" spans="1:1" x14ac:dyDescent="0.2">
      <c r="A32020" s="4"/>
    </row>
    <row r="32021" spans="1:1" x14ac:dyDescent="0.2">
      <c r="A32021" s="4"/>
    </row>
    <row r="32022" spans="1:1" x14ac:dyDescent="0.2">
      <c r="A32022" s="4"/>
    </row>
    <row r="32023" spans="1:1" x14ac:dyDescent="0.2">
      <c r="A32023" s="4"/>
    </row>
    <row r="32024" spans="1:1" x14ac:dyDescent="0.2">
      <c r="A32024" s="4"/>
    </row>
    <row r="32025" spans="1:1" x14ac:dyDescent="0.2">
      <c r="A32025" s="4"/>
    </row>
    <row r="32026" spans="1:1" x14ac:dyDescent="0.2">
      <c r="A32026" s="4"/>
    </row>
    <row r="32027" spans="1:1" x14ac:dyDescent="0.2">
      <c r="A32027" s="4"/>
    </row>
    <row r="32028" spans="1:1" x14ac:dyDescent="0.2">
      <c r="A32028" s="4"/>
    </row>
    <row r="32029" spans="1:1" x14ac:dyDescent="0.2">
      <c r="A32029" s="4"/>
    </row>
    <row r="32030" spans="1:1" x14ac:dyDescent="0.2">
      <c r="A32030" s="4"/>
    </row>
    <row r="32031" spans="1:1" x14ac:dyDescent="0.2">
      <c r="A32031" s="4"/>
    </row>
    <row r="32032" spans="1:1" x14ac:dyDescent="0.2">
      <c r="A32032" s="4"/>
    </row>
    <row r="32033" spans="1:1" x14ac:dyDescent="0.2">
      <c r="A32033" s="4"/>
    </row>
    <row r="32034" spans="1:1" x14ac:dyDescent="0.2">
      <c r="A32034" s="4"/>
    </row>
    <row r="32035" spans="1:1" x14ac:dyDescent="0.2">
      <c r="A32035" s="4"/>
    </row>
    <row r="32036" spans="1:1" x14ac:dyDescent="0.2">
      <c r="A32036" s="4"/>
    </row>
    <row r="32037" spans="1:1" x14ac:dyDescent="0.2">
      <c r="A32037" s="4"/>
    </row>
    <row r="32038" spans="1:1" x14ac:dyDescent="0.2">
      <c r="A32038" s="4"/>
    </row>
    <row r="32039" spans="1:1" x14ac:dyDescent="0.2">
      <c r="A32039" s="4"/>
    </row>
    <row r="32040" spans="1:1" x14ac:dyDescent="0.2">
      <c r="A32040" s="4"/>
    </row>
    <row r="32041" spans="1:1" x14ac:dyDescent="0.2">
      <c r="A32041" s="4"/>
    </row>
    <row r="32042" spans="1:1" x14ac:dyDescent="0.2">
      <c r="A32042" s="4"/>
    </row>
    <row r="32043" spans="1:1" x14ac:dyDescent="0.2">
      <c r="A32043" s="4"/>
    </row>
    <row r="32044" spans="1:1" x14ac:dyDescent="0.2">
      <c r="A32044" s="4"/>
    </row>
    <row r="32045" spans="1:1" x14ac:dyDescent="0.2">
      <c r="A32045" s="4"/>
    </row>
    <row r="32046" spans="1:1" x14ac:dyDescent="0.2">
      <c r="A32046" s="4"/>
    </row>
    <row r="32047" spans="1:1" x14ac:dyDescent="0.2">
      <c r="A32047" s="4"/>
    </row>
    <row r="32048" spans="1:1" x14ac:dyDescent="0.2">
      <c r="A32048" s="4"/>
    </row>
    <row r="32049" spans="1:1" x14ac:dyDescent="0.2">
      <c r="A32049" s="4"/>
    </row>
    <row r="32050" spans="1:1" x14ac:dyDescent="0.2">
      <c r="A32050" s="4"/>
    </row>
    <row r="32051" spans="1:1" x14ac:dyDescent="0.2">
      <c r="A32051" s="4"/>
    </row>
    <row r="32052" spans="1:1" x14ac:dyDescent="0.2">
      <c r="A32052" s="4"/>
    </row>
    <row r="32053" spans="1:1" x14ac:dyDescent="0.2">
      <c r="A32053" s="4"/>
    </row>
    <row r="32054" spans="1:1" x14ac:dyDescent="0.2">
      <c r="A32054" s="4"/>
    </row>
    <row r="32055" spans="1:1" x14ac:dyDescent="0.2">
      <c r="A32055" s="4"/>
    </row>
    <row r="32056" spans="1:1" x14ac:dyDescent="0.2">
      <c r="A32056" s="4"/>
    </row>
    <row r="32057" spans="1:1" x14ac:dyDescent="0.2">
      <c r="A32057" s="4"/>
    </row>
    <row r="32058" spans="1:1" x14ac:dyDescent="0.2">
      <c r="A32058" s="4"/>
    </row>
    <row r="32059" spans="1:1" x14ac:dyDescent="0.2">
      <c r="A32059" s="4"/>
    </row>
    <row r="32060" spans="1:1" x14ac:dyDescent="0.2">
      <c r="A32060" s="4"/>
    </row>
    <row r="32061" spans="1:1" x14ac:dyDescent="0.2">
      <c r="A32061" s="4"/>
    </row>
    <row r="32062" spans="1:1" x14ac:dyDescent="0.2">
      <c r="A32062" s="4"/>
    </row>
    <row r="32063" spans="1:1" x14ac:dyDescent="0.2">
      <c r="A32063" s="4"/>
    </row>
    <row r="32064" spans="1:1" x14ac:dyDescent="0.2">
      <c r="A32064" s="4"/>
    </row>
    <row r="32065" spans="1:1" x14ac:dyDescent="0.2">
      <c r="A32065" s="4"/>
    </row>
    <row r="32066" spans="1:1" x14ac:dyDescent="0.2">
      <c r="A32066" s="4"/>
    </row>
    <row r="32067" spans="1:1" x14ac:dyDescent="0.2">
      <c r="A32067" s="4"/>
    </row>
    <row r="32068" spans="1:1" x14ac:dyDescent="0.2">
      <c r="A32068" s="4"/>
    </row>
    <row r="32069" spans="1:1" x14ac:dyDescent="0.2">
      <c r="A32069" s="4"/>
    </row>
    <row r="32070" spans="1:1" x14ac:dyDescent="0.2">
      <c r="A32070" s="4"/>
    </row>
    <row r="32071" spans="1:1" x14ac:dyDescent="0.2">
      <c r="A32071" s="4"/>
    </row>
    <row r="32072" spans="1:1" x14ac:dyDescent="0.2">
      <c r="A32072" s="4"/>
    </row>
    <row r="32073" spans="1:1" x14ac:dyDescent="0.2">
      <c r="A32073" s="4"/>
    </row>
    <row r="32074" spans="1:1" x14ac:dyDescent="0.2">
      <c r="A32074" s="4"/>
    </row>
    <row r="32075" spans="1:1" x14ac:dyDescent="0.2">
      <c r="A32075" s="4"/>
    </row>
    <row r="32076" spans="1:1" x14ac:dyDescent="0.2">
      <c r="A32076" s="4"/>
    </row>
    <row r="32077" spans="1:1" x14ac:dyDescent="0.2">
      <c r="A32077" s="4"/>
    </row>
    <row r="32078" spans="1:1" x14ac:dyDescent="0.2">
      <c r="A32078" s="4"/>
    </row>
    <row r="32079" spans="1:1" x14ac:dyDescent="0.2">
      <c r="A32079" s="4"/>
    </row>
    <row r="32080" spans="1:1" x14ac:dyDescent="0.2">
      <c r="A32080" s="4"/>
    </row>
    <row r="32081" spans="1:1" x14ac:dyDescent="0.2">
      <c r="A32081" s="4"/>
    </row>
    <row r="32082" spans="1:1" x14ac:dyDescent="0.2">
      <c r="A32082" s="4"/>
    </row>
    <row r="32083" spans="1:1" x14ac:dyDescent="0.2">
      <c r="A32083" s="4"/>
    </row>
    <row r="32084" spans="1:1" x14ac:dyDescent="0.2">
      <c r="A32084" s="4"/>
    </row>
    <row r="32085" spans="1:1" x14ac:dyDescent="0.2">
      <c r="A32085" s="4"/>
    </row>
    <row r="32086" spans="1:1" x14ac:dyDescent="0.2">
      <c r="A32086" s="4"/>
    </row>
    <row r="32087" spans="1:1" x14ac:dyDescent="0.2">
      <c r="A32087" s="4"/>
    </row>
    <row r="32088" spans="1:1" x14ac:dyDescent="0.2">
      <c r="A32088" s="4"/>
    </row>
    <row r="32089" spans="1:1" x14ac:dyDescent="0.2">
      <c r="A32089" s="4"/>
    </row>
    <row r="32090" spans="1:1" x14ac:dyDescent="0.2">
      <c r="A32090" s="4"/>
    </row>
    <row r="32091" spans="1:1" x14ac:dyDescent="0.2">
      <c r="A32091" s="4"/>
    </row>
    <row r="32092" spans="1:1" x14ac:dyDescent="0.2">
      <c r="A32092" s="4"/>
    </row>
    <row r="32093" spans="1:1" x14ac:dyDescent="0.2">
      <c r="A32093" s="4"/>
    </row>
    <row r="32094" spans="1:1" x14ac:dyDescent="0.2">
      <c r="A32094" s="4"/>
    </row>
    <row r="32095" spans="1:1" x14ac:dyDescent="0.2">
      <c r="A32095" s="4"/>
    </row>
    <row r="32096" spans="1:1" x14ac:dyDescent="0.2">
      <c r="A32096" s="4"/>
    </row>
    <row r="32097" spans="1:1" x14ac:dyDescent="0.2">
      <c r="A32097" s="4"/>
    </row>
    <row r="32098" spans="1:1" x14ac:dyDescent="0.2">
      <c r="A32098" s="4"/>
    </row>
    <row r="32099" spans="1:1" x14ac:dyDescent="0.2">
      <c r="A32099" s="4"/>
    </row>
    <row r="32100" spans="1:1" x14ac:dyDescent="0.2">
      <c r="A32100" s="4"/>
    </row>
    <row r="32101" spans="1:1" x14ac:dyDescent="0.2">
      <c r="A32101" s="4"/>
    </row>
    <row r="32102" spans="1:1" x14ac:dyDescent="0.2">
      <c r="A32102" s="4"/>
    </row>
    <row r="32103" spans="1:1" x14ac:dyDescent="0.2">
      <c r="A32103" s="4"/>
    </row>
    <row r="32104" spans="1:1" x14ac:dyDescent="0.2">
      <c r="A32104" s="4"/>
    </row>
    <row r="32105" spans="1:1" x14ac:dyDescent="0.2">
      <c r="A32105" s="4"/>
    </row>
    <row r="32106" spans="1:1" x14ac:dyDescent="0.2">
      <c r="A32106" s="4"/>
    </row>
    <row r="32107" spans="1:1" x14ac:dyDescent="0.2">
      <c r="A32107" s="4"/>
    </row>
    <row r="32108" spans="1:1" x14ac:dyDescent="0.2">
      <c r="A32108" s="4"/>
    </row>
    <row r="32109" spans="1:1" x14ac:dyDescent="0.2">
      <c r="A32109" s="4"/>
    </row>
    <row r="32110" spans="1:1" x14ac:dyDescent="0.2">
      <c r="A32110" s="4"/>
    </row>
    <row r="32111" spans="1:1" x14ac:dyDescent="0.2">
      <c r="A32111" s="4"/>
    </row>
    <row r="32112" spans="1:1" x14ac:dyDescent="0.2">
      <c r="A32112" s="4"/>
    </row>
    <row r="32113" spans="1:1" x14ac:dyDescent="0.2">
      <c r="A32113" s="4"/>
    </row>
    <row r="32114" spans="1:1" x14ac:dyDescent="0.2">
      <c r="A32114" s="4"/>
    </row>
    <row r="32115" spans="1:1" x14ac:dyDescent="0.2">
      <c r="A32115" s="4"/>
    </row>
    <row r="32116" spans="1:1" x14ac:dyDescent="0.2">
      <c r="A32116" s="4"/>
    </row>
    <row r="32117" spans="1:1" x14ac:dyDescent="0.2">
      <c r="A32117" s="4"/>
    </row>
    <row r="32118" spans="1:1" x14ac:dyDescent="0.2">
      <c r="A32118" s="4"/>
    </row>
    <row r="32119" spans="1:1" x14ac:dyDescent="0.2">
      <c r="A32119" s="4"/>
    </row>
    <row r="32120" spans="1:1" x14ac:dyDescent="0.2">
      <c r="A32120" s="4"/>
    </row>
    <row r="32121" spans="1:1" x14ac:dyDescent="0.2">
      <c r="A32121" s="4"/>
    </row>
    <row r="32122" spans="1:1" x14ac:dyDescent="0.2">
      <c r="A32122" s="4"/>
    </row>
    <row r="32123" spans="1:1" x14ac:dyDescent="0.2">
      <c r="A32123" s="4"/>
    </row>
    <row r="32124" spans="1:1" x14ac:dyDescent="0.2">
      <c r="A32124" s="4"/>
    </row>
    <row r="32125" spans="1:1" x14ac:dyDescent="0.2">
      <c r="A32125" s="4"/>
    </row>
    <row r="32126" spans="1:1" x14ac:dyDescent="0.2">
      <c r="A32126" s="4"/>
    </row>
    <row r="32127" spans="1:1" x14ac:dyDescent="0.2">
      <c r="A32127" s="4"/>
    </row>
    <row r="32128" spans="1:1" x14ac:dyDescent="0.2">
      <c r="A32128" s="4"/>
    </row>
    <row r="32129" spans="1:1" x14ac:dyDescent="0.2">
      <c r="A32129" s="4"/>
    </row>
    <row r="32130" spans="1:1" x14ac:dyDescent="0.2">
      <c r="A32130" s="4"/>
    </row>
    <row r="32131" spans="1:1" x14ac:dyDescent="0.2">
      <c r="A32131" s="4"/>
    </row>
    <row r="32132" spans="1:1" x14ac:dyDescent="0.2">
      <c r="A32132" s="4"/>
    </row>
    <row r="32133" spans="1:1" x14ac:dyDescent="0.2">
      <c r="A32133" s="4"/>
    </row>
    <row r="32134" spans="1:1" x14ac:dyDescent="0.2">
      <c r="A32134" s="4"/>
    </row>
    <row r="32135" spans="1:1" x14ac:dyDescent="0.2">
      <c r="A32135" s="4"/>
    </row>
    <row r="32136" spans="1:1" x14ac:dyDescent="0.2">
      <c r="A32136" s="4"/>
    </row>
    <row r="32137" spans="1:1" x14ac:dyDescent="0.2">
      <c r="A32137" s="4"/>
    </row>
    <row r="32138" spans="1:1" x14ac:dyDescent="0.2">
      <c r="A32138" s="4"/>
    </row>
    <row r="32139" spans="1:1" x14ac:dyDescent="0.2">
      <c r="A32139" s="4"/>
    </row>
    <row r="32140" spans="1:1" x14ac:dyDescent="0.2">
      <c r="A32140" s="4"/>
    </row>
    <row r="32141" spans="1:1" x14ac:dyDescent="0.2">
      <c r="A32141" s="4"/>
    </row>
    <row r="32142" spans="1:1" x14ac:dyDescent="0.2">
      <c r="A32142" s="4"/>
    </row>
    <row r="32143" spans="1:1" x14ac:dyDescent="0.2">
      <c r="A32143" s="4"/>
    </row>
    <row r="32144" spans="1:1" x14ac:dyDescent="0.2">
      <c r="A32144" s="4"/>
    </row>
    <row r="32145" spans="1:1" x14ac:dyDescent="0.2">
      <c r="A32145" s="4"/>
    </row>
    <row r="32146" spans="1:1" x14ac:dyDescent="0.2">
      <c r="A32146" s="4"/>
    </row>
    <row r="32147" spans="1:1" x14ac:dyDescent="0.2">
      <c r="A32147" s="4"/>
    </row>
    <row r="32148" spans="1:1" x14ac:dyDescent="0.2">
      <c r="A32148" s="4"/>
    </row>
    <row r="32149" spans="1:1" x14ac:dyDescent="0.2">
      <c r="A32149" s="4"/>
    </row>
    <row r="32150" spans="1:1" x14ac:dyDescent="0.2">
      <c r="A32150" s="4"/>
    </row>
    <row r="32151" spans="1:1" x14ac:dyDescent="0.2">
      <c r="A32151" s="4"/>
    </row>
    <row r="32152" spans="1:1" x14ac:dyDescent="0.2">
      <c r="A32152" s="4"/>
    </row>
    <row r="32153" spans="1:1" x14ac:dyDescent="0.2">
      <c r="A32153" s="4"/>
    </row>
    <row r="32154" spans="1:1" x14ac:dyDescent="0.2">
      <c r="A32154" s="4"/>
    </row>
    <row r="32155" spans="1:1" x14ac:dyDescent="0.2">
      <c r="A32155" s="4"/>
    </row>
    <row r="32156" spans="1:1" x14ac:dyDescent="0.2">
      <c r="A32156" s="4"/>
    </row>
    <row r="32157" spans="1:1" x14ac:dyDescent="0.2">
      <c r="A32157" s="4"/>
    </row>
    <row r="32158" spans="1:1" x14ac:dyDescent="0.2">
      <c r="A32158" s="4"/>
    </row>
    <row r="32159" spans="1:1" x14ac:dyDescent="0.2">
      <c r="A32159" s="4"/>
    </row>
    <row r="32160" spans="1:1" x14ac:dyDescent="0.2">
      <c r="A32160" s="4"/>
    </row>
    <row r="32161" spans="1:1" x14ac:dyDescent="0.2">
      <c r="A32161" s="4"/>
    </row>
    <row r="32162" spans="1:1" x14ac:dyDescent="0.2">
      <c r="A32162" s="4"/>
    </row>
    <row r="32163" spans="1:1" x14ac:dyDescent="0.2">
      <c r="A32163" s="4"/>
    </row>
    <row r="32164" spans="1:1" x14ac:dyDescent="0.2">
      <c r="A32164" s="4"/>
    </row>
    <row r="32165" spans="1:1" x14ac:dyDescent="0.2">
      <c r="A32165" s="4"/>
    </row>
    <row r="32166" spans="1:1" x14ac:dyDescent="0.2">
      <c r="A32166" s="4"/>
    </row>
    <row r="32167" spans="1:1" x14ac:dyDescent="0.2">
      <c r="A32167" s="4"/>
    </row>
    <row r="32168" spans="1:1" x14ac:dyDescent="0.2">
      <c r="A32168" s="4"/>
    </row>
    <row r="32169" spans="1:1" x14ac:dyDescent="0.2">
      <c r="A32169" s="4"/>
    </row>
    <row r="32170" spans="1:1" x14ac:dyDescent="0.2">
      <c r="A32170" s="4"/>
    </row>
    <row r="32171" spans="1:1" x14ac:dyDescent="0.2">
      <c r="A32171" s="4"/>
    </row>
    <row r="32172" spans="1:1" x14ac:dyDescent="0.2">
      <c r="A32172" s="4"/>
    </row>
    <row r="32173" spans="1:1" x14ac:dyDescent="0.2">
      <c r="A32173" s="4"/>
    </row>
    <row r="32174" spans="1:1" x14ac:dyDescent="0.2">
      <c r="A32174" s="4"/>
    </row>
    <row r="32175" spans="1:1" x14ac:dyDescent="0.2">
      <c r="A32175" s="4"/>
    </row>
    <row r="32176" spans="1:1" x14ac:dyDescent="0.2">
      <c r="A32176" s="4"/>
    </row>
    <row r="32177" spans="1:1" x14ac:dyDescent="0.2">
      <c r="A32177" s="4"/>
    </row>
    <row r="32178" spans="1:1" x14ac:dyDescent="0.2">
      <c r="A32178" s="4"/>
    </row>
    <row r="32179" spans="1:1" x14ac:dyDescent="0.2">
      <c r="A32179" s="4"/>
    </row>
    <row r="32180" spans="1:1" x14ac:dyDescent="0.2">
      <c r="A32180" s="4"/>
    </row>
    <row r="32181" spans="1:1" x14ac:dyDescent="0.2">
      <c r="A32181" s="4"/>
    </row>
    <row r="32182" spans="1:1" x14ac:dyDescent="0.2">
      <c r="A32182" s="4"/>
    </row>
    <row r="32183" spans="1:1" x14ac:dyDescent="0.2">
      <c r="A32183" s="4"/>
    </row>
    <row r="32184" spans="1:1" x14ac:dyDescent="0.2">
      <c r="A32184" s="4"/>
    </row>
    <row r="32185" spans="1:1" x14ac:dyDescent="0.2">
      <c r="A32185" s="4"/>
    </row>
    <row r="32186" spans="1:1" x14ac:dyDescent="0.2">
      <c r="A32186" s="4"/>
    </row>
    <row r="32187" spans="1:1" x14ac:dyDescent="0.2">
      <c r="A32187" s="4"/>
    </row>
    <row r="32188" spans="1:1" x14ac:dyDescent="0.2">
      <c r="A32188" s="4"/>
    </row>
    <row r="32189" spans="1:1" x14ac:dyDescent="0.2">
      <c r="A32189" s="4"/>
    </row>
    <row r="32190" spans="1:1" x14ac:dyDescent="0.2">
      <c r="A32190" s="4"/>
    </row>
    <row r="32191" spans="1:1" x14ac:dyDescent="0.2">
      <c r="A32191" s="4"/>
    </row>
    <row r="32192" spans="1:1" x14ac:dyDescent="0.2">
      <c r="A32192" s="4"/>
    </row>
    <row r="32193" spans="1:1" x14ac:dyDescent="0.2">
      <c r="A32193" s="4"/>
    </row>
    <row r="32194" spans="1:1" x14ac:dyDescent="0.2">
      <c r="A32194" s="4"/>
    </row>
    <row r="32195" spans="1:1" x14ac:dyDescent="0.2">
      <c r="A32195" s="4"/>
    </row>
    <row r="32196" spans="1:1" x14ac:dyDescent="0.2">
      <c r="A32196" s="4"/>
    </row>
    <row r="32197" spans="1:1" x14ac:dyDescent="0.2">
      <c r="A32197" s="4"/>
    </row>
    <row r="32198" spans="1:1" x14ac:dyDescent="0.2">
      <c r="A32198" s="4"/>
    </row>
    <row r="32199" spans="1:1" x14ac:dyDescent="0.2">
      <c r="A32199" s="4"/>
    </row>
    <row r="32200" spans="1:1" x14ac:dyDescent="0.2">
      <c r="A32200" s="4"/>
    </row>
    <row r="32201" spans="1:1" x14ac:dyDescent="0.2">
      <c r="A32201" s="4"/>
    </row>
    <row r="32202" spans="1:1" x14ac:dyDescent="0.2">
      <c r="A32202" s="4"/>
    </row>
    <row r="32203" spans="1:1" x14ac:dyDescent="0.2">
      <c r="A32203" s="4"/>
    </row>
    <row r="32204" spans="1:1" x14ac:dyDescent="0.2">
      <c r="A32204" s="4"/>
    </row>
    <row r="32205" spans="1:1" x14ac:dyDescent="0.2">
      <c r="A32205" s="4"/>
    </row>
    <row r="32206" spans="1:1" x14ac:dyDescent="0.2">
      <c r="A32206" s="4"/>
    </row>
    <row r="32207" spans="1:1" x14ac:dyDescent="0.2">
      <c r="A32207" s="4"/>
    </row>
    <row r="32208" spans="1:1" x14ac:dyDescent="0.2">
      <c r="A32208" s="4"/>
    </row>
    <row r="32209" spans="1:1" x14ac:dyDescent="0.2">
      <c r="A32209" s="4"/>
    </row>
    <row r="32210" spans="1:1" x14ac:dyDescent="0.2">
      <c r="A32210" s="4"/>
    </row>
    <row r="32211" spans="1:1" x14ac:dyDescent="0.2">
      <c r="A32211" s="4"/>
    </row>
    <row r="32212" spans="1:1" x14ac:dyDescent="0.2">
      <c r="A32212" s="4"/>
    </row>
    <row r="32213" spans="1:1" x14ac:dyDescent="0.2">
      <c r="A32213" s="4"/>
    </row>
    <row r="32214" spans="1:1" x14ac:dyDescent="0.2">
      <c r="A32214" s="4"/>
    </row>
    <row r="32215" spans="1:1" x14ac:dyDescent="0.2">
      <c r="A32215" s="4"/>
    </row>
    <row r="32216" spans="1:1" x14ac:dyDescent="0.2">
      <c r="A32216" s="4"/>
    </row>
    <row r="32217" spans="1:1" x14ac:dyDescent="0.2">
      <c r="A32217" s="4"/>
    </row>
    <row r="32218" spans="1:1" x14ac:dyDescent="0.2">
      <c r="A32218" s="4"/>
    </row>
    <row r="32219" spans="1:1" x14ac:dyDescent="0.2">
      <c r="A32219" s="4"/>
    </row>
    <row r="32220" spans="1:1" x14ac:dyDescent="0.2">
      <c r="A32220" s="4"/>
    </row>
    <row r="32221" spans="1:1" x14ac:dyDescent="0.2">
      <c r="A32221" s="4"/>
    </row>
    <row r="32222" spans="1:1" x14ac:dyDescent="0.2">
      <c r="A32222" s="4"/>
    </row>
    <row r="32223" spans="1:1" x14ac:dyDescent="0.2">
      <c r="A32223" s="4"/>
    </row>
    <row r="32224" spans="1:1" x14ac:dyDescent="0.2">
      <c r="A32224" s="4"/>
    </row>
    <row r="32225" spans="1:1" x14ac:dyDescent="0.2">
      <c r="A32225" s="4"/>
    </row>
    <row r="32226" spans="1:1" x14ac:dyDescent="0.2">
      <c r="A32226" s="4"/>
    </row>
    <row r="32227" spans="1:1" x14ac:dyDescent="0.2">
      <c r="A32227" s="4"/>
    </row>
    <row r="32228" spans="1:1" x14ac:dyDescent="0.2">
      <c r="A32228" s="4"/>
    </row>
    <row r="32229" spans="1:1" x14ac:dyDescent="0.2">
      <c r="A32229" s="4"/>
    </row>
    <row r="32230" spans="1:1" x14ac:dyDescent="0.2">
      <c r="A32230" s="4"/>
    </row>
    <row r="32231" spans="1:1" x14ac:dyDescent="0.2">
      <c r="A32231" s="4"/>
    </row>
    <row r="32232" spans="1:1" x14ac:dyDescent="0.2">
      <c r="A32232" s="4"/>
    </row>
    <row r="32233" spans="1:1" x14ac:dyDescent="0.2">
      <c r="A32233" s="4"/>
    </row>
    <row r="32234" spans="1:1" x14ac:dyDescent="0.2">
      <c r="A32234" s="4"/>
    </row>
    <row r="32235" spans="1:1" x14ac:dyDescent="0.2">
      <c r="A32235" s="4"/>
    </row>
    <row r="32236" spans="1:1" x14ac:dyDescent="0.2">
      <c r="A32236" s="4"/>
    </row>
    <row r="32237" spans="1:1" x14ac:dyDescent="0.2">
      <c r="A32237" s="4"/>
    </row>
    <row r="32238" spans="1:1" x14ac:dyDescent="0.2">
      <c r="A32238" s="4"/>
    </row>
    <row r="32239" spans="1:1" x14ac:dyDescent="0.2">
      <c r="A32239" s="4"/>
    </row>
    <row r="32240" spans="1:1" x14ac:dyDescent="0.2">
      <c r="A32240" s="4"/>
    </row>
    <row r="32241" spans="1:1" x14ac:dyDescent="0.2">
      <c r="A32241" s="4"/>
    </row>
    <row r="32242" spans="1:1" x14ac:dyDescent="0.2">
      <c r="A32242" s="4"/>
    </row>
    <row r="32243" spans="1:1" x14ac:dyDescent="0.2">
      <c r="A32243" s="4"/>
    </row>
    <row r="32244" spans="1:1" x14ac:dyDescent="0.2">
      <c r="A32244" s="4"/>
    </row>
    <row r="32245" spans="1:1" x14ac:dyDescent="0.2">
      <c r="A32245" s="4"/>
    </row>
    <row r="32246" spans="1:1" x14ac:dyDescent="0.2">
      <c r="A32246" s="4"/>
    </row>
    <row r="32247" spans="1:1" x14ac:dyDescent="0.2">
      <c r="A32247" s="4"/>
    </row>
    <row r="32248" spans="1:1" x14ac:dyDescent="0.2">
      <c r="A32248" s="4"/>
    </row>
    <row r="32249" spans="1:1" x14ac:dyDescent="0.2">
      <c r="A32249" s="4"/>
    </row>
    <row r="32250" spans="1:1" x14ac:dyDescent="0.2">
      <c r="A32250" s="4"/>
    </row>
    <row r="32251" spans="1:1" x14ac:dyDescent="0.2">
      <c r="A32251" s="4"/>
    </row>
    <row r="32252" spans="1:1" x14ac:dyDescent="0.2">
      <c r="A32252" s="4"/>
    </row>
    <row r="32253" spans="1:1" x14ac:dyDescent="0.2">
      <c r="A32253" s="4"/>
    </row>
    <row r="32254" spans="1:1" x14ac:dyDescent="0.2">
      <c r="A32254" s="4"/>
    </row>
    <row r="32255" spans="1:1" x14ac:dyDescent="0.2">
      <c r="A32255" s="4"/>
    </row>
    <row r="32256" spans="1:1" x14ac:dyDescent="0.2">
      <c r="A32256" s="4"/>
    </row>
    <row r="32257" spans="1:1" x14ac:dyDescent="0.2">
      <c r="A32257" s="4"/>
    </row>
    <row r="32258" spans="1:1" x14ac:dyDescent="0.2">
      <c r="A32258" s="4"/>
    </row>
    <row r="32259" spans="1:1" x14ac:dyDescent="0.2">
      <c r="A32259" s="4"/>
    </row>
    <row r="32260" spans="1:1" x14ac:dyDescent="0.2">
      <c r="A32260" s="4"/>
    </row>
    <row r="32261" spans="1:1" x14ac:dyDescent="0.2">
      <c r="A32261" s="4"/>
    </row>
    <row r="32262" spans="1:1" x14ac:dyDescent="0.2">
      <c r="A32262" s="4"/>
    </row>
    <row r="32263" spans="1:1" x14ac:dyDescent="0.2">
      <c r="A32263" s="4"/>
    </row>
    <row r="32264" spans="1:1" x14ac:dyDescent="0.2">
      <c r="A32264" s="4"/>
    </row>
    <row r="32265" spans="1:1" x14ac:dyDescent="0.2">
      <c r="A32265" s="4"/>
    </row>
    <row r="32266" spans="1:1" x14ac:dyDescent="0.2">
      <c r="A32266" s="4"/>
    </row>
    <row r="32267" spans="1:1" x14ac:dyDescent="0.2">
      <c r="A32267" s="4"/>
    </row>
    <row r="32268" spans="1:1" x14ac:dyDescent="0.2">
      <c r="A32268" s="4"/>
    </row>
    <row r="32269" spans="1:1" x14ac:dyDescent="0.2">
      <c r="A32269" s="4"/>
    </row>
    <row r="32270" spans="1:1" x14ac:dyDescent="0.2">
      <c r="A32270" s="4"/>
    </row>
    <row r="32271" spans="1:1" x14ac:dyDescent="0.2">
      <c r="A32271" s="4"/>
    </row>
    <row r="32272" spans="1:1" x14ac:dyDescent="0.2">
      <c r="A32272" s="4"/>
    </row>
    <row r="32273" spans="1:1" x14ac:dyDescent="0.2">
      <c r="A32273" s="4"/>
    </row>
    <row r="32274" spans="1:1" x14ac:dyDescent="0.2">
      <c r="A32274" s="4"/>
    </row>
    <row r="32275" spans="1:1" x14ac:dyDescent="0.2">
      <c r="A32275" s="4"/>
    </row>
    <row r="32276" spans="1:1" x14ac:dyDescent="0.2">
      <c r="A32276" s="4"/>
    </row>
    <row r="32277" spans="1:1" x14ac:dyDescent="0.2">
      <c r="A32277" s="4"/>
    </row>
    <row r="32278" spans="1:1" x14ac:dyDescent="0.2">
      <c r="A32278" s="4"/>
    </row>
    <row r="32279" spans="1:1" x14ac:dyDescent="0.2">
      <c r="A32279" s="4"/>
    </row>
    <row r="32280" spans="1:1" x14ac:dyDescent="0.2">
      <c r="A32280" s="4"/>
    </row>
    <row r="32281" spans="1:1" x14ac:dyDescent="0.2">
      <c r="A32281" s="4"/>
    </row>
    <row r="32282" spans="1:1" x14ac:dyDescent="0.2">
      <c r="A32282" s="4"/>
    </row>
    <row r="32283" spans="1:1" x14ac:dyDescent="0.2">
      <c r="A32283" s="4"/>
    </row>
    <row r="32284" spans="1:1" x14ac:dyDescent="0.2">
      <c r="A32284" s="4"/>
    </row>
    <row r="32285" spans="1:1" x14ac:dyDescent="0.2">
      <c r="A32285" s="4"/>
    </row>
    <row r="32286" spans="1:1" x14ac:dyDescent="0.2">
      <c r="A32286" s="4"/>
    </row>
    <row r="32287" spans="1:1" x14ac:dyDescent="0.2">
      <c r="A32287" s="4"/>
    </row>
    <row r="32288" spans="1:1" x14ac:dyDescent="0.2">
      <c r="A32288" s="4"/>
    </row>
    <row r="32289" spans="1:1" x14ac:dyDescent="0.2">
      <c r="A32289" s="4"/>
    </row>
    <row r="32290" spans="1:1" x14ac:dyDescent="0.2">
      <c r="A32290" s="4"/>
    </row>
    <row r="32291" spans="1:1" x14ac:dyDescent="0.2">
      <c r="A32291" s="4"/>
    </row>
    <row r="32292" spans="1:1" x14ac:dyDescent="0.2">
      <c r="A32292" s="4"/>
    </row>
    <row r="32293" spans="1:1" x14ac:dyDescent="0.2">
      <c r="A32293" s="4"/>
    </row>
    <row r="32294" spans="1:1" x14ac:dyDescent="0.2">
      <c r="A32294" s="4"/>
    </row>
    <row r="32295" spans="1:1" x14ac:dyDescent="0.2">
      <c r="A32295" s="4"/>
    </row>
    <row r="32296" spans="1:1" x14ac:dyDescent="0.2">
      <c r="A32296" s="4"/>
    </row>
    <row r="32297" spans="1:1" x14ac:dyDescent="0.2">
      <c r="A32297" s="4"/>
    </row>
    <row r="32298" spans="1:1" x14ac:dyDescent="0.2">
      <c r="A32298" s="4"/>
    </row>
    <row r="32299" spans="1:1" x14ac:dyDescent="0.2">
      <c r="A32299" s="4"/>
    </row>
    <row r="32300" spans="1:1" x14ac:dyDescent="0.2">
      <c r="A32300" s="4"/>
    </row>
    <row r="32301" spans="1:1" x14ac:dyDescent="0.2">
      <c r="A32301" s="4"/>
    </row>
    <row r="32302" spans="1:1" x14ac:dyDescent="0.2">
      <c r="A32302" s="4"/>
    </row>
    <row r="32303" spans="1:1" x14ac:dyDescent="0.2">
      <c r="A32303" s="4"/>
    </row>
    <row r="32304" spans="1:1" x14ac:dyDescent="0.2">
      <c r="A32304" s="4"/>
    </row>
    <row r="32305" spans="1:1" x14ac:dyDescent="0.2">
      <c r="A32305" s="4"/>
    </row>
    <row r="32306" spans="1:1" x14ac:dyDescent="0.2">
      <c r="A32306" s="4"/>
    </row>
    <row r="32307" spans="1:1" x14ac:dyDescent="0.2">
      <c r="A32307" s="4"/>
    </row>
    <row r="32308" spans="1:1" x14ac:dyDescent="0.2">
      <c r="A32308" s="4"/>
    </row>
    <row r="32309" spans="1:1" x14ac:dyDescent="0.2">
      <c r="A32309" s="4"/>
    </row>
    <row r="32310" spans="1:1" x14ac:dyDescent="0.2">
      <c r="A32310" s="4"/>
    </row>
    <row r="32311" spans="1:1" x14ac:dyDescent="0.2">
      <c r="A32311" s="4"/>
    </row>
    <row r="32312" spans="1:1" x14ac:dyDescent="0.2">
      <c r="A32312" s="4"/>
    </row>
    <row r="32313" spans="1:1" x14ac:dyDescent="0.2">
      <c r="A32313" s="4"/>
    </row>
    <row r="32314" spans="1:1" x14ac:dyDescent="0.2">
      <c r="A32314" s="4"/>
    </row>
    <row r="32315" spans="1:1" x14ac:dyDescent="0.2">
      <c r="A32315" s="4"/>
    </row>
    <row r="32316" spans="1:1" x14ac:dyDescent="0.2">
      <c r="A32316" s="4"/>
    </row>
    <row r="32317" spans="1:1" x14ac:dyDescent="0.2">
      <c r="A32317" s="4"/>
    </row>
    <row r="32318" spans="1:1" x14ac:dyDescent="0.2">
      <c r="A32318" s="4"/>
    </row>
    <row r="32319" spans="1:1" x14ac:dyDescent="0.2">
      <c r="A32319" s="4"/>
    </row>
    <row r="32320" spans="1:1" x14ac:dyDescent="0.2">
      <c r="A32320" s="4"/>
    </row>
    <row r="32321" spans="1:1" x14ac:dyDescent="0.2">
      <c r="A32321" s="4"/>
    </row>
    <row r="32322" spans="1:1" x14ac:dyDescent="0.2">
      <c r="A32322" s="4"/>
    </row>
    <row r="32323" spans="1:1" x14ac:dyDescent="0.2">
      <c r="A32323" s="4"/>
    </row>
    <row r="32324" spans="1:1" x14ac:dyDescent="0.2">
      <c r="A32324" s="4"/>
    </row>
    <row r="32325" spans="1:1" x14ac:dyDescent="0.2">
      <c r="A32325" s="4"/>
    </row>
    <row r="32326" spans="1:1" x14ac:dyDescent="0.2">
      <c r="A32326" s="4"/>
    </row>
    <row r="32327" spans="1:1" x14ac:dyDescent="0.2">
      <c r="A32327" s="4"/>
    </row>
    <row r="32328" spans="1:1" x14ac:dyDescent="0.2">
      <c r="A32328" s="4"/>
    </row>
    <row r="32329" spans="1:1" x14ac:dyDescent="0.2">
      <c r="A32329" s="4"/>
    </row>
    <row r="32330" spans="1:1" x14ac:dyDescent="0.2">
      <c r="A32330" s="4"/>
    </row>
    <row r="32331" spans="1:1" x14ac:dyDescent="0.2">
      <c r="A32331" s="4"/>
    </row>
    <row r="32332" spans="1:1" x14ac:dyDescent="0.2">
      <c r="A32332" s="4"/>
    </row>
    <row r="32333" spans="1:1" x14ac:dyDescent="0.2">
      <c r="A32333" s="4"/>
    </row>
    <row r="32334" spans="1:1" x14ac:dyDescent="0.2">
      <c r="A32334" s="4"/>
    </row>
    <row r="32335" spans="1:1" x14ac:dyDescent="0.2">
      <c r="A32335" s="4"/>
    </row>
    <row r="32336" spans="1:1" x14ac:dyDescent="0.2">
      <c r="A32336" s="4"/>
    </row>
    <row r="32337" spans="1:1" x14ac:dyDescent="0.2">
      <c r="A32337" s="4"/>
    </row>
    <row r="32338" spans="1:1" x14ac:dyDescent="0.2">
      <c r="A32338" s="4"/>
    </row>
    <row r="32339" spans="1:1" x14ac:dyDescent="0.2">
      <c r="A32339" s="4"/>
    </row>
    <row r="32340" spans="1:1" x14ac:dyDescent="0.2">
      <c r="A32340" s="4"/>
    </row>
    <row r="32341" spans="1:1" x14ac:dyDescent="0.2">
      <c r="A32341" s="4"/>
    </row>
    <row r="32342" spans="1:1" x14ac:dyDescent="0.2">
      <c r="A32342" s="4"/>
    </row>
    <row r="32343" spans="1:1" x14ac:dyDescent="0.2">
      <c r="A32343" s="4"/>
    </row>
    <row r="32344" spans="1:1" x14ac:dyDescent="0.2">
      <c r="A32344" s="4"/>
    </row>
    <row r="32345" spans="1:1" x14ac:dyDescent="0.2">
      <c r="A32345" s="4"/>
    </row>
    <row r="32346" spans="1:1" x14ac:dyDescent="0.2">
      <c r="A32346" s="4"/>
    </row>
    <row r="32347" spans="1:1" x14ac:dyDescent="0.2">
      <c r="A32347" s="4"/>
    </row>
    <row r="32348" spans="1:1" x14ac:dyDescent="0.2">
      <c r="A32348" s="4"/>
    </row>
    <row r="32349" spans="1:1" x14ac:dyDescent="0.2">
      <c r="A32349" s="4"/>
    </row>
    <row r="32350" spans="1:1" x14ac:dyDescent="0.2">
      <c r="A32350" s="4"/>
    </row>
    <row r="32351" spans="1:1" x14ac:dyDescent="0.2">
      <c r="A32351" s="4"/>
    </row>
    <row r="32352" spans="1:1" x14ac:dyDescent="0.2">
      <c r="A32352" s="4"/>
    </row>
    <row r="32353" spans="1:1" x14ac:dyDescent="0.2">
      <c r="A32353" s="4"/>
    </row>
    <row r="32354" spans="1:1" x14ac:dyDescent="0.2">
      <c r="A32354" s="4"/>
    </row>
    <row r="32355" spans="1:1" x14ac:dyDescent="0.2">
      <c r="A32355" s="4"/>
    </row>
    <row r="32356" spans="1:1" x14ac:dyDescent="0.2">
      <c r="A32356" s="4"/>
    </row>
    <row r="32357" spans="1:1" x14ac:dyDescent="0.2">
      <c r="A32357" s="4"/>
    </row>
    <row r="32358" spans="1:1" x14ac:dyDescent="0.2">
      <c r="A32358" s="4"/>
    </row>
    <row r="32359" spans="1:1" x14ac:dyDescent="0.2">
      <c r="A32359" s="4"/>
    </row>
    <row r="32360" spans="1:1" x14ac:dyDescent="0.2">
      <c r="A32360" s="4"/>
    </row>
    <row r="32361" spans="1:1" x14ac:dyDescent="0.2">
      <c r="A32361" s="4"/>
    </row>
    <row r="32362" spans="1:1" x14ac:dyDescent="0.2">
      <c r="A32362" s="4"/>
    </row>
    <row r="32363" spans="1:1" x14ac:dyDescent="0.2">
      <c r="A32363" s="4"/>
    </row>
    <row r="32364" spans="1:1" x14ac:dyDescent="0.2">
      <c r="A32364" s="4"/>
    </row>
    <row r="32365" spans="1:1" x14ac:dyDescent="0.2">
      <c r="A32365" s="4"/>
    </row>
    <row r="32366" spans="1:1" x14ac:dyDescent="0.2">
      <c r="A32366" s="4"/>
    </row>
    <row r="32367" spans="1:1" x14ac:dyDescent="0.2">
      <c r="A32367" s="4"/>
    </row>
    <row r="32368" spans="1:1" x14ac:dyDescent="0.2">
      <c r="A32368" s="4"/>
    </row>
    <row r="32369" spans="1:1" x14ac:dyDescent="0.2">
      <c r="A32369" s="4"/>
    </row>
    <row r="32370" spans="1:1" x14ac:dyDescent="0.2">
      <c r="A32370" s="4"/>
    </row>
    <row r="32371" spans="1:1" x14ac:dyDescent="0.2">
      <c r="A32371" s="4"/>
    </row>
    <row r="32372" spans="1:1" x14ac:dyDescent="0.2">
      <c r="A32372" s="4"/>
    </row>
    <row r="32373" spans="1:1" x14ac:dyDescent="0.2">
      <c r="A32373" s="4"/>
    </row>
    <row r="32374" spans="1:1" x14ac:dyDescent="0.2">
      <c r="A32374" s="4"/>
    </row>
    <row r="32375" spans="1:1" x14ac:dyDescent="0.2">
      <c r="A32375" s="4"/>
    </row>
    <row r="32376" spans="1:1" x14ac:dyDescent="0.2">
      <c r="A32376" s="4"/>
    </row>
    <row r="32377" spans="1:1" x14ac:dyDescent="0.2">
      <c r="A32377" s="4"/>
    </row>
    <row r="32378" spans="1:1" x14ac:dyDescent="0.2">
      <c r="A32378" s="4"/>
    </row>
    <row r="32379" spans="1:1" x14ac:dyDescent="0.2">
      <c r="A32379" s="4"/>
    </row>
    <row r="32380" spans="1:1" x14ac:dyDescent="0.2">
      <c r="A32380" s="4"/>
    </row>
    <row r="32381" spans="1:1" x14ac:dyDescent="0.2">
      <c r="A32381" s="4"/>
    </row>
    <row r="32382" spans="1:1" x14ac:dyDescent="0.2">
      <c r="A32382" s="4"/>
    </row>
    <row r="32383" spans="1:1" x14ac:dyDescent="0.2">
      <c r="A32383" s="4"/>
    </row>
    <row r="32384" spans="1:1" x14ac:dyDescent="0.2">
      <c r="A32384" s="4"/>
    </row>
    <row r="32385" spans="1:1" x14ac:dyDescent="0.2">
      <c r="A32385" s="4"/>
    </row>
    <row r="32386" spans="1:1" x14ac:dyDescent="0.2">
      <c r="A32386" s="4"/>
    </row>
    <row r="32387" spans="1:1" x14ac:dyDescent="0.2">
      <c r="A32387" s="4"/>
    </row>
    <row r="32388" spans="1:1" x14ac:dyDescent="0.2">
      <c r="A32388" s="4"/>
    </row>
    <row r="32389" spans="1:1" x14ac:dyDescent="0.2">
      <c r="A32389" s="4"/>
    </row>
    <row r="32390" spans="1:1" x14ac:dyDescent="0.2">
      <c r="A32390" s="4"/>
    </row>
    <row r="32391" spans="1:1" x14ac:dyDescent="0.2">
      <c r="A32391" s="4"/>
    </row>
    <row r="32392" spans="1:1" x14ac:dyDescent="0.2">
      <c r="A32392" s="4"/>
    </row>
    <row r="32393" spans="1:1" x14ac:dyDescent="0.2">
      <c r="A32393" s="4"/>
    </row>
    <row r="32394" spans="1:1" x14ac:dyDescent="0.2">
      <c r="A32394" s="4"/>
    </row>
    <row r="32395" spans="1:1" x14ac:dyDescent="0.2">
      <c r="A32395" s="4"/>
    </row>
    <row r="32396" spans="1:1" x14ac:dyDescent="0.2">
      <c r="A32396" s="4"/>
    </row>
    <row r="32397" spans="1:1" x14ac:dyDescent="0.2">
      <c r="A32397" s="4"/>
    </row>
    <row r="32398" spans="1:1" x14ac:dyDescent="0.2">
      <c r="A32398" s="4"/>
    </row>
    <row r="32399" spans="1:1" x14ac:dyDescent="0.2">
      <c r="A32399" s="4"/>
    </row>
    <row r="32400" spans="1:1" x14ac:dyDescent="0.2">
      <c r="A32400" s="4"/>
    </row>
    <row r="32401" spans="1:1" x14ac:dyDescent="0.2">
      <c r="A32401" s="4"/>
    </row>
    <row r="32402" spans="1:1" x14ac:dyDescent="0.2">
      <c r="A32402" s="4"/>
    </row>
    <row r="32403" spans="1:1" x14ac:dyDescent="0.2">
      <c r="A32403" s="4"/>
    </row>
    <row r="32404" spans="1:1" x14ac:dyDescent="0.2">
      <c r="A32404" s="4"/>
    </row>
    <row r="32405" spans="1:1" x14ac:dyDescent="0.2">
      <c r="A32405" s="4"/>
    </row>
    <row r="32406" spans="1:1" x14ac:dyDescent="0.2">
      <c r="A32406" s="4"/>
    </row>
    <row r="32407" spans="1:1" x14ac:dyDescent="0.2">
      <c r="A32407" s="4"/>
    </row>
    <row r="32408" spans="1:1" x14ac:dyDescent="0.2">
      <c r="A32408" s="4"/>
    </row>
    <row r="32409" spans="1:1" x14ac:dyDescent="0.2">
      <c r="A32409" s="4"/>
    </row>
    <row r="32410" spans="1:1" x14ac:dyDescent="0.2">
      <c r="A32410" s="4"/>
    </row>
    <row r="32411" spans="1:1" x14ac:dyDescent="0.2">
      <c r="A32411" s="4"/>
    </row>
    <row r="32412" spans="1:1" x14ac:dyDescent="0.2">
      <c r="A32412" s="4"/>
    </row>
    <row r="32413" spans="1:1" x14ac:dyDescent="0.2">
      <c r="A32413" s="4"/>
    </row>
    <row r="32414" spans="1:1" x14ac:dyDescent="0.2">
      <c r="A32414" s="4"/>
    </row>
    <row r="32415" spans="1:1" x14ac:dyDescent="0.2">
      <c r="A32415" s="4"/>
    </row>
    <row r="32416" spans="1:1" x14ac:dyDescent="0.2">
      <c r="A32416" s="4"/>
    </row>
    <row r="32417" spans="1:1" x14ac:dyDescent="0.2">
      <c r="A32417" s="4"/>
    </row>
    <row r="32418" spans="1:1" x14ac:dyDescent="0.2">
      <c r="A32418" s="4"/>
    </row>
    <row r="32419" spans="1:1" x14ac:dyDescent="0.2">
      <c r="A32419" s="4"/>
    </row>
    <row r="32420" spans="1:1" x14ac:dyDescent="0.2">
      <c r="A32420" s="4"/>
    </row>
    <row r="32421" spans="1:1" x14ac:dyDescent="0.2">
      <c r="A32421" s="4"/>
    </row>
    <row r="32422" spans="1:1" x14ac:dyDescent="0.2">
      <c r="A32422" s="4"/>
    </row>
    <row r="32423" spans="1:1" x14ac:dyDescent="0.2">
      <c r="A32423" s="4"/>
    </row>
    <row r="32424" spans="1:1" x14ac:dyDescent="0.2">
      <c r="A32424" s="4"/>
    </row>
    <row r="32425" spans="1:1" x14ac:dyDescent="0.2">
      <c r="A32425" s="4"/>
    </row>
    <row r="32426" spans="1:1" x14ac:dyDescent="0.2">
      <c r="A32426" s="4"/>
    </row>
    <row r="32427" spans="1:1" x14ac:dyDescent="0.2">
      <c r="A32427" s="4"/>
    </row>
    <row r="32428" spans="1:1" x14ac:dyDescent="0.2">
      <c r="A32428" s="4"/>
    </row>
    <row r="32429" spans="1:1" x14ac:dyDescent="0.2">
      <c r="A32429" s="4"/>
    </row>
    <row r="32430" spans="1:1" x14ac:dyDescent="0.2">
      <c r="A32430" s="4"/>
    </row>
    <row r="32431" spans="1:1" x14ac:dyDescent="0.2">
      <c r="A32431" s="4"/>
    </row>
    <row r="32432" spans="1:1" x14ac:dyDescent="0.2">
      <c r="A32432" s="4"/>
    </row>
    <row r="32433" spans="1:1" x14ac:dyDescent="0.2">
      <c r="A32433" s="4"/>
    </row>
    <row r="32434" spans="1:1" x14ac:dyDescent="0.2">
      <c r="A32434" s="4"/>
    </row>
    <row r="32435" spans="1:1" x14ac:dyDescent="0.2">
      <c r="A32435" s="4"/>
    </row>
    <row r="32436" spans="1:1" x14ac:dyDescent="0.2">
      <c r="A32436" s="4"/>
    </row>
    <row r="32437" spans="1:1" x14ac:dyDescent="0.2">
      <c r="A32437" s="4"/>
    </row>
    <row r="32438" spans="1:1" x14ac:dyDescent="0.2">
      <c r="A32438" s="4"/>
    </row>
    <row r="32439" spans="1:1" x14ac:dyDescent="0.2">
      <c r="A32439" s="4"/>
    </row>
    <row r="32440" spans="1:1" x14ac:dyDescent="0.2">
      <c r="A32440" s="4"/>
    </row>
    <row r="32441" spans="1:1" x14ac:dyDescent="0.2">
      <c r="A32441" s="4"/>
    </row>
    <row r="32442" spans="1:1" x14ac:dyDescent="0.2">
      <c r="A32442" s="4"/>
    </row>
    <row r="32443" spans="1:1" x14ac:dyDescent="0.2">
      <c r="A32443" s="4"/>
    </row>
    <row r="32444" spans="1:1" x14ac:dyDescent="0.2">
      <c r="A32444" s="4"/>
    </row>
    <row r="32445" spans="1:1" x14ac:dyDescent="0.2">
      <c r="A32445" s="4"/>
    </row>
    <row r="32446" spans="1:1" x14ac:dyDescent="0.2">
      <c r="A32446" s="4"/>
    </row>
    <row r="32447" spans="1:1" x14ac:dyDescent="0.2">
      <c r="A32447" s="4"/>
    </row>
    <row r="32448" spans="1:1" x14ac:dyDescent="0.2">
      <c r="A32448" s="4"/>
    </row>
    <row r="32449" spans="1:1" x14ac:dyDescent="0.2">
      <c r="A32449" s="4"/>
    </row>
    <row r="32450" spans="1:1" x14ac:dyDescent="0.2">
      <c r="A32450" s="4"/>
    </row>
    <row r="32451" spans="1:1" x14ac:dyDescent="0.2">
      <c r="A32451" s="4"/>
    </row>
    <row r="32452" spans="1:1" x14ac:dyDescent="0.2">
      <c r="A32452" s="4"/>
    </row>
    <row r="32453" spans="1:1" x14ac:dyDescent="0.2">
      <c r="A32453" s="4"/>
    </row>
    <row r="32454" spans="1:1" x14ac:dyDescent="0.2">
      <c r="A32454" s="4"/>
    </row>
    <row r="32455" spans="1:1" x14ac:dyDescent="0.2">
      <c r="A32455" s="4"/>
    </row>
    <row r="32456" spans="1:1" x14ac:dyDescent="0.2">
      <c r="A32456" s="4"/>
    </row>
    <row r="32457" spans="1:1" x14ac:dyDescent="0.2">
      <c r="A32457" s="4"/>
    </row>
    <row r="32458" spans="1:1" x14ac:dyDescent="0.2">
      <c r="A32458" s="4"/>
    </row>
    <row r="32459" spans="1:1" x14ac:dyDescent="0.2">
      <c r="A32459" s="4"/>
    </row>
    <row r="32460" spans="1:1" x14ac:dyDescent="0.2">
      <c r="A32460" s="4"/>
    </row>
    <row r="32461" spans="1:1" x14ac:dyDescent="0.2">
      <c r="A32461" s="4"/>
    </row>
    <row r="32462" spans="1:1" x14ac:dyDescent="0.2">
      <c r="A32462" s="4"/>
    </row>
    <row r="32463" spans="1:1" x14ac:dyDescent="0.2">
      <c r="A32463" s="4"/>
    </row>
    <row r="32464" spans="1:1" x14ac:dyDescent="0.2">
      <c r="A32464" s="4"/>
    </row>
    <row r="32465" spans="1:1" x14ac:dyDescent="0.2">
      <c r="A32465" s="4"/>
    </row>
    <row r="32466" spans="1:1" x14ac:dyDescent="0.2">
      <c r="A32466" s="4"/>
    </row>
    <row r="32467" spans="1:1" x14ac:dyDescent="0.2">
      <c r="A32467" s="4"/>
    </row>
    <row r="32468" spans="1:1" x14ac:dyDescent="0.2">
      <c r="A32468" s="4"/>
    </row>
    <row r="32469" spans="1:1" x14ac:dyDescent="0.2">
      <c r="A32469" s="4"/>
    </row>
    <row r="32470" spans="1:1" x14ac:dyDescent="0.2">
      <c r="A32470" s="4"/>
    </row>
    <row r="32471" spans="1:1" x14ac:dyDescent="0.2">
      <c r="A32471" s="4"/>
    </row>
    <row r="32472" spans="1:1" x14ac:dyDescent="0.2">
      <c r="A32472" s="4"/>
    </row>
    <row r="32473" spans="1:1" x14ac:dyDescent="0.2">
      <c r="A32473" s="4"/>
    </row>
    <row r="32474" spans="1:1" x14ac:dyDescent="0.2">
      <c r="A32474" s="4"/>
    </row>
    <row r="32475" spans="1:1" x14ac:dyDescent="0.2">
      <c r="A32475" s="4"/>
    </row>
    <row r="32476" spans="1:1" x14ac:dyDescent="0.2">
      <c r="A32476" s="4"/>
    </row>
    <row r="32477" spans="1:1" x14ac:dyDescent="0.2">
      <c r="A32477" s="4"/>
    </row>
    <row r="32478" spans="1:1" x14ac:dyDescent="0.2">
      <c r="A32478" s="4"/>
    </row>
    <row r="32479" spans="1:1" x14ac:dyDescent="0.2">
      <c r="A32479" s="4"/>
    </row>
    <row r="32480" spans="1:1" x14ac:dyDescent="0.2">
      <c r="A32480" s="4"/>
    </row>
    <row r="32481" spans="1:1" x14ac:dyDescent="0.2">
      <c r="A32481" s="4"/>
    </row>
    <row r="32482" spans="1:1" x14ac:dyDescent="0.2">
      <c r="A32482" s="4"/>
    </row>
    <row r="32483" spans="1:1" x14ac:dyDescent="0.2">
      <c r="A32483" s="4"/>
    </row>
    <row r="32484" spans="1:1" x14ac:dyDescent="0.2">
      <c r="A32484" s="4"/>
    </row>
    <row r="32485" spans="1:1" x14ac:dyDescent="0.2">
      <c r="A32485" s="4"/>
    </row>
    <row r="32486" spans="1:1" x14ac:dyDescent="0.2">
      <c r="A32486" s="4"/>
    </row>
    <row r="32487" spans="1:1" x14ac:dyDescent="0.2">
      <c r="A32487" s="4"/>
    </row>
    <row r="32488" spans="1:1" x14ac:dyDescent="0.2">
      <c r="A32488" s="4"/>
    </row>
    <row r="32489" spans="1:1" x14ac:dyDescent="0.2">
      <c r="A32489" s="4"/>
    </row>
    <row r="32490" spans="1:1" x14ac:dyDescent="0.2">
      <c r="A32490" s="4"/>
    </row>
    <row r="32491" spans="1:1" x14ac:dyDescent="0.2">
      <c r="A32491" s="4"/>
    </row>
    <row r="32492" spans="1:1" x14ac:dyDescent="0.2">
      <c r="A32492" s="4"/>
    </row>
    <row r="32493" spans="1:1" x14ac:dyDescent="0.2">
      <c r="A32493" s="4"/>
    </row>
    <row r="32494" spans="1:1" x14ac:dyDescent="0.2">
      <c r="A32494" s="4"/>
    </row>
    <row r="32495" spans="1:1" x14ac:dyDescent="0.2">
      <c r="A32495" s="4"/>
    </row>
    <row r="32496" spans="1:1" x14ac:dyDescent="0.2">
      <c r="A32496" s="4"/>
    </row>
    <row r="32497" spans="1:1" x14ac:dyDescent="0.2">
      <c r="A32497" s="4"/>
    </row>
    <row r="32498" spans="1:1" x14ac:dyDescent="0.2">
      <c r="A32498" s="4"/>
    </row>
    <row r="32499" spans="1:1" x14ac:dyDescent="0.2">
      <c r="A32499" s="4"/>
    </row>
    <row r="32500" spans="1:1" x14ac:dyDescent="0.2">
      <c r="A32500" s="4"/>
    </row>
    <row r="32501" spans="1:1" x14ac:dyDescent="0.2">
      <c r="A32501" s="4"/>
    </row>
    <row r="32502" spans="1:1" x14ac:dyDescent="0.2">
      <c r="A32502" s="4"/>
    </row>
    <row r="32503" spans="1:1" x14ac:dyDescent="0.2">
      <c r="A32503" s="4"/>
    </row>
    <row r="32504" spans="1:1" x14ac:dyDescent="0.2">
      <c r="A32504" s="4"/>
    </row>
    <row r="32505" spans="1:1" x14ac:dyDescent="0.2">
      <c r="A32505" s="4"/>
    </row>
    <row r="32506" spans="1:1" x14ac:dyDescent="0.2">
      <c r="A32506" s="4"/>
    </row>
    <row r="32507" spans="1:1" x14ac:dyDescent="0.2">
      <c r="A32507" s="4"/>
    </row>
    <row r="32508" spans="1:1" x14ac:dyDescent="0.2">
      <c r="A32508" s="4"/>
    </row>
    <row r="32509" spans="1:1" x14ac:dyDescent="0.2">
      <c r="A32509" s="4"/>
    </row>
    <row r="32510" spans="1:1" x14ac:dyDescent="0.2">
      <c r="A32510" s="4"/>
    </row>
    <row r="32511" spans="1:1" x14ac:dyDescent="0.2">
      <c r="A32511" s="4"/>
    </row>
    <row r="32512" spans="1:1" x14ac:dyDescent="0.2">
      <c r="A32512" s="4"/>
    </row>
    <row r="32513" spans="1:1" x14ac:dyDescent="0.2">
      <c r="A32513" s="4"/>
    </row>
    <row r="32514" spans="1:1" x14ac:dyDescent="0.2">
      <c r="A32514" s="4"/>
    </row>
    <row r="32515" spans="1:1" x14ac:dyDescent="0.2">
      <c r="A32515" s="4"/>
    </row>
    <row r="32516" spans="1:1" x14ac:dyDescent="0.2">
      <c r="A32516" s="4"/>
    </row>
    <row r="32517" spans="1:1" x14ac:dyDescent="0.2">
      <c r="A32517" s="4"/>
    </row>
    <row r="32518" spans="1:1" x14ac:dyDescent="0.2">
      <c r="A32518" s="4"/>
    </row>
    <row r="32519" spans="1:1" x14ac:dyDescent="0.2">
      <c r="A32519" s="4"/>
    </row>
    <row r="32520" spans="1:1" x14ac:dyDescent="0.2">
      <c r="A32520" s="4"/>
    </row>
    <row r="32521" spans="1:1" x14ac:dyDescent="0.2">
      <c r="A32521" s="4"/>
    </row>
    <row r="32522" spans="1:1" x14ac:dyDescent="0.2">
      <c r="A32522" s="4"/>
    </row>
    <row r="32523" spans="1:1" x14ac:dyDescent="0.2">
      <c r="A32523" s="4"/>
    </row>
    <row r="32524" spans="1:1" x14ac:dyDescent="0.2">
      <c r="A32524" s="4"/>
    </row>
    <row r="32525" spans="1:1" x14ac:dyDescent="0.2">
      <c r="A32525" s="4"/>
    </row>
    <row r="32526" spans="1:1" x14ac:dyDescent="0.2">
      <c r="A32526" s="4"/>
    </row>
    <row r="32527" spans="1:1" x14ac:dyDescent="0.2">
      <c r="A32527" s="4"/>
    </row>
    <row r="32528" spans="1:1" x14ac:dyDescent="0.2">
      <c r="A32528" s="4"/>
    </row>
    <row r="32529" spans="1:1" x14ac:dyDescent="0.2">
      <c r="A32529" s="4"/>
    </row>
    <row r="32530" spans="1:1" x14ac:dyDescent="0.2">
      <c r="A32530" s="4"/>
    </row>
    <row r="32531" spans="1:1" x14ac:dyDescent="0.2">
      <c r="A32531" s="4"/>
    </row>
    <row r="32532" spans="1:1" x14ac:dyDescent="0.2">
      <c r="A32532" s="4"/>
    </row>
    <row r="32533" spans="1:1" x14ac:dyDescent="0.2">
      <c r="A32533" s="4"/>
    </row>
    <row r="32534" spans="1:1" x14ac:dyDescent="0.2">
      <c r="A32534" s="4"/>
    </row>
    <row r="32535" spans="1:1" x14ac:dyDescent="0.2">
      <c r="A32535" s="4"/>
    </row>
    <row r="32536" spans="1:1" x14ac:dyDescent="0.2">
      <c r="A32536" s="4"/>
    </row>
    <row r="32537" spans="1:1" x14ac:dyDescent="0.2">
      <c r="A32537" s="4"/>
    </row>
    <row r="32538" spans="1:1" x14ac:dyDescent="0.2">
      <c r="A32538" s="4"/>
    </row>
    <row r="32539" spans="1:1" x14ac:dyDescent="0.2">
      <c r="A32539" s="4"/>
    </row>
    <row r="32540" spans="1:1" x14ac:dyDescent="0.2">
      <c r="A32540" s="4"/>
    </row>
    <row r="32541" spans="1:1" x14ac:dyDescent="0.2">
      <c r="A32541" s="4"/>
    </row>
    <row r="32542" spans="1:1" x14ac:dyDescent="0.2">
      <c r="A32542" s="4"/>
    </row>
    <row r="32543" spans="1:1" x14ac:dyDescent="0.2">
      <c r="A32543" s="4"/>
    </row>
    <row r="32544" spans="1:1" x14ac:dyDescent="0.2">
      <c r="A32544" s="4"/>
    </row>
    <row r="32545" spans="1:1" x14ac:dyDescent="0.2">
      <c r="A32545" s="4"/>
    </row>
    <row r="32546" spans="1:1" x14ac:dyDescent="0.2">
      <c r="A32546" s="4"/>
    </row>
    <row r="32547" spans="1:1" x14ac:dyDescent="0.2">
      <c r="A32547" s="4"/>
    </row>
    <row r="32548" spans="1:1" x14ac:dyDescent="0.2">
      <c r="A32548" s="4"/>
    </row>
    <row r="32549" spans="1:1" x14ac:dyDescent="0.2">
      <c r="A32549" s="4"/>
    </row>
    <row r="32550" spans="1:1" x14ac:dyDescent="0.2">
      <c r="A32550" s="4"/>
    </row>
    <row r="32551" spans="1:1" x14ac:dyDescent="0.2">
      <c r="A32551" s="4"/>
    </row>
    <row r="32552" spans="1:1" x14ac:dyDescent="0.2">
      <c r="A32552" s="4"/>
    </row>
    <row r="32553" spans="1:1" x14ac:dyDescent="0.2">
      <c r="A32553" s="4"/>
    </row>
    <row r="32554" spans="1:1" x14ac:dyDescent="0.2">
      <c r="A32554" s="4"/>
    </row>
    <row r="32555" spans="1:1" x14ac:dyDescent="0.2">
      <c r="A32555" s="4"/>
    </row>
    <row r="32556" spans="1:1" x14ac:dyDescent="0.2">
      <c r="A32556" s="4"/>
    </row>
    <row r="32557" spans="1:1" x14ac:dyDescent="0.2">
      <c r="A32557" s="4"/>
    </row>
    <row r="32558" spans="1:1" x14ac:dyDescent="0.2">
      <c r="A32558" s="4"/>
    </row>
    <row r="32559" spans="1:1" x14ac:dyDescent="0.2">
      <c r="A32559" s="4"/>
    </row>
    <row r="32560" spans="1:1" x14ac:dyDescent="0.2">
      <c r="A32560" s="4"/>
    </row>
    <row r="32561" spans="1:1" x14ac:dyDescent="0.2">
      <c r="A32561" s="4"/>
    </row>
    <row r="32562" spans="1:1" x14ac:dyDescent="0.2">
      <c r="A32562" s="4"/>
    </row>
    <row r="32563" spans="1:1" x14ac:dyDescent="0.2">
      <c r="A32563" s="4"/>
    </row>
    <row r="32564" spans="1:1" x14ac:dyDescent="0.2">
      <c r="A32564" s="4"/>
    </row>
    <row r="32565" spans="1:1" x14ac:dyDescent="0.2">
      <c r="A32565" s="4"/>
    </row>
    <row r="32566" spans="1:1" x14ac:dyDescent="0.2">
      <c r="A32566" s="4"/>
    </row>
    <row r="32567" spans="1:1" x14ac:dyDescent="0.2">
      <c r="A32567" s="4"/>
    </row>
    <row r="32568" spans="1:1" x14ac:dyDescent="0.2">
      <c r="A32568" s="4"/>
    </row>
    <row r="32569" spans="1:1" x14ac:dyDescent="0.2">
      <c r="A32569" s="4"/>
    </row>
    <row r="32570" spans="1:1" x14ac:dyDescent="0.2">
      <c r="A32570" s="4"/>
    </row>
    <row r="32571" spans="1:1" x14ac:dyDescent="0.2">
      <c r="A32571" s="4"/>
    </row>
    <row r="32572" spans="1:1" x14ac:dyDescent="0.2">
      <c r="A32572" s="4"/>
    </row>
    <row r="32573" spans="1:1" x14ac:dyDescent="0.2">
      <c r="A32573" s="4"/>
    </row>
    <row r="32574" spans="1:1" x14ac:dyDescent="0.2">
      <c r="A32574" s="4"/>
    </row>
    <row r="32575" spans="1:1" x14ac:dyDescent="0.2">
      <c r="A32575" s="4"/>
    </row>
    <row r="32576" spans="1:1" x14ac:dyDescent="0.2">
      <c r="A32576" s="4"/>
    </row>
    <row r="32577" spans="1:1" x14ac:dyDescent="0.2">
      <c r="A32577" s="4"/>
    </row>
    <row r="32578" spans="1:1" x14ac:dyDescent="0.2">
      <c r="A32578" s="4"/>
    </row>
    <row r="32579" spans="1:1" x14ac:dyDescent="0.2">
      <c r="A32579" s="4"/>
    </row>
    <row r="32580" spans="1:1" x14ac:dyDescent="0.2">
      <c r="A32580" s="4"/>
    </row>
    <row r="32581" spans="1:1" x14ac:dyDescent="0.2">
      <c r="A32581" s="4"/>
    </row>
    <row r="32582" spans="1:1" x14ac:dyDescent="0.2">
      <c r="A32582" s="4"/>
    </row>
    <row r="32583" spans="1:1" x14ac:dyDescent="0.2">
      <c r="A32583" s="4"/>
    </row>
    <row r="32584" spans="1:1" x14ac:dyDescent="0.2">
      <c r="A32584" s="4"/>
    </row>
    <row r="32585" spans="1:1" x14ac:dyDescent="0.2">
      <c r="A32585" s="4"/>
    </row>
    <row r="32586" spans="1:1" x14ac:dyDescent="0.2">
      <c r="A32586" s="4"/>
    </row>
    <row r="32587" spans="1:1" x14ac:dyDescent="0.2">
      <c r="A32587" s="4"/>
    </row>
    <row r="32588" spans="1:1" x14ac:dyDescent="0.2">
      <c r="A32588" s="4"/>
    </row>
    <row r="32589" spans="1:1" x14ac:dyDescent="0.2">
      <c r="A32589" s="4"/>
    </row>
    <row r="32590" spans="1:1" x14ac:dyDescent="0.2">
      <c r="A32590" s="4"/>
    </row>
    <row r="32591" spans="1:1" x14ac:dyDescent="0.2">
      <c r="A32591" s="4"/>
    </row>
    <row r="32592" spans="1:1" x14ac:dyDescent="0.2">
      <c r="A32592" s="4"/>
    </row>
    <row r="32593" spans="1:1" x14ac:dyDescent="0.2">
      <c r="A32593" s="4"/>
    </row>
    <row r="32594" spans="1:1" x14ac:dyDescent="0.2">
      <c r="A32594" s="4"/>
    </row>
    <row r="32595" spans="1:1" x14ac:dyDescent="0.2">
      <c r="A32595" s="4"/>
    </row>
    <row r="32596" spans="1:1" x14ac:dyDescent="0.2">
      <c r="A32596" s="4"/>
    </row>
    <row r="32597" spans="1:1" x14ac:dyDescent="0.2">
      <c r="A32597" s="4"/>
    </row>
    <row r="32598" spans="1:1" x14ac:dyDescent="0.2">
      <c r="A32598" s="4"/>
    </row>
    <row r="32599" spans="1:1" x14ac:dyDescent="0.2">
      <c r="A32599" s="4"/>
    </row>
    <row r="32600" spans="1:1" x14ac:dyDescent="0.2">
      <c r="A32600" s="4"/>
    </row>
    <row r="32601" spans="1:1" x14ac:dyDescent="0.2">
      <c r="A32601" s="4"/>
    </row>
    <row r="32602" spans="1:1" x14ac:dyDescent="0.2">
      <c r="A32602" s="4"/>
    </row>
    <row r="32603" spans="1:1" x14ac:dyDescent="0.2">
      <c r="A32603" s="4"/>
    </row>
    <row r="32604" spans="1:1" x14ac:dyDescent="0.2">
      <c r="A32604" s="4"/>
    </row>
    <row r="32605" spans="1:1" x14ac:dyDescent="0.2">
      <c r="A32605" s="4"/>
    </row>
    <row r="32606" spans="1:1" x14ac:dyDescent="0.2">
      <c r="A32606" s="4"/>
    </row>
    <row r="32607" spans="1:1" x14ac:dyDescent="0.2">
      <c r="A32607" s="4"/>
    </row>
    <row r="32608" spans="1:1" x14ac:dyDescent="0.2">
      <c r="A32608" s="4"/>
    </row>
    <row r="32609" spans="1:1" x14ac:dyDescent="0.2">
      <c r="A32609" s="4"/>
    </row>
    <row r="32610" spans="1:1" x14ac:dyDescent="0.2">
      <c r="A32610" s="4"/>
    </row>
    <row r="32611" spans="1:1" x14ac:dyDescent="0.2">
      <c r="A32611" s="4"/>
    </row>
    <row r="32612" spans="1:1" x14ac:dyDescent="0.2">
      <c r="A32612" s="4"/>
    </row>
    <row r="32613" spans="1:1" x14ac:dyDescent="0.2">
      <c r="A32613" s="4"/>
    </row>
    <row r="32614" spans="1:1" x14ac:dyDescent="0.2">
      <c r="A32614" s="4"/>
    </row>
    <row r="32615" spans="1:1" x14ac:dyDescent="0.2">
      <c r="A32615" s="4"/>
    </row>
    <row r="32616" spans="1:1" x14ac:dyDescent="0.2">
      <c r="A32616" s="4"/>
    </row>
    <row r="32617" spans="1:1" x14ac:dyDescent="0.2">
      <c r="A32617" s="4"/>
    </row>
    <row r="32618" spans="1:1" x14ac:dyDescent="0.2">
      <c r="A32618" s="4"/>
    </row>
    <row r="32619" spans="1:1" x14ac:dyDescent="0.2">
      <c r="A32619" s="4"/>
    </row>
    <row r="32620" spans="1:1" x14ac:dyDescent="0.2">
      <c r="A32620" s="4"/>
    </row>
    <row r="32621" spans="1:1" x14ac:dyDescent="0.2">
      <c r="A32621" s="4"/>
    </row>
    <row r="32622" spans="1:1" x14ac:dyDescent="0.2">
      <c r="A32622" s="4"/>
    </row>
    <row r="32623" spans="1:1" x14ac:dyDescent="0.2">
      <c r="A32623" s="4"/>
    </row>
    <row r="32624" spans="1:1" x14ac:dyDescent="0.2">
      <c r="A32624" s="4"/>
    </row>
    <row r="32625" spans="1:1" x14ac:dyDescent="0.2">
      <c r="A32625" s="4"/>
    </row>
    <row r="32626" spans="1:1" x14ac:dyDescent="0.2">
      <c r="A32626" s="4"/>
    </row>
    <row r="32627" spans="1:1" x14ac:dyDescent="0.2">
      <c r="A32627" s="4"/>
    </row>
    <row r="32628" spans="1:1" x14ac:dyDescent="0.2">
      <c r="A32628" s="4"/>
    </row>
    <row r="32629" spans="1:1" x14ac:dyDescent="0.2">
      <c r="A32629" s="4"/>
    </row>
    <row r="32630" spans="1:1" x14ac:dyDescent="0.2">
      <c r="A32630" s="4"/>
    </row>
    <row r="32631" spans="1:1" x14ac:dyDescent="0.2">
      <c r="A32631" s="4"/>
    </row>
    <row r="32632" spans="1:1" x14ac:dyDescent="0.2">
      <c r="A32632" s="4"/>
    </row>
    <row r="32633" spans="1:1" x14ac:dyDescent="0.2">
      <c r="A32633" s="4"/>
    </row>
    <row r="32634" spans="1:1" x14ac:dyDescent="0.2">
      <c r="A32634" s="4"/>
    </row>
    <row r="32635" spans="1:1" x14ac:dyDescent="0.2">
      <c r="A32635" s="4"/>
    </row>
    <row r="32636" spans="1:1" x14ac:dyDescent="0.2">
      <c r="A32636" s="4"/>
    </row>
    <row r="32637" spans="1:1" x14ac:dyDescent="0.2">
      <c r="A32637" s="4"/>
    </row>
    <row r="32638" spans="1:1" x14ac:dyDescent="0.2">
      <c r="A32638" s="4"/>
    </row>
    <row r="32639" spans="1:1" x14ac:dyDescent="0.2">
      <c r="A32639" s="4"/>
    </row>
    <row r="32640" spans="1:1" x14ac:dyDescent="0.2">
      <c r="A32640" s="4"/>
    </row>
    <row r="32641" spans="1:1" x14ac:dyDescent="0.2">
      <c r="A32641" s="4"/>
    </row>
    <row r="32642" spans="1:1" x14ac:dyDescent="0.2">
      <c r="A32642" s="4"/>
    </row>
    <row r="32643" spans="1:1" x14ac:dyDescent="0.2">
      <c r="A32643" s="4"/>
    </row>
    <row r="32644" spans="1:1" x14ac:dyDescent="0.2">
      <c r="A32644" s="4"/>
    </row>
    <row r="32645" spans="1:1" x14ac:dyDescent="0.2">
      <c r="A32645" s="4"/>
    </row>
    <row r="32646" spans="1:1" x14ac:dyDescent="0.2">
      <c r="A32646" s="4"/>
    </row>
    <row r="32647" spans="1:1" x14ac:dyDescent="0.2">
      <c r="A32647" s="4"/>
    </row>
    <row r="32648" spans="1:1" x14ac:dyDescent="0.2">
      <c r="A32648" s="4"/>
    </row>
    <row r="32649" spans="1:1" x14ac:dyDescent="0.2">
      <c r="A32649" s="4"/>
    </row>
    <row r="32650" spans="1:1" x14ac:dyDescent="0.2">
      <c r="A32650" s="4"/>
    </row>
    <row r="32651" spans="1:1" x14ac:dyDescent="0.2">
      <c r="A32651" s="4"/>
    </row>
    <row r="32652" spans="1:1" x14ac:dyDescent="0.2">
      <c r="A32652" s="4"/>
    </row>
    <row r="32653" spans="1:1" x14ac:dyDescent="0.2">
      <c r="A32653" s="4"/>
    </row>
    <row r="32654" spans="1:1" x14ac:dyDescent="0.2">
      <c r="A32654" s="4"/>
    </row>
    <row r="32655" spans="1:1" x14ac:dyDescent="0.2">
      <c r="A32655" s="4"/>
    </row>
    <row r="32656" spans="1:1" x14ac:dyDescent="0.2">
      <c r="A32656" s="4"/>
    </row>
    <row r="32657" spans="1:1" x14ac:dyDescent="0.2">
      <c r="A32657" s="4"/>
    </row>
    <row r="32658" spans="1:1" x14ac:dyDescent="0.2">
      <c r="A32658" s="4"/>
    </row>
    <row r="32659" spans="1:1" x14ac:dyDescent="0.2">
      <c r="A32659" s="4"/>
    </row>
    <row r="32660" spans="1:1" x14ac:dyDescent="0.2">
      <c r="A32660" s="4"/>
    </row>
    <row r="32661" spans="1:1" x14ac:dyDescent="0.2">
      <c r="A32661" s="4"/>
    </row>
    <row r="32662" spans="1:1" x14ac:dyDescent="0.2">
      <c r="A32662" s="4"/>
    </row>
    <row r="32663" spans="1:1" x14ac:dyDescent="0.2">
      <c r="A32663" s="4"/>
    </row>
    <row r="32664" spans="1:1" x14ac:dyDescent="0.2">
      <c r="A32664" s="4"/>
    </row>
    <row r="32665" spans="1:1" x14ac:dyDescent="0.2">
      <c r="A32665" s="4"/>
    </row>
    <row r="32666" spans="1:1" x14ac:dyDescent="0.2">
      <c r="A32666" s="4"/>
    </row>
    <row r="32667" spans="1:1" x14ac:dyDescent="0.2">
      <c r="A32667" s="4"/>
    </row>
    <row r="32668" spans="1:1" x14ac:dyDescent="0.2">
      <c r="A32668" s="4"/>
    </row>
    <row r="32669" spans="1:1" x14ac:dyDescent="0.2">
      <c r="A32669" s="4"/>
    </row>
    <row r="32670" spans="1:1" x14ac:dyDescent="0.2">
      <c r="A32670" s="4"/>
    </row>
    <row r="32671" spans="1:1" x14ac:dyDescent="0.2">
      <c r="A32671" s="4"/>
    </row>
    <row r="32672" spans="1:1" x14ac:dyDescent="0.2">
      <c r="A32672" s="4"/>
    </row>
    <row r="32673" spans="1:1" x14ac:dyDescent="0.2">
      <c r="A32673" s="4"/>
    </row>
    <row r="32674" spans="1:1" x14ac:dyDescent="0.2">
      <c r="A32674" s="4"/>
    </row>
    <row r="32675" spans="1:1" x14ac:dyDescent="0.2">
      <c r="A32675" s="4"/>
    </row>
    <row r="32676" spans="1:1" x14ac:dyDescent="0.2">
      <c r="A32676" s="4"/>
    </row>
    <row r="32677" spans="1:1" x14ac:dyDescent="0.2">
      <c r="A32677" s="4"/>
    </row>
    <row r="32678" spans="1:1" x14ac:dyDescent="0.2">
      <c r="A32678" s="4"/>
    </row>
    <row r="32679" spans="1:1" x14ac:dyDescent="0.2">
      <c r="A32679" s="4"/>
    </row>
    <row r="32680" spans="1:1" x14ac:dyDescent="0.2">
      <c r="A32680" s="4"/>
    </row>
    <row r="32681" spans="1:1" x14ac:dyDescent="0.2">
      <c r="A32681" s="4"/>
    </row>
    <row r="32682" spans="1:1" x14ac:dyDescent="0.2">
      <c r="A32682" s="4"/>
    </row>
    <row r="32683" spans="1:1" x14ac:dyDescent="0.2">
      <c r="A32683" s="4"/>
    </row>
    <row r="32684" spans="1:1" x14ac:dyDescent="0.2">
      <c r="A32684" s="4"/>
    </row>
    <row r="32685" spans="1:1" x14ac:dyDescent="0.2">
      <c r="A32685" s="4"/>
    </row>
    <row r="32686" spans="1:1" x14ac:dyDescent="0.2">
      <c r="A32686" s="4"/>
    </row>
    <row r="32687" spans="1:1" x14ac:dyDescent="0.2">
      <c r="A32687" s="4"/>
    </row>
    <row r="32688" spans="1:1" x14ac:dyDescent="0.2">
      <c r="A32688" s="4"/>
    </row>
    <row r="32689" spans="1:1" x14ac:dyDescent="0.2">
      <c r="A32689" s="4"/>
    </row>
    <row r="32690" spans="1:1" x14ac:dyDescent="0.2">
      <c r="A32690" s="4"/>
    </row>
    <row r="32691" spans="1:1" x14ac:dyDescent="0.2">
      <c r="A32691" s="4"/>
    </row>
    <row r="32692" spans="1:1" x14ac:dyDescent="0.2">
      <c r="A32692" s="4"/>
    </row>
    <row r="32693" spans="1:1" x14ac:dyDescent="0.2">
      <c r="A32693" s="4"/>
    </row>
    <row r="32694" spans="1:1" x14ac:dyDescent="0.2">
      <c r="A32694" s="4"/>
    </row>
    <row r="32695" spans="1:1" x14ac:dyDescent="0.2">
      <c r="A32695" s="4"/>
    </row>
    <row r="32696" spans="1:1" x14ac:dyDescent="0.2">
      <c r="A32696" s="4"/>
    </row>
    <row r="32697" spans="1:1" x14ac:dyDescent="0.2">
      <c r="A32697" s="4"/>
    </row>
    <row r="32698" spans="1:1" x14ac:dyDescent="0.2">
      <c r="A32698" s="4"/>
    </row>
    <row r="32699" spans="1:1" x14ac:dyDescent="0.2">
      <c r="A32699" s="4"/>
    </row>
    <row r="32700" spans="1:1" x14ac:dyDescent="0.2">
      <c r="A32700" s="4"/>
    </row>
    <row r="32701" spans="1:1" x14ac:dyDescent="0.2">
      <c r="A32701" s="4"/>
    </row>
    <row r="32702" spans="1:1" x14ac:dyDescent="0.2">
      <c r="A32702" s="4"/>
    </row>
    <row r="32703" spans="1:1" x14ac:dyDescent="0.2">
      <c r="A32703" s="4"/>
    </row>
    <row r="32704" spans="1:1" x14ac:dyDescent="0.2">
      <c r="A32704" s="4"/>
    </row>
    <row r="32705" spans="1:1" x14ac:dyDescent="0.2">
      <c r="A32705" s="4"/>
    </row>
    <row r="32706" spans="1:1" x14ac:dyDescent="0.2">
      <c r="A32706" s="4"/>
    </row>
    <row r="32707" spans="1:1" x14ac:dyDescent="0.2">
      <c r="A32707" s="4"/>
    </row>
    <row r="32708" spans="1:1" x14ac:dyDescent="0.2">
      <c r="A32708" s="4"/>
    </row>
    <row r="32709" spans="1:1" x14ac:dyDescent="0.2">
      <c r="A32709" s="4"/>
    </row>
    <row r="32710" spans="1:1" x14ac:dyDescent="0.2">
      <c r="A32710" s="4"/>
    </row>
    <row r="32711" spans="1:1" x14ac:dyDescent="0.2">
      <c r="A32711" s="4"/>
    </row>
    <row r="32712" spans="1:1" x14ac:dyDescent="0.2">
      <c r="A32712" s="4"/>
    </row>
    <row r="32713" spans="1:1" x14ac:dyDescent="0.2">
      <c r="A32713" s="4"/>
    </row>
    <row r="32714" spans="1:1" x14ac:dyDescent="0.2">
      <c r="A32714" s="4"/>
    </row>
    <row r="32715" spans="1:1" x14ac:dyDescent="0.2">
      <c r="A32715" s="4"/>
    </row>
    <row r="32716" spans="1:1" x14ac:dyDescent="0.2">
      <c r="A32716" s="4"/>
    </row>
    <row r="32717" spans="1:1" x14ac:dyDescent="0.2">
      <c r="A32717" s="4"/>
    </row>
    <row r="32718" spans="1:1" x14ac:dyDescent="0.2">
      <c r="A32718" s="4"/>
    </row>
    <row r="32719" spans="1:1" x14ac:dyDescent="0.2">
      <c r="A32719" s="4"/>
    </row>
    <row r="32720" spans="1:1" x14ac:dyDescent="0.2">
      <c r="A32720" s="4"/>
    </row>
    <row r="32721" spans="1:1" x14ac:dyDescent="0.2">
      <c r="A32721" s="4"/>
    </row>
    <row r="32722" spans="1:1" x14ac:dyDescent="0.2">
      <c r="A32722" s="4"/>
    </row>
    <row r="32723" spans="1:1" x14ac:dyDescent="0.2">
      <c r="A32723" s="4"/>
    </row>
    <row r="32724" spans="1:1" x14ac:dyDescent="0.2">
      <c r="A32724" s="4"/>
    </row>
    <row r="32725" spans="1:1" x14ac:dyDescent="0.2">
      <c r="A32725" s="4"/>
    </row>
    <row r="32726" spans="1:1" x14ac:dyDescent="0.2">
      <c r="A32726" s="4"/>
    </row>
    <row r="32727" spans="1:1" x14ac:dyDescent="0.2">
      <c r="A32727" s="4"/>
    </row>
    <row r="32728" spans="1:1" x14ac:dyDescent="0.2">
      <c r="A32728" s="4"/>
    </row>
    <row r="32729" spans="1:1" x14ac:dyDescent="0.2">
      <c r="A32729" s="4"/>
    </row>
    <row r="32730" spans="1:1" x14ac:dyDescent="0.2">
      <c r="A32730" s="4"/>
    </row>
    <row r="32731" spans="1:1" x14ac:dyDescent="0.2">
      <c r="A32731" s="4"/>
    </row>
    <row r="32732" spans="1:1" x14ac:dyDescent="0.2">
      <c r="A32732" s="4"/>
    </row>
    <row r="32733" spans="1:1" x14ac:dyDescent="0.2">
      <c r="A32733" s="4"/>
    </row>
    <row r="32734" spans="1:1" x14ac:dyDescent="0.2">
      <c r="A32734" s="4"/>
    </row>
    <row r="32735" spans="1:1" x14ac:dyDescent="0.2">
      <c r="A32735" s="4"/>
    </row>
    <row r="32736" spans="1:1" x14ac:dyDescent="0.2">
      <c r="A32736" s="4"/>
    </row>
    <row r="32737" spans="1:1" x14ac:dyDescent="0.2">
      <c r="A32737" s="4"/>
    </row>
    <row r="32738" spans="1:1" x14ac:dyDescent="0.2">
      <c r="A32738" s="4"/>
    </row>
    <row r="32739" spans="1:1" x14ac:dyDescent="0.2">
      <c r="A32739" s="4"/>
    </row>
    <row r="32740" spans="1:1" x14ac:dyDescent="0.2">
      <c r="A32740" s="4"/>
    </row>
    <row r="32741" spans="1:1" x14ac:dyDescent="0.2">
      <c r="A32741" s="4"/>
    </row>
    <row r="32742" spans="1:1" x14ac:dyDescent="0.2">
      <c r="A32742" s="4"/>
    </row>
    <row r="32743" spans="1:1" x14ac:dyDescent="0.2">
      <c r="A32743" s="4"/>
    </row>
    <row r="32744" spans="1:1" x14ac:dyDescent="0.2">
      <c r="A32744" s="4"/>
    </row>
    <row r="32745" spans="1:1" x14ac:dyDescent="0.2">
      <c r="A32745" s="4"/>
    </row>
    <row r="32746" spans="1:1" x14ac:dyDescent="0.2">
      <c r="A32746" s="4"/>
    </row>
    <row r="32747" spans="1:1" x14ac:dyDescent="0.2">
      <c r="A32747" s="4"/>
    </row>
    <row r="32748" spans="1:1" x14ac:dyDescent="0.2">
      <c r="A32748" s="4"/>
    </row>
    <row r="32749" spans="1:1" x14ac:dyDescent="0.2">
      <c r="A32749" s="4"/>
    </row>
    <row r="32750" spans="1:1" x14ac:dyDescent="0.2">
      <c r="A32750" s="4"/>
    </row>
    <row r="32751" spans="1:1" x14ac:dyDescent="0.2">
      <c r="A32751" s="4"/>
    </row>
    <row r="32752" spans="1:1" x14ac:dyDescent="0.2">
      <c r="A32752" s="4"/>
    </row>
    <row r="32753" spans="1:1" x14ac:dyDescent="0.2">
      <c r="A32753" s="4"/>
    </row>
    <row r="32754" spans="1:1" x14ac:dyDescent="0.2">
      <c r="A32754" s="4"/>
    </row>
    <row r="32755" spans="1:1" x14ac:dyDescent="0.2">
      <c r="A32755" s="4"/>
    </row>
    <row r="32756" spans="1:1" x14ac:dyDescent="0.2">
      <c r="A32756" s="4"/>
    </row>
    <row r="32757" spans="1:1" x14ac:dyDescent="0.2">
      <c r="A32757" s="4"/>
    </row>
    <row r="32758" spans="1:1" x14ac:dyDescent="0.2">
      <c r="A32758" s="4"/>
    </row>
    <row r="32759" spans="1:1" x14ac:dyDescent="0.2">
      <c r="A32759" s="4"/>
    </row>
    <row r="32760" spans="1:1" x14ac:dyDescent="0.2">
      <c r="A32760" s="4"/>
    </row>
    <row r="32761" spans="1:1" x14ac:dyDescent="0.2">
      <c r="A32761" s="4"/>
    </row>
    <row r="32762" spans="1:1" x14ac:dyDescent="0.2">
      <c r="A32762" s="4"/>
    </row>
    <row r="32763" spans="1:1" x14ac:dyDescent="0.2">
      <c r="A32763" s="4"/>
    </row>
    <row r="32764" spans="1:1" x14ac:dyDescent="0.2">
      <c r="A32764" s="4"/>
    </row>
    <row r="32765" spans="1:1" x14ac:dyDescent="0.2">
      <c r="A32765" s="4"/>
    </row>
    <row r="32766" spans="1:1" x14ac:dyDescent="0.2">
      <c r="A32766" s="4"/>
    </row>
    <row r="32767" spans="1:1" x14ac:dyDescent="0.2">
      <c r="A32767" s="4"/>
    </row>
    <row r="32768" spans="1:1" x14ac:dyDescent="0.2">
      <c r="A32768" s="4"/>
    </row>
    <row r="32769" spans="1:1" x14ac:dyDescent="0.2">
      <c r="A32769" s="4"/>
    </row>
    <row r="32770" spans="1:1" x14ac:dyDescent="0.2">
      <c r="A32770" s="4"/>
    </row>
    <row r="32771" spans="1:1" x14ac:dyDescent="0.2">
      <c r="A32771" s="4"/>
    </row>
    <row r="32772" spans="1:1" x14ac:dyDescent="0.2">
      <c r="A32772" s="4"/>
    </row>
    <row r="32773" spans="1:1" x14ac:dyDescent="0.2">
      <c r="A32773" s="4"/>
    </row>
    <row r="32774" spans="1:1" x14ac:dyDescent="0.2">
      <c r="A32774" s="4"/>
    </row>
    <row r="32775" spans="1:1" x14ac:dyDescent="0.2">
      <c r="A32775" s="4"/>
    </row>
    <row r="32776" spans="1:1" x14ac:dyDescent="0.2">
      <c r="A32776" s="4"/>
    </row>
    <row r="32777" spans="1:1" x14ac:dyDescent="0.2">
      <c r="A32777" s="4"/>
    </row>
    <row r="32778" spans="1:1" x14ac:dyDescent="0.2">
      <c r="A32778" s="4"/>
    </row>
    <row r="32779" spans="1:1" x14ac:dyDescent="0.2">
      <c r="A32779" s="4"/>
    </row>
    <row r="32780" spans="1:1" x14ac:dyDescent="0.2">
      <c r="A32780" s="4"/>
    </row>
    <row r="32781" spans="1:1" x14ac:dyDescent="0.2">
      <c r="A32781" s="4"/>
    </row>
    <row r="32782" spans="1:1" x14ac:dyDescent="0.2">
      <c r="A32782" s="4"/>
    </row>
    <row r="32783" spans="1:1" x14ac:dyDescent="0.2">
      <c r="A32783" s="4"/>
    </row>
    <row r="32784" spans="1:1" x14ac:dyDescent="0.2">
      <c r="A32784" s="4"/>
    </row>
    <row r="32785" spans="1:1" x14ac:dyDescent="0.2">
      <c r="A32785" s="4"/>
    </row>
    <row r="32786" spans="1:1" x14ac:dyDescent="0.2">
      <c r="A32786" s="4"/>
    </row>
    <row r="32787" spans="1:1" x14ac:dyDescent="0.2">
      <c r="A32787" s="4"/>
    </row>
    <row r="32788" spans="1:1" x14ac:dyDescent="0.2">
      <c r="A32788" s="4"/>
    </row>
    <row r="32789" spans="1:1" x14ac:dyDescent="0.2">
      <c r="A32789" s="4"/>
    </row>
    <row r="32790" spans="1:1" x14ac:dyDescent="0.2">
      <c r="A32790" s="4"/>
    </row>
    <row r="32791" spans="1:1" x14ac:dyDescent="0.2">
      <c r="A32791" s="4"/>
    </row>
    <row r="32792" spans="1:1" x14ac:dyDescent="0.2">
      <c r="A32792" s="4"/>
    </row>
    <row r="32793" spans="1:1" x14ac:dyDescent="0.2">
      <c r="A32793" s="4"/>
    </row>
    <row r="32794" spans="1:1" x14ac:dyDescent="0.2">
      <c r="A32794" s="4"/>
    </row>
    <row r="32795" spans="1:1" x14ac:dyDescent="0.2">
      <c r="A32795" s="4"/>
    </row>
    <row r="32796" spans="1:1" x14ac:dyDescent="0.2">
      <c r="A32796" s="4"/>
    </row>
    <row r="32797" spans="1:1" x14ac:dyDescent="0.2">
      <c r="A32797" s="4"/>
    </row>
    <row r="32798" spans="1:1" x14ac:dyDescent="0.2">
      <c r="A32798" s="4"/>
    </row>
    <row r="32799" spans="1:1" x14ac:dyDescent="0.2">
      <c r="A32799" s="4"/>
    </row>
    <row r="32800" spans="1:1" x14ac:dyDescent="0.2">
      <c r="A32800" s="4"/>
    </row>
    <row r="32801" spans="1:1" x14ac:dyDescent="0.2">
      <c r="A32801" s="4"/>
    </row>
    <row r="32802" spans="1:1" x14ac:dyDescent="0.2">
      <c r="A32802" s="4"/>
    </row>
    <row r="32803" spans="1:1" x14ac:dyDescent="0.2">
      <c r="A32803" s="4"/>
    </row>
    <row r="32804" spans="1:1" x14ac:dyDescent="0.2">
      <c r="A32804" s="4"/>
    </row>
    <row r="32805" spans="1:1" x14ac:dyDescent="0.2">
      <c r="A32805" s="4"/>
    </row>
    <row r="32806" spans="1:1" x14ac:dyDescent="0.2">
      <c r="A32806" s="4"/>
    </row>
    <row r="32807" spans="1:1" x14ac:dyDescent="0.2">
      <c r="A32807" s="4"/>
    </row>
    <row r="32808" spans="1:1" x14ac:dyDescent="0.2">
      <c r="A32808" s="4"/>
    </row>
    <row r="32809" spans="1:1" x14ac:dyDescent="0.2">
      <c r="A32809" s="4"/>
    </row>
    <row r="32810" spans="1:1" x14ac:dyDescent="0.2">
      <c r="A32810" s="4"/>
    </row>
    <row r="32811" spans="1:1" x14ac:dyDescent="0.2">
      <c r="A32811" s="4"/>
    </row>
    <row r="32812" spans="1:1" x14ac:dyDescent="0.2">
      <c r="A32812" s="4"/>
    </row>
    <row r="32813" spans="1:1" x14ac:dyDescent="0.2">
      <c r="A32813" s="4"/>
    </row>
    <row r="32814" spans="1:1" x14ac:dyDescent="0.2">
      <c r="A32814" s="4"/>
    </row>
    <row r="32815" spans="1:1" x14ac:dyDescent="0.2">
      <c r="A32815" s="4"/>
    </row>
    <row r="32816" spans="1:1" x14ac:dyDescent="0.2">
      <c r="A32816" s="4"/>
    </row>
    <row r="32817" spans="1:1" x14ac:dyDescent="0.2">
      <c r="A32817" s="4"/>
    </row>
    <row r="32818" spans="1:1" x14ac:dyDescent="0.2">
      <c r="A32818" s="4"/>
    </row>
    <row r="32819" spans="1:1" x14ac:dyDescent="0.2">
      <c r="A32819" s="4"/>
    </row>
    <row r="32820" spans="1:1" x14ac:dyDescent="0.2">
      <c r="A32820" s="4"/>
    </row>
    <row r="32821" spans="1:1" x14ac:dyDescent="0.2">
      <c r="A32821" s="4"/>
    </row>
    <row r="32822" spans="1:1" x14ac:dyDescent="0.2">
      <c r="A32822" s="4"/>
    </row>
    <row r="32823" spans="1:1" x14ac:dyDescent="0.2">
      <c r="A32823" s="4"/>
    </row>
    <row r="32824" spans="1:1" x14ac:dyDescent="0.2">
      <c r="A32824" s="4"/>
    </row>
    <row r="32825" spans="1:1" x14ac:dyDescent="0.2">
      <c r="A32825" s="4"/>
    </row>
    <row r="32826" spans="1:1" x14ac:dyDescent="0.2">
      <c r="A32826" s="4"/>
    </row>
    <row r="32827" spans="1:1" x14ac:dyDescent="0.2">
      <c r="A32827" s="4"/>
    </row>
    <row r="32828" spans="1:1" x14ac:dyDescent="0.2">
      <c r="A32828" s="4"/>
    </row>
    <row r="32829" spans="1:1" x14ac:dyDescent="0.2">
      <c r="A32829" s="4"/>
    </row>
    <row r="32830" spans="1:1" x14ac:dyDescent="0.2">
      <c r="A32830" s="4"/>
    </row>
    <row r="32831" spans="1:1" x14ac:dyDescent="0.2">
      <c r="A32831" s="4"/>
    </row>
    <row r="32832" spans="1:1" x14ac:dyDescent="0.2">
      <c r="A32832" s="4"/>
    </row>
    <row r="32833" spans="1:1" x14ac:dyDescent="0.2">
      <c r="A32833" s="4"/>
    </row>
    <row r="32834" spans="1:1" x14ac:dyDescent="0.2">
      <c r="A32834" s="4"/>
    </row>
    <row r="32835" spans="1:1" x14ac:dyDescent="0.2">
      <c r="A32835" s="4"/>
    </row>
    <row r="32836" spans="1:1" x14ac:dyDescent="0.2">
      <c r="A32836" s="4"/>
    </row>
    <row r="32837" spans="1:1" x14ac:dyDescent="0.2">
      <c r="A32837" s="4"/>
    </row>
    <row r="32838" spans="1:1" x14ac:dyDescent="0.2">
      <c r="A32838" s="4"/>
    </row>
    <row r="32839" spans="1:1" x14ac:dyDescent="0.2">
      <c r="A32839" s="4"/>
    </row>
    <row r="32840" spans="1:1" x14ac:dyDescent="0.2">
      <c r="A32840" s="4"/>
    </row>
    <row r="32841" spans="1:1" x14ac:dyDescent="0.2">
      <c r="A32841" s="4"/>
    </row>
    <row r="32842" spans="1:1" x14ac:dyDescent="0.2">
      <c r="A32842" s="4"/>
    </row>
    <row r="32843" spans="1:1" x14ac:dyDescent="0.2">
      <c r="A32843" s="4"/>
    </row>
    <row r="32844" spans="1:1" x14ac:dyDescent="0.2">
      <c r="A32844" s="4"/>
    </row>
    <row r="32845" spans="1:1" x14ac:dyDescent="0.2">
      <c r="A32845" s="4"/>
    </row>
    <row r="32846" spans="1:1" x14ac:dyDescent="0.2">
      <c r="A32846" s="4"/>
    </row>
    <row r="32847" spans="1:1" x14ac:dyDescent="0.2">
      <c r="A32847" s="4"/>
    </row>
    <row r="32848" spans="1:1" x14ac:dyDescent="0.2">
      <c r="A32848" s="4"/>
    </row>
    <row r="32849" spans="1:1" x14ac:dyDescent="0.2">
      <c r="A32849" s="4"/>
    </row>
    <row r="32850" spans="1:1" x14ac:dyDescent="0.2">
      <c r="A32850" s="4"/>
    </row>
    <row r="32851" spans="1:1" x14ac:dyDescent="0.2">
      <c r="A32851" s="4"/>
    </row>
    <row r="32852" spans="1:1" x14ac:dyDescent="0.2">
      <c r="A32852" s="4"/>
    </row>
    <row r="32853" spans="1:1" x14ac:dyDescent="0.2">
      <c r="A32853" s="4"/>
    </row>
    <row r="32854" spans="1:1" x14ac:dyDescent="0.2">
      <c r="A32854" s="4"/>
    </row>
    <row r="32855" spans="1:1" x14ac:dyDescent="0.2">
      <c r="A32855" s="4"/>
    </row>
    <row r="32856" spans="1:1" x14ac:dyDescent="0.2">
      <c r="A32856" s="4"/>
    </row>
    <row r="32857" spans="1:1" x14ac:dyDescent="0.2">
      <c r="A32857" s="4"/>
    </row>
    <row r="32858" spans="1:1" x14ac:dyDescent="0.2">
      <c r="A32858" s="4"/>
    </row>
    <row r="32859" spans="1:1" x14ac:dyDescent="0.2">
      <c r="A32859" s="4"/>
    </row>
    <row r="32860" spans="1:1" x14ac:dyDescent="0.2">
      <c r="A32860" s="4"/>
    </row>
    <row r="32861" spans="1:1" x14ac:dyDescent="0.2">
      <c r="A32861" s="4"/>
    </row>
    <row r="32862" spans="1:1" x14ac:dyDescent="0.2">
      <c r="A32862" s="4"/>
    </row>
    <row r="32863" spans="1:1" x14ac:dyDescent="0.2">
      <c r="A32863" s="4"/>
    </row>
    <row r="32864" spans="1:1" x14ac:dyDescent="0.2">
      <c r="A32864" s="4"/>
    </row>
    <row r="32865" spans="1:1" x14ac:dyDescent="0.2">
      <c r="A32865" s="4"/>
    </row>
    <row r="32866" spans="1:1" x14ac:dyDescent="0.2">
      <c r="A32866" s="4"/>
    </row>
    <row r="32867" spans="1:1" x14ac:dyDescent="0.2">
      <c r="A32867" s="4"/>
    </row>
    <row r="32868" spans="1:1" x14ac:dyDescent="0.2">
      <c r="A32868" s="4"/>
    </row>
    <row r="32869" spans="1:1" x14ac:dyDescent="0.2">
      <c r="A32869" s="4"/>
    </row>
    <row r="32870" spans="1:1" x14ac:dyDescent="0.2">
      <c r="A32870" s="4"/>
    </row>
    <row r="32871" spans="1:1" x14ac:dyDescent="0.2">
      <c r="A32871" s="4"/>
    </row>
    <row r="32872" spans="1:1" x14ac:dyDescent="0.2">
      <c r="A32872" s="4"/>
    </row>
    <row r="32873" spans="1:1" x14ac:dyDescent="0.2">
      <c r="A32873" s="4"/>
    </row>
    <row r="32874" spans="1:1" x14ac:dyDescent="0.2">
      <c r="A32874" s="4"/>
    </row>
    <row r="32875" spans="1:1" x14ac:dyDescent="0.2">
      <c r="A32875" s="4"/>
    </row>
    <row r="32876" spans="1:1" x14ac:dyDescent="0.2">
      <c r="A32876" s="4"/>
    </row>
    <row r="32877" spans="1:1" x14ac:dyDescent="0.2">
      <c r="A32877" s="4"/>
    </row>
    <row r="32878" spans="1:1" x14ac:dyDescent="0.2">
      <c r="A32878" s="4"/>
    </row>
    <row r="32879" spans="1:1" x14ac:dyDescent="0.2">
      <c r="A32879" s="4"/>
    </row>
    <row r="32880" spans="1:1" x14ac:dyDescent="0.2">
      <c r="A32880" s="4"/>
    </row>
    <row r="32881" spans="1:1" x14ac:dyDescent="0.2">
      <c r="A32881" s="4"/>
    </row>
    <row r="32882" spans="1:1" x14ac:dyDescent="0.2">
      <c r="A32882" s="4"/>
    </row>
    <row r="32883" spans="1:1" x14ac:dyDescent="0.2">
      <c r="A32883" s="4"/>
    </row>
    <row r="32884" spans="1:1" x14ac:dyDescent="0.2">
      <c r="A32884" s="4"/>
    </row>
    <row r="32885" spans="1:1" x14ac:dyDescent="0.2">
      <c r="A32885" s="4"/>
    </row>
    <row r="32886" spans="1:1" x14ac:dyDescent="0.2">
      <c r="A32886" s="4"/>
    </row>
    <row r="32887" spans="1:1" x14ac:dyDescent="0.2">
      <c r="A32887" s="4"/>
    </row>
    <row r="32888" spans="1:1" x14ac:dyDescent="0.2">
      <c r="A32888" s="4"/>
    </row>
    <row r="32889" spans="1:1" x14ac:dyDescent="0.2">
      <c r="A32889" s="4"/>
    </row>
    <row r="32890" spans="1:1" x14ac:dyDescent="0.2">
      <c r="A32890" s="4"/>
    </row>
    <row r="32891" spans="1:1" x14ac:dyDescent="0.2">
      <c r="A32891" s="4"/>
    </row>
    <row r="32892" spans="1:1" x14ac:dyDescent="0.2">
      <c r="A32892" s="4"/>
    </row>
    <row r="32893" spans="1:1" x14ac:dyDescent="0.2">
      <c r="A32893" s="4"/>
    </row>
    <row r="32894" spans="1:1" x14ac:dyDescent="0.2">
      <c r="A32894" s="4"/>
    </row>
    <row r="32895" spans="1:1" x14ac:dyDescent="0.2">
      <c r="A32895" s="4"/>
    </row>
    <row r="32896" spans="1:1" x14ac:dyDescent="0.2">
      <c r="A32896" s="4"/>
    </row>
    <row r="32897" spans="1:1" x14ac:dyDescent="0.2">
      <c r="A32897" s="4"/>
    </row>
    <row r="32898" spans="1:1" x14ac:dyDescent="0.2">
      <c r="A32898" s="4"/>
    </row>
    <row r="32899" spans="1:1" x14ac:dyDescent="0.2">
      <c r="A32899" s="4"/>
    </row>
    <row r="32900" spans="1:1" x14ac:dyDescent="0.2">
      <c r="A32900" s="4"/>
    </row>
    <row r="32901" spans="1:1" x14ac:dyDescent="0.2">
      <c r="A32901" s="4"/>
    </row>
    <row r="32902" spans="1:1" x14ac:dyDescent="0.2">
      <c r="A32902" s="4"/>
    </row>
    <row r="32903" spans="1:1" x14ac:dyDescent="0.2">
      <c r="A32903" s="4"/>
    </row>
    <row r="32904" spans="1:1" x14ac:dyDescent="0.2">
      <c r="A32904" s="4"/>
    </row>
    <row r="32905" spans="1:1" x14ac:dyDescent="0.2">
      <c r="A32905" s="4"/>
    </row>
    <row r="32906" spans="1:1" x14ac:dyDescent="0.2">
      <c r="A32906" s="4"/>
    </row>
    <row r="32907" spans="1:1" x14ac:dyDescent="0.2">
      <c r="A32907" s="4"/>
    </row>
    <row r="32908" spans="1:1" x14ac:dyDescent="0.2">
      <c r="A32908" s="4"/>
    </row>
    <row r="32909" spans="1:1" x14ac:dyDescent="0.2">
      <c r="A32909" s="4"/>
    </row>
    <row r="32910" spans="1:1" x14ac:dyDescent="0.2">
      <c r="A32910" s="4"/>
    </row>
    <row r="32911" spans="1:1" x14ac:dyDescent="0.2">
      <c r="A32911" s="4"/>
    </row>
    <row r="32912" spans="1:1" x14ac:dyDescent="0.2">
      <c r="A32912" s="4"/>
    </row>
    <row r="32913" spans="1:1" x14ac:dyDescent="0.2">
      <c r="A32913" s="4"/>
    </row>
    <row r="32914" spans="1:1" x14ac:dyDescent="0.2">
      <c r="A32914" s="4"/>
    </row>
    <row r="32915" spans="1:1" x14ac:dyDescent="0.2">
      <c r="A32915" s="4"/>
    </row>
    <row r="32916" spans="1:1" x14ac:dyDescent="0.2">
      <c r="A32916" s="4"/>
    </row>
    <row r="32917" spans="1:1" x14ac:dyDescent="0.2">
      <c r="A32917" s="4"/>
    </row>
    <row r="32918" spans="1:1" x14ac:dyDescent="0.2">
      <c r="A32918" s="4"/>
    </row>
    <row r="32919" spans="1:1" x14ac:dyDescent="0.2">
      <c r="A32919" s="4"/>
    </row>
    <row r="32920" spans="1:1" x14ac:dyDescent="0.2">
      <c r="A32920" s="4"/>
    </row>
    <row r="32921" spans="1:1" x14ac:dyDescent="0.2">
      <c r="A32921" s="4"/>
    </row>
    <row r="32922" spans="1:1" x14ac:dyDescent="0.2">
      <c r="A32922" s="4"/>
    </row>
    <row r="32923" spans="1:1" x14ac:dyDescent="0.2">
      <c r="A32923" s="4"/>
    </row>
    <row r="32924" spans="1:1" x14ac:dyDescent="0.2">
      <c r="A32924" s="4"/>
    </row>
    <row r="32925" spans="1:1" x14ac:dyDescent="0.2">
      <c r="A32925" s="4"/>
    </row>
    <row r="32926" spans="1:1" x14ac:dyDescent="0.2">
      <c r="A32926" s="4"/>
    </row>
    <row r="32927" spans="1:1" x14ac:dyDescent="0.2">
      <c r="A32927" s="4"/>
    </row>
    <row r="32928" spans="1:1" x14ac:dyDescent="0.2">
      <c r="A32928" s="4"/>
    </row>
    <row r="32929" spans="1:1" x14ac:dyDescent="0.2">
      <c r="A32929" s="4"/>
    </row>
    <row r="32930" spans="1:1" x14ac:dyDescent="0.2">
      <c r="A32930" s="4"/>
    </row>
    <row r="32931" spans="1:1" x14ac:dyDescent="0.2">
      <c r="A32931" s="4"/>
    </row>
    <row r="32932" spans="1:1" x14ac:dyDescent="0.2">
      <c r="A32932" s="4"/>
    </row>
    <row r="32933" spans="1:1" x14ac:dyDescent="0.2">
      <c r="A32933" s="4"/>
    </row>
    <row r="32934" spans="1:1" x14ac:dyDescent="0.2">
      <c r="A32934" s="4"/>
    </row>
    <row r="32935" spans="1:1" x14ac:dyDescent="0.2">
      <c r="A32935" s="4"/>
    </row>
    <row r="32936" spans="1:1" x14ac:dyDescent="0.2">
      <c r="A32936" s="4"/>
    </row>
    <row r="32937" spans="1:1" x14ac:dyDescent="0.2">
      <c r="A32937" s="4"/>
    </row>
    <row r="32938" spans="1:1" x14ac:dyDescent="0.2">
      <c r="A32938" s="4"/>
    </row>
    <row r="32939" spans="1:1" x14ac:dyDescent="0.2">
      <c r="A32939" s="4"/>
    </row>
    <row r="32940" spans="1:1" x14ac:dyDescent="0.2">
      <c r="A32940" s="4"/>
    </row>
    <row r="32941" spans="1:1" x14ac:dyDescent="0.2">
      <c r="A32941" s="4"/>
    </row>
    <row r="32942" spans="1:1" x14ac:dyDescent="0.2">
      <c r="A32942" s="4"/>
    </row>
    <row r="32943" spans="1:1" x14ac:dyDescent="0.2">
      <c r="A32943" s="4"/>
    </row>
    <row r="32944" spans="1:1" x14ac:dyDescent="0.2">
      <c r="A32944" s="4"/>
    </row>
    <row r="32945" spans="1:1" x14ac:dyDescent="0.2">
      <c r="A32945" s="4"/>
    </row>
    <row r="32946" spans="1:1" x14ac:dyDescent="0.2">
      <c r="A32946" s="4"/>
    </row>
    <row r="32947" spans="1:1" x14ac:dyDescent="0.2">
      <c r="A32947" s="4"/>
    </row>
    <row r="32948" spans="1:1" x14ac:dyDescent="0.2">
      <c r="A32948" s="4"/>
    </row>
    <row r="32949" spans="1:1" x14ac:dyDescent="0.2">
      <c r="A32949" s="4"/>
    </row>
    <row r="32950" spans="1:1" x14ac:dyDescent="0.2">
      <c r="A32950" s="4"/>
    </row>
    <row r="32951" spans="1:1" x14ac:dyDescent="0.2">
      <c r="A32951" s="4"/>
    </row>
    <row r="32952" spans="1:1" x14ac:dyDescent="0.2">
      <c r="A32952" s="4"/>
    </row>
    <row r="32953" spans="1:1" x14ac:dyDescent="0.2">
      <c r="A32953" s="4"/>
    </row>
    <row r="32954" spans="1:1" x14ac:dyDescent="0.2">
      <c r="A32954" s="4"/>
    </row>
    <row r="32955" spans="1:1" x14ac:dyDescent="0.2">
      <c r="A32955" s="4"/>
    </row>
    <row r="32956" spans="1:1" x14ac:dyDescent="0.2">
      <c r="A32956" s="4"/>
    </row>
    <row r="32957" spans="1:1" x14ac:dyDescent="0.2">
      <c r="A32957" s="4"/>
    </row>
    <row r="32958" spans="1:1" x14ac:dyDescent="0.2">
      <c r="A32958" s="4"/>
    </row>
    <row r="32959" spans="1:1" x14ac:dyDescent="0.2">
      <c r="A32959" s="4"/>
    </row>
    <row r="32960" spans="1:1" x14ac:dyDescent="0.2">
      <c r="A32960" s="4"/>
    </row>
    <row r="32961" spans="1:1" x14ac:dyDescent="0.2">
      <c r="A32961" s="4"/>
    </row>
    <row r="32962" spans="1:1" x14ac:dyDescent="0.2">
      <c r="A32962" s="4"/>
    </row>
    <row r="32963" spans="1:1" x14ac:dyDescent="0.2">
      <c r="A32963" s="4"/>
    </row>
    <row r="32964" spans="1:1" x14ac:dyDescent="0.2">
      <c r="A32964" s="4"/>
    </row>
    <row r="32965" spans="1:1" x14ac:dyDescent="0.2">
      <c r="A32965" s="4"/>
    </row>
    <row r="32966" spans="1:1" x14ac:dyDescent="0.2">
      <c r="A32966" s="4"/>
    </row>
    <row r="32967" spans="1:1" x14ac:dyDescent="0.2">
      <c r="A32967" s="4"/>
    </row>
    <row r="32968" spans="1:1" x14ac:dyDescent="0.2">
      <c r="A32968" s="4"/>
    </row>
    <row r="32969" spans="1:1" x14ac:dyDescent="0.2">
      <c r="A32969" s="4"/>
    </row>
    <row r="32970" spans="1:1" x14ac:dyDescent="0.2">
      <c r="A32970" s="4"/>
    </row>
    <row r="32971" spans="1:1" x14ac:dyDescent="0.2">
      <c r="A32971" s="4"/>
    </row>
    <row r="32972" spans="1:1" x14ac:dyDescent="0.2">
      <c r="A32972" s="4"/>
    </row>
    <row r="32973" spans="1:1" x14ac:dyDescent="0.2">
      <c r="A32973" s="4"/>
    </row>
    <row r="32974" spans="1:1" x14ac:dyDescent="0.2">
      <c r="A32974" s="4"/>
    </row>
    <row r="32975" spans="1:1" x14ac:dyDescent="0.2">
      <c r="A32975" s="4"/>
    </row>
    <row r="32976" spans="1:1" x14ac:dyDescent="0.2">
      <c r="A32976" s="4"/>
    </row>
    <row r="32977" spans="1:1" x14ac:dyDescent="0.2">
      <c r="A32977" s="4"/>
    </row>
    <row r="32978" spans="1:1" x14ac:dyDescent="0.2">
      <c r="A32978" s="4"/>
    </row>
    <row r="32979" spans="1:1" x14ac:dyDescent="0.2">
      <c r="A32979" s="4"/>
    </row>
    <row r="32980" spans="1:1" x14ac:dyDescent="0.2">
      <c r="A32980" s="4"/>
    </row>
    <row r="32981" spans="1:1" x14ac:dyDescent="0.2">
      <c r="A32981" s="4"/>
    </row>
    <row r="32982" spans="1:1" x14ac:dyDescent="0.2">
      <c r="A32982" s="4"/>
    </row>
    <row r="32983" spans="1:1" x14ac:dyDescent="0.2">
      <c r="A32983" s="4"/>
    </row>
    <row r="32984" spans="1:1" x14ac:dyDescent="0.2">
      <c r="A32984" s="4"/>
    </row>
    <row r="32985" spans="1:1" x14ac:dyDescent="0.2">
      <c r="A32985" s="4"/>
    </row>
    <row r="32986" spans="1:1" x14ac:dyDescent="0.2">
      <c r="A32986" s="4"/>
    </row>
    <row r="32987" spans="1:1" x14ac:dyDescent="0.2">
      <c r="A32987" s="4"/>
    </row>
    <row r="32988" spans="1:1" x14ac:dyDescent="0.2">
      <c r="A32988" s="4"/>
    </row>
    <row r="32989" spans="1:1" x14ac:dyDescent="0.2">
      <c r="A32989" s="4"/>
    </row>
    <row r="32990" spans="1:1" x14ac:dyDescent="0.2">
      <c r="A32990" s="4"/>
    </row>
    <row r="32991" spans="1:1" x14ac:dyDescent="0.2">
      <c r="A32991" s="4"/>
    </row>
    <row r="32992" spans="1:1" x14ac:dyDescent="0.2">
      <c r="A32992" s="4"/>
    </row>
    <row r="32993" spans="1:1" x14ac:dyDescent="0.2">
      <c r="A32993" s="4"/>
    </row>
    <row r="32994" spans="1:1" x14ac:dyDescent="0.2">
      <c r="A32994" s="4"/>
    </row>
    <row r="32995" spans="1:1" x14ac:dyDescent="0.2">
      <c r="A32995" s="4"/>
    </row>
    <row r="32996" spans="1:1" x14ac:dyDescent="0.2">
      <c r="A32996" s="4"/>
    </row>
    <row r="32997" spans="1:1" x14ac:dyDescent="0.2">
      <c r="A32997" s="4"/>
    </row>
    <row r="32998" spans="1:1" x14ac:dyDescent="0.2">
      <c r="A32998" s="4"/>
    </row>
    <row r="32999" spans="1:1" x14ac:dyDescent="0.2">
      <c r="A32999" s="4"/>
    </row>
    <row r="33000" spans="1:1" x14ac:dyDescent="0.2">
      <c r="A33000" s="4"/>
    </row>
    <row r="33001" spans="1:1" x14ac:dyDescent="0.2">
      <c r="A33001" s="4"/>
    </row>
    <row r="33002" spans="1:1" x14ac:dyDescent="0.2">
      <c r="A33002" s="4"/>
    </row>
    <row r="33003" spans="1:1" x14ac:dyDescent="0.2">
      <c r="A33003" s="4"/>
    </row>
    <row r="33004" spans="1:1" x14ac:dyDescent="0.2">
      <c r="A33004" s="4"/>
    </row>
    <row r="33005" spans="1:1" x14ac:dyDescent="0.2">
      <c r="A33005" s="4"/>
    </row>
    <row r="33006" spans="1:1" x14ac:dyDescent="0.2">
      <c r="A33006" s="4"/>
    </row>
    <row r="33007" spans="1:1" x14ac:dyDescent="0.2">
      <c r="A33007" s="4"/>
    </row>
    <row r="33008" spans="1:1" x14ac:dyDescent="0.2">
      <c r="A33008" s="4"/>
    </row>
    <row r="33009" spans="1:1" x14ac:dyDescent="0.2">
      <c r="A33009" s="4"/>
    </row>
    <row r="33010" spans="1:1" x14ac:dyDescent="0.2">
      <c r="A33010" s="4"/>
    </row>
    <row r="33011" spans="1:1" x14ac:dyDescent="0.2">
      <c r="A33011" s="4"/>
    </row>
    <row r="33012" spans="1:1" x14ac:dyDescent="0.2">
      <c r="A33012" s="4"/>
    </row>
    <row r="33013" spans="1:1" x14ac:dyDescent="0.2">
      <c r="A33013" s="4"/>
    </row>
    <row r="33014" spans="1:1" x14ac:dyDescent="0.2">
      <c r="A33014" s="4"/>
    </row>
    <row r="33015" spans="1:1" x14ac:dyDescent="0.2">
      <c r="A33015" s="4"/>
    </row>
    <row r="33016" spans="1:1" x14ac:dyDescent="0.2">
      <c r="A33016" s="4"/>
    </row>
    <row r="33017" spans="1:1" x14ac:dyDescent="0.2">
      <c r="A33017" s="4"/>
    </row>
    <row r="33018" spans="1:1" x14ac:dyDescent="0.2">
      <c r="A33018" s="4"/>
    </row>
    <row r="33019" spans="1:1" x14ac:dyDescent="0.2">
      <c r="A33019" s="4"/>
    </row>
    <row r="33020" spans="1:1" x14ac:dyDescent="0.2">
      <c r="A33020" s="4"/>
    </row>
    <row r="33021" spans="1:1" x14ac:dyDescent="0.2">
      <c r="A33021" s="4"/>
    </row>
    <row r="33022" spans="1:1" x14ac:dyDescent="0.2">
      <c r="A33022" s="4"/>
    </row>
    <row r="33023" spans="1:1" x14ac:dyDescent="0.2">
      <c r="A33023" s="4"/>
    </row>
    <row r="33024" spans="1:1" x14ac:dyDescent="0.2">
      <c r="A33024" s="4"/>
    </row>
    <row r="33025" spans="1:1" x14ac:dyDescent="0.2">
      <c r="A33025" s="4"/>
    </row>
    <row r="33026" spans="1:1" x14ac:dyDescent="0.2">
      <c r="A33026" s="4"/>
    </row>
    <row r="33027" spans="1:1" x14ac:dyDescent="0.2">
      <c r="A33027" s="4"/>
    </row>
    <row r="33028" spans="1:1" x14ac:dyDescent="0.2">
      <c r="A33028" s="4"/>
    </row>
    <row r="33029" spans="1:1" x14ac:dyDescent="0.2">
      <c r="A33029" s="4"/>
    </row>
    <row r="33030" spans="1:1" x14ac:dyDescent="0.2">
      <c r="A33030" s="4"/>
    </row>
    <row r="33031" spans="1:1" x14ac:dyDescent="0.2">
      <c r="A33031" s="4"/>
    </row>
    <row r="33032" spans="1:1" x14ac:dyDescent="0.2">
      <c r="A33032" s="4"/>
    </row>
    <row r="33033" spans="1:1" x14ac:dyDescent="0.2">
      <c r="A33033" s="4"/>
    </row>
    <row r="33034" spans="1:1" x14ac:dyDescent="0.2">
      <c r="A33034" s="4"/>
    </row>
    <row r="33035" spans="1:1" x14ac:dyDescent="0.2">
      <c r="A33035" s="4"/>
    </row>
    <row r="33036" spans="1:1" x14ac:dyDescent="0.2">
      <c r="A33036" s="4"/>
    </row>
    <row r="33037" spans="1:1" x14ac:dyDescent="0.2">
      <c r="A33037" s="4"/>
    </row>
    <row r="33038" spans="1:1" x14ac:dyDescent="0.2">
      <c r="A33038" s="4"/>
    </row>
    <row r="33039" spans="1:1" x14ac:dyDescent="0.2">
      <c r="A33039" s="4"/>
    </row>
    <row r="33040" spans="1:1" x14ac:dyDescent="0.2">
      <c r="A33040" s="4"/>
    </row>
    <row r="33041" spans="1:1" x14ac:dyDescent="0.2">
      <c r="A33041" s="4"/>
    </row>
    <row r="33042" spans="1:1" x14ac:dyDescent="0.2">
      <c r="A33042" s="4"/>
    </row>
    <row r="33043" spans="1:1" x14ac:dyDescent="0.2">
      <c r="A33043" s="4"/>
    </row>
    <row r="33044" spans="1:1" x14ac:dyDescent="0.2">
      <c r="A33044" s="4"/>
    </row>
    <row r="33045" spans="1:1" x14ac:dyDescent="0.2">
      <c r="A33045" s="4"/>
    </row>
    <row r="33046" spans="1:1" x14ac:dyDescent="0.2">
      <c r="A33046" s="4"/>
    </row>
    <row r="33047" spans="1:1" x14ac:dyDescent="0.2">
      <c r="A33047" s="4"/>
    </row>
    <row r="33048" spans="1:1" x14ac:dyDescent="0.2">
      <c r="A33048" s="4"/>
    </row>
    <row r="33049" spans="1:1" x14ac:dyDescent="0.2">
      <c r="A33049" s="4"/>
    </row>
    <row r="33050" spans="1:1" x14ac:dyDescent="0.2">
      <c r="A33050" s="4"/>
    </row>
    <row r="33051" spans="1:1" x14ac:dyDescent="0.2">
      <c r="A33051" s="4"/>
    </row>
    <row r="33052" spans="1:1" x14ac:dyDescent="0.2">
      <c r="A33052" s="4"/>
    </row>
    <row r="33053" spans="1:1" x14ac:dyDescent="0.2">
      <c r="A33053" s="4"/>
    </row>
    <row r="33054" spans="1:1" x14ac:dyDescent="0.2">
      <c r="A33054" s="4"/>
    </row>
    <row r="33055" spans="1:1" x14ac:dyDescent="0.2">
      <c r="A33055" s="4"/>
    </row>
    <row r="33056" spans="1:1" x14ac:dyDescent="0.2">
      <c r="A33056" s="4"/>
    </row>
    <row r="33057" spans="1:1" x14ac:dyDescent="0.2">
      <c r="A33057" s="4"/>
    </row>
    <row r="33058" spans="1:1" x14ac:dyDescent="0.2">
      <c r="A33058" s="4"/>
    </row>
    <row r="33059" spans="1:1" x14ac:dyDescent="0.2">
      <c r="A33059" s="4"/>
    </row>
    <row r="33060" spans="1:1" x14ac:dyDescent="0.2">
      <c r="A33060" s="4"/>
    </row>
    <row r="33061" spans="1:1" x14ac:dyDescent="0.2">
      <c r="A33061" s="4"/>
    </row>
    <row r="33062" spans="1:1" x14ac:dyDescent="0.2">
      <c r="A33062" s="4"/>
    </row>
    <row r="33063" spans="1:1" x14ac:dyDescent="0.2">
      <c r="A33063" s="4"/>
    </row>
    <row r="33064" spans="1:1" x14ac:dyDescent="0.2">
      <c r="A33064" s="4"/>
    </row>
    <row r="33065" spans="1:1" x14ac:dyDescent="0.2">
      <c r="A33065" s="4"/>
    </row>
    <row r="33066" spans="1:1" x14ac:dyDescent="0.2">
      <c r="A33066" s="4"/>
    </row>
    <row r="33067" spans="1:1" x14ac:dyDescent="0.2">
      <c r="A33067" s="4"/>
    </row>
    <row r="33068" spans="1:1" x14ac:dyDescent="0.2">
      <c r="A33068" s="4"/>
    </row>
    <row r="33069" spans="1:1" x14ac:dyDescent="0.2">
      <c r="A33069" s="4"/>
    </row>
    <row r="33070" spans="1:1" x14ac:dyDescent="0.2">
      <c r="A33070" s="4"/>
    </row>
    <row r="33071" spans="1:1" x14ac:dyDescent="0.2">
      <c r="A33071" s="4"/>
    </row>
    <row r="33072" spans="1:1" x14ac:dyDescent="0.2">
      <c r="A33072" s="4"/>
    </row>
    <row r="33073" spans="1:1" x14ac:dyDescent="0.2">
      <c r="A33073" s="4"/>
    </row>
    <row r="33074" spans="1:1" x14ac:dyDescent="0.2">
      <c r="A33074" s="4"/>
    </row>
    <row r="33075" spans="1:1" x14ac:dyDescent="0.2">
      <c r="A33075" s="4"/>
    </row>
    <row r="33076" spans="1:1" x14ac:dyDescent="0.2">
      <c r="A33076" s="4"/>
    </row>
    <row r="33077" spans="1:1" x14ac:dyDescent="0.2">
      <c r="A33077" s="4"/>
    </row>
    <row r="33078" spans="1:1" x14ac:dyDescent="0.2">
      <c r="A33078" s="4"/>
    </row>
    <row r="33079" spans="1:1" x14ac:dyDescent="0.2">
      <c r="A33079" s="4"/>
    </row>
    <row r="33080" spans="1:1" x14ac:dyDescent="0.2">
      <c r="A33080" s="4"/>
    </row>
    <row r="33081" spans="1:1" x14ac:dyDescent="0.2">
      <c r="A33081" s="4"/>
    </row>
    <row r="33082" spans="1:1" x14ac:dyDescent="0.2">
      <c r="A33082" s="4"/>
    </row>
    <row r="33083" spans="1:1" x14ac:dyDescent="0.2">
      <c r="A33083" s="4"/>
    </row>
    <row r="33084" spans="1:1" x14ac:dyDescent="0.2">
      <c r="A33084" s="4"/>
    </row>
    <row r="33085" spans="1:1" x14ac:dyDescent="0.2">
      <c r="A33085" s="4"/>
    </row>
    <row r="33086" spans="1:1" x14ac:dyDescent="0.2">
      <c r="A33086" s="4"/>
    </row>
    <row r="33087" spans="1:1" x14ac:dyDescent="0.2">
      <c r="A33087" s="4"/>
    </row>
    <row r="33088" spans="1:1" x14ac:dyDescent="0.2">
      <c r="A33088" s="4"/>
    </row>
    <row r="33089" spans="1:1" x14ac:dyDescent="0.2">
      <c r="A33089" s="4"/>
    </row>
    <row r="33090" spans="1:1" x14ac:dyDescent="0.2">
      <c r="A33090" s="4"/>
    </row>
    <row r="33091" spans="1:1" x14ac:dyDescent="0.2">
      <c r="A33091" s="4"/>
    </row>
    <row r="33092" spans="1:1" x14ac:dyDescent="0.2">
      <c r="A33092" s="4"/>
    </row>
    <row r="33093" spans="1:1" x14ac:dyDescent="0.2">
      <c r="A33093" s="4"/>
    </row>
    <row r="33094" spans="1:1" x14ac:dyDescent="0.2">
      <c r="A33094" s="4"/>
    </row>
    <row r="33095" spans="1:1" x14ac:dyDescent="0.2">
      <c r="A33095" s="4"/>
    </row>
    <row r="33096" spans="1:1" x14ac:dyDescent="0.2">
      <c r="A33096" s="4"/>
    </row>
    <row r="33097" spans="1:1" x14ac:dyDescent="0.2">
      <c r="A33097" s="4"/>
    </row>
    <row r="33098" spans="1:1" x14ac:dyDescent="0.2">
      <c r="A33098" s="4"/>
    </row>
    <row r="33099" spans="1:1" x14ac:dyDescent="0.2">
      <c r="A33099" s="4"/>
    </row>
    <row r="33100" spans="1:1" x14ac:dyDescent="0.2">
      <c r="A33100" s="4"/>
    </row>
    <row r="33101" spans="1:1" x14ac:dyDescent="0.2">
      <c r="A33101" s="4"/>
    </row>
    <row r="33102" spans="1:1" x14ac:dyDescent="0.2">
      <c r="A33102" s="4"/>
    </row>
    <row r="33103" spans="1:1" x14ac:dyDescent="0.2">
      <c r="A33103" s="4"/>
    </row>
    <row r="33104" spans="1:1" x14ac:dyDescent="0.2">
      <c r="A33104" s="4"/>
    </row>
    <row r="33105" spans="1:1" x14ac:dyDescent="0.2">
      <c r="A33105" s="4"/>
    </row>
    <row r="33106" spans="1:1" x14ac:dyDescent="0.2">
      <c r="A33106" s="4"/>
    </row>
    <row r="33107" spans="1:1" x14ac:dyDescent="0.2">
      <c r="A33107" s="4"/>
    </row>
    <row r="33108" spans="1:1" x14ac:dyDescent="0.2">
      <c r="A33108" s="4"/>
    </row>
    <row r="33109" spans="1:1" x14ac:dyDescent="0.2">
      <c r="A33109" s="4"/>
    </row>
    <row r="33110" spans="1:1" x14ac:dyDescent="0.2">
      <c r="A33110" s="4"/>
    </row>
    <row r="33111" spans="1:1" x14ac:dyDescent="0.2">
      <c r="A33111" s="4"/>
    </row>
    <row r="33112" spans="1:1" x14ac:dyDescent="0.2">
      <c r="A33112" s="4"/>
    </row>
    <row r="33113" spans="1:1" x14ac:dyDescent="0.2">
      <c r="A33113" s="4"/>
    </row>
    <row r="33114" spans="1:1" x14ac:dyDescent="0.2">
      <c r="A33114" s="4"/>
    </row>
    <row r="33115" spans="1:1" x14ac:dyDescent="0.2">
      <c r="A33115" s="4"/>
    </row>
    <row r="33116" spans="1:1" x14ac:dyDescent="0.2">
      <c r="A33116" s="4"/>
    </row>
    <row r="33117" spans="1:1" x14ac:dyDescent="0.2">
      <c r="A33117" s="4"/>
    </row>
    <row r="33118" spans="1:1" x14ac:dyDescent="0.2">
      <c r="A33118" s="4"/>
    </row>
    <row r="33119" spans="1:1" x14ac:dyDescent="0.2">
      <c r="A33119" s="4"/>
    </row>
    <row r="33120" spans="1:1" x14ac:dyDescent="0.2">
      <c r="A33120" s="4"/>
    </row>
    <row r="33121" spans="1:1" x14ac:dyDescent="0.2">
      <c r="A33121" s="4"/>
    </row>
    <row r="33122" spans="1:1" x14ac:dyDescent="0.2">
      <c r="A33122" s="4"/>
    </row>
    <row r="33123" spans="1:1" x14ac:dyDescent="0.2">
      <c r="A33123" s="4"/>
    </row>
    <row r="33124" spans="1:1" x14ac:dyDescent="0.2">
      <c r="A33124" s="4"/>
    </row>
    <row r="33125" spans="1:1" x14ac:dyDescent="0.2">
      <c r="A33125" s="4"/>
    </row>
    <row r="33126" spans="1:1" x14ac:dyDescent="0.2">
      <c r="A33126" s="4"/>
    </row>
    <row r="33127" spans="1:1" x14ac:dyDescent="0.2">
      <c r="A33127" s="4"/>
    </row>
    <row r="33128" spans="1:1" x14ac:dyDescent="0.2">
      <c r="A33128" s="4"/>
    </row>
    <row r="33129" spans="1:1" x14ac:dyDescent="0.2">
      <c r="A33129" s="4"/>
    </row>
    <row r="33130" spans="1:1" x14ac:dyDescent="0.2">
      <c r="A33130" s="4"/>
    </row>
    <row r="33131" spans="1:1" x14ac:dyDescent="0.2">
      <c r="A33131" s="4"/>
    </row>
    <row r="33132" spans="1:1" x14ac:dyDescent="0.2">
      <c r="A33132" s="4"/>
    </row>
    <row r="33133" spans="1:1" x14ac:dyDescent="0.2">
      <c r="A33133" s="4"/>
    </row>
    <row r="33134" spans="1:1" x14ac:dyDescent="0.2">
      <c r="A33134" s="4"/>
    </row>
    <row r="33135" spans="1:1" x14ac:dyDescent="0.2">
      <c r="A33135" s="4"/>
    </row>
    <row r="33136" spans="1:1" x14ac:dyDescent="0.2">
      <c r="A33136" s="4"/>
    </row>
    <row r="33137" spans="1:1" x14ac:dyDescent="0.2">
      <c r="A33137" s="4"/>
    </row>
    <row r="33138" spans="1:1" x14ac:dyDescent="0.2">
      <c r="A33138" s="4"/>
    </row>
    <row r="33139" spans="1:1" x14ac:dyDescent="0.2">
      <c r="A33139" s="4"/>
    </row>
    <row r="33140" spans="1:1" x14ac:dyDescent="0.2">
      <c r="A33140" s="4"/>
    </row>
    <row r="33141" spans="1:1" x14ac:dyDescent="0.2">
      <c r="A33141" s="4"/>
    </row>
    <row r="33142" spans="1:1" x14ac:dyDescent="0.2">
      <c r="A33142" s="4"/>
    </row>
    <row r="33143" spans="1:1" x14ac:dyDescent="0.2">
      <c r="A33143" s="4"/>
    </row>
    <row r="33144" spans="1:1" x14ac:dyDescent="0.2">
      <c r="A33144" s="4"/>
    </row>
    <row r="33145" spans="1:1" x14ac:dyDescent="0.2">
      <c r="A33145" s="4"/>
    </row>
    <row r="33146" spans="1:1" x14ac:dyDescent="0.2">
      <c r="A33146" s="4"/>
    </row>
    <row r="33147" spans="1:1" x14ac:dyDescent="0.2">
      <c r="A33147" s="4"/>
    </row>
    <row r="33148" spans="1:1" x14ac:dyDescent="0.2">
      <c r="A33148" s="4"/>
    </row>
    <row r="33149" spans="1:1" x14ac:dyDescent="0.2">
      <c r="A33149" s="4"/>
    </row>
    <row r="33150" spans="1:1" x14ac:dyDescent="0.2">
      <c r="A33150" s="4"/>
    </row>
    <row r="33151" spans="1:1" x14ac:dyDescent="0.2">
      <c r="A33151" s="4"/>
    </row>
    <row r="33152" spans="1:1" x14ac:dyDescent="0.2">
      <c r="A33152" s="4"/>
    </row>
    <row r="33153" spans="1:1" x14ac:dyDescent="0.2">
      <c r="A33153" s="4"/>
    </row>
    <row r="33154" spans="1:1" x14ac:dyDescent="0.2">
      <c r="A33154" s="4"/>
    </row>
    <row r="33155" spans="1:1" x14ac:dyDescent="0.2">
      <c r="A33155" s="4"/>
    </row>
    <row r="33156" spans="1:1" x14ac:dyDescent="0.2">
      <c r="A33156" s="4"/>
    </row>
    <row r="33157" spans="1:1" x14ac:dyDescent="0.2">
      <c r="A33157" s="4"/>
    </row>
    <row r="33158" spans="1:1" x14ac:dyDescent="0.2">
      <c r="A33158" s="4"/>
    </row>
    <row r="33159" spans="1:1" x14ac:dyDescent="0.2">
      <c r="A33159" s="4"/>
    </row>
    <row r="33160" spans="1:1" x14ac:dyDescent="0.2">
      <c r="A33160" s="4"/>
    </row>
    <row r="33161" spans="1:1" x14ac:dyDescent="0.2">
      <c r="A33161" s="4"/>
    </row>
    <row r="33162" spans="1:1" x14ac:dyDescent="0.2">
      <c r="A33162" s="4"/>
    </row>
    <row r="33163" spans="1:1" x14ac:dyDescent="0.2">
      <c r="A33163" s="4"/>
    </row>
    <row r="33164" spans="1:1" x14ac:dyDescent="0.2">
      <c r="A33164" s="4"/>
    </row>
    <row r="33165" spans="1:1" x14ac:dyDescent="0.2">
      <c r="A33165" s="4"/>
    </row>
    <row r="33166" spans="1:1" x14ac:dyDescent="0.2">
      <c r="A33166" s="4"/>
    </row>
    <row r="33167" spans="1:1" x14ac:dyDescent="0.2">
      <c r="A33167" s="4"/>
    </row>
    <row r="33168" spans="1:1" x14ac:dyDescent="0.2">
      <c r="A33168" s="4"/>
    </row>
    <row r="33169" spans="1:1" x14ac:dyDescent="0.2">
      <c r="A33169" s="4"/>
    </row>
    <row r="33170" spans="1:1" x14ac:dyDescent="0.2">
      <c r="A33170" s="4"/>
    </row>
    <row r="33171" spans="1:1" x14ac:dyDescent="0.2">
      <c r="A33171" s="4"/>
    </row>
    <row r="33172" spans="1:1" x14ac:dyDescent="0.2">
      <c r="A33172" s="4"/>
    </row>
    <row r="33173" spans="1:1" x14ac:dyDescent="0.2">
      <c r="A33173" s="4"/>
    </row>
    <row r="33174" spans="1:1" x14ac:dyDescent="0.2">
      <c r="A33174" s="4"/>
    </row>
    <row r="33175" spans="1:1" x14ac:dyDescent="0.2">
      <c r="A33175" s="4"/>
    </row>
    <row r="33176" spans="1:1" x14ac:dyDescent="0.2">
      <c r="A33176" s="4"/>
    </row>
    <row r="33177" spans="1:1" x14ac:dyDescent="0.2">
      <c r="A33177" s="4"/>
    </row>
    <row r="33178" spans="1:1" x14ac:dyDescent="0.2">
      <c r="A33178" s="4"/>
    </row>
    <row r="33179" spans="1:1" x14ac:dyDescent="0.2">
      <c r="A33179" s="4"/>
    </row>
    <row r="33180" spans="1:1" x14ac:dyDescent="0.2">
      <c r="A33180" s="4"/>
    </row>
    <row r="33181" spans="1:1" x14ac:dyDescent="0.2">
      <c r="A33181" s="4"/>
    </row>
    <row r="33182" spans="1:1" x14ac:dyDescent="0.2">
      <c r="A33182" s="4"/>
    </row>
    <row r="33183" spans="1:1" x14ac:dyDescent="0.2">
      <c r="A33183" s="4"/>
    </row>
    <row r="33184" spans="1:1" x14ac:dyDescent="0.2">
      <c r="A33184" s="4"/>
    </row>
    <row r="33185" spans="1:1" x14ac:dyDescent="0.2">
      <c r="A33185" s="4"/>
    </row>
    <row r="33186" spans="1:1" x14ac:dyDescent="0.2">
      <c r="A33186" s="4"/>
    </row>
    <row r="33187" spans="1:1" x14ac:dyDescent="0.2">
      <c r="A33187" s="4"/>
    </row>
    <row r="33188" spans="1:1" x14ac:dyDescent="0.2">
      <c r="A33188" s="4"/>
    </row>
    <row r="33189" spans="1:1" x14ac:dyDescent="0.2">
      <c r="A33189" s="4"/>
    </row>
    <row r="33190" spans="1:1" x14ac:dyDescent="0.2">
      <c r="A33190" s="4"/>
    </row>
    <row r="33191" spans="1:1" x14ac:dyDescent="0.2">
      <c r="A33191" s="4"/>
    </row>
    <row r="33192" spans="1:1" x14ac:dyDescent="0.2">
      <c r="A33192" s="4"/>
    </row>
    <row r="33193" spans="1:1" x14ac:dyDescent="0.2">
      <c r="A33193" s="4"/>
    </row>
    <row r="33194" spans="1:1" x14ac:dyDescent="0.2">
      <c r="A33194" s="4"/>
    </row>
    <row r="33195" spans="1:1" x14ac:dyDescent="0.2">
      <c r="A33195" s="4"/>
    </row>
    <row r="33196" spans="1:1" x14ac:dyDescent="0.2">
      <c r="A33196" s="4"/>
    </row>
    <row r="33197" spans="1:1" x14ac:dyDescent="0.2">
      <c r="A33197" s="4"/>
    </row>
    <row r="33198" spans="1:1" x14ac:dyDescent="0.2">
      <c r="A33198" s="4"/>
    </row>
    <row r="33199" spans="1:1" x14ac:dyDescent="0.2">
      <c r="A33199" s="4"/>
    </row>
    <row r="33200" spans="1:1" x14ac:dyDescent="0.2">
      <c r="A33200" s="4"/>
    </row>
    <row r="33201" spans="1:1" x14ac:dyDescent="0.2">
      <c r="A33201" s="4"/>
    </row>
    <row r="33202" spans="1:1" x14ac:dyDescent="0.2">
      <c r="A33202" s="4"/>
    </row>
    <row r="33203" spans="1:1" x14ac:dyDescent="0.2">
      <c r="A33203" s="4"/>
    </row>
    <row r="33204" spans="1:1" x14ac:dyDescent="0.2">
      <c r="A33204" s="4"/>
    </row>
    <row r="33205" spans="1:1" x14ac:dyDescent="0.2">
      <c r="A33205" s="4"/>
    </row>
    <row r="33206" spans="1:1" x14ac:dyDescent="0.2">
      <c r="A33206" s="4"/>
    </row>
    <row r="33207" spans="1:1" x14ac:dyDescent="0.2">
      <c r="A33207" s="4"/>
    </row>
    <row r="33208" spans="1:1" x14ac:dyDescent="0.2">
      <c r="A33208" s="4"/>
    </row>
    <row r="33209" spans="1:1" x14ac:dyDescent="0.2">
      <c r="A33209" s="4"/>
    </row>
    <row r="33210" spans="1:1" x14ac:dyDescent="0.2">
      <c r="A33210" s="4"/>
    </row>
    <row r="33211" spans="1:1" x14ac:dyDescent="0.2">
      <c r="A33211" s="4"/>
    </row>
    <row r="33212" spans="1:1" x14ac:dyDescent="0.2">
      <c r="A33212" s="4"/>
    </row>
    <row r="33213" spans="1:1" x14ac:dyDescent="0.2">
      <c r="A33213" s="4"/>
    </row>
    <row r="33214" spans="1:1" x14ac:dyDescent="0.2">
      <c r="A33214" s="4"/>
    </row>
    <row r="33215" spans="1:1" x14ac:dyDescent="0.2">
      <c r="A33215" s="4"/>
    </row>
    <row r="33216" spans="1:1" x14ac:dyDescent="0.2">
      <c r="A33216" s="4"/>
    </row>
    <row r="33217" spans="1:1" x14ac:dyDescent="0.2">
      <c r="A33217" s="4"/>
    </row>
    <row r="33218" spans="1:1" x14ac:dyDescent="0.2">
      <c r="A33218" s="4"/>
    </row>
    <row r="33219" spans="1:1" x14ac:dyDescent="0.2">
      <c r="A33219" s="4"/>
    </row>
    <row r="33220" spans="1:1" x14ac:dyDescent="0.2">
      <c r="A33220" s="4"/>
    </row>
    <row r="33221" spans="1:1" x14ac:dyDescent="0.2">
      <c r="A33221" s="4"/>
    </row>
    <row r="33222" spans="1:1" x14ac:dyDescent="0.2">
      <c r="A33222" s="4"/>
    </row>
    <row r="33223" spans="1:1" x14ac:dyDescent="0.2">
      <c r="A33223" s="4"/>
    </row>
    <row r="33224" spans="1:1" x14ac:dyDescent="0.2">
      <c r="A33224" s="4"/>
    </row>
    <row r="33225" spans="1:1" x14ac:dyDescent="0.2">
      <c r="A33225" s="4"/>
    </row>
    <row r="33226" spans="1:1" x14ac:dyDescent="0.2">
      <c r="A33226" s="4"/>
    </row>
    <row r="33227" spans="1:1" x14ac:dyDescent="0.2">
      <c r="A33227" s="4"/>
    </row>
    <row r="33228" spans="1:1" x14ac:dyDescent="0.2">
      <c r="A33228" s="4"/>
    </row>
    <row r="33229" spans="1:1" x14ac:dyDescent="0.2">
      <c r="A33229" s="4"/>
    </row>
    <row r="33230" spans="1:1" x14ac:dyDescent="0.2">
      <c r="A33230" s="4"/>
    </row>
    <row r="33231" spans="1:1" x14ac:dyDescent="0.2">
      <c r="A33231" s="4"/>
    </row>
    <row r="33232" spans="1:1" x14ac:dyDescent="0.2">
      <c r="A33232" s="4"/>
    </row>
    <row r="33233" spans="1:1" x14ac:dyDescent="0.2">
      <c r="A33233" s="4"/>
    </row>
    <row r="33234" spans="1:1" x14ac:dyDescent="0.2">
      <c r="A33234" s="4"/>
    </row>
    <row r="33235" spans="1:1" x14ac:dyDescent="0.2">
      <c r="A33235" s="4"/>
    </row>
    <row r="33236" spans="1:1" x14ac:dyDescent="0.2">
      <c r="A33236" s="4"/>
    </row>
    <row r="33237" spans="1:1" x14ac:dyDescent="0.2">
      <c r="A33237" s="4"/>
    </row>
    <row r="33238" spans="1:1" x14ac:dyDescent="0.2">
      <c r="A33238" s="4"/>
    </row>
    <row r="33239" spans="1:1" x14ac:dyDescent="0.2">
      <c r="A33239" s="4"/>
    </row>
    <row r="33240" spans="1:1" x14ac:dyDescent="0.2">
      <c r="A33240" s="4"/>
    </row>
    <row r="33241" spans="1:1" x14ac:dyDescent="0.2">
      <c r="A33241" s="4"/>
    </row>
    <row r="33242" spans="1:1" x14ac:dyDescent="0.2">
      <c r="A33242" s="4"/>
    </row>
    <row r="33243" spans="1:1" x14ac:dyDescent="0.2">
      <c r="A33243" s="4"/>
    </row>
    <row r="33244" spans="1:1" x14ac:dyDescent="0.2">
      <c r="A33244" s="4"/>
    </row>
    <row r="33245" spans="1:1" x14ac:dyDescent="0.2">
      <c r="A33245" s="4"/>
    </row>
    <row r="33246" spans="1:1" x14ac:dyDescent="0.2">
      <c r="A33246" s="4"/>
    </row>
    <row r="33247" spans="1:1" x14ac:dyDescent="0.2">
      <c r="A33247" s="4"/>
    </row>
    <row r="33248" spans="1:1" x14ac:dyDescent="0.2">
      <c r="A33248" s="4"/>
    </row>
    <row r="33249" spans="1:1" x14ac:dyDescent="0.2">
      <c r="A33249" s="4"/>
    </row>
    <row r="33250" spans="1:1" x14ac:dyDescent="0.2">
      <c r="A33250" s="4"/>
    </row>
    <row r="33251" spans="1:1" x14ac:dyDescent="0.2">
      <c r="A33251" s="4"/>
    </row>
    <row r="33252" spans="1:1" x14ac:dyDescent="0.2">
      <c r="A33252" s="4"/>
    </row>
    <row r="33253" spans="1:1" x14ac:dyDescent="0.2">
      <c r="A33253" s="4"/>
    </row>
    <row r="33254" spans="1:1" x14ac:dyDescent="0.2">
      <c r="A33254" s="4"/>
    </row>
    <row r="33255" spans="1:1" x14ac:dyDescent="0.2">
      <c r="A33255" s="4"/>
    </row>
    <row r="33256" spans="1:1" x14ac:dyDescent="0.2">
      <c r="A33256" s="4"/>
    </row>
    <row r="33257" spans="1:1" x14ac:dyDescent="0.2">
      <c r="A33257" s="4"/>
    </row>
    <row r="33258" spans="1:1" x14ac:dyDescent="0.2">
      <c r="A33258" s="4"/>
    </row>
    <row r="33259" spans="1:1" x14ac:dyDescent="0.2">
      <c r="A33259" s="4"/>
    </row>
    <row r="33260" spans="1:1" x14ac:dyDescent="0.2">
      <c r="A33260" s="4"/>
    </row>
    <row r="33261" spans="1:1" x14ac:dyDescent="0.2">
      <c r="A33261" s="4"/>
    </row>
    <row r="33262" spans="1:1" x14ac:dyDescent="0.2">
      <c r="A33262" s="4"/>
    </row>
    <row r="33263" spans="1:1" x14ac:dyDescent="0.2">
      <c r="A33263" s="4"/>
    </row>
    <row r="33264" spans="1:1" x14ac:dyDescent="0.2">
      <c r="A33264" s="4"/>
    </row>
    <row r="33265" spans="1:1" x14ac:dyDescent="0.2">
      <c r="A33265" s="4"/>
    </row>
    <row r="33266" spans="1:1" x14ac:dyDescent="0.2">
      <c r="A33266" s="4"/>
    </row>
    <row r="33267" spans="1:1" x14ac:dyDescent="0.2">
      <c r="A33267" s="4"/>
    </row>
    <row r="33268" spans="1:1" x14ac:dyDescent="0.2">
      <c r="A33268" s="4"/>
    </row>
    <row r="33269" spans="1:1" x14ac:dyDescent="0.2">
      <c r="A33269" s="4"/>
    </row>
    <row r="33270" spans="1:1" x14ac:dyDescent="0.2">
      <c r="A33270" s="4"/>
    </row>
    <row r="33271" spans="1:1" x14ac:dyDescent="0.2">
      <c r="A33271" s="4"/>
    </row>
    <row r="33272" spans="1:1" x14ac:dyDescent="0.2">
      <c r="A33272" s="4"/>
    </row>
    <row r="33273" spans="1:1" x14ac:dyDescent="0.2">
      <c r="A33273" s="4"/>
    </row>
    <row r="33274" spans="1:1" x14ac:dyDescent="0.2">
      <c r="A33274" s="4"/>
    </row>
    <row r="33275" spans="1:1" x14ac:dyDescent="0.2">
      <c r="A33275" s="4"/>
    </row>
    <row r="33276" spans="1:1" x14ac:dyDescent="0.2">
      <c r="A33276" s="4"/>
    </row>
    <row r="33277" spans="1:1" x14ac:dyDescent="0.2">
      <c r="A33277" s="4"/>
    </row>
    <row r="33278" spans="1:1" x14ac:dyDescent="0.2">
      <c r="A33278" s="4"/>
    </row>
    <row r="33279" spans="1:1" x14ac:dyDescent="0.2">
      <c r="A33279" s="4"/>
    </row>
    <row r="33280" spans="1:1" x14ac:dyDescent="0.2">
      <c r="A33280" s="4"/>
    </row>
    <row r="33281" spans="1:1" x14ac:dyDescent="0.2">
      <c r="A33281" s="4"/>
    </row>
    <row r="33282" spans="1:1" x14ac:dyDescent="0.2">
      <c r="A33282" s="4"/>
    </row>
    <row r="33283" spans="1:1" x14ac:dyDescent="0.2">
      <c r="A33283" s="4"/>
    </row>
    <row r="33284" spans="1:1" x14ac:dyDescent="0.2">
      <c r="A33284" s="4"/>
    </row>
    <row r="33285" spans="1:1" x14ac:dyDescent="0.2">
      <c r="A33285" s="4"/>
    </row>
    <row r="33286" spans="1:1" x14ac:dyDescent="0.2">
      <c r="A33286" s="4"/>
    </row>
    <row r="33287" spans="1:1" x14ac:dyDescent="0.2">
      <c r="A33287" s="4"/>
    </row>
    <row r="33288" spans="1:1" x14ac:dyDescent="0.2">
      <c r="A33288" s="4"/>
    </row>
    <row r="33289" spans="1:1" x14ac:dyDescent="0.2">
      <c r="A33289" s="4"/>
    </row>
    <row r="33290" spans="1:1" x14ac:dyDescent="0.2">
      <c r="A33290" s="4"/>
    </row>
    <row r="33291" spans="1:1" x14ac:dyDescent="0.2">
      <c r="A33291" s="4"/>
    </row>
    <row r="33292" spans="1:1" x14ac:dyDescent="0.2">
      <c r="A33292" s="4"/>
    </row>
    <row r="33293" spans="1:1" x14ac:dyDescent="0.2">
      <c r="A33293" s="4"/>
    </row>
    <row r="33294" spans="1:1" x14ac:dyDescent="0.2">
      <c r="A33294" s="4"/>
    </row>
    <row r="33295" spans="1:1" x14ac:dyDescent="0.2">
      <c r="A33295" s="4"/>
    </row>
    <row r="33296" spans="1:1" x14ac:dyDescent="0.2">
      <c r="A33296" s="4"/>
    </row>
    <row r="33297" spans="1:1" x14ac:dyDescent="0.2">
      <c r="A33297" s="4"/>
    </row>
    <row r="33298" spans="1:1" x14ac:dyDescent="0.2">
      <c r="A33298" s="4"/>
    </row>
    <row r="33299" spans="1:1" x14ac:dyDescent="0.2">
      <c r="A33299" s="4"/>
    </row>
    <row r="33300" spans="1:1" x14ac:dyDescent="0.2">
      <c r="A33300" s="4"/>
    </row>
    <row r="33301" spans="1:1" x14ac:dyDescent="0.2">
      <c r="A33301" s="4"/>
    </row>
    <row r="33302" spans="1:1" x14ac:dyDescent="0.2">
      <c r="A33302" s="4"/>
    </row>
    <row r="33303" spans="1:1" x14ac:dyDescent="0.2">
      <c r="A33303" s="4"/>
    </row>
    <row r="33304" spans="1:1" x14ac:dyDescent="0.2">
      <c r="A33304" s="4"/>
    </row>
    <row r="33305" spans="1:1" x14ac:dyDescent="0.2">
      <c r="A33305" s="4"/>
    </row>
    <row r="33306" spans="1:1" x14ac:dyDescent="0.2">
      <c r="A33306" s="4"/>
    </row>
    <row r="33307" spans="1:1" x14ac:dyDescent="0.2">
      <c r="A33307" s="4"/>
    </row>
    <row r="33308" spans="1:1" x14ac:dyDescent="0.2">
      <c r="A33308" s="4"/>
    </row>
    <row r="33309" spans="1:1" x14ac:dyDescent="0.2">
      <c r="A33309" s="4"/>
    </row>
    <row r="33310" spans="1:1" x14ac:dyDescent="0.2">
      <c r="A33310" s="4"/>
    </row>
    <row r="33311" spans="1:1" x14ac:dyDescent="0.2">
      <c r="A33311" s="4"/>
    </row>
    <row r="33312" spans="1:1" x14ac:dyDescent="0.2">
      <c r="A33312" s="4"/>
    </row>
    <row r="33313" spans="1:1" x14ac:dyDescent="0.2">
      <c r="A33313" s="4"/>
    </row>
    <row r="33314" spans="1:1" x14ac:dyDescent="0.2">
      <c r="A33314" s="4"/>
    </row>
    <row r="33315" spans="1:1" x14ac:dyDescent="0.2">
      <c r="A33315" s="4"/>
    </row>
    <row r="33316" spans="1:1" x14ac:dyDescent="0.2">
      <c r="A33316" s="4"/>
    </row>
    <row r="33317" spans="1:1" x14ac:dyDescent="0.2">
      <c r="A33317" s="4"/>
    </row>
    <row r="33318" spans="1:1" x14ac:dyDescent="0.2">
      <c r="A33318" s="4"/>
    </row>
    <row r="33319" spans="1:1" x14ac:dyDescent="0.2">
      <c r="A33319" s="4"/>
    </row>
    <row r="33320" spans="1:1" x14ac:dyDescent="0.2">
      <c r="A33320" s="4"/>
    </row>
    <row r="33321" spans="1:1" x14ac:dyDescent="0.2">
      <c r="A33321" s="4"/>
    </row>
    <row r="33322" spans="1:1" x14ac:dyDescent="0.2">
      <c r="A33322" s="4"/>
    </row>
    <row r="33323" spans="1:1" x14ac:dyDescent="0.2">
      <c r="A33323" s="4"/>
    </row>
    <row r="33324" spans="1:1" x14ac:dyDescent="0.2">
      <c r="A33324" s="4"/>
    </row>
    <row r="33325" spans="1:1" x14ac:dyDescent="0.2">
      <c r="A33325" s="4"/>
    </row>
    <row r="33326" spans="1:1" x14ac:dyDescent="0.2">
      <c r="A33326" s="4"/>
    </row>
    <row r="33327" spans="1:1" x14ac:dyDescent="0.2">
      <c r="A33327" s="4"/>
    </row>
    <row r="33328" spans="1:1" x14ac:dyDescent="0.2">
      <c r="A33328" s="4"/>
    </row>
    <row r="33329" spans="1:1" x14ac:dyDescent="0.2">
      <c r="A33329" s="4"/>
    </row>
    <row r="33330" spans="1:1" x14ac:dyDescent="0.2">
      <c r="A33330" s="4"/>
    </row>
    <row r="33331" spans="1:1" x14ac:dyDescent="0.2">
      <c r="A33331" s="4"/>
    </row>
    <row r="33332" spans="1:1" x14ac:dyDescent="0.2">
      <c r="A33332" s="4"/>
    </row>
    <row r="33333" spans="1:1" x14ac:dyDescent="0.2">
      <c r="A33333" s="4"/>
    </row>
    <row r="33334" spans="1:1" x14ac:dyDescent="0.2">
      <c r="A33334" s="4"/>
    </row>
    <row r="33335" spans="1:1" x14ac:dyDescent="0.2">
      <c r="A33335" s="4"/>
    </row>
    <row r="33336" spans="1:1" x14ac:dyDescent="0.2">
      <c r="A33336" s="4"/>
    </row>
    <row r="33337" spans="1:1" x14ac:dyDescent="0.2">
      <c r="A33337" s="4"/>
    </row>
    <row r="33338" spans="1:1" x14ac:dyDescent="0.2">
      <c r="A33338" s="4"/>
    </row>
    <row r="33339" spans="1:1" x14ac:dyDescent="0.2">
      <c r="A33339" s="4"/>
    </row>
    <row r="33340" spans="1:1" x14ac:dyDescent="0.2">
      <c r="A33340" s="4"/>
    </row>
    <row r="33341" spans="1:1" x14ac:dyDescent="0.2">
      <c r="A33341" s="4"/>
    </row>
    <row r="33342" spans="1:1" x14ac:dyDescent="0.2">
      <c r="A33342" s="4"/>
    </row>
    <row r="33343" spans="1:1" x14ac:dyDescent="0.2">
      <c r="A33343" s="4"/>
    </row>
    <row r="33344" spans="1:1" x14ac:dyDescent="0.2">
      <c r="A33344" s="4"/>
    </row>
    <row r="33345" spans="1:1" x14ac:dyDescent="0.2">
      <c r="A33345" s="4"/>
    </row>
    <row r="33346" spans="1:1" x14ac:dyDescent="0.2">
      <c r="A33346" s="4"/>
    </row>
    <row r="33347" spans="1:1" x14ac:dyDescent="0.2">
      <c r="A33347" s="4"/>
    </row>
    <row r="33348" spans="1:1" x14ac:dyDescent="0.2">
      <c r="A33348" s="4"/>
    </row>
    <row r="33349" spans="1:1" x14ac:dyDescent="0.2">
      <c r="A33349" s="4"/>
    </row>
    <row r="33350" spans="1:1" x14ac:dyDescent="0.2">
      <c r="A33350" s="4"/>
    </row>
    <row r="33351" spans="1:1" x14ac:dyDescent="0.2">
      <c r="A33351" s="4"/>
    </row>
    <row r="33352" spans="1:1" x14ac:dyDescent="0.2">
      <c r="A33352" s="4"/>
    </row>
    <row r="33353" spans="1:1" x14ac:dyDescent="0.2">
      <c r="A33353" s="4"/>
    </row>
    <row r="33354" spans="1:1" x14ac:dyDescent="0.2">
      <c r="A33354" s="4"/>
    </row>
    <row r="33355" spans="1:1" x14ac:dyDescent="0.2">
      <c r="A33355" s="4"/>
    </row>
    <row r="33356" spans="1:1" x14ac:dyDescent="0.2">
      <c r="A33356" s="4"/>
    </row>
    <row r="33357" spans="1:1" x14ac:dyDescent="0.2">
      <c r="A33357" s="4"/>
    </row>
    <row r="33358" spans="1:1" x14ac:dyDescent="0.2">
      <c r="A33358" s="4"/>
    </row>
    <row r="33359" spans="1:1" x14ac:dyDescent="0.2">
      <c r="A33359" s="4"/>
    </row>
    <row r="33360" spans="1:1" x14ac:dyDescent="0.2">
      <c r="A33360" s="4"/>
    </row>
    <row r="33361" spans="1:1" x14ac:dyDescent="0.2">
      <c r="A33361" s="4"/>
    </row>
    <row r="33362" spans="1:1" x14ac:dyDescent="0.2">
      <c r="A33362" s="4"/>
    </row>
    <row r="33363" spans="1:1" x14ac:dyDescent="0.2">
      <c r="A33363" s="4"/>
    </row>
    <row r="33364" spans="1:1" x14ac:dyDescent="0.2">
      <c r="A33364" s="4"/>
    </row>
    <row r="33365" spans="1:1" x14ac:dyDescent="0.2">
      <c r="A33365" s="4"/>
    </row>
    <row r="33366" spans="1:1" x14ac:dyDescent="0.2">
      <c r="A33366" s="4"/>
    </row>
    <row r="33367" spans="1:1" x14ac:dyDescent="0.2">
      <c r="A33367" s="4"/>
    </row>
    <row r="33368" spans="1:1" x14ac:dyDescent="0.2">
      <c r="A33368" s="4"/>
    </row>
    <row r="33369" spans="1:1" x14ac:dyDescent="0.2">
      <c r="A33369" s="4"/>
    </row>
    <row r="33370" spans="1:1" x14ac:dyDescent="0.2">
      <c r="A33370" s="4"/>
    </row>
    <row r="33371" spans="1:1" x14ac:dyDescent="0.2">
      <c r="A33371" s="4"/>
    </row>
    <row r="33372" spans="1:1" x14ac:dyDescent="0.2">
      <c r="A33372" s="4"/>
    </row>
    <row r="33373" spans="1:1" x14ac:dyDescent="0.2">
      <c r="A33373" s="4"/>
    </row>
    <row r="33374" spans="1:1" x14ac:dyDescent="0.2">
      <c r="A33374" s="4"/>
    </row>
    <row r="33375" spans="1:1" x14ac:dyDescent="0.2">
      <c r="A33375" s="4"/>
    </row>
    <row r="33376" spans="1:1" x14ac:dyDescent="0.2">
      <c r="A33376" s="4"/>
    </row>
    <row r="33377" spans="1:1" x14ac:dyDescent="0.2">
      <c r="A33377" s="4"/>
    </row>
    <row r="33378" spans="1:1" x14ac:dyDescent="0.2">
      <c r="A33378" s="4"/>
    </row>
    <row r="33379" spans="1:1" x14ac:dyDescent="0.2">
      <c r="A33379" s="4"/>
    </row>
    <row r="33380" spans="1:1" x14ac:dyDescent="0.2">
      <c r="A33380" s="4"/>
    </row>
    <row r="33381" spans="1:1" x14ac:dyDescent="0.2">
      <c r="A33381" s="4"/>
    </row>
    <row r="33382" spans="1:1" x14ac:dyDescent="0.2">
      <c r="A33382" s="4"/>
    </row>
    <row r="33383" spans="1:1" x14ac:dyDescent="0.2">
      <c r="A33383" s="4"/>
    </row>
    <row r="33384" spans="1:1" x14ac:dyDescent="0.2">
      <c r="A33384" s="4"/>
    </row>
    <row r="33385" spans="1:1" x14ac:dyDescent="0.2">
      <c r="A33385" s="4"/>
    </row>
    <row r="33386" spans="1:1" x14ac:dyDescent="0.2">
      <c r="A33386" s="4"/>
    </row>
    <row r="33387" spans="1:1" x14ac:dyDescent="0.2">
      <c r="A33387" s="4"/>
    </row>
    <row r="33388" spans="1:1" x14ac:dyDescent="0.2">
      <c r="A33388" s="4"/>
    </row>
    <row r="33389" spans="1:1" x14ac:dyDescent="0.2">
      <c r="A33389" s="4"/>
    </row>
    <row r="33390" spans="1:1" x14ac:dyDescent="0.2">
      <c r="A33390" s="4"/>
    </row>
    <row r="33391" spans="1:1" x14ac:dyDescent="0.2">
      <c r="A33391" s="4"/>
    </row>
    <row r="33392" spans="1:1" x14ac:dyDescent="0.2">
      <c r="A33392" s="4"/>
    </row>
    <row r="33393" spans="1:1" x14ac:dyDescent="0.2">
      <c r="A33393" s="4"/>
    </row>
    <row r="33394" spans="1:1" x14ac:dyDescent="0.2">
      <c r="A33394" s="4"/>
    </row>
    <row r="33395" spans="1:1" x14ac:dyDescent="0.2">
      <c r="A33395" s="4"/>
    </row>
    <row r="33396" spans="1:1" x14ac:dyDescent="0.2">
      <c r="A33396" s="4"/>
    </row>
    <row r="33397" spans="1:1" x14ac:dyDescent="0.2">
      <c r="A33397" s="4"/>
    </row>
    <row r="33398" spans="1:1" x14ac:dyDescent="0.2">
      <c r="A33398" s="4"/>
    </row>
    <row r="33399" spans="1:1" x14ac:dyDescent="0.2">
      <c r="A33399" s="4"/>
    </row>
    <row r="33400" spans="1:1" x14ac:dyDescent="0.2">
      <c r="A33400" s="4"/>
    </row>
    <row r="33401" spans="1:1" x14ac:dyDescent="0.2">
      <c r="A33401" s="4"/>
    </row>
    <row r="33402" spans="1:1" x14ac:dyDescent="0.2">
      <c r="A33402" s="4"/>
    </row>
    <row r="33403" spans="1:1" x14ac:dyDescent="0.2">
      <c r="A33403" s="4"/>
    </row>
    <row r="33404" spans="1:1" x14ac:dyDescent="0.2">
      <c r="A33404" s="4"/>
    </row>
    <row r="33405" spans="1:1" x14ac:dyDescent="0.2">
      <c r="A33405" s="4"/>
    </row>
    <row r="33406" spans="1:1" x14ac:dyDescent="0.2">
      <c r="A33406" s="4"/>
    </row>
    <row r="33407" spans="1:1" x14ac:dyDescent="0.2">
      <c r="A33407" s="4"/>
    </row>
    <row r="33408" spans="1:1" x14ac:dyDescent="0.2">
      <c r="A33408" s="4"/>
    </row>
    <row r="33409" spans="1:1" x14ac:dyDescent="0.2">
      <c r="A33409" s="4"/>
    </row>
    <row r="33410" spans="1:1" x14ac:dyDescent="0.2">
      <c r="A33410" s="4"/>
    </row>
    <row r="33411" spans="1:1" x14ac:dyDescent="0.2">
      <c r="A33411" s="4"/>
    </row>
    <row r="33412" spans="1:1" x14ac:dyDescent="0.2">
      <c r="A33412" s="4"/>
    </row>
    <row r="33413" spans="1:1" x14ac:dyDescent="0.2">
      <c r="A33413" s="4"/>
    </row>
    <row r="33414" spans="1:1" x14ac:dyDescent="0.2">
      <c r="A33414" s="4"/>
    </row>
    <row r="33415" spans="1:1" x14ac:dyDescent="0.2">
      <c r="A33415" s="4"/>
    </row>
    <row r="33416" spans="1:1" x14ac:dyDescent="0.2">
      <c r="A33416" s="4"/>
    </row>
    <row r="33417" spans="1:1" x14ac:dyDescent="0.2">
      <c r="A33417" s="4"/>
    </row>
    <row r="33418" spans="1:1" x14ac:dyDescent="0.2">
      <c r="A33418" s="4"/>
    </row>
    <row r="33419" spans="1:1" x14ac:dyDescent="0.2">
      <c r="A33419" s="4"/>
    </row>
    <row r="33420" spans="1:1" x14ac:dyDescent="0.2">
      <c r="A33420" s="4"/>
    </row>
    <row r="33421" spans="1:1" x14ac:dyDescent="0.2">
      <c r="A33421" s="4"/>
    </row>
    <row r="33422" spans="1:1" x14ac:dyDescent="0.2">
      <c r="A33422" s="4"/>
    </row>
    <row r="33423" spans="1:1" x14ac:dyDescent="0.2">
      <c r="A33423" s="4"/>
    </row>
    <row r="33424" spans="1:1" x14ac:dyDescent="0.2">
      <c r="A33424" s="4"/>
    </row>
    <row r="33425" spans="1:1" x14ac:dyDescent="0.2">
      <c r="A33425" s="4"/>
    </row>
    <row r="33426" spans="1:1" x14ac:dyDescent="0.2">
      <c r="A33426" s="4"/>
    </row>
    <row r="33427" spans="1:1" x14ac:dyDescent="0.2">
      <c r="A33427" s="4"/>
    </row>
    <row r="33428" spans="1:1" x14ac:dyDescent="0.2">
      <c r="A33428" s="4"/>
    </row>
    <row r="33429" spans="1:1" x14ac:dyDescent="0.2">
      <c r="A33429" s="4"/>
    </row>
    <row r="33430" spans="1:1" x14ac:dyDescent="0.2">
      <c r="A33430" s="4"/>
    </row>
    <row r="33431" spans="1:1" x14ac:dyDescent="0.2">
      <c r="A33431" s="4"/>
    </row>
    <row r="33432" spans="1:1" x14ac:dyDescent="0.2">
      <c r="A33432" s="4"/>
    </row>
    <row r="33433" spans="1:1" x14ac:dyDescent="0.2">
      <c r="A33433" s="4"/>
    </row>
    <row r="33434" spans="1:1" x14ac:dyDescent="0.2">
      <c r="A33434" s="4"/>
    </row>
    <row r="33435" spans="1:1" x14ac:dyDescent="0.2">
      <c r="A33435" s="4"/>
    </row>
    <row r="33436" spans="1:1" x14ac:dyDescent="0.2">
      <c r="A33436" s="4"/>
    </row>
    <row r="33437" spans="1:1" x14ac:dyDescent="0.2">
      <c r="A33437" s="4"/>
    </row>
    <row r="33438" spans="1:1" x14ac:dyDescent="0.2">
      <c r="A33438" s="4"/>
    </row>
    <row r="33439" spans="1:1" x14ac:dyDescent="0.2">
      <c r="A33439" s="4"/>
    </row>
    <row r="33440" spans="1:1" x14ac:dyDescent="0.2">
      <c r="A33440" s="4"/>
    </row>
    <row r="33441" spans="1:1" x14ac:dyDescent="0.2">
      <c r="A33441" s="4"/>
    </row>
    <row r="33442" spans="1:1" x14ac:dyDescent="0.2">
      <c r="A33442" s="4"/>
    </row>
    <row r="33443" spans="1:1" x14ac:dyDescent="0.2">
      <c r="A33443" s="4"/>
    </row>
    <row r="33444" spans="1:1" x14ac:dyDescent="0.2">
      <c r="A33444" s="4"/>
    </row>
    <row r="33445" spans="1:1" x14ac:dyDescent="0.2">
      <c r="A33445" s="4"/>
    </row>
    <row r="33446" spans="1:1" x14ac:dyDescent="0.2">
      <c r="A33446" s="4"/>
    </row>
    <row r="33447" spans="1:1" x14ac:dyDescent="0.2">
      <c r="A33447" s="4"/>
    </row>
    <row r="33448" spans="1:1" x14ac:dyDescent="0.2">
      <c r="A33448" s="4"/>
    </row>
    <row r="33449" spans="1:1" x14ac:dyDescent="0.2">
      <c r="A33449" s="4"/>
    </row>
    <row r="33450" spans="1:1" x14ac:dyDescent="0.2">
      <c r="A33450" s="4"/>
    </row>
    <row r="33451" spans="1:1" x14ac:dyDescent="0.2">
      <c r="A33451" s="4"/>
    </row>
    <row r="33452" spans="1:1" x14ac:dyDescent="0.2">
      <c r="A33452" s="4"/>
    </row>
    <row r="33453" spans="1:1" x14ac:dyDescent="0.2">
      <c r="A33453" s="4"/>
    </row>
    <row r="33454" spans="1:1" x14ac:dyDescent="0.2">
      <c r="A33454" s="4"/>
    </row>
    <row r="33455" spans="1:1" x14ac:dyDescent="0.2">
      <c r="A33455" s="4"/>
    </row>
    <row r="33456" spans="1:1" x14ac:dyDescent="0.2">
      <c r="A33456" s="4"/>
    </row>
    <row r="33457" spans="1:1" x14ac:dyDescent="0.2">
      <c r="A33457" s="4"/>
    </row>
    <row r="33458" spans="1:1" x14ac:dyDescent="0.2">
      <c r="A33458" s="4"/>
    </row>
    <row r="33459" spans="1:1" x14ac:dyDescent="0.2">
      <c r="A33459" s="4"/>
    </row>
    <row r="33460" spans="1:1" x14ac:dyDescent="0.2">
      <c r="A33460" s="4"/>
    </row>
    <row r="33461" spans="1:1" x14ac:dyDescent="0.2">
      <c r="A33461" s="4"/>
    </row>
    <row r="33462" spans="1:1" x14ac:dyDescent="0.2">
      <c r="A33462" s="4"/>
    </row>
    <row r="33463" spans="1:1" x14ac:dyDescent="0.2">
      <c r="A33463" s="4"/>
    </row>
    <row r="33464" spans="1:1" x14ac:dyDescent="0.2">
      <c r="A33464" s="4"/>
    </row>
    <row r="33465" spans="1:1" x14ac:dyDescent="0.2">
      <c r="A33465" s="4"/>
    </row>
    <row r="33466" spans="1:1" x14ac:dyDescent="0.2">
      <c r="A33466" s="4"/>
    </row>
    <row r="33467" spans="1:1" x14ac:dyDescent="0.2">
      <c r="A33467" s="4"/>
    </row>
    <row r="33468" spans="1:1" x14ac:dyDescent="0.2">
      <c r="A33468" s="4"/>
    </row>
    <row r="33469" spans="1:1" x14ac:dyDescent="0.2">
      <c r="A33469" s="4"/>
    </row>
    <row r="33470" spans="1:1" x14ac:dyDescent="0.2">
      <c r="A33470" s="4"/>
    </row>
    <row r="33471" spans="1:1" x14ac:dyDescent="0.2">
      <c r="A33471" s="4"/>
    </row>
    <row r="33472" spans="1:1" x14ac:dyDescent="0.2">
      <c r="A33472" s="4"/>
    </row>
    <row r="33473" spans="1:1" x14ac:dyDescent="0.2">
      <c r="A33473" s="4"/>
    </row>
    <row r="33474" spans="1:1" x14ac:dyDescent="0.2">
      <c r="A33474" s="4"/>
    </row>
    <row r="33475" spans="1:1" x14ac:dyDescent="0.2">
      <c r="A33475" s="4"/>
    </row>
    <row r="33476" spans="1:1" x14ac:dyDescent="0.2">
      <c r="A33476" s="4"/>
    </row>
    <row r="33477" spans="1:1" x14ac:dyDescent="0.2">
      <c r="A33477" s="4"/>
    </row>
    <row r="33478" spans="1:1" x14ac:dyDescent="0.2">
      <c r="A33478" s="4"/>
    </row>
    <row r="33479" spans="1:1" x14ac:dyDescent="0.2">
      <c r="A33479" s="4"/>
    </row>
    <row r="33480" spans="1:1" x14ac:dyDescent="0.2">
      <c r="A33480" s="4"/>
    </row>
    <row r="33481" spans="1:1" x14ac:dyDescent="0.2">
      <c r="A33481" s="4"/>
    </row>
    <row r="33482" spans="1:1" x14ac:dyDescent="0.2">
      <c r="A33482" s="4"/>
    </row>
    <row r="33483" spans="1:1" x14ac:dyDescent="0.2">
      <c r="A33483" s="4"/>
    </row>
    <row r="33484" spans="1:1" x14ac:dyDescent="0.2">
      <c r="A33484" s="4"/>
    </row>
    <row r="33485" spans="1:1" x14ac:dyDescent="0.2">
      <c r="A33485" s="4"/>
    </row>
    <row r="33486" spans="1:1" x14ac:dyDescent="0.2">
      <c r="A33486" s="4"/>
    </row>
    <row r="33487" spans="1:1" x14ac:dyDescent="0.2">
      <c r="A33487" s="4"/>
    </row>
    <row r="33488" spans="1:1" x14ac:dyDescent="0.2">
      <c r="A33488" s="4"/>
    </row>
    <row r="33489" spans="1:1" x14ac:dyDescent="0.2">
      <c r="A33489" s="4"/>
    </row>
    <row r="33490" spans="1:1" x14ac:dyDescent="0.2">
      <c r="A33490" s="4"/>
    </row>
    <row r="33491" spans="1:1" x14ac:dyDescent="0.2">
      <c r="A33491" s="4"/>
    </row>
    <row r="33492" spans="1:1" x14ac:dyDescent="0.2">
      <c r="A33492" s="4"/>
    </row>
    <row r="33493" spans="1:1" x14ac:dyDescent="0.2">
      <c r="A33493" s="4"/>
    </row>
    <row r="33494" spans="1:1" x14ac:dyDescent="0.2">
      <c r="A33494" s="4"/>
    </row>
    <row r="33495" spans="1:1" x14ac:dyDescent="0.2">
      <c r="A33495" s="4"/>
    </row>
    <row r="33496" spans="1:1" x14ac:dyDescent="0.2">
      <c r="A33496" s="4"/>
    </row>
    <row r="33497" spans="1:1" x14ac:dyDescent="0.2">
      <c r="A33497" s="4"/>
    </row>
    <row r="33498" spans="1:1" x14ac:dyDescent="0.2">
      <c r="A33498" s="4"/>
    </row>
    <row r="33499" spans="1:1" x14ac:dyDescent="0.2">
      <c r="A33499" s="4"/>
    </row>
    <row r="33500" spans="1:1" x14ac:dyDescent="0.2">
      <c r="A33500" s="4"/>
    </row>
    <row r="33501" spans="1:1" x14ac:dyDescent="0.2">
      <c r="A33501" s="4"/>
    </row>
    <row r="33502" spans="1:1" x14ac:dyDescent="0.2">
      <c r="A33502" s="4"/>
    </row>
    <row r="33503" spans="1:1" x14ac:dyDescent="0.2">
      <c r="A33503" s="4"/>
    </row>
    <row r="33504" spans="1:1" x14ac:dyDescent="0.2">
      <c r="A33504" s="4"/>
    </row>
    <row r="33505" spans="1:1" x14ac:dyDescent="0.2">
      <c r="A33505" s="4"/>
    </row>
    <row r="33506" spans="1:1" x14ac:dyDescent="0.2">
      <c r="A33506" s="4"/>
    </row>
    <row r="33507" spans="1:1" x14ac:dyDescent="0.2">
      <c r="A33507" s="4"/>
    </row>
    <row r="33508" spans="1:1" x14ac:dyDescent="0.2">
      <c r="A33508" s="4"/>
    </row>
    <row r="33509" spans="1:1" x14ac:dyDescent="0.2">
      <c r="A33509" s="4"/>
    </row>
    <row r="33510" spans="1:1" x14ac:dyDescent="0.2">
      <c r="A33510" s="4"/>
    </row>
    <row r="33511" spans="1:1" x14ac:dyDescent="0.2">
      <c r="A33511" s="4"/>
    </row>
    <row r="33512" spans="1:1" x14ac:dyDescent="0.2">
      <c r="A33512" s="4"/>
    </row>
    <row r="33513" spans="1:1" x14ac:dyDescent="0.2">
      <c r="A33513" s="4"/>
    </row>
    <row r="33514" spans="1:1" x14ac:dyDescent="0.2">
      <c r="A33514" s="4"/>
    </row>
    <row r="33515" spans="1:1" x14ac:dyDescent="0.2">
      <c r="A33515" s="4"/>
    </row>
    <row r="33516" spans="1:1" x14ac:dyDescent="0.2">
      <c r="A33516" s="4"/>
    </row>
    <row r="33517" spans="1:1" x14ac:dyDescent="0.2">
      <c r="A33517" s="4"/>
    </row>
    <row r="33518" spans="1:1" x14ac:dyDescent="0.2">
      <c r="A33518" s="4"/>
    </row>
    <row r="33519" spans="1:1" x14ac:dyDescent="0.2">
      <c r="A33519" s="4"/>
    </row>
    <row r="33520" spans="1:1" x14ac:dyDescent="0.2">
      <c r="A33520" s="4"/>
    </row>
    <row r="33521" spans="1:1" x14ac:dyDescent="0.2">
      <c r="A33521" s="4"/>
    </row>
    <row r="33522" spans="1:1" x14ac:dyDescent="0.2">
      <c r="A33522" s="4"/>
    </row>
    <row r="33523" spans="1:1" x14ac:dyDescent="0.2">
      <c r="A33523" s="4"/>
    </row>
    <row r="33524" spans="1:1" x14ac:dyDescent="0.2">
      <c r="A33524" s="4"/>
    </row>
    <row r="33525" spans="1:1" x14ac:dyDescent="0.2">
      <c r="A33525" s="4"/>
    </row>
    <row r="33526" spans="1:1" x14ac:dyDescent="0.2">
      <c r="A33526" s="4"/>
    </row>
    <row r="33527" spans="1:1" x14ac:dyDescent="0.2">
      <c r="A33527" s="4"/>
    </row>
    <row r="33528" spans="1:1" x14ac:dyDescent="0.2">
      <c r="A33528" s="4"/>
    </row>
    <row r="33529" spans="1:1" x14ac:dyDescent="0.2">
      <c r="A33529" s="4"/>
    </row>
    <row r="33530" spans="1:1" x14ac:dyDescent="0.2">
      <c r="A33530" s="4"/>
    </row>
    <row r="33531" spans="1:1" x14ac:dyDescent="0.2">
      <c r="A33531" s="4"/>
    </row>
    <row r="33532" spans="1:1" x14ac:dyDescent="0.2">
      <c r="A33532" s="4"/>
    </row>
    <row r="33533" spans="1:1" x14ac:dyDescent="0.2">
      <c r="A33533" s="4"/>
    </row>
    <row r="33534" spans="1:1" x14ac:dyDescent="0.2">
      <c r="A33534" s="4"/>
    </row>
    <row r="33535" spans="1:1" x14ac:dyDescent="0.2">
      <c r="A33535" s="4"/>
    </row>
    <row r="33536" spans="1:1" x14ac:dyDescent="0.2">
      <c r="A33536" s="4"/>
    </row>
    <row r="33537" spans="1:1" x14ac:dyDescent="0.2">
      <c r="A33537" s="4"/>
    </row>
    <row r="33538" spans="1:1" x14ac:dyDescent="0.2">
      <c r="A33538" s="4"/>
    </row>
    <row r="33539" spans="1:1" x14ac:dyDescent="0.2">
      <c r="A33539" s="4"/>
    </row>
    <row r="33540" spans="1:1" x14ac:dyDescent="0.2">
      <c r="A33540" s="4"/>
    </row>
    <row r="33541" spans="1:1" x14ac:dyDescent="0.2">
      <c r="A33541" s="4"/>
    </row>
    <row r="33542" spans="1:1" x14ac:dyDescent="0.2">
      <c r="A33542" s="4"/>
    </row>
    <row r="33543" spans="1:1" x14ac:dyDescent="0.2">
      <c r="A33543" s="4"/>
    </row>
    <row r="33544" spans="1:1" x14ac:dyDescent="0.2">
      <c r="A33544" s="4"/>
    </row>
    <row r="33545" spans="1:1" x14ac:dyDescent="0.2">
      <c r="A33545" s="4"/>
    </row>
    <row r="33546" spans="1:1" x14ac:dyDescent="0.2">
      <c r="A33546" s="4"/>
    </row>
    <row r="33547" spans="1:1" x14ac:dyDescent="0.2">
      <c r="A33547" s="4"/>
    </row>
    <row r="33548" spans="1:1" x14ac:dyDescent="0.2">
      <c r="A33548" s="4"/>
    </row>
    <row r="33549" spans="1:1" x14ac:dyDescent="0.2">
      <c r="A33549" s="4"/>
    </row>
    <row r="33550" spans="1:1" x14ac:dyDescent="0.2">
      <c r="A33550" s="4"/>
    </row>
    <row r="33551" spans="1:1" x14ac:dyDescent="0.2">
      <c r="A33551" s="4"/>
    </row>
    <row r="33552" spans="1:1" x14ac:dyDescent="0.2">
      <c r="A33552" s="4"/>
    </row>
    <row r="33553" spans="1:1" x14ac:dyDescent="0.2">
      <c r="A33553" s="4"/>
    </row>
    <row r="33554" spans="1:1" x14ac:dyDescent="0.2">
      <c r="A33554" s="4"/>
    </row>
    <row r="33555" spans="1:1" x14ac:dyDescent="0.2">
      <c r="A33555" s="4"/>
    </row>
    <row r="33556" spans="1:1" x14ac:dyDescent="0.2">
      <c r="A33556" s="4"/>
    </row>
    <row r="33557" spans="1:1" x14ac:dyDescent="0.2">
      <c r="A33557" s="4"/>
    </row>
    <row r="33558" spans="1:1" x14ac:dyDescent="0.2">
      <c r="A33558" s="4"/>
    </row>
    <row r="33559" spans="1:1" x14ac:dyDescent="0.2">
      <c r="A33559" s="4"/>
    </row>
    <row r="33560" spans="1:1" x14ac:dyDescent="0.2">
      <c r="A33560" s="4"/>
    </row>
    <row r="33561" spans="1:1" x14ac:dyDescent="0.2">
      <c r="A33561" s="4"/>
    </row>
    <row r="33562" spans="1:1" x14ac:dyDescent="0.2">
      <c r="A33562" s="4"/>
    </row>
    <row r="33563" spans="1:1" x14ac:dyDescent="0.2">
      <c r="A33563" s="4"/>
    </row>
    <row r="33564" spans="1:1" x14ac:dyDescent="0.2">
      <c r="A33564" s="4"/>
    </row>
    <row r="33565" spans="1:1" x14ac:dyDescent="0.2">
      <c r="A33565" s="4"/>
    </row>
    <row r="33566" spans="1:1" x14ac:dyDescent="0.2">
      <c r="A33566" s="4"/>
    </row>
    <row r="33567" spans="1:1" x14ac:dyDescent="0.2">
      <c r="A33567" s="4"/>
    </row>
    <row r="33568" spans="1:1" x14ac:dyDescent="0.2">
      <c r="A33568" s="4"/>
    </row>
    <row r="33569" spans="1:1" x14ac:dyDescent="0.2">
      <c r="A33569" s="4"/>
    </row>
    <row r="33570" spans="1:1" x14ac:dyDescent="0.2">
      <c r="A33570" s="4"/>
    </row>
    <row r="33571" spans="1:1" x14ac:dyDescent="0.2">
      <c r="A33571" s="4"/>
    </row>
    <row r="33572" spans="1:1" x14ac:dyDescent="0.2">
      <c r="A33572" s="4"/>
    </row>
    <row r="33573" spans="1:1" x14ac:dyDescent="0.2">
      <c r="A33573" s="4"/>
    </row>
    <row r="33574" spans="1:1" x14ac:dyDescent="0.2">
      <c r="A33574" s="4"/>
    </row>
    <row r="33575" spans="1:1" x14ac:dyDescent="0.2">
      <c r="A33575" s="4"/>
    </row>
    <row r="33576" spans="1:1" x14ac:dyDescent="0.2">
      <c r="A33576" s="4"/>
    </row>
    <row r="33577" spans="1:1" x14ac:dyDescent="0.2">
      <c r="A33577" s="4"/>
    </row>
    <row r="33578" spans="1:1" x14ac:dyDescent="0.2">
      <c r="A33578" s="4"/>
    </row>
    <row r="33579" spans="1:1" x14ac:dyDescent="0.2">
      <c r="A33579" s="4"/>
    </row>
    <row r="33580" spans="1:1" x14ac:dyDescent="0.2">
      <c r="A33580" s="4"/>
    </row>
    <row r="33581" spans="1:1" x14ac:dyDescent="0.2">
      <c r="A33581" s="4"/>
    </row>
    <row r="33582" spans="1:1" x14ac:dyDescent="0.2">
      <c r="A33582" s="4"/>
    </row>
    <row r="33583" spans="1:1" x14ac:dyDescent="0.2">
      <c r="A33583" s="4"/>
    </row>
    <row r="33584" spans="1:1" x14ac:dyDescent="0.2">
      <c r="A33584" s="4"/>
    </row>
    <row r="33585" spans="1:1" x14ac:dyDescent="0.2">
      <c r="A33585" s="4"/>
    </row>
    <row r="33586" spans="1:1" x14ac:dyDescent="0.2">
      <c r="A33586" s="4"/>
    </row>
    <row r="33587" spans="1:1" x14ac:dyDescent="0.2">
      <c r="A33587" s="4"/>
    </row>
    <row r="33588" spans="1:1" x14ac:dyDescent="0.2">
      <c r="A33588" s="4"/>
    </row>
    <row r="33589" spans="1:1" x14ac:dyDescent="0.2">
      <c r="A33589" s="4"/>
    </row>
    <row r="33590" spans="1:1" x14ac:dyDescent="0.2">
      <c r="A33590" s="4"/>
    </row>
    <row r="33591" spans="1:1" x14ac:dyDescent="0.2">
      <c r="A33591" s="4"/>
    </row>
    <row r="33592" spans="1:1" x14ac:dyDescent="0.2">
      <c r="A33592" s="4"/>
    </row>
    <row r="33593" spans="1:1" x14ac:dyDescent="0.2">
      <c r="A33593" s="4"/>
    </row>
    <row r="33594" spans="1:1" x14ac:dyDescent="0.2">
      <c r="A33594" s="4"/>
    </row>
    <row r="33595" spans="1:1" x14ac:dyDescent="0.2">
      <c r="A33595" s="4"/>
    </row>
    <row r="33596" spans="1:1" x14ac:dyDescent="0.2">
      <c r="A33596" s="4"/>
    </row>
    <row r="33597" spans="1:1" x14ac:dyDescent="0.2">
      <c r="A33597" s="4"/>
    </row>
    <row r="33598" spans="1:1" x14ac:dyDescent="0.2">
      <c r="A33598" s="4"/>
    </row>
    <row r="33599" spans="1:1" x14ac:dyDescent="0.2">
      <c r="A33599" s="4"/>
    </row>
    <row r="33600" spans="1:1" x14ac:dyDescent="0.2">
      <c r="A33600" s="4"/>
    </row>
    <row r="33601" spans="1:1" x14ac:dyDescent="0.2">
      <c r="A33601" s="4"/>
    </row>
    <row r="33602" spans="1:1" x14ac:dyDescent="0.2">
      <c r="A33602" s="4"/>
    </row>
    <row r="33603" spans="1:1" x14ac:dyDescent="0.2">
      <c r="A33603" s="4"/>
    </row>
    <row r="33604" spans="1:1" x14ac:dyDescent="0.2">
      <c r="A33604" s="4"/>
    </row>
    <row r="33605" spans="1:1" x14ac:dyDescent="0.2">
      <c r="A33605" s="4"/>
    </row>
    <row r="33606" spans="1:1" x14ac:dyDescent="0.2">
      <c r="A33606" s="4"/>
    </row>
    <row r="33607" spans="1:1" x14ac:dyDescent="0.2">
      <c r="A33607" s="4"/>
    </row>
    <row r="33608" spans="1:1" x14ac:dyDescent="0.2">
      <c r="A33608" s="4"/>
    </row>
    <row r="33609" spans="1:1" x14ac:dyDescent="0.2">
      <c r="A33609" s="4"/>
    </row>
    <row r="33610" spans="1:1" x14ac:dyDescent="0.2">
      <c r="A33610" s="4"/>
    </row>
    <row r="33611" spans="1:1" x14ac:dyDescent="0.2">
      <c r="A33611" s="4"/>
    </row>
    <row r="33612" spans="1:1" x14ac:dyDescent="0.2">
      <c r="A33612" s="4"/>
    </row>
    <row r="33613" spans="1:1" x14ac:dyDescent="0.2">
      <c r="A33613" s="4"/>
    </row>
    <row r="33614" spans="1:1" x14ac:dyDescent="0.2">
      <c r="A33614" s="4"/>
    </row>
    <row r="33615" spans="1:1" x14ac:dyDescent="0.2">
      <c r="A33615" s="4"/>
    </row>
    <row r="33616" spans="1:1" x14ac:dyDescent="0.2">
      <c r="A33616" s="4"/>
    </row>
    <row r="33617" spans="1:1" x14ac:dyDescent="0.2">
      <c r="A33617" s="4"/>
    </row>
    <row r="33618" spans="1:1" x14ac:dyDescent="0.2">
      <c r="A33618" s="4"/>
    </row>
    <row r="33619" spans="1:1" x14ac:dyDescent="0.2">
      <c r="A33619" s="4"/>
    </row>
    <row r="33620" spans="1:1" x14ac:dyDescent="0.2">
      <c r="A33620" s="4"/>
    </row>
    <row r="33621" spans="1:1" x14ac:dyDescent="0.2">
      <c r="A33621" s="4"/>
    </row>
    <row r="33622" spans="1:1" x14ac:dyDescent="0.2">
      <c r="A33622" s="4"/>
    </row>
    <row r="33623" spans="1:1" x14ac:dyDescent="0.2">
      <c r="A33623" s="4"/>
    </row>
    <row r="33624" spans="1:1" x14ac:dyDescent="0.2">
      <c r="A33624" s="4"/>
    </row>
    <row r="33625" spans="1:1" x14ac:dyDescent="0.2">
      <c r="A33625" s="4"/>
    </row>
    <row r="33626" spans="1:1" x14ac:dyDescent="0.2">
      <c r="A33626" s="4"/>
    </row>
    <row r="33627" spans="1:1" x14ac:dyDescent="0.2">
      <c r="A33627" s="4"/>
    </row>
    <row r="33628" spans="1:1" x14ac:dyDescent="0.2">
      <c r="A33628" s="4"/>
    </row>
    <row r="33629" spans="1:1" x14ac:dyDescent="0.2">
      <c r="A33629" s="4"/>
    </row>
    <row r="33630" spans="1:1" x14ac:dyDescent="0.2">
      <c r="A33630" s="4"/>
    </row>
    <row r="33631" spans="1:1" x14ac:dyDescent="0.2">
      <c r="A33631" s="4"/>
    </row>
    <row r="33632" spans="1:1" x14ac:dyDescent="0.2">
      <c r="A33632" s="4"/>
    </row>
    <row r="33633" spans="1:1" x14ac:dyDescent="0.2">
      <c r="A33633" s="4"/>
    </row>
    <row r="33634" spans="1:1" x14ac:dyDescent="0.2">
      <c r="A33634" s="4"/>
    </row>
    <row r="33635" spans="1:1" x14ac:dyDescent="0.2">
      <c r="A33635" s="4"/>
    </row>
    <row r="33636" spans="1:1" x14ac:dyDescent="0.2">
      <c r="A33636" s="4"/>
    </row>
    <row r="33637" spans="1:1" x14ac:dyDescent="0.2">
      <c r="A33637" s="4"/>
    </row>
    <row r="33638" spans="1:1" x14ac:dyDescent="0.2">
      <c r="A33638" s="4"/>
    </row>
    <row r="33639" spans="1:1" x14ac:dyDescent="0.2">
      <c r="A33639" s="4"/>
    </row>
    <row r="33640" spans="1:1" x14ac:dyDescent="0.2">
      <c r="A33640" s="4"/>
    </row>
    <row r="33641" spans="1:1" x14ac:dyDescent="0.2">
      <c r="A33641" s="4"/>
    </row>
    <row r="33642" spans="1:1" x14ac:dyDescent="0.2">
      <c r="A33642" s="4"/>
    </row>
    <row r="33643" spans="1:1" x14ac:dyDescent="0.2">
      <c r="A33643" s="4"/>
    </row>
    <row r="33644" spans="1:1" x14ac:dyDescent="0.2">
      <c r="A33644" s="4"/>
    </row>
    <row r="33645" spans="1:1" x14ac:dyDescent="0.2">
      <c r="A33645" s="4"/>
    </row>
    <row r="33646" spans="1:1" x14ac:dyDescent="0.2">
      <c r="A33646" s="4"/>
    </row>
    <row r="33647" spans="1:1" x14ac:dyDescent="0.2">
      <c r="A33647" s="4"/>
    </row>
    <row r="33648" spans="1:1" x14ac:dyDescent="0.2">
      <c r="A33648" s="4"/>
    </row>
    <row r="33649" spans="1:1" x14ac:dyDescent="0.2">
      <c r="A33649" s="4"/>
    </row>
    <row r="33650" spans="1:1" x14ac:dyDescent="0.2">
      <c r="A33650" s="4"/>
    </row>
    <row r="33651" spans="1:1" x14ac:dyDescent="0.2">
      <c r="A33651" s="4"/>
    </row>
    <row r="33652" spans="1:1" x14ac:dyDescent="0.2">
      <c r="A33652" s="4"/>
    </row>
    <row r="33653" spans="1:1" x14ac:dyDescent="0.2">
      <c r="A33653" s="4"/>
    </row>
    <row r="33654" spans="1:1" x14ac:dyDescent="0.2">
      <c r="A33654" s="4"/>
    </row>
    <row r="33655" spans="1:1" x14ac:dyDescent="0.2">
      <c r="A33655" s="4"/>
    </row>
    <row r="33656" spans="1:1" x14ac:dyDescent="0.2">
      <c r="A33656" s="4"/>
    </row>
    <row r="33657" spans="1:1" x14ac:dyDescent="0.2">
      <c r="A33657" s="4"/>
    </row>
    <row r="33658" spans="1:1" x14ac:dyDescent="0.2">
      <c r="A33658" s="4"/>
    </row>
    <row r="33659" spans="1:1" x14ac:dyDescent="0.2">
      <c r="A33659" s="4"/>
    </row>
    <row r="33660" spans="1:1" x14ac:dyDescent="0.2">
      <c r="A33660" s="4"/>
    </row>
    <row r="33661" spans="1:1" x14ac:dyDescent="0.2">
      <c r="A33661" s="4"/>
    </row>
    <row r="33662" spans="1:1" x14ac:dyDescent="0.2">
      <c r="A33662" s="4"/>
    </row>
    <row r="33663" spans="1:1" x14ac:dyDescent="0.2">
      <c r="A33663" s="4"/>
    </row>
    <row r="33664" spans="1:1" x14ac:dyDescent="0.2">
      <c r="A33664" s="4"/>
    </row>
    <row r="33665" spans="1:1" x14ac:dyDescent="0.2">
      <c r="A33665" s="4"/>
    </row>
    <row r="33666" spans="1:1" x14ac:dyDescent="0.2">
      <c r="A33666" s="4"/>
    </row>
    <row r="33667" spans="1:1" x14ac:dyDescent="0.2">
      <c r="A33667" s="4"/>
    </row>
    <row r="33668" spans="1:1" x14ac:dyDescent="0.2">
      <c r="A33668" s="4"/>
    </row>
    <row r="33669" spans="1:1" x14ac:dyDescent="0.2">
      <c r="A33669" s="4"/>
    </row>
    <row r="33670" spans="1:1" x14ac:dyDescent="0.2">
      <c r="A33670" s="4"/>
    </row>
    <row r="33671" spans="1:1" x14ac:dyDescent="0.2">
      <c r="A33671" s="4"/>
    </row>
    <row r="33672" spans="1:1" x14ac:dyDescent="0.2">
      <c r="A33672" s="4"/>
    </row>
    <row r="33673" spans="1:1" x14ac:dyDescent="0.2">
      <c r="A33673" s="4"/>
    </row>
    <row r="33674" spans="1:1" x14ac:dyDescent="0.2">
      <c r="A33674" s="4"/>
    </row>
    <row r="33675" spans="1:1" x14ac:dyDescent="0.2">
      <c r="A33675" s="4"/>
    </row>
    <row r="33676" spans="1:1" x14ac:dyDescent="0.2">
      <c r="A33676" s="4"/>
    </row>
    <row r="33677" spans="1:1" x14ac:dyDescent="0.2">
      <c r="A33677" s="4"/>
    </row>
    <row r="33678" spans="1:1" x14ac:dyDescent="0.2">
      <c r="A33678" s="4"/>
    </row>
    <row r="33679" spans="1:1" x14ac:dyDescent="0.2">
      <c r="A33679" s="4"/>
    </row>
    <row r="33680" spans="1:1" x14ac:dyDescent="0.2">
      <c r="A33680" s="4"/>
    </row>
    <row r="33681" spans="1:1" x14ac:dyDescent="0.2">
      <c r="A33681" s="4"/>
    </row>
    <row r="33682" spans="1:1" x14ac:dyDescent="0.2">
      <c r="A33682" s="4"/>
    </row>
    <row r="33683" spans="1:1" x14ac:dyDescent="0.2">
      <c r="A33683" s="4"/>
    </row>
    <row r="33684" spans="1:1" x14ac:dyDescent="0.2">
      <c r="A33684" s="4"/>
    </row>
    <row r="33685" spans="1:1" x14ac:dyDescent="0.2">
      <c r="A33685" s="4"/>
    </row>
    <row r="33686" spans="1:1" x14ac:dyDescent="0.2">
      <c r="A33686" s="4"/>
    </row>
    <row r="33687" spans="1:1" x14ac:dyDescent="0.2">
      <c r="A33687" s="4"/>
    </row>
    <row r="33688" spans="1:1" x14ac:dyDescent="0.2">
      <c r="A33688" s="4"/>
    </row>
    <row r="33689" spans="1:1" x14ac:dyDescent="0.2">
      <c r="A33689" s="4"/>
    </row>
    <row r="33690" spans="1:1" x14ac:dyDescent="0.2">
      <c r="A33690" s="4"/>
    </row>
    <row r="33691" spans="1:1" x14ac:dyDescent="0.2">
      <c r="A33691" s="4"/>
    </row>
    <row r="33692" spans="1:1" x14ac:dyDescent="0.2">
      <c r="A33692" s="4"/>
    </row>
    <row r="33693" spans="1:1" x14ac:dyDescent="0.2">
      <c r="A33693" s="4"/>
    </row>
    <row r="33694" spans="1:1" x14ac:dyDescent="0.2">
      <c r="A33694" s="4"/>
    </row>
    <row r="33695" spans="1:1" x14ac:dyDescent="0.2">
      <c r="A33695" s="4"/>
    </row>
    <row r="33696" spans="1:1" x14ac:dyDescent="0.2">
      <c r="A33696" s="4"/>
    </row>
    <row r="33697" spans="1:1" x14ac:dyDescent="0.2">
      <c r="A33697" s="4"/>
    </row>
    <row r="33698" spans="1:1" x14ac:dyDescent="0.2">
      <c r="A33698" s="4"/>
    </row>
    <row r="33699" spans="1:1" x14ac:dyDescent="0.2">
      <c r="A33699" s="4"/>
    </row>
    <row r="33700" spans="1:1" x14ac:dyDescent="0.2">
      <c r="A33700" s="4"/>
    </row>
    <row r="33701" spans="1:1" x14ac:dyDescent="0.2">
      <c r="A33701" s="4"/>
    </row>
    <row r="33702" spans="1:1" x14ac:dyDescent="0.2">
      <c r="A33702" s="4"/>
    </row>
    <row r="33703" spans="1:1" x14ac:dyDescent="0.2">
      <c r="A33703" s="4"/>
    </row>
    <row r="33704" spans="1:1" x14ac:dyDescent="0.2">
      <c r="A33704" s="4"/>
    </row>
    <row r="33705" spans="1:1" x14ac:dyDescent="0.2">
      <c r="A33705" s="4"/>
    </row>
    <row r="33706" spans="1:1" x14ac:dyDescent="0.2">
      <c r="A33706" s="4"/>
    </row>
    <row r="33707" spans="1:1" x14ac:dyDescent="0.2">
      <c r="A33707" s="4"/>
    </row>
    <row r="33708" spans="1:1" x14ac:dyDescent="0.2">
      <c r="A33708" s="4"/>
    </row>
    <row r="33709" spans="1:1" x14ac:dyDescent="0.2">
      <c r="A33709" s="4"/>
    </row>
    <row r="33710" spans="1:1" x14ac:dyDescent="0.2">
      <c r="A33710" s="4"/>
    </row>
    <row r="33711" spans="1:1" x14ac:dyDescent="0.2">
      <c r="A33711" s="4"/>
    </row>
    <row r="33712" spans="1:1" x14ac:dyDescent="0.2">
      <c r="A33712" s="4"/>
    </row>
    <row r="33713" spans="1:1" x14ac:dyDescent="0.2">
      <c r="A33713" s="4"/>
    </row>
    <row r="33714" spans="1:1" x14ac:dyDescent="0.2">
      <c r="A33714" s="4"/>
    </row>
    <row r="33715" spans="1:1" x14ac:dyDescent="0.2">
      <c r="A33715" s="4"/>
    </row>
    <row r="33716" spans="1:1" x14ac:dyDescent="0.2">
      <c r="A33716" s="4"/>
    </row>
    <row r="33717" spans="1:1" x14ac:dyDescent="0.2">
      <c r="A33717" s="4"/>
    </row>
    <row r="33718" spans="1:1" x14ac:dyDescent="0.2">
      <c r="A33718" s="4"/>
    </row>
    <row r="33719" spans="1:1" x14ac:dyDescent="0.2">
      <c r="A33719" s="4"/>
    </row>
    <row r="33720" spans="1:1" x14ac:dyDescent="0.2">
      <c r="A33720" s="4"/>
    </row>
    <row r="33721" spans="1:1" x14ac:dyDescent="0.2">
      <c r="A33721" s="4"/>
    </row>
    <row r="33722" spans="1:1" x14ac:dyDescent="0.2">
      <c r="A33722" s="4"/>
    </row>
    <row r="33723" spans="1:1" x14ac:dyDescent="0.2">
      <c r="A33723" s="4"/>
    </row>
    <row r="33724" spans="1:1" x14ac:dyDescent="0.2">
      <c r="A33724" s="4"/>
    </row>
    <row r="33725" spans="1:1" x14ac:dyDescent="0.2">
      <c r="A33725" s="4"/>
    </row>
    <row r="33726" spans="1:1" x14ac:dyDescent="0.2">
      <c r="A33726" s="4"/>
    </row>
    <row r="33727" spans="1:1" x14ac:dyDescent="0.2">
      <c r="A33727" s="4"/>
    </row>
    <row r="33728" spans="1:1" x14ac:dyDescent="0.2">
      <c r="A33728" s="4"/>
    </row>
    <row r="33729" spans="1:1" x14ac:dyDescent="0.2">
      <c r="A33729" s="4"/>
    </row>
    <row r="33730" spans="1:1" x14ac:dyDescent="0.2">
      <c r="A33730" s="4"/>
    </row>
    <row r="33731" spans="1:1" x14ac:dyDescent="0.2">
      <c r="A33731" s="4"/>
    </row>
    <row r="33732" spans="1:1" x14ac:dyDescent="0.2">
      <c r="A33732" s="4"/>
    </row>
    <row r="33733" spans="1:1" x14ac:dyDescent="0.2">
      <c r="A33733" s="4"/>
    </row>
    <row r="33734" spans="1:1" x14ac:dyDescent="0.2">
      <c r="A33734" s="4"/>
    </row>
    <row r="33735" spans="1:1" x14ac:dyDescent="0.2">
      <c r="A33735" s="4"/>
    </row>
    <row r="33736" spans="1:1" x14ac:dyDescent="0.2">
      <c r="A33736" s="4"/>
    </row>
    <row r="33737" spans="1:1" x14ac:dyDescent="0.2">
      <c r="A33737" s="4"/>
    </row>
    <row r="33738" spans="1:1" x14ac:dyDescent="0.2">
      <c r="A33738" s="4"/>
    </row>
    <row r="33739" spans="1:1" x14ac:dyDescent="0.2">
      <c r="A33739" s="4"/>
    </row>
    <row r="33740" spans="1:1" x14ac:dyDescent="0.2">
      <c r="A33740" s="4"/>
    </row>
    <row r="33741" spans="1:1" x14ac:dyDescent="0.2">
      <c r="A33741" s="4"/>
    </row>
    <row r="33742" spans="1:1" x14ac:dyDescent="0.2">
      <c r="A33742" s="4"/>
    </row>
    <row r="33743" spans="1:1" x14ac:dyDescent="0.2">
      <c r="A33743" s="4"/>
    </row>
    <row r="33744" spans="1:1" x14ac:dyDescent="0.2">
      <c r="A33744" s="4"/>
    </row>
    <row r="33745" spans="1:1" x14ac:dyDescent="0.2">
      <c r="A33745" s="4"/>
    </row>
    <row r="33746" spans="1:1" x14ac:dyDescent="0.2">
      <c r="A33746" s="4"/>
    </row>
    <row r="33747" spans="1:1" x14ac:dyDescent="0.2">
      <c r="A33747" s="4"/>
    </row>
    <row r="33748" spans="1:1" x14ac:dyDescent="0.2">
      <c r="A33748" s="4"/>
    </row>
    <row r="33749" spans="1:1" x14ac:dyDescent="0.2">
      <c r="A33749" s="4"/>
    </row>
    <row r="33750" spans="1:1" x14ac:dyDescent="0.2">
      <c r="A33750" s="4"/>
    </row>
    <row r="33751" spans="1:1" x14ac:dyDescent="0.2">
      <c r="A33751" s="4"/>
    </row>
    <row r="33752" spans="1:1" x14ac:dyDescent="0.2">
      <c r="A33752" s="4"/>
    </row>
    <row r="33753" spans="1:1" x14ac:dyDescent="0.2">
      <c r="A33753" s="4"/>
    </row>
    <row r="33754" spans="1:1" x14ac:dyDescent="0.2">
      <c r="A33754" s="4"/>
    </row>
    <row r="33755" spans="1:1" x14ac:dyDescent="0.2">
      <c r="A33755" s="4"/>
    </row>
    <row r="33756" spans="1:1" x14ac:dyDescent="0.2">
      <c r="A33756" s="4"/>
    </row>
    <row r="33757" spans="1:1" x14ac:dyDescent="0.2">
      <c r="A33757" s="4"/>
    </row>
    <row r="33758" spans="1:1" x14ac:dyDescent="0.2">
      <c r="A33758" s="4"/>
    </row>
    <row r="33759" spans="1:1" x14ac:dyDescent="0.2">
      <c r="A33759" s="4"/>
    </row>
    <row r="33760" spans="1:1" x14ac:dyDescent="0.2">
      <c r="A33760" s="4"/>
    </row>
    <row r="33761" spans="1:1" x14ac:dyDescent="0.2">
      <c r="A33761" s="4"/>
    </row>
    <row r="33762" spans="1:1" x14ac:dyDescent="0.2">
      <c r="A33762" s="4"/>
    </row>
    <row r="33763" spans="1:1" x14ac:dyDescent="0.2">
      <c r="A33763" s="4"/>
    </row>
    <row r="33764" spans="1:1" x14ac:dyDescent="0.2">
      <c r="A33764" s="4"/>
    </row>
    <row r="33765" spans="1:1" x14ac:dyDescent="0.2">
      <c r="A33765" s="4"/>
    </row>
    <row r="33766" spans="1:1" x14ac:dyDescent="0.2">
      <c r="A33766" s="4"/>
    </row>
    <row r="33767" spans="1:1" x14ac:dyDescent="0.2">
      <c r="A33767" s="4"/>
    </row>
    <row r="33768" spans="1:1" x14ac:dyDescent="0.2">
      <c r="A33768" s="4"/>
    </row>
    <row r="33769" spans="1:1" x14ac:dyDescent="0.2">
      <c r="A33769" s="4"/>
    </row>
    <row r="33770" spans="1:1" x14ac:dyDescent="0.2">
      <c r="A33770" s="4"/>
    </row>
    <row r="33771" spans="1:1" x14ac:dyDescent="0.2">
      <c r="A33771" s="4"/>
    </row>
    <row r="33772" spans="1:1" x14ac:dyDescent="0.2">
      <c r="A33772" s="4"/>
    </row>
    <row r="33773" spans="1:1" x14ac:dyDescent="0.2">
      <c r="A33773" s="4"/>
    </row>
    <row r="33774" spans="1:1" x14ac:dyDescent="0.2">
      <c r="A33774" s="4"/>
    </row>
    <row r="33775" spans="1:1" x14ac:dyDescent="0.2">
      <c r="A33775" s="4"/>
    </row>
    <row r="33776" spans="1:1" x14ac:dyDescent="0.2">
      <c r="A33776" s="4"/>
    </row>
    <row r="33777" spans="1:1" x14ac:dyDescent="0.2">
      <c r="A33777" s="4"/>
    </row>
    <row r="33778" spans="1:1" x14ac:dyDescent="0.2">
      <c r="A33778" s="4"/>
    </row>
    <row r="33779" spans="1:1" x14ac:dyDescent="0.2">
      <c r="A33779" s="4"/>
    </row>
    <row r="33780" spans="1:1" x14ac:dyDescent="0.2">
      <c r="A33780" s="4"/>
    </row>
    <row r="33781" spans="1:1" x14ac:dyDescent="0.2">
      <c r="A33781" s="4"/>
    </row>
    <row r="33782" spans="1:1" x14ac:dyDescent="0.2">
      <c r="A33782" s="4"/>
    </row>
    <row r="33783" spans="1:1" x14ac:dyDescent="0.2">
      <c r="A33783" s="4"/>
    </row>
    <row r="33784" spans="1:1" x14ac:dyDescent="0.2">
      <c r="A33784" s="4"/>
    </row>
    <row r="33785" spans="1:1" x14ac:dyDescent="0.2">
      <c r="A33785" s="4"/>
    </row>
    <row r="33786" spans="1:1" x14ac:dyDescent="0.2">
      <c r="A33786" s="4"/>
    </row>
    <row r="33787" spans="1:1" x14ac:dyDescent="0.2">
      <c r="A33787" s="4"/>
    </row>
    <row r="33788" spans="1:1" x14ac:dyDescent="0.2">
      <c r="A33788" s="4"/>
    </row>
    <row r="33789" spans="1:1" x14ac:dyDescent="0.2">
      <c r="A33789" s="4"/>
    </row>
    <row r="33790" spans="1:1" x14ac:dyDescent="0.2">
      <c r="A33790" s="4"/>
    </row>
    <row r="33791" spans="1:1" x14ac:dyDescent="0.2">
      <c r="A33791" s="4"/>
    </row>
    <row r="33792" spans="1:1" x14ac:dyDescent="0.2">
      <c r="A33792" s="4"/>
    </row>
    <row r="33793" spans="1:1" x14ac:dyDescent="0.2">
      <c r="A33793" s="4"/>
    </row>
    <row r="33794" spans="1:1" x14ac:dyDescent="0.2">
      <c r="A33794" s="4"/>
    </row>
    <row r="33795" spans="1:1" x14ac:dyDescent="0.2">
      <c r="A33795" s="4"/>
    </row>
    <row r="33796" spans="1:1" x14ac:dyDescent="0.2">
      <c r="A33796" s="4"/>
    </row>
    <row r="33797" spans="1:1" x14ac:dyDescent="0.2">
      <c r="A33797" s="4"/>
    </row>
    <row r="33798" spans="1:1" x14ac:dyDescent="0.2">
      <c r="A33798" s="4"/>
    </row>
    <row r="33799" spans="1:1" x14ac:dyDescent="0.2">
      <c r="A33799" s="4"/>
    </row>
    <row r="33800" spans="1:1" x14ac:dyDescent="0.2">
      <c r="A33800" s="4"/>
    </row>
    <row r="33801" spans="1:1" x14ac:dyDescent="0.2">
      <c r="A33801" s="4"/>
    </row>
    <row r="33802" spans="1:1" x14ac:dyDescent="0.2">
      <c r="A33802" s="4"/>
    </row>
    <row r="33803" spans="1:1" x14ac:dyDescent="0.2">
      <c r="A33803" s="4"/>
    </row>
    <row r="33804" spans="1:1" x14ac:dyDescent="0.2">
      <c r="A33804" s="4"/>
    </row>
    <row r="33805" spans="1:1" x14ac:dyDescent="0.2">
      <c r="A33805" s="4"/>
    </row>
    <row r="33806" spans="1:1" x14ac:dyDescent="0.2">
      <c r="A33806" s="4"/>
    </row>
    <row r="33807" spans="1:1" x14ac:dyDescent="0.2">
      <c r="A33807" s="4"/>
    </row>
    <row r="33808" spans="1:1" x14ac:dyDescent="0.2">
      <c r="A33808" s="4"/>
    </row>
    <row r="33809" spans="1:1" x14ac:dyDescent="0.2">
      <c r="A33809" s="4"/>
    </row>
    <row r="33810" spans="1:1" x14ac:dyDescent="0.2">
      <c r="A33810" s="4"/>
    </row>
    <row r="33811" spans="1:1" x14ac:dyDescent="0.2">
      <c r="A33811" s="4"/>
    </row>
    <row r="33812" spans="1:1" x14ac:dyDescent="0.2">
      <c r="A33812" s="4"/>
    </row>
    <row r="33813" spans="1:1" x14ac:dyDescent="0.2">
      <c r="A33813" s="4"/>
    </row>
    <row r="33814" spans="1:1" x14ac:dyDescent="0.2">
      <c r="A33814" s="4"/>
    </row>
    <row r="33815" spans="1:1" x14ac:dyDescent="0.2">
      <c r="A33815" s="4"/>
    </row>
    <row r="33816" spans="1:1" x14ac:dyDescent="0.2">
      <c r="A33816" s="4"/>
    </row>
    <row r="33817" spans="1:1" x14ac:dyDescent="0.2">
      <c r="A33817" s="4"/>
    </row>
    <row r="33818" spans="1:1" x14ac:dyDescent="0.2">
      <c r="A33818" s="4"/>
    </row>
    <row r="33819" spans="1:1" x14ac:dyDescent="0.2">
      <c r="A33819" s="4"/>
    </row>
    <row r="33820" spans="1:1" x14ac:dyDescent="0.2">
      <c r="A33820" s="4"/>
    </row>
    <row r="33821" spans="1:1" x14ac:dyDescent="0.2">
      <c r="A33821" s="4"/>
    </row>
    <row r="33822" spans="1:1" x14ac:dyDescent="0.2">
      <c r="A33822" s="4"/>
    </row>
    <row r="33823" spans="1:1" x14ac:dyDescent="0.2">
      <c r="A33823" s="4"/>
    </row>
    <row r="33824" spans="1:1" x14ac:dyDescent="0.2">
      <c r="A33824" s="4"/>
    </row>
    <row r="33825" spans="1:1" x14ac:dyDescent="0.2">
      <c r="A33825" s="4"/>
    </row>
    <row r="33826" spans="1:1" x14ac:dyDescent="0.2">
      <c r="A33826" s="4"/>
    </row>
    <row r="33827" spans="1:1" x14ac:dyDescent="0.2">
      <c r="A33827" s="4"/>
    </row>
    <row r="33828" spans="1:1" x14ac:dyDescent="0.2">
      <c r="A33828" s="4"/>
    </row>
    <row r="33829" spans="1:1" x14ac:dyDescent="0.2">
      <c r="A33829" s="4"/>
    </row>
    <row r="33830" spans="1:1" x14ac:dyDescent="0.2">
      <c r="A33830" s="4"/>
    </row>
    <row r="33831" spans="1:1" x14ac:dyDescent="0.2">
      <c r="A33831" s="4"/>
    </row>
    <row r="33832" spans="1:1" x14ac:dyDescent="0.2">
      <c r="A33832" s="4"/>
    </row>
    <row r="33833" spans="1:1" x14ac:dyDescent="0.2">
      <c r="A33833" s="4"/>
    </row>
    <row r="33834" spans="1:1" x14ac:dyDescent="0.2">
      <c r="A33834" s="4"/>
    </row>
    <row r="33835" spans="1:1" x14ac:dyDescent="0.2">
      <c r="A33835" s="4"/>
    </row>
    <row r="33836" spans="1:1" x14ac:dyDescent="0.2">
      <c r="A33836" s="4"/>
    </row>
    <row r="33837" spans="1:1" x14ac:dyDescent="0.2">
      <c r="A33837" s="4"/>
    </row>
    <row r="33838" spans="1:1" x14ac:dyDescent="0.2">
      <c r="A33838" s="4"/>
    </row>
    <row r="33839" spans="1:1" x14ac:dyDescent="0.2">
      <c r="A33839" s="4"/>
    </row>
    <row r="33840" spans="1:1" x14ac:dyDescent="0.2">
      <c r="A33840" s="4"/>
    </row>
    <row r="33841" spans="1:1" x14ac:dyDescent="0.2">
      <c r="A33841" s="4"/>
    </row>
    <row r="33842" spans="1:1" x14ac:dyDescent="0.2">
      <c r="A33842" s="4"/>
    </row>
    <row r="33843" spans="1:1" x14ac:dyDescent="0.2">
      <c r="A33843" s="4"/>
    </row>
    <row r="33844" spans="1:1" x14ac:dyDescent="0.2">
      <c r="A33844" s="4"/>
    </row>
    <row r="33845" spans="1:1" x14ac:dyDescent="0.2">
      <c r="A33845" s="4"/>
    </row>
    <row r="33846" spans="1:1" x14ac:dyDescent="0.2">
      <c r="A33846" s="4"/>
    </row>
    <row r="33847" spans="1:1" x14ac:dyDescent="0.2">
      <c r="A33847" s="4"/>
    </row>
    <row r="33848" spans="1:1" x14ac:dyDescent="0.2">
      <c r="A33848" s="4"/>
    </row>
    <row r="33849" spans="1:1" x14ac:dyDescent="0.2">
      <c r="A33849" s="4"/>
    </row>
    <row r="33850" spans="1:1" x14ac:dyDescent="0.2">
      <c r="A33850" s="4"/>
    </row>
    <row r="33851" spans="1:1" x14ac:dyDescent="0.2">
      <c r="A33851" s="4"/>
    </row>
    <row r="33852" spans="1:1" x14ac:dyDescent="0.2">
      <c r="A33852" s="4"/>
    </row>
    <row r="33853" spans="1:1" x14ac:dyDescent="0.2">
      <c r="A33853" s="4"/>
    </row>
    <row r="33854" spans="1:1" x14ac:dyDescent="0.2">
      <c r="A33854" s="4"/>
    </row>
    <row r="33855" spans="1:1" x14ac:dyDescent="0.2">
      <c r="A33855" s="4"/>
    </row>
    <row r="33856" spans="1:1" x14ac:dyDescent="0.2">
      <c r="A33856" s="4"/>
    </row>
    <row r="33857" spans="1:1" x14ac:dyDescent="0.2">
      <c r="A33857" s="4"/>
    </row>
    <row r="33858" spans="1:1" x14ac:dyDescent="0.2">
      <c r="A33858" s="4"/>
    </row>
    <row r="33859" spans="1:1" x14ac:dyDescent="0.2">
      <c r="A33859" s="4"/>
    </row>
    <row r="33860" spans="1:1" x14ac:dyDescent="0.2">
      <c r="A33860" s="4"/>
    </row>
    <row r="33861" spans="1:1" x14ac:dyDescent="0.2">
      <c r="A33861" s="4"/>
    </row>
    <row r="33862" spans="1:1" x14ac:dyDescent="0.2">
      <c r="A33862" s="4"/>
    </row>
    <row r="33863" spans="1:1" x14ac:dyDescent="0.2">
      <c r="A33863" s="4"/>
    </row>
    <row r="33864" spans="1:1" x14ac:dyDescent="0.2">
      <c r="A33864" s="4"/>
    </row>
    <row r="33865" spans="1:1" x14ac:dyDescent="0.2">
      <c r="A33865" s="4"/>
    </row>
    <row r="33866" spans="1:1" x14ac:dyDescent="0.2">
      <c r="A33866" s="4"/>
    </row>
    <row r="33867" spans="1:1" x14ac:dyDescent="0.2">
      <c r="A33867" s="4"/>
    </row>
    <row r="33868" spans="1:1" x14ac:dyDescent="0.2">
      <c r="A33868" s="4"/>
    </row>
    <row r="33869" spans="1:1" x14ac:dyDescent="0.2">
      <c r="A33869" s="4"/>
    </row>
    <row r="33870" spans="1:1" x14ac:dyDescent="0.2">
      <c r="A33870" s="4"/>
    </row>
    <row r="33871" spans="1:1" x14ac:dyDescent="0.2">
      <c r="A33871" s="4"/>
    </row>
    <row r="33872" spans="1:1" x14ac:dyDescent="0.2">
      <c r="A33872" s="4"/>
    </row>
    <row r="33873" spans="1:1" x14ac:dyDescent="0.2">
      <c r="A33873" s="4"/>
    </row>
    <row r="33874" spans="1:1" x14ac:dyDescent="0.2">
      <c r="A33874" s="4"/>
    </row>
    <row r="33875" spans="1:1" x14ac:dyDescent="0.2">
      <c r="A33875" s="4"/>
    </row>
    <row r="33876" spans="1:1" x14ac:dyDescent="0.2">
      <c r="A33876" s="4"/>
    </row>
    <row r="33877" spans="1:1" x14ac:dyDescent="0.2">
      <c r="A33877" s="4"/>
    </row>
    <row r="33878" spans="1:1" x14ac:dyDescent="0.2">
      <c r="A33878" s="4"/>
    </row>
    <row r="33879" spans="1:1" x14ac:dyDescent="0.2">
      <c r="A33879" s="4"/>
    </row>
    <row r="33880" spans="1:1" x14ac:dyDescent="0.2">
      <c r="A33880" s="4"/>
    </row>
    <row r="33881" spans="1:1" x14ac:dyDescent="0.2">
      <c r="A33881" s="4"/>
    </row>
    <row r="33882" spans="1:1" x14ac:dyDescent="0.2">
      <c r="A33882" s="4"/>
    </row>
    <row r="33883" spans="1:1" x14ac:dyDescent="0.2">
      <c r="A33883" s="4"/>
    </row>
    <row r="33884" spans="1:1" x14ac:dyDescent="0.2">
      <c r="A33884" s="4"/>
    </row>
    <row r="33885" spans="1:1" x14ac:dyDescent="0.2">
      <c r="A33885" s="4"/>
    </row>
    <row r="33886" spans="1:1" x14ac:dyDescent="0.2">
      <c r="A33886" s="4"/>
    </row>
    <row r="33887" spans="1:1" x14ac:dyDescent="0.2">
      <c r="A33887" s="4"/>
    </row>
    <row r="33888" spans="1:1" x14ac:dyDescent="0.2">
      <c r="A33888" s="4"/>
    </row>
    <row r="33889" spans="1:1" x14ac:dyDescent="0.2">
      <c r="A33889" s="4"/>
    </row>
    <row r="33890" spans="1:1" x14ac:dyDescent="0.2">
      <c r="A33890" s="4"/>
    </row>
    <row r="33891" spans="1:1" x14ac:dyDescent="0.2">
      <c r="A33891" s="4"/>
    </row>
    <row r="33892" spans="1:1" x14ac:dyDescent="0.2">
      <c r="A33892" s="4"/>
    </row>
    <row r="33893" spans="1:1" x14ac:dyDescent="0.2">
      <c r="A33893" s="4"/>
    </row>
    <row r="33894" spans="1:1" x14ac:dyDescent="0.2">
      <c r="A33894" s="4"/>
    </row>
    <row r="33895" spans="1:1" x14ac:dyDescent="0.2">
      <c r="A33895" s="4"/>
    </row>
    <row r="33896" spans="1:1" x14ac:dyDescent="0.2">
      <c r="A33896" s="4"/>
    </row>
    <row r="33897" spans="1:1" x14ac:dyDescent="0.2">
      <c r="A33897" s="4"/>
    </row>
    <row r="33898" spans="1:1" x14ac:dyDescent="0.2">
      <c r="A33898" s="4"/>
    </row>
    <row r="33899" spans="1:1" x14ac:dyDescent="0.2">
      <c r="A33899" s="4"/>
    </row>
    <row r="33900" spans="1:1" x14ac:dyDescent="0.2">
      <c r="A33900" s="4"/>
    </row>
    <row r="33901" spans="1:1" x14ac:dyDescent="0.2">
      <c r="A33901" s="4"/>
    </row>
    <row r="33902" spans="1:1" x14ac:dyDescent="0.2">
      <c r="A33902" s="4"/>
    </row>
    <row r="33903" spans="1:1" x14ac:dyDescent="0.2">
      <c r="A33903" s="4"/>
    </row>
    <row r="33904" spans="1:1" x14ac:dyDescent="0.2">
      <c r="A33904" s="4"/>
    </row>
    <row r="33905" spans="1:1" x14ac:dyDescent="0.2">
      <c r="A33905" s="4"/>
    </row>
    <row r="33906" spans="1:1" x14ac:dyDescent="0.2">
      <c r="A33906" s="4"/>
    </row>
    <row r="33907" spans="1:1" x14ac:dyDescent="0.2">
      <c r="A33907" s="4"/>
    </row>
    <row r="33908" spans="1:1" x14ac:dyDescent="0.2">
      <c r="A33908" s="4"/>
    </row>
    <row r="33909" spans="1:1" x14ac:dyDescent="0.2">
      <c r="A33909" s="4"/>
    </row>
    <row r="33910" spans="1:1" x14ac:dyDescent="0.2">
      <c r="A33910" s="4"/>
    </row>
    <row r="33911" spans="1:1" x14ac:dyDescent="0.2">
      <c r="A33911" s="4"/>
    </row>
    <row r="33912" spans="1:1" x14ac:dyDescent="0.2">
      <c r="A33912" s="4"/>
    </row>
    <row r="33913" spans="1:1" x14ac:dyDescent="0.2">
      <c r="A33913" s="4"/>
    </row>
    <row r="33914" spans="1:1" x14ac:dyDescent="0.2">
      <c r="A33914" s="4"/>
    </row>
    <row r="33915" spans="1:1" x14ac:dyDescent="0.2">
      <c r="A33915" s="4"/>
    </row>
    <row r="33916" spans="1:1" x14ac:dyDescent="0.2">
      <c r="A33916" s="4"/>
    </row>
    <row r="33917" spans="1:1" x14ac:dyDescent="0.2">
      <c r="A33917" s="4"/>
    </row>
    <row r="33918" spans="1:1" x14ac:dyDescent="0.2">
      <c r="A33918" s="4"/>
    </row>
    <row r="33919" spans="1:1" x14ac:dyDescent="0.2">
      <c r="A33919" s="4"/>
    </row>
    <row r="33920" spans="1:1" x14ac:dyDescent="0.2">
      <c r="A33920" s="4"/>
    </row>
    <row r="33921" spans="1:1" x14ac:dyDescent="0.2">
      <c r="A33921" s="4"/>
    </row>
    <row r="33922" spans="1:1" x14ac:dyDescent="0.2">
      <c r="A33922" s="4"/>
    </row>
    <row r="33923" spans="1:1" x14ac:dyDescent="0.2">
      <c r="A33923" s="4"/>
    </row>
    <row r="33924" spans="1:1" x14ac:dyDescent="0.2">
      <c r="A33924" s="4"/>
    </row>
    <row r="33925" spans="1:1" x14ac:dyDescent="0.2">
      <c r="A33925" s="4"/>
    </row>
    <row r="33926" spans="1:1" x14ac:dyDescent="0.2">
      <c r="A33926" s="4"/>
    </row>
    <row r="33927" spans="1:1" x14ac:dyDescent="0.2">
      <c r="A33927" s="4"/>
    </row>
    <row r="33928" spans="1:1" x14ac:dyDescent="0.2">
      <c r="A33928" s="4"/>
    </row>
    <row r="33929" spans="1:1" x14ac:dyDescent="0.2">
      <c r="A33929" s="4"/>
    </row>
    <row r="33930" spans="1:1" x14ac:dyDescent="0.2">
      <c r="A33930" s="4"/>
    </row>
    <row r="33931" spans="1:1" x14ac:dyDescent="0.2">
      <c r="A33931" s="4"/>
    </row>
    <row r="33932" spans="1:1" x14ac:dyDescent="0.2">
      <c r="A33932" s="4"/>
    </row>
    <row r="33933" spans="1:1" x14ac:dyDescent="0.2">
      <c r="A33933" s="4"/>
    </row>
    <row r="33934" spans="1:1" x14ac:dyDescent="0.2">
      <c r="A33934" s="4"/>
    </row>
    <row r="33935" spans="1:1" x14ac:dyDescent="0.2">
      <c r="A33935" s="4"/>
    </row>
    <row r="33936" spans="1:1" x14ac:dyDescent="0.2">
      <c r="A33936" s="4"/>
    </row>
    <row r="33937" spans="1:1" x14ac:dyDescent="0.2">
      <c r="A33937" s="4"/>
    </row>
    <row r="33938" spans="1:1" x14ac:dyDescent="0.2">
      <c r="A33938" s="4"/>
    </row>
    <row r="33939" spans="1:1" x14ac:dyDescent="0.2">
      <c r="A33939" s="4"/>
    </row>
    <row r="33940" spans="1:1" x14ac:dyDescent="0.2">
      <c r="A33940" s="4"/>
    </row>
    <row r="33941" spans="1:1" x14ac:dyDescent="0.2">
      <c r="A33941" s="4"/>
    </row>
    <row r="33942" spans="1:1" x14ac:dyDescent="0.2">
      <c r="A33942" s="4"/>
    </row>
    <row r="33943" spans="1:1" x14ac:dyDescent="0.2">
      <c r="A33943" s="4"/>
    </row>
    <row r="33944" spans="1:1" x14ac:dyDescent="0.2">
      <c r="A33944" s="4"/>
    </row>
    <row r="33945" spans="1:1" x14ac:dyDescent="0.2">
      <c r="A33945" s="4"/>
    </row>
    <row r="33946" spans="1:1" x14ac:dyDescent="0.2">
      <c r="A33946" s="4"/>
    </row>
    <row r="33947" spans="1:1" x14ac:dyDescent="0.2">
      <c r="A33947" s="4"/>
    </row>
    <row r="33948" spans="1:1" x14ac:dyDescent="0.2">
      <c r="A33948" s="4"/>
    </row>
    <row r="33949" spans="1:1" x14ac:dyDescent="0.2">
      <c r="A33949" s="4"/>
    </row>
    <row r="33950" spans="1:1" x14ac:dyDescent="0.2">
      <c r="A33950" s="4"/>
    </row>
    <row r="33951" spans="1:1" x14ac:dyDescent="0.2">
      <c r="A33951" s="4"/>
    </row>
    <row r="33952" spans="1:1" x14ac:dyDescent="0.2">
      <c r="A33952" s="4"/>
    </row>
    <row r="33953" spans="1:1" x14ac:dyDescent="0.2">
      <c r="A33953" s="4"/>
    </row>
    <row r="33954" spans="1:1" x14ac:dyDescent="0.2">
      <c r="A33954" s="4"/>
    </row>
    <row r="33955" spans="1:1" x14ac:dyDescent="0.2">
      <c r="A33955" s="4"/>
    </row>
    <row r="33956" spans="1:1" x14ac:dyDescent="0.2">
      <c r="A33956" s="4"/>
    </row>
    <row r="33957" spans="1:1" x14ac:dyDescent="0.2">
      <c r="A33957" s="4"/>
    </row>
    <row r="33958" spans="1:1" x14ac:dyDescent="0.2">
      <c r="A33958" s="4"/>
    </row>
    <row r="33959" spans="1:1" x14ac:dyDescent="0.2">
      <c r="A33959" s="4"/>
    </row>
    <row r="33960" spans="1:1" x14ac:dyDescent="0.2">
      <c r="A33960" s="4"/>
    </row>
    <row r="33961" spans="1:1" x14ac:dyDescent="0.2">
      <c r="A33961" s="4"/>
    </row>
    <row r="33962" spans="1:1" x14ac:dyDescent="0.2">
      <c r="A33962" s="4"/>
    </row>
    <row r="33963" spans="1:1" x14ac:dyDescent="0.2">
      <c r="A33963" s="4"/>
    </row>
    <row r="33964" spans="1:1" x14ac:dyDescent="0.2">
      <c r="A33964" s="4"/>
    </row>
    <row r="33965" spans="1:1" x14ac:dyDescent="0.2">
      <c r="A33965" s="4"/>
    </row>
    <row r="33966" spans="1:1" x14ac:dyDescent="0.2">
      <c r="A33966" s="4"/>
    </row>
    <row r="33967" spans="1:1" x14ac:dyDescent="0.2">
      <c r="A33967" s="4"/>
    </row>
    <row r="33968" spans="1:1" x14ac:dyDescent="0.2">
      <c r="A33968" s="4"/>
    </row>
    <row r="33969" spans="1:1" x14ac:dyDescent="0.2">
      <c r="A33969" s="4"/>
    </row>
    <row r="33970" spans="1:1" x14ac:dyDescent="0.2">
      <c r="A33970" s="4"/>
    </row>
    <row r="33971" spans="1:1" x14ac:dyDescent="0.2">
      <c r="A33971" s="4"/>
    </row>
    <row r="33972" spans="1:1" x14ac:dyDescent="0.2">
      <c r="A33972" s="4"/>
    </row>
    <row r="33973" spans="1:1" x14ac:dyDescent="0.2">
      <c r="A33973" s="4"/>
    </row>
    <row r="33974" spans="1:1" x14ac:dyDescent="0.2">
      <c r="A33974" s="4"/>
    </row>
    <row r="33975" spans="1:1" x14ac:dyDescent="0.2">
      <c r="A33975" s="4"/>
    </row>
    <row r="33976" spans="1:1" x14ac:dyDescent="0.2">
      <c r="A33976" s="4"/>
    </row>
    <row r="33977" spans="1:1" x14ac:dyDescent="0.2">
      <c r="A33977" s="4"/>
    </row>
    <row r="33978" spans="1:1" x14ac:dyDescent="0.2">
      <c r="A33978" s="4"/>
    </row>
    <row r="33979" spans="1:1" x14ac:dyDescent="0.2">
      <c r="A33979" s="4"/>
    </row>
    <row r="33980" spans="1:1" x14ac:dyDescent="0.2">
      <c r="A33980" s="4"/>
    </row>
    <row r="33981" spans="1:1" x14ac:dyDescent="0.2">
      <c r="A33981" s="4"/>
    </row>
    <row r="33982" spans="1:1" x14ac:dyDescent="0.2">
      <c r="A33982" s="4"/>
    </row>
    <row r="33983" spans="1:1" x14ac:dyDescent="0.2">
      <c r="A33983" s="4"/>
    </row>
    <row r="33984" spans="1:1" x14ac:dyDescent="0.2">
      <c r="A33984" s="4"/>
    </row>
    <row r="33985" spans="1:1" x14ac:dyDescent="0.2">
      <c r="A33985" s="4"/>
    </row>
    <row r="33986" spans="1:1" x14ac:dyDescent="0.2">
      <c r="A33986" s="4"/>
    </row>
    <row r="33987" spans="1:1" x14ac:dyDescent="0.2">
      <c r="A33987" s="4"/>
    </row>
    <row r="33988" spans="1:1" x14ac:dyDescent="0.2">
      <c r="A33988" s="4"/>
    </row>
    <row r="33989" spans="1:1" x14ac:dyDescent="0.2">
      <c r="A33989" s="4"/>
    </row>
    <row r="33990" spans="1:1" x14ac:dyDescent="0.2">
      <c r="A33990" s="4"/>
    </row>
    <row r="33991" spans="1:1" x14ac:dyDescent="0.2">
      <c r="A33991" s="4"/>
    </row>
    <row r="33992" spans="1:1" x14ac:dyDescent="0.2">
      <c r="A33992" s="4"/>
    </row>
    <row r="33993" spans="1:1" x14ac:dyDescent="0.2">
      <c r="A33993" s="4"/>
    </row>
    <row r="33994" spans="1:1" x14ac:dyDescent="0.2">
      <c r="A33994" s="4"/>
    </row>
    <row r="33995" spans="1:1" x14ac:dyDescent="0.2">
      <c r="A33995" s="4"/>
    </row>
    <row r="33996" spans="1:1" x14ac:dyDescent="0.2">
      <c r="A33996" s="4"/>
    </row>
    <row r="33997" spans="1:1" x14ac:dyDescent="0.2">
      <c r="A33997" s="4"/>
    </row>
    <row r="33998" spans="1:1" x14ac:dyDescent="0.2">
      <c r="A33998" s="4"/>
    </row>
    <row r="33999" spans="1:1" x14ac:dyDescent="0.2">
      <c r="A33999" s="4"/>
    </row>
    <row r="34000" spans="1:1" x14ac:dyDescent="0.2">
      <c r="A34000" s="4"/>
    </row>
    <row r="34001" spans="1:1" x14ac:dyDescent="0.2">
      <c r="A34001" s="4"/>
    </row>
    <row r="34002" spans="1:1" x14ac:dyDescent="0.2">
      <c r="A34002" s="4"/>
    </row>
    <row r="34003" spans="1:1" x14ac:dyDescent="0.2">
      <c r="A34003" s="4"/>
    </row>
    <row r="34004" spans="1:1" x14ac:dyDescent="0.2">
      <c r="A34004" s="4"/>
    </row>
    <row r="34005" spans="1:1" x14ac:dyDescent="0.2">
      <c r="A34005" s="4"/>
    </row>
    <row r="34006" spans="1:1" x14ac:dyDescent="0.2">
      <c r="A34006" s="4"/>
    </row>
    <row r="34007" spans="1:1" x14ac:dyDescent="0.2">
      <c r="A34007" s="4"/>
    </row>
    <row r="34008" spans="1:1" x14ac:dyDescent="0.2">
      <c r="A34008" s="4"/>
    </row>
    <row r="34009" spans="1:1" x14ac:dyDescent="0.2">
      <c r="A34009" s="4"/>
    </row>
    <row r="34010" spans="1:1" x14ac:dyDescent="0.2">
      <c r="A34010" s="4"/>
    </row>
    <row r="34011" spans="1:1" x14ac:dyDescent="0.2">
      <c r="A34011" s="4"/>
    </row>
    <row r="34012" spans="1:1" x14ac:dyDescent="0.2">
      <c r="A34012" s="4"/>
    </row>
    <row r="34013" spans="1:1" x14ac:dyDescent="0.2">
      <c r="A34013" s="4"/>
    </row>
    <row r="34014" spans="1:1" x14ac:dyDescent="0.2">
      <c r="A34014" s="4"/>
    </row>
    <row r="34015" spans="1:1" x14ac:dyDescent="0.2">
      <c r="A34015" s="4"/>
    </row>
    <row r="34016" spans="1:1" x14ac:dyDescent="0.2">
      <c r="A34016" s="4"/>
    </row>
    <row r="34017" spans="1:1" x14ac:dyDescent="0.2">
      <c r="A34017" s="4"/>
    </row>
    <row r="34018" spans="1:1" x14ac:dyDescent="0.2">
      <c r="A34018" s="4"/>
    </row>
    <row r="34019" spans="1:1" x14ac:dyDescent="0.2">
      <c r="A34019" s="4"/>
    </row>
    <row r="34020" spans="1:1" x14ac:dyDescent="0.2">
      <c r="A34020" s="4"/>
    </row>
    <row r="34021" spans="1:1" x14ac:dyDescent="0.2">
      <c r="A34021" s="4"/>
    </row>
    <row r="34022" spans="1:1" x14ac:dyDescent="0.2">
      <c r="A34022" s="4"/>
    </row>
    <row r="34023" spans="1:1" x14ac:dyDescent="0.2">
      <c r="A34023" s="4"/>
    </row>
    <row r="34024" spans="1:1" x14ac:dyDescent="0.2">
      <c r="A34024" s="4"/>
    </row>
    <row r="34025" spans="1:1" x14ac:dyDescent="0.2">
      <c r="A34025" s="4"/>
    </row>
    <row r="34026" spans="1:1" x14ac:dyDescent="0.2">
      <c r="A34026" s="4"/>
    </row>
    <row r="34027" spans="1:1" x14ac:dyDescent="0.2">
      <c r="A34027" s="4"/>
    </row>
    <row r="34028" spans="1:1" x14ac:dyDescent="0.2">
      <c r="A34028" s="4"/>
    </row>
    <row r="34029" spans="1:1" x14ac:dyDescent="0.2">
      <c r="A34029" s="4"/>
    </row>
    <row r="34030" spans="1:1" x14ac:dyDescent="0.2">
      <c r="A34030" s="4"/>
    </row>
    <row r="34031" spans="1:1" x14ac:dyDescent="0.2">
      <c r="A34031" s="4"/>
    </row>
    <row r="34032" spans="1:1" x14ac:dyDescent="0.2">
      <c r="A34032" s="4"/>
    </row>
    <row r="34033" spans="1:1" x14ac:dyDescent="0.2">
      <c r="A34033" s="4"/>
    </row>
    <row r="34034" spans="1:1" x14ac:dyDescent="0.2">
      <c r="A34034" s="4"/>
    </row>
    <row r="34035" spans="1:1" x14ac:dyDescent="0.2">
      <c r="A34035" s="4"/>
    </row>
    <row r="34036" spans="1:1" x14ac:dyDescent="0.2">
      <c r="A34036" s="4"/>
    </row>
    <row r="34037" spans="1:1" x14ac:dyDescent="0.2">
      <c r="A34037" s="4"/>
    </row>
    <row r="34038" spans="1:1" x14ac:dyDescent="0.2">
      <c r="A34038" s="4"/>
    </row>
    <row r="34039" spans="1:1" x14ac:dyDescent="0.2">
      <c r="A34039" s="4"/>
    </row>
    <row r="34040" spans="1:1" x14ac:dyDescent="0.2">
      <c r="A34040" s="4"/>
    </row>
    <row r="34041" spans="1:1" x14ac:dyDescent="0.2">
      <c r="A34041" s="4"/>
    </row>
    <row r="34042" spans="1:1" x14ac:dyDescent="0.2">
      <c r="A34042" s="4"/>
    </row>
    <row r="34043" spans="1:1" x14ac:dyDescent="0.2">
      <c r="A34043" s="4"/>
    </row>
    <row r="34044" spans="1:1" x14ac:dyDescent="0.2">
      <c r="A34044" s="4"/>
    </row>
    <row r="34045" spans="1:1" x14ac:dyDescent="0.2">
      <c r="A34045" s="4"/>
    </row>
    <row r="34046" spans="1:1" x14ac:dyDescent="0.2">
      <c r="A34046" s="4"/>
    </row>
    <row r="34047" spans="1:1" x14ac:dyDescent="0.2">
      <c r="A34047" s="4"/>
    </row>
    <row r="34048" spans="1:1" x14ac:dyDescent="0.2">
      <c r="A34048" s="4"/>
    </row>
    <row r="34049" spans="1:1" x14ac:dyDescent="0.2">
      <c r="A34049" s="4"/>
    </row>
    <row r="34050" spans="1:1" x14ac:dyDescent="0.2">
      <c r="A34050" s="4"/>
    </row>
    <row r="34051" spans="1:1" x14ac:dyDescent="0.2">
      <c r="A34051" s="4"/>
    </row>
    <row r="34052" spans="1:1" x14ac:dyDescent="0.2">
      <c r="A34052" s="4"/>
    </row>
    <row r="34053" spans="1:1" x14ac:dyDescent="0.2">
      <c r="A34053" s="4"/>
    </row>
    <row r="34054" spans="1:1" x14ac:dyDescent="0.2">
      <c r="A34054" s="4"/>
    </row>
    <row r="34055" spans="1:1" x14ac:dyDescent="0.2">
      <c r="A34055" s="4"/>
    </row>
    <row r="34056" spans="1:1" x14ac:dyDescent="0.2">
      <c r="A34056" s="4"/>
    </row>
    <row r="34057" spans="1:1" x14ac:dyDescent="0.2">
      <c r="A34057" s="4"/>
    </row>
    <row r="34058" spans="1:1" x14ac:dyDescent="0.2">
      <c r="A34058" s="4"/>
    </row>
    <row r="34059" spans="1:1" x14ac:dyDescent="0.2">
      <c r="A34059" s="4"/>
    </row>
    <row r="34060" spans="1:1" x14ac:dyDescent="0.2">
      <c r="A34060" s="4"/>
    </row>
    <row r="34061" spans="1:1" x14ac:dyDescent="0.2">
      <c r="A34061" s="4"/>
    </row>
    <row r="34062" spans="1:1" x14ac:dyDescent="0.2">
      <c r="A34062" s="4"/>
    </row>
    <row r="34063" spans="1:1" x14ac:dyDescent="0.2">
      <c r="A34063" s="4"/>
    </row>
    <row r="34064" spans="1:1" x14ac:dyDescent="0.2">
      <c r="A34064" s="4"/>
    </row>
    <row r="34065" spans="1:1" x14ac:dyDescent="0.2">
      <c r="A34065" s="4"/>
    </row>
    <row r="34066" spans="1:1" x14ac:dyDescent="0.2">
      <c r="A34066" s="4"/>
    </row>
    <row r="34067" spans="1:1" x14ac:dyDescent="0.2">
      <c r="A34067" s="4"/>
    </row>
    <row r="34068" spans="1:1" x14ac:dyDescent="0.2">
      <c r="A34068" s="4"/>
    </row>
    <row r="34069" spans="1:1" x14ac:dyDescent="0.2">
      <c r="A34069" s="4"/>
    </row>
    <row r="34070" spans="1:1" x14ac:dyDescent="0.2">
      <c r="A34070" s="4"/>
    </row>
    <row r="34071" spans="1:1" x14ac:dyDescent="0.2">
      <c r="A34071" s="4"/>
    </row>
    <row r="34072" spans="1:1" x14ac:dyDescent="0.2">
      <c r="A34072" s="4"/>
    </row>
    <row r="34073" spans="1:1" x14ac:dyDescent="0.2">
      <c r="A34073" s="4"/>
    </row>
    <row r="34074" spans="1:1" x14ac:dyDescent="0.2">
      <c r="A34074" s="4"/>
    </row>
    <row r="34075" spans="1:1" x14ac:dyDescent="0.2">
      <c r="A34075" s="4"/>
    </row>
    <row r="34076" spans="1:1" x14ac:dyDescent="0.2">
      <c r="A34076" s="4"/>
    </row>
    <row r="34077" spans="1:1" x14ac:dyDescent="0.2">
      <c r="A34077" s="4"/>
    </row>
    <row r="34078" spans="1:1" x14ac:dyDescent="0.2">
      <c r="A34078" s="4"/>
    </row>
    <row r="34079" spans="1:1" x14ac:dyDescent="0.2">
      <c r="A34079" s="4"/>
    </row>
    <row r="34080" spans="1:1" x14ac:dyDescent="0.2">
      <c r="A34080" s="4"/>
    </row>
    <row r="34081" spans="1:1" x14ac:dyDescent="0.2">
      <c r="A34081" s="4"/>
    </row>
    <row r="34082" spans="1:1" x14ac:dyDescent="0.2">
      <c r="A34082" s="4"/>
    </row>
    <row r="34083" spans="1:1" x14ac:dyDescent="0.2">
      <c r="A34083" s="4"/>
    </row>
    <row r="34084" spans="1:1" x14ac:dyDescent="0.2">
      <c r="A34084" s="4"/>
    </row>
    <row r="34085" spans="1:1" x14ac:dyDescent="0.2">
      <c r="A34085" s="4"/>
    </row>
    <row r="34086" spans="1:1" x14ac:dyDescent="0.2">
      <c r="A34086" s="4"/>
    </row>
    <row r="34087" spans="1:1" x14ac:dyDescent="0.2">
      <c r="A34087" s="4"/>
    </row>
    <row r="34088" spans="1:1" x14ac:dyDescent="0.2">
      <c r="A34088" s="4"/>
    </row>
    <row r="34089" spans="1:1" x14ac:dyDescent="0.2">
      <c r="A34089" s="4"/>
    </row>
    <row r="34090" spans="1:1" x14ac:dyDescent="0.2">
      <c r="A34090" s="4"/>
    </row>
    <row r="34091" spans="1:1" x14ac:dyDescent="0.2">
      <c r="A34091" s="4"/>
    </row>
    <row r="34092" spans="1:1" x14ac:dyDescent="0.2">
      <c r="A34092" s="4"/>
    </row>
    <row r="34093" spans="1:1" x14ac:dyDescent="0.2">
      <c r="A34093" s="4"/>
    </row>
    <row r="34094" spans="1:1" x14ac:dyDescent="0.2">
      <c r="A34094" s="4"/>
    </row>
    <row r="34095" spans="1:1" x14ac:dyDescent="0.2">
      <c r="A34095" s="4"/>
    </row>
    <row r="34096" spans="1:1" x14ac:dyDescent="0.2">
      <c r="A34096" s="4"/>
    </row>
    <row r="34097" spans="1:1" x14ac:dyDescent="0.2">
      <c r="A34097" s="4"/>
    </row>
    <row r="34098" spans="1:1" x14ac:dyDescent="0.2">
      <c r="A34098" s="4"/>
    </row>
    <row r="34099" spans="1:1" x14ac:dyDescent="0.2">
      <c r="A34099" s="4"/>
    </row>
    <row r="34100" spans="1:1" x14ac:dyDescent="0.2">
      <c r="A34100" s="4"/>
    </row>
    <row r="34101" spans="1:1" x14ac:dyDescent="0.2">
      <c r="A34101" s="4"/>
    </row>
    <row r="34102" spans="1:1" x14ac:dyDescent="0.2">
      <c r="A34102" s="4"/>
    </row>
    <row r="34103" spans="1:1" x14ac:dyDescent="0.2">
      <c r="A34103" s="4"/>
    </row>
    <row r="34104" spans="1:1" x14ac:dyDescent="0.2">
      <c r="A34104" s="4"/>
    </row>
    <row r="34105" spans="1:1" x14ac:dyDescent="0.2">
      <c r="A34105" s="4"/>
    </row>
    <row r="34106" spans="1:1" x14ac:dyDescent="0.2">
      <c r="A34106" s="4"/>
    </row>
    <row r="34107" spans="1:1" x14ac:dyDescent="0.2">
      <c r="A34107" s="4"/>
    </row>
    <row r="34108" spans="1:1" x14ac:dyDescent="0.2">
      <c r="A34108" s="4"/>
    </row>
    <row r="34109" spans="1:1" x14ac:dyDescent="0.2">
      <c r="A34109" s="4"/>
    </row>
    <row r="34110" spans="1:1" x14ac:dyDescent="0.2">
      <c r="A34110" s="4"/>
    </row>
    <row r="34111" spans="1:1" x14ac:dyDescent="0.2">
      <c r="A34111" s="4"/>
    </row>
    <row r="34112" spans="1:1" x14ac:dyDescent="0.2">
      <c r="A34112" s="4"/>
    </row>
    <row r="34113" spans="1:1" x14ac:dyDescent="0.2">
      <c r="A34113" s="4"/>
    </row>
    <row r="34114" spans="1:1" x14ac:dyDescent="0.2">
      <c r="A34114" s="4"/>
    </row>
    <row r="34115" spans="1:1" x14ac:dyDescent="0.2">
      <c r="A34115" s="4"/>
    </row>
    <row r="34116" spans="1:1" x14ac:dyDescent="0.2">
      <c r="A34116" s="4"/>
    </row>
    <row r="34117" spans="1:1" x14ac:dyDescent="0.2">
      <c r="A34117" s="4"/>
    </row>
    <row r="34118" spans="1:1" x14ac:dyDescent="0.2">
      <c r="A34118" s="4"/>
    </row>
    <row r="34119" spans="1:1" x14ac:dyDescent="0.2">
      <c r="A34119" s="4"/>
    </row>
    <row r="34120" spans="1:1" x14ac:dyDescent="0.2">
      <c r="A34120" s="4"/>
    </row>
    <row r="34121" spans="1:1" x14ac:dyDescent="0.2">
      <c r="A34121" s="4"/>
    </row>
    <row r="34122" spans="1:1" x14ac:dyDescent="0.2">
      <c r="A34122" s="4"/>
    </row>
    <row r="34123" spans="1:1" x14ac:dyDescent="0.2">
      <c r="A34123" s="4"/>
    </row>
    <row r="34124" spans="1:1" x14ac:dyDescent="0.2">
      <c r="A34124" s="4"/>
    </row>
    <row r="34125" spans="1:1" x14ac:dyDescent="0.2">
      <c r="A34125" s="4"/>
    </row>
    <row r="34126" spans="1:1" x14ac:dyDescent="0.2">
      <c r="A34126" s="4"/>
    </row>
    <row r="34127" spans="1:1" x14ac:dyDescent="0.2">
      <c r="A34127" s="4"/>
    </row>
    <row r="34128" spans="1:1" x14ac:dyDescent="0.2">
      <c r="A34128" s="4"/>
    </row>
    <row r="34129" spans="1:1" x14ac:dyDescent="0.2">
      <c r="A34129" s="4"/>
    </row>
    <row r="34130" spans="1:1" x14ac:dyDescent="0.2">
      <c r="A34130" s="4"/>
    </row>
    <row r="34131" spans="1:1" x14ac:dyDescent="0.2">
      <c r="A34131" s="4"/>
    </row>
    <row r="34132" spans="1:1" x14ac:dyDescent="0.2">
      <c r="A34132" s="4"/>
    </row>
    <row r="34133" spans="1:1" x14ac:dyDescent="0.2">
      <c r="A34133" s="4"/>
    </row>
    <row r="34134" spans="1:1" x14ac:dyDescent="0.2">
      <c r="A34134" s="4"/>
    </row>
    <row r="34135" spans="1:1" x14ac:dyDescent="0.2">
      <c r="A34135" s="4"/>
    </row>
    <row r="34136" spans="1:1" x14ac:dyDescent="0.2">
      <c r="A34136" s="4"/>
    </row>
    <row r="34137" spans="1:1" x14ac:dyDescent="0.2">
      <c r="A34137" s="4"/>
    </row>
    <row r="34138" spans="1:1" x14ac:dyDescent="0.2">
      <c r="A34138" s="4"/>
    </row>
    <row r="34139" spans="1:1" x14ac:dyDescent="0.2">
      <c r="A34139" s="4"/>
    </row>
    <row r="34140" spans="1:1" x14ac:dyDescent="0.2">
      <c r="A34140" s="4"/>
    </row>
    <row r="34141" spans="1:1" x14ac:dyDescent="0.2">
      <c r="A34141" s="4"/>
    </row>
    <row r="34142" spans="1:1" x14ac:dyDescent="0.2">
      <c r="A34142" s="4"/>
    </row>
    <row r="34143" spans="1:1" x14ac:dyDescent="0.2">
      <c r="A34143" s="4"/>
    </row>
    <row r="34144" spans="1:1" x14ac:dyDescent="0.2">
      <c r="A34144" s="4"/>
    </row>
    <row r="34145" spans="1:1" x14ac:dyDescent="0.2">
      <c r="A34145" s="4"/>
    </row>
    <row r="34146" spans="1:1" x14ac:dyDescent="0.2">
      <c r="A34146" s="4"/>
    </row>
    <row r="34147" spans="1:1" x14ac:dyDescent="0.2">
      <c r="A34147" s="4"/>
    </row>
    <row r="34148" spans="1:1" x14ac:dyDescent="0.2">
      <c r="A34148" s="4"/>
    </row>
    <row r="34149" spans="1:1" x14ac:dyDescent="0.2">
      <c r="A34149" s="4"/>
    </row>
    <row r="34150" spans="1:1" x14ac:dyDescent="0.2">
      <c r="A34150" s="4"/>
    </row>
    <row r="34151" spans="1:1" x14ac:dyDescent="0.2">
      <c r="A34151" s="4"/>
    </row>
    <row r="34152" spans="1:1" x14ac:dyDescent="0.2">
      <c r="A34152" s="4"/>
    </row>
    <row r="34153" spans="1:1" x14ac:dyDescent="0.2">
      <c r="A34153" s="4"/>
    </row>
    <row r="34154" spans="1:1" x14ac:dyDescent="0.2">
      <c r="A34154" s="4"/>
    </row>
    <row r="34155" spans="1:1" x14ac:dyDescent="0.2">
      <c r="A34155" s="4"/>
    </row>
    <row r="34156" spans="1:1" x14ac:dyDescent="0.2">
      <c r="A34156" s="4"/>
    </row>
    <row r="34157" spans="1:1" x14ac:dyDescent="0.2">
      <c r="A34157" s="4"/>
    </row>
    <row r="34158" spans="1:1" x14ac:dyDescent="0.2">
      <c r="A34158" s="4"/>
    </row>
    <row r="34159" spans="1:1" x14ac:dyDescent="0.2">
      <c r="A34159" s="4"/>
    </row>
    <row r="34160" spans="1:1" x14ac:dyDescent="0.2">
      <c r="A34160" s="4"/>
    </row>
    <row r="34161" spans="1:1" x14ac:dyDescent="0.2">
      <c r="A34161" s="4"/>
    </row>
    <row r="34162" spans="1:1" x14ac:dyDescent="0.2">
      <c r="A34162" s="4"/>
    </row>
    <row r="34163" spans="1:1" x14ac:dyDescent="0.2">
      <c r="A34163" s="4"/>
    </row>
    <row r="34164" spans="1:1" x14ac:dyDescent="0.2">
      <c r="A34164" s="4"/>
    </row>
    <row r="34165" spans="1:1" x14ac:dyDescent="0.2">
      <c r="A34165" s="4"/>
    </row>
    <row r="34166" spans="1:1" x14ac:dyDescent="0.2">
      <c r="A34166" s="4"/>
    </row>
    <row r="34167" spans="1:1" x14ac:dyDescent="0.2">
      <c r="A34167" s="4"/>
    </row>
    <row r="34168" spans="1:1" x14ac:dyDescent="0.2">
      <c r="A34168" s="4"/>
    </row>
    <row r="34169" spans="1:1" x14ac:dyDescent="0.2">
      <c r="A34169" s="4"/>
    </row>
    <row r="34170" spans="1:1" x14ac:dyDescent="0.2">
      <c r="A34170" s="4"/>
    </row>
    <row r="34171" spans="1:1" x14ac:dyDescent="0.2">
      <c r="A34171" s="4"/>
    </row>
    <row r="34172" spans="1:1" x14ac:dyDescent="0.2">
      <c r="A34172" s="4"/>
    </row>
    <row r="34173" spans="1:1" x14ac:dyDescent="0.2">
      <c r="A34173" s="4"/>
    </row>
    <row r="34174" spans="1:1" x14ac:dyDescent="0.2">
      <c r="A34174" s="4"/>
    </row>
    <row r="34175" spans="1:1" x14ac:dyDescent="0.2">
      <c r="A34175" s="4"/>
    </row>
    <row r="34176" spans="1:1" x14ac:dyDescent="0.2">
      <c r="A34176" s="4"/>
    </row>
    <row r="34177" spans="1:1" x14ac:dyDescent="0.2">
      <c r="A34177" s="4"/>
    </row>
    <row r="34178" spans="1:1" x14ac:dyDescent="0.2">
      <c r="A34178" s="4"/>
    </row>
    <row r="34179" spans="1:1" x14ac:dyDescent="0.2">
      <c r="A34179" s="4"/>
    </row>
    <row r="34180" spans="1:1" x14ac:dyDescent="0.2">
      <c r="A34180" s="4"/>
    </row>
    <row r="34181" spans="1:1" x14ac:dyDescent="0.2">
      <c r="A34181" s="4"/>
    </row>
    <row r="34182" spans="1:1" x14ac:dyDescent="0.2">
      <c r="A34182" s="4"/>
    </row>
    <row r="34183" spans="1:1" x14ac:dyDescent="0.2">
      <c r="A34183" s="4"/>
    </row>
    <row r="34184" spans="1:1" x14ac:dyDescent="0.2">
      <c r="A34184" s="4"/>
    </row>
    <row r="34185" spans="1:1" x14ac:dyDescent="0.2">
      <c r="A34185" s="4"/>
    </row>
    <row r="34186" spans="1:1" x14ac:dyDescent="0.2">
      <c r="A34186" s="4"/>
    </row>
    <row r="34187" spans="1:1" x14ac:dyDescent="0.2">
      <c r="A34187" s="4"/>
    </row>
    <row r="34188" spans="1:1" x14ac:dyDescent="0.2">
      <c r="A34188" s="4"/>
    </row>
    <row r="34189" spans="1:1" x14ac:dyDescent="0.2">
      <c r="A34189" s="4"/>
    </row>
    <row r="34190" spans="1:1" x14ac:dyDescent="0.2">
      <c r="A34190" s="4"/>
    </row>
    <row r="34191" spans="1:1" x14ac:dyDescent="0.2">
      <c r="A34191" s="4"/>
    </row>
    <row r="34192" spans="1:1" x14ac:dyDescent="0.2">
      <c r="A34192" s="4"/>
    </row>
    <row r="34193" spans="1:1" x14ac:dyDescent="0.2">
      <c r="A34193" s="4"/>
    </row>
    <row r="34194" spans="1:1" x14ac:dyDescent="0.2">
      <c r="A34194" s="4"/>
    </row>
    <row r="34195" spans="1:1" x14ac:dyDescent="0.2">
      <c r="A34195" s="4"/>
    </row>
    <row r="34196" spans="1:1" x14ac:dyDescent="0.2">
      <c r="A34196" s="4"/>
    </row>
    <row r="34197" spans="1:1" x14ac:dyDescent="0.2">
      <c r="A34197" s="4"/>
    </row>
    <row r="34198" spans="1:1" x14ac:dyDescent="0.2">
      <c r="A34198" s="4"/>
    </row>
    <row r="34199" spans="1:1" x14ac:dyDescent="0.2">
      <c r="A34199" s="4"/>
    </row>
    <row r="34200" spans="1:1" x14ac:dyDescent="0.2">
      <c r="A34200" s="4"/>
    </row>
    <row r="34201" spans="1:1" x14ac:dyDescent="0.2">
      <c r="A34201" s="4"/>
    </row>
    <row r="34202" spans="1:1" x14ac:dyDescent="0.2">
      <c r="A34202" s="4"/>
    </row>
    <row r="34203" spans="1:1" x14ac:dyDescent="0.2">
      <c r="A34203" s="4"/>
    </row>
    <row r="34204" spans="1:1" x14ac:dyDescent="0.2">
      <c r="A34204" s="4"/>
    </row>
    <row r="34205" spans="1:1" x14ac:dyDescent="0.2">
      <c r="A34205" s="4"/>
    </row>
    <row r="34206" spans="1:1" x14ac:dyDescent="0.2">
      <c r="A34206" s="4"/>
    </row>
    <row r="34207" spans="1:1" x14ac:dyDescent="0.2">
      <c r="A34207" s="4"/>
    </row>
    <row r="34208" spans="1:1" x14ac:dyDescent="0.2">
      <c r="A34208" s="4"/>
    </row>
    <row r="34209" spans="1:1" x14ac:dyDescent="0.2">
      <c r="A34209" s="4"/>
    </row>
    <row r="34210" spans="1:1" x14ac:dyDescent="0.2">
      <c r="A34210" s="4"/>
    </row>
    <row r="34211" spans="1:1" x14ac:dyDescent="0.2">
      <c r="A34211" s="4"/>
    </row>
    <row r="34212" spans="1:1" x14ac:dyDescent="0.2">
      <c r="A34212" s="4"/>
    </row>
    <row r="34213" spans="1:1" x14ac:dyDescent="0.2">
      <c r="A34213" s="4"/>
    </row>
    <row r="34214" spans="1:1" x14ac:dyDescent="0.2">
      <c r="A34214" s="4"/>
    </row>
    <row r="34215" spans="1:1" x14ac:dyDescent="0.2">
      <c r="A34215" s="4"/>
    </row>
    <row r="34216" spans="1:1" x14ac:dyDescent="0.2">
      <c r="A34216" s="4"/>
    </row>
    <row r="34217" spans="1:1" x14ac:dyDescent="0.2">
      <c r="A34217" s="4"/>
    </row>
    <row r="34218" spans="1:1" x14ac:dyDescent="0.2">
      <c r="A34218" s="4"/>
    </row>
    <row r="34219" spans="1:1" x14ac:dyDescent="0.2">
      <c r="A34219" s="4"/>
    </row>
    <row r="34220" spans="1:1" x14ac:dyDescent="0.2">
      <c r="A34220" s="4"/>
    </row>
    <row r="34221" spans="1:1" x14ac:dyDescent="0.2">
      <c r="A34221" s="4"/>
    </row>
    <row r="34222" spans="1:1" x14ac:dyDescent="0.2">
      <c r="A34222" s="4"/>
    </row>
    <row r="34223" spans="1:1" x14ac:dyDescent="0.2">
      <c r="A34223" s="4"/>
    </row>
    <row r="34224" spans="1:1" x14ac:dyDescent="0.2">
      <c r="A34224" s="4"/>
    </row>
    <row r="34225" spans="1:1" x14ac:dyDescent="0.2">
      <c r="A34225" s="4"/>
    </row>
    <row r="34226" spans="1:1" x14ac:dyDescent="0.2">
      <c r="A34226" s="4"/>
    </row>
    <row r="34227" spans="1:1" x14ac:dyDescent="0.2">
      <c r="A34227" s="4"/>
    </row>
    <row r="34228" spans="1:1" x14ac:dyDescent="0.2">
      <c r="A34228" s="4"/>
    </row>
    <row r="34229" spans="1:1" x14ac:dyDescent="0.2">
      <c r="A34229" s="4"/>
    </row>
    <row r="34230" spans="1:1" x14ac:dyDescent="0.2">
      <c r="A34230" s="4"/>
    </row>
    <row r="34231" spans="1:1" x14ac:dyDescent="0.2">
      <c r="A34231" s="4"/>
    </row>
    <row r="34232" spans="1:1" x14ac:dyDescent="0.2">
      <c r="A34232" s="4"/>
    </row>
    <row r="34233" spans="1:1" x14ac:dyDescent="0.2">
      <c r="A34233" s="4"/>
    </row>
    <row r="34234" spans="1:1" x14ac:dyDescent="0.2">
      <c r="A34234" s="4"/>
    </row>
    <row r="34235" spans="1:1" x14ac:dyDescent="0.2">
      <c r="A34235" s="4"/>
    </row>
    <row r="34236" spans="1:1" x14ac:dyDescent="0.2">
      <c r="A34236" s="4"/>
    </row>
    <row r="34237" spans="1:1" x14ac:dyDescent="0.2">
      <c r="A34237" s="4"/>
    </row>
    <row r="34238" spans="1:1" x14ac:dyDescent="0.2">
      <c r="A34238" s="4"/>
    </row>
    <row r="34239" spans="1:1" x14ac:dyDescent="0.2">
      <c r="A34239" s="4"/>
    </row>
    <row r="34240" spans="1:1" x14ac:dyDescent="0.2">
      <c r="A34240" s="4"/>
    </row>
    <row r="34241" spans="1:1" x14ac:dyDescent="0.2">
      <c r="A34241" s="4"/>
    </row>
    <row r="34242" spans="1:1" x14ac:dyDescent="0.2">
      <c r="A34242" s="4"/>
    </row>
    <row r="34243" spans="1:1" x14ac:dyDescent="0.2">
      <c r="A34243" s="4"/>
    </row>
    <row r="34244" spans="1:1" x14ac:dyDescent="0.2">
      <c r="A34244" s="4"/>
    </row>
    <row r="34245" spans="1:1" x14ac:dyDescent="0.2">
      <c r="A34245" s="4"/>
    </row>
    <row r="34246" spans="1:1" x14ac:dyDescent="0.2">
      <c r="A34246" s="4"/>
    </row>
    <row r="34247" spans="1:1" x14ac:dyDescent="0.2">
      <c r="A34247" s="4"/>
    </row>
    <row r="34248" spans="1:1" x14ac:dyDescent="0.2">
      <c r="A34248" s="4"/>
    </row>
    <row r="34249" spans="1:1" x14ac:dyDescent="0.2">
      <c r="A34249" s="4"/>
    </row>
    <row r="34250" spans="1:1" x14ac:dyDescent="0.2">
      <c r="A34250" s="4"/>
    </row>
    <row r="34251" spans="1:1" x14ac:dyDescent="0.2">
      <c r="A34251" s="4"/>
    </row>
    <row r="34252" spans="1:1" x14ac:dyDescent="0.2">
      <c r="A34252" s="4"/>
    </row>
    <row r="34253" spans="1:1" x14ac:dyDescent="0.2">
      <c r="A34253" s="4"/>
    </row>
    <row r="34254" spans="1:1" x14ac:dyDescent="0.2">
      <c r="A34254" s="4"/>
    </row>
    <row r="34255" spans="1:1" x14ac:dyDescent="0.2">
      <c r="A34255" s="4"/>
    </row>
    <row r="34256" spans="1:1" x14ac:dyDescent="0.2">
      <c r="A34256" s="4"/>
    </row>
    <row r="34257" spans="1:1" x14ac:dyDescent="0.2">
      <c r="A34257" s="4"/>
    </row>
    <row r="34258" spans="1:1" x14ac:dyDescent="0.2">
      <c r="A34258" s="4"/>
    </row>
    <row r="34259" spans="1:1" x14ac:dyDescent="0.2">
      <c r="A34259" s="4"/>
    </row>
    <row r="34260" spans="1:1" x14ac:dyDescent="0.2">
      <c r="A34260" s="4"/>
    </row>
    <row r="34261" spans="1:1" x14ac:dyDescent="0.2">
      <c r="A34261" s="4"/>
    </row>
    <row r="34262" spans="1:1" x14ac:dyDescent="0.2">
      <c r="A34262" s="4"/>
    </row>
    <row r="34263" spans="1:1" x14ac:dyDescent="0.2">
      <c r="A34263" s="4"/>
    </row>
    <row r="34264" spans="1:1" x14ac:dyDescent="0.2">
      <c r="A34264" s="4"/>
    </row>
    <row r="34265" spans="1:1" x14ac:dyDescent="0.2">
      <c r="A34265" s="4"/>
    </row>
    <row r="34266" spans="1:1" x14ac:dyDescent="0.2">
      <c r="A34266" s="4"/>
    </row>
    <row r="34267" spans="1:1" x14ac:dyDescent="0.2">
      <c r="A34267" s="4"/>
    </row>
    <row r="34268" spans="1:1" x14ac:dyDescent="0.2">
      <c r="A34268" s="4"/>
    </row>
    <row r="34269" spans="1:1" x14ac:dyDescent="0.2">
      <c r="A34269" s="4"/>
    </row>
    <row r="34270" spans="1:1" x14ac:dyDescent="0.2">
      <c r="A34270" s="4"/>
    </row>
    <row r="34271" spans="1:1" x14ac:dyDescent="0.2">
      <c r="A34271" s="4"/>
    </row>
    <row r="34272" spans="1:1" x14ac:dyDescent="0.2">
      <c r="A34272" s="4"/>
    </row>
    <row r="34273" spans="1:1" x14ac:dyDescent="0.2">
      <c r="A34273" s="4"/>
    </row>
    <row r="34274" spans="1:1" x14ac:dyDescent="0.2">
      <c r="A34274" s="4"/>
    </row>
    <row r="34275" spans="1:1" x14ac:dyDescent="0.2">
      <c r="A34275" s="4"/>
    </row>
    <row r="34276" spans="1:1" x14ac:dyDescent="0.2">
      <c r="A34276" s="4"/>
    </row>
    <row r="34277" spans="1:1" x14ac:dyDescent="0.2">
      <c r="A34277" s="4"/>
    </row>
    <row r="34278" spans="1:1" x14ac:dyDescent="0.2">
      <c r="A34278" s="4"/>
    </row>
    <row r="34279" spans="1:1" x14ac:dyDescent="0.2">
      <c r="A34279" s="4"/>
    </row>
    <row r="34280" spans="1:1" x14ac:dyDescent="0.2">
      <c r="A34280" s="4"/>
    </row>
    <row r="34281" spans="1:1" x14ac:dyDescent="0.2">
      <c r="A34281" s="4"/>
    </row>
    <row r="34282" spans="1:1" x14ac:dyDescent="0.2">
      <c r="A34282" s="4"/>
    </row>
    <row r="34283" spans="1:1" x14ac:dyDescent="0.2">
      <c r="A34283" s="4"/>
    </row>
    <row r="34284" spans="1:1" x14ac:dyDescent="0.2">
      <c r="A34284" s="4"/>
    </row>
    <row r="34285" spans="1:1" x14ac:dyDescent="0.2">
      <c r="A34285" s="4"/>
    </row>
    <row r="34286" spans="1:1" x14ac:dyDescent="0.2">
      <c r="A34286" s="4"/>
    </row>
    <row r="34287" spans="1:1" x14ac:dyDescent="0.2">
      <c r="A34287" s="4"/>
    </row>
    <row r="34288" spans="1:1" x14ac:dyDescent="0.2">
      <c r="A34288" s="4"/>
    </row>
    <row r="34289" spans="1:1" x14ac:dyDescent="0.2">
      <c r="A34289" s="4"/>
    </row>
    <row r="34290" spans="1:1" x14ac:dyDescent="0.2">
      <c r="A34290" s="4"/>
    </row>
    <row r="34291" spans="1:1" x14ac:dyDescent="0.2">
      <c r="A34291" s="4"/>
    </row>
    <row r="34292" spans="1:1" x14ac:dyDescent="0.2">
      <c r="A34292" s="4"/>
    </row>
    <row r="34293" spans="1:1" x14ac:dyDescent="0.2">
      <c r="A34293" s="4"/>
    </row>
    <row r="34294" spans="1:1" x14ac:dyDescent="0.2">
      <c r="A34294" s="4"/>
    </row>
    <row r="34295" spans="1:1" x14ac:dyDescent="0.2">
      <c r="A34295" s="4"/>
    </row>
    <row r="34296" spans="1:1" x14ac:dyDescent="0.2">
      <c r="A34296" s="4"/>
    </row>
    <row r="34297" spans="1:1" x14ac:dyDescent="0.2">
      <c r="A34297" s="4"/>
    </row>
    <row r="34298" spans="1:1" x14ac:dyDescent="0.2">
      <c r="A34298" s="4"/>
    </row>
    <row r="34299" spans="1:1" x14ac:dyDescent="0.2">
      <c r="A34299" s="4"/>
    </row>
    <row r="34300" spans="1:1" x14ac:dyDescent="0.2">
      <c r="A34300" s="4"/>
    </row>
    <row r="34301" spans="1:1" x14ac:dyDescent="0.2">
      <c r="A34301" s="4"/>
    </row>
    <row r="34302" spans="1:1" x14ac:dyDescent="0.2">
      <c r="A34302" s="4"/>
    </row>
    <row r="34303" spans="1:1" x14ac:dyDescent="0.2">
      <c r="A34303" s="4"/>
    </row>
    <row r="34304" spans="1:1" x14ac:dyDescent="0.2">
      <c r="A34304" s="4"/>
    </row>
    <row r="34305" spans="1:1" x14ac:dyDescent="0.2">
      <c r="A34305" s="4"/>
    </row>
    <row r="34306" spans="1:1" x14ac:dyDescent="0.2">
      <c r="A34306" s="4"/>
    </row>
    <row r="34307" spans="1:1" x14ac:dyDescent="0.2">
      <c r="A34307" s="4"/>
    </row>
    <row r="34308" spans="1:1" x14ac:dyDescent="0.2">
      <c r="A34308" s="4"/>
    </row>
    <row r="34309" spans="1:1" x14ac:dyDescent="0.2">
      <c r="A34309" s="4"/>
    </row>
    <row r="34310" spans="1:1" x14ac:dyDescent="0.2">
      <c r="A34310" s="4"/>
    </row>
    <row r="34311" spans="1:1" x14ac:dyDescent="0.2">
      <c r="A34311" s="4"/>
    </row>
    <row r="34312" spans="1:1" x14ac:dyDescent="0.2">
      <c r="A34312" s="4"/>
    </row>
    <row r="34313" spans="1:1" x14ac:dyDescent="0.2">
      <c r="A34313" s="4"/>
    </row>
    <row r="34314" spans="1:1" x14ac:dyDescent="0.2">
      <c r="A34314" s="4"/>
    </row>
    <row r="34315" spans="1:1" x14ac:dyDescent="0.2">
      <c r="A34315" s="4"/>
    </row>
    <row r="34316" spans="1:1" x14ac:dyDescent="0.2">
      <c r="A34316" s="4"/>
    </row>
    <row r="34317" spans="1:1" x14ac:dyDescent="0.2">
      <c r="A34317" s="4"/>
    </row>
    <row r="34318" spans="1:1" x14ac:dyDescent="0.2">
      <c r="A34318" s="4"/>
    </row>
    <row r="34319" spans="1:1" x14ac:dyDescent="0.2">
      <c r="A34319" s="4"/>
    </row>
    <row r="34320" spans="1:1" x14ac:dyDescent="0.2">
      <c r="A34320" s="4"/>
    </row>
    <row r="34321" spans="1:1" x14ac:dyDescent="0.2">
      <c r="A34321" s="4"/>
    </row>
    <row r="34322" spans="1:1" x14ac:dyDescent="0.2">
      <c r="A34322" s="4"/>
    </row>
    <row r="34323" spans="1:1" x14ac:dyDescent="0.2">
      <c r="A34323" s="4"/>
    </row>
    <row r="34324" spans="1:1" x14ac:dyDescent="0.2">
      <c r="A34324" s="4"/>
    </row>
    <row r="34325" spans="1:1" x14ac:dyDescent="0.2">
      <c r="A34325" s="4"/>
    </row>
    <row r="34326" spans="1:1" x14ac:dyDescent="0.2">
      <c r="A34326" s="4"/>
    </row>
    <row r="34327" spans="1:1" x14ac:dyDescent="0.2">
      <c r="A34327" s="4"/>
    </row>
    <row r="34328" spans="1:1" x14ac:dyDescent="0.2">
      <c r="A34328" s="4"/>
    </row>
    <row r="34329" spans="1:1" x14ac:dyDescent="0.2">
      <c r="A34329" s="4"/>
    </row>
    <row r="34330" spans="1:1" x14ac:dyDescent="0.2">
      <c r="A34330" s="4"/>
    </row>
    <row r="34331" spans="1:1" x14ac:dyDescent="0.2">
      <c r="A34331" s="4"/>
    </row>
    <row r="34332" spans="1:1" x14ac:dyDescent="0.2">
      <c r="A34332" s="4"/>
    </row>
    <row r="34333" spans="1:1" x14ac:dyDescent="0.2">
      <c r="A34333" s="4"/>
    </row>
    <row r="34334" spans="1:1" x14ac:dyDescent="0.2">
      <c r="A34334" s="4"/>
    </row>
    <row r="34335" spans="1:1" x14ac:dyDescent="0.2">
      <c r="A34335" s="4"/>
    </row>
    <row r="34336" spans="1:1" x14ac:dyDescent="0.2">
      <c r="A34336" s="4"/>
    </row>
    <row r="34337" spans="1:1" x14ac:dyDescent="0.2">
      <c r="A34337" s="4"/>
    </row>
    <row r="34338" spans="1:1" x14ac:dyDescent="0.2">
      <c r="A34338" s="4"/>
    </row>
    <row r="34339" spans="1:1" x14ac:dyDescent="0.2">
      <c r="A34339" s="4"/>
    </row>
    <row r="34340" spans="1:1" x14ac:dyDescent="0.2">
      <c r="A34340" s="4"/>
    </row>
    <row r="34341" spans="1:1" x14ac:dyDescent="0.2">
      <c r="A34341" s="4"/>
    </row>
    <row r="34342" spans="1:1" x14ac:dyDescent="0.2">
      <c r="A34342" s="4"/>
    </row>
    <row r="34343" spans="1:1" x14ac:dyDescent="0.2">
      <c r="A34343" s="4"/>
    </row>
    <row r="34344" spans="1:1" x14ac:dyDescent="0.2">
      <c r="A34344" s="4"/>
    </row>
    <row r="34345" spans="1:1" x14ac:dyDescent="0.2">
      <c r="A34345" s="4"/>
    </row>
    <row r="34346" spans="1:1" x14ac:dyDescent="0.2">
      <c r="A34346" s="4"/>
    </row>
    <row r="34347" spans="1:1" x14ac:dyDescent="0.2">
      <c r="A34347" s="4"/>
    </row>
    <row r="34348" spans="1:1" x14ac:dyDescent="0.2">
      <c r="A34348" s="4"/>
    </row>
    <row r="34349" spans="1:1" x14ac:dyDescent="0.2">
      <c r="A34349" s="4"/>
    </row>
    <row r="34350" spans="1:1" x14ac:dyDescent="0.2">
      <c r="A34350" s="4"/>
    </row>
    <row r="34351" spans="1:1" x14ac:dyDescent="0.2">
      <c r="A34351" s="4"/>
    </row>
    <row r="34352" spans="1:1" x14ac:dyDescent="0.2">
      <c r="A34352" s="4"/>
    </row>
    <row r="34353" spans="1:1" x14ac:dyDescent="0.2">
      <c r="A34353" s="4"/>
    </row>
    <row r="34354" spans="1:1" x14ac:dyDescent="0.2">
      <c r="A34354" s="4"/>
    </row>
    <row r="34355" spans="1:1" x14ac:dyDescent="0.2">
      <c r="A34355" s="4"/>
    </row>
    <row r="34356" spans="1:1" x14ac:dyDescent="0.2">
      <c r="A34356" s="4"/>
    </row>
    <row r="34357" spans="1:1" x14ac:dyDescent="0.2">
      <c r="A34357" s="4"/>
    </row>
    <row r="34358" spans="1:1" x14ac:dyDescent="0.2">
      <c r="A34358" s="4"/>
    </row>
    <row r="34359" spans="1:1" x14ac:dyDescent="0.2">
      <c r="A34359" s="4"/>
    </row>
    <row r="34360" spans="1:1" x14ac:dyDescent="0.2">
      <c r="A34360" s="4"/>
    </row>
    <row r="34361" spans="1:1" x14ac:dyDescent="0.2">
      <c r="A34361" s="4"/>
    </row>
    <row r="34362" spans="1:1" x14ac:dyDescent="0.2">
      <c r="A34362" s="4"/>
    </row>
    <row r="34363" spans="1:1" x14ac:dyDescent="0.2">
      <c r="A34363" s="4"/>
    </row>
    <row r="34364" spans="1:1" x14ac:dyDescent="0.2">
      <c r="A34364" s="4"/>
    </row>
    <row r="34365" spans="1:1" x14ac:dyDescent="0.2">
      <c r="A34365" s="4"/>
    </row>
    <row r="34366" spans="1:1" x14ac:dyDescent="0.2">
      <c r="A34366" s="4"/>
    </row>
    <row r="34367" spans="1:1" x14ac:dyDescent="0.2">
      <c r="A34367" s="4"/>
    </row>
    <row r="34368" spans="1:1" x14ac:dyDescent="0.2">
      <c r="A34368" s="4"/>
    </row>
    <row r="34369" spans="1:1" x14ac:dyDescent="0.2">
      <c r="A34369" s="4"/>
    </row>
    <row r="34370" spans="1:1" x14ac:dyDescent="0.2">
      <c r="A34370" s="4"/>
    </row>
    <row r="34371" spans="1:1" x14ac:dyDescent="0.2">
      <c r="A34371" s="4"/>
    </row>
    <row r="34372" spans="1:1" x14ac:dyDescent="0.2">
      <c r="A34372" s="4"/>
    </row>
    <row r="34373" spans="1:1" x14ac:dyDescent="0.2">
      <c r="A34373" s="4"/>
    </row>
    <row r="34374" spans="1:1" x14ac:dyDescent="0.2">
      <c r="A34374" s="4"/>
    </row>
    <row r="34375" spans="1:1" x14ac:dyDescent="0.2">
      <c r="A34375" s="4"/>
    </row>
    <row r="34376" spans="1:1" x14ac:dyDescent="0.2">
      <c r="A34376" s="4"/>
    </row>
    <row r="34377" spans="1:1" x14ac:dyDescent="0.2">
      <c r="A34377" s="4"/>
    </row>
    <row r="34378" spans="1:1" x14ac:dyDescent="0.2">
      <c r="A34378" s="4"/>
    </row>
    <row r="34379" spans="1:1" x14ac:dyDescent="0.2">
      <c r="A34379" s="4"/>
    </row>
    <row r="34380" spans="1:1" x14ac:dyDescent="0.2">
      <c r="A34380" s="4"/>
    </row>
    <row r="34381" spans="1:1" x14ac:dyDescent="0.2">
      <c r="A34381" s="4"/>
    </row>
    <row r="34382" spans="1:1" x14ac:dyDescent="0.2">
      <c r="A34382" s="4"/>
    </row>
    <row r="34383" spans="1:1" x14ac:dyDescent="0.2">
      <c r="A34383" s="4"/>
    </row>
    <row r="34384" spans="1:1" x14ac:dyDescent="0.2">
      <c r="A34384" s="4"/>
    </row>
    <row r="34385" spans="1:1" x14ac:dyDescent="0.2">
      <c r="A34385" s="4"/>
    </row>
    <row r="34386" spans="1:1" x14ac:dyDescent="0.2">
      <c r="A34386" s="4"/>
    </row>
    <row r="34387" spans="1:1" x14ac:dyDescent="0.2">
      <c r="A34387" s="4"/>
    </row>
    <row r="34388" spans="1:1" x14ac:dyDescent="0.2">
      <c r="A34388" s="4"/>
    </row>
    <row r="34389" spans="1:1" x14ac:dyDescent="0.2">
      <c r="A34389" s="4"/>
    </row>
    <row r="34390" spans="1:1" x14ac:dyDescent="0.2">
      <c r="A34390" s="4"/>
    </row>
    <row r="34391" spans="1:1" x14ac:dyDescent="0.2">
      <c r="A34391" s="4"/>
    </row>
    <row r="34392" spans="1:1" x14ac:dyDescent="0.2">
      <c r="A34392" s="4"/>
    </row>
    <row r="34393" spans="1:1" x14ac:dyDescent="0.2">
      <c r="A34393" s="4"/>
    </row>
    <row r="34394" spans="1:1" x14ac:dyDescent="0.2">
      <c r="A34394" s="4"/>
    </row>
    <row r="34395" spans="1:1" x14ac:dyDescent="0.2">
      <c r="A34395" s="4"/>
    </row>
    <row r="34396" spans="1:1" x14ac:dyDescent="0.2">
      <c r="A34396" s="4"/>
    </row>
    <row r="34397" spans="1:1" x14ac:dyDescent="0.2">
      <c r="A34397" s="4"/>
    </row>
    <row r="34398" spans="1:1" x14ac:dyDescent="0.2">
      <c r="A34398" s="4"/>
    </row>
    <row r="34399" spans="1:1" x14ac:dyDescent="0.2">
      <c r="A34399" s="4"/>
    </row>
    <row r="34400" spans="1:1" x14ac:dyDescent="0.2">
      <c r="A34400" s="4"/>
    </row>
    <row r="34401" spans="1:1" x14ac:dyDescent="0.2">
      <c r="A34401" s="4"/>
    </row>
    <row r="34402" spans="1:1" x14ac:dyDescent="0.2">
      <c r="A34402" s="4"/>
    </row>
    <row r="34403" spans="1:1" x14ac:dyDescent="0.2">
      <c r="A34403" s="4"/>
    </row>
    <row r="34404" spans="1:1" x14ac:dyDescent="0.2">
      <c r="A34404" s="4"/>
    </row>
    <row r="34405" spans="1:1" x14ac:dyDescent="0.2">
      <c r="A34405" s="4"/>
    </row>
    <row r="34406" spans="1:1" x14ac:dyDescent="0.2">
      <c r="A34406" s="4"/>
    </row>
    <row r="34407" spans="1:1" x14ac:dyDescent="0.2">
      <c r="A34407" s="4"/>
    </row>
    <row r="34408" spans="1:1" x14ac:dyDescent="0.2">
      <c r="A34408" s="4"/>
    </row>
    <row r="34409" spans="1:1" x14ac:dyDescent="0.2">
      <c r="A34409" s="4"/>
    </row>
    <row r="34410" spans="1:1" x14ac:dyDescent="0.2">
      <c r="A34410" s="4"/>
    </row>
    <row r="34411" spans="1:1" x14ac:dyDescent="0.2">
      <c r="A34411" s="4"/>
    </row>
    <row r="34412" spans="1:1" x14ac:dyDescent="0.2">
      <c r="A34412" s="4"/>
    </row>
    <row r="34413" spans="1:1" x14ac:dyDescent="0.2">
      <c r="A34413" s="4"/>
    </row>
    <row r="34414" spans="1:1" x14ac:dyDescent="0.2">
      <c r="A34414" s="4"/>
    </row>
    <row r="34415" spans="1:1" x14ac:dyDescent="0.2">
      <c r="A34415" s="4"/>
    </row>
    <row r="34416" spans="1:1" x14ac:dyDescent="0.2">
      <c r="A34416" s="4"/>
    </row>
    <row r="34417" spans="1:1" x14ac:dyDescent="0.2">
      <c r="A34417" s="4"/>
    </row>
    <row r="34418" spans="1:1" x14ac:dyDescent="0.2">
      <c r="A34418" s="4"/>
    </row>
    <row r="34419" spans="1:1" x14ac:dyDescent="0.2">
      <c r="A34419" s="4"/>
    </row>
    <row r="34420" spans="1:1" x14ac:dyDescent="0.2">
      <c r="A34420" s="4"/>
    </row>
    <row r="34421" spans="1:1" x14ac:dyDescent="0.2">
      <c r="A34421" s="4"/>
    </row>
    <row r="34422" spans="1:1" x14ac:dyDescent="0.2">
      <c r="A34422" s="4"/>
    </row>
    <row r="34423" spans="1:1" x14ac:dyDescent="0.2">
      <c r="A34423" s="4"/>
    </row>
    <row r="34424" spans="1:1" x14ac:dyDescent="0.2">
      <c r="A34424" s="4"/>
    </row>
    <row r="34425" spans="1:1" x14ac:dyDescent="0.2">
      <c r="A34425" s="4"/>
    </row>
    <row r="34426" spans="1:1" x14ac:dyDescent="0.2">
      <c r="A34426" s="4"/>
    </row>
    <row r="34427" spans="1:1" x14ac:dyDescent="0.2">
      <c r="A34427" s="4"/>
    </row>
    <row r="34428" spans="1:1" x14ac:dyDescent="0.2">
      <c r="A34428" s="4"/>
    </row>
    <row r="34429" spans="1:1" x14ac:dyDescent="0.2">
      <c r="A34429" s="4"/>
    </row>
    <row r="34430" spans="1:1" x14ac:dyDescent="0.2">
      <c r="A34430" s="4"/>
    </row>
    <row r="34431" spans="1:1" x14ac:dyDescent="0.2">
      <c r="A34431" s="4"/>
    </row>
    <row r="34432" spans="1:1" x14ac:dyDescent="0.2">
      <c r="A34432" s="4"/>
    </row>
    <row r="34433" spans="1:1" x14ac:dyDescent="0.2">
      <c r="A34433" s="4"/>
    </row>
    <row r="34434" spans="1:1" x14ac:dyDescent="0.2">
      <c r="A34434" s="4"/>
    </row>
    <row r="34435" spans="1:1" x14ac:dyDescent="0.2">
      <c r="A34435" s="4"/>
    </row>
    <row r="34436" spans="1:1" x14ac:dyDescent="0.2">
      <c r="A34436" s="4"/>
    </row>
    <row r="34437" spans="1:1" x14ac:dyDescent="0.2">
      <c r="A34437" s="4"/>
    </row>
    <row r="34438" spans="1:1" x14ac:dyDescent="0.2">
      <c r="A34438" s="4"/>
    </row>
    <row r="34439" spans="1:1" x14ac:dyDescent="0.2">
      <c r="A34439" s="4"/>
    </row>
    <row r="34440" spans="1:1" x14ac:dyDescent="0.2">
      <c r="A34440" s="4"/>
    </row>
    <row r="34441" spans="1:1" x14ac:dyDescent="0.2">
      <c r="A34441" s="4"/>
    </row>
    <row r="34442" spans="1:1" x14ac:dyDescent="0.2">
      <c r="A34442" s="4"/>
    </row>
    <row r="34443" spans="1:1" x14ac:dyDescent="0.2">
      <c r="A34443" s="4"/>
    </row>
    <row r="34444" spans="1:1" x14ac:dyDescent="0.2">
      <c r="A34444" s="4"/>
    </row>
    <row r="34445" spans="1:1" x14ac:dyDescent="0.2">
      <c r="A34445" s="4"/>
    </row>
    <row r="34446" spans="1:1" x14ac:dyDescent="0.2">
      <c r="A34446" s="4"/>
    </row>
    <row r="34447" spans="1:1" x14ac:dyDescent="0.2">
      <c r="A34447" s="4"/>
    </row>
    <row r="34448" spans="1:1" x14ac:dyDescent="0.2">
      <c r="A34448" s="4"/>
    </row>
    <row r="34449" spans="1:1" x14ac:dyDescent="0.2">
      <c r="A34449" s="4"/>
    </row>
    <row r="34450" spans="1:1" x14ac:dyDescent="0.2">
      <c r="A34450" s="4"/>
    </row>
    <row r="34451" spans="1:1" x14ac:dyDescent="0.2">
      <c r="A34451" s="4"/>
    </row>
    <row r="34452" spans="1:1" x14ac:dyDescent="0.2">
      <c r="A34452" s="4"/>
    </row>
    <row r="34453" spans="1:1" x14ac:dyDescent="0.2">
      <c r="A34453" s="4"/>
    </row>
    <row r="34454" spans="1:1" x14ac:dyDescent="0.2">
      <c r="A34454" s="4"/>
    </row>
    <row r="34455" spans="1:1" x14ac:dyDescent="0.2">
      <c r="A34455" s="4"/>
    </row>
    <row r="34456" spans="1:1" x14ac:dyDescent="0.2">
      <c r="A34456" s="4"/>
    </row>
    <row r="34457" spans="1:1" x14ac:dyDescent="0.2">
      <c r="A34457" s="4"/>
    </row>
    <row r="34458" spans="1:1" x14ac:dyDescent="0.2">
      <c r="A34458" s="4"/>
    </row>
    <row r="34459" spans="1:1" x14ac:dyDescent="0.2">
      <c r="A34459" s="4"/>
    </row>
    <row r="34460" spans="1:1" x14ac:dyDescent="0.2">
      <c r="A34460" s="4"/>
    </row>
    <row r="34461" spans="1:1" x14ac:dyDescent="0.2">
      <c r="A34461" s="4"/>
    </row>
    <row r="34462" spans="1:1" x14ac:dyDescent="0.2">
      <c r="A34462" s="4"/>
    </row>
    <row r="34463" spans="1:1" x14ac:dyDescent="0.2">
      <c r="A34463" s="4"/>
    </row>
    <row r="34464" spans="1:1" x14ac:dyDescent="0.2">
      <c r="A34464" s="4"/>
    </row>
    <row r="34465" spans="1:1" x14ac:dyDescent="0.2">
      <c r="A34465" s="4"/>
    </row>
    <row r="34466" spans="1:1" x14ac:dyDescent="0.2">
      <c r="A34466" s="4"/>
    </row>
    <row r="34467" spans="1:1" x14ac:dyDescent="0.2">
      <c r="A34467" s="4"/>
    </row>
    <row r="34468" spans="1:1" x14ac:dyDescent="0.2">
      <c r="A34468" s="4"/>
    </row>
    <row r="34469" spans="1:1" x14ac:dyDescent="0.2">
      <c r="A34469" s="4"/>
    </row>
    <row r="34470" spans="1:1" x14ac:dyDescent="0.2">
      <c r="A34470" s="4"/>
    </row>
    <row r="34471" spans="1:1" x14ac:dyDescent="0.2">
      <c r="A34471" s="4"/>
    </row>
    <row r="34472" spans="1:1" x14ac:dyDescent="0.2">
      <c r="A34472" s="4"/>
    </row>
    <row r="34473" spans="1:1" x14ac:dyDescent="0.2">
      <c r="A34473" s="4"/>
    </row>
    <row r="34474" spans="1:1" x14ac:dyDescent="0.2">
      <c r="A34474" s="4"/>
    </row>
    <row r="34475" spans="1:1" x14ac:dyDescent="0.2">
      <c r="A34475" s="4"/>
    </row>
    <row r="34476" spans="1:1" x14ac:dyDescent="0.2">
      <c r="A34476" s="4"/>
    </row>
    <row r="34477" spans="1:1" x14ac:dyDescent="0.2">
      <c r="A34477" s="4"/>
    </row>
    <row r="34478" spans="1:1" x14ac:dyDescent="0.2">
      <c r="A34478" s="4"/>
    </row>
    <row r="34479" spans="1:1" x14ac:dyDescent="0.2">
      <c r="A34479" s="4"/>
    </row>
    <row r="34480" spans="1:1" x14ac:dyDescent="0.2">
      <c r="A34480" s="4"/>
    </row>
    <row r="34481" spans="1:1" x14ac:dyDescent="0.2">
      <c r="A34481" s="4"/>
    </row>
    <row r="34482" spans="1:1" x14ac:dyDescent="0.2">
      <c r="A34482" s="4"/>
    </row>
    <row r="34483" spans="1:1" x14ac:dyDescent="0.2">
      <c r="A34483" s="4"/>
    </row>
    <row r="34484" spans="1:1" x14ac:dyDescent="0.2">
      <c r="A34484" s="4"/>
    </row>
    <row r="34485" spans="1:1" x14ac:dyDescent="0.2">
      <c r="A34485" s="4"/>
    </row>
    <row r="34486" spans="1:1" x14ac:dyDescent="0.2">
      <c r="A34486" s="4"/>
    </row>
    <row r="34487" spans="1:1" x14ac:dyDescent="0.2">
      <c r="A34487" s="4"/>
    </row>
    <row r="34488" spans="1:1" x14ac:dyDescent="0.2">
      <c r="A34488" s="4"/>
    </row>
    <row r="34489" spans="1:1" x14ac:dyDescent="0.2">
      <c r="A34489" s="4"/>
    </row>
    <row r="34490" spans="1:1" x14ac:dyDescent="0.2">
      <c r="A34490" s="4"/>
    </row>
    <row r="34491" spans="1:1" x14ac:dyDescent="0.2">
      <c r="A34491" s="4"/>
    </row>
    <row r="34492" spans="1:1" x14ac:dyDescent="0.2">
      <c r="A34492" s="4"/>
    </row>
    <row r="34493" spans="1:1" x14ac:dyDescent="0.2">
      <c r="A34493" s="4"/>
    </row>
    <row r="34494" spans="1:1" x14ac:dyDescent="0.2">
      <c r="A34494" s="4"/>
    </row>
    <row r="34495" spans="1:1" x14ac:dyDescent="0.2">
      <c r="A34495" s="4"/>
    </row>
    <row r="34496" spans="1:1" x14ac:dyDescent="0.2">
      <c r="A34496" s="4"/>
    </row>
    <row r="34497" spans="1:1" x14ac:dyDescent="0.2">
      <c r="A34497" s="4"/>
    </row>
    <row r="34498" spans="1:1" x14ac:dyDescent="0.2">
      <c r="A34498" s="4"/>
    </row>
    <row r="34499" spans="1:1" x14ac:dyDescent="0.2">
      <c r="A34499" s="4"/>
    </row>
    <row r="34500" spans="1:1" x14ac:dyDescent="0.2">
      <c r="A34500" s="4"/>
    </row>
    <row r="34501" spans="1:1" x14ac:dyDescent="0.2">
      <c r="A34501" s="4"/>
    </row>
    <row r="34502" spans="1:1" x14ac:dyDescent="0.2">
      <c r="A34502" s="4"/>
    </row>
    <row r="34503" spans="1:1" x14ac:dyDescent="0.2">
      <c r="A34503" s="4"/>
    </row>
    <row r="34504" spans="1:1" x14ac:dyDescent="0.2">
      <c r="A34504" s="4"/>
    </row>
    <row r="34505" spans="1:1" x14ac:dyDescent="0.2">
      <c r="A34505" s="4"/>
    </row>
    <row r="34506" spans="1:1" x14ac:dyDescent="0.2">
      <c r="A34506" s="4"/>
    </row>
    <row r="34507" spans="1:1" x14ac:dyDescent="0.2">
      <c r="A34507" s="4"/>
    </row>
    <row r="34508" spans="1:1" x14ac:dyDescent="0.2">
      <c r="A34508" s="4"/>
    </row>
    <row r="34509" spans="1:1" x14ac:dyDescent="0.2">
      <c r="A34509" s="4"/>
    </row>
    <row r="34510" spans="1:1" x14ac:dyDescent="0.2">
      <c r="A34510" s="4"/>
    </row>
    <row r="34511" spans="1:1" x14ac:dyDescent="0.2">
      <c r="A34511" s="4"/>
    </row>
    <row r="34512" spans="1:1" x14ac:dyDescent="0.2">
      <c r="A34512" s="4"/>
    </row>
    <row r="34513" spans="1:1" x14ac:dyDescent="0.2">
      <c r="A34513" s="4"/>
    </row>
    <row r="34514" spans="1:1" x14ac:dyDescent="0.2">
      <c r="A34514" s="4"/>
    </row>
    <row r="34515" spans="1:1" x14ac:dyDescent="0.2">
      <c r="A34515" s="4"/>
    </row>
    <row r="34516" spans="1:1" x14ac:dyDescent="0.2">
      <c r="A34516" s="4"/>
    </row>
    <row r="34517" spans="1:1" x14ac:dyDescent="0.2">
      <c r="A34517" s="4"/>
    </row>
    <row r="34518" spans="1:1" x14ac:dyDescent="0.2">
      <c r="A34518" s="4"/>
    </row>
    <row r="34519" spans="1:1" x14ac:dyDescent="0.2">
      <c r="A34519" s="4"/>
    </row>
    <row r="34520" spans="1:1" x14ac:dyDescent="0.2">
      <c r="A34520" s="4"/>
    </row>
    <row r="34521" spans="1:1" x14ac:dyDescent="0.2">
      <c r="A34521" s="4"/>
    </row>
    <row r="34522" spans="1:1" x14ac:dyDescent="0.2">
      <c r="A34522" s="4"/>
    </row>
    <row r="34523" spans="1:1" x14ac:dyDescent="0.2">
      <c r="A34523" s="4"/>
    </row>
    <row r="34524" spans="1:1" x14ac:dyDescent="0.2">
      <c r="A34524" s="4"/>
    </row>
    <row r="34525" spans="1:1" x14ac:dyDescent="0.2">
      <c r="A34525" s="4"/>
    </row>
    <row r="34526" spans="1:1" x14ac:dyDescent="0.2">
      <c r="A34526" s="4"/>
    </row>
    <row r="34527" spans="1:1" x14ac:dyDescent="0.2">
      <c r="A34527" s="4"/>
    </row>
    <row r="34528" spans="1:1" x14ac:dyDescent="0.2">
      <c r="A34528" s="4"/>
    </row>
    <row r="34529" spans="1:1" x14ac:dyDescent="0.2">
      <c r="A34529" s="4"/>
    </row>
    <row r="34530" spans="1:1" x14ac:dyDescent="0.2">
      <c r="A34530" s="4"/>
    </row>
    <row r="34531" spans="1:1" x14ac:dyDescent="0.2">
      <c r="A34531" s="4"/>
    </row>
    <row r="34532" spans="1:1" x14ac:dyDescent="0.2">
      <c r="A34532" s="4"/>
    </row>
    <row r="34533" spans="1:1" x14ac:dyDescent="0.2">
      <c r="A34533" s="4"/>
    </row>
    <row r="34534" spans="1:1" x14ac:dyDescent="0.2">
      <c r="A34534" s="4"/>
    </row>
    <row r="34535" spans="1:1" x14ac:dyDescent="0.2">
      <c r="A34535" s="4"/>
    </row>
    <row r="34536" spans="1:1" x14ac:dyDescent="0.2">
      <c r="A34536" s="4"/>
    </row>
    <row r="34537" spans="1:1" x14ac:dyDescent="0.2">
      <c r="A34537" s="4"/>
    </row>
    <row r="34538" spans="1:1" x14ac:dyDescent="0.2">
      <c r="A34538" s="4"/>
    </row>
    <row r="34539" spans="1:1" x14ac:dyDescent="0.2">
      <c r="A34539" s="4"/>
    </row>
    <row r="34540" spans="1:1" x14ac:dyDescent="0.2">
      <c r="A34540" s="4"/>
    </row>
    <row r="34541" spans="1:1" x14ac:dyDescent="0.2">
      <c r="A34541" s="4"/>
    </row>
    <row r="34542" spans="1:1" x14ac:dyDescent="0.2">
      <c r="A34542" s="4"/>
    </row>
    <row r="34543" spans="1:1" x14ac:dyDescent="0.2">
      <c r="A34543" s="4"/>
    </row>
    <row r="34544" spans="1:1" x14ac:dyDescent="0.2">
      <c r="A34544" s="4"/>
    </row>
    <row r="34545" spans="1:1" x14ac:dyDescent="0.2">
      <c r="A34545" s="4"/>
    </row>
    <row r="34546" spans="1:1" x14ac:dyDescent="0.2">
      <c r="A34546" s="4"/>
    </row>
    <row r="34547" spans="1:1" x14ac:dyDescent="0.2">
      <c r="A34547" s="4"/>
    </row>
    <row r="34548" spans="1:1" x14ac:dyDescent="0.2">
      <c r="A34548" s="4"/>
    </row>
    <row r="34549" spans="1:1" x14ac:dyDescent="0.2">
      <c r="A34549" s="4"/>
    </row>
    <row r="34550" spans="1:1" x14ac:dyDescent="0.2">
      <c r="A34550" s="4"/>
    </row>
    <row r="34551" spans="1:1" x14ac:dyDescent="0.2">
      <c r="A34551" s="4"/>
    </row>
    <row r="34552" spans="1:1" x14ac:dyDescent="0.2">
      <c r="A34552" s="4"/>
    </row>
    <row r="34553" spans="1:1" x14ac:dyDescent="0.2">
      <c r="A34553" s="4"/>
    </row>
    <row r="34554" spans="1:1" x14ac:dyDescent="0.2">
      <c r="A34554" s="4"/>
    </row>
    <row r="34555" spans="1:1" x14ac:dyDescent="0.2">
      <c r="A34555" s="4"/>
    </row>
    <row r="34556" spans="1:1" x14ac:dyDescent="0.2">
      <c r="A34556" s="4"/>
    </row>
    <row r="34557" spans="1:1" x14ac:dyDescent="0.2">
      <c r="A34557" s="4"/>
    </row>
    <row r="34558" spans="1:1" x14ac:dyDescent="0.2">
      <c r="A34558" s="4"/>
    </row>
    <row r="34559" spans="1:1" x14ac:dyDescent="0.2">
      <c r="A34559" s="4"/>
    </row>
    <row r="34560" spans="1:1" x14ac:dyDescent="0.2">
      <c r="A34560" s="4"/>
    </row>
    <row r="34561" spans="1:1" x14ac:dyDescent="0.2">
      <c r="A34561" s="4"/>
    </row>
    <row r="34562" spans="1:1" x14ac:dyDescent="0.2">
      <c r="A34562" s="4"/>
    </row>
    <row r="34563" spans="1:1" x14ac:dyDescent="0.2">
      <c r="A34563" s="4"/>
    </row>
    <row r="34564" spans="1:1" x14ac:dyDescent="0.2">
      <c r="A34564" s="4"/>
    </row>
    <row r="34565" spans="1:1" x14ac:dyDescent="0.2">
      <c r="A34565" s="4"/>
    </row>
    <row r="34566" spans="1:1" x14ac:dyDescent="0.2">
      <c r="A34566" s="4"/>
    </row>
    <row r="34567" spans="1:1" x14ac:dyDescent="0.2">
      <c r="A34567" s="4"/>
    </row>
    <row r="34568" spans="1:1" x14ac:dyDescent="0.2">
      <c r="A34568" s="4"/>
    </row>
    <row r="34569" spans="1:1" x14ac:dyDescent="0.2">
      <c r="A34569" s="4"/>
    </row>
    <row r="34570" spans="1:1" x14ac:dyDescent="0.2">
      <c r="A34570" s="4"/>
    </row>
    <row r="34571" spans="1:1" x14ac:dyDescent="0.2">
      <c r="A34571" s="4"/>
    </row>
    <row r="34572" spans="1:1" x14ac:dyDescent="0.2">
      <c r="A34572" s="4"/>
    </row>
    <row r="34573" spans="1:1" x14ac:dyDescent="0.2">
      <c r="A34573" s="4"/>
    </row>
    <row r="34574" spans="1:1" x14ac:dyDescent="0.2">
      <c r="A34574" s="4"/>
    </row>
    <row r="34575" spans="1:1" x14ac:dyDescent="0.2">
      <c r="A34575" s="4"/>
    </row>
    <row r="34576" spans="1:1" x14ac:dyDescent="0.2">
      <c r="A34576" s="4"/>
    </row>
    <row r="34577" spans="1:1" x14ac:dyDescent="0.2">
      <c r="A34577" s="4"/>
    </row>
    <row r="34578" spans="1:1" x14ac:dyDescent="0.2">
      <c r="A34578" s="4"/>
    </row>
    <row r="34579" spans="1:1" x14ac:dyDescent="0.2">
      <c r="A34579" s="4"/>
    </row>
    <row r="34580" spans="1:1" x14ac:dyDescent="0.2">
      <c r="A34580" s="4"/>
    </row>
    <row r="34581" spans="1:1" x14ac:dyDescent="0.2">
      <c r="A34581" s="4"/>
    </row>
    <row r="34582" spans="1:1" x14ac:dyDescent="0.2">
      <c r="A34582" s="4"/>
    </row>
    <row r="34583" spans="1:1" x14ac:dyDescent="0.2">
      <c r="A34583" s="4"/>
    </row>
    <row r="34584" spans="1:1" x14ac:dyDescent="0.2">
      <c r="A34584" s="4"/>
    </row>
    <row r="34585" spans="1:1" x14ac:dyDescent="0.2">
      <c r="A34585" s="4"/>
    </row>
    <row r="34586" spans="1:1" x14ac:dyDescent="0.2">
      <c r="A34586" s="4"/>
    </row>
    <row r="34587" spans="1:1" x14ac:dyDescent="0.2">
      <c r="A34587" s="4"/>
    </row>
    <row r="34588" spans="1:1" x14ac:dyDescent="0.2">
      <c r="A34588" s="4"/>
    </row>
    <row r="34589" spans="1:1" x14ac:dyDescent="0.2">
      <c r="A34589" s="4"/>
    </row>
    <row r="34590" spans="1:1" x14ac:dyDescent="0.2">
      <c r="A34590" s="4"/>
    </row>
    <row r="34591" spans="1:1" x14ac:dyDescent="0.2">
      <c r="A34591" s="4"/>
    </row>
    <row r="34592" spans="1:1" x14ac:dyDescent="0.2">
      <c r="A34592" s="4"/>
    </row>
    <row r="34593" spans="1:1" x14ac:dyDescent="0.2">
      <c r="A34593" s="4"/>
    </row>
    <row r="34594" spans="1:1" x14ac:dyDescent="0.2">
      <c r="A34594" s="4"/>
    </row>
    <row r="34595" spans="1:1" x14ac:dyDescent="0.2">
      <c r="A34595" s="4"/>
    </row>
    <row r="34596" spans="1:1" x14ac:dyDescent="0.2">
      <c r="A34596" s="4"/>
    </row>
    <row r="34597" spans="1:1" x14ac:dyDescent="0.2">
      <c r="A34597" s="4"/>
    </row>
    <row r="34598" spans="1:1" x14ac:dyDescent="0.2">
      <c r="A34598" s="4"/>
    </row>
    <row r="34599" spans="1:1" x14ac:dyDescent="0.2">
      <c r="A34599" s="4"/>
    </row>
    <row r="34600" spans="1:1" x14ac:dyDescent="0.2">
      <c r="A34600" s="4"/>
    </row>
    <row r="34601" spans="1:1" x14ac:dyDescent="0.2">
      <c r="A34601" s="4"/>
    </row>
    <row r="34602" spans="1:1" x14ac:dyDescent="0.2">
      <c r="A34602" s="4"/>
    </row>
    <row r="34603" spans="1:1" x14ac:dyDescent="0.2">
      <c r="A34603" s="4"/>
    </row>
    <row r="34604" spans="1:1" x14ac:dyDescent="0.2">
      <c r="A34604" s="4"/>
    </row>
    <row r="34605" spans="1:1" x14ac:dyDescent="0.2">
      <c r="A34605" s="4"/>
    </row>
    <row r="34606" spans="1:1" x14ac:dyDescent="0.2">
      <c r="A34606" s="4"/>
    </row>
    <row r="34607" spans="1:1" x14ac:dyDescent="0.2">
      <c r="A34607" s="4"/>
    </row>
    <row r="34608" spans="1:1" x14ac:dyDescent="0.2">
      <c r="A34608" s="4"/>
    </row>
    <row r="34609" spans="1:1" x14ac:dyDescent="0.2">
      <c r="A34609" s="4"/>
    </row>
    <row r="34610" spans="1:1" x14ac:dyDescent="0.2">
      <c r="A34610" s="4"/>
    </row>
    <row r="34611" spans="1:1" x14ac:dyDescent="0.2">
      <c r="A34611" s="4"/>
    </row>
    <row r="34612" spans="1:1" x14ac:dyDescent="0.2">
      <c r="A34612" s="4"/>
    </row>
    <row r="34613" spans="1:1" x14ac:dyDescent="0.2">
      <c r="A34613" s="4"/>
    </row>
    <row r="34614" spans="1:1" x14ac:dyDescent="0.2">
      <c r="A34614" s="4"/>
    </row>
    <row r="34615" spans="1:1" x14ac:dyDescent="0.2">
      <c r="A34615" s="4"/>
    </row>
    <row r="34616" spans="1:1" x14ac:dyDescent="0.2">
      <c r="A34616" s="4"/>
    </row>
    <row r="34617" spans="1:1" x14ac:dyDescent="0.2">
      <c r="A34617" s="4"/>
    </row>
    <row r="34618" spans="1:1" x14ac:dyDescent="0.2">
      <c r="A34618" s="4"/>
    </row>
    <row r="34619" spans="1:1" x14ac:dyDescent="0.2">
      <c r="A34619" s="4"/>
    </row>
    <row r="34620" spans="1:1" x14ac:dyDescent="0.2">
      <c r="A34620" s="4"/>
    </row>
    <row r="34621" spans="1:1" x14ac:dyDescent="0.2">
      <c r="A34621" s="4"/>
    </row>
    <row r="34622" spans="1:1" x14ac:dyDescent="0.2">
      <c r="A34622" s="4"/>
    </row>
    <row r="34623" spans="1:1" x14ac:dyDescent="0.2">
      <c r="A34623" s="4"/>
    </row>
    <row r="34624" spans="1:1" x14ac:dyDescent="0.2">
      <c r="A34624" s="4"/>
    </row>
    <row r="34625" spans="1:1" x14ac:dyDescent="0.2">
      <c r="A34625" s="4"/>
    </row>
    <row r="34626" spans="1:1" x14ac:dyDescent="0.2">
      <c r="A34626" s="4"/>
    </row>
    <row r="34627" spans="1:1" x14ac:dyDescent="0.2">
      <c r="A34627" s="4"/>
    </row>
    <row r="34628" spans="1:1" x14ac:dyDescent="0.2">
      <c r="A34628" s="4"/>
    </row>
    <row r="34629" spans="1:1" x14ac:dyDescent="0.2">
      <c r="A34629" s="4"/>
    </row>
    <row r="34630" spans="1:1" x14ac:dyDescent="0.2">
      <c r="A34630" s="4"/>
    </row>
    <row r="34631" spans="1:1" x14ac:dyDescent="0.2">
      <c r="A34631" s="4"/>
    </row>
    <row r="34632" spans="1:1" x14ac:dyDescent="0.2">
      <c r="A34632" s="4"/>
    </row>
    <row r="34633" spans="1:1" x14ac:dyDescent="0.2">
      <c r="A34633" s="4"/>
    </row>
    <row r="34634" spans="1:1" x14ac:dyDescent="0.2">
      <c r="A34634" s="4"/>
    </row>
    <row r="34635" spans="1:1" x14ac:dyDescent="0.2">
      <c r="A34635" s="4"/>
    </row>
    <row r="34636" spans="1:1" x14ac:dyDescent="0.2">
      <c r="A34636" s="4"/>
    </row>
    <row r="34637" spans="1:1" x14ac:dyDescent="0.2">
      <c r="A34637" s="4"/>
    </row>
    <row r="34638" spans="1:1" x14ac:dyDescent="0.2">
      <c r="A34638" s="4"/>
    </row>
    <row r="34639" spans="1:1" x14ac:dyDescent="0.2">
      <c r="A34639" s="4"/>
    </row>
    <row r="34640" spans="1:1" x14ac:dyDescent="0.2">
      <c r="A34640" s="4"/>
    </row>
    <row r="34641" spans="1:1" x14ac:dyDescent="0.2">
      <c r="A34641" s="4"/>
    </row>
    <row r="34642" spans="1:1" x14ac:dyDescent="0.2">
      <c r="A34642" s="4"/>
    </row>
    <row r="34643" spans="1:1" x14ac:dyDescent="0.2">
      <c r="A34643" s="4"/>
    </row>
    <row r="34644" spans="1:1" x14ac:dyDescent="0.2">
      <c r="A34644" s="4"/>
    </row>
    <row r="34645" spans="1:1" x14ac:dyDescent="0.2">
      <c r="A34645" s="4"/>
    </row>
    <row r="34646" spans="1:1" x14ac:dyDescent="0.2">
      <c r="A34646" s="4"/>
    </row>
    <row r="34647" spans="1:1" x14ac:dyDescent="0.2">
      <c r="A34647" s="4"/>
    </row>
    <row r="34648" spans="1:1" x14ac:dyDescent="0.2">
      <c r="A34648" s="4"/>
    </row>
    <row r="34649" spans="1:1" x14ac:dyDescent="0.2">
      <c r="A34649" s="4"/>
    </row>
    <row r="34650" spans="1:1" x14ac:dyDescent="0.2">
      <c r="A34650" s="4"/>
    </row>
    <row r="34651" spans="1:1" x14ac:dyDescent="0.2">
      <c r="A34651" s="4"/>
    </row>
    <row r="34652" spans="1:1" x14ac:dyDescent="0.2">
      <c r="A34652" s="4"/>
    </row>
    <row r="34653" spans="1:1" x14ac:dyDescent="0.2">
      <c r="A34653" s="4"/>
    </row>
    <row r="34654" spans="1:1" x14ac:dyDescent="0.2">
      <c r="A34654" s="4"/>
    </row>
    <row r="34655" spans="1:1" x14ac:dyDescent="0.2">
      <c r="A34655" s="4"/>
    </row>
    <row r="34656" spans="1:1" x14ac:dyDescent="0.2">
      <c r="A34656" s="4"/>
    </row>
    <row r="34657" spans="1:1" x14ac:dyDescent="0.2">
      <c r="A34657" s="4"/>
    </row>
    <row r="34658" spans="1:1" x14ac:dyDescent="0.2">
      <c r="A34658" s="4"/>
    </row>
    <row r="34659" spans="1:1" x14ac:dyDescent="0.2">
      <c r="A34659" s="4"/>
    </row>
    <row r="34660" spans="1:1" x14ac:dyDescent="0.2">
      <c r="A34660" s="4"/>
    </row>
    <row r="34661" spans="1:1" x14ac:dyDescent="0.2">
      <c r="A34661" s="4"/>
    </row>
    <row r="34662" spans="1:1" x14ac:dyDescent="0.2">
      <c r="A34662" s="4"/>
    </row>
    <row r="34663" spans="1:1" x14ac:dyDescent="0.2">
      <c r="A34663" s="4"/>
    </row>
    <row r="34664" spans="1:1" x14ac:dyDescent="0.2">
      <c r="A34664" s="4"/>
    </row>
    <row r="34665" spans="1:1" x14ac:dyDescent="0.2">
      <c r="A34665" s="4"/>
    </row>
    <row r="34666" spans="1:1" x14ac:dyDescent="0.2">
      <c r="A34666" s="4"/>
    </row>
    <row r="34667" spans="1:1" x14ac:dyDescent="0.2">
      <c r="A34667" s="4"/>
    </row>
    <row r="34668" spans="1:1" x14ac:dyDescent="0.2">
      <c r="A34668" s="4"/>
    </row>
    <row r="34669" spans="1:1" x14ac:dyDescent="0.2">
      <c r="A34669" s="4"/>
    </row>
    <row r="34670" spans="1:1" x14ac:dyDescent="0.2">
      <c r="A34670" s="4"/>
    </row>
    <row r="34671" spans="1:1" x14ac:dyDescent="0.2">
      <c r="A34671" s="4"/>
    </row>
    <row r="34672" spans="1:1" x14ac:dyDescent="0.2">
      <c r="A34672" s="4"/>
    </row>
    <row r="34673" spans="1:1" x14ac:dyDescent="0.2">
      <c r="A34673" s="4"/>
    </row>
    <row r="34674" spans="1:1" x14ac:dyDescent="0.2">
      <c r="A34674" s="4"/>
    </row>
    <row r="34675" spans="1:1" x14ac:dyDescent="0.2">
      <c r="A34675" s="4"/>
    </row>
    <row r="34676" spans="1:1" x14ac:dyDescent="0.2">
      <c r="A34676" s="4"/>
    </row>
    <row r="34677" spans="1:1" x14ac:dyDescent="0.2">
      <c r="A34677" s="4"/>
    </row>
    <row r="34678" spans="1:1" x14ac:dyDescent="0.2">
      <c r="A34678" s="4"/>
    </row>
    <row r="34679" spans="1:1" x14ac:dyDescent="0.2">
      <c r="A34679" s="4"/>
    </row>
    <row r="34680" spans="1:1" x14ac:dyDescent="0.2">
      <c r="A34680" s="4"/>
    </row>
    <row r="34681" spans="1:1" x14ac:dyDescent="0.2">
      <c r="A34681" s="4"/>
    </row>
    <row r="34682" spans="1:1" x14ac:dyDescent="0.2">
      <c r="A34682" s="4"/>
    </row>
    <row r="34683" spans="1:1" x14ac:dyDescent="0.2">
      <c r="A34683" s="4"/>
    </row>
    <row r="34684" spans="1:1" x14ac:dyDescent="0.2">
      <c r="A34684" s="4"/>
    </row>
    <row r="34685" spans="1:1" x14ac:dyDescent="0.2">
      <c r="A34685" s="4"/>
    </row>
    <row r="34686" spans="1:1" x14ac:dyDescent="0.2">
      <c r="A34686" s="4"/>
    </row>
    <row r="34687" spans="1:1" x14ac:dyDescent="0.2">
      <c r="A34687" s="4"/>
    </row>
    <row r="34688" spans="1:1" x14ac:dyDescent="0.2">
      <c r="A34688" s="4"/>
    </row>
    <row r="34689" spans="1:1" x14ac:dyDescent="0.2">
      <c r="A34689" s="4"/>
    </row>
    <row r="34690" spans="1:1" x14ac:dyDescent="0.2">
      <c r="A34690" s="4"/>
    </row>
    <row r="34691" spans="1:1" x14ac:dyDescent="0.2">
      <c r="A34691" s="4"/>
    </row>
    <row r="34692" spans="1:1" x14ac:dyDescent="0.2">
      <c r="A34692" s="4"/>
    </row>
    <row r="34693" spans="1:1" x14ac:dyDescent="0.2">
      <c r="A34693" s="4"/>
    </row>
    <row r="34694" spans="1:1" x14ac:dyDescent="0.2">
      <c r="A34694" s="4"/>
    </row>
    <row r="34695" spans="1:1" x14ac:dyDescent="0.2">
      <c r="A34695" s="4"/>
    </row>
    <row r="34696" spans="1:1" x14ac:dyDescent="0.2">
      <c r="A34696" s="4"/>
    </row>
    <row r="34697" spans="1:1" x14ac:dyDescent="0.2">
      <c r="A34697" s="4"/>
    </row>
    <row r="34698" spans="1:1" x14ac:dyDescent="0.2">
      <c r="A34698" s="4"/>
    </row>
    <row r="34699" spans="1:1" x14ac:dyDescent="0.2">
      <c r="A34699" s="4"/>
    </row>
    <row r="34700" spans="1:1" x14ac:dyDescent="0.2">
      <c r="A34700" s="4"/>
    </row>
    <row r="34701" spans="1:1" x14ac:dyDescent="0.2">
      <c r="A34701" s="4"/>
    </row>
    <row r="34702" spans="1:1" x14ac:dyDescent="0.2">
      <c r="A34702" s="4"/>
    </row>
    <row r="34703" spans="1:1" x14ac:dyDescent="0.2">
      <c r="A34703" s="4"/>
    </row>
    <row r="34704" spans="1:1" x14ac:dyDescent="0.2">
      <c r="A34704" s="4"/>
    </row>
    <row r="34705" spans="1:1" x14ac:dyDescent="0.2">
      <c r="A34705" s="4"/>
    </row>
    <row r="34706" spans="1:1" x14ac:dyDescent="0.2">
      <c r="A34706" s="4"/>
    </row>
    <row r="34707" spans="1:1" x14ac:dyDescent="0.2">
      <c r="A34707" s="4"/>
    </row>
    <row r="34708" spans="1:1" x14ac:dyDescent="0.2">
      <c r="A34708" s="4"/>
    </row>
    <row r="34709" spans="1:1" x14ac:dyDescent="0.2">
      <c r="A34709" s="4"/>
    </row>
    <row r="34710" spans="1:1" x14ac:dyDescent="0.2">
      <c r="A34710" s="4"/>
    </row>
    <row r="34711" spans="1:1" x14ac:dyDescent="0.2">
      <c r="A34711" s="4"/>
    </row>
    <row r="34712" spans="1:1" x14ac:dyDescent="0.2">
      <c r="A34712" s="4"/>
    </row>
    <row r="34713" spans="1:1" x14ac:dyDescent="0.2">
      <c r="A34713" s="4"/>
    </row>
    <row r="34714" spans="1:1" x14ac:dyDescent="0.2">
      <c r="A34714" s="4"/>
    </row>
    <row r="34715" spans="1:1" x14ac:dyDescent="0.2">
      <c r="A34715" s="4"/>
    </row>
    <row r="34716" spans="1:1" x14ac:dyDescent="0.2">
      <c r="A34716" s="4"/>
    </row>
    <row r="34717" spans="1:1" x14ac:dyDescent="0.2">
      <c r="A34717" s="4"/>
    </row>
    <row r="34718" spans="1:1" x14ac:dyDescent="0.2">
      <c r="A34718" s="4"/>
    </row>
    <row r="34719" spans="1:1" x14ac:dyDescent="0.2">
      <c r="A34719" s="4"/>
    </row>
    <row r="34720" spans="1:1" x14ac:dyDescent="0.2">
      <c r="A34720" s="4"/>
    </row>
    <row r="34721" spans="1:1" x14ac:dyDescent="0.2">
      <c r="A34721" s="4"/>
    </row>
    <row r="34722" spans="1:1" x14ac:dyDescent="0.2">
      <c r="A34722" s="4"/>
    </row>
    <row r="34723" spans="1:1" x14ac:dyDescent="0.2">
      <c r="A34723" s="4"/>
    </row>
    <row r="34724" spans="1:1" x14ac:dyDescent="0.2">
      <c r="A34724" s="4"/>
    </row>
    <row r="34725" spans="1:1" x14ac:dyDescent="0.2">
      <c r="A34725" s="4"/>
    </row>
    <row r="34726" spans="1:1" x14ac:dyDescent="0.2">
      <c r="A34726" s="4"/>
    </row>
    <row r="34727" spans="1:1" x14ac:dyDescent="0.2">
      <c r="A34727" s="4"/>
    </row>
    <row r="34728" spans="1:1" x14ac:dyDescent="0.2">
      <c r="A34728" s="4"/>
    </row>
    <row r="34729" spans="1:1" x14ac:dyDescent="0.2">
      <c r="A34729" s="4"/>
    </row>
    <row r="34730" spans="1:1" x14ac:dyDescent="0.2">
      <c r="A34730" s="4"/>
    </row>
    <row r="34731" spans="1:1" x14ac:dyDescent="0.2">
      <c r="A34731" s="4"/>
    </row>
    <row r="34732" spans="1:1" x14ac:dyDescent="0.2">
      <c r="A34732" s="4"/>
    </row>
    <row r="34733" spans="1:1" x14ac:dyDescent="0.2">
      <c r="A34733" s="4"/>
    </row>
    <row r="34734" spans="1:1" x14ac:dyDescent="0.2">
      <c r="A34734" s="4"/>
    </row>
    <row r="34735" spans="1:1" x14ac:dyDescent="0.2">
      <c r="A34735" s="4"/>
    </row>
    <row r="34736" spans="1:1" x14ac:dyDescent="0.2">
      <c r="A34736" s="4"/>
    </row>
    <row r="34737" spans="1:1" x14ac:dyDescent="0.2">
      <c r="A34737" s="4"/>
    </row>
    <row r="34738" spans="1:1" x14ac:dyDescent="0.2">
      <c r="A34738" s="4"/>
    </row>
    <row r="34739" spans="1:1" x14ac:dyDescent="0.2">
      <c r="A34739" s="4"/>
    </row>
    <row r="34740" spans="1:1" x14ac:dyDescent="0.2">
      <c r="A34740" s="4"/>
    </row>
    <row r="34741" spans="1:1" x14ac:dyDescent="0.2">
      <c r="A34741" s="4"/>
    </row>
    <row r="34742" spans="1:1" x14ac:dyDescent="0.2">
      <c r="A34742" s="4"/>
    </row>
    <row r="34743" spans="1:1" x14ac:dyDescent="0.2">
      <c r="A34743" s="4"/>
    </row>
    <row r="34744" spans="1:1" x14ac:dyDescent="0.2">
      <c r="A34744" s="4"/>
    </row>
    <row r="34745" spans="1:1" x14ac:dyDescent="0.2">
      <c r="A34745" s="4"/>
    </row>
    <row r="34746" spans="1:1" x14ac:dyDescent="0.2">
      <c r="A34746" s="4"/>
    </row>
    <row r="34747" spans="1:1" x14ac:dyDescent="0.2">
      <c r="A34747" s="4"/>
    </row>
    <row r="34748" spans="1:1" x14ac:dyDescent="0.2">
      <c r="A34748" s="4"/>
    </row>
    <row r="34749" spans="1:1" x14ac:dyDescent="0.2">
      <c r="A34749" s="4"/>
    </row>
    <row r="34750" spans="1:1" x14ac:dyDescent="0.2">
      <c r="A34750" s="4"/>
    </row>
    <row r="34751" spans="1:1" x14ac:dyDescent="0.2">
      <c r="A34751" s="4"/>
    </row>
    <row r="34752" spans="1:1" x14ac:dyDescent="0.2">
      <c r="A34752" s="4"/>
    </row>
    <row r="34753" spans="1:1" x14ac:dyDescent="0.2">
      <c r="A34753" s="4"/>
    </row>
    <row r="34754" spans="1:1" x14ac:dyDescent="0.2">
      <c r="A34754" s="4"/>
    </row>
    <row r="34755" spans="1:1" x14ac:dyDescent="0.2">
      <c r="A34755" s="4"/>
    </row>
    <row r="34756" spans="1:1" x14ac:dyDescent="0.2">
      <c r="A34756" s="4"/>
    </row>
    <row r="34757" spans="1:1" x14ac:dyDescent="0.2">
      <c r="A34757" s="4"/>
    </row>
    <row r="34758" spans="1:1" x14ac:dyDescent="0.2">
      <c r="A34758" s="4"/>
    </row>
    <row r="34759" spans="1:1" x14ac:dyDescent="0.2">
      <c r="A34759" s="4"/>
    </row>
    <row r="34760" spans="1:1" x14ac:dyDescent="0.2">
      <c r="A34760" s="4"/>
    </row>
    <row r="34761" spans="1:1" x14ac:dyDescent="0.2">
      <c r="A34761" s="4"/>
    </row>
    <row r="34762" spans="1:1" x14ac:dyDescent="0.2">
      <c r="A34762" s="4"/>
    </row>
    <row r="34763" spans="1:1" x14ac:dyDescent="0.2">
      <c r="A34763" s="4"/>
    </row>
    <row r="34764" spans="1:1" x14ac:dyDescent="0.2">
      <c r="A34764" s="4"/>
    </row>
    <row r="34765" spans="1:1" x14ac:dyDescent="0.2">
      <c r="A34765" s="4"/>
    </row>
    <row r="34766" spans="1:1" x14ac:dyDescent="0.2">
      <c r="A34766" s="4"/>
    </row>
    <row r="34767" spans="1:1" x14ac:dyDescent="0.2">
      <c r="A34767" s="4"/>
    </row>
    <row r="34768" spans="1:1" x14ac:dyDescent="0.2">
      <c r="A34768" s="4"/>
    </row>
    <row r="34769" spans="1:1" x14ac:dyDescent="0.2">
      <c r="A34769" s="4"/>
    </row>
    <row r="34770" spans="1:1" x14ac:dyDescent="0.2">
      <c r="A34770" s="4"/>
    </row>
    <row r="34771" spans="1:1" x14ac:dyDescent="0.2">
      <c r="A34771" s="4"/>
    </row>
    <row r="34772" spans="1:1" x14ac:dyDescent="0.2">
      <c r="A34772" s="4"/>
    </row>
    <row r="34773" spans="1:1" x14ac:dyDescent="0.2">
      <c r="A34773" s="4"/>
    </row>
    <row r="34774" spans="1:1" x14ac:dyDescent="0.2">
      <c r="A34774" s="4"/>
    </row>
    <row r="34775" spans="1:1" x14ac:dyDescent="0.2">
      <c r="A34775" s="4"/>
    </row>
    <row r="34776" spans="1:1" x14ac:dyDescent="0.2">
      <c r="A34776" s="4"/>
    </row>
    <row r="34777" spans="1:1" x14ac:dyDescent="0.2">
      <c r="A34777" s="4"/>
    </row>
    <row r="34778" spans="1:1" x14ac:dyDescent="0.2">
      <c r="A34778" s="4"/>
    </row>
    <row r="34779" spans="1:1" x14ac:dyDescent="0.2">
      <c r="A34779" s="4"/>
    </row>
    <row r="34780" spans="1:1" x14ac:dyDescent="0.2">
      <c r="A34780" s="4"/>
    </row>
    <row r="34781" spans="1:1" x14ac:dyDescent="0.2">
      <c r="A34781" s="4"/>
    </row>
    <row r="34782" spans="1:1" x14ac:dyDescent="0.2">
      <c r="A34782" s="4"/>
    </row>
    <row r="34783" spans="1:1" x14ac:dyDescent="0.2">
      <c r="A34783" s="4"/>
    </row>
    <row r="34784" spans="1:1" x14ac:dyDescent="0.2">
      <c r="A34784" s="4"/>
    </row>
    <row r="34785" spans="1:1" x14ac:dyDescent="0.2">
      <c r="A34785" s="4"/>
    </row>
    <row r="34786" spans="1:1" x14ac:dyDescent="0.2">
      <c r="A34786" s="4"/>
    </row>
    <row r="34787" spans="1:1" x14ac:dyDescent="0.2">
      <c r="A34787" s="4"/>
    </row>
    <row r="34788" spans="1:1" x14ac:dyDescent="0.2">
      <c r="A34788" s="4"/>
    </row>
    <row r="34789" spans="1:1" x14ac:dyDescent="0.2">
      <c r="A34789" s="4"/>
    </row>
    <row r="34790" spans="1:1" x14ac:dyDescent="0.2">
      <c r="A34790" s="4"/>
    </row>
    <row r="34791" spans="1:1" x14ac:dyDescent="0.2">
      <c r="A34791" s="4"/>
    </row>
    <row r="34792" spans="1:1" x14ac:dyDescent="0.2">
      <c r="A34792" s="4"/>
    </row>
    <row r="34793" spans="1:1" x14ac:dyDescent="0.2">
      <c r="A34793" s="4"/>
    </row>
    <row r="34794" spans="1:1" x14ac:dyDescent="0.2">
      <c r="A34794" s="4"/>
    </row>
    <row r="34795" spans="1:1" x14ac:dyDescent="0.2">
      <c r="A34795" s="4"/>
    </row>
    <row r="34796" spans="1:1" x14ac:dyDescent="0.2">
      <c r="A34796" s="4"/>
    </row>
    <row r="34797" spans="1:1" x14ac:dyDescent="0.2">
      <c r="A34797" s="4"/>
    </row>
    <row r="34798" spans="1:1" x14ac:dyDescent="0.2">
      <c r="A34798" s="4"/>
    </row>
    <row r="34799" spans="1:1" x14ac:dyDescent="0.2">
      <c r="A34799" s="4"/>
    </row>
    <row r="34800" spans="1:1" x14ac:dyDescent="0.2">
      <c r="A34800" s="4"/>
    </row>
    <row r="34801" spans="1:1" x14ac:dyDescent="0.2">
      <c r="A34801" s="4"/>
    </row>
    <row r="34802" spans="1:1" x14ac:dyDescent="0.2">
      <c r="A34802" s="4"/>
    </row>
    <row r="34803" spans="1:1" x14ac:dyDescent="0.2">
      <c r="A34803" s="4"/>
    </row>
    <row r="34804" spans="1:1" x14ac:dyDescent="0.2">
      <c r="A34804" s="4"/>
    </row>
    <row r="34805" spans="1:1" x14ac:dyDescent="0.2">
      <c r="A34805" s="4"/>
    </row>
    <row r="34806" spans="1:1" x14ac:dyDescent="0.2">
      <c r="A34806" s="4"/>
    </row>
    <row r="34807" spans="1:1" x14ac:dyDescent="0.2">
      <c r="A34807" s="4"/>
    </row>
    <row r="34808" spans="1:1" x14ac:dyDescent="0.2">
      <c r="A34808" s="4"/>
    </row>
    <row r="34809" spans="1:1" x14ac:dyDescent="0.2">
      <c r="A34809" s="4"/>
    </row>
    <row r="34810" spans="1:1" x14ac:dyDescent="0.2">
      <c r="A34810" s="4"/>
    </row>
    <row r="34811" spans="1:1" x14ac:dyDescent="0.2">
      <c r="A34811" s="4"/>
    </row>
    <row r="34812" spans="1:1" x14ac:dyDescent="0.2">
      <c r="A34812" s="4"/>
    </row>
    <row r="34813" spans="1:1" x14ac:dyDescent="0.2">
      <c r="A34813" s="4"/>
    </row>
    <row r="34814" spans="1:1" x14ac:dyDescent="0.2">
      <c r="A34814" s="4"/>
    </row>
    <row r="34815" spans="1:1" x14ac:dyDescent="0.2">
      <c r="A34815" s="4"/>
    </row>
    <row r="34816" spans="1:1" x14ac:dyDescent="0.2">
      <c r="A34816" s="4"/>
    </row>
    <row r="34817" spans="1:1" x14ac:dyDescent="0.2">
      <c r="A34817" s="4"/>
    </row>
    <row r="34818" spans="1:1" x14ac:dyDescent="0.2">
      <c r="A34818" s="4"/>
    </row>
    <row r="34819" spans="1:1" x14ac:dyDescent="0.2">
      <c r="A34819" s="4"/>
    </row>
    <row r="34820" spans="1:1" x14ac:dyDescent="0.2">
      <c r="A34820" s="4"/>
    </row>
    <row r="34821" spans="1:1" x14ac:dyDescent="0.2">
      <c r="A34821" s="4"/>
    </row>
    <row r="34822" spans="1:1" x14ac:dyDescent="0.2">
      <c r="A34822" s="4"/>
    </row>
    <row r="34823" spans="1:1" x14ac:dyDescent="0.2">
      <c r="A34823" s="4"/>
    </row>
    <row r="34824" spans="1:1" x14ac:dyDescent="0.2">
      <c r="A34824" s="4"/>
    </row>
    <row r="34825" spans="1:1" x14ac:dyDescent="0.2">
      <c r="A34825" s="4"/>
    </row>
    <row r="34826" spans="1:1" x14ac:dyDescent="0.2">
      <c r="A34826" s="4"/>
    </row>
    <row r="34827" spans="1:1" x14ac:dyDescent="0.2">
      <c r="A34827" s="4"/>
    </row>
    <row r="34828" spans="1:1" x14ac:dyDescent="0.2">
      <c r="A34828" s="4"/>
    </row>
    <row r="34829" spans="1:1" x14ac:dyDescent="0.2">
      <c r="A34829" s="4"/>
    </row>
    <row r="34830" spans="1:1" x14ac:dyDescent="0.2">
      <c r="A34830" s="4"/>
    </row>
    <row r="34831" spans="1:1" x14ac:dyDescent="0.2">
      <c r="A34831" s="4"/>
    </row>
    <row r="34832" spans="1:1" x14ac:dyDescent="0.2">
      <c r="A34832" s="4"/>
    </row>
    <row r="34833" spans="1:1" x14ac:dyDescent="0.2">
      <c r="A34833" s="4"/>
    </row>
    <row r="34834" spans="1:1" x14ac:dyDescent="0.2">
      <c r="A34834" s="4"/>
    </row>
    <row r="34835" spans="1:1" x14ac:dyDescent="0.2">
      <c r="A34835" s="4"/>
    </row>
    <row r="34836" spans="1:1" x14ac:dyDescent="0.2">
      <c r="A34836" s="4"/>
    </row>
    <row r="34837" spans="1:1" x14ac:dyDescent="0.2">
      <c r="A34837" s="4"/>
    </row>
    <row r="34838" spans="1:1" x14ac:dyDescent="0.2">
      <c r="A34838" s="4"/>
    </row>
    <row r="34839" spans="1:1" x14ac:dyDescent="0.2">
      <c r="A34839" s="4"/>
    </row>
    <row r="34840" spans="1:1" x14ac:dyDescent="0.2">
      <c r="A34840" s="4"/>
    </row>
    <row r="34841" spans="1:1" x14ac:dyDescent="0.2">
      <c r="A34841" s="4"/>
    </row>
    <row r="34842" spans="1:1" x14ac:dyDescent="0.2">
      <c r="A34842" s="4"/>
    </row>
    <row r="34843" spans="1:1" x14ac:dyDescent="0.2">
      <c r="A34843" s="4"/>
    </row>
    <row r="34844" spans="1:1" x14ac:dyDescent="0.2">
      <c r="A34844" s="4"/>
    </row>
    <row r="34845" spans="1:1" x14ac:dyDescent="0.2">
      <c r="A34845" s="4"/>
    </row>
    <row r="34846" spans="1:1" x14ac:dyDescent="0.2">
      <c r="A34846" s="4"/>
    </row>
    <row r="34847" spans="1:1" x14ac:dyDescent="0.2">
      <c r="A34847" s="4"/>
    </row>
    <row r="34848" spans="1:1" x14ac:dyDescent="0.2">
      <c r="A34848" s="4"/>
    </row>
    <row r="34849" spans="1:1" x14ac:dyDescent="0.2">
      <c r="A34849" s="4"/>
    </row>
    <row r="34850" spans="1:1" x14ac:dyDescent="0.2">
      <c r="A34850" s="4"/>
    </row>
    <row r="34851" spans="1:1" x14ac:dyDescent="0.2">
      <c r="A34851" s="4"/>
    </row>
    <row r="34852" spans="1:1" x14ac:dyDescent="0.2">
      <c r="A34852" s="4"/>
    </row>
    <row r="34853" spans="1:1" x14ac:dyDescent="0.2">
      <c r="A34853" s="4"/>
    </row>
    <row r="34854" spans="1:1" x14ac:dyDescent="0.2">
      <c r="A34854" s="4"/>
    </row>
    <row r="34855" spans="1:1" x14ac:dyDescent="0.2">
      <c r="A34855" s="4"/>
    </row>
    <row r="34856" spans="1:1" x14ac:dyDescent="0.2">
      <c r="A34856" s="4"/>
    </row>
    <row r="34857" spans="1:1" x14ac:dyDescent="0.2">
      <c r="A34857" s="4"/>
    </row>
    <row r="34858" spans="1:1" x14ac:dyDescent="0.2">
      <c r="A34858" s="4"/>
    </row>
    <row r="34859" spans="1:1" x14ac:dyDescent="0.2">
      <c r="A34859" s="4"/>
    </row>
    <row r="34860" spans="1:1" x14ac:dyDescent="0.2">
      <c r="A34860" s="4"/>
    </row>
    <row r="34861" spans="1:1" x14ac:dyDescent="0.2">
      <c r="A34861" s="4"/>
    </row>
    <row r="34862" spans="1:1" x14ac:dyDescent="0.2">
      <c r="A34862" s="4"/>
    </row>
    <row r="34863" spans="1:1" x14ac:dyDescent="0.2">
      <c r="A34863" s="4"/>
    </row>
    <row r="34864" spans="1:1" x14ac:dyDescent="0.2">
      <c r="A34864" s="4"/>
    </row>
    <row r="34865" spans="1:1" x14ac:dyDescent="0.2">
      <c r="A34865" s="4"/>
    </row>
    <row r="34866" spans="1:1" x14ac:dyDescent="0.2">
      <c r="A34866" s="4"/>
    </row>
    <row r="34867" spans="1:1" x14ac:dyDescent="0.2">
      <c r="A34867" s="4"/>
    </row>
    <row r="34868" spans="1:1" x14ac:dyDescent="0.2">
      <c r="A34868" s="4"/>
    </row>
    <row r="34869" spans="1:1" x14ac:dyDescent="0.2">
      <c r="A34869" s="4"/>
    </row>
    <row r="34870" spans="1:1" x14ac:dyDescent="0.2">
      <c r="A34870" s="4"/>
    </row>
    <row r="34871" spans="1:1" x14ac:dyDescent="0.2">
      <c r="A34871" s="4"/>
    </row>
    <row r="34872" spans="1:1" x14ac:dyDescent="0.2">
      <c r="A34872" s="4"/>
    </row>
    <row r="34873" spans="1:1" x14ac:dyDescent="0.2">
      <c r="A34873" s="4"/>
    </row>
    <row r="34874" spans="1:1" x14ac:dyDescent="0.2">
      <c r="A34874" s="4"/>
    </row>
    <row r="34875" spans="1:1" x14ac:dyDescent="0.2">
      <c r="A34875" s="4"/>
    </row>
    <row r="34876" spans="1:1" x14ac:dyDescent="0.2">
      <c r="A34876" s="4"/>
    </row>
    <row r="34877" spans="1:1" x14ac:dyDescent="0.2">
      <c r="A34877" s="4"/>
    </row>
    <row r="34878" spans="1:1" x14ac:dyDescent="0.2">
      <c r="A34878" s="4"/>
    </row>
    <row r="34879" spans="1:1" x14ac:dyDescent="0.2">
      <c r="A34879" s="4"/>
    </row>
    <row r="34880" spans="1:1" x14ac:dyDescent="0.2">
      <c r="A34880" s="4"/>
    </row>
    <row r="34881" spans="1:1" x14ac:dyDescent="0.2">
      <c r="A34881" s="4"/>
    </row>
    <row r="34882" spans="1:1" x14ac:dyDescent="0.2">
      <c r="A34882" s="4"/>
    </row>
    <row r="34883" spans="1:1" x14ac:dyDescent="0.2">
      <c r="A34883" s="4"/>
    </row>
    <row r="34884" spans="1:1" x14ac:dyDescent="0.2">
      <c r="A34884" s="4"/>
    </row>
    <row r="34885" spans="1:1" x14ac:dyDescent="0.2">
      <c r="A34885" s="4"/>
    </row>
    <row r="34886" spans="1:1" x14ac:dyDescent="0.2">
      <c r="A34886" s="4"/>
    </row>
    <row r="34887" spans="1:1" x14ac:dyDescent="0.2">
      <c r="A34887" s="4"/>
    </row>
    <row r="34888" spans="1:1" x14ac:dyDescent="0.2">
      <c r="A34888" s="4"/>
    </row>
    <row r="34889" spans="1:1" x14ac:dyDescent="0.2">
      <c r="A34889" s="4"/>
    </row>
    <row r="34890" spans="1:1" x14ac:dyDescent="0.2">
      <c r="A34890" s="4"/>
    </row>
    <row r="34891" spans="1:1" x14ac:dyDescent="0.2">
      <c r="A34891" s="4"/>
    </row>
    <row r="34892" spans="1:1" x14ac:dyDescent="0.2">
      <c r="A34892" s="4"/>
    </row>
    <row r="34893" spans="1:1" x14ac:dyDescent="0.2">
      <c r="A34893" s="4"/>
    </row>
    <row r="34894" spans="1:1" x14ac:dyDescent="0.2">
      <c r="A34894" s="4"/>
    </row>
    <row r="34895" spans="1:1" x14ac:dyDescent="0.2">
      <c r="A34895" s="4"/>
    </row>
    <row r="34896" spans="1:1" x14ac:dyDescent="0.2">
      <c r="A34896" s="4"/>
    </row>
    <row r="34897" spans="1:1" x14ac:dyDescent="0.2">
      <c r="A34897" s="4"/>
    </row>
    <row r="34898" spans="1:1" x14ac:dyDescent="0.2">
      <c r="A34898" s="4"/>
    </row>
    <row r="34899" spans="1:1" x14ac:dyDescent="0.2">
      <c r="A34899" s="4"/>
    </row>
    <row r="34900" spans="1:1" x14ac:dyDescent="0.2">
      <c r="A34900" s="4"/>
    </row>
    <row r="34901" spans="1:1" x14ac:dyDescent="0.2">
      <c r="A34901" s="4"/>
    </row>
    <row r="34902" spans="1:1" x14ac:dyDescent="0.2">
      <c r="A34902" s="4"/>
    </row>
    <row r="34903" spans="1:1" x14ac:dyDescent="0.2">
      <c r="A34903" s="4"/>
    </row>
    <row r="34904" spans="1:1" x14ac:dyDescent="0.2">
      <c r="A34904" s="4"/>
    </row>
    <row r="34905" spans="1:1" x14ac:dyDescent="0.2">
      <c r="A34905" s="4"/>
    </row>
    <row r="34906" spans="1:1" x14ac:dyDescent="0.2">
      <c r="A34906" s="4"/>
    </row>
    <row r="34907" spans="1:1" x14ac:dyDescent="0.2">
      <c r="A34907" s="4"/>
    </row>
    <row r="34908" spans="1:1" x14ac:dyDescent="0.2">
      <c r="A34908" s="4"/>
    </row>
    <row r="34909" spans="1:1" x14ac:dyDescent="0.2">
      <c r="A34909" s="4"/>
    </row>
    <row r="34910" spans="1:1" x14ac:dyDescent="0.2">
      <c r="A34910" s="4"/>
    </row>
    <row r="34911" spans="1:1" x14ac:dyDescent="0.2">
      <c r="A34911" s="4"/>
    </row>
    <row r="34912" spans="1:1" x14ac:dyDescent="0.2">
      <c r="A34912" s="4"/>
    </row>
    <row r="34913" spans="1:1" x14ac:dyDescent="0.2">
      <c r="A34913" s="4"/>
    </row>
    <row r="34914" spans="1:1" x14ac:dyDescent="0.2">
      <c r="A34914" s="4"/>
    </row>
    <row r="34915" spans="1:1" x14ac:dyDescent="0.2">
      <c r="A34915" s="4"/>
    </row>
    <row r="34916" spans="1:1" x14ac:dyDescent="0.2">
      <c r="A34916" s="4"/>
    </row>
    <row r="34917" spans="1:1" x14ac:dyDescent="0.2">
      <c r="A34917" s="4"/>
    </row>
    <row r="34918" spans="1:1" x14ac:dyDescent="0.2">
      <c r="A34918" s="4"/>
    </row>
    <row r="34919" spans="1:1" x14ac:dyDescent="0.2">
      <c r="A34919" s="4"/>
    </row>
    <row r="34920" spans="1:1" x14ac:dyDescent="0.2">
      <c r="A34920" s="4"/>
    </row>
    <row r="34921" spans="1:1" x14ac:dyDescent="0.2">
      <c r="A34921" s="4"/>
    </row>
    <row r="34922" spans="1:1" x14ac:dyDescent="0.2">
      <c r="A34922" s="4"/>
    </row>
    <row r="34923" spans="1:1" x14ac:dyDescent="0.2">
      <c r="A34923" s="4"/>
    </row>
    <row r="34924" spans="1:1" x14ac:dyDescent="0.2">
      <c r="A34924" s="4"/>
    </row>
    <row r="34925" spans="1:1" x14ac:dyDescent="0.2">
      <c r="A34925" s="4"/>
    </row>
    <row r="34926" spans="1:1" x14ac:dyDescent="0.2">
      <c r="A34926" s="4"/>
    </row>
    <row r="34927" spans="1:1" x14ac:dyDescent="0.2">
      <c r="A34927" s="4"/>
    </row>
    <row r="34928" spans="1:1" x14ac:dyDescent="0.2">
      <c r="A34928" s="4"/>
    </row>
    <row r="34929" spans="1:1" x14ac:dyDescent="0.2">
      <c r="A34929" s="4"/>
    </row>
    <row r="34930" spans="1:1" x14ac:dyDescent="0.2">
      <c r="A34930" s="4"/>
    </row>
    <row r="34931" spans="1:1" x14ac:dyDescent="0.2">
      <c r="A34931" s="4"/>
    </row>
    <row r="34932" spans="1:1" x14ac:dyDescent="0.2">
      <c r="A34932" s="4"/>
    </row>
    <row r="34933" spans="1:1" x14ac:dyDescent="0.2">
      <c r="A34933" s="4"/>
    </row>
    <row r="34934" spans="1:1" x14ac:dyDescent="0.2">
      <c r="A34934" s="4"/>
    </row>
    <row r="34935" spans="1:1" x14ac:dyDescent="0.2">
      <c r="A34935" s="4"/>
    </row>
    <row r="34936" spans="1:1" x14ac:dyDescent="0.2">
      <c r="A34936" s="4"/>
    </row>
    <row r="34937" spans="1:1" x14ac:dyDescent="0.2">
      <c r="A34937" s="4"/>
    </row>
    <row r="34938" spans="1:1" x14ac:dyDescent="0.2">
      <c r="A34938" s="4"/>
    </row>
    <row r="34939" spans="1:1" x14ac:dyDescent="0.2">
      <c r="A34939" s="4"/>
    </row>
    <row r="34940" spans="1:1" x14ac:dyDescent="0.2">
      <c r="A34940" s="4"/>
    </row>
    <row r="34941" spans="1:1" x14ac:dyDescent="0.2">
      <c r="A34941" s="4"/>
    </row>
    <row r="34942" spans="1:1" x14ac:dyDescent="0.2">
      <c r="A34942" s="4"/>
    </row>
    <row r="34943" spans="1:1" x14ac:dyDescent="0.2">
      <c r="A34943" s="4"/>
    </row>
    <row r="34944" spans="1:1" x14ac:dyDescent="0.2">
      <c r="A34944" s="4"/>
    </row>
    <row r="34945" spans="1:1" x14ac:dyDescent="0.2">
      <c r="A34945" s="4"/>
    </row>
    <row r="34946" spans="1:1" x14ac:dyDescent="0.2">
      <c r="A34946" s="4"/>
    </row>
    <row r="34947" spans="1:1" x14ac:dyDescent="0.2">
      <c r="A34947" s="4"/>
    </row>
    <row r="34948" spans="1:1" x14ac:dyDescent="0.2">
      <c r="A34948" s="4"/>
    </row>
    <row r="34949" spans="1:1" x14ac:dyDescent="0.2">
      <c r="A34949" s="4"/>
    </row>
    <row r="34950" spans="1:1" x14ac:dyDescent="0.2">
      <c r="A34950" s="4"/>
    </row>
    <row r="34951" spans="1:1" x14ac:dyDescent="0.2">
      <c r="A34951" s="4"/>
    </row>
    <row r="34952" spans="1:1" x14ac:dyDescent="0.2">
      <c r="A34952" s="4"/>
    </row>
    <row r="34953" spans="1:1" x14ac:dyDescent="0.2">
      <c r="A34953" s="4"/>
    </row>
    <row r="34954" spans="1:1" x14ac:dyDescent="0.2">
      <c r="A34954" s="4"/>
    </row>
    <row r="34955" spans="1:1" x14ac:dyDescent="0.2">
      <c r="A34955" s="4"/>
    </row>
    <row r="34956" spans="1:1" x14ac:dyDescent="0.2">
      <c r="A34956" s="4"/>
    </row>
    <row r="34957" spans="1:1" x14ac:dyDescent="0.2">
      <c r="A34957" s="4"/>
    </row>
    <row r="34958" spans="1:1" x14ac:dyDescent="0.2">
      <c r="A34958" s="4"/>
    </row>
    <row r="34959" spans="1:1" x14ac:dyDescent="0.2">
      <c r="A34959" s="4"/>
    </row>
    <row r="34960" spans="1:1" x14ac:dyDescent="0.2">
      <c r="A34960" s="4"/>
    </row>
    <row r="34961" spans="1:1" x14ac:dyDescent="0.2">
      <c r="A34961" s="4"/>
    </row>
    <row r="34962" spans="1:1" x14ac:dyDescent="0.2">
      <c r="A34962" s="4"/>
    </row>
    <row r="34963" spans="1:1" x14ac:dyDescent="0.2">
      <c r="A34963" s="4"/>
    </row>
    <row r="34964" spans="1:1" x14ac:dyDescent="0.2">
      <c r="A34964" s="4"/>
    </row>
    <row r="34965" spans="1:1" x14ac:dyDescent="0.2">
      <c r="A34965" s="4"/>
    </row>
    <row r="34966" spans="1:1" x14ac:dyDescent="0.2">
      <c r="A34966" s="4"/>
    </row>
    <row r="34967" spans="1:1" x14ac:dyDescent="0.2">
      <c r="A34967" s="4"/>
    </row>
    <row r="34968" spans="1:1" x14ac:dyDescent="0.2">
      <c r="A34968" s="4"/>
    </row>
    <row r="34969" spans="1:1" x14ac:dyDescent="0.2">
      <c r="A34969" s="4"/>
    </row>
    <row r="34970" spans="1:1" x14ac:dyDescent="0.2">
      <c r="A34970" s="4"/>
    </row>
    <row r="34971" spans="1:1" x14ac:dyDescent="0.2">
      <c r="A34971" s="4"/>
    </row>
    <row r="34972" spans="1:1" x14ac:dyDescent="0.2">
      <c r="A34972" s="4"/>
    </row>
    <row r="34973" spans="1:1" x14ac:dyDescent="0.2">
      <c r="A34973" s="4"/>
    </row>
    <row r="34974" spans="1:1" x14ac:dyDescent="0.2">
      <c r="A34974" s="4"/>
    </row>
    <row r="34975" spans="1:1" x14ac:dyDescent="0.2">
      <c r="A34975" s="4"/>
    </row>
    <row r="34976" spans="1:1" x14ac:dyDescent="0.2">
      <c r="A34976" s="4"/>
    </row>
    <row r="34977" spans="1:1" x14ac:dyDescent="0.2">
      <c r="A34977" s="4"/>
    </row>
    <row r="34978" spans="1:1" x14ac:dyDescent="0.2">
      <c r="A34978" s="4"/>
    </row>
    <row r="34979" spans="1:1" x14ac:dyDescent="0.2">
      <c r="A34979" s="4"/>
    </row>
    <row r="34980" spans="1:1" x14ac:dyDescent="0.2">
      <c r="A34980" s="4"/>
    </row>
    <row r="34981" spans="1:1" x14ac:dyDescent="0.2">
      <c r="A34981" s="4"/>
    </row>
    <row r="34982" spans="1:1" x14ac:dyDescent="0.2">
      <c r="A34982" s="4"/>
    </row>
    <row r="34983" spans="1:1" x14ac:dyDescent="0.2">
      <c r="A34983" s="4"/>
    </row>
    <row r="34984" spans="1:1" x14ac:dyDescent="0.2">
      <c r="A34984" s="4"/>
    </row>
    <row r="34985" spans="1:1" x14ac:dyDescent="0.2">
      <c r="A34985" s="4"/>
    </row>
    <row r="34986" spans="1:1" x14ac:dyDescent="0.2">
      <c r="A34986" s="4"/>
    </row>
    <row r="34987" spans="1:1" x14ac:dyDescent="0.2">
      <c r="A34987" s="4"/>
    </row>
    <row r="34988" spans="1:1" x14ac:dyDescent="0.2">
      <c r="A34988" s="4"/>
    </row>
    <row r="34989" spans="1:1" x14ac:dyDescent="0.2">
      <c r="A34989" s="4"/>
    </row>
    <row r="34990" spans="1:1" x14ac:dyDescent="0.2">
      <c r="A34990" s="4"/>
    </row>
    <row r="34991" spans="1:1" x14ac:dyDescent="0.2">
      <c r="A34991" s="4"/>
    </row>
    <row r="34992" spans="1:1" x14ac:dyDescent="0.2">
      <c r="A34992" s="4"/>
    </row>
    <row r="34993" spans="1:1" x14ac:dyDescent="0.2">
      <c r="A34993" s="4"/>
    </row>
    <row r="34994" spans="1:1" x14ac:dyDescent="0.2">
      <c r="A34994" s="4"/>
    </row>
    <row r="34995" spans="1:1" x14ac:dyDescent="0.2">
      <c r="A34995" s="4"/>
    </row>
    <row r="34996" spans="1:1" x14ac:dyDescent="0.2">
      <c r="A34996" s="4"/>
    </row>
    <row r="34997" spans="1:1" x14ac:dyDescent="0.2">
      <c r="A34997" s="4"/>
    </row>
    <row r="34998" spans="1:1" x14ac:dyDescent="0.2">
      <c r="A34998" s="4"/>
    </row>
    <row r="34999" spans="1:1" x14ac:dyDescent="0.2">
      <c r="A34999" s="4"/>
    </row>
    <row r="35000" spans="1:1" x14ac:dyDescent="0.2">
      <c r="A35000" s="4"/>
    </row>
    <row r="35001" spans="1:1" x14ac:dyDescent="0.2">
      <c r="A35001" s="4"/>
    </row>
    <row r="35002" spans="1:1" x14ac:dyDescent="0.2">
      <c r="A35002" s="4"/>
    </row>
    <row r="35003" spans="1:1" x14ac:dyDescent="0.2">
      <c r="A35003" s="4"/>
    </row>
    <row r="35004" spans="1:1" x14ac:dyDescent="0.2">
      <c r="A35004" s="4"/>
    </row>
    <row r="35005" spans="1:1" x14ac:dyDescent="0.2">
      <c r="A35005" s="4"/>
    </row>
    <row r="35006" spans="1:1" x14ac:dyDescent="0.2">
      <c r="A35006" s="4"/>
    </row>
    <row r="35007" spans="1:1" x14ac:dyDescent="0.2">
      <c r="A35007" s="4"/>
    </row>
    <row r="35008" spans="1:1" x14ac:dyDescent="0.2">
      <c r="A35008" s="4"/>
    </row>
    <row r="35009" spans="1:1" x14ac:dyDescent="0.2">
      <c r="A35009" s="4"/>
    </row>
    <row r="35010" spans="1:1" x14ac:dyDescent="0.2">
      <c r="A35010" s="4"/>
    </row>
    <row r="35011" spans="1:1" x14ac:dyDescent="0.2">
      <c r="A35011" s="4"/>
    </row>
    <row r="35012" spans="1:1" x14ac:dyDescent="0.2">
      <c r="A35012" s="4"/>
    </row>
    <row r="35013" spans="1:1" x14ac:dyDescent="0.2">
      <c r="A35013" s="4"/>
    </row>
    <row r="35014" spans="1:1" x14ac:dyDescent="0.2">
      <c r="A35014" s="4"/>
    </row>
    <row r="35015" spans="1:1" x14ac:dyDescent="0.2">
      <c r="A35015" s="4"/>
    </row>
    <row r="35016" spans="1:1" x14ac:dyDescent="0.2">
      <c r="A35016" s="4"/>
    </row>
    <row r="35017" spans="1:1" x14ac:dyDescent="0.2">
      <c r="A35017" s="4"/>
    </row>
    <row r="35018" spans="1:1" x14ac:dyDescent="0.2">
      <c r="A35018" s="4"/>
    </row>
    <row r="35019" spans="1:1" x14ac:dyDescent="0.2">
      <c r="A35019" s="4"/>
    </row>
    <row r="35020" spans="1:1" x14ac:dyDescent="0.2">
      <c r="A35020" s="4"/>
    </row>
    <row r="35021" spans="1:1" x14ac:dyDescent="0.2">
      <c r="A35021" s="4"/>
    </row>
    <row r="35022" spans="1:1" x14ac:dyDescent="0.2">
      <c r="A35022" s="4"/>
    </row>
    <row r="35023" spans="1:1" x14ac:dyDescent="0.2">
      <c r="A35023" s="4"/>
    </row>
    <row r="35024" spans="1:1" x14ac:dyDescent="0.2">
      <c r="A35024" s="4"/>
    </row>
    <row r="35025" spans="1:1" x14ac:dyDescent="0.2">
      <c r="A35025" s="4"/>
    </row>
    <row r="35026" spans="1:1" x14ac:dyDescent="0.2">
      <c r="A35026" s="4"/>
    </row>
    <row r="35027" spans="1:1" x14ac:dyDescent="0.2">
      <c r="A35027" s="4"/>
    </row>
    <row r="35028" spans="1:1" x14ac:dyDescent="0.2">
      <c r="A35028" s="4"/>
    </row>
    <row r="35029" spans="1:1" x14ac:dyDescent="0.2">
      <c r="A35029" s="4"/>
    </row>
    <row r="35030" spans="1:1" x14ac:dyDescent="0.2">
      <c r="A35030" s="4"/>
    </row>
    <row r="35031" spans="1:1" x14ac:dyDescent="0.2">
      <c r="A35031" s="4"/>
    </row>
    <row r="35032" spans="1:1" x14ac:dyDescent="0.2">
      <c r="A35032" s="4"/>
    </row>
    <row r="35033" spans="1:1" x14ac:dyDescent="0.2">
      <c r="A35033" s="4"/>
    </row>
    <row r="35034" spans="1:1" x14ac:dyDescent="0.2">
      <c r="A35034" s="4"/>
    </row>
    <row r="35035" spans="1:1" x14ac:dyDescent="0.2">
      <c r="A35035" s="4"/>
    </row>
    <row r="35036" spans="1:1" x14ac:dyDescent="0.2">
      <c r="A35036" s="4"/>
    </row>
    <row r="35037" spans="1:1" x14ac:dyDescent="0.2">
      <c r="A35037" s="4"/>
    </row>
    <row r="35038" spans="1:1" x14ac:dyDescent="0.2">
      <c r="A35038" s="4"/>
    </row>
    <row r="35039" spans="1:1" x14ac:dyDescent="0.2">
      <c r="A35039" s="4"/>
    </row>
    <row r="35040" spans="1:1" x14ac:dyDescent="0.2">
      <c r="A35040" s="4"/>
    </row>
    <row r="35041" spans="1:1" x14ac:dyDescent="0.2">
      <c r="A35041" s="4"/>
    </row>
    <row r="35042" spans="1:1" x14ac:dyDescent="0.2">
      <c r="A35042" s="4"/>
    </row>
    <row r="35043" spans="1:1" x14ac:dyDescent="0.2">
      <c r="A35043" s="4"/>
    </row>
    <row r="35044" spans="1:1" x14ac:dyDescent="0.2">
      <c r="A35044" s="4"/>
    </row>
    <row r="35045" spans="1:1" x14ac:dyDescent="0.2">
      <c r="A35045" s="4"/>
    </row>
    <row r="35046" spans="1:1" x14ac:dyDescent="0.2">
      <c r="A35046" s="4"/>
    </row>
    <row r="35047" spans="1:1" x14ac:dyDescent="0.2">
      <c r="A35047" s="4"/>
    </row>
    <row r="35048" spans="1:1" x14ac:dyDescent="0.2">
      <c r="A35048" s="4"/>
    </row>
    <row r="35049" spans="1:1" x14ac:dyDescent="0.2">
      <c r="A35049" s="4"/>
    </row>
    <row r="35050" spans="1:1" x14ac:dyDescent="0.2">
      <c r="A35050" s="4"/>
    </row>
    <row r="35051" spans="1:1" x14ac:dyDescent="0.2">
      <c r="A35051" s="4"/>
    </row>
    <row r="35052" spans="1:1" x14ac:dyDescent="0.2">
      <c r="A35052" s="4"/>
    </row>
    <row r="35053" spans="1:1" x14ac:dyDescent="0.2">
      <c r="A35053" s="4"/>
    </row>
    <row r="35054" spans="1:1" x14ac:dyDescent="0.2">
      <c r="A35054" s="4"/>
    </row>
    <row r="35055" spans="1:1" x14ac:dyDescent="0.2">
      <c r="A35055" s="4"/>
    </row>
    <row r="35056" spans="1:1" x14ac:dyDescent="0.2">
      <c r="A35056" s="4"/>
    </row>
    <row r="35057" spans="1:1" x14ac:dyDescent="0.2">
      <c r="A35057" s="4"/>
    </row>
    <row r="35058" spans="1:1" x14ac:dyDescent="0.2">
      <c r="A35058" s="4"/>
    </row>
    <row r="35059" spans="1:1" x14ac:dyDescent="0.2">
      <c r="A35059" s="4"/>
    </row>
    <row r="35060" spans="1:1" x14ac:dyDescent="0.2">
      <c r="A35060" s="4"/>
    </row>
    <row r="35061" spans="1:1" x14ac:dyDescent="0.2">
      <c r="A35061" s="4"/>
    </row>
    <row r="35062" spans="1:1" x14ac:dyDescent="0.2">
      <c r="A35062" s="4"/>
    </row>
    <row r="35063" spans="1:1" x14ac:dyDescent="0.2">
      <c r="A35063" s="4"/>
    </row>
    <row r="35064" spans="1:1" x14ac:dyDescent="0.2">
      <c r="A35064" s="4"/>
    </row>
    <row r="35065" spans="1:1" x14ac:dyDescent="0.2">
      <c r="A35065" s="4"/>
    </row>
    <row r="35066" spans="1:1" x14ac:dyDescent="0.2">
      <c r="A35066" s="4"/>
    </row>
    <row r="35067" spans="1:1" x14ac:dyDescent="0.2">
      <c r="A35067" s="4"/>
    </row>
    <row r="35068" spans="1:1" x14ac:dyDescent="0.2">
      <c r="A35068" s="4"/>
    </row>
    <row r="35069" spans="1:1" x14ac:dyDescent="0.2">
      <c r="A35069" s="4"/>
    </row>
    <row r="35070" spans="1:1" x14ac:dyDescent="0.2">
      <c r="A35070" s="4"/>
    </row>
    <row r="35071" spans="1:1" x14ac:dyDescent="0.2">
      <c r="A35071" s="4"/>
    </row>
    <row r="35072" spans="1:1" x14ac:dyDescent="0.2">
      <c r="A35072" s="4"/>
    </row>
    <row r="35073" spans="1:1" x14ac:dyDescent="0.2">
      <c r="A35073" s="4"/>
    </row>
    <row r="35074" spans="1:1" x14ac:dyDescent="0.2">
      <c r="A35074" s="4"/>
    </row>
    <row r="35075" spans="1:1" x14ac:dyDescent="0.2">
      <c r="A35075" s="4"/>
    </row>
    <row r="35076" spans="1:1" x14ac:dyDescent="0.2">
      <c r="A35076" s="4"/>
    </row>
    <row r="35077" spans="1:1" x14ac:dyDescent="0.2">
      <c r="A35077" s="4"/>
    </row>
    <row r="35078" spans="1:1" x14ac:dyDescent="0.2">
      <c r="A35078" s="4"/>
    </row>
    <row r="35079" spans="1:1" x14ac:dyDescent="0.2">
      <c r="A35079" s="4"/>
    </row>
    <row r="35080" spans="1:1" x14ac:dyDescent="0.2">
      <c r="A35080" s="4"/>
    </row>
    <row r="35081" spans="1:1" x14ac:dyDescent="0.2">
      <c r="A35081" s="4"/>
    </row>
    <row r="35082" spans="1:1" x14ac:dyDescent="0.2">
      <c r="A35082" s="4"/>
    </row>
    <row r="35083" spans="1:1" x14ac:dyDescent="0.2">
      <c r="A35083" s="4"/>
    </row>
    <row r="35084" spans="1:1" x14ac:dyDescent="0.2">
      <c r="A35084" s="4"/>
    </row>
    <row r="35085" spans="1:1" x14ac:dyDescent="0.2">
      <c r="A35085" s="4"/>
    </row>
    <row r="35086" spans="1:1" x14ac:dyDescent="0.2">
      <c r="A35086" s="4"/>
    </row>
    <row r="35087" spans="1:1" x14ac:dyDescent="0.2">
      <c r="A35087" s="4"/>
    </row>
    <row r="35088" spans="1:1" x14ac:dyDescent="0.2">
      <c r="A35088" s="4"/>
    </row>
    <row r="35089" spans="1:1" x14ac:dyDescent="0.2">
      <c r="A35089" s="4"/>
    </row>
    <row r="35090" spans="1:1" x14ac:dyDescent="0.2">
      <c r="A35090" s="4"/>
    </row>
    <row r="35091" spans="1:1" x14ac:dyDescent="0.2">
      <c r="A35091" s="4"/>
    </row>
    <row r="35092" spans="1:1" x14ac:dyDescent="0.2">
      <c r="A35092" s="4"/>
    </row>
    <row r="35093" spans="1:1" x14ac:dyDescent="0.2">
      <c r="A35093" s="4"/>
    </row>
    <row r="35094" spans="1:1" x14ac:dyDescent="0.2">
      <c r="A35094" s="4"/>
    </row>
    <row r="35095" spans="1:1" x14ac:dyDescent="0.2">
      <c r="A35095" s="4"/>
    </row>
    <row r="35096" spans="1:1" x14ac:dyDescent="0.2">
      <c r="A35096" s="4"/>
    </row>
    <row r="35097" spans="1:1" x14ac:dyDescent="0.2">
      <c r="A35097" s="4"/>
    </row>
    <row r="35098" spans="1:1" x14ac:dyDescent="0.2">
      <c r="A35098" s="4"/>
    </row>
    <row r="35099" spans="1:1" x14ac:dyDescent="0.2">
      <c r="A35099" s="4"/>
    </row>
    <row r="35100" spans="1:1" x14ac:dyDescent="0.2">
      <c r="A35100" s="4"/>
    </row>
    <row r="35101" spans="1:1" x14ac:dyDescent="0.2">
      <c r="A35101" s="4"/>
    </row>
    <row r="35102" spans="1:1" x14ac:dyDescent="0.2">
      <c r="A35102" s="4"/>
    </row>
    <row r="35103" spans="1:1" x14ac:dyDescent="0.2">
      <c r="A35103" s="4"/>
    </row>
    <row r="35104" spans="1:1" x14ac:dyDescent="0.2">
      <c r="A35104" s="4"/>
    </row>
    <row r="35105" spans="1:1" x14ac:dyDescent="0.2">
      <c r="A35105" s="4"/>
    </row>
    <row r="35106" spans="1:1" x14ac:dyDescent="0.2">
      <c r="A35106" s="4"/>
    </row>
    <row r="35107" spans="1:1" x14ac:dyDescent="0.2">
      <c r="A35107" s="4"/>
    </row>
    <row r="35108" spans="1:1" x14ac:dyDescent="0.2">
      <c r="A35108" s="4"/>
    </row>
    <row r="35109" spans="1:1" x14ac:dyDescent="0.2">
      <c r="A35109" s="4"/>
    </row>
    <row r="35110" spans="1:1" x14ac:dyDescent="0.2">
      <c r="A35110" s="4"/>
    </row>
    <row r="35111" spans="1:1" x14ac:dyDescent="0.2">
      <c r="A35111" s="4"/>
    </row>
    <row r="35112" spans="1:1" x14ac:dyDescent="0.2">
      <c r="A35112" s="4"/>
    </row>
    <row r="35113" spans="1:1" x14ac:dyDescent="0.2">
      <c r="A35113" s="4"/>
    </row>
    <row r="35114" spans="1:1" x14ac:dyDescent="0.2">
      <c r="A35114" s="4"/>
    </row>
    <row r="35115" spans="1:1" x14ac:dyDescent="0.2">
      <c r="A35115" s="4"/>
    </row>
    <row r="35116" spans="1:1" x14ac:dyDescent="0.2">
      <c r="A35116" s="4"/>
    </row>
    <row r="35117" spans="1:1" x14ac:dyDescent="0.2">
      <c r="A35117" s="4"/>
    </row>
    <row r="35118" spans="1:1" x14ac:dyDescent="0.2">
      <c r="A35118" s="4"/>
    </row>
    <row r="35119" spans="1:1" x14ac:dyDescent="0.2">
      <c r="A35119" s="4"/>
    </row>
    <row r="35120" spans="1:1" x14ac:dyDescent="0.2">
      <c r="A35120" s="4"/>
    </row>
    <row r="35121" spans="1:1" x14ac:dyDescent="0.2">
      <c r="A35121" s="4"/>
    </row>
    <row r="35122" spans="1:1" x14ac:dyDescent="0.2">
      <c r="A35122" s="4"/>
    </row>
    <row r="35123" spans="1:1" x14ac:dyDescent="0.2">
      <c r="A35123" s="4"/>
    </row>
    <row r="35124" spans="1:1" x14ac:dyDescent="0.2">
      <c r="A35124" s="4"/>
    </row>
    <row r="35125" spans="1:1" x14ac:dyDescent="0.2">
      <c r="A35125" s="4"/>
    </row>
    <row r="35126" spans="1:1" x14ac:dyDescent="0.2">
      <c r="A35126" s="4"/>
    </row>
    <row r="35127" spans="1:1" x14ac:dyDescent="0.2">
      <c r="A35127" s="4"/>
    </row>
    <row r="35128" spans="1:1" x14ac:dyDescent="0.2">
      <c r="A35128" s="4"/>
    </row>
    <row r="35129" spans="1:1" x14ac:dyDescent="0.2">
      <c r="A35129" s="4"/>
    </row>
    <row r="35130" spans="1:1" x14ac:dyDescent="0.2">
      <c r="A35130" s="4"/>
    </row>
    <row r="35131" spans="1:1" x14ac:dyDescent="0.2">
      <c r="A35131" s="4"/>
    </row>
    <row r="35132" spans="1:1" x14ac:dyDescent="0.2">
      <c r="A35132" s="4"/>
    </row>
    <row r="35133" spans="1:1" x14ac:dyDescent="0.2">
      <c r="A35133" s="4"/>
    </row>
    <row r="35134" spans="1:1" x14ac:dyDescent="0.2">
      <c r="A35134" s="4"/>
    </row>
    <row r="35135" spans="1:1" x14ac:dyDescent="0.2">
      <c r="A35135" s="4"/>
    </row>
    <row r="35136" spans="1:1" x14ac:dyDescent="0.2">
      <c r="A35136" s="4"/>
    </row>
    <row r="35137" spans="1:1" x14ac:dyDescent="0.2">
      <c r="A35137" s="4"/>
    </row>
    <row r="35138" spans="1:1" x14ac:dyDescent="0.2">
      <c r="A35138" s="4"/>
    </row>
    <row r="35139" spans="1:1" x14ac:dyDescent="0.2">
      <c r="A35139" s="4"/>
    </row>
    <row r="35140" spans="1:1" x14ac:dyDescent="0.2">
      <c r="A35140" s="4"/>
    </row>
    <row r="35141" spans="1:1" x14ac:dyDescent="0.2">
      <c r="A35141" s="4"/>
    </row>
    <row r="35142" spans="1:1" x14ac:dyDescent="0.2">
      <c r="A35142" s="4"/>
    </row>
    <row r="35143" spans="1:1" x14ac:dyDescent="0.2">
      <c r="A35143" s="4"/>
    </row>
    <row r="35144" spans="1:1" x14ac:dyDescent="0.2">
      <c r="A35144" s="4"/>
    </row>
    <row r="35145" spans="1:1" x14ac:dyDescent="0.2">
      <c r="A35145" s="4"/>
    </row>
    <row r="35146" spans="1:1" x14ac:dyDescent="0.2">
      <c r="A35146" s="4"/>
    </row>
    <row r="35147" spans="1:1" x14ac:dyDescent="0.2">
      <c r="A35147" s="4"/>
    </row>
    <row r="35148" spans="1:1" x14ac:dyDescent="0.2">
      <c r="A35148" s="4"/>
    </row>
    <row r="35149" spans="1:1" x14ac:dyDescent="0.2">
      <c r="A35149" s="4"/>
    </row>
    <row r="35150" spans="1:1" x14ac:dyDescent="0.2">
      <c r="A35150" s="4"/>
    </row>
    <row r="35151" spans="1:1" x14ac:dyDescent="0.2">
      <c r="A35151" s="4"/>
    </row>
    <row r="35152" spans="1:1" x14ac:dyDescent="0.2">
      <c r="A35152" s="4"/>
    </row>
    <row r="35153" spans="1:1" x14ac:dyDescent="0.2">
      <c r="A35153" s="4"/>
    </row>
    <row r="35154" spans="1:1" x14ac:dyDescent="0.2">
      <c r="A35154" s="4"/>
    </row>
    <row r="35155" spans="1:1" x14ac:dyDescent="0.2">
      <c r="A35155" s="4"/>
    </row>
    <row r="35156" spans="1:1" x14ac:dyDescent="0.2">
      <c r="A35156" s="4"/>
    </row>
    <row r="35157" spans="1:1" x14ac:dyDescent="0.2">
      <c r="A35157" s="4"/>
    </row>
    <row r="35158" spans="1:1" x14ac:dyDescent="0.2">
      <c r="A35158" s="4"/>
    </row>
    <row r="35159" spans="1:1" x14ac:dyDescent="0.2">
      <c r="A35159" s="4"/>
    </row>
    <row r="35160" spans="1:1" x14ac:dyDescent="0.2">
      <c r="A35160" s="4"/>
    </row>
    <row r="35161" spans="1:1" x14ac:dyDescent="0.2">
      <c r="A35161" s="4"/>
    </row>
    <row r="35162" spans="1:1" x14ac:dyDescent="0.2">
      <c r="A35162" s="4"/>
    </row>
    <row r="35163" spans="1:1" x14ac:dyDescent="0.2">
      <c r="A35163" s="4"/>
    </row>
    <row r="35164" spans="1:1" x14ac:dyDescent="0.2">
      <c r="A35164" s="4"/>
    </row>
    <row r="35165" spans="1:1" x14ac:dyDescent="0.2">
      <c r="A35165" s="4"/>
    </row>
    <row r="35166" spans="1:1" x14ac:dyDescent="0.2">
      <c r="A35166" s="4"/>
    </row>
    <row r="35167" spans="1:1" x14ac:dyDescent="0.2">
      <c r="A35167" s="4"/>
    </row>
    <row r="35168" spans="1:1" x14ac:dyDescent="0.2">
      <c r="A35168" s="4"/>
    </row>
    <row r="35169" spans="1:1" x14ac:dyDescent="0.2">
      <c r="A35169" s="4"/>
    </row>
    <row r="35170" spans="1:1" x14ac:dyDescent="0.2">
      <c r="A35170" s="4"/>
    </row>
    <row r="35171" spans="1:1" x14ac:dyDescent="0.2">
      <c r="A35171" s="4"/>
    </row>
    <row r="35172" spans="1:1" x14ac:dyDescent="0.2">
      <c r="A35172" s="4"/>
    </row>
    <row r="35173" spans="1:1" x14ac:dyDescent="0.2">
      <c r="A35173" s="4"/>
    </row>
    <row r="35174" spans="1:1" x14ac:dyDescent="0.2">
      <c r="A35174" s="4"/>
    </row>
    <row r="35175" spans="1:1" x14ac:dyDescent="0.2">
      <c r="A35175" s="4"/>
    </row>
    <row r="35176" spans="1:1" x14ac:dyDescent="0.2">
      <c r="A35176" s="4"/>
    </row>
    <row r="35177" spans="1:1" x14ac:dyDescent="0.2">
      <c r="A35177" s="4"/>
    </row>
    <row r="35178" spans="1:1" x14ac:dyDescent="0.2">
      <c r="A35178" s="4"/>
    </row>
    <row r="35179" spans="1:1" x14ac:dyDescent="0.2">
      <c r="A35179" s="4"/>
    </row>
    <row r="35180" spans="1:1" x14ac:dyDescent="0.2">
      <c r="A35180" s="4"/>
    </row>
    <row r="35181" spans="1:1" x14ac:dyDescent="0.2">
      <c r="A35181" s="4"/>
    </row>
    <row r="35182" spans="1:1" x14ac:dyDescent="0.2">
      <c r="A35182" s="4"/>
    </row>
    <row r="35183" spans="1:1" x14ac:dyDescent="0.2">
      <c r="A35183" s="4"/>
    </row>
    <row r="35184" spans="1:1" x14ac:dyDescent="0.2">
      <c r="A35184" s="4"/>
    </row>
    <row r="35185" spans="1:1" x14ac:dyDescent="0.2">
      <c r="A35185" s="4"/>
    </row>
    <row r="35186" spans="1:1" x14ac:dyDescent="0.2">
      <c r="A35186" s="4"/>
    </row>
    <row r="35187" spans="1:1" x14ac:dyDescent="0.2">
      <c r="A35187" s="4"/>
    </row>
    <row r="35188" spans="1:1" x14ac:dyDescent="0.2">
      <c r="A35188" s="4"/>
    </row>
    <row r="35189" spans="1:1" x14ac:dyDescent="0.2">
      <c r="A35189" s="4"/>
    </row>
    <row r="35190" spans="1:1" x14ac:dyDescent="0.2">
      <c r="A35190" s="4"/>
    </row>
    <row r="35191" spans="1:1" x14ac:dyDescent="0.2">
      <c r="A35191" s="4"/>
    </row>
    <row r="35192" spans="1:1" x14ac:dyDescent="0.2">
      <c r="A35192" s="4"/>
    </row>
    <row r="35193" spans="1:1" x14ac:dyDescent="0.2">
      <c r="A35193" s="4"/>
    </row>
    <row r="35194" spans="1:1" x14ac:dyDescent="0.2">
      <c r="A35194" s="4"/>
    </row>
    <row r="35195" spans="1:1" x14ac:dyDescent="0.2">
      <c r="A35195" s="4"/>
    </row>
    <row r="35196" spans="1:1" x14ac:dyDescent="0.2">
      <c r="A35196" s="4"/>
    </row>
    <row r="35197" spans="1:1" x14ac:dyDescent="0.2">
      <c r="A35197" s="4"/>
    </row>
    <row r="35198" spans="1:1" x14ac:dyDescent="0.2">
      <c r="A35198" s="4"/>
    </row>
    <row r="35199" spans="1:1" x14ac:dyDescent="0.2">
      <c r="A35199" s="4"/>
    </row>
    <row r="35200" spans="1:1" x14ac:dyDescent="0.2">
      <c r="A35200" s="4"/>
    </row>
    <row r="35201" spans="1:1" x14ac:dyDescent="0.2">
      <c r="A35201" s="4"/>
    </row>
    <row r="35202" spans="1:1" x14ac:dyDescent="0.2">
      <c r="A35202" s="4"/>
    </row>
    <row r="35203" spans="1:1" x14ac:dyDescent="0.2">
      <c r="A35203" s="4"/>
    </row>
    <row r="35204" spans="1:1" x14ac:dyDescent="0.2">
      <c r="A35204" s="4"/>
    </row>
    <row r="35205" spans="1:1" x14ac:dyDescent="0.2">
      <c r="A35205" s="4"/>
    </row>
    <row r="35206" spans="1:1" x14ac:dyDescent="0.2">
      <c r="A35206" s="4"/>
    </row>
    <row r="35207" spans="1:1" x14ac:dyDescent="0.2">
      <c r="A35207" s="4"/>
    </row>
    <row r="35208" spans="1:1" x14ac:dyDescent="0.2">
      <c r="A35208" s="4"/>
    </row>
    <row r="35209" spans="1:1" x14ac:dyDescent="0.2">
      <c r="A35209" s="4"/>
    </row>
    <row r="35210" spans="1:1" x14ac:dyDescent="0.2">
      <c r="A35210" s="4"/>
    </row>
    <row r="35211" spans="1:1" x14ac:dyDescent="0.2">
      <c r="A35211" s="4"/>
    </row>
    <row r="35212" spans="1:1" x14ac:dyDescent="0.2">
      <c r="A35212" s="4"/>
    </row>
    <row r="35213" spans="1:1" x14ac:dyDescent="0.2">
      <c r="A35213" s="4"/>
    </row>
    <row r="35214" spans="1:1" x14ac:dyDescent="0.2">
      <c r="A35214" s="4"/>
    </row>
    <row r="35215" spans="1:1" x14ac:dyDescent="0.2">
      <c r="A35215" s="4"/>
    </row>
    <row r="35216" spans="1:1" x14ac:dyDescent="0.2">
      <c r="A35216" s="4"/>
    </row>
    <row r="35217" spans="1:1" x14ac:dyDescent="0.2">
      <c r="A35217" s="4"/>
    </row>
    <row r="35218" spans="1:1" x14ac:dyDescent="0.2">
      <c r="A35218" s="4"/>
    </row>
    <row r="35219" spans="1:1" x14ac:dyDescent="0.2">
      <c r="A35219" s="4"/>
    </row>
    <row r="35220" spans="1:1" x14ac:dyDescent="0.2">
      <c r="A35220" s="4"/>
    </row>
    <row r="35221" spans="1:1" x14ac:dyDescent="0.2">
      <c r="A35221" s="4"/>
    </row>
    <row r="35222" spans="1:1" x14ac:dyDescent="0.2">
      <c r="A35222" s="4"/>
    </row>
    <row r="35223" spans="1:1" x14ac:dyDescent="0.2">
      <c r="A35223" s="4"/>
    </row>
    <row r="35224" spans="1:1" x14ac:dyDescent="0.2">
      <c r="A35224" s="4"/>
    </row>
    <row r="35225" spans="1:1" x14ac:dyDescent="0.2">
      <c r="A35225" s="4"/>
    </row>
    <row r="35226" spans="1:1" x14ac:dyDescent="0.2">
      <c r="A35226" s="4"/>
    </row>
    <row r="35227" spans="1:1" x14ac:dyDescent="0.2">
      <c r="A35227" s="4"/>
    </row>
    <row r="35228" spans="1:1" x14ac:dyDescent="0.2">
      <c r="A35228" s="4"/>
    </row>
    <row r="35229" spans="1:1" x14ac:dyDescent="0.2">
      <c r="A35229" s="4"/>
    </row>
    <row r="35230" spans="1:1" x14ac:dyDescent="0.2">
      <c r="A35230" s="4"/>
    </row>
    <row r="35231" spans="1:1" x14ac:dyDescent="0.2">
      <c r="A35231" s="4"/>
    </row>
    <row r="35232" spans="1:1" x14ac:dyDescent="0.2">
      <c r="A35232" s="4"/>
    </row>
    <row r="35233" spans="1:1" x14ac:dyDescent="0.2">
      <c r="A35233" s="4"/>
    </row>
    <row r="35234" spans="1:1" x14ac:dyDescent="0.2">
      <c r="A35234" s="4"/>
    </row>
    <row r="35235" spans="1:1" x14ac:dyDescent="0.2">
      <c r="A35235" s="4"/>
    </row>
    <row r="35236" spans="1:1" x14ac:dyDescent="0.2">
      <c r="A35236" s="4"/>
    </row>
    <row r="35237" spans="1:1" x14ac:dyDescent="0.2">
      <c r="A35237" s="4"/>
    </row>
    <row r="35238" spans="1:1" x14ac:dyDescent="0.2">
      <c r="A35238" s="4"/>
    </row>
    <row r="35239" spans="1:1" x14ac:dyDescent="0.2">
      <c r="A35239" s="4"/>
    </row>
    <row r="35240" spans="1:1" x14ac:dyDescent="0.2">
      <c r="A35240" s="4"/>
    </row>
    <row r="35241" spans="1:1" x14ac:dyDescent="0.2">
      <c r="A35241" s="4"/>
    </row>
    <row r="35242" spans="1:1" x14ac:dyDescent="0.2">
      <c r="A35242" s="4"/>
    </row>
    <row r="35243" spans="1:1" x14ac:dyDescent="0.2">
      <c r="A35243" s="4"/>
    </row>
    <row r="35244" spans="1:1" x14ac:dyDescent="0.2">
      <c r="A35244" s="4"/>
    </row>
    <row r="35245" spans="1:1" x14ac:dyDescent="0.2">
      <c r="A35245" s="4"/>
    </row>
    <row r="35246" spans="1:1" x14ac:dyDescent="0.2">
      <c r="A35246" s="4"/>
    </row>
    <row r="35247" spans="1:1" x14ac:dyDescent="0.2">
      <c r="A35247" s="4"/>
    </row>
    <row r="35248" spans="1:1" x14ac:dyDescent="0.2">
      <c r="A35248" s="4"/>
    </row>
    <row r="35249" spans="1:1" x14ac:dyDescent="0.2">
      <c r="A35249" s="4"/>
    </row>
    <row r="35250" spans="1:1" x14ac:dyDescent="0.2">
      <c r="A35250" s="4"/>
    </row>
    <row r="35251" spans="1:1" x14ac:dyDescent="0.2">
      <c r="A35251" s="4"/>
    </row>
    <row r="35252" spans="1:1" x14ac:dyDescent="0.2">
      <c r="A35252" s="4"/>
    </row>
    <row r="35253" spans="1:1" x14ac:dyDescent="0.2">
      <c r="A35253" s="4"/>
    </row>
    <row r="35254" spans="1:1" x14ac:dyDescent="0.2">
      <c r="A35254" s="4"/>
    </row>
    <row r="35255" spans="1:1" x14ac:dyDescent="0.2">
      <c r="A35255" s="4"/>
    </row>
    <row r="35256" spans="1:1" x14ac:dyDescent="0.2">
      <c r="A35256" s="4"/>
    </row>
    <row r="35257" spans="1:1" x14ac:dyDescent="0.2">
      <c r="A35257" s="4"/>
    </row>
    <row r="35258" spans="1:1" x14ac:dyDescent="0.2">
      <c r="A35258" s="4"/>
    </row>
    <row r="35259" spans="1:1" x14ac:dyDescent="0.2">
      <c r="A35259" s="4"/>
    </row>
    <row r="35260" spans="1:1" x14ac:dyDescent="0.2">
      <c r="A35260" s="4"/>
    </row>
    <row r="35261" spans="1:1" x14ac:dyDescent="0.2">
      <c r="A35261" s="4"/>
    </row>
    <row r="35262" spans="1:1" x14ac:dyDescent="0.2">
      <c r="A35262" s="4"/>
    </row>
    <row r="35263" spans="1:1" x14ac:dyDescent="0.2">
      <c r="A35263" s="4"/>
    </row>
    <row r="35264" spans="1:1" x14ac:dyDescent="0.2">
      <c r="A35264" s="4"/>
    </row>
    <row r="35265" spans="1:1" x14ac:dyDescent="0.2">
      <c r="A35265" s="4"/>
    </row>
    <row r="35266" spans="1:1" x14ac:dyDescent="0.2">
      <c r="A35266" s="4"/>
    </row>
    <row r="35267" spans="1:1" x14ac:dyDescent="0.2">
      <c r="A35267" s="4"/>
    </row>
    <row r="35268" spans="1:1" x14ac:dyDescent="0.2">
      <c r="A35268" s="4"/>
    </row>
    <row r="35269" spans="1:1" x14ac:dyDescent="0.2">
      <c r="A35269" s="4"/>
    </row>
    <row r="35270" spans="1:1" x14ac:dyDescent="0.2">
      <c r="A35270" s="4"/>
    </row>
    <row r="35271" spans="1:1" x14ac:dyDescent="0.2">
      <c r="A35271" s="4"/>
    </row>
    <row r="35272" spans="1:1" x14ac:dyDescent="0.2">
      <c r="A35272" s="4"/>
    </row>
    <row r="35273" spans="1:1" x14ac:dyDescent="0.2">
      <c r="A35273" s="4"/>
    </row>
    <row r="35274" spans="1:1" x14ac:dyDescent="0.2">
      <c r="A35274" s="4"/>
    </row>
    <row r="35275" spans="1:1" x14ac:dyDescent="0.2">
      <c r="A35275" s="4"/>
    </row>
    <row r="35276" spans="1:1" x14ac:dyDescent="0.2">
      <c r="A35276" s="4"/>
    </row>
    <row r="35277" spans="1:1" x14ac:dyDescent="0.2">
      <c r="A35277" s="4"/>
    </row>
    <row r="35278" spans="1:1" x14ac:dyDescent="0.2">
      <c r="A35278" s="4"/>
    </row>
    <row r="35279" spans="1:1" x14ac:dyDescent="0.2">
      <c r="A35279" s="4"/>
    </row>
    <row r="35280" spans="1:1" x14ac:dyDescent="0.2">
      <c r="A35280" s="4"/>
    </row>
    <row r="35281" spans="1:1" x14ac:dyDescent="0.2">
      <c r="A35281" s="4"/>
    </row>
    <row r="35282" spans="1:1" x14ac:dyDescent="0.2">
      <c r="A35282" s="4"/>
    </row>
    <row r="35283" spans="1:1" x14ac:dyDescent="0.2">
      <c r="A35283" s="4"/>
    </row>
    <row r="35284" spans="1:1" x14ac:dyDescent="0.2">
      <c r="A35284" s="4"/>
    </row>
    <row r="35285" spans="1:1" x14ac:dyDescent="0.2">
      <c r="A35285" s="4"/>
    </row>
    <row r="35286" spans="1:1" x14ac:dyDescent="0.2">
      <c r="A35286" s="4"/>
    </row>
    <row r="35287" spans="1:1" x14ac:dyDescent="0.2">
      <c r="A35287" s="4"/>
    </row>
    <row r="35288" spans="1:1" x14ac:dyDescent="0.2">
      <c r="A35288" s="4"/>
    </row>
    <row r="35289" spans="1:1" x14ac:dyDescent="0.2">
      <c r="A35289" s="4"/>
    </row>
    <row r="35290" spans="1:1" x14ac:dyDescent="0.2">
      <c r="A35290" s="4"/>
    </row>
    <row r="35291" spans="1:1" x14ac:dyDescent="0.2">
      <c r="A35291" s="4"/>
    </row>
    <row r="35292" spans="1:1" x14ac:dyDescent="0.2">
      <c r="A35292" s="4"/>
    </row>
    <row r="35293" spans="1:1" x14ac:dyDescent="0.2">
      <c r="A35293" s="4"/>
    </row>
    <row r="35294" spans="1:1" x14ac:dyDescent="0.2">
      <c r="A35294" s="4"/>
    </row>
    <row r="35295" spans="1:1" x14ac:dyDescent="0.2">
      <c r="A35295" s="4"/>
    </row>
    <row r="35296" spans="1:1" x14ac:dyDescent="0.2">
      <c r="A35296" s="4"/>
    </row>
    <row r="35297" spans="1:1" x14ac:dyDescent="0.2">
      <c r="A35297" s="4"/>
    </row>
    <row r="35298" spans="1:1" x14ac:dyDescent="0.2">
      <c r="A35298" s="4"/>
    </row>
    <row r="35299" spans="1:1" x14ac:dyDescent="0.2">
      <c r="A35299" s="4"/>
    </row>
    <row r="35300" spans="1:1" x14ac:dyDescent="0.2">
      <c r="A35300" s="4"/>
    </row>
    <row r="35301" spans="1:1" x14ac:dyDescent="0.2">
      <c r="A35301" s="4"/>
    </row>
    <row r="35302" spans="1:1" x14ac:dyDescent="0.2">
      <c r="A35302" s="4"/>
    </row>
    <row r="35303" spans="1:1" x14ac:dyDescent="0.2">
      <c r="A35303" s="4"/>
    </row>
    <row r="35304" spans="1:1" x14ac:dyDescent="0.2">
      <c r="A35304" s="4"/>
    </row>
    <row r="35305" spans="1:1" x14ac:dyDescent="0.2">
      <c r="A35305" s="4"/>
    </row>
    <row r="35306" spans="1:1" x14ac:dyDescent="0.2">
      <c r="A35306" s="4"/>
    </row>
    <row r="35307" spans="1:1" x14ac:dyDescent="0.2">
      <c r="A35307" s="4"/>
    </row>
    <row r="35308" spans="1:1" x14ac:dyDescent="0.2">
      <c r="A35308" s="4"/>
    </row>
    <row r="35309" spans="1:1" x14ac:dyDescent="0.2">
      <c r="A35309" s="4"/>
    </row>
    <row r="35310" spans="1:1" x14ac:dyDescent="0.2">
      <c r="A35310" s="4"/>
    </row>
    <row r="35311" spans="1:1" x14ac:dyDescent="0.2">
      <c r="A35311" s="4"/>
    </row>
    <row r="35312" spans="1:1" x14ac:dyDescent="0.2">
      <c r="A35312" s="4"/>
    </row>
    <row r="35313" spans="1:1" x14ac:dyDescent="0.2">
      <c r="A35313" s="4"/>
    </row>
    <row r="35314" spans="1:1" x14ac:dyDescent="0.2">
      <c r="A35314" s="4"/>
    </row>
    <row r="35315" spans="1:1" x14ac:dyDescent="0.2">
      <c r="A35315" s="4"/>
    </row>
    <row r="35316" spans="1:1" x14ac:dyDescent="0.2">
      <c r="A35316" s="4"/>
    </row>
    <row r="35317" spans="1:1" x14ac:dyDescent="0.2">
      <c r="A35317" s="4"/>
    </row>
    <row r="35318" spans="1:1" x14ac:dyDescent="0.2">
      <c r="A35318" s="4"/>
    </row>
    <row r="35319" spans="1:1" x14ac:dyDescent="0.2">
      <c r="A35319" s="4"/>
    </row>
    <row r="35320" spans="1:1" x14ac:dyDescent="0.2">
      <c r="A35320" s="4"/>
    </row>
    <row r="35321" spans="1:1" x14ac:dyDescent="0.2">
      <c r="A35321" s="4"/>
    </row>
    <row r="35322" spans="1:1" x14ac:dyDescent="0.2">
      <c r="A35322" s="4"/>
    </row>
    <row r="35323" spans="1:1" x14ac:dyDescent="0.2">
      <c r="A35323" s="4"/>
    </row>
    <row r="35324" spans="1:1" x14ac:dyDescent="0.2">
      <c r="A35324" s="4"/>
    </row>
    <row r="35325" spans="1:1" x14ac:dyDescent="0.2">
      <c r="A35325" s="4"/>
    </row>
    <row r="35326" spans="1:1" x14ac:dyDescent="0.2">
      <c r="A35326" s="4"/>
    </row>
    <row r="35327" spans="1:1" x14ac:dyDescent="0.2">
      <c r="A35327" s="4"/>
    </row>
    <row r="35328" spans="1:1" x14ac:dyDescent="0.2">
      <c r="A35328" s="4"/>
    </row>
    <row r="35329" spans="1:1" x14ac:dyDescent="0.2">
      <c r="A35329" s="4"/>
    </row>
    <row r="35330" spans="1:1" x14ac:dyDescent="0.2">
      <c r="A35330" s="4"/>
    </row>
    <row r="35331" spans="1:1" x14ac:dyDescent="0.2">
      <c r="A35331" s="4"/>
    </row>
    <row r="35332" spans="1:1" x14ac:dyDescent="0.2">
      <c r="A35332" s="4"/>
    </row>
    <row r="35333" spans="1:1" x14ac:dyDescent="0.2">
      <c r="A35333" s="4"/>
    </row>
    <row r="35334" spans="1:1" x14ac:dyDescent="0.2">
      <c r="A35334" s="4"/>
    </row>
    <row r="35335" spans="1:1" x14ac:dyDescent="0.2">
      <c r="A35335" s="4"/>
    </row>
    <row r="35336" spans="1:1" x14ac:dyDescent="0.2">
      <c r="A35336" s="4"/>
    </row>
    <row r="35337" spans="1:1" x14ac:dyDescent="0.2">
      <c r="A35337" s="4"/>
    </row>
    <row r="35338" spans="1:1" x14ac:dyDescent="0.2">
      <c r="A35338" s="4"/>
    </row>
    <row r="35339" spans="1:1" x14ac:dyDescent="0.2">
      <c r="A35339" s="4"/>
    </row>
    <row r="35340" spans="1:1" x14ac:dyDescent="0.2">
      <c r="A35340" s="4"/>
    </row>
    <row r="35341" spans="1:1" x14ac:dyDescent="0.2">
      <c r="A35341" s="4"/>
    </row>
    <row r="35342" spans="1:1" x14ac:dyDescent="0.2">
      <c r="A35342" s="4"/>
    </row>
    <row r="35343" spans="1:1" x14ac:dyDescent="0.2">
      <c r="A35343" s="4"/>
    </row>
    <row r="35344" spans="1:1" x14ac:dyDescent="0.2">
      <c r="A35344" s="4"/>
    </row>
    <row r="35345" spans="1:1" x14ac:dyDescent="0.2">
      <c r="A35345" s="4"/>
    </row>
    <row r="35346" spans="1:1" x14ac:dyDescent="0.2">
      <c r="A35346" s="4"/>
    </row>
    <row r="35347" spans="1:1" x14ac:dyDescent="0.2">
      <c r="A35347" s="4"/>
    </row>
    <row r="35348" spans="1:1" x14ac:dyDescent="0.2">
      <c r="A35348" s="4"/>
    </row>
    <row r="35349" spans="1:1" x14ac:dyDescent="0.2">
      <c r="A35349" s="4"/>
    </row>
    <row r="35350" spans="1:1" x14ac:dyDescent="0.2">
      <c r="A35350" s="4"/>
    </row>
    <row r="35351" spans="1:1" x14ac:dyDescent="0.2">
      <c r="A35351" s="4"/>
    </row>
    <row r="35352" spans="1:1" x14ac:dyDescent="0.2">
      <c r="A35352" s="4"/>
    </row>
    <row r="35353" spans="1:1" x14ac:dyDescent="0.2">
      <c r="A35353" s="4"/>
    </row>
    <row r="35354" spans="1:1" x14ac:dyDescent="0.2">
      <c r="A35354" s="4"/>
    </row>
    <row r="35355" spans="1:1" x14ac:dyDescent="0.2">
      <c r="A35355" s="4"/>
    </row>
    <row r="35356" spans="1:1" x14ac:dyDescent="0.2">
      <c r="A35356" s="4"/>
    </row>
    <row r="35357" spans="1:1" x14ac:dyDescent="0.2">
      <c r="A35357" s="4"/>
    </row>
    <row r="35358" spans="1:1" x14ac:dyDescent="0.2">
      <c r="A35358" s="4"/>
    </row>
    <row r="35359" spans="1:1" x14ac:dyDescent="0.2">
      <c r="A35359" s="4"/>
    </row>
    <row r="35360" spans="1:1" x14ac:dyDescent="0.2">
      <c r="A35360" s="4"/>
    </row>
    <row r="35361" spans="1:1" x14ac:dyDescent="0.2">
      <c r="A35361" s="4"/>
    </row>
    <row r="35362" spans="1:1" x14ac:dyDescent="0.2">
      <c r="A35362" s="4"/>
    </row>
    <row r="35363" spans="1:1" x14ac:dyDescent="0.2">
      <c r="A35363" s="4"/>
    </row>
    <row r="35364" spans="1:1" x14ac:dyDescent="0.2">
      <c r="A35364" s="4"/>
    </row>
    <row r="35365" spans="1:1" x14ac:dyDescent="0.2">
      <c r="A35365" s="4"/>
    </row>
    <row r="35366" spans="1:1" x14ac:dyDescent="0.2">
      <c r="A35366" s="4"/>
    </row>
    <row r="35367" spans="1:1" x14ac:dyDescent="0.2">
      <c r="A35367" s="4"/>
    </row>
    <row r="35368" spans="1:1" x14ac:dyDescent="0.2">
      <c r="A35368" s="4"/>
    </row>
    <row r="35369" spans="1:1" x14ac:dyDescent="0.2">
      <c r="A35369" s="4"/>
    </row>
    <row r="35370" spans="1:1" x14ac:dyDescent="0.2">
      <c r="A35370" s="4"/>
    </row>
    <row r="35371" spans="1:1" x14ac:dyDescent="0.2">
      <c r="A35371" s="4"/>
    </row>
    <row r="35372" spans="1:1" x14ac:dyDescent="0.2">
      <c r="A35372" s="4"/>
    </row>
    <row r="35373" spans="1:1" x14ac:dyDescent="0.2">
      <c r="A35373" s="4"/>
    </row>
    <row r="35374" spans="1:1" x14ac:dyDescent="0.2">
      <c r="A35374" s="4"/>
    </row>
    <row r="35375" spans="1:1" x14ac:dyDescent="0.2">
      <c r="A35375" s="4"/>
    </row>
    <row r="35376" spans="1:1" x14ac:dyDescent="0.2">
      <c r="A35376" s="4"/>
    </row>
    <row r="35377" spans="1:1" x14ac:dyDescent="0.2">
      <c r="A35377" s="4"/>
    </row>
    <row r="35378" spans="1:1" x14ac:dyDescent="0.2">
      <c r="A35378" s="4"/>
    </row>
    <row r="35379" spans="1:1" x14ac:dyDescent="0.2">
      <c r="A35379" s="4"/>
    </row>
    <row r="35380" spans="1:1" x14ac:dyDescent="0.2">
      <c r="A35380" s="4"/>
    </row>
    <row r="35381" spans="1:1" x14ac:dyDescent="0.2">
      <c r="A35381" s="4"/>
    </row>
    <row r="35382" spans="1:1" x14ac:dyDescent="0.2">
      <c r="A35382" s="4"/>
    </row>
    <row r="35383" spans="1:1" x14ac:dyDescent="0.2">
      <c r="A35383" s="4"/>
    </row>
    <row r="35384" spans="1:1" x14ac:dyDescent="0.2">
      <c r="A35384" s="4"/>
    </row>
    <row r="35385" spans="1:1" x14ac:dyDescent="0.2">
      <c r="A35385" s="4"/>
    </row>
    <row r="35386" spans="1:1" x14ac:dyDescent="0.2">
      <c r="A35386" s="4"/>
    </row>
    <row r="35387" spans="1:1" x14ac:dyDescent="0.2">
      <c r="A35387" s="4"/>
    </row>
    <row r="35388" spans="1:1" x14ac:dyDescent="0.2">
      <c r="A35388" s="4"/>
    </row>
    <row r="35389" spans="1:1" x14ac:dyDescent="0.2">
      <c r="A35389" s="4"/>
    </row>
    <row r="35390" spans="1:1" x14ac:dyDescent="0.2">
      <c r="A35390" s="4"/>
    </row>
    <row r="35391" spans="1:1" x14ac:dyDescent="0.2">
      <c r="A35391" s="4"/>
    </row>
    <row r="35392" spans="1:1" x14ac:dyDescent="0.2">
      <c r="A35392" s="4"/>
    </row>
    <row r="35393" spans="1:1" x14ac:dyDescent="0.2">
      <c r="A35393" s="4"/>
    </row>
    <row r="35394" spans="1:1" x14ac:dyDescent="0.2">
      <c r="A35394" s="4"/>
    </row>
    <row r="35395" spans="1:1" x14ac:dyDescent="0.2">
      <c r="A35395" s="4"/>
    </row>
    <row r="35396" spans="1:1" x14ac:dyDescent="0.2">
      <c r="A35396" s="4"/>
    </row>
    <row r="35397" spans="1:1" x14ac:dyDescent="0.2">
      <c r="A35397" s="4"/>
    </row>
    <row r="35398" spans="1:1" x14ac:dyDescent="0.2">
      <c r="A35398" s="4"/>
    </row>
    <row r="35399" spans="1:1" x14ac:dyDescent="0.2">
      <c r="A35399" s="4"/>
    </row>
    <row r="35400" spans="1:1" x14ac:dyDescent="0.2">
      <c r="A35400" s="4"/>
    </row>
    <row r="35401" spans="1:1" x14ac:dyDescent="0.2">
      <c r="A35401" s="4"/>
    </row>
    <row r="35402" spans="1:1" x14ac:dyDescent="0.2">
      <c r="A35402" s="4"/>
    </row>
    <row r="35403" spans="1:1" x14ac:dyDescent="0.2">
      <c r="A35403" s="4"/>
    </row>
    <row r="35404" spans="1:1" x14ac:dyDescent="0.2">
      <c r="A35404" s="4"/>
    </row>
    <row r="35405" spans="1:1" x14ac:dyDescent="0.2">
      <c r="A35405" s="4"/>
    </row>
    <row r="35406" spans="1:1" x14ac:dyDescent="0.2">
      <c r="A35406" s="4"/>
    </row>
    <row r="35407" spans="1:1" x14ac:dyDescent="0.2">
      <c r="A35407" s="4"/>
    </row>
    <row r="35408" spans="1:1" x14ac:dyDescent="0.2">
      <c r="A35408" s="4"/>
    </row>
    <row r="35409" spans="1:1" x14ac:dyDescent="0.2">
      <c r="A35409" s="4"/>
    </row>
    <row r="35410" spans="1:1" x14ac:dyDescent="0.2">
      <c r="A35410" s="4"/>
    </row>
    <row r="35411" spans="1:1" x14ac:dyDescent="0.2">
      <c r="A35411" s="4"/>
    </row>
    <row r="35412" spans="1:1" x14ac:dyDescent="0.2">
      <c r="A35412" s="4"/>
    </row>
    <row r="35413" spans="1:1" x14ac:dyDescent="0.2">
      <c r="A35413" s="4"/>
    </row>
    <row r="35414" spans="1:1" x14ac:dyDescent="0.2">
      <c r="A35414" s="4"/>
    </row>
    <row r="35415" spans="1:1" x14ac:dyDescent="0.2">
      <c r="A35415" s="4"/>
    </row>
    <row r="35416" spans="1:1" x14ac:dyDescent="0.2">
      <c r="A35416" s="4"/>
    </row>
    <row r="35417" spans="1:1" x14ac:dyDescent="0.2">
      <c r="A35417" s="4"/>
    </row>
    <row r="35418" spans="1:1" x14ac:dyDescent="0.2">
      <c r="A35418" s="4"/>
    </row>
    <row r="35419" spans="1:1" x14ac:dyDescent="0.2">
      <c r="A35419" s="4"/>
    </row>
    <row r="35420" spans="1:1" x14ac:dyDescent="0.2">
      <c r="A35420" s="4"/>
    </row>
    <row r="35421" spans="1:1" x14ac:dyDescent="0.2">
      <c r="A35421" s="4"/>
    </row>
    <row r="35422" spans="1:1" x14ac:dyDescent="0.2">
      <c r="A35422" s="4"/>
    </row>
    <row r="35423" spans="1:1" x14ac:dyDescent="0.2">
      <c r="A35423" s="4"/>
    </row>
    <row r="35424" spans="1:1" x14ac:dyDescent="0.2">
      <c r="A35424" s="4"/>
    </row>
    <row r="35425" spans="1:1" x14ac:dyDescent="0.2">
      <c r="A35425" s="4"/>
    </row>
    <row r="35426" spans="1:1" x14ac:dyDescent="0.2">
      <c r="A35426" s="4"/>
    </row>
    <row r="35427" spans="1:1" x14ac:dyDescent="0.2">
      <c r="A35427" s="4"/>
    </row>
    <row r="35428" spans="1:1" x14ac:dyDescent="0.2">
      <c r="A35428" s="4"/>
    </row>
    <row r="35429" spans="1:1" x14ac:dyDescent="0.2">
      <c r="A35429" s="4"/>
    </row>
    <row r="35430" spans="1:1" x14ac:dyDescent="0.2">
      <c r="A35430" s="4"/>
    </row>
    <row r="35431" spans="1:1" x14ac:dyDescent="0.2">
      <c r="A35431" s="4"/>
    </row>
    <row r="35432" spans="1:1" x14ac:dyDescent="0.2">
      <c r="A35432" s="4"/>
    </row>
    <row r="35433" spans="1:1" x14ac:dyDescent="0.2">
      <c r="A35433" s="4"/>
    </row>
    <row r="35434" spans="1:1" x14ac:dyDescent="0.2">
      <c r="A35434" s="4"/>
    </row>
    <row r="35435" spans="1:1" x14ac:dyDescent="0.2">
      <c r="A35435" s="4"/>
    </row>
    <row r="35436" spans="1:1" x14ac:dyDescent="0.2">
      <c r="A35436" s="4"/>
    </row>
    <row r="35437" spans="1:1" x14ac:dyDescent="0.2">
      <c r="A35437" s="4"/>
    </row>
    <row r="35438" spans="1:1" x14ac:dyDescent="0.2">
      <c r="A35438" s="4"/>
    </row>
    <row r="35439" spans="1:1" x14ac:dyDescent="0.2">
      <c r="A35439" s="4"/>
    </row>
    <row r="35440" spans="1:1" x14ac:dyDescent="0.2">
      <c r="A35440" s="4"/>
    </row>
    <row r="35441" spans="1:1" x14ac:dyDescent="0.2">
      <c r="A35441" s="4"/>
    </row>
    <row r="35442" spans="1:1" x14ac:dyDescent="0.2">
      <c r="A35442" s="4"/>
    </row>
    <row r="35443" spans="1:1" x14ac:dyDescent="0.2">
      <c r="A35443" s="4"/>
    </row>
    <row r="35444" spans="1:1" x14ac:dyDescent="0.2">
      <c r="A35444" s="4"/>
    </row>
    <row r="35445" spans="1:1" x14ac:dyDescent="0.2">
      <c r="A35445" s="4"/>
    </row>
    <row r="35446" spans="1:1" x14ac:dyDescent="0.2">
      <c r="A35446" s="4"/>
    </row>
    <row r="35447" spans="1:1" x14ac:dyDescent="0.2">
      <c r="A35447" s="4"/>
    </row>
    <row r="35448" spans="1:1" x14ac:dyDescent="0.2">
      <c r="A35448" s="4"/>
    </row>
    <row r="35449" spans="1:1" x14ac:dyDescent="0.2">
      <c r="A35449" s="4"/>
    </row>
    <row r="35450" spans="1:1" x14ac:dyDescent="0.2">
      <c r="A35450" s="4"/>
    </row>
    <row r="35451" spans="1:1" x14ac:dyDescent="0.2">
      <c r="A35451" s="4"/>
    </row>
    <row r="35452" spans="1:1" x14ac:dyDescent="0.2">
      <c r="A35452" s="4"/>
    </row>
    <row r="35453" spans="1:1" x14ac:dyDescent="0.2">
      <c r="A35453" s="4"/>
    </row>
    <row r="35454" spans="1:1" x14ac:dyDescent="0.2">
      <c r="A35454" s="4"/>
    </row>
    <row r="35455" spans="1:1" x14ac:dyDescent="0.2">
      <c r="A35455" s="4"/>
    </row>
    <row r="35456" spans="1:1" x14ac:dyDescent="0.2">
      <c r="A35456" s="4"/>
    </row>
    <row r="35457" spans="1:1" x14ac:dyDescent="0.2">
      <c r="A35457" s="4"/>
    </row>
    <row r="35458" spans="1:1" x14ac:dyDescent="0.2">
      <c r="A35458" s="4"/>
    </row>
    <row r="35459" spans="1:1" x14ac:dyDescent="0.2">
      <c r="A35459" s="4"/>
    </row>
    <row r="35460" spans="1:1" x14ac:dyDescent="0.2">
      <c r="A35460" s="4"/>
    </row>
    <row r="35461" spans="1:1" x14ac:dyDescent="0.2">
      <c r="A35461" s="4"/>
    </row>
    <row r="35462" spans="1:1" x14ac:dyDescent="0.2">
      <c r="A35462" s="4"/>
    </row>
    <row r="35463" spans="1:1" x14ac:dyDescent="0.2">
      <c r="A35463" s="4"/>
    </row>
    <row r="35464" spans="1:1" x14ac:dyDescent="0.2">
      <c r="A35464" s="4"/>
    </row>
    <row r="35465" spans="1:1" x14ac:dyDescent="0.2">
      <c r="A35465" s="4"/>
    </row>
    <row r="35466" spans="1:1" x14ac:dyDescent="0.2">
      <c r="A35466" s="4"/>
    </row>
    <row r="35467" spans="1:1" x14ac:dyDescent="0.2">
      <c r="A35467" s="4"/>
    </row>
    <row r="35468" spans="1:1" x14ac:dyDescent="0.2">
      <c r="A35468" s="4"/>
    </row>
    <row r="35469" spans="1:1" x14ac:dyDescent="0.2">
      <c r="A35469" s="4"/>
    </row>
    <row r="35470" spans="1:1" x14ac:dyDescent="0.2">
      <c r="A35470" s="4"/>
    </row>
    <row r="35471" spans="1:1" x14ac:dyDescent="0.2">
      <c r="A35471" s="4"/>
    </row>
    <row r="35472" spans="1:1" x14ac:dyDescent="0.2">
      <c r="A35472" s="4"/>
    </row>
    <row r="35473" spans="1:1" x14ac:dyDescent="0.2">
      <c r="A35473" s="4"/>
    </row>
    <row r="35474" spans="1:1" x14ac:dyDescent="0.2">
      <c r="A35474" s="4"/>
    </row>
    <row r="35475" spans="1:1" x14ac:dyDescent="0.2">
      <c r="A35475" s="4"/>
    </row>
    <row r="35476" spans="1:1" x14ac:dyDescent="0.2">
      <c r="A35476" s="4"/>
    </row>
    <row r="35477" spans="1:1" x14ac:dyDescent="0.2">
      <c r="A35477" s="4"/>
    </row>
    <row r="35478" spans="1:1" x14ac:dyDescent="0.2">
      <c r="A35478" s="4"/>
    </row>
    <row r="35479" spans="1:1" x14ac:dyDescent="0.2">
      <c r="A35479" s="4"/>
    </row>
    <row r="35480" spans="1:1" x14ac:dyDescent="0.2">
      <c r="A35480" s="4"/>
    </row>
    <row r="35481" spans="1:1" x14ac:dyDescent="0.2">
      <c r="A35481" s="4"/>
    </row>
    <row r="35482" spans="1:1" x14ac:dyDescent="0.2">
      <c r="A35482" s="4"/>
    </row>
    <row r="35483" spans="1:1" x14ac:dyDescent="0.2">
      <c r="A35483" s="4"/>
    </row>
    <row r="35484" spans="1:1" x14ac:dyDescent="0.2">
      <c r="A35484" s="4"/>
    </row>
    <row r="35485" spans="1:1" x14ac:dyDescent="0.2">
      <c r="A35485" s="4"/>
    </row>
    <row r="35486" spans="1:1" x14ac:dyDescent="0.2">
      <c r="A35486" s="4"/>
    </row>
    <row r="35487" spans="1:1" x14ac:dyDescent="0.2">
      <c r="A35487" s="4"/>
    </row>
    <row r="35488" spans="1:1" x14ac:dyDescent="0.2">
      <c r="A35488" s="4"/>
    </row>
    <row r="35489" spans="1:1" x14ac:dyDescent="0.2">
      <c r="A35489" s="4"/>
    </row>
    <row r="35490" spans="1:1" x14ac:dyDescent="0.2">
      <c r="A35490" s="4"/>
    </row>
    <row r="35491" spans="1:1" x14ac:dyDescent="0.2">
      <c r="A35491" s="4"/>
    </row>
    <row r="35492" spans="1:1" x14ac:dyDescent="0.2">
      <c r="A35492" s="4"/>
    </row>
    <row r="35493" spans="1:1" x14ac:dyDescent="0.2">
      <c r="A35493" s="4"/>
    </row>
    <row r="35494" spans="1:1" x14ac:dyDescent="0.2">
      <c r="A35494" s="4"/>
    </row>
    <row r="35495" spans="1:1" x14ac:dyDescent="0.2">
      <c r="A35495" s="4"/>
    </row>
    <row r="35496" spans="1:1" x14ac:dyDescent="0.2">
      <c r="A35496" s="4"/>
    </row>
    <row r="35497" spans="1:1" x14ac:dyDescent="0.2">
      <c r="A35497" s="4"/>
    </row>
    <row r="35498" spans="1:1" x14ac:dyDescent="0.2">
      <c r="A35498" s="4"/>
    </row>
    <row r="35499" spans="1:1" x14ac:dyDescent="0.2">
      <c r="A35499" s="4"/>
    </row>
    <row r="35500" spans="1:1" x14ac:dyDescent="0.2">
      <c r="A35500" s="4"/>
    </row>
    <row r="35501" spans="1:1" x14ac:dyDescent="0.2">
      <c r="A35501" s="4"/>
    </row>
    <row r="35502" spans="1:1" x14ac:dyDescent="0.2">
      <c r="A35502" s="4"/>
    </row>
    <row r="35503" spans="1:1" x14ac:dyDescent="0.2">
      <c r="A35503" s="4"/>
    </row>
    <row r="35504" spans="1:1" x14ac:dyDescent="0.2">
      <c r="A35504" s="4"/>
    </row>
    <row r="35505" spans="1:1" x14ac:dyDescent="0.2">
      <c r="A35505" s="4"/>
    </row>
    <row r="35506" spans="1:1" x14ac:dyDescent="0.2">
      <c r="A35506" s="4"/>
    </row>
    <row r="35507" spans="1:1" x14ac:dyDescent="0.2">
      <c r="A35507" s="4"/>
    </row>
    <row r="35508" spans="1:1" x14ac:dyDescent="0.2">
      <c r="A35508" s="4"/>
    </row>
    <row r="35509" spans="1:1" x14ac:dyDescent="0.2">
      <c r="A35509" s="4"/>
    </row>
    <row r="35510" spans="1:1" x14ac:dyDescent="0.2">
      <c r="A35510" s="4"/>
    </row>
    <row r="35511" spans="1:1" x14ac:dyDescent="0.2">
      <c r="A35511" s="4"/>
    </row>
    <row r="35512" spans="1:1" x14ac:dyDescent="0.2">
      <c r="A35512" s="4"/>
    </row>
    <row r="35513" spans="1:1" x14ac:dyDescent="0.2">
      <c r="A35513" s="4"/>
    </row>
    <row r="35514" spans="1:1" x14ac:dyDescent="0.2">
      <c r="A35514" s="4"/>
    </row>
    <row r="35515" spans="1:1" x14ac:dyDescent="0.2">
      <c r="A35515" s="4"/>
    </row>
    <row r="35516" spans="1:1" x14ac:dyDescent="0.2">
      <c r="A35516" s="4"/>
    </row>
    <row r="35517" spans="1:1" x14ac:dyDescent="0.2">
      <c r="A35517" s="4"/>
    </row>
    <row r="35518" spans="1:1" x14ac:dyDescent="0.2">
      <c r="A35518" s="4"/>
    </row>
    <row r="35519" spans="1:1" x14ac:dyDescent="0.2">
      <c r="A35519" s="4"/>
    </row>
    <row r="35520" spans="1:1" x14ac:dyDescent="0.2">
      <c r="A35520" s="4"/>
    </row>
    <row r="35521" spans="1:1" x14ac:dyDescent="0.2">
      <c r="A35521" s="4"/>
    </row>
    <row r="35522" spans="1:1" x14ac:dyDescent="0.2">
      <c r="A35522" s="4"/>
    </row>
    <row r="35523" spans="1:1" x14ac:dyDescent="0.2">
      <c r="A35523" s="4"/>
    </row>
    <row r="35524" spans="1:1" x14ac:dyDescent="0.2">
      <c r="A35524" s="4"/>
    </row>
    <row r="35525" spans="1:1" x14ac:dyDescent="0.2">
      <c r="A35525" s="4"/>
    </row>
    <row r="35526" spans="1:1" x14ac:dyDescent="0.2">
      <c r="A35526" s="4"/>
    </row>
    <row r="35527" spans="1:1" x14ac:dyDescent="0.2">
      <c r="A35527" s="4"/>
    </row>
    <row r="35528" spans="1:1" x14ac:dyDescent="0.2">
      <c r="A35528" s="4"/>
    </row>
    <row r="35529" spans="1:1" x14ac:dyDescent="0.2">
      <c r="A35529" s="4"/>
    </row>
    <row r="35530" spans="1:1" x14ac:dyDescent="0.2">
      <c r="A35530" s="4"/>
    </row>
    <row r="35531" spans="1:1" x14ac:dyDescent="0.2">
      <c r="A35531" s="4"/>
    </row>
    <row r="35532" spans="1:1" x14ac:dyDescent="0.2">
      <c r="A35532" s="4"/>
    </row>
    <row r="35533" spans="1:1" x14ac:dyDescent="0.2">
      <c r="A35533" s="4"/>
    </row>
    <row r="35534" spans="1:1" x14ac:dyDescent="0.2">
      <c r="A35534" s="4"/>
    </row>
    <row r="35535" spans="1:1" x14ac:dyDescent="0.2">
      <c r="A35535" s="4"/>
    </row>
    <row r="35536" spans="1:1" x14ac:dyDescent="0.2">
      <c r="A35536" s="4"/>
    </row>
    <row r="35537" spans="1:1" x14ac:dyDescent="0.2">
      <c r="A35537" s="4"/>
    </row>
    <row r="35538" spans="1:1" x14ac:dyDescent="0.2">
      <c r="A35538" s="4"/>
    </row>
    <row r="35539" spans="1:1" x14ac:dyDescent="0.2">
      <c r="A35539" s="4"/>
    </row>
    <row r="35540" spans="1:1" x14ac:dyDescent="0.2">
      <c r="A35540" s="4"/>
    </row>
    <row r="35541" spans="1:1" x14ac:dyDescent="0.2">
      <c r="A35541" s="4"/>
    </row>
    <row r="35542" spans="1:1" x14ac:dyDescent="0.2">
      <c r="A35542" s="4"/>
    </row>
    <row r="35543" spans="1:1" x14ac:dyDescent="0.2">
      <c r="A35543" s="4"/>
    </row>
    <row r="35544" spans="1:1" x14ac:dyDescent="0.2">
      <c r="A35544" s="4"/>
    </row>
    <row r="35545" spans="1:1" x14ac:dyDescent="0.2">
      <c r="A35545" s="4"/>
    </row>
    <row r="35546" spans="1:1" x14ac:dyDescent="0.2">
      <c r="A35546" s="4"/>
    </row>
    <row r="35547" spans="1:1" x14ac:dyDescent="0.2">
      <c r="A35547" s="4"/>
    </row>
    <row r="35548" spans="1:1" x14ac:dyDescent="0.2">
      <c r="A35548" s="4"/>
    </row>
    <row r="35549" spans="1:1" x14ac:dyDescent="0.2">
      <c r="A35549" s="4"/>
    </row>
    <row r="35550" spans="1:1" x14ac:dyDescent="0.2">
      <c r="A35550" s="4"/>
    </row>
    <row r="35551" spans="1:1" x14ac:dyDescent="0.2">
      <c r="A35551" s="4"/>
    </row>
    <row r="35552" spans="1:1" x14ac:dyDescent="0.2">
      <c r="A35552" s="4"/>
    </row>
    <row r="35553" spans="1:1" x14ac:dyDescent="0.2">
      <c r="A35553" s="4"/>
    </row>
    <row r="35554" spans="1:1" x14ac:dyDescent="0.2">
      <c r="A35554" s="4"/>
    </row>
    <row r="35555" spans="1:1" x14ac:dyDescent="0.2">
      <c r="A35555" s="4"/>
    </row>
    <row r="35556" spans="1:1" x14ac:dyDescent="0.2">
      <c r="A35556" s="4"/>
    </row>
    <row r="35557" spans="1:1" x14ac:dyDescent="0.2">
      <c r="A35557" s="4"/>
    </row>
    <row r="35558" spans="1:1" x14ac:dyDescent="0.2">
      <c r="A35558" s="4"/>
    </row>
    <row r="35559" spans="1:1" x14ac:dyDescent="0.2">
      <c r="A35559" s="4"/>
    </row>
    <row r="35560" spans="1:1" x14ac:dyDescent="0.2">
      <c r="A35560" s="4"/>
    </row>
    <row r="35561" spans="1:1" x14ac:dyDescent="0.2">
      <c r="A35561" s="4"/>
    </row>
    <row r="35562" spans="1:1" x14ac:dyDescent="0.2">
      <c r="A35562" s="4"/>
    </row>
    <row r="35563" spans="1:1" x14ac:dyDescent="0.2">
      <c r="A35563" s="4"/>
    </row>
    <row r="35564" spans="1:1" x14ac:dyDescent="0.2">
      <c r="A35564" s="4"/>
    </row>
    <row r="35565" spans="1:1" x14ac:dyDescent="0.2">
      <c r="A35565" s="4"/>
    </row>
    <row r="35566" spans="1:1" x14ac:dyDescent="0.2">
      <c r="A35566" s="4"/>
    </row>
    <row r="35567" spans="1:1" x14ac:dyDescent="0.2">
      <c r="A35567" s="4"/>
    </row>
    <row r="35568" spans="1:1" x14ac:dyDescent="0.2">
      <c r="A35568" s="4"/>
    </row>
    <row r="35569" spans="1:1" x14ac:dyDescent="0.2">
      <c r="A35569" s="4"/>
    </row>
    <row r="35570" spans="1:1" x14ac:dyDescent="0.2">
      <c r="A35570" s="4"/>
    </row>
    <row r="35571" spans="1:1" x14ac:dyDescent="0.2">
      <c r="A35571" s="4"/>
    </row>
    <row r="35572" spans="1:1" x14ac:dyDescent="0.2">
      <c r="A35572" s="4"/>
    </row>
    <row r="35573" spans="1:1" x14ac:dyDescent="0.2">
      <c r="A35573" s="4"/>
    </row>
    <row r="35574" spans="1:1" x14ac:dyDescent="0.2">
      <c r="A35574" s="4"/>
    </row>
    <row r="35575" spans="1:1" x14ac:dyDescent="0.2">
      <c r="A35575" s="4"/>
    </row>
    <row r="35576" spans="1:1" x14ac:dyDescent="0.2">
      <c r="A35576" s="4"/>
    </row>
    <row r="35577" spans="1:1" x14ac:dyDescent="0.2">
      <c r="A35577" s="4"/>
    </row>
    <row r="35578" spans="1:1" x14ac:dyDescent="0.2">
      <c r="A35578" s="4"/>
    </row>
    <row r="35579" spans="1:1" x14ac:dyDescent="0.2">
      <c r="A35579" s="4"/>
    </row>
    <row r="35580" spans="1:1" x14ac:dyDescent="0.2">
      <c r="A35580" s="4"/>
    </row>
    <row r="35581" spans="1:1" x14ac:dyDescent="0.2">
      <c r="A35581" s="4"/>
    </row>
    <row r="35582" spans="1:1" x14ac:dyDescent="0.2">
      <c r="A35582" s="4"/>
    </row>
    <row r="35583" spans="1:1" x14ac:dyDescent="0.2">
      <c r="A35583" s="4"/>
    </row>
    <row r="35584" spans="1:1" x14ac:dyDescent="0.2">
      <c r="A35584" s="4"/>
    </row>
    <row r="35585" spans="1:1" x14ac:dyDescent="0.2">
      <c r="A35585" s="4"/>
    </row>
    <row r="35586" spans="1:1" x14ac:dyDescent="0.2">
      <c r="A35586" s="4"/>
    </row>
    <row r="35587" spans="1:1" x14ac:dyDescent="0.2">
      <c r="A35587" s="4"/>
    </row>
    <row r="35588" spans="1:1" x14ac:dyDescent="0.2">
      <c r="A35588" s="4"/>
    </row>
    <row r="35589" spans="1:1" x14ac:dyDescent="0.2">
      <c r="A35589" s="4"/>
    </row>
    <row r="35590" spans="1:1" x14ac:dyDescent="0.2">
      <c r="A35590" s="4"/>
    </row>
    <row r="35591" spans="1:1" x14ac:dyDescent="0.2">
      <c r="A35591" s="4"/>
    </row>
    <row r="35592" spans="1:1" x14ac:dyDescent="0.2">
      <c r="A35592" s="4"/>
    </row>
    <row r="35593" spans="1:1" x14ac:dyDescent="0.2">
      <c r="A35593" s="4"/>
    </row>
    <row r="35594" spans="1:1" x14ac:dyDescent="0.2">
      <c r="A35594" s="4"/>
    </row>
    <row r="35595" spans="1:1" x14ac:dyDescent="0.2">
      <c r="A35595" s="4"/>
    </row>
    <row r="35596" spans="1:1" x14ac:dyDescent="0.2">
      <c r="A35596" s="4"/>
    </row>
    <row r="35597" spans="1:1" x14ac:dyDescent="0.2">
      <c r="A35597" s="4"/>
    </row>
    <row r="35598" spans="1:1" x14ac:dyDescent="0.2">
      <c r="A35598" s="4"/>
    </row>
    <row r="35599" spans="1:1" x14ac:dyDescent="0.2">
      <c r="A35599" s="4"/>
    </row>
    <row r="35600" spans="1:1" x14ac:dyDescent="0.2">
      <c r="A35600" s="4"/>
    </row>
    <row r="35601" spans="1:1" x14ac:dyDescent="0.2">
      <c r="A35601" s="4"/>
    </row>
    <row r="35602" spans="1:1" x14ac:dyDescent="0.2">
      <c r="A35602" s="4"/>
    </row>
    <row r="35603" spans="1:1" x14ac:dyDescent="0.2">
      <c r="A35603" s="4"/>
    </row>
    <row r="35604" spans="1:1" x14ac:dyDescent="0.2">
      <c r="A35604" s="4"/>
    </row>
    <row r="35605" spans="1:1" x14ac:dyDescent="0.2">
      <c r="A35605" s="4"/>
    </row>
    <row r="35606" spans="1:1" x14ac:dyDescent="0.2">
      <c r="A35606" s="4"/>
    </row>
    <row r="35607" spans="1:1" x14ac:dyDescent="0.2">
      <c r="A35607" s="4"/>
    </row>
    <row r="35608" spans="1:1" x14ac:dyDescent="0.2">
      <c r="A35608" s="4"/>
    </row>
    <row r="35609" spans="1:1" x14ac:dyDescent="0.2">
      <c r="A35609" s="4"/>
    </row>
    <row r="35610" spans="1:1" x14ac:dyDescent="0.2">
      <c r="A35610" s="4"/>
    </row>
    <row r="35611" spans="1:1" x14ac:dyDescent="0.2">
      <c r="A35611" s="4"/>
    </row>
    <row r="35612" spans="1:1" x14ac:dyDescent="0.2">
      <c r="A35612" s="4"/>
    </row>
    <row r="35613" spans="1:1" x14ac:dyDescent="0.2">
      <c r="A35613" s="4"/>
    </row>
    <row r="35614" spans="1:1" x14ac:dyDescent="0.2">
      <c r="A35614" s="4"/>
    </row>
    <row r="35615" spans="1:1" x14ac:dyDescent="0.2">
      <c r="A35615" s="4"/>
    </row>
    <row r="35616" spans="1:1" x14ac:dyDescent="0.2">
      <c r="A35616" s="4"/>
    </row>
    <row r="35617" spans="1:1" x14ac:dyDescent="0.2">
      <c r="A35617" s="4"/>
    </row>
    <row r="35618" spans="1:1" x14ac:dyDescent="0.2">
      <c r="A35618" s="4"/>
    </row>
    <row r="35619" spans="1:1" x14ac:dyDescent="0.2">
      <c r="A35619" s="4"/>
    </row>
    <row r="35620" spans="1:1" x14ac:dyDescent="0.2">
      <c r="A35620" s="4"/>
    </row>
    <row r="35621" spans="1:1" x14ac:dyDescent="0.2">
      <c r="A35621" s="4"/>
    </row>
    <row r="35622" spans="1:1" x14ac:dyDescent="0.2">
      <c r="A35622" s="4"/>
    </row>
    <row r="35623" spans="1:1" x14ac:dyDescent="0.2">
      <c r="A35623" s="4"/>
    </row>
    <row r="35624" spans="1:1" x14ac:dyDescent="0.2">
      <c r="A35624" s="4"/>
    </row>
    <row r="35625" spans="1:1" x14ac:dyDescent="0.2">
      <c r="A35625" s="4"/>
    </row>
    <row r="35626" spans="1:1" x14ac:dyDescent="0.2">
      <c r="A35626" s="4"/>
    </row>
    <row r="35627" spans="1:1" x14ac:dyDescent="0.2">
      <c r="A35627" s="4"/>
    </row>
    <row r="35628" spans="1:1" x14ac:dyDescent="0.2">
      <c r="A35628" s="4"/>
    </row>
    <row r="35629" spans="1:1" x14ac:dyDescent="0.2">
      <c r="A35629" s="4"/>
    </row>
    <row r="35630" spans="1:1" x14ac:dyDescent="0.2">
      <c r="A35630" s="4"/>
    </row>
    <row r="35631" spans="1:1" x14ac:dyDescent="0.2">
      <c r="A35631" s="4"/>
    </row>
    <row r="35632" spans="1:1" x14ac:dyDescent="0.2">
      <c r="A35632" s="4"/>
    </row>
    <row r="35633" spans="1:1" x14ac:dyDescent="0.2">
      <c r="A35633" s="4"/>
    </row>
    <row r="35634" spans="1:1" x14ac:dyDescent="0.2">
      <c r="A35634" s="4"/>
    </row>
    <row r="35635" spans="1:1" x14ac:dyDescent="0.2">
      <c r="A35635" s="4"/>
    </row>
    <row r="35636" spans="1:1" x14ac:dyDescent="0.2">
      <c r="A35636" s="4"/>
    </row>
    <row r="35637" spans="1:1" x14ac:dyDescent="0.2">
      <c r="A35637" s="4"/>
    </row>
    <row r="35638" spans="1:1" x14ac:dyDescent="0.2">
      <c r="A35638" s="4"/>
    </row>
    <row r="35639" spans="1:1" x14ac:dyDescent="0.2">
      <c r="A35639" s="4"/>
    </row>
    <row r="35640" spans="1:1" x14ac:dyDescent="0.2">
      <c r="A35640" s="4"/>
    </row>
    <row r="35641" spans="1:1" x14ac:dyDescent="0.2">
      <c r="A35641" s="4"/>
    </row>
    <row r="35642" spans="1:1" x14ac:dyDescent="0.2">
      <c r="A35642" s="4"/>
    </row>
    <row r="35643" spans="1:1" x14ac:dyDescent="0.2">
      <c r="A35643" s="4"/>
    </row>
    <row r="35644" spans="1:1" x14ac:dyDescent="0.2">
      <c r="A35644" s="4"/>
    </row>
    <row r="35645" spans="1:1" x14ac:dyDescent="0.2">
      <c r="A35645" s="4"/>
    </row>
    <row r="35646" spans="1:1" x14ac:dyDescent="0.2">
      <c r="A35646" s="4"/>
    </row>
    <row r="35647" spans="1:1" x14ac:dyDescent="0.2">
      <c r="A35647" s="4"/>
    </row>
    <row r="35648" spans="1:1" x14ac:dyDescent="0.2">
      <c r="A35648" s="4"/>
    </row>
    <row r="35649" spans="1:1" x14ac:dyDescent="0.2">
      <c r="A35649" s="4"/>
    </row>
    <row r="35650" spans="1:1" x14ac:dyDescent="0.2">
      <c r="A35650" s="4"/>
    </row>
    <row r="35651" spans="1:1" x14ac:dyDescent="0.2">
      <c r="A35651" s="4"/>
    </row>
    <row r="35652" spans="1:1" x14ac:dyDescent="0.2">
      <c r="A35652" s="4"/>
    </row>
    <row r="35653" spans="1:1" x14ac:dyDescent="0.2">
      <c r="A35653" s="4"/>
    </row>
    <row r="35654" spans="1:1" x14ac:dyDescent="0.2">
      <c r="A35654" s="4"/>
    </row>
    <row r="35655" spans="1:1" x14ac:dyDescent="0.2">
      <c r="A35655" s="4"/>
    </row>
    <row r="35656" spans="1:1" x14ac:dyDescent="0.2">
      <c r="A35656" s="4"/>
    </row>
    <row r="35657" spans="1:1" x14ac:dyDescent="0.2">
      <c r="A35657" s="4"/>
    </row>
    <row r="35658" spans="1:1" x14ac:dyDescent="0.2">
      <c r="A35658" s="4"/>
    </row>
    <row r="35659" spans="1:1" x14ac:dyDescent="0.2">
      <c r="A35659" s="4"/>
    </row>
    <row r="35660" spans="1:1" x14ac:dyDescent="0.2">
      <c r="A35660" s="4"/>
    </row>
    <row r="35661" spans="1:1" x14ac:dyDescent="0.2">
      <c r="A35661" s="4"/>
    </row>
    <row r="35662" spans="1:1" x14ac:dyDescent="0.2">
      <c r="A35662" s="4"/>
    </row>
    <row r="35663" spans="1:1" x14ac:dyDescent="0.2">
      <c r="A35663" s="4"/>
    </row>
    <row r="35664" spans="1:1" x14ac:dyDescent="0.2">
      <c r="A35664" s="4"/>
    </row>
    <row r="35665" spans="1:1" x14ac:dyDescent="0.2">
      <c r="A35665" s="4"/>
    </row>
    <row r="35666" spans="1:1" x14ac:dyDescent="0.2">
      <c r="A35666" s="4"/>
    </row>
    <row r="35667" spans="1:1" x14ac:dyDescent="0.2">
      <c r="A35667" s="4"/>
    </row>
    <row r="35668" spans="1:1" x14ac:dyDescent="0.2">
      <c r="A35668" s="4"/>
    </row>
    <row r="35669" spans="1:1" x14ac:dyDescent="0.2">
      <c r="A35669" s="4"/>
    </row>
    <row r="35670" spans="1:1" x14ac:dyDescent="0.2">
      <c r="A35670" s="4"/>
    </row>
    <row r="35671" spans="1:1" x14ac:dyDescent="0.2">
      <c r="A35671" s="4"/>
    </row>
    <row r="35672" spans="1:1" x14ac:dyDescent="0.2">
      <c r="A35672" s="4"/>
    </row>
    <row r="35673" spans="1:1" x14ac:dyDescent="0.2">
      <c r="A35673" s="4"/>
    </row>
    <row r="35674" spans="1:1" x14ac:dyDescent="0.2">
      <c r="A35674" s="4"/>
    </row>
    <row r="35675" spans="1:1" x14ac:dyDescent="0.2">
      <c r="A35675" s="4"/>
    </row>
    <row r="35676" spans="1:1" x14ac:dyDescent="0.2">
      <c r="A35676" s="4"/>
    </row>
    <row r="35677" spans="1:1" x14ac:dyDescent="0.2">
      <c r="A35677" s="4"/>
    </row>
    <row r="35678" spans="1:1" x14ac:dyDescent="0.2">
      <c r="A35678" s="4"/>
    </row>
    <row r="35679" spans="1:1" x14ac:dyDescent="0.2">
      <c r="A35679" s="4"/>
    </row>
    <row r="35680" spans="1:1" x14ac:dyDescent="0.2">
      <c r="A35680" s="4"/>
    </row>
    <row r="35681" spans="1:1" x14ac:dyDescent="0.2">
      <c r="A35681" s="4"/>
    </row>
    <row r="35682" spans="1:1" x14ac:dyDescent="0.2">
      <c r="A35682" s="4"/>
    </row>
    <row r="35683" spans="1:1" x14ac:dyDescent="0.2">
      <c r="A35683" s="4"/>
    </row>
    <row r="35684" spans="1:1" x14ac:dyDescent="0.2">
      <c r="A35684" s="4"/>
    </row>
    <row r="35685" spans="1:1" x14ac:dyDescent="0.2">
      <c r="A35685" s="4"/>
    </row>
    <row r="35686" spans="1:1" x14ac:dyDescent="0.2">
      <c r="A35686" s="4"/>
    </row>
    <row r="35687" spans="1:1" x14ac:dyDescent="0.2">
      <c r="A35687" s="4"/>
    </row>
    <row r="35688" spans="1:1" x14ac:dyDescent="0.2">
      <c r="A35688" s="4"/>
    </row>
    <row r="35689" spans="1:1" x14ac:dyDescent="0.2">
      <c r="A35689" s="4"/>
    </row>
    <row r="35690" spans="1:1" x14ac:dyDescent="0.2">
      <c r="A35690" s="4"/>
    </row>
    <row r="35691" spans="1:1" x14ac:dyDescent="0.2">
      <c r="A35691" s="4"/>
    </row>
    <row r="35692" spans="1:1" x14ac:dyDescent="0.2">
      <c r="A35692" s="4"/>
    </row>
    <row r="35693" spans="1:1" x14ac:dyDescent="0.2">
      <c r="A35693" s="4"/>
    </row>
    <row r="35694" spans="1:1" x14ac:dyDescent="0.2">
      <c r="A35694" s="4"/>
    </row>
    <row r="35695" spans="1:1" x14ac:dyDescent="0.2">
      <c r="A35695" s="4"/>
    </row>
    <row r="35696" spans="1:1" x14ac:dyDescent="0.2">
      <c r="A35696" s="4"/>
    </row>
    <row r="35697" spans="1:1" x14ac:dyDescent="0.2">
      <c r="A35697" s="4"/>
    </row>
    <row r="35698" spans="1:1" x14ac:dyDescent="0.2">
      <c r="A35698" s="4"/>
    </row>
    <row r="35699" spans="1:1" x14ac:dyDescent="0.2">
      <c r="A35699" s="4"/>
    </row>
    <row r="35700" spans="1:1" x14ac:dyDescent="0.2">
      <c r="A35700" s="4"/>
    </row>
    <row r="35701" spans="1:1" x14ac:dyDescent="0.2">
      <c r="A35701" s="4"/>
    </row>
    <row r="35702" spans="1:1" x14ac:dyDescent="0.2">
      <c r="A35702" s="4"/>
    </row>
    <row r="35703" spans="1:1" x14ac:dyDescent="0.2">
      <c r="A35703" s="4"/>
    </row>
    <row r="35704" spans="1:1" x14ac:dyDescent="0.2">
      <c r="A35704" s="4"/>
    </row>
    <row r="35705" spans="1:1" x14ac:dyDescent="0.2">
      <c r="A35705" s="4"/>
    </row>
    <row r="35706" spans="1:1" x14ac:dyDescent="0.2">
      <c r="A35706" s="4"/>
    </row>
    <row r="35707" spans="1:1" x14ac:dyDescent="0.2">
      <c r="A35707" s="4"/>
    </row>
    <row r="35708" spans="1:1" x14ac:dyDescent="0.2">
      <c r="A35708" s="4"/>
    </row>
    <row r="35709" spans="1:1" x14ac:dyDescent="0.2">
      <c r="A35709" s="4"/>
    </row>
    <row r="35710" spans="1:1" x14ac:dyDescent="0.2">
      <c r="A35710" s="4"/>
    </row>
    <row r="35711" spans="1:1" x14ac:dyDescent="0.2">
      <c r="A35711" s="4"/>
    </row>
    <row r="35712" spans="1:1" x14ac:dyDescent="0.2">
      <c r="A35712" s="4"/>
    </row>
    <row r="35713" spans="1:1" x14ac:dyDescent="0.2">
      <c r="A35713" s="4"/>
    </row>
    <row r="35714" spans="1:1" x14ac:dyDescent="0.2">
      <c r="A35714" s="4"/>
    </row>
    <row r="35715" spans="1:1" x14ac:dyDescent="0.2">
      <c r="A35715" s="4"/>
    </row>
    <row r="35716" spans="1:1" x14ac:dyDescent="0.2">
      <c r="A35716" s="4"/>
    </row>
    <row r="35717" spans="1:1" x14ac:dyDescent="0.2">
      <c r="A35717" s="4"/>
    </row>
    <row r="35718" spans="1:1" x14ac:dyDescent="0.2">
      <c r="A35718" s="4"/>
    </row>
    <row r="35719" spans="1:1" x14ac:dyDescent="0.2">
      <c r="A35719" s="4"/>
    </row>
    <row r="35720" spans="1:1" x14ac:dyDescent="0.2">
      <c r="A35720" s="4"/>
    </row>
    <row r="35721" spans="1:1" x14ac:dyDescent="0.2">
      <c r="A35721" s="4"/>
    </row>
    <row r="35722" spans="1:1" x14ac:dyDescent="0.2">
      <c r="A35722" s="4"/>
    </row>
    <row r="35723" spans="1:1" x14ac:dyDescent="0.2">
      <c r="A35723" s="4"/>
    </row>
    <row r="35724" spans="1:1" x14ac:dyDescent="0.2">
      <c r="A35724" s="4"/>
    </row>
    <row r="35725" spans="1:1" x14ac:dyDescent="0.2">
      <c r="A35725" s="4"/>
    </row>
    <row r="35726" spans="1:1" x14ac:dyDescent="0.2">
      <c r="A35726" s="4"/>
    </row>
    <row r="35727" spans="1:1" x14ac:dyDescent="0.2">
      <c r="A35727" s="4"/>
    </row>
    <row r="35728" spans="1:1" x14ac:dyDescent="0.2">
      <c r="A35728" s="4"/>
    </row>
    <row r="35729" spans="1:1" x14ac:dyDescent="0.2">
      <c r="A35729" s="4"/>
    </row>
    <row r="35730" spans="1:1" x14ac:dyDescent="0.2">
      <c r="A35730" s="4"/>
    </row>
    <row r="35731" spans="1:1" x14ac:dyDescent="0.2">
      <c r="A35731" s="4"/>
    </row>
    <row r="35732" spans="1:1" x14ac:dyDescent="0.2">
      <c r="A35732" s="4"/>
    </row>
    <row r="35733" spans="1:1" x14ac:dyDescent="0.2">
      <c r="A35733" s="4"/>
    </row>
    <row r="35734" spans="1:1" x14ac:dyDescent="0.2">
      <c r="A35734" s="4"/>
    </row>
    <row r="35735" spans="1:1" x14ac:dyDescent="0.2">
      <c r="A35735" s="4"/>
    </row>
    <row r="35736" spans="1:1" x14ac:dyDescent="0.2">
      <c r="A35736" s="4"/>
    </row>
    <row r="35737" spans="1:1" x14ac:dyDescent="0.2">
      <c r="A35737" s="4"/>
    </row>
    <row r="35738" spans="1:1" x14ac:dyDescent="0.2">
      <c r="A35738" s="4"/>
    </row>
    <row r="35739" spans="1:1" x14ac:dyDescent="0.2">
      <c r="A35739" s="4"/>
    </row>
    <row r="35740" spans="1:1" x14ac:dyDescent="0.2">
      <c r="A35740" s="4"/>
    </row>
    <row r="35741" spans="1:1" x14ac:dyDescent="0.2">
      <c r="A35741" s="4"/>
    </row>
    <row r="35742" spans="1:1" x14ac:dyDescent="0.2">
      <c r="A35742" s="4"/>
    </row>
    <row r="35743" spans="1:1" x14ac:dyDescent="0.2">
      <c r="A35743" s="4"/>
    </row>
    <row r="35744" spans="1:1" x14ac:dyDescent="0.2">
      <c r="A35744" s="4"/>
    </row>
    <row r="35745" spans="1:1" x14ac:dyDescent="0.2">
      <c r="A35745" s="4"/>
    </row>
    <row r="35746" spans="1:1" x14ac:dyDescent="0.2">
      <c r="A35746" s="4"/>
    </row>
    <row r="35747" spans="1:1" x14ac:dyDescent="0.2">
      <c r="A35747" s="4"/>
    </row>
    <row r="35748" spans="1:1" x14ac:dyDescent="0.2">
      <c r="A35748" s="4"/>
    </row>
    <row r="35749" spans="1:1" x14ac:dyDescent="0.2">
      <c r="A35749" s="4"/>
    </row>
    <row r="35750" spans="1:1" x14ac:dyDescent="0.2">
      <c r="A35750" s="4"/>
    </row>
    <row r="35751" spans="1:1" x14ac:dyDescent="0.2">
      <c r="A35751" s="4"/>
    </row>
    <row r="35752" spans="1:1" x14ac:dyDescent="0.2">
      <c r="A35752" s="4"/>
    </row>
    <row r="35753" spans="1:1" x14ac:dyDescent="0.2">
      <c r="A35753" s="4"/>
    </row>
    <row r="35754" spans="1:1" x14ac:dyDescent="0.2">
      <c r="A35754" s="4"/>
    </row>
    <row r="35755" spans="1:1" x14ac:dyDescent="0.2">
      <c r="A35755" s="4"/>
    </row>
    <row r="35756" spans="1:1" x14ac:dyDescent="0.2">
      <c r="A35756" s="4"/>
    </row>
    <row r="35757" spans="1:1" x14ac:dyDescent="0.2">
      <c r="A35757" s="4"/>
    </row>
    <row r="35758" spans="1:1" x14ac:dyDescent="0.2">
      <c r="A35758" s="4"/>
    </row>
    <row r="35759" spans="1:1" x14ac:dyDescent="0.2">
      <c r="A35759" s="4"/>
    </row>
    <row r="35760" spans="1:1" x14ac:dyDescent="0.2">
      <c r="A35760" s="4"/>
    </row>
    <row r="35761" spans="1:1" x14ac:dyDescent="0.2">
      <c r="A35761" s="4"/>
    </row>
    <row r="35762" spans="1:1" x14ac:dyDescent="0.2">
      <c r="A35762" s="4"/>
    </row>
    <row r="35763" spans="1:1" x14ac:dyDescent="0.2">
      <c r="A35763" s="4"/>
    </row>
    <row r="35764" spans="1:1" x14ac:dyDescent="0.2">
      <c r="A35764" s="4"/>
    </row>
    <row r="35765" spans="1:1" x14ac:dyDescent="0.2">
      <c r="A35765" s="4"/>
    </row>
    <row r="35766" spans="1:1" x14ac:dyDescent="0.2">
      <c r="A35766" s="4"/>
    </row>
    <row r="35767" spans="1:1" x14ac:dyDescent="0.2">
      <c r="A35767" s="4"/>
    </row>
    <row r="35768" spans="1:1" x14ac:dyDescent="0.2">
      <c r="A35768" s="4"/>
    </row>
    <row r="35769" spans="1:1" x14ac:dyDescent="0.2">
      <c r="A35769" s="4"/>
    </row>
    <row r="35770" spans="1:1" x14ac:dyDescent="0.2">
      <c r="A35770" s="4"/>
    </row>
    <row r="35771" spans="1:1" x14ac:dyDescent="0.2">
      <c r="A35771" s="4"/>
    </row>
    <row r="35772" spans="1:1" x14ac:dyDescent="0.2">
      <c r="A35772" s="4"/>
    </row>
    <row r="35773" spans="1:1" x14ac:dyDescent="0.2">
      <c r="A35773" s="4"/>
    </row>
    <row r="35774" spans="1:1" x14ac:dyDescent="0.2">
      <c r="A35774" s="4"/>
    </row>
    <row r="35775" spans="1:1" x14ac:dyDescent="0.2">
      <c r="A35775" s="4"/>
    </row>
    <row r="35776" spans="1:1" x14ac:dyDescent="0.2">
      <c r="A35776" s="4"/>
    </row>
    <row r="35777" spans="1:1" x14ac:dyDescent="0.2">
      <c r="A35777" s="4"/>
    </row>
    <row r="35778" spans="1:1" x14ac:dyDescent="0.2">
      <c r="A35778" s="4"/>
    </row>
    <row r="35779" spans="1:1" x14ac:dyDescent="0.2">
      <c r="A35779" s="4"/>
    </row>
    <row r="35780" spans="1:1" x14ac:dyDescent="0.2">
      <c r="A35780" s="4"/>
    </row>
    <row r="35781" spans="1:1" x14ac:dyDescent="0.2">
      <c r="A35781" s="4"/>
    </row>
    <row r="35782" spans="1:1" x14ac:dyDescent="0.2">
      <c r="A35782" s="4"/>
    </row>
    <row r="35783" spans="1:1" x14ac:dyDescent="0.2">
      <c r="A35783" s="4"/>
    </row>
    <row r="35784" spans="1:1" x14ac:dyDescent="0.2">
      <c r="A35784" s="4"/>
    </row>
    <row r="35785" spans="1:1" x14ac:dyDescent="0.2">
      <c r="A35785" s="4"/>
    </row>
    <row r="35786" spans="1:1" x14ac:dyDescent="0.2">
      <c r="A35786" s="4"/>
    </row>
    <row r="35787" spans="1:1" x14ac:dyDescent="0.2">
      <c r="A35787" s="4"/>
    </row>
    <row r="35788" spans="1:1" x14ac:dyDescent="0.2">
      <c r="A35788" s="4"/>
    </row>
    <row r="35789" spans="1:1" x14ac:dyDescent="0.2">
      <c r="A35789" s="4"/>
    </row>
    <row r="35790" spans="1:1" x14ac:dyDescent="0.2">
      <c r="A35790" s="4"/>
    </row>
    <row r="35791" spans="1:1" x14ac:dyDescent="0.2">
      <c r="A35791" s="4"/>
    </row>
    <row r="35792" spans="1:1" x14ac:dyDescent="0.2">
      <c r="A35792" s="4"/>
    </row>
    <row r="35793" spans="1:1" x14ac:dyDescent="0.2">
      <c r="A35793" s="4"/>
    </row>
    <row r="35794" spans="1:1" x14ac:dyDescent="0.2">
      <c r="A35794" s="4"/>
    </row>
    <row r="35795" spans="1:1" x14ac:dyDescent="0.2">
      <c r="A35795" s="4"/>
    </row>
    <row r="35796" spans="1:1" x14ac:dyDescent="0.2">
      <c r="A35796" s="4"/>
    </row>
    <row r="35797" spans="1:1" x14ac:dyDescent="0.2">
      <c r="A35797" s="4"/>
    </row>
    <row r="35798" spans="1:1" x14ac:dyDescent="0.2">
      <c r="A35798" s="4"/>
    </row>
    <row r="35799" spans="1:1" x14ac:dyDescent="0.2">
      <c r="A35799" s="4"/>
    </row>
    <row r="35800" spans="1:1" x14ac:dyDescent="0.2">
      <c r="A35800" s="4"/>
    </row>
    <row r="35801" spans="1:1" x14ac:dyDescent="0.2">
      <c r="A35801" s="4"/>
    </row>
    <row r="35802" spans="1:1" x14ac:dyDescent="0.2">
      <c r="A35802" s="4"/>
    </row>
    <row r="35803" spans="1:1" x14ac:dyDescent="0.2">
      <c r="A35803" s="4"/>
    </row>
    <row r="35804" spans="1:1" x14ac:dyDescent="0.2">
      <c r="A35804" s="4"/>
    </row>
    <row r="35805" spans="1:1" x14ac:dyDescent="0.2">
      <c r="A35805" s="4"/>
    </row>
    <row r="35806" spans="1:1" x14ac:dyDescent="0.2">
      <c r="A35806" s="4"/>
    </row>
    <row r="35807" spans="1:1" x14ac:dyDescent="0.2">
      <c r="A35807" s="4"/>
    </row>
    <row r="35808" spans="1:1" x14ac:dyDescent="0.2">
      <c r="A35808" s="4"/>
    </row>
    <row r="35809" spans="1:1" x14ac:dyDescent="0.2">
      <c r="A35809" s="4"/>
    </row>
    <row r="35810" spans="1:1" x14ac:dyDescent="0.2">
      <c r="A35810" s="4"/>
    </row>
    <row r="35811" spans="1:1" x14ac:dyDescent="0.2">
      <c r="A35811" s="4"/>
    </row>
    <row r="35812" spans="1:1" x14ac:dyDescent="0.2">
      <c r="A35812" s="4"/>
    </row>
    <row r="35813" spans="1:1" x14ac:dyDescent="0.2">
      <c r="A35813" s="4"/>
    </row>
    <row r="35814" spans="1:1" x14ac:dyDescent="0.2">
      <c r="A35814" s="4"/>
    </row>
    <row r="35815" spans="1:1" x14ac:dyDescent="0.2">
      <c r="A35815" s="4"/>
    </row>
    <row r="35816" spans="1:1" x14ac:dyDescent="0.2">
      <c r="A35816" s="4"/>
    </row>
    <row r="35817" spans="1:1" x14ac:dyDescent="0.2">
      <c r="A35817" s="4"/>
    </row>
    <row r="35818" spans="1:1" x14ac:dyDescent="0.2">
      <c r="A35818" s="4"/>
    </row>
    <row r="35819" spans="1:1" x14ac:dyDescent="0.2">
      <c r="A35819" s="4"/>
    </row>
    <row r="35820" spans="1:1" x14ac:dyDescent="0.2">
      <c r="A35820" s="4"/>
    </row>
    <row r="35821" spans="1:1" x14ac:dyDescent="0.2">
      <c r="A35821" s="4"/>
    </row>
    <row r="35822" spans="1:1" x14ac:dyDescent="0.2">
      <c r="A35822" s="4"/>
    </row>
    <row r="35823" spans="1:1" x14ac:dyDescent="0.2">
      <c r="A35823" s="4"/>
    </row>
    <row r="35824" spans="1:1" x14ac:dyDescent="0.2">
      <c r="A35824" s="4"/>
    </row>
    <row r="35825" spans="1:1" x14ac:dyDescent="0.2">
      <c r="A35825" s="4"/>
    </row>
    <row r="35826" spans="1:1" x14ac:dyDescent="0.2">
      <c r="A35826" s="4"/>
    </row>
    <row r="35827" spans="1:1" x14ac:dyDescent="0.2">
      <c r="A35827" s="4"/>
    </row>
    <row r="35828" spans="1:1" x14ac:dyDescent="0.2">
      <c r="A35828" s="4"/>
    </row>
    <row r="35829" spans="1:1" x14ac:dyDescent="0.2">
      <c r="A35829" s="4"/>
    </row>
    <row r="35830" spans="1:1" x14ac:dyDescent="0.2">
      <c r="A35830" s="4"/>
    </row>
    <row r="35831" spans="1:1" x14ac:dyDescent="0.2">
      <c r="A35831" s="4"/>
    </row>
    <row r="35832" spans="1:1" x14ac:dyDescent="0.2">
      <c r="A35832" s="4"/>
    </row>
    <row r="35833" spans="1:1" x14ac:dyDescent="0.2">
      <c r="A35833" s="4"/>
    </row>
    <row r="35834" spans="1:1" x14ac:dyDescent="0.2">
      <c r="A35834" s="4"/>
    </row>
    <row r="35835" spans="1:1" x14ac:dyDescent="0.2">
      <c r="A35835" s="4"/>
    </row>
    <row r="35836" spans="1:1" x14ac:dyDescent="0.2">
      <c r="A35836" s="4"/>
    </row>
    <row r="35837" spans="1:1" x14ac:dyDescent="0.2">
      <c r="A35837" s="4"/>
    </row>
    <row r="35838" spans="1:1" x14ac:dyDescent="0.2">
      <c r="A35838" s="4"/>
    </row>
    <row r="35839" spans="1:1" x14ac:dyDescent="0.2">
      <c r="A35839" s="4"/>
    </row>
    <row r="35840" spans="1:1" x14ac:dyDescent="0.2">
      <c r="A35840" s="4"/>
    </row>
    <row r="35841" spans="1:1" x14ac:dyDescent="0.2">
      <c r="A35841" s="4"/>
    </row>
    <row r="35842" spans="1:1" x14ac:dyDescent="0.2">
      <c r="A35842" s="4"/>
    </row>
    <row r="35843" spans="1:1" x14ac:dyDescent="0.2">
      <c r="A35843" s="4"/>
    </row>
    <row r="35844" spans="1:1" x14ac:dyDescent="0.2">
      <c r="A35844" s="4"/>
    </row>
    <row r="35845" spans="1:1" x14ac:dyDescent="0.2">
      <c r="A35845" s="4"/>
    </row>
    <row r="35846" spans="1:1" x14ac:dyDescent="0.2">
      <c r="A35846" s="4"/>
    </row>
    <row r="35847" spans="1:1" x14ac:dyDescent="0.2">
      <c r="A35847" s="4"/>
    </row>
    <row r="35848" spans="1:1" x14ac:dyDescent="0.2">
      <c r="A35848" s="4"/>
    </row>
    <row r="35849" spans="1:1" x14ac:dyDescent="0.2">
      <c r="A35849" s="4"/>
    </row>
    <row r="35850" spans="1:1" x14ac:dyDescent="0.2">
      <c r="A35850" s="4"/>
    </row>
    <row r="35851" spans="1:1" x14ac:dyDescent="0.2">
      <c r="A35851" s="4"/>
    </row>
    <row r="35852" spans="1:1" x14ac:dyDescent="0.2">
      <c r="A35852" s="4"/>
    </row>
    <row r="35853" spans="1:1" x14ac:dyDescent="0.2">
      <c r="A35853" s="4"/>
    </row>
    <row r="35854" spans="1:1" x14ac:dyDescent="0.2">
      <c r="A35854" s="4"/>
    </row>
    <row r="35855" spans="1:1" x14ac:dyDescent="0.2">
      <c r="A35855" s="4"/>
    </row>
    <row r="35856" spans="1:1" x14ac:dyDescent="0.2">
      <c r="A35856" s="4"/>
    </row>
    <row r="35857" spans="1:1" x14ac:dyDescent="0.2">
      <c r="A35857" s="4"/>
    </row>
    <row r="35858" spans="1:1" x14ac:dyDescent="0.2">
      <c r="A35858" s="4"/>
    </row>
    <row r="35859" spans="1:1" x14ac:dyDescent="0.2">
      <c r="A35859" s="4"/>
    </row>
    <row r="35860" spans="1:1" x14ac:dyDescent="0.2">
      <c r="A35860" s="4"/>
    </row>
    <row r="35861" spans="1:1" x14ac:dyDescent="0.2">
      <c r="A35861" s="4"/>
    </row>
    <row r="35862" spans="1:1" x14ac:dyDescent="0.2">
      <c r="A35862" s="4"/>
    </row>
    <row r="35863" spans="1:1" x14ac:dyDescent="0.2">
      <c r="A35863" s="4"/>
    </row>
    <row r="35864" spans="1:1" x14ac:dyDescent="0.2">
      <c r="A35864" s="4"/>
    </row>
    <row r="35865" spans="1:1" x14ac:dyDescent="0.2">
      <c r="A35865" s="4"/>
    </row>
    <row r="35866" spans="1:1" x14ac:dyDescent="0.2">
      <c r="A35866" s="4"/>
    </row>
    <row r="35867" spans="1:1" x14ac:dyDescent="0.2">
      <c r="A35867" s="4"/>
    </row>
    <row r="35868" spans="1:1" x14ac:dyDescent="0.2">
      <c r="A35868" s="4"/>
    </row>
    <row r="35869" spans="1:1" x14ac:dyDescent="0.2">
      <c r="A35869" s="4"/>
    </row>
    <row r="35870" spans="1:1" x14ac:dyDescent="0.2">
      <c r="A35870" s="4"/>
    </row>
    <row r="35871" spans="1:1" x14ac:dyDescent="0.2">
      <c r="A35871" s="4"/>
    </row>
    <row r="35872" spans="1:1" x14ac:dyDescent="0.2">
      <c r="A35872" s="4"/>
    </row>
    <row r="35873" spans="1:1" x14ac:dyDescent="0.2">
      <c r="A35873" s="4"/>
    </row>
    <row r="35874" spans="1:1" x14ac:dyDescent="0.2">
      <c r="A35874" s="4"/>
    </row>
    <row r="35875" spans="1:1" x14ac:dyDescent="0.2">
      <c r="A35875" s="4"/>
    </row>
    <row r="35876" spans="1:1" x14ac:dyDescent="0.2">
      <c r="A35876" s="4"/>
    </row>
    <row r="35877" spans="1:1" x14ac:dyDescent="0.2">
      <c r="A35877" s="4"/>
    </row>
    <row r="35878" spans="1:1" x14ac:dyDescent="0.2">
      <c r="A35878" s="4"/>
    </row>
    <row r="35879" spans="1:1" x14ac:dyDescent="0.2">
      <c r="A35879" s="4"/>
    </row>
    <row r="35880" spans="1:1" x14ac:dyDescent="0.2">
      <c r="A35880" s="4"/>
    </row>
    <row r="35881" spans="1:1" x14ac:dyDescent="0.2">
      <c r="A35881" s="4"/>
    </row>
    <row r="35882" spans="1:1" x14ac:dyDescent="0.2">
      <c r="A35882" s="4"/>
    </row>
    <row r="35883" spans="1:1" x14ac:dyDescent="0.2">
      <c r="A35883" s="4"/>
    </row>
    <row r="35884" spans="1:1" x14ac:dyDescent="0.2">
      <c r="A35884" s="4"/>
    </row>
    <row r="35885" spans="1:1" x14ac:dyDescent="0.2">
      <c r="A35885" s="4"/>
    </row>
    <row r="35886" spans="1:1" x14ac:dyDescent="0.2">
      <c r="A35886" s="4"/>
    </row>
    <row r="35887" spans="1:1" x14ac:dyDescent="0.2">
      <c r="A35887" s="4"/>
    </row>
    <row r="35888" spans="1:1" x14ac:dyDescent="0.2">
      <c r="A35888" s="4"/>
    </row>
    <row r="35889" spans="1:1" x14ac:dyDescent="0.2">
      <c r="A35889" s="4"/>
    </row>
    <row r="35890" spans="1:1" x14ac:dyDescent="0.2">
      <c r="A35890" s="4"/>
    </row>
    <row r="35891" spans="1:1" x14ac:dyDescent="0.2">
      <c r="A35891" s="4"/>
    </row>
    <row r="35892" spans="1:1" x14ac:dyDescent="0.2">
      <c r="A35892" s="4"/>
    </row>
    <row r="35893" spans="1:1" x14ac:dyDescent="0.2">
      <c r="A35893" s="4"/>
    </row>
    <row r="35894" spans="1:1" x14ac:dyDescent="0.2">
      <c r="A35894" s="4"/>
    </row>
    <row r="35895" spans="1:1" x14ac:dyDescent="0.2">
      <c r="A35895" s="4"/>
    </row>
    <row r="35896" spans="1:1" x14ac:dyDescent="0.2">
      <c r="A35896" s="4"/>
    </row>
    <row r="35897" spans="1:1" x14ac:dyDescent="0.2">
      <c r="A35897" s="4"/>
    </row>
    <row r="35898" spans="1:1" x14ac:dyDescent="0.2">
      <c r="A35898" s="4"/>
    </row>
    <row r="35899" spans="1:1" x14ac:dyDescent="0.2">
      <c r="A35899" s="4"/>
    </row>
    <row r="35900" spans="1:1" x14ac:dyDescent="0.2">
      <c r="A35900" s="4"/>
    </row>
    <row r="35901" spans="1:1" x14ac:dyDescent="0.2">
      <c r="A35901" s="4"/>
    </row>
    <row r="35902" spans="1:1" x14ac:dyDescent="0.2">
      <c r="A35902" s="4"/>
    </row>
    <row r="35903" spans="1:1" x14ac:dyDescent="0.2">
      <c r="A35903" s="4"/>
    </row>
    <row r="35904" spans="1:1" x14ac:dyDescent="0.2">
      <c r="A35904" s="4"/>
    </row>
    <row r="35905" spans="1:1" x14ac:dyDescent="0.2">
      <c r="A35905" s="4"/>
    </row>
    <row r="35906" spans="1:1" x14ac:dyDescent="0.2">
      <c r="A35906" s="4"/>
    </row>
    <row r="35907" spans="1:1" x14ac:dyDescent="0.2">
      <c r="A35907" s="4"/>
    </row>
    <row r="35908" spans="1:1" x14ac:dyDescent="0.2">
      <c r="A35908" s="4"/>
    </row>
    <row r="35909" spans="1:1" x14ac:dyDescent="0.2">
      <c r="A35909" s="4"/>
    </row>
    <row r="35910" spans="1:1" x14ac:dyDescent="0.2">
      <c r="A35910" s="4"/>
    </row>
    <row r="35911" spans="1:1" x14ac:dyDescent="0.2">
      <c r="A35911" s="4"/>
    </row>
    <row r="35912" spans="1:1" x14ac:dyDescent="0.2">
      <c r="A35912" s="4"/>
    </row>
    <row r="35913" spans="1:1" x14ac:dyDescent="0.2">
      <c r="A35913" s="4"/>
    </row>
    <row r="35914" spans="1:1" x14ac:dyDescent="0.2">
      <c r="A35914" s="4"/>
    </row>
    <row r="35915" spans="1:1" x14ac:dyDescent="0.2">
      <c r="A35915" s="4"/>
    </row>
    <row r="35916" spans="1:1" x14ac:dyDescent="0.2">
      <c r="A35916" s="4"/>
    </row>
    <row r="35917" spans="1:1" x14ac:dyDescent="0.2">
      <c r="A35917" s="4"/>
    </row>
    <row r="35918" spans="1:1" x14ac:dyDescent="0.2">
      <c r="A35918" s="4"/>
    </row>
    <row r="35919" spans="1:1" x14ac:dyDescent="0.2">
      <c r="A35919" s="4"/>
    </row>
    <row r="35920" spans="1:1" x14ac:dyDescent="0.2">
      <c r="A35920" s="4"/>
    </row>
    <row r="35921" spans="1:1" x14ac:dyDescent="0.2">
      <c r="A35921" s="4"/>
    </row>
    <row r="35922" spans="1:1" x14ac:dyDescent="0.2">
      <c r="A35922" s="4"/>
    </row>
    <row r="35923" spans="1:1" x14ac:dyDescent="0.2">
      <c r="A35923" s="4"/>
    </row>
    <row r="35924" spans="1:1" x14ac:dyDescent="0.2">
      <c r="A35924" s="4"/>
    </row>
    <row r="35925" spans="1:1" x14ac:dyDescent="0.2">
      <c r="A35925" s="4"/>
    </row>
    <row r="35926" spans="1:1" x14ac:dyDescent="0.2">
      <c r="A35926" s="4"/>
    </row>
    <row r="35927" spans="1:1" x14ac:dyDescent="0.2">
      <c r="A35927" s="4"/>
    </row>
    <row r="35928" spans="1:1" x14ac:dyDescent="0.2">
      <c r="A35928" s="4"/>
    </row>
    <row r="35929" spans="1:1" x14ac:dyDescent="0.2">
      <c r="A35929" s="4"/>
    </row>
    <row r="35930" spans="1:1" x14ac:dyDescent="0.2">
      <c r="A35930" s="4"/>
    </row>
    <row r="35931" spans="1:1" x14ac:dyDescent="0.2">
      <c r="A35931" s="4"/>
    </row>
    <row r="35932" spans="1:1" x14ac:dyDescent="0.2">
      <c r="A35932" s="4"/>
    </row>
    <row r="35933" spans="1:1" x14ac:dyDescent="0.2">
      <c r="A35933" s="4"/>
    </row>
    <row r="35934" spans="1:1" x14ac:dyDescent="0.2">
      <c r="A35934" s="4"/>
    </row>
    <row r="35935" spans="1:1" x14ac:dyDescent="0.2">
      <c r="A35935" s="4"/>
    </row>
    <row r="35936" spans="1:1" x14ac:dyDescent="0.2">
      <c r="A35936" s="4"/>
    </row>
    <row r="35937" spans="1:1" x14ac:dyDescent="0.2">
      <c r="A35937" s="4"/>
    </row>
    <row r="35938" spans="1:1" x14ac:dyDescent="0.2">
      <c r="A35938" s="4"/>
    </row>
    <row r="35939" spans="1:1" x14ac:dyDescent="0.2">
      <c r="A35939" s="4"/>
    </row>
    <row r="35940" spans="1:1" x14ac:dyDescent="0.2">
      <c r="A35940" s="4"/>
    </row>
    <row r="35941" spans="1:1" x14ac:dyDescent="0.2">
      <c r="A35941" s="4"/>
    </row>
    <row r="35942" spans="1:1" x14ac:dyDescent="0.2">
      <c r="A35942" s="4"/>
    </row>
    <row r="35943" spans="1:1" x14ac:dyDescent="0.2">
      <c r="A35943" s="4"/>
    </row>
    <row r="35944" spans="1:1" x14ac:dyDescent="0.2">
      <c r="A35944" s="4"/>
    </row>
    <row r="35945" spans="1:1" x14ac:dyDescent="0.2">
      <c r="A35945" s="4"/>
    </row>
    <row r="35946" spans="1:1" x14ac:dyDescent="0.2">
      <c r="A35946" s="4"/>
    </row>
    <row r="35947" spans="1:1" x14ac:dyDescent="0.2">
      <c r="A35947" s="4"/>
    </row>
    <row r="35948" spans="1:1" x14ac:dyDescent="0.2">
      <c r="A35948" s="4"/>
    </row>
    <row r="35949" spans="1:1" x14ac:dyDescent="0.2">
      <c r="A35949" s="4"/>
    </row>
    <row r="35950" spans="1:1" x14ac:dyDescent="0.2">
      <c r="A35950" s="4"/>
    </row>
    <row r="35951" spans="1:1" x14ac:dyDescent="0.2">
      <c r="A35951" s="4"/>
    </row>
    <row r="35952" spans="1:1" x14ac:dyDescent="0.2">
      <c r="A35952" s="4"/>
    </row>
    <row r="35953" spans="1:1" x14ac:dyDescent="0.2">
      <c r="A35953" s="4"/>
    </row>
    <row r="35954" spans="1:1" x14ac:dyDescent="0.2">
      <c r="A35954" s="4"/>
    </row>
    <row r="35955" spans="1:1" x14ac:dyDescent="0.2">
      <c r="A35955" s="4"/>
    </row>
    <row r="35956" spans="1:1" x14ac:dyDescent="0.2">
      <c r="A35956" s="4"/>
    </row>
    <row r="35957" spans="1:1" x14ac:dyDescent="0.2">
      <c r="A35957" s="4"/>
    </row>
    <row r="35958" spans="1:1" x14ac:dyDescent="0.2">
      <c r="A35958" s="4"/>
    </row>
    <row r="35959" spans="1:1" x14ac:dyDescent="0.2">
      <c r="A35959" s="4"/>
    </row>
    <row r="35960" spans="1:1" x14ac:dyDescent="0.2">
      <c r="A35960" s="4"/>
    </row>
    <row r="35961" spans="1:1" x14ac:dyDescent="0.2">
      <c r="A35961" s="4"/>
    </row>
    <row r="35962" spans="1:1" x14ac:dyDescent="0.2">
      <c r="A35962" s="4"/>
    </row>
    <row r="35963" spans="1:1" x14ac:dyDescent="0.2">
      <c r="A35963" s="4"/>
    </row>
    <row r="35964" spans="1:1" x14ac:dyDescent="0.2">
      <c r="A35964" s="4"/>
    </row>
    <row r="35965" spans="1:1" x14ac:dyDescent="0.2">
      <c r="A35965" s="4"/>
    </row>
    <row r="35966" spans="1:1" x14ac:dyDescent="0.2">
      <c r="A35966" s="4"/>
    </row>
    <row r="35967" spans="1:1" x14ac:dyDescent="0.2">
      <c r="A35967" s="4"/>
    </row>
    <row r="35968" spans="1:1" x14ac:dyDescent="0.2">
      <c r="A35968" s="4"/>
    </row>
    <row r="35969" spans="1:1" x14ac:dyDescent="0.2">
      <c r="A35969" s="4"/>
    </row>
    <row r="35970" spans="1:1" x14ac:dyDescent="0.2">
      <c r="A35970" s="4"/>
    </row>
    <row r="35971" spans="1:1" x14ac:dyDescent="0.2">
      <c r="A35971" s="4"/>
    </row>
    <row r="35972" spans="1:1" x14ac:dyDescent="0.2">
      <c r="A35972" s="4"/>
    </row>
    <row r="35973" spans="1:1" x14ac:dyDescent="0.2">
      <c r="A35973" s="4"/>
    </row>
    <row r="35974" spans="1:1" x14ac:dyDescent="0.2">
      <c r="A35974" s="4"/>
    </row>
    <row r="35975" spans="1:1" x14ac:dyDescent="0.2">
      <c r="A35975" s="4"/>
    </row>
    <row r="35976" spans="1:1" x14ac:dyDescent="0.2">
      <c r="A35976" s="4"/>
    </row>
    <row r="35977" spans="1:1" x14ac:dyDescent="0.2">
      <c r="A35977" s="4"/>
    </row>
    <row r="35978" spans="1:1" x14ac:dyDescent="0.2">
      <c r="A35978" s="4"/>
    </row>
    <row r="35979" spans="1:1" x14ac:dyDescent="0.2">
      <c r="A35979" s="4"/>
    </row>
    <row r="35980" spans="1:1" x14ac:dyDescent="0.2">
      <c r="A35980" s="4"/>
    </row>
    <row r="35981" spans="1:1" x14ac:dyDescent="0.2">
      <c r="A35981" s="4"/>
    </row>
    <row r="35982" spans="1:1" x14ac:dyDescent="0.2">
      <c r="A35982" s="4"/>
    </row>
    <row r="35983" spans="1:1" x14ac:dyDescent="0.2">
      <c r="A35983" s="4"/>
    </row>
    <row r="35984" spans="1:1" x14ac:dyDescent="0.2">
      <c r="A35984" s="4"/>
    </row>
    <row r="35985" spans="1:1" x14ac:dyDescent="0.2">
      <c r="A35985" s="4"/>
    </row>
    <row r="35986" spans="1:1" x14ac:dyDescent="0.2">
      <c r="A35986" s="4"/>
    </row>
    <row r="35987" spans="1:1" x14ac:dyDescent="0.2">
      <c r="A35987" s="4"/>
    </row>
    <row r="35988" spans="1:1" x14ac:dyDescent="0.2">
      <c r="A35988" s="4"/>
    </row>
    <row r="35989" spans="1:1" x14ac:dyDescent="0.2">
      <c r="A35989" s="4"/>
    </row>
    <row r="35990" spans="1:1" x14ac:dyDescent="0.2">
      <c r="A35990" s="4"/>
    </row>
    <row r="35991" spans="1:1" x14ac:dyDescent="0.2">
      <c r="A35991" s="4"/>
    </row>
    <row r="35992" spans="1:1" x14ac:dyDescent="0.2">
      <c r="A35992" s="4"/>
    </row>
    <row r="35993" spans="1:1" x14ac:dyDescent="0.2">
      <c r="A35993" s="4"/>
    </row>
    <row r="35994" spans="1:1" x14ac:dyDescent="0.2">
      <c r="A35994" s="4"/>
    </row>
    <row r="35995" spans="1:1" x14ac:dyDescent="0.2">
      <c r="A35995" s="4"/>
    </row>
    <row r="35996" spans="1:1" x14ac:dyDescent="0.2">
      <c r="A35996" s="4"/>
    </row>
    <row r="35997" spans="1:1" x14ac:dyDescent="0.2">
      <c r="A35997" s="4"/>
    </row>
    <row r="35998" spans="1:1" x14ac:dyDescent="0.2">
      <c r="A35998" s="4"/>
    </row>
    <row r="35999" spans="1:1" x14ac:dyDescent="0.2">
      <c r="A35999" s="4"/>
    </row>
    <row r="36000" spans="1:1" x14ac:dyDescent="0.2">
      <c r="A36000" s="4"/>
    </row>
    <row r="36001" spans="1:1" x14ac:dyDescent="0.2">
      <c r="A36001" s="4"/>
    </row>
    <row r="36002" spans="1:1" x14ac:dyDescent="0.2">
      <c r="A36002" s="4"/>
    </row>
    <row r="36003" spans="1:1" x14ac:dyDescent="0.2">
      <c r="A36003" s="4"/>
    </row>
    <row r="36004" spans="1:1" x14ac:dyDescent="0.2">
      <c r="A36004" s="4"/>
    </row>
    <row r="36005" spans="1:1" x14ac:dyDescent="0.2">
      <c r="A36005" s="4"/>
    </row>
    <row r="36006" spans="1:1" x14ac:dyDescent="0.2">
      <c r="A36006" s="4"/>
    </row>
    <row r="36007" spans="1:1" x14ac:dyDescent="0.2">
      <c r="A36007" s="4"/>
    </row>
    <row r="36008" spans="1:1" x14ac:dyDescent="0.2">
      <c r="A36008" s="4"/>
    </row>
    <row r="36009" spans="1:1" x14ac:dyDescent="0.2">
      <c r="A36009" s="4"/>
    </row>
    <row r="36010" spans="1:1" x14ac:dyDescent="0.2">
      <c r="A36010" s="4"/>
    </row>
    <row r="36011" spans="1:1" x14ac:dyDescent="0.2">
      <c r="A36011" s="4"/>
    </row>
    <row r="36012" spans="1:1" x14ac:dyDescent="0.2">
      <c r="A36012" s="4"/>
    </row>
    <row r="36013" spans="1:1" x14ac:dyDescent="0.2">
      <c r="A36013" s="4"/>
    </row>
    <row r="36014" spans="1:1" x14ac:dyDescent="0.2">
      <c r="A36014" s="4"/>
    </row>
    <row r="36015" spans="1:1" x14ac:dyDescent="0.2">
      <c r="A36015" s="4"/>
    </row>
    <row r="36016" spans="1:1" x14ac:dyDescent="0.2">
      <c r="A36016" s="4"/>
    </row>
    <row r="36017" spans="1:1" x14ac:dyDescent="0.2">
      <c r="A36017" s="4"/>
    </row>
    <row r="36018" spans="1:1" x14ac:dyDescent="0.2">
      <c r="A36018" s="4"/>
    </row>
    <row r="36019" spans="1:1" x14ac:dyDescent="0.2">
      <c r="A36019" s="4"/>
    </row>
    <row r="36020" spans="1:1" x14ac:dyDescent="0.2">
      <c r="A36020" s="4"/>
    </row>
    <row r="36021" spans="1:1" x14ac:dyDescent="0.2">
      <c r="A36021" s="4"/>
    </row>
    <row r="36022" spans="1:1" x14ac:dyDescent="0.2">
      <c r="A36022" s="4"/>
    </row>
    <row r="36023" spans="1:1" x14ac:dyDescent="0.2">
      <c r="A36023" s="4"/>
    </row>
    <row r="36024" spans="1:1" x14ac:dyDescent="0.2">
      <c r="A36024" s="4"/>
    </row>
    <row r="36025" spans="1:1" x14ac:dyDescent="0.2">
      <c r="A36025" s="4"/>
    </row>
    <row r="36026" spans="1:1" x14ac:dyDescent="0.2">
      <c r="A36026" s="4"/>
    </row>
    <row r="36027" spans="1:1" x14ac:dyDescent="0.2">
      <c r="A36027" s="4"/>
    </row>
    <row r="36028" spans="1:1" x14ac:dyDescent="0.2">
      <c r="A36028" s="4"/>
    </row>
    <row r="36029" spans="1:1" x14ac:dyDescent="0.2">
      <c r="A36029" s="4"/>
    </row>
    <row r="36030" spans="1:1" x14ac:dyDescent="0.2">
      <c r="A36030" s="4"/>
    </row>
    <row r="36031" spans="1:1" x14ac:dyDescent="0.2">
      <c r="A36031" s="4"/>
    </row>
    <row r="36032" spans="1:1" x14ac:dyDescent="0.2">
      <c r="A36032" s="4"/>
    </row>
    <row r="36033" spans="1:1" x14ac:dyDescent="0.2">
      <c r="A36033" s="4"/>
    </row>
    <row r="36034" spans="1:1" x14ac:dyDescent="0.2">
      <c r="A36034" s="4"/>
    </row>
    <row r="36035" spans="1:1" x14ac:dyDescent="0.2">
      <c r="A36035" s="4"/>
    </row>
    <row r="36036" spans="1:1" x14ac:dyDescent="0.2">
      <c r="A36036" s="4"/>
    </row>
    <row r="36037" spans="1:1" x14ac:dyDescent="0.2">
      <c r="A36037" s="4"/>
    </row>
    <row r="36038" spans="1:1" x14ac:dyDescent="0.2">
      <c r="A36038" s="4"/>
    </row>
    <row r="36039" spans="1:1" x14ac:dyDescent="0.2">
      <c r="A36039" s="4"/>
    </row>
    <row r="36040" spans="1:1" x14ac:dyDescent="0.2">
      <c r="A36040" s="4"/>
    </row>
    <row r="36041" spans="1:1" x14ac:dyDescent="0.2">
      <c r="A36041" s="4"/>
    </row>
    <row r="36042" spans="1:1" x14ac:dyDescent="0.2">
      <c r="A36042" s="4"/>
    </row>
    <row r="36043" spans="1:1" x14ac:dyDescent="0.2">
      <c r="A36043" s="4"/>
    </row>
    <row r="36044" spans="1:1" x14ac:dyDescent="0.2">
      <c r="A36044" s="4"/>
    </row>
    <row r="36045" spans="1:1" x14ac:dyDescent="0.2">
      <c r="A36045" s="4"/>
    </row>
    <row r="36046" spans="1:1" x14ac:dyDescent="0.2">
      <c r="A36046" s="4"/>
    </row>
    <row r="36047" spans="1:1" x14ac:dyDescent="0.2">
      <c r="A36047" s="4"/>
    </row>
    <row r="36048" spans="1:1" x14ac:dyDescent="0.2">
      <c r="A36048" s="4"/>
    </row>
    <row r="36049" spans="1:1" x14ac:dyDescent="0.2">
      <c r="A36049" s="4"/>
    </row>
    <row r="36050" spans="1:1" x14ac:dyDescent="0.2">
      <c r="A36050" s="4"/>
    </row>
    <row r="36051" spans="1:1" x14ac:dyDescent="0.2">
      <c r="A36051" s="4"/>
    </row>
    <row r="36052" spans="1:1" x14ac:dyDescent="0.2">
      <c r="A36052" s="4"/>
    </row>
    <row r="36053" spans="1:1" x14ac:dyDescent="0.2">
      <c r="A36053" s="4"/>
    </row>
    <row r="36054" spans="1:1" x14ac:dyDescent="0.2">
      <c r="A36054" s="4"/>
    </row>
    <row r="36055" spans="1:1" x14ac:dyDescent="0.2">
      <c r="A36055" s="4"/>
    </row>
    <row r="36056" spans="1:1" x14ac:dyDescent="0.2">
      <c r="A36056" s="4"/>
    </row>
    <row r="36057" spans="1:1" x14ac:dyDescent="0.2">
      <c r="A36057" s="4"/>
    </row>
    <row r="36058" spans="1:1" x14ac:dyDescent="0.2">
      <c r="A36058" s="4"/>
    </row>
    <row r="36059" spans="1:1" x14ac:dyDescent="0.2">
      <c r="A36059" s="4"/>
    </row>
    <row r="36060" spans="1:1" x14ac:dyDescent="0.2">
      <c r="A36060" s="4"/>
    </row>
    <row r="36061" spans="1:1" x14ac:dyDescent="0.2">
      <c r="A36061" s="4"/>
    </row>
    <row r="36062" spans="1:1" x14ac:dyDescent="0.2">
      <c r="A36062" s="4"/>
    </row>
    <row r="36063" spans="1:1" x14ac:dyDescent="0.2">
      <c r="A36063" s="4"/>
    </row>
    <row r="36064" spans="1:1" x14ac:dyDescent="0.2">
      <c r="A36064" s="4"/>
    </row>
    <row r="36065" spans="1:1" x14ac:dyDescent="0.2">
      <c r="A36065" s="4"/>
    </row>
    <row r="36066" spans="1:1" x14ac:dyDescent="0.2">
      <c r="A36066" s="4"/>
    </row>
    <row r="36067" spans="1:1" x14ac:dyDescent="0.2">
      <c r="A36067" s="4"/>
    </row>
    <row r="36068" spans="1:1" x14ac:dyDescent="0.2">
      <c r="A36068" s="4"/>
    </row>
    <row r="36069" spans="1:1" x14ac:dyDescent="0.2">
      <c r="A36069" s="4"/>
    </row>
    <row r="36070" spans="1:1" x14ac:dyDescent="0.2">
      <c r="A36070" s="4"/>
    </row>
    <row r="36071" spans="1:1" x14ac:dyDescent="0.2">
      <c r="A36071" s="4"/>
    </row>
    <row r="36072" spans="1:1" x14ac:dyDescent="0.2">
      <c r="A36072" s="4"/>
    </row>
    <row r="36073" spans="1:1" x14ac:dyDescent="0.2">
      <c r="A36073" s="4"/>
    </row>
    <row r="36074" spans="1:1" x14ac:dyDescent="0.2">
      <c r="A36074" s="4"/>
    </row>
    <row r="36075" spans="1:1" x14ac:dyDescent="0.2">
      <c r="A36075" s="4"/>
    </row>
    <row r="36076" spans="1:1" x14ac:dyDescent="0.2">
      <c r="A36076" s="4"/>
    </row>
    <row r="36077" spans="1:1" x14ac:dyDescent="0.2">
      <c r="A36077" s="4"/>
    </row>
    <row r="36078" spans="1:1" x14ac:dyDescent="0.2">
      <c r="A36078" s="4"/>
    </row>
    <row r="36079" spans="1:1" x14ac:dyDescent="0.2">
      <c r="A36079" s="4"/>
    </row>
    <row r="36080" spans="1:1" x14ac:dyDescent="0.2">
      <c r="A36080" s="4"/>
    </row>
    <row r="36081" spans="1:1" x14ac:dyDescent="0.2">
      <c r="A36081" s="4"/>
    </row>
    <row r="36082" spans="1:1" x14ac:dyDescent="0.2">
      <c r="A36082" s="4"/>
    </row>
    <row r="36083" spans="1:1" x14ac:dyDescent="0.2">
      <c r="A36083" s="4"/>
    </row>
    <row r="36084" spans="1:1" x14ac:dyDescent="0.2">
      <c r="A36084" s="4"/>
    </row>
    <row r="36085" spans="1:1" x14ac:dyDescent="0.2">
      <c r="A36085" s="4"/>
    </row>
    <row r="36086" spans="1:1" x14ac:dyDescent="0.2">
      <c r="A36086" s="4"/>
    </row>
    <row r="36087" spans="1:1" x14ac:dyDescent="0.2">
      <c r="A36087" s="4"/>
    </row>
    <row r="36088" spans="1:1" x14ac:dyDescent="0.2">
      <c r="A36088" s="4"/>
    </row>
    <row r="36089" spans="1:1" x14ac:dyDescent="0.2">
      <c r="A36089" s="4"/>
    </row>
    <row r="36090" spans="1:1" x14ac:dyDescent="0.2">
      <c r="A36090" s="4"/>
    </row>
    <row r="36091" spans="1:1" x14ac:dyDescent="0.2">
      <c r="A36091" s="4"/>
    </row>
    <row r="36092" spans="1:1" x14ac:dyDescent="0.2">
      <c r="A36092" s="4"/>
    </row>
    <row r="36093" spans="1:1" x14ac:dyDescent="0.2">
      <c r="A36093" s="4"/>
    </row>
    <row r="36094" spans="1:1" x14ac:dyDescent="0.2">
      <c r="A36094" s="4"/>
    </row>
    <row r="36095" spans="1:1" x14ac:dyDescent="0.2">
      <c r="A36095" s="4"/>
    </row>
    <row r="36096" spans="1:1" x14ac:dyDescent="0.2">
      <c r="A36096" s="4"/>
    </row>
    <row r="36097" spans="1:1" x14ac:dyDescent="0.2">
      <c r="A36097" s="4"/>
    </row>
    <row r="36098" spans="1:1" x14ac:dyDescent="0.2">
      <c r="A36098" s="4"/>
    </row>
    <row r="36099" spans="1:1" x14ac:dyDescent="0.2">
      <c r="A36099" s="4"/>
    </row>
    <row r="36100" spans="1:1" x14ac:dyDescent="0.2">
      <c r="A36100" s="4"/>
    </row>
    <row r="36101" spans="1:1" x14ac:dyDescent="0.2">
      <c r="A36101" s="4"/>
    </row>
    <row r="36102" spans="1:1" x14ac:dyDescent="0.2">
      <c r="A36102" s="4"/>
    </row>
    <row r="36103" spans="1:1" x14ac:dyDescent="0.2">
      <c r="A36103" s="4"/>
    </row>
    <row r="36104" spans="1:1" x14ac:dyDescent="0.2">
      <c r="A36104" s="4"/>
    </row>
    <row r="36105" spans="1:1" x14ac:dyDescent="0.2">
      <c r="A36105" s="4"/>
    </row>
    <row r="36106" spans="1:1" x14ac:dyDescent="0.2">
      <c r="A36106" s="4"/>
    </row>
    <row r="36107" spans="1:1" x14ac:dyDescent="0.2">
      <c r="A36107" s="4"/>
    </row>
    <row r="36108" spans="1:1" x14ac:dyDescent="0.2">
      <c r="A36108" s="4"/>
    </row>
    <row r="36109" spans="1:1" x14ac:dyDescent="0.2">
      <c r="A36109" s="4"/>
    </row>
    <row r="36110" spans="1:1" x14ac:dyDescent="0.2">
      <c r="A36110" s="4"/>
    </row>
    <row r="36111" spans="1:1" x14ac:dyDescent="0.2">
      <c r="A36111" s="4"/>
    </row>
    <row r="36112" spans="1:1" x14ac:dyDescent="0.2">
      <c r="A36112" s="4"/>
    </row>
    <row r="36113" spans="1:1" x14ac:dyDescent="0.2">
      <c r="A36113" s="4"/>
    </row>
    <row r="36114" spans="1:1" x14ac:dyDescent="0.2">
      <c r="A36114" s="4"/>
    </row>
    <row r="36115" spans="1:1" x14ac:dyDescent="0.2">
      <c r="A36115" s="4"/>
    </row>
    <row r="36116" spans="1:1" x14ac:dyDescent="0.2">
      <c r="A36116" s="4"/>
    </row>
    <row r="36117" spans="1:1" x14ac:dyDescent="0.2">
      <c r="A36117" s="4"/>
    </row>
    <row r="36118" spans="1:1" x14ac:dyDescent="0.2">
      <c r="A36118" s="4"/>
    </row>
    <row r="36119" spans="1:1" x14ac:dyDescent="0.2">
      <c r="A36119" s="4"/>
    </row>
    <row r="36120" spans="1:1" x14ac:dyDescent="0.2">
      <c r="A36120" s="4"/>
    </row>
    <row r="36121" spans="1:1" x14ac:dyDescent="0.2">
      <c r="A36121" s="4"/>
    </row>
    <row r="36122" spans="1:1" x14ac:dyDescent="0.2">
      <c r="A36122" s="4"/>
    </row>
    <row r="36123" spans="1:1" x14ac:dyDescent="0.2">
      <c r="A36123" s="4"/>
    </row>
    <row r="36124" spans="1:1" x14ac:dyDescent="0.2">
      <c r="A36124" s="4"/>
    </row>
    <row r="36125" spans="1:1" x14ac:dyDescent="0.2">
      <c r="A36125" s="4"/>
    </row>
    <row r="36126" spans="1:1" x14ac:dyDescent="0.2">
      <c r="A36126" s="4"/>
    </row>
    <row r="36127" spans="1:1" x14ac:dyDescent="0.2">
      <c r="A36127" s="4"/>
    </row>
    <row r="36128" spans="1:1" x14ac:dyDescent="0.2">
      <c r="A36128" s="4"/>
    </row>
    <row r="36129" spans="1:1" x14ac:dyDescent="0.2">
      <c r="A36129" s="4"/>
    </row>
    <row r="36130" spans="1:1" x14ac:dyDescent="0.2">
      <c r="A36130" s="4"/>
    </row>
    <row r="36131" spans="1:1" x14ac:dyDescent="0.2">
      <c r="A36131" s="4"/>
    </row>
    <row r="36132" spans="1:1" x14ac:dyDescent="0.2">
      <c r="A36132" s="4"/>
    </row>
    <row r="36133" spans="1:1" x14ac:dyDescent="0.2">
      <c r="A36133" s="4"/>
    </row>
    <row r="36134" spans="1:1" x14ac:dyDescent="0.2">
      <c r="A36134" s="4"/>
    </row>
    <row r="36135" spans="1:1" x14ac:dyDescent="0.2">
      <c r="A36135" s="4"/>
    </row>
    <row r="36136" spans="1:1" x14ac:dyDescent="0.2">
      <c r="A36136" s="4"/>
    </row>
    <row r="36137" spans="1:1" x14ac:dyDescent="0.2">
      <c r="A36137" s="4"/>
    </row>
    <row r="36138" spans="1:1" x14ac:dyDescent="0.2">
      <c r="A36138" s="4"/>
    </row>
    <row r="36139" spans="1:1" x14ac:dyDescent="0.2">
      <c r="A36139" s="4"/>
    </row>
    <row r="36140" spans="1:1" x14ac:dyDescent="0.2">
      <c r="A36140" s="4"/>
    </row>
    <row r="36141" spans="1:1" x14ac:dyDescent="0.2">
      <c r="A36141" s="4"/>
    </row>
    <row r="36142" spans="1:1" x14ac:dyDescent="0.2">
      <c r="A36142" s="4"/>
    </row>
    <row r="36143" spans="1:1" x14ac:dyDescent="0.2">
      <c r="A36143" s="4"/>
    </row>
    <row r="36144" spans="1:1" x14ac:dyDescent="0.2">
      <c r="A36144" s="4"/>
    </row>
    <row r="36145" spans="1:1" x14ac:dyDescent="0.2">
      <c r="A36145" s="4"/>
    </row>
    <row r="36146" spans="1:1" x14ac:dyDescent="0.2">
      <c r="A36146" s="4"/>
    </row>
    <row r="36147" spans="1:1" x14ac:dyDescent="0.2">
      <c r="A36147" s="4"/>
    </row>
    <row r="36148" spans="1:1" x14ac:dyDescent="0.2">
      <c r="A36148" s="4"/>
    </row>
    <row r="36149" spans="1:1" x14ac:dyDescent="0.2">
      <c r="A36149" s="4"/>
    </row>
    <row r="36150" spans="1:1" x14ac:dyDescent="0.2">
      <c r="A36150" s="4"/>
    </row>
    <row r="36151" spans="1:1" x14ac:dyDescent="0.2">
      <c r="A36151" s="4"/>
    </row>
    <row r="36152" spans="1:1" x14ac:dyDescent="0.2">
      <c r="A36152" s="4"/>
    </row>
    <row r="36153" spans="1:1" x14ac:dyDescent="0.2">
      <c r="A36153" s="4"/>
    </row>
    <row r="36154" spans="1:1" x14ac:dyDescent="0.2">
      <c r="A36154" s="4"/>
    </row>
    <row r="36155" spans="1:1" x14ac:dyDescent="0.2">
      <c r="A36155" s="4"/>
    </row>
    <row r="36156" spans="1:1" x14ac:dyDescent="0.2">
      <c r="A36156" s="4"/>
    </row>
    <row r="36157" spans="1:1" x14ac:dyDescent="0.2">
      <c r="A36157" s="4"/>
    </row>
    <row r="36158" spans="1:1" x14ac:dyDescent="0.2">
      <c r="A36158" s="4"/>
    </row>
    <row r="36159" spans="1:1" x14ac:dyDescent="0.2">
      <c r="A36159" s="4"/>
    </row>
    <row r="36160" spans="1:1" x14ac:dyDescent="0.2">
      <c r="A36160" s="4"/>
    </row>
    <row r="36161" spans="1:1" x14ac:dyDescent="0.2">
      <c r="A36161" s="4"/>
    </row>
    <row r="36162" spans="1:1" x14ac:dyDescent="0.2">
      <c r="A36162" s="4"/>
    </row>
    <row r="36163" spans="1:1" x14ac:dyDescent="0.2">
      <c r="A36163" s="4"/>
    </row>
    <row r="36164" spans="1:1" x14ac:dyDescent="0.2">
      <c r="A36164" s="4"/>
    </row>
    <row r="36165" spans="1:1" x14ac:dyDescent="0.2">
      <c r="A36165" s="4"/>
    </row>
    <row r="36166" spans="1:1" x14ac:dyDescent="0.2">
      <c r="A36166" s="4"/>
    </row>
    <row r="36167" spans="1:1" x14ac:dyDescent="0.2">
      <c r="A36167" s="4"/>
    </row>
    <row r="36168" spans="1:1" x14ac:dyDescent="0.2">
      <c r="A36168" s="4"/>
    </row>
    <row r="36169" spans="1:1" x14ac:dyDescent="0.2">
      <c r="A36169" s="4"/>
    </row>
    <row r="36170" spans="1:1" x14ac:dyDescent="0.2">
      <c r="A36170" s="4"/>
    </row>
    <row r="36171" spans="1:1" x14ac:dyDescent="0.2">
      <c r="A36171" s="4"/>
    </row>
    <row r="36172" spans="1:1" x14ac:dyDescent="0.2">
      <c r="A36172" s="4"/>
    </row>
    <row r="36173" spans="1:1" x14ac:dyDescent="0.2">
      <c r="A36173" s="4"/>
    </row>
    <row r="36174" spans="1:1" x14ac:dyDescent="0.2">
      <c r="A36174" s="4"/>
    </row>
    <row r="36175" spans="1:1" x14ac:dyDescent="0.2">
      <c r="A36175" s="4"/>
    </row>
    <row r="36176" spans="1:1" x14ac:dyDescent="0.2">
      <c r="A36176" s="4"/>
    </row>
    <row r="36177" spans="1:1" x14ac:dyDescent="0.2">
      <c r="A36177" s="4"/>
    </row>
    <row r="36178" spans="1:1" x14ac:dyDescent="0.2">
      <c r="A36178" s="4"/>
    </row>
    <row r="36179" spans="1:1" x14ac:dyDescent="0.2">
      <c r="A36179" s="4"/>
    </row>
    <row r="36180" spans="1:1" x14ac:dyDescent="0.2">
      <c r="A36180" s="4"/>
    </row>
    <row r="36181" spans="1:1" x14ac:dyDescent="0.2">
      <c r="A36181" s="4"/>
    </row>
    <row r="36182" spans="1:1" x14ac:dyDescent="0.2">
      <c r="A36182" s="4"/>
    </row>
    <row r="36183" spans="1:1" x14ac:dyDescent="0.2">
      <c r="A36183" s="4"/>
    </row>
    <row r="36184" spans="1:1" x14ac:dyDescent="0.2">
      <c r="A36184" s="4"/>
    </row>
    <row r="36185" spans="1:1" x14ac:dyDescent="0.2">
      <c r="A36185" s="4"/>
    </row>
    <row r="36186" spans="1:1" x14ac:dyDescent="0.2">
      <c r="A36186" s="4"/>
    </row>
    <row r="36187" spans="1:1" x14ac:dyDescent="0.2">
      <c r="A36187" s="4"/>
    </row>
    <row r="36188" spans="1:1" x14ac:dyDescent="0.2">
      <c r="A36188" s="4"/>
    </row>
    <row r="36189" spans="1:1" x14ac:dyDescent="0.2">
      <c r="A36189" s="4"/>
    </row>
    <row r="36190" spans="1:1" x14ac:dyDescent="0.2">
      <c r="A36190" s="4"/>
    </row>
    <row r="36191" spans="1:1" x14ac:dyDescent="0.2">
      <c r="A36191" s="4"/>
    </row>
    <row r="36192" spans="1:1" x14ac:dyDescent="0.2">
      <c r="A36192" s="4"/>
    </row>
    <row r="36193" spans="1:1" x14ac:dyDescent="0.2">
      <c r="A36193" s="4"/>
    </row>
    <row r="36194" spans="1:1" x14ac:dyDescent="0.2">
      <c r="A36194" s="4"/>
    </row>
    <row r="36195" spans="1:1" x14ac:dyDescent="0.2">
      <c r="A36195" s="4"/>
    </row>
    <row r="36196" spans="1:1" x14ac:dyDescent="0.2">
      <c r="A36196" s="4"/>
    </row>
    <row r="36197" spans="1:1" x14ac:dyDescent="0.2">
      <c r="A36197" s="4"/>
    </row>
    <row r="36198" spans="1:1" x14ac:dyDescent="0.2">
      <c r="A36198" s="4"/>
    </row>
    <row r="36199" spans="1:1" x14ac:dyDescent="0.2">
      <c r="A36199" s="4"/>
    </row>
    <row r="36200" spans="1:1" x14ac:dyDescent="0.2">
      <c r="A36200" s="4"/>
    </row>
    <row r="36201" spans="1:1" x14ac:dyDescent="0.2">
      <c r="A36201" s="4"/>
    </row>
    <row r="36202" spans="1:1" x14ac:dyDescent="0.2">
      <c r="A36202" s="4"/>
    </row>
    <row r="36203" spans="1:1" x14ac:dyDescent="0.2">
      <c r="A36203" s="4"/>
    </row>
    <row r="36204" spans="1:1" x14ac:dyDescent="0.2">
      <c r="A36204" s="4"/>
    </row>
    <row r="36205" spans="1:1" x14ac:dyDescent="0.2">
      <c r="A36205" s="4"/>
    </row>
    <row r="36206" spans="1:1" x14ac:dyDescent="0.2">
      <c r="A36206" s="4"/>
    </row>
    <row r="36207" spans="1:1" x14ac:dyDescent="0.2">
      <c r="A36207" s="4"/>
    </row>
    <row r="36208" spans="1:1" x14ac:dyDescent="0.2">
      <c r="A36208" s="4"/>
    </row>
    <row r="36209" spans="1:1" x14ac:dyDescent="0.2">
      <c r="A36209" s="4"/>
    </row>
    <row r="36210" spans="1:1" x14ac:dyDescent="0.2">
      <c r="A36210" s="4"/>
    </row>
    <row r="36211" spans="1:1" x14ac:dyDescent="0.2">
      <c r="A36211" s="4"/>
    </row>
    <row r="36212" spans="1:1" x14ac:dyDescent="0.2">
      <c r="A36212" s="4"/>
    </row>
    <row r="36213" spans="1:1" x14ac:dyDescent="0.2">
      <c r="A36213" s="4"/>
    </row>
    <row r="36214" spans="1:1" x14ac:dyDescent="0.2">
      <c r="A36214" s="4"/>
    </row>
    <row r="36215" spans="1:1" x14ac:dyDescent="0.2">
      <c r="A36215" s="4"/>
    </row>
    <row r="36216" spans="1:1" x14ac:dyDescent="0.2">
      <c r="A36216" s="4"/>
    </row>
    <row r="36217" spans="1:1" x14ac:dyDescent="0.2">
      <c r="A36217" s="4"/>
    </row>
    <row r="36218" spans="1:1" x14ac:dyDescent="0.2">
      <c r="A36218" s="4"/>
    </row>
    <row r="36219" spans="1:1" x14ac:dyDescent="0.2">
      <c r="A36219" s="4"/>
    </row>
    <row r="36220" spans="1:1" x14ac:dyDescent="0.2">
      <c r="A36220" s="4"/>
    </row>
    <row r="36221" spans="1:1" x14ac:dyDescent="0.2">
      <c r="A36221" s="4"/>
    </row>
    <row r="36222" spans="1:1" x14ac:dyDescent="0.2">
      <c r="A36222" s="4"/>
    </row>
    <row r="36223" spans="1:1" x14ac:dyDescent="0.2">
      <c r="A36223" s="4"/>
    </row>
    <row r="36224" spans="1:1" x14ac:dyDescent="0.2">
      <c r="A36224" s="4"/>
    </row>
    <row r="36225" spans="1:1" x14ac:dyDescent="0.2">
      <c r="A36225" s="4"/>
    </row>
    <row r="36226" spans="1:1" x14ac:dyDescent="0.2">
      <c r="A36226" s="4"/>
    </row>
    <row r="36227" spans="1:1" x14ac:dyDescent="0.2">
      <c r="A36227" s="4"/>
    </row>
    <row r="36228" spans="1:1" x14ac:dyDescent="0.2">
      <c r="A36228" s="4"/>
    </row>
    <row r="36229" spans="1:1" x14ac:dyDescent="0.2">
      <c r="A36229" s="4"/>
    </row>
    <row r="36230" spans="1:1" x14ac:dyDescent="0.2">
      <c r="A36230" s="4"/>
    </row>
    <row r="36231" spans="1:1" x14ac:dyDescent="0.2">
      <c r="A36231" s="4"/>
    </row>
    <row r="36232" spans="1:1" x14ac:dyDescent="0.2">
      <c r="A36232" s="4"/>
    </row>
    <row r="36233" spans="1:1" x14ac:dyDescent="0.2">
      <c r="A36233" s="4"/>
    </row>
    <row r="36234" spans="1:1" x14ac:dyDescent="0.2">
      <c r="A36234" s="4"/>
    </row>
    <row r="36235" spans="1:1" x14ac:dyDescent="0.2">
      <c r="A36235" s="4"/>
    </row>
    <row r="36236" spans="1:1" x14ac:dyDescent="0.2">
      <c r="A36236" s="4"/>
    </row>
    <row r="36237" spans="1:1" x14ac:dyDescent="0.2">
      <c r="A36237" s="4"/>
    </row>
    <row r="36238" spans="1:1" x14ac:dyDescent="0.2">
      <c r="A36238" s="4"/>
    </row>
    <row r="36239" spans="1:1" x14ac:dyDescent="0.2">
      <c r="A36239" s="4"/>
    </row>
    <row r="36240" spans="1:1" x14ac:dyDescent="0.2">
      <c r="A36240" s="4"/>
    </row>
    <row r="36241" spans="1:1" x14ac:dyDescent="0.2">
      <c r="A36241" s="4"/>
    </row>
    <row r="36242" spans="1:1" x14ac:dyDescent="0.2">
      <c r="A36242" s="4"/>
    </row>
    <row r="36243" spans="1:1" x14ac:dyDescent="0.2">
      <c r="A36243" s="4"/>
    </row>
    <row r="36244" spans="1:1" x14ac:dyDescent="0.2">
      <c r="A36244" s="4"/>
    </row>
    <row r="36245" spans="1:1" x14ac:dyDescent="0.2">
      <c r="A36245" s="4"/>
    </row>
    <row r="36246" spans="1:1" x14ac:dyDescent="0.2">
      <c r="A36246" s="4"/>
    </row>
    <row r="36247" spans="1:1" x14ac:dyDescent="0.2">
      <c r="A36247" s="4"/>
    </row>
    <row r="36248" spans="1:1" x14ac:dyDescent="0.2">
      <c r="A36248" s="4"/>
    </row>
    <row r="36249" spans="1:1" x14ac:dyDescent="0.2">
      <c r="A36249" s="4"/>
    </row>
    <row r="36250" spans="1:1" x14ac:dyDescent="0.2">
      <c r="A36250" s="4"/>
    </row>
    <row r="36251" spans="1:1" x14ac:dyDescent="0.2">
      <c r="A36251" s="4"/>
    </row>
    <row r="36252" spans="1:1" x14ac:dyDescent="0.2">
      <c r="A36252" s="4"/>
    </row>
    <row r="36253" spans="1:1" x14ac:dyDescent="0.2">
      <c r="A36253" s="4"/>
    </row>
    <row r="36254" spans="1:1" x14ac:dyDescent="0.2">
      <c r="A36254" s="4"/>
    </row>
    <row r="36255" spans="1:1" x14ac:dyDescent="0.2">
      <c r="A36255" s="4"/>
    </row>
    <row r="36256" spans="1:1" x14ac:dyDescent="0.2">
      <c r="A36256" s="4"/>
    </row>
    <row r="36257" spans="1:1" x14ac:dyDescent="0.2">
      <c r="A36257" s="4"/>
    </row>
    <row r="36258" spans="1:1" x14ac:dyDescent="0.2">
      <c r="A36258" s="4"/>
    </row>
    <row r="36259" spans="1:1" x14ac:dyDescent="0.2">
      <c r="A36259" s="4"/>
    </row>
    <row r="36260" spans="1:1" x14ac:dyDescent="0.2">
      <c r="A36260" s="4"/>
    </row>
    <row r="36261" spans="1:1" x14ac:dyDescent="0.2">
      <c r="A36261" s="4"/>
    </row>
    <row r="36262" spans="1:1" x14ac:dyDescent="0.2">
      <c r="A36262" s="4"/>
    </row>
    <row r="36263" spans="1:1" x14ac:dyDescent="0.2">
      <c r="A36263" s="4"/>
    </row>
    <row r="36264" spans="1:1" x14ac:dyDescent="0.2">
      <c r="A36264" s="4"/>
    </row>
    <row r="36265" spans="1:1" x14ac:dyDescent="0.2">
      <c r="A36265" s="4"/>
    </row>
    <row r="36266" spans="1:1" x14ac:dyDescent="0.2">
      <c r="A36266" s="4"/>
    </row>
    <row r="36267" spans="1:1" x14ac:dyDescent="0.2">
      <c r="A36267" s="4"/>
    </row>
    <row r="36268" spans="1:1" x14ac:dyDescent="0.2">
      <c r="A36268" s="4"/>
    </row>
    <row r="36269" spans="1:1" x14ac:dyDescent="0.2">
      <c r="A36269" s="4"/>
    </row>
    <row r="36270" spans="1:1" x14ac:dyDescent="0.2">
      <c r="A36270" s="4"/>
    </row>
    <row r="36271" spans="1:1" x14ac:dyDescent="0.2">
      <c r="A36271" s="4"/>
    </row>
    <row r="36272" spans="1:1" x14ac:dyDescent="0.2">
      <c r="A36272" s="4"/>
    </row>
    <row r="36273" spans="1:1" x14ac:dyDescent="0.2">
      <c r="A36273" s="4"/>
    </row>
    <row r="36274" spans="1:1" x14ac:dyDescent="0.2">
      <c r="A36274" s="4"/>
    </row>
    <row r="36275" spans="1:1" x14ac:dyDescent="0.2">
      <c r="A36275" s="4"/>
    </row>
    <row r="36276" spans="1:1" x14ac:dyDescent="0.2">
      <c r="A36276" s="4"/>
    </row>
    <row r="36277" spans="1:1" x14ac:dyDescent="0.2">
      <c r="A36277" s="4"/>
    </row>
    <row r="36278" spans="1:1" x14ac:dyDescent="0.2">
      <c r="A36278" s="4"/>
    </row>
    <row r="36279" spans="1:1" x14ac:dyDescent="0.2">
      <c r="A36279" s="4"/>
    </row>
    <row r="36280" spans="1:1" x14ac:dyDescent="0.2">
      <c r="A36280" s="4"/>
    </row>
    <row r="36281" spans="1:1" x14ac:dyDescent="0.2">
      <c r="A36281" s="4"/>
    </row>
    <row r="36282" spans="1:1" x14ac:dyDescent="0.2">
      <c r="A36282" s="4"/>
    </row>
    <row r="36283" spans="1:1" x14ac:dyDescent="0.2">
      <c r="A36283" s="4"/>
    </row>
    <row r="36284" spans="1:1" x14ac:dyDescent="0.2">
      <c r="A36284" s="4"/>
    </row>
    <row r="36285" spans="1:1" x14ac:dyDescent="0.2">
      <c r="A36285" s="4"/>
    </row>
    <row r="36286" spans="1:1" x14ac:dyDescent="0.2">
      <c r="A36286" s="4"/>
    </row>
    <row r="36287" spans="1:1" x14ac:dyDescent="0.2">
      <c r="A36287" s="4"/>
    </row>
    <row r="36288" spans="1:1" x14ac:dyDescent="0.2">
      <c r="A36288" s="4"/>
    </row>
    <row r="36289" spans="1:1" x14ac:dyDescent="0.2">
      <c r="A36289" s="4"/>
    </row>
    <row r="36290" spans="1:1" x14ac:dyDescent="0.2">
      <c r="A36290" s="4"/>
    </row>
    <row r="36291" spans="1:1" x14ac:dyDescent="0.2">
      <c r="A36291" s="4"/>
    </row>
    <row r="36292" spans="1:1" x14ac:dyDescent="0.2">
      <c r="A36292" s="4"/>
    </row>
    <row r="36293" spans="1:1" x14ac:dyDescent="0.2">
      <c r="A36293" s="4"/>
    </row>
    <row r="36294" spans="1:1" x14ac:dyDescent="0.2">
      <c r="A36294" s="4"/>
    </row>
    <row r="36295" spans="1:1" x14ac:dyDescent="0.2">
      <c r="A36295" s="4"/>
    </row>
    <row r="36296" spans="1:1" x14ac:dyDescent="0.2">
      <c r="A36296" s="4"/>
    </row>
    <row r="36297" spans="1:1" x14ac:dyDescent="0.2">
      <c r="A36297" s="4"/>
    </row>
    <row r="36298" spans="1:1" x14ac:dyDescent="0.2">
      <c r="A36298" s="4"/>
    </row>
    <row r="36299" spans="1:1" x14ac:dyDescent="0.2">
      <c r="A36299" s="4"/>
    </row>
    <row r="36300" spans="1:1" x14ac:dyDescent="0.2">
      <c r="A36300" s="4"/>
    </row>
    <row r="36301" spans="1:1" x14ac:dyDescent="0.2">
      <c r="A36301" s="4"/>
    </row>
    <row r="36302" spans="1:1" x14ac:dyDescent="0.2">
      <c r="A36302" s="4"/>
    </row>
    <row r="36303" spans="1:1" x14ac:dyDescent="0.2">
      <c r="A36303" s="4"/>
    </row>
    <row r="36304" spans="1:1" x14ac:dyDescent="0.2">
      <c r="A36304" s="4"/>
    </row>
    <row r="36305" spans="1:1" x14ac:dyDescent="0.2">
      <c r="A36305" s="4"/>
    </row>
    <row r="36306" spans="1:1" x14ac:dyDescent="0.2">
      <c r="A36306" s="4"/>
    </row>
    <row r="36307" spans="1:1" x14ac:dyDescent="0.2">
      <c r="A36307" s="4"/>
    </row>
    <row r="36308" spans="1:1" x14ac:dyDescent="0.2">
      <c r="A36308" s="4"/>
    </row>
    <row r="36309" spans="1:1" x14ac:dyDescent="0.2">
      <c r="A36309" s="4"/>
    </row>
    <row r="36310" spans="1:1" x14ac:dyDescent="0.2">
      <c r="A36310" s="4"/>
    </row>
    <row r="36311" spans="1:1" x14ac:dyDescent="0.2">
      <c r="A36311" s="4"/>
    </row>
    <row r="36312" spans="1:1" x14ac:dyDescent="0.2">
      <c r="A36312" s="4"/>
    </row>
    <row r="36313" spans="1:1" x14ac:dyDescent="0.2">
      <c r="A36313" s="4"/>
    </row>
    <row r="36314" spans="1:1" x14ac:dyDescent="0.2">
      <c r="A36314" s="4"/>
    </row>
    <row r="36315" spans="1:1" x14ac:dyDescent="0.2">
      <c r="A36315" s="4"/>
    </row>
    <row r="36316" spans="1:1" x14ac:dyDescent="0.2">
      <c r="A36316" s="4"/>
    </row>
    <row r="36317" spans="1:1" x14ac:dyDescent="0.2">
      <c r="A36317" s="4"/>
    </row>
    <row r="36318" spans="1:1" x14ac:dyDescent="0.2">
      <c r="A36318" s="4"/>
    </row>
    <row r="36319" spans="1:1" x14ac:dyDescent="0.2">
      <c r="A36319" s="4"/>
    </row>
    <row r="36320" spans="1:1" x14ac:dyDescent="0.2">
      <c r="A36320" s="4"/>
    </row>
    <row r="36321" spans="1:1" x14ac:dyDescent="0.2">
      <c r="A36321" s="4"/>
    </row>
    <row r="36322" spans="1:1" x14ac:dyDescent="0.2">
      <c r="A36322" s="4"/>
    </row>
    <row r="36323" spans="1:1" x14ac:dyDescent="0.2">
      <c r="A36323" s="4"/>
    </row>
    <row r="36324" spans="1:1" x14ac:dyDescent="0.2">
      <c r="A36324" s="4"/>
    </row>
    <row r="36325" spans="1:1" x14ac:dyDescent="0.2">
      <c r="A36325" s="4"/>
    </row>
    <row r="36326" spans="1:1" x14ac:dyDescent="0.2">
      <c r="A36326" s="4"/>
    </row>
    <row r="36327" spans="1:1" x14ac:dyDescent="0.2">
      <c r="A36327" s="4"/>
    </row>
    <row r="36328" spans="1:1" x14ac:dyDescent="0.2">
      <c r="A36328" s="4"/>
    </row>
    <row r="36329" spans="1:1" x14ac:dyDescent="0.2">
      <c r="A36329" s="4"/>
    </row>
    <row r="36330" spans="1:1" x14ac:dyDescent="0.2">
      <c r="A36330" s="4"/>
    </row>
    <row r="36331" spans="1:1" x14ac:dyDescent="0.2">
      <c r="A36331" s="4"/>
    </row>
    <row r="36332" spans="1:1" x14ac:dyDescent="0.2">
      <c r="A36332" s="4"/>
    </row>
    <row r="36333" spans="1:1" x14ac:dyDescent="0.2">
      <c r="A36333" s="4"/>
    </row>
    <row r="36334" spans="1:1" x14ac:dyDescent="0.2">
      <c r="A36334" s="4"/>
    </row>
    <row r="36335" spans="1:1" x14ac:dyDescent="0.2">
      <c r="A36335" s="4"/>
    </row>
    <row r="36336" spans="1:1" x14ac:dyDescent="0.2">
      <c r="A36336" s="4"/>
    </row>
    <row r="36337" spans="1:1" x14ac:dyDescent="0.2">
      <c r="A36337" s="4"/>
    </row>
    <row r="36338" spans="1:1" x14ac:dyDescent="0.2">
      <c r="A36338" s="4"/>
    </row>
    <row r="36339" spans="1:1" x14ac:dyDescent="0.2">
      <c r="A36339" s="4"/>
    </row>
    <row r="36340" spans="1:1" x14ac:dyDescent="0.2">
      <c r="A36340" s="4"/>
    </row>
    <row r="36341" spans="1:1" x14ac:dyDescent="0.2">
      <c r="A36341" s="4"/>
    </row>
    <row r="36342" spans="1:1" x14ac:dyDescent="0.2">
      <c r="A36342" s="4"/>
    </row>
    <row r="36343" spans="1:1" x14ac:dyDescent="0.2">
      <c r="A36343" s="4"/>
    </row>
    <row r="36344" spans="1:1" x14ac:dyDescent="0.2">
      <c r="A36344" s="4"/>
    </row>
    <row r="36345" spans="1:1" x14ac:dyDescent="0.2">
      <c r="A36345" s="4"/>
    </row>
    <row r="36346" spans="1:1" x14ac:dyDescent="0.2">
      <c r="A36346" s="4"/>
    </row>
    <row r="36347" spans="1:1" x14ac:dyDescent="0.2">
      <c r="A36347" s="4"/>
    </row>
    <row r="36348" spans="1:1" x14ac:dyDescent="0.2">
      <c r="A36348" s="4"/>
    </row>
    <row r="36349" spans="1:1" x14ac:dyDescent="0.2">
      <c r="A36349" s="4"/>
    </row>
    <row r="36350" spans="1:1" x14ac:dyDescent="0.2">
      <c r="A36350" s="4"/>
    </row>
    <row r="36351" spans="1:1" x14ac:dyDescent="0.2">
      <c r="A36351" s="4"/>
    </row>
    <row r="36352" spans="1:1" x14ac:dyDescent="0.2">
      <c r="A36352" s="4"/>
    </row>
    <row r="36353" spans="1:1" x14ac:dyDescent="0.2">
      <c r="A36353" s="4"/>
    </row>
    <row r="36354" spans="1:1" x14ac:dyDescent="0.2">
      <c r="A36354" s="4"/>
    </row>
    <row r="36355" spans="1:1" x14ac:dyDescent="0.2">
      <c r="A36355" s="4"/>
    </row>
    <row r="36356" spans="1:1" x14ac:dyDescent="0.2">
      <c r="A36356" s="4"/>
    </row>
    <row r="36357" spans="1:1" x14ac:dyDescent="0.2">
      <c r="A36357" s="4"/>
    </row>
    <row r="36358" spans="1:1" x14ac:dyDescent="0.2">
      <c r="A36358" s="4"/>
    </row>
    <row r="36359" spans="1:1" x14ac:dyDescent="0.2">
      <c r="A36359" s="4"/>
    </row>
    <row r="36360" spans="1:1" x14ac:dyDescent="0.2">
      <c r="A36360" s="4"/>
    </row>
    <row r="36361" spans="1:1" x14ac:dyDescent="0.2">
      <c r="A36361" s="4"/>
    </row>
    <row r="36362" spans="1:1" x14ac:dyDescent="0.2">
      <c r="A36362" s="4"/>
    </row>
    <row r="36363" spans="1:1" x14ac:dyDescent="0.2">
      <c r="A36363" s="4"/>
    </row>
    <row r="36364" spans="1:1" x14ac:dyDescent="0.2">
      <c r="A36364" s="4"/>
    </row>
    <row r="36365" spans="1:1" x14ac:dyDescent="0.2">
      <c r="A36365" s="4"/>
    </row>
    <row r="36366" spans="1:1" x14ac:dyDescent="0.2">
      <c r="A36366" s="4"/>
    </row>
    <row r="36367" spans="1:1" x14ac:dyDescent="0.2">
      <c r="A36367" s="4"/>
    </row>
    <row r="36368" spans="1:1" x14ac:dyDescent="0.2">
      <c r="A36368" s="4"/>
    </row>
    <row r="36369" spans="1:1" x14ac:dyDescent="0.2">
      <c r="A36369" s="4"/>
    </row>
    <row r="36370" spans="1:1" x14ac:dyDescent="0.2">
      <c r="A36370" s="4"/>
    </row>
    <row r="36371" spans="1:1" x14ac:dyDescent="0.2">
      <c r="A36371" s="4"/>
    </row>
    <row r="36372" spans="1:1" x14ac:dyDescent="0.2">
      <c r="A36372" s="4"/>
    </row>
    <row r="36373" spans="1:1" x14ac:dyDescent="0.2">
      <c r="A36373" s="4"/>
    </row>
    <row r="36374" spans="1:1" x14ac:dyDescent="0.2">
      <c r="A36374" s="4"/>
    </row>
    <row r="36375" spans="1:1" x14ac:dyDescent="0.2">
      <c r="A36375" s="4"/>
    </row>
    <row r="36376" spans="1:1" x14ac:dyDescent="0.2">
      <c r="A36376" s="4"/>
    </row>
    <row r="36377" spans="1:1" x14ac:dyDescent="0.2">
      <c r="A36377" s="4"/>
    </row>
    <row r="36378" spans="1:1" x14ac:dyDescent="0.2">
      <c r="A36378" s="4"/>
    </row>
    <row r="36379" spans="1:1" x14ac:dyDescent="0.2">
      <c r="A36379" s="4"/>
    </row>
    <row r="36380" spans="1:1" x14ac:dyDescent="0.2">
      <c r="A36380" s="4"/>
    </row>
    <row r="36381" spans="1:1" x14ac:dyDescent="0.2">
      <c r="A36381" s="4"/>
    </row>
    <row r="36382" spans="1:1" x14ac:dyDescent="0.2">
      <c r="A36382" s="4"/>
    </row>
    <row r="36383" spans="1:1" x14ac:dyDescent="0.2">
      <c r="A36383" s="4"/>
    </row>
    <row r="36384" spans="1:1" x14ac:dyDescent="0.2">
      <c r="A36384" s="4"/>
    </row>
    <row r="36385" spans="1:1" x14ac:dyDescent="0.2">
      <c r="A36385" s="4"/>
    </row>
    <row r="36386" spans="1:1" x14ac:dyDescent="0.2">
      <c r="A36386" s="4"/>
    </row>
    <row r="36387" spans="1:1" x14ac:dyDescent="0.2">
      <c r="A36387" s="4"/>
    </row>
    <row r="36388" spans="1:1" x14ac:dyDescent="0.2">
      <c r="A36388" s="4"/>
    </row>
    <row r="36389" spans="1:1" x14ac:dyDescent="0.2">
      <c r="A36389" s="4"/>
    </row>
    <row r="36390" spans="1:1" x14ac:dyDescent="0.2">
      <c r="A36390" s="4"/>
    </row>
    <row r="36391" spans="1:1" x14ac:dyDescent="0.2">
      <c r="A36391" s="4"/>
    </row>
    <row r="36392" spans="1:1" x14ac:dyDescent="0.2">
      <c r="A36392" s="4"/>
    </row>
    <row r="36393" spans="1:1" x14ac:dyDescent="0.2">
      <c r="A36393" s="4"/>
    </row>
    <row r="36394" spans="1:1" x14ac:dyDescent="0.2">
      <c r="A36394" s="4"/>
    </row>
    <row r="36395" spans="1:1" x14ac:dyDescent="0.2">
      <c r="A36395" s="4"/>
    </row>
    <row r="36396" spans="1:1" x14ac:dyDescent="0.2">
      <c r="A36396" s="4"/>
    </row>
    <row r="36397" spans="1:1" x14ac:dyDescent="0.2">
      <c r="A36397" s="4"/>
    </row>
    <row r="36398" spans="1:1" x14ac:dyDescent="0.2">
      <c r="A36398" s="4"/>
    </row>
    <row r="36399" spans="1:1" x14ac:dyDescent="0.2">
      <c r="A36399" s="4"/>
    </row>
    <row r="36400" spans="1:1" x14ac:dyDescent="0.2">
      <c r="A36400" s="4"/>
    </row>
    <row r="36401" spans="1:1" x14ac:dyDescent="0.2">
      <c r="A36401" s="4"/>
    </row>
    <row r="36402" spans="1:1" x14ac:dyDescent="0.2">
      <c r="A36402" s="4"/>
    </row>
    <row r="36403" spans="1:1" x14ac:dyDescent="0.2">
      <c r="A36403" s="4"/>
    </row>
    <row r="36404" spans="1:1" x14ac:dyDescent="0.2">
      <c r="A36404" s="4"/>
    </row>
    <row r="36405" spans="1:1" x14ac:dyDescent="0.2">
      <c r="A36405" s="4"/>
    </row>
    <row r="36406" spans="1:1" x14ac:dyDescent="0.2">
      <c r="A36406" s="4"/>
    </row>
    <row r="36407" spans="1:1" x14ac:dyDescent="0.2">
      <c r="A36407" s="4"/>
    </row>
    <row r="36408" spans="1:1" x14ac:dyDescent="0.2">
      <c r="A36408" s="4"/>
    </row>
    <row r="36409" spans="1:1" x14ac:dyDescent="0.2">
      <c r="A36409" s="4"/>
    </row>
    <row r="36410" spans="1:1" x14ac:dyDescent="0.2">
      <c r="A36410" s="4"/>
    </row>
    <row r="36411" spans="1:1" x14ac:dyDescent="0.2">
      <c r="A36411" s="4"/>
    </row>
    <row r="36412" spans="1:1" x14ac:dyDescent="0.2">
      <c r="A36412" s="4"/>
    </row>
    <row r="36413" spans="1:1" x14ac:dyDescent="0.2">
      <c r="A36413" s="4"/>
    </row>
    <row r="36414" spans="1:1" x14ac:dyDescent="0.2">
      <c r="A36414" s="4"/>
    </row>
    <row r="36415" spans="1:1" x14ac:dyDescent="0.2">
      <c r="A36415" s="4"/>
    </row>
    <row r="36416" spans="1:1" x14ac:dyDescent="0.2">
      <c r="A36416" s="4"/>
    </row>
    <row r="36417" spans="1:1" x14ac:dyDescent="0.2">
      <c r="A36417" s="4"/>
    </row>
    <row r="36418" spans="1:1" x14ac:dyDescent="0.2">
      <c r="A36418" s="4"/>
    </row>
    <row r="36419" spans="1:1" x14ac:dyDescent="0.2">
      <c r="A36419" s="4"/>
    </row>
    <row r="36420" spans="1:1" x14ac:dyDescent="0.2">
      <c r="A36420" s="4"/>
    </row>
    <row r="36421" spans="1:1" x14ac:dyDescent="0.2">
      <c r="A36421" s="4"/>
    </row>
    <row r="36422" spans="1:1" x14ac:dyDescent="0.2">
      <c r="A36422" s="4"/>
    </row>
    <row r="36423" spans="1:1" x14ac:dyDescent="0.2">
      <c r="A36423" s="4"/>
    </row>
    <row r="36424" spans="1:1" x14ac:dyDescent="0.2">
      <c r="A36424" s="4"/>
    </row>
    <row r="36425" spans="1:1" x14ac:dyDescent="0.2">
      <c r="A36425" s="4"/>
    </row>
    <row r="36426" spans="1:1" x14ac:dyDescent="0.2">
      <c r="A36426" s="4"/>
    </row>
    <row r="36427" spans="1:1" x14ac:dyDescent="0.2">
      <c r="A36427" s="4"/>
    </row>
    <row r="36428" spans="1:1" x14ac:dyDescent="0.2">
      <c r="A36428" s="4"/>
    </row>
    <row r="36429" spans="1:1" x14ac:dyDescent="0.2">
      <c r="A36429" s="4"/>
    </row>
    <row r="36430" spans="1:1" x14ac:dyDescent="0.2">
      <c r="A36430" s="4"/>
    </row>
    <row r="36431" spans="1:1" x14ac:dyDescent="0.2">
      <c r="A36431" s="4"/>
    </row>
    <row r="36432" spans="1:1" x14ac:dyDescent="0.2">
      <c r="A36432" s="4"/>
    </row>
    <row r="36433" spans="1:1" x14ac:dyDescent="0.2">
      <c r="A36433" s="4"/>
    </row>
    <row r="36434" spans="1:1" x14ac:dyDescent="0.2">
      <c r="A36434" s="4"/>
    </row>
    <row r="36435" spans="1:1" x14ac:dyDescent="0.2">
      <c r="A36435" s="4"/>
    </row>
    <row r="36436" spans="1:1" x14ac:dyDescent="0.2">
      <c r="A36436" s="4"/>
    </row>
    <row r="36437" spans="1:1" x14ac:dyDescent="0.2">
      <c r="A36437" s="4"/>
    </row>
    <row r="36438" spans="1:1" x14ac:dyDescent="0.2">
      <c r="A36438" s="4"/>
    </row>
    <row r="36439" spans="1:1" x14ac:dyDescent="0.2">
      <c r="A36439" s="4"/>
    </row>
    <row r="36440" spans="1:1" x14ac:dyDescent="0.2">
      <c r="A36440" s="4"/>
    </row>
    <row r="36441" spans="1:1" x14ac:dyDescent="0.2">
      <c r="A36441" s="4"/>
    </row>
    <row r="36442" spans="1:1" x14ac:dyDescent="0.2">
      <c r="A36442" s="4"/>
    </row>
    <row r="36443" spans="1:1" x14ac:dyDescent="0.2">
      <c r="A36443" s="4"/>
    </row>
    <row r="36444" spans="1:1" x14ac:dyDescent="0.2">
      <c r="A36444" s="4"/>
    </row>
    <row r="36445" spans="1:1" x14ac:dyDescent="0.2">
      <c r="A36445" s="4"/>
    </row>
    <row r="36446" spans="1:1" x14ac:dyDescent="0.2">
      <c r="A36446" s="4"/>
    </row>
    <row r="36447" spans="1:1" x14ac:dyDescent="0.2">
      <c r="A36447" s="4"/>
    </row>
    <row r="36448" spans="1:1" x14ac:dyDescent="0.2">
      <c r="A36448" s="4"/>
    </row>
    <row r="36449" spans="1:1" x14ac:dyDescent="0.2">
      <c r="A36449" s="4"/>
    </row>
    <row r="36450" spans="1:1" x14ac:dyDescent="0.2">
      <c r="A36450" s="4"/>
    </row>
    <row r="36451" spans="1:1" x14ac:dyDescent="0.2">
      <c r="A36451" s="4"/>
    </row>
    <row r="36452" spans="1:1" x14ac:dyDescent="0.2">
      <c r="A36452" s="4"/>
    </row>
    <row r="36453" spans="1:1" x14ac:dyDescent="0.2">
      <c r="A36453" s="4"/>
    </row>
    <row r="36454" spans="1:1" x14ac:dyDescent="0.2">
      <c r="A36454" s="4"/>
    </row>
    <row r="36455" spans="1:1" x14ac:dyDescent="0.2">
      <c r="A36455" s="4"/>
    </row>
    <row r="36456" spans="1:1" x14ac:dyDescent="0.2">
      <c r="A36456" s="4"/>
    </row>
    <row r="36457" spans="1:1" x14ac:dyDescent="0.2">
      <c r="A36457" s="4"/>
    </row>
    <row r="36458" spans="1:1" x14ac:dyDescent="0.2">
      <c r="A36458" s="4"/>
    </row>
    <row r="36459" spans="1:1" x14ac:dyDescent="0.2">
      <c r="A36459" s="4"/>
    </row>
    <row r="36460" spans="1:1" x14ac:dyDescent="0.2">
      <c r="A36460" s="4"/>
    </row>
    <row r="36461" spans="1:1" x14ac:dyDescent="0.2">
      <c r="A36461" s="4"/>
    </row>
    <row r="36462" spans="1:1" x14ac:dyDescent="0.2">
      <c r="A36462" s="4"/>
    </row>
    <row r="36463" spans="1:1" x14ac:dyDescent="0.2">
      <c r="A36463" s="4"/>
    </row>
    <row r="36464" spans="1:1" x14ac:dyDescent="0.2">
      <c r="A36464" s="4"/>
    </row>
    <row r="36465" spans="1:1" x14ac:dyDescent="0.2">
      <c r="A36465" s="4"/>
    </row>
    <row r="36466" spans="1:1" x14ac:dyDescent="0.2">
      <c r="A36466" s="4"/>
    </row>
    <row r="36467" spans="1:1" x14ac:dyDescent="0.2">
      <c r="A36467" s="4"/>
    </row>
    <row r="36468" spans="1:1" x14ac:dyDescent="0.2">
      <c r="A36468" s="4"/>
    </row>
    <row r="36469" spans="1:1" x14ac:dyDescent="0.2">
      <c r="A36469" s="4"/>
    </row>
    <row r="36470" spans="1:1" x14ac:dyDescent="0.2">
      <c r="A36470" s="4"/>
    </row>
    <row r="36471" spans="1:1" x14ac:dyDescent="0.2">
      <c r="A36471" s="4"/>
    </row>
    <row r="36472" spans="1:1" x14ac:dyDescent="0.2">
      <c r="A36472" s="4"/>
    </row>
    <row r="36473" spans="1:1" x14ac:dyDescent="0.2">
      <c r="A36473" s="4"/>
    </row>
    <row r="36474" spans="1:1" x14ac:dyDescent="0.2">
      <c r="A36474" s="4"/>
    </row>
    <row r="36475" spans="1:1" x14ac:dyDescent="0.2">
      <c r="A36475" s="4"/>
    </row>
    <row r="36476" spans="1:1" x14ac:dyDescent="0.2">
      <c r="A36476" s="4"/>
    </row>
    <row r="36477" spans="1:1" x14ac:dyDescent="0.2">
      <c r="A36477" s="4"/>
    </row>
    <row r="36478" spans="1:1" x14ac:dyDescent="0.2">
      <c r="A36478" s="4"/>
    </row>
    <row r="36479" spans="1:1" x14ac:dyDescent="0.2">
      <c r="A36479" s="4"/>
    </row>
    <row r="36480" spans="1:1" x14ac:dyDescent="0.2">
      <c r="A36480" s="4"/>
    </row>
    <row r="36481" spans="1:1" x14ac:dyDescent="0.2">
      <c r="A36481" s="4"/>
    </row>
    <row r="36482" spans="1:1" x14ac:dyDescent="0.2">
      <c r="A36482" s="4"/>
    </row>
    <row r="36483" spans="1:1" x14ac:dyDescent="0.2">
      <c r="A36483" s="4"/>
    </row>
    <row r="36484" spans="1:1" x14ac:dyDescent="0.2">
      <c r="A36484" s="4"/>
    </row>
    <row r="36485" spans="1:1" x14ac:dyDescent="0.2">
      <c r="A36485" s="4"/>
    </row>
    <row r="36486" spans="1:1" x14ac:dyDescent="0.2">
      <c r="A36486" s="4"/>
    </row>
    <row r="36487" spans="1:1" x14ac:dyDescent="0.2">
      <c r="A36487" s="4"/>
    </row>
    <row r="36488" spans="1:1" x14ac:dyDescent="0.2">
      <c r="A36488" s="4"/>
    </row>
    <row r="36489" spans="1:1" x14ac:dyDescent="0.2">
      <c r="A36489" s="4"/>
    </row>
    <row r="36490" spans="1:1" x14ac:dyDescent="0.2">
      <c r="A36490" s="4"/>
    </row>
    <row r="36491" spans="1:1" x14ac:dyDescent="0.2">
      <c r="A36491" s="4"/>
    </row>
    <row r="36492" spans="1:1" x14ac:dyDescent="0.2">
      <c r="A36492" s="4"/>
    </row>
    <row r="36493" spans="1:1" x14ac:dyDescent="0.2">
      <c r="A36493" s="4"/>
    </row>
    <row r="36494" spans="1:1" x14ac:dyDescent="0.2">
      <c r="A36494" s="4"/>
    </row>
    <row r="36495" spans="1:1" x14ac:dyDescent="0.2">
      <c r="A36495" s="4"/>
    </row>
    <row r="36496" spans="1:1" x14ac:dyDescent="0.2">
      <c r="A36496" s="4"/>
    </row>
    <row r="36497" spans="1:1" x14ac:dyDescent="0.2">
      <c r="A36497" s="4"/>
    </row>
    <row r="36498" spans="1:1" x14ac:dyDescent="0.2">
      <c r="A36498" s="4"/>
    </row>
    <row r="36499" spans="1:1" x14ac:dyDescent="0.2">
      <c r="A36499" s="4"/>
    </row>
    <row r="36500" spans="1:1" x14ac:dyDescent="0.2">
      <c r="A36500" s="4"/>
    </row>
    <row r="36501" spans="1:1" x14ac:dyDescent="0.2">
      <c r="A36501" s="4"/>
    </row>
    <row r="36502" spans="1:1" x14ac:dyDescent="0.2">
      <c r="A36502" s="4"/>
    </row>
    <row r="36503" spans="1:1" x14ac:dyDescent="0.2">
      <c r="A36503" s="4"/>
    </row>
    <row r="36504" spans="1:1" x14ac:dyDescent="0.2">
      <c r="A36504" s="4"/>
    </row>
    <row r="36505" spans="1:1" x14ac:dyDescent="0.2">
      <c r="A36505" s="4"/>
    </row>
    <row r="36506" spans="1:1" x14ac:dyDescent="0.2">
      <c r="A36506" s="4"/>
    </row>
    <row r="36507" spans="1:1" x14ac:dyDescent="0.2">
      <c r="A36507" s="4"/>
    </row>
    <row r="36508" spans="1:1" x14ac:dyDescent="0.2">
      <c r="A36508" s="4"/>
    </row>
    <row r="36509" spans="1:1" x14ac:dyDescent="0.2">
      <c r="A36509" s="4"/>
    </row>
    <row r="36510" spans="1:1" x14ac:dyDescent="0.2">
      <c r="A36510" s="4"/>
    </row>
    <row r="36511" spans="1:1" x14ac:dyDescent="0.2">
      <c r="A36511" s="4"/>
    </row>
    <row r="36512" spans="1:1" x14ac:dyDescent="0.2">
      <c r="A36512" s="4"/>
    </row>
    <row r="36513" spans="1:1" x14ac:dyDescent="0.2">
      <c r="A36513" s="4"/>
    </row>
    <row r="36514" spans="1:1" x14ac:dyDescent="0.2">
      <c r="A36514" s="4"/>
    </row>
    <row r="36515" spans="1:1" x14ac:dyDescent="0.2">
      <c r="A36515" s="4"/>
    </row>
    <row r="36516" spans="1:1" x14ac:dyDescent="0.2">
      <c r="A36516" s="4"/>
    </row>
    <row r="36517" spans="1:1" x14ac:dyDescent="0.2">
      <c r="A36517" s="4"/>
    </row>
    <row r="36518" spans="1:1" x14ac:dyDescent="0.2">
      <c r="A36518" s="4"/>
    </row>
    <row r="36519" spans="1:1" x14ac:dyDescent="0.2">
      <c r="A36519" s="4"/>
    </row>
    <row r="36520" spans="1:1" x14ac:dyDescent="0.2">
      <c r="A36520" s="4"/>
    </row>
    <row r="36521" spans="1:1" x14ac:dyDescent="0.2">
      <c r="A36521" s="4"/>
    </row>
    <row r="36522" spans="1:1" x14ac:dyDescent="0.2">
      <c r="A36522" s="4"/>
    </row>
    <row r="36523" spans="1:1" x14ac:dyDescent="0.2">
      <c r="A36523" s="4"/>
    </row>
    <row r="36524" spans="1:1" x14ac:dyDescent="0.2">
      <c r="A36524" s="4"/>
    </row>
    <row r="36525" spans="1:1" x14ac:dyDescent="0.2">
      <c r="A36525" s="4"/>
    </row>
    <row r="36526" spans="1:1" x14ac:dyDescent="0.2">
      <c r="A36526" s="4"/>
    </row>
    <row r="36527" spans="1:1" x14ac:dyDescent="0.2">
      <c r="A36527" s="4"/>
    </row>
    <row r="36528" spans="1:1" x14ac:dyDescent="0.2">
      <c r="A36528" s="4"/>
    </row>
    <row r="36529" spans="1:1" x14ac:dyDescent="0.2">
      <c r="A36529" s="4"/>
    </row>
    <row r="36530" spans="1:1" x14ac:dyDescent="0.2">
      <c r="A36530" s="4"/>
    </row>
    <row r="36531" spans="1:1" x14ac:dyDescent="0.2">
      <c r="A36531" s="4"/>
    </row>
    <row r="36532" spans="1:1" x14ac:dyDescent="0.2">
      <c r="A36532" s="4"/>
    </row>
    <row r="36533" spans="1:1" x14ac:dyDescent="0.2">
      <c r="A36533" s="4"/>
    </row>
    <row r="36534" spans="1:1" x14ac:dyDescent="0.2">
      <c r="A36534" s="4"/>
    </row>
    <row r="36535" spans="1:1" x14ac:dyDescent="0.2">
      <c r="A36535" s="4"/>
    </row>
    <row r="36536" spans="1:1" x14ac:dyDescent="0.2">
      <c r="A36536" s="4"/>
    </row>
    <row r="36537" spans="1:1" x14ac:dyDescent="0.2">
      <c r="A36537" s="4"/>
    </row>
    <row r="36538" spans="1:1" x14ac:dyDescent="0.2">
      <c r="A36538" s="4"/>
    </row>
    <row r="36539" spans="1:1" x14ac:dyDescent="0.2">
      <c r="A36539" s="4"/>
    </row>
    <row r="36540" spans="1:1" x14ac:dyDescent="0.2">
      <c r="A36540" s="4"/>
    </row>
    <row r="36541" spans="1:1" x14ac:dyDescent="0.2">
      <c r="A36541" s="4"/>
    </row>
    <row r="36542" spans="1:1" x14ac:dyDescent="0.2">
      <c r="A36542" s="4"/>
    </row>
    <row r="36543" spans="1:1" x14ac:dyDescent="0.2">
      <c r="A36543" s="4"/>
    </row>
    <row r="36544" spans="1:1" x14ac:dyDescent="0.2">
      <c r="A36544" s="4"/>
    </row>
    <row r="36545" spans="1:1" x14ac:dyDescent="0.2">
      <c r="A36545" s="4"/>
    </row>
    <row r="36546" spans="1:1" x14ac:dyDescent="0.2">
      <c r="A36546" s="4"/>
    </row>
    <row r="36547" spans="1:1" x14ac:dyDescent="0.2">
      <c r="A36547" s="4"/>
    </row>
    <row r="36548" spans="1:1" x14ac:dyDescent="0.2">
      <c r="A36548" s="4"/>
    </row>
    <row r="36549" spans="1:1" x14ac:dyDescent="0.2">
      <c r="A36549" s="4"/>
    </row>
    <row r="36550" spans="1:1" x14ac:dyDescent="0.2">
      <c r="A36550" s="4"/>
    </row>
    <row r="36551" spans="1:1" x14ac:dyDescent="0.2">
      <c r="A36551" s="4"/>
    </row>
    <row r="36552" spans="1:1" x14ac:dyDescent="0.2">
      <c r="A36552" s="4"/>
    </row>
    <row r="36553" spans="1:1" x14ac:dyDescent="0.2">
      <c r="A36553" s="4"/>
    </row>
    <row r="36554" spans="1:1" x14ac:dyDescent="0.2">
      <c r="A36554" s="4"/>
    </row>
    <row r="36555" spans="1:1" x14ac:dyDescent="0.2">
      <c r="A36555" s="4"/>
    </row>
    <row r="36556" spans="1:1" x14ac:dyDescent="0.2">
      <c r="A36556" s="4"/>
    </row>
    <row r="36557" spans="1:1" x14ac:dyDescent="0.2">
      <c r="A36557" s="4"/>
    </row>
    <row r="36558" spans="1:1" x14ac:dyDescent="0.2">
      <c r="A36558" s="4"/>
    </row>
    <row r="36559" spans="1:1" x14ac:dyDescent="0.2">
      <c r="A36559" s="4"/>
    </row>
    <row r="36560" spans="1:1" x14ac:dyDescent="0.2">
      <c r="A36560" s="4"/>
    </row>
    <row r="36561" spans="1:1" x14ac:dyDescent="0.2">
      <c r="A36561" s="4"/>
    </row>
    <row r="36562" spans="1:1" x14ac:dyDescent="0.2">
      <c r="A36562" s="4"/>
    </row>
    <row r="36563" spans="1:1" x14ac:dyDescent="0.2">
      <c r="A36563" s="4"/>
    </row>
    <row r="36564" spans="1:1" x14ac:dyDescent="0.2">
      <c r="A36564" s="4"/>
    </row>
    <row r="36565" spans="1:1" x14ac:dyDescent="0.2">
      <c r="A36565" s="4"/>
    </row>
    <row r="36566" spans="1:1" x14ac:dyDescent="0.2">
      <c r="A36566" s="4"/>
    </row>
    <row r="36567" spans="1:1" x14ac:dyDescent="0.2">
      <c r="A36567" s="4"/>
    </row>
    <row r="36568" spans="1:1" x14ac:dyDescent="0.2">
      <c r="A36568" s="4"/>
    </row>
    <row r="36569" spans="1:1" x14ac:dyDescent="0.2">
      <c r="A36569" s="4"/>
    </row>
    <row r="36570" spans="1:1" x14ac:dyDescent="0.2">
      <c r="A36570" s="4"/>
    </row>
    <row r="36571" spans="1:1" x14ac:dyDescent="0.2">
      <c r="A36571" s="4"/>
    </row>
    <row r="36572" spans="1:1" x14ac:dyDescent="0.2">
      <c r="A36572" s="4"/>
    </row>
    <row r="36573" spans="1:1" x14ac:dyDescent="0.2">
      <c r="A36573" s="4"/>
    </row>
    <row r="36574" spans="1:1" x14ac:dyDescent="0.2">
      <c r="A36574" s="4"/>
    </row>
    <row r="36575" spans="1:1" x14ac:dyDescent="0.2">
      <c r="A36575" s="4"/>
    </row>
    <row r="36576" spans="1:1" x14ac:dyDescent="0.2">
      <c r="A36576" s="4"/>
    </row>
    <row r="36577" spans="1:1" x14ac:dyDescent="0.2">
      <c r="A36577" s="4"/>
    </row>
    <row r="36578" spans="1:1" x14ac:dyDescent="0.2">
      <c r="A36578" s="4"/>
    </row>
    <row r="36579" spans="1:1" x14ac:dyDescent="0.2">
      <c r="A36579" s="4"/>
    </row>
    <row r="36580" spans="1:1" x14ac:dyDescent="0.2">
      <c r="A36580" s="4"/>
    </row>
    <row r="36581" spans="1:1" x14ac:dyDescent="0.2">
      <c r="A36581" s="4"/>
    </row>
    <row r="36582" spans="1:1" x14ac:dyDescent="0.2">
      <c r="A36582" s="4"/>
    </row>
    <row r="36583" spans="1:1" x14ac:dyDescent="0.2">
      <c r="A36583" s="4"/>
    </row>
    <row r="36584" spans="1:1" x14ac:dyDescent="0.2">
      <c r="A36584" s="4"/>
    </row>
    <row r="36585" spans="1:1" x14ac:dyDescent="0.2">
      <c r="A36585" s="4"/>
    </row>
    <row r="36586" spans="1:1" x14ac:dyDescent="0.2">
      <c r="A36586" s="4"/>
    </row>
    <row r="36587" spans="1:1" x14ac:dyDescent="0.2">
      <c r="A36587" s="4"/>
    </row>
    <row r="36588" spans="1:1" x14ac:dyDescent="0.2">
      <c r="A36588" s="4"/>
    </row>
    <row r="36589" spans="1:1" x14ac:dyDescent="0.2">
      <c r="A36589" s="4"/>
    </row>
    <row r="36590" spans="1:1" x14ac:dyDescent="0.2">
      <c r="A36590" s="4"/>
    </row>
    <row r="36591" spans="1:1" x14ac:dyDescent="0.2">
      <c r="A36591" s="4"/>
    </row>
    <row r="36592" spans="1:1" x14ac:dyDescent="0.2">
      <c r="A36592" s="4"/>
    </row>
    <row r="36593" spans="1:1" x14ac:dyDescent="0.2">
      <c r="A36593" s="4"/>
    </row>
    <row r="36594" spans="1:1" x14ac:dyDescent="0.2">
      <c r="A36594" s="4"/>
    </row>
    <row r="36595" spans="1:1" x14ac:dyDescent="0.2">
      <c r="A36595" s="4"/>
    </row>
    <row r="36596" spans="1:1" x14ac:dyDescent="0.2">
      <c r="A36596" s="4"/>
    </row>
    <row r="36597" spans="1:1" x14ac:dyDescent="0.2">
      <c r="A36597" s="4"/>
    </row>
    <row r="36598" spans="1:1" x14ac:dyDescent="0.2">
      <c r="A36598" s="4"/>
    </row>
    <row r="36599" spans="1:1" x14ac:dyDescent="0.2">
      <c r="A36599" s="4"/>
    </row>
    <row r="36600" spans="1:1" x14ac:dyDescent="0.2">
      <c r="A36600" s="4"/>
    </row>
    <row r="36601" spans="1:1" x14ac:dyDescent="0.2">
      <c r="A36601" s="4"/>
    </row>
    <row r="36602" spans="1:1" x14ac:dyDescent="0.2">
      <c r="A36602" s="4"/>
    </row>
    <row r="36603" spans="1:1" x14ac:dyDescent="0.2">
      <c r="A36603" s="4"/>
    </row>
    <row r="36604" spans="1:1" x14ac:dyDescent="0.2">
      <c r="A36604" s="4"/>
    </row>
    <row r="36605" spans="1:1" x14ac:dyDescent="0.2">
      <c r="A36605" s="4"/>
    </row>
    <row r="36606" spans="1:1" x14ac:dyDescent="0.2">
      <c r="A36606" s="4"/>
    </row>
    <row r="36607" spans="1:1" x14ac:dyDescent="0.2">
      <c r="A36607" s="4"/>
    </row>
    <row r="36608" spans="1:1" x14ac:dyDescent="0.2">
      <c r="A36608" s="4"/>
    </row>
    <row r="36609" spans="1:1" x14ac:dyDescent="0.2">
      <c r="A36609" s="4"/>
    </row>
    <row r="36610" spans="1:1" x14ac:dyDescent="0.2">
      <c r="A36610" s="4"/>
    </row>
    <row r="36611" spans="1:1" x14ac:dyDescent="0.2">
      <c r="A36611" s="4"/>
    </row>
    <row r="36612" spans="1:1" x14ac:dyDescent="0.2">
      <c r="A36612" s="4"/>
    </row>
    <row r="36613" spans="1:1" x14ac:dyDescent="0.2">
      <c r="A36613" s="4"/>
    </row>
    <row r="36614" spans="1:1" x14ac:dyDescent="0.2">
      <c r="A36614" s="4"/>
    </row>
    <row r="36615" spans="1:1" x14ac:dyDescent="0.2">
      <c r="A36615" s="4"/>
    </row>
    <row r="36616" spans="1:1" x14ac:dyDescent="0.2">
      <c r="A36616" s="4"/>
    </row>
    <row r="36617" spans="1:1" x14ac:dyDescent="0.2">
      <c r="A36617" s="4"/>
    </row>
    <row r="36618" spans="1:1" x14ac:dyDescent="0.2">
      <c r="A36618" s="4"/>
    </row>
    <row r="36619" spans="1:1" x14ac:dyDescent="0.2">
      <c r="A36619" s="4"/>
    </row>
    <row r="36620" spans="1:1" x14ac:dyDescent="0.2">
      <c r="A36620" s="4"/>
    </row>
    <row r="36621" spans="1:1" x14ac:dyDescent="0.2">
      <c r="A36621" s="4"/>
    </row>
    <row r="36622" spans="1:1" x14ac:dyDescent="0.2">
      <c r="A36622" s="4"/>
    </row>
    <row r="36623" spans="1:1" x14ac:dyDescent="0.2">
      <c r="A36623" s="4"/>
    </row>
    <row r="36624" spans="1:1" x14ac:dyDescent="0.2">
      <c r="A36624" s="4"/>
    </row>
    <row r="36625" spans="1:1" x14ac:dyDescent="0.2">
      <c r="A36625" s="4"/>
    </row>
    <row r="36626" spans="1:1" x14ac:dyDescent="0.2">
      <c r="A36626" s="4"/>
    </row>
    <row r="36627" spans="1:1" x14ac:dyDescent="0.2">
      <c r="A36627" s="4"/>
    </row>
    <row r="36628" spans="1:1" x14ac:dyDescent="0.2">
      <c r="A36628" s="4"/>
    </row>
    <row r="36629" spans="1:1" x14ac:dyDescent="0.2">
      <c r="A36629" s="4"/>
    </row>
    <row r="36630" spans="1:1" x14ac:dyDescent="0.2">
      <c r="A36630" s="4"/>
    </row>
    <row r="36631" spans="1:1" x14ac:dyDescent="0.2">
      <c r="A36631" s="4"/>
    </row>
    <row r="36632" spans="1:1" x14ac:dyDescent="0.2">
      <c r="A36632" s="4"/>
    </row>
    <row r="36633" spans="1:1" x14ac:dyDescent="0.2">
      <c r="A36633" s="4"/>
    </row>
    <row r="36634" spans="1:1" x14ac:dyDescent="0.2">
      <c r="A36634" s="4"/>
    </row>
    <row r="36635" spans="1:1" x14ac:dyDescent="0.2">
      <c r="A36635" s="4"/>
    </row>
    <row r="36636" spans="1:1" x14ac:dyDescent="0.2">
      <c r="A36636" s="4"/>
    </row>
    <row r="36637" spans="1:1" x14ac:dyDescent="0.2">
      <c r="A36637" s="4"/>
    </row>
    <row r="36638" spans="1:1" x14ac:dyDescent="0.2">
      <c r="A36638" s="4"/>
    </row>
    <row r="36639" spans="1:1" x14ac:dyDescent="0.2">
      <c r="A36639" s="4"/>
    </row>
    <row r="36640" spans="1:1" x14ac:dyDescent="0.2">
      <c r="A36640" s="4"/>
    </row>
    <row r="36641" spans="1:1" x14ac:dyDescent="0.2">
      <c r="A36641" s="4"/>
    </row>
    <row r="36642" spans="1:1" x14ac:dyDescent="0.2">
      <c r="A36642" s="4"/>
    </row>
    <row r="36643" spans="1:1" x14ac:dyDescent="0.2">
      <c r="A36643" s="4"/>
    </row>
    <row r="36644" spans="1:1" x14ac:dyDescent="0.2">
      <c r="A36644" s="4"/>
    </row>
    <row r="36645" spans="1:1" x14ac:dyDescent="0.2">
      <c r="A36645" s="4"/>
    </row>
    <row r="36646" spans="1:1" x14ac:dyDescent="0.2">
      <c r="A36646" s="4"/>
    </row>
    <row r="36647" spans="1:1" x14ac:dyDescent="0.2">
      <c r="A36647" s="4"/>
    </row>
    <row r="36648" spans="1:1" x14ac:dyDescent="0.2">
      <c r="A36648" s="4"/>
    </row>
    <row r="36649" spans="1:1" x14ac:dyDescent="0.2">
      <c r="A36649" s="4"/>
    </row>
    <row r="36650" spans="1:1" x14ac:dyDescent="0.2">
      <c r="A36650" s="4"/>
    </row>
    <row r="36651" spans="1:1" x14ac:dyDescent="0.2">
      <c r="A36651" s="4"/>
    </row>
    <row r="36652" spans="1:1" x14ac:dyDescent="0.2">
      <c r="A36652" s="4"/>
    </row>
    <row r="36653" spans="1:1" x14ac:dyDescent="0.2">
      <c r="A36653" s="4"/>
    </row>
    <row r="36654" spans="1:1" x14ac:dyDescent="0.2">
      <c r="A36654" s="4"/>
    </row>
    <row r="36655" spans="1:1" x14ac:dyDescent="0.2">
      <c r="A36655" s="4"/>
    </row>
    <row r="36656" spans="1:1" x14ac:dyDescent="0.2">
      <c r="A36656" s="4"/>
    </row>
    <row r="36657" spans="1:1" x14ac:dyDescent="0.2">
      <c r="A36657" s="4"/>
    </row>
    <row r="36658" spans="1:1" x14ac:dyDescent="0.2">
      <c r="A36658" s="4"/>
    </row>
    <row r="36659" spans="1:1" x14ac:dyDescent="0.2">
      <c r="A36659" s="4"/>
    </row>
    <row r="36660" spans="1:1" x14ac:dyDescent="0.2">
      <c r="A36660" s="4"/>
    </row>
    <row r="36661" spans="1:1" x14ac:dyDescent="0.2">
      <c r="A36661" s="4"/>
    </row>
    <row r="36662" spans="1:1" x14ac:dyDescent="0.2">
      <c r="A36662" s="4"/>
    </row>
    <row r="36663" spans="1:1" x14ac:dyDescent="0.2">
      <c r="A36663" s="4"/>
    </row>
    <row r="36664" spans="1:1" x14ac:dyDescent="0.2">
      <c r="A36664" s="4"/>
    </row>
    <row r="36665" spans="1:1" x14ac:dyDescent="0.2">
      <c r="A36665" s="4"/>
    </row>
    <row r="36666" spans="1:1" x14ac:dyDescent="0.2">
      <c r="A36666" s="4"/>
    </row>
    <row r="36667" spans="1:1" x14ac:dyDescent="0.2">
      <c r="A36667" s="4"/>
    </row>
    <row r="36668" spans="1:1" x14ac:dyDescent="0.2">
      <c r="A36668" s="4"/>
    </row>
    <row r="36669" spans="1:1" x14ac:dyDescent="0.2">
      <c r="A36669" s="4"/>
    </row>
    <row r="36670" spans="1:1" x14ac:dyDescent="0.2">
      <c r="A36670" s="4"/>
    </row>
    <row r="36671" spans="1:1" x14ac:dyDescent="0.2">
      <c r="A36671" s="4"/>
    </row>
    <row r="36672" spans="1:1" x14ac:dyDescent="0.2">
      <c r="A36672" s="4"/>
    </row>
    <row r="36673" spans="1:1" x14ac:dyDescent="0.2">
      <c r="A36673" s="4"/>
    </row>
    <row r="36674" spans="1:1" x14ac:dyDescent="0.2">
      <c r="A36674" s="4"/>
    </row>
    <row r="36675" spans="1:1" x14ac:dyDescent="0.2">
      <c r="A36675" s="4"/>
    </row>
    <row r="36676" spans="1:1" x14ac:dyDescent="0.2">
      <c r="A36676" s="4"/>
    </row>
    <row r="36677" spans="1:1" x14ac:dyDescent="0.2">
      <c r="A36677" s="4"/>
    </row>
    <row r="36678" spans="1:1" x14ac:dyDescent="0.2">
      <c r="A36678" s="4"/>
    </row>
    <row r="36679" spans="1:1" x14ac:dyDescent="0.2">
      <c r="A36679" s="4"/>
    </row>
    <row r="36680" spans="1:1" x14ac:dyDescent="0.2">
      <c r="A36680" s="4"/>
    </row>
    <row r="36681" spans="1:1" x14ac:dyDescent="0.2">
      <c r="A36681" s="4"/>
    </row>
    <row r="36682" spans="1:1" x14ac:dyDescent="0.2">
      <c r="A36682" s="4"/>
    </row>
    <row r="36683" spans="1:1" x14ac:dyDescent="0.2">
      <c r="A36683" s="4"/>
    </row>
    <row r="36684" spans="1:1" x14ac:dyDescent="0.2">
      <c r="A36684" s="4"/>
    </row>
    <row r="36685" spans="1:1" x14ac:dyDescent="0.2">
      <c r="A36685" s="4"/>
    </row>
    <row r="36686" spans="1:1" x14ac:dyDescent="0.2">
      <c r="A36686" s="4"/>
    </row>
    <row r="36687" spans="1:1" x14ac:dyDescent="0.2">
      <c r="A36687" s="4"/>
    </row>
    <row r="36688" spans="1:1" x14ac:dyDescent="0.2">
      <c r="A36688" s="4"/>
    </row>
    <row r="36689" spans="1:1" x14ac:dyDescent="0.2">
      <c r="A36689" s="4"/>
    </row>
    <row r="36690" spans="1:1" x14ac:dyDescent="0.2">
      <c r="A36690" s="4"/>
    </row>
    <row r="36691" spans="1:1" x14ac:dyDescent="0.2">
      <c r="A36691" s="4"/>
    </row>
    <row r="36692" spans="1:1" x14ac:dyDescent="0.2">
      <c r="A36692" s="4"/>
    </row>
    <row r="36693" spans="1:1" x14ac:dyDescent="0.2">
      <c r="A36693" s="4"/>
    </row>
    <row r="36694" spans="1:1" x14ac:dyDescent="0.2">
      <c r="A36694" s="4"/>
    </row>
    <row r="36695" spans="1:1" x14ac:dyDescent="0.2">
      <c r="A36695" s="4"/>
    </row>
    <row r="36696" spans="1:1" x14ac:dyDescent="0.2">
      <c r="A36696" s="4"/>
    </row>
    <row r="36697" spans="1:1" x14ac:dyDescent="0.2">
      <c r="A36697" s="4"/>
    </row>
    <row r="36698" spans="1:1" x14ac:dyDescent="0.2">
      <c r="A36698" s="4"/>
    </row>
    <row r="36699" spans="1:1" x14ac:dyDescent="0.2">
      <c r="A36699" s="4"/>
    </row>
    <row r="36700" spans="1:1" x14ac:dyDescent="0.2">
      <c r="A36700" s="4"/>
    </row>
    <row r="36701" spans="1:1" x14ac:dyDescent="0.2">
      <c r="A36701" s="4"/>
    </row>
    <row r="36702" spans="1:1" x14ac:dyDescent="0.2">
      <c r="A36702" s="4"/>
    </row>
    <row r="36703" spans="1:1" x14ac:dyDescent="0.2">
      <c r="A36703" s="4"/>
    </row>
    <row r="36704" spans="1:1" x14ac:dyDescent="0.2">
      <c r="A36704" s="4"/>
    </row>
    <row r="36705" spans="1:1" x14ac:dyDescent="0.2">
      <c r="A36705" s="4"/>
    </row>
    <row r="36706" spans="1:1" x14ac:dyDescent="0.2">
      <c r="A36706" s="4"/>
    </row>
    <row r="36707" spans="1:1" x14ac:dyDescent="0.2">
      <c r="A36707" s="4"/>
    </row>
    <row r="36708" spans="1:1" x14ac:dyDescent="0.2">
      <c r="A36708" s="4"/>
    </row>
    <row r="36709" spans="1:1" x14ac:dyDescent="0.2">
      <c r="A36709" s="4"/>
    </row>
    <row r="36710" spans="1:1" x14ac:dyDescent="0.2">
      <c r="A36710" s="4"/>
    </row>
    <row r="36711" spans="1:1" x14ac:dyDescent="0.2">
      <c r="A36711" s="4"/>
    </row>
    <row r="36712" spans="1:1" x14ac:dyDescent="0.2">
      <c r="A36712" s="4"/>
    </row>
    <row r="36713" spans="1:1" x14ac:dyDescent="0.2">
      <c r="A36713" s="4"/>
    </row>
    <row r="36714" spans="1:1" x14ac:dyDescent="0.2">
      <c r="A36714" s="4"/>
    </row>
    <row r="36715" spans="1:1" x14ac:dyDescent="0.2">
      <c r="A36715" s="4"/>
    </row>
    <row r="36716" spans="1:1" x14ac:dyDescent="0.2">
      <c r="A36716" s="4"/>
    </row>
    <row r="36717" spans="1:1" x14ac:dyDescent="0.2">
      <c r="A36717" s="4"/>
    </row>
    <row r="36718" spans="1:1" x14ac:dyDescent="0.2">
      <c r="A36718" s="4"/>
    </row>
    <row r="36719" spans="1:1" x14ac:dyDescent="0.2">
      <c r="A36719" s="4"/>
    </row>
    <row r="36720" spans="1:1" x14ac:dyDescent="0.2">
      <c r="A36720" s="4"/>
    </row>
    <row r="36721" spans="1:1" x14ac:dyDescent="0.2">
      <c r="A36721" s="4"/>
    </row>
    <row r="36722" spans="1:1" x14ac:dyDescent="0.2">
      <c r="A36722" s="4"/>
    </row>
    <row r="36723" spans="1:1" x14ac:dyDescent="0.2">
      <c r="A36723" s="4"/>
    </row>
    <row r="36724" spans="1:1" x14ac:dyDescent="0.2">
      <c r="A36724" s="4"/>
    </row>
    <row r="36725" spans="1:1" x14ac:dyDescent="0.2">
      <c r="A36725" s="4"/>
    </row>
    <row r="36726" spans="1:1" x14ac:dyDescent="0.2">
      <c r="A36726" s="4"/>
    </row>
    <row r="36727" spans="1:1" x14ac:dyDescent="0.2">
      <c r="A36727" s="4"/>
    </row>
    <row r="36728" spans="1:1" x14ac:dyDescent="0.2">
      <c r="A36728" s="4"/>
    </row>
    <row r="36729" spans="1:1" x14ac:dyDescent="0.2">
      <c r="A36729" s="4"/>
    </row>
    <row r="36730" spans="1:1" x14ac:dyDescent="0.2">
      <c r="A36730" s="4"/>
    </row>
    <row r="36731" spans="1:1" x14ac:dyDescent="0.2">
      <c r="A36731" s="4"/>
    </row>
    <row r="36732" spans="1:1" x14ac:dyDescent="0.2">
      <c r="A36732" s="4"/>
    </row>
    <row r="36733" spans="1:1" x14ac:dyDescent="0.2">
      <c r="A36733" s="4"/>
    </row>
    <row r="36734" spans="1:1" x14ac:dyDescent="0.2">
      <c r="A36734" s="4"/>
    </row>
    <row r="36735" spans="1:1" x14ac:dyDescent="0.2">
      <c r="A36735" s="4"/>
    </row>
    <row r="36736" spans="1:1" x14ac:dyDescent="0.2">
      <c r="A36736" s="4"/>
    </row>
    <row r="36737" spans="1:1" x14ac:dyDescent="0.2">
      <c r="A36737" s="4"/>
    </row>
    <row r="36738" spans="1:1" x14ac:dyDescent="0.2">
      <c r="A36738" s="4"/>
    </row>
    <row r="36739" spans="1:1" x14ac:dyDescent="0.2">
      <c r="A36739" s="4"/>
    </row>
    <row r="36740" spans="1:1" x14ac:dyDescent="0.2">
      <c r="A36740" s="4"/>
    </row>
    <row r="36741" spans="1:1" x14ac:dyDescent="0.2">
      <c r="A36741" s="4"/>
    </row>
    <row r="36742" spans="1:1" x14ac:dyDescent="0.2">
      <c r="A36742" s="4"/>
    </row>
    <row r="36743" spans="1:1" x14ac:dyDescent="0.2">
      <c r="A36743" s="4"/>
    </row>
    <row r="36744" spans="1:1" x14ac:dyDescent="0.2">
      <c r="A36744" s="4"/>
    </row>
    <row r="36745" spans="1:1" x14ac:dyDescent="0.2">
      <c r="A36745" s="4"/>
    </row>
    <row r="36746" spans="1:1" x14ac:dyDescent="0.2">
      <c r="A36746" s="4"/>
    </row>
    <row r="36747" spans="1:1" x14ac:dyDescent="0.2">
      <c r="A36747" s="4"/>
    </row>
    <row r="36748" spans="1:1" x14ac:dyDescent="0.2">
      <c r="A36748" s="4"/>
    </row>
    <row r="36749" spans="1:1" x14ac:dyDescent="0.2">
      <c r="A36749" s="4"/>
    </row>
    <row r="36750" spans="1:1" x14ac:dyDescent="0.2">
      <c r="A36750" s="4"/>
    </row>
    <row r="36751" spans="1:1" x14ac:dyDescent="0.2">
      <c r="A36751" s="4"/>
    </row>
    <row r="36752" spans="1:1" x14ac:dyDescent="0.2">
      <c r="A36752" s="4"/>
    </row>
    <row r="36753" spans="1:1" x14ac:dyDescent="0.2">
      <c r="A36753" s="4"/>
    </row>
    <row r="36754" spans="1:1" x14ac:dyDescent="0.2">
      <c r="A36754" s="4"/>
    </row>
    <row r="36755" spans="1:1" x14ac:dyDescent="0.2">
      <c r="A36755" s="4"/>
    </row>
    <row r="36756" spans="1:1" x14ac:dyDescent="0.2">
      <c r="A36756" s="4"/>
    </row>
    <row r="36757" spans="1:1" x14ac:dyDescent="0.2">
      <c r="A36757" s="4"/>
    </row>
    <row r="36758" spans="1:1" x14ac:dyDescent="0.2">
      <c r="A36758" s="4"/>
    </row>
    <row r="36759" spans="1:1" x14ac:dyDescent="0.2">
      <c r="A36759" s="4"/>
    </row>
    <row r="36760" spans="1:1" x14ac:dyDescent="0.2">
      <c r="A36760" s="4"/>
    </row>
    <row r="36761" spans="1:1" x14ac:dyDescent="0.2">
      <c r="A36761" s="4"/>
    </row>
    <row r="36762" spans="1:1" x14ac:dyDescent="0.2">
      <c r="A36762" s="4"/>
    </row>
    <row r="36763" spans="1:1" x14ac:dyDescent="0.2">
      <c r="A36763" s="4"/>
    </row>
    <row r="36764" spans="1:1" x14ac:dyDescent="0.2">
      <c r="A36764" s="4"/>
    </row>
    <row r="36765" spans="1:1" x14ac:dyDescent="0.2">
      <c r="A36765" s="4"/>
    </row>
    <row r="36766" spans="1:1" x14ac:dyDescent="0.2">
      <c r="A36766" s="4"/>
    </row>
    <row r="36767" spans="1:1" x14ac:dyDescent="0.2">
      <c r="A36767" s="4"/>
    </row>
    <row r="36768" spans="1:1" x14ac:dyDescent="0.2">
      <c r="A36768" s="4"/>
    </row>
    <row r="36769" spans="1:1" x14ac:dyDescent="0.2">
      <c r="A36769" s="4"/>
    </row>
    <row r="36770" spans="1:1" x14ac:dyDescent="0.2">
      <c r="A36770" s="4"/>
    </row>
    <row r="36771" spans="1:1" x14ac:dyDescent="0.2">
      <c r="A36771" s="4"/>
    </row>
    <row r="36772" spans="1:1" x14ac:dyDescent="0.2">
      <c r="A36772" s="4"/>
    </row>
    <row r="36773" spans="1:1" x14ac:dyDescent="0.2">
      <c r="A36773" s="4"/>
    </row>
    <row r="36774" spans="1:1" x14ac:dyDescent="0.2">
      <c r="A36774" s="4"/>
    </row>
    <row r="36775" spans="1:1" x14ac:dyDescent="0.2">
      <c r="A36775" s="4"/>
    </row>
    <row r="36776" spans="1:1" x14ac:dyDescent="0.2">
      <c r="A36776" s="4"/>
    </row>
    <row r="36777" spans="1:1" x14ac:dyDescent="0.2">
      <c r="A36777" s="4"/>
    </row>
    <row r="36778" spans="1:1" x14ac:dyDescent="0.2">
      <c r="A36778" s="4"/>
    </row>
    <row r="36779" spans="1:1" x14ac:dyDescent="0.2">
      <c r="A36779" s="4"/>
    </row>
    <row r="36780" spans="1:1" x14ac:dyDescent="0.2">
      <c r="A36780" s="4"/>
    </row>
    <row r="36781" spans="1:1" x14ac:dyDescent="0.2">
      <c r="A36781" s="4"/>
    </row>
    <row r="36782" spans="1:1" x14ac:dyDescent="0.2">
      <c r="A36782" s="4"/>
    </row>
    <row r="36783" spans="1:1" x14ac:dyDescent="0.2">
      <c r="A36783" s="4"/>
    </row>
    <row r="36784" spans="1:1" x14ac:dyDescent="0.2">
      <c r="A36784" s="4"/>
    </row>
    <row r="36785" spans="1:1" x14ac:dyDescent="0.2">
      <c r="A36785" s="4"/>
    </row>
    <row r="36786" spans="1:1" x14ac:dyDescent="0.2">
      <c r="A36786" s="4"/>
    </row>
    <row r="36787" spans="1:1" x14ac:dyDescent="0.2">
      <c r="A36787" s="4"/>
    </row>
    <row r="36788" spans="1:1" x14ac:dyDescent="0.2">
      <c r="A36788" s="4"/>
    </row>
    <row r="36789" spans="1:1" x14ac:dyDescent="0.2">
      <c r="A36789" s="4"/>
    </row>
    <row r="36790" spans="1:1" x14ac:dyDescent="0.2">
      <c r="A36790" s="4"/>
    </row>
    <row r="36791" spans="1:1" x14ac:dyDescent="0.2">
      <c r="A36791" s="4"/>
    </row>
    <row r="36792" spans="1:1" x14ac:dyDescent="0.2">
      <c r="A36792" s="4"/>
    </row>
    <row r="36793" spans="1:1" x14ac:dyDescent="0.2">
      <c r="A36793" s="4"/>
    </row>
    <row r="36794" spans="1:1" x14ac:dyDescent="0.2">
      <c r="A36794" s="4"/>
    </row>
    <row r="36795" spans="1:1" x14ac:dyDescent="0.2">
      <c r="A36795" s="4"/>
    </row>
    <row r="36796" spans="1:1" x14ac:dyDescent="0.2">
      <c r="A36796" s="4"/>
    </row>
    <row r="36797" spans="1:1" x14ac:dyDescent="0.2">
      <c r="A36797" s="4"/>
    </row>
    <row r="36798" spans="1:1" x14ac:dyDescent="0.2">
      <c r="A36798" s="4"/>
    </row>
    <row r="36799" spans="1:1" x14ac:dyDescent="0.2">
      <c r="A36799" s="4"/>
    </row>
    <row r="36800" spans="1:1" x14ac:dyDescent="0.2">
      <c r="A36800" s="4"/>
    </row>
    <row r="36801" spans="1:1" x14ac:dyDescent="0.2">
      <c r="A36801" s="4"/>
    </row>
    <row r="36802" spans="1:1" x14ac:dyDescent="0.2">
      <c r="A36802" s="4"/>
    </row>
    <row r="36803" spans="1:1" x14ac:dyDescent="0.2">
      <c r="A36803" s="4"/>
    </row>
    <row r="36804" spans="1:1" x14ac:dyDescent="0.2">
      <c r="A36804" s="4"/>
    </row>
    <row r="36805" spans="1:1" x14ac:dyDescent="0.2">
      <c r="A36805" s="4"/>
    </row>
    <row r="36806" spans="1:1" x14ac:dyDescent="0.2">
      <c r="A36806" s="4"/>
    </row>
    <row r="36807" spans="1:1" x14ac:dyDescent="0.2">
      <c r="A36807" s="4"/>
    </row>
    <row r="36808" spans="1:1" x14ac:dyDescent="0.2">
      <c r="A36808" s="4"/>
    </row>
    <row r="36809" spans="1:1" x14ac:dyDescent="0.2">
      <c r="A36809" s="4"/>
    </row>
    <row r="36810" spans="1:1" x14ac:dyDescent="0.2">
      <c r="A36810" s="4"/>
    </row>
    <row r="36811" spans="1:1" x14ac:dyDescent="0.2">
      <c r="A36811" s="4"/>
    </row>
    <row r="36812" spans="1:1" x14ac:dyDescent="0.2">
      <c r="A36812" s="4"/>
    </row>
    <row r="36813" spans="1:1" x14ac:dyDescent="0.2">
      <c r="A36813" s="4"/>
    </row>
    <row r="36814" spans="1:1" x14ac:dyDescent="0.2">
      <c r="A36814" s="4"/>
    </row>
    <row r="36815" spans="1:1" x14ac:dyDescent="0.2">
      <c r="A36815" s="4"/>
    </row>
    <row r="36816" spans="1:1" x14ac:dyDescent="0.2">
      <c r="A36816" s="4"/>
    </row>
    <row r="36817" spans="1:1" x14ac:dyDescent="0.2">
      <c r="A36817" s="4"/>
    </row>
    <row r="36818" spans="1:1" x14ac:dyDescent="0.2">
      <c r="A36818" s="4"/>
    </row>
    <row r="36819" spans="1:1" x14ac:dyDescent="0.2">
      <c r="A36819" s="4"/>
    </row>
    <row r="36820" spans="1:1" x14ac:dyDescent="0.2">
      <c r="A36820" s="4"/>
    </row>
    <row r="36821" spans="1:1" x14ac:dyDescent="0.2">
      <c r="A36821" s="4"/>
    </row>
    <row r="36822" spans="1:1" x14ac:dyDescent="0.2">
      <c r="A36822" s="4"/>
    </row>
    <row r="36823" spans="1:1" x14ac:dyDescent="0.2">
      <c r="A36823" s="4"/>
    </row>
    <row r="36824" spans="1:1" x14ac:dyDescent="0.2">
      <c r="A36824" s="4"/>
    </row>
    <row r="36825" spans="1:1" x14ac:dyDescent="0.2">
      <c r="A36825" s="4"/>
    </row>
    <row r="36826" spans="1:1" x14ac:dyDescent="0.2">
      <c r="A36826" s="4"/>
    </row>
    <row r="36827" spans="1:1" x14ac:dyDescent="0.2">
      <c r="A36827" s="4"/>
    </row>
    <row r="36828" spans="1:1" x14ac:dyDescent="0.2">
      <c r="A36828" s="4"/>
    </row>
    <row r="36829" spans="1:1" x14ac:dyDescent="0.2">
      <c r="A36829" s="4"/>
    </row>
    <row r="36830" spans="1:1" x14ac:dyDescent="0.2">
      <c r="A36830" s="4"/>
    </row>
    <row r="36831" spans="1:1" x14ac:dyDescent="0.2">
      <c r="A36831" s="4"/>
    </row>
    <row r="36832" spans="1:1" x14ac:dyDescent="0.2">
      <c r="A36832" s="4"/>
    </row>
    <row r="36833" spans="1:1" x14ac:dyDescent="0.2">
      <c r="A36833" s="4"/>
    </row>
    <row r="36834" spans="1:1" x14ac:dyDescent="0.2">
      <c r="A36834" s="4"/>
    </row>
    <row r="36835" spans="1:1" x14ac:dyDescent="0.2">
      <c r="A36835" s="4"/>
    </row>
    <row r="36836" spans="1:1" x14ac:dyDescent="0.2">
      <c r="A36836" s="4"/>
    </row>
    <row r="36837" spans="1:1" x14ac:dyDescent="0.2">
      <c r="A36837" s="4"/>
    </row>
    <row r="36838" spans="1:1" x14ac:dyDescent="0.2">
      <c r="A36838" s="4"/>
    </row>
    <row r="36839" spans="1:1" x14ac:dyDescent="0.2">
      <c r="A36839" s="4"/>
    </row>
    <row r="36840" spans="1:1" x14ac:dyDescent="0.2">
      <c r="A36840" s="4"/>
    </row>
    <row r="36841" spans="1:1" x14ac:dyDescent="0.2">
      <c r="A36841" s="4"/>
    </row>
    <row r="36842" spans="1:1" x14ac:dyDescent="0.2">
      <c r="A36842" s="4"/>
    </row>
    <row r="36843" spans="1:1" x14ac:dyDescent="0.2">
      <c r="A36843" s="4"/>
    </row>
    <row r="36844" spans="1:1" x14ac:dyDescent="0.2">
      <c r="A36844" s="4"/>
    </row>
    <row r="36845" spans="1:1" x14ac:dyDescent="0.2">
      <c r="A36845" s="4"/>
    </row>
    <row r="36846" spans="1:1" x14ac:dyDescent="0.2">
      <c r="A36846" s="4"/>
    </row>
    <row r="36847" spans="1:1" x14ac:dyDescent="0.2">
      <c r="A36847" s="4"/>
    </row>
    <row r="36848" spans="1:1" x14ac:dyDescent="0.2">
      <c r="A36848" s="4"/>
    </row>
    <row r="36849" spans="1:1" x14ac:dyDescent="0.2">
      <c r="A36849" s="4"/>
    </row>
    <row r="36850" spans="1:1" x14ac:dyDescent="0.2">
      <c r="A36850" s="4"/>
    </row>
    <row r="36851" spans="1:1" x14ac:dyDescent="0.2">
      <c r="A36851" s="4"/>
    </row>
    <row r="36852" spans="1:1" x14ac:dyDescent="0.2">
      <c r="A36852" s="4"/>
    </row>
    <row r="36853" spans="1:1" x14ac:dyDescent="0.2">
      <c r="A36853" s="4"/>
    </row>
    <row r="36854" spans="1:1" x14ac:dyDescent="0.2">
      <c r="A36854" s="4"/>
    </row>
    <row r="36855" spans="1:1" x14ac:dyDescent="0.2">
      <c r="A36855" s="4"/>
    </row>
    <row r="36856" spans="1:1" x14ac:dyDescent="0.2">
      <c r="A36856" s="4"/>
    </row>
    <row r="36857" spans="1:1" x14ac:dyDescent="0.2">
      <c r="A36857" s="4"/>
    </row>
    <row r="36858" spans="1:1" x14ac:dyDescent="0.2">
      <c r="A36858" s="4"/>
    </row>
    <row r="36859" spans="1:1" x14ac:dyDescent="0.2">
      <c r="A36859" s="4"/>
    </row>
    <row r="36860" spans="1:1" x14ac:dyDescent="0.2">
      <c r="A36860" s="4"/>
    </row>
    <row r="36861" spans="1:1" x14ac:dyDescent="0.2">
      <c r="A36861" s="4"/>
    </row>
    <row r="36862" spans="1:1" x14ac:dyDescent="0.2">
      <c r="A36862" s="4"/>
    </row>
    <row r="36863" spans="1:1" x14ac:dyDescent="0.2">
      <c r="A36863" s="4"/>
    </row>
    <row r="36864" spans="1:1" x14ac:dyDescent="0.2">
      <c r="A36864" s="4"/>
    </row>
    <row r="36865" spans="1:1" x14ac:dyDescent="0.2">
      <c r="A36865" s="4"/>
    </row>
    <row r="36866" spans="1:1" x14ac:dyDescent="0.2">
      <c r="A36866" s="4"/>
    </row>
    <row r="36867" spans="1:1" x14ac:dyDescent="0.2">
      <c r="A36867" s="4"/>
    </row>
    <row r="36868" spans="1:1" x14ac:dyDescent="0.2">
      <c r="A36868" s="4"/>
    </row>
    <row r="36869" spans="1:1" x14ac:dyDescent="0.2">
      <c r="A36869" s="4"/>
    </row>
    <row r="36870" spans="1:1" x14ac:dyDescent="0.2">
      <c r="A36870" s="4"/>
    </row>
    <row r="36871" spans="1:1" x14ac:dyDescent="0.2">
      <c r="A36871" s="4"/>
    </row>
    <row r="36872" spans="1:1" x14ac:dyDescent="0.2">
      <c r="A36872" s="4"/>
    </row>
    <row r="36873" spans="1:1" x14ac:dyDescent="0.2">
      <c r="A36873" s="4"/>
    </row>
    <row r="36874" spans="1:1" x14ac:dyDescent="0.2">
      <c r="A36874" s="4"/>
    </row>
    <row r="36875" spans="1:1" x14ac:dyDescent="0.2">
      <c r="A36875" s="4"/>
    </row>
    <row r="36876" spans="1:1" x14ac:dyDescent="0.2">
      <c r="A36876" s="4"/>
    </row>
    <row r="36877" spans="1:1" x14ac:dyDescent="0.2">
      <c r="A36877" s="4"/>
    </row>
    <row r="36878" spans="1:1" x14ac:dyDescent="0.2">
      <c r="A36878" s="4"/>
    </row>
    <row r="36879" spans="1:1" x14ac:dyDescent="0.2">
      <c r="A36879" s="4"/>
    </row>
    <row r="36880" spans="1:1" x14ac:dyDescent="0.2">
      <c r="A36880" s="4"/>
    </row>
    <row r="36881" spans="1:1" x14ac:dyDescent="0.2">
      <c r="A36881" s="4"/>
    </row>
    <row r="36882" spans="1:1" x14ac:dyDescent="0.2">
      <c r="A36882" s="4"/>
    </row>
    <row r="36883" spans="1:1" x14ac:dyDescent="0.2">
      <c r="A36883" s="4"/>
    </row>
    <row r="36884" spans="1:1" x14ac:dyDescent="0.2">
      <c r="A36884" s="4"/>
    </row>
    <row r="36885" spans="1:1" x14ac:dyDescent="0.2">
      <c r="A36885" s="4"/>
    </row>
    <row r="36886" spans="1:1" x14ac:dyDescent="0.2">
      <c r="A36886" s="4"/>
    </row>
    <row r="36887" spans="1:1" x14ac:dyDescent="0.2">
      <c r="A36887" s="4"/>
    </row>
    <row r="36888" spans="1:1" x14ac:dyDescent="0.2">
      <c r="A36888" s="4"/>
    </row>
    <row r="36889" spans="1:1" x14ac:dyDescent="0.2">
      <c r="A36889" s="4"/>
    </row>
    <row r="36890" spans="1:1" x14ac:dyDescent="0.2">
      <c r="A36890" s="4"/>
    </row>
    <row r="36891" spans="1:1" x14ac:dyDescent="0.2">
      <c r="A36891" s="4"/>
    </row>
    <row r="36892" spans="1:1" x14ac:dyDescent="0.2">
      <c r="A36892" s="4"/>
    </row>
    <row r="36893" spans="1:1" x14ac:dyDescent="0.2">
      <c r="A36893" s="4"/>
    </row>
    <row r="36894" spans="1:1" x14ac:dyDescent="0.2">
      <c r="A36894" s="4"/>
    </row>
    <row r="36895" spans="1:1" x14ac:dyDescent="0.2">
      <c r="A36895" s="4"/>
    </row>
    <row r="36896" spans="1:1" x14ac:dyDescent="0.2">
      <c r="A36896" s="4"/>
    </row>
    <row r="36897" spans="1:1" x14ac:dyDescent="0.2">
      <c r="A36897" s="4"/>
    </row>
    <row r="36898" spans="1:1" x14ac:dyDescent="0.2">
      <c r="A36898" s="4"/>
    </row>
    <row r="36899" spans="1:1" x14ac:dyDescent="0.2">
      <c r="A36899" s="4"/>
    </row>
    <row r="36900" spans="1:1" x14ac:dyDescent="0.2">
      <c r="A36900" s="4"/>
    </row>
    <row r="36901" spans="1:1" x14ac:dyDescent="0.2">
      <c r="A36901" s="4"/>
    </row>
    <row r="36902" spans="1:1" x14ac:dyDescent="0.2">
      <c r="A36902" s="4"/>
    </row>
    <row r="36903" spans="1:1" x14ac:dyDescent="0.2">
      <c r="A36903" s="4"/>
    </row>
    <row r="36904" spans="1:1" x14ac:dyDescent="0.2">
      <c r="A36904" s="4"/>
    </row>
    <row r="36905" spans="1:1" x14ac:dyDescent="0.2">
      <c r="A36905" s="4"/>
    </row>
    <row r="36906" spans="1:1" x14ac:dyDescent="0.2">
      <c r="A36906" s="4"/>
    </row>
    <row r="36907" spans="1:1" x14ac:dyDescent="0.2">
      <c r="A36907" s="4"/>
    </row>
    <row r="36908" spans="1:1" x14ac:dyDescent="0.2">
      <c r="A36908" s="4"/>
    </row>
    <row r="36909" spans="1:1" x14ac:dyDescent="0.2">
      <c r="A36909" s="4"/>
    </row>
    <row r="36910" spans="1:1" x14ac:dyDescent="0.2">
      <c r="A36910" s="4"/>
    </row>
    <row r="36911" spans="1:1" x14ac:dyDescent="0.2">
      <c r="A36911" s="4"/>
    </row>
    <row r="36912" spans="1:1" x14ac:dyDescent="0.2">
      <c r="A36912" s="4"/>
    </row>
    <row r="36913" spans="1:1" x14ac:dyDescent="0.2">
      <c r="A36913" s="4"/>
    </row>
    <row r="36914" spans="1:1" x14ac:dyDescent="0.2">
      <c r="A36914" s="4"/>
    </row>
    <row r="36915" spans="1:1" x14ac:dyDescent="0.2">
      <c r="A36915" s="4"/>
    </row>
    <row r="36916" spans="1:1" x14ac:dyDescent="0.2">
      <c r="A36916" s="4"/>
    </row>
    <row r="36917" spans="1:1" x14ac:dyDescent="0.2">
      <c r="A36917" s="4"/>
    </row>
    <row r="36918" spans="1:1" x14ac:dyDescent="0.2">
      <c r="A36918" s="4"/>
    </row>
    <row r="36919" spans="1:1" x14ac:dyDescent="0.2">
      <c r="A36919" s="4"/>
    </row>
    <row r="36920" spans="1:1" x14ac:dyDescent="0.2">
      <c r="A36920" s="4"/>
    </row>
    <row r="36921" spans="1:1" x14ac:dyDescent="0.2">
      <c r="A36921" s="4"/>
    </row>
    <row r="36922" spans="1:1" x14ac:dyDescent="0.2">
      <c r="A36922" s="4"/>
    </row>
    <row r="36923" spans="1:1" x14ac:dyDescent="0.2">
      <c r="A36923" s="4"/>
    </row>
    <row r="36924" spans="1:1" x14ac:dyDescent="0.2">
      <c r="A36924" s="4"/>
    </row>
    <row r="36925" spans="1:1" x14ac:dyDescent="0.2">
      <c r="A36925" s="4"/>
    </row>
    <row r="36926" spans="1:1" x14ac:dyDescent="0.2">
      <c r="A36926" s="4"/>
    </row>
    <row r="36927" spans="1:1" x14ac:dyDescent="0.2">
      <c r="A36927" s="4"/>
    </row>
    <row r="36928" spans="1:1" x14ac:dyDescent="0.2">
      <c r="A36928" s="4"/>
    </row>
    <row r="36929" spans="1:1" x14ac:dyDescent="0.2">
      <c r="A36929" s="4"/>
    </row>
    <row r="36930" spans="1:1" x14ac:dyDescent="0.2">
      <c r="A36930" s="4"/>
    </row>
    <row r="36931" spans="1:1" x14ac:dyDescent="0.2">
      <c r="A36931" s="4"/>
    </row>
    <row r="36932" spans="1:1" x14ac:dyDescent="0.2">
      <c r="A36932" s="4"/>
    </row>
    <row r="36933" spans="1:1" x14ac:dyDescent="0.2">
      <c r="A36933" s="4"/>
    </row>
    <row r="36934" spans="1:1" x14ac:dyDescent="0.2">
      <c r="A36934" s="4"/>
    </row>
    <row r="36935" spans="1:1" x14ac:dyDescent="0.2">
      <c r="A36935" s="4"/>
    </row>
    <row r="36936" spans="1:1" x14ac:dyDescent="0.2">
      <c r="A36936" s="4"/>
    </row>
    <row r="36937" spans="1:1" x14ac:dyDescent="0.2">
      <c r="A36937" s="4"/>
    </row>
    <row r="36938" spans="1:1" x14ac:dyDescent="0.2">
      <c r="A36938" s="4"/>
    </row>
    <row r="36939" spans="1:1" x14ac:dyDescent="0.2">
      <c r="A36939" s="4"/>
    </row>
    <row r="36940" spans="1:1" x14ac:dyDescent="0.2">
      <c r="A36940" s="4"/>
    </row>
    <row r="36941" spans="1:1" x14ac:dyDescent="0.2">
      <c r="A36941" s="4"/>
    </row>
    <row r="36942" spans="1:1" x14ac:dyDescent="0.2">
      <c r="A36942" s="4"/>
    </row>
    <row r="36943" spans="1:1" x14ac:dyDescent="0.2">
      <c r="A36943" s="4"/>
    </row>
    <row r="36944" spans="1:1" x14ac:dyDescent="0.2">
      <c r="A36944" s="4"/>
    </row>
    <row r="36945" spans="1:1" x14ac:dyDescent="0.2">
      <c r="A36945" s="4"/>
    </row>
    <row r="36946" spans="1:1" x14ac:dyDescent="0.2">
      <c r="A36946" s="4"/>
    </row>
    <row r="36947" spans="1:1" x14ac:dyDescent="0.2">
      <c r="A36947" s="4"/>
    </row>
    <row r="36948" spans="1:1" x14ac:dyDescent="0.2">
      <c r="A36948" s="4"/>
    </row>
    <row r="36949" spans="1:1" x14ac:dyDescent="0.2">
      <c r="A36949" s="4"/>
    </row>
    <row r="36950" spans="1:1" x14ac:dyDescent="0.2">
      <c r="A36950" s="4"/>
    </row>
    <row r="36951" spans="1:1" x14ac:dyDescent="0.2">
      <c r="A36951" s="4"/>
    </row>
    <row r="36952" spans="1:1" x14ac:dyDescent="0.2">
      <c r="A36952" s="4"/>
    </row>
    <row r="36953" spans="1:1" x14ac:dyDescent="0.2">
      <c r="A36953" s="4"/>
    </row>
    <row r="36954" spans="1:1" x14ac:dyDescent="0.2">
      <c r="A36954" s="4"/>
    </row>
    <row r="36955" spans="1:1" x14ac:dyDescent="0.2">
      <c r="A36955" s="4"/>
    </row>
    <row r="36956" spans="1:1" x14ac:dyDescent="0.2">
      <c r="A36956" s="4"/>
    </row>
    <row r="36957" spans="1:1" x14ac:dyDescent="0.2">
      <c r="A36957" s="4"/>
    </row>
    <row r="36958" spans="1:1" x14ac:dyDescent="0.2">
      <c r="A36958" s="4"/>
    </row>
    <row r="36959" spans="1:1" x14ac:dyDescent="0.2">
      <c r="A36959" s="4"/>
    </row>
    <row r="36960" spans="1:1" x14ac:dyDescent="0.2">
      <c r="A36960" s="4"/>
    </row>
    <row r="36961" spans="1:1" x14ac:dyDescent="0.2">
      <c r="A36961" s="4"/>
    </row>
    <row r="36962" spans="1:1" x14ac:dyDescent="0.2">
      <c r="A36962" s="4"/>
    </row>
    <row r="36963" spans="1:1" x14ac:dyDescent="0.2">
      <c r="A36963" s="4"/>
    </row>
    <row r="36964" spans="1:1" x14ac:dyDescent="0.2">
      <c r="A36964" s="4"/>
    </row>
    <row r="36965" spans="1:1" x14ac:dyDescent="0.2">
      <c r="A36965" s="4"/>
    </row>
    <row r="36966" spans="1:1" x14ac:dyDescent="0.2">
      <c r="A36966" s="4"/>
    </row>
    <row r="36967" spans="1:1" x14ac:dyDescent="0.2">
      <c r="A36967" s="4"/>
    </row>
    <row r="36968" spans="1:1" x14ac:dyDescent="0.2">
      <c r="A36968" s="4"/>
    </row>
    <row r="36969" spans="1:1" x14ac:dyDescent="0.2">
      <c r="A36969" s="4"/>
    </row>
    <row r="36970" spans="1:1" x14ac:dyDescent="0.2">
      <c r="A36970" s="4"/>
    </row>
    <row r="36971" spans="1:1" x14ac:dyDescent="0.2">
      <c r="A36971" s="4"/>
    </row>
    <row r="36972" spans="1:1" x14ac:dyDescent="0.2">
      <c r="A36972" s="4"/>
    </row>
    <row r="36973" spans="1:1" x14ac:dyDescent="0.2">
      <c r="A36973" s="4"/>
    </row>
    <row r="36974" spans="1:1" x14ac:dyDescent="0.2">
      <c r="A36974" s="4"/>
    </row>
    <row r="36975" spans="1:1" x14ac:dyDescent="0.2">
      <c r="A36975" s="4"/>
    </row>
    <row r="36976" spans="1:1" x14ac:dyDescent="0.2">
      <c r="A36976" s="4"/>
    </row>
    <row r="36977" spans="1:1" x14ac:dyDescent="0.2">
      <c r="A36977" s="4"/>
    </row>
    <row r="36978" spans="1:1" x14ac:dyDescent="0.2">
      <c r="A36978" s="4"/>
    </row>
    <row r="36979" spans="1:1" x14ac:dyDescent="0.2">
      <c r="A36979" s="4"/>
    </row>
    <row r="36980" spans="1:1" x14ac:dyDescent="0.2">
      <c r="A36980" s="4"/>
    </row>
    <row r="36981" spans="1:1" x14ac:dyDescent="0.2">
      <c r="A36981" s="4"/>
    </row>
    <row r="36982" spans="1:1" x14ac:dyDescent="0.2">
      <c r="A36982" s="4"/>
    </row>
    <row r="36983" spans="1:1" x14ac:dyDescent="0.2">
      <c r="A36983" s="4"/>
    </row>
    <row r="36984" spans="1:1" x14ac:dyDescent="0.2">
      <c r="A36984" s="4"/>
    </row>
    <row r="36985" spans="1:1" x14ac:dyDescent="0.2">
      <c r="A36985" s="4"/>
    </row>
    <row r="36986" spans="1:1" x14ac:dyDescent="0.2">
      <c r="A36986" s="4"/>
    </row>
    <row r="36987" spans="1:1" x14ac:dyDescent="0.2">
      <c r="A36987" s="4"/>
    </row>
    <row r="36988" spans="1:1" x14ac:dyDescent="0.2">
      <c r="A36988" s="4"/>
    </row>
    <row r="36989" spans="1:1" x14ac:dyDescent="0.2">
      <c r="A36989" s="4"/>
    </row>
    <row r="36990" spans="1:1" x14ac:dyDescent="0.2">
      <c r="A36990" s="4"/>
    </row>
    <row r="36991" spans="1:1" x14ac:dyDescent="0.2">
      <c r="A36991" s="4"/>
    </row>
    <row r="36992" spans="1:1" x14ac:dyDescent="0.2">
      <c r="A36992" s="4"/>
    </row>
    <row r="36993" spans="1:1" x14ac:dyDescent="0.2">
      <c r="A36993" s="4"/>
    </row>
    <row r="36994" spans="1:1" x14ac:dyDescent="0.2">
      <c r="A36994" s="4"/>
    </row>
    <row r="36995" spans="1:1" x14ac:dyDescent="0.2">
      <c r="A36995" s="4"/>
    </row>
    <row r="36996" spans="1:1" x14ac:dyDescent="0.2">
      <c r="A36996" s="4"/>
    </row>
    <row r="36997" spans="1:1" x14ac:dyDescent="0.2">
      <c r="A36997" s="4"/>
    </row>
    <row r="36998" spans="1:1" x14ac:dyDescent="0.2">
      <c r="A36998" s="4"/>
    </row>
    <row r="36999" spans="1:1" x14ac:dyDescent="0.2">
      <c r="A36999" s="4"/>
    </row>
    <row r="37000" spans="1:1" x14ac:dyDescent="0.2">
      <c r="A37000" s="4"/>
    </row>
    <row r="37001" spans="1:1" x14ac:dyDescent="0.2">
      <c r="A37001" s="4"/>
    </row>
    <row r="37002" spans="1:1" x14ac:dyDescent="0.2">
      <c r="A37002" s="4"/>
    </row>
    <row r="37003" spans="1:1" x14ac:dyDescent="0.2">
      <c r="A37003" s="4"/>
    </row>
    <row r="37004" spans="1:1" x14ac:dyDescent="0.2">
      <c r="A37004" s="4"/>
    </row>
    <row r="37005" spans="1:1" x14ac:dyDescent="0.2">
      <c r="A37005" s="4"/>
    </row>
    <row r="37006" spans="1:1" x14ac:dyDescent="0.2">
      <c r="A37006" s="4"/>
    </row>
    <row r="37007" spans="1:1" x14ac:dyDescent="0.2">
      <c r="A37007" s="4"/>
    </row>
    <row r="37008" spans="1:1" x14ac:dyDescent="0.2">
      <c r="A37008" s="4"/>
    </row>
    <row r="37009" spans="1:1" x14ac:dyDescent="0.2">
      <c r="A37009" s="4"/>
    </row>
    <row r="37010" spans="1:1" x14ac:dyDescent="0.2">
      <c r="A37010" s="4"/>
    </row>
    <row r="37011" spans="1:1" x14ac:dyDescent="0.2">
      <c r="A37011" s="4"/>
    </row>
    <row r="37012" spans="1:1" x14ac:dyDescent="0.2">
      <c r="A37012" s="4"/>
    </row>
    <row r="37013" spans="1:1" x14ac:dyDescent="0.2">
      <c r="A37013" s="4"/>
    </row>
    <row r="37014" spans="1:1" x14ac:dyDescent="0.2">
      <c r="A37014" s="4"/>
    </row>
    <row r="37015" spans="1:1" x14ac:dyDescent="0.2">
      <c r="A37015" s="4"/>
    </row>
    <row r="37016" spans="1:1" x14ac:dyDescent="0.2">
      <c r="A37016" s="4"/>
    </row>
    <row r="37017" spans="1:1" x14ac:dyDescent="0.2">
      <c r="A37017" s="4"/>
    </row>
    <row r="37018" spans="1:1" x14ac:dyDescent="0.2">
      <c r="A37018" s="4"/>
    </row>
    <row r="37019" spans="1:1" x14ac:dyDescent="0.2">
      <c r="A37019" s="4"/>
    </row>
    <row r="37020" spans="1:1" x14ac:dyDescent="0.2">
      <c r="A37020" s="4"/>
    </row>
    <row r="37021" spans="1:1" x14ac:dyDescent="0.2">
      <c r="A37021" s="4"/>
    </row>
    <row r="37022" spans="1:1" x14ac:dyDescent="0.2">
      <c r="A37022" s="4"/>
    </row>
    <row r="37023" spans="1:1" x14ac:dyDescent="0.2">
      <c r="A37023" s="4"/>
    </row>
    <row r="37024" spans="1:1" x14ac:dyDescent="0.2">
      <c r="A37024" s="4"/>
    </row>
    <row r="37025" spans="1:1" x14ac:dyDescent="0.2">
      <c r="A37025" s="4"/>
    </row>
    <row r="37026" spans="1:1" x14ac:dyDescent="0.2">
      <c r="A37026" s="4"/>
    </row>
    <row r="37027" spans="1:1" x14ac:dyDescent="0.2">
      <c r="A37027" s="4"/>
    </row>
    <row r="37028" spans="1:1" x14ac:dyDescent="0.2">
      <c r="A37028" s="4"/>
    </row>
    <row r="37029" spans="1:1" x14ac:dyDescent="0.2">
      <c r="A37029" s="4"/>
    </row>
    <row r="37030" spans="1:1" x14ac:dyDescent="0.2">
      <c r="A37030" s="4"/>
    </row>
    <row r="37031" spans="1:1" x14ac:dyDescent="0.2">
      <c r="A37031" s="4"/>
    </row>
    <row r="37032" spans="1:1" x14ac:dyDescent="0.2">
      <c r="A37032" s="4"/>
    </row>
    <row r="37033" spans="1:1" x14ac:dyDescent="0.2">
      <c r="A37033" s="4"/>
    </row>
    <row r="37034" spans="1:1" x14ac:dyDescent="0.2">
      <c r="A37034" s="4"/>
    </row>
    <row r="37035" spans="1:1" x14ac:dyDescent="0.2">
      <c r="A37035" s="4"/>
    </row>
    <row r="37036" spans="1:1" x14ac:dyDescent="0.2">
      <c r="A37036" s="4"/>
    </row>
    <row r="37037" spans="1:1" x14ac:dyDescent="0.2">
      <c r="A37037" s="4"/>
    </row>
    <row r="37038" spans="1:1" x14ac:dyDescent="0.2">
      <c r="A37038" s="4"/>
    </row>
    <row r="37039" spans="1:1" x14ac:dyDescent="0.2">
      <c r="A37039" s="4"/>
    </row>
    <row r="37040" spans="1:1" x14ac:dyDescent="0.2">
      <c r="A37040" s="4"/>
    </row>
    <row r="37041" spans="1:1" x14ac:dyDescent="0.2">
      <c r="A37041" s="4"/>
    </row>
    <row r="37042" spans="1:1" x14ac:dyDescent="0.2">
      <c r="A37042" s="4"/>
    </row>
    <row r="37043" spans="1:1" x14ac:dyDescent="0.2">
      <c r="A37043" s="4"/>
    </row>
    <row r="37044" spans="1:1" x14ac:dyDescent="0.2">
      <c r="A37044" s="4"/>
    </row>
    <row r="37045" spans="1:1" x14ac:dyDescent="0.2">
      <c r="A37045" s="4"/>
    </row>
    <row r="37046" spans="1:1" x14ac:dyDescent="0.2">
      <c r="A37046" s="4"/>
    </row>
    <row r="37047" spans="1:1" x14ac:dyDescent="0.2">
      <c r="A37047" s="4"/>
    </row>
    <row r="37048" spans="1:1" x14ac:dyDescent="0.2">
      <c r="A37048" s="4"/>
    </row>
    <row r="37049" spans="1:1" x14ac:dyDescent="0.2">
      <c r="A37049" s="4"/>
    </row>
    <row r="37050" spans="1:1" x14ac:dyDescent="0.2">
      <c r="A37050" s="4"/>
    </row>
    <row r="37051" spans="1:1" x14ac:dyDescent="0.2">
      <c r="A37051" s="4"/>
    </row>
    <row r="37052" spans="1:1" x14ac:dyDescent="0.2">
      <c r="A37052" s="4"/>
    </row>
    <row r="37053" spans="1:1" x14ac:dyDescent="0.2">
      <c r="A37053" s="4"/>
    </row>
    <row r="37054" spans="1:1" x14ac:dyDescent="0.2">
      <c r="A37054" s="4"/>
    </row>
    <row r="37055" spans="1:1" x14ac:dyDescent="0.2">
      <c r="A37055" s="4"/>
    </row>
    <row r="37056" spans="1:1" x14ac:dyDescent="0.2">
      <c r="A37056" s="4"/>
    </row>
    <row r="37057" spans="1:1" x14ac:dyDescent="0.2">
      <c r="A37057" s="4"/>
    </row>
    <row r="37058" spans="1:1" x14ac:dyDescent="0.2">
      <c r="A37058" s="4"/>
    </row>
    <row r="37059" spans="1:1" x14ac:dyDescent="0.2">
      <c r="A37059" s="4"/>
    </row>
    <row r="37060" spans="1:1" x14ac:dyDescent="0.2">
      <c r="A37060" s="4"/>
    </row>
    <row r="37061" spans="1:1" x14ac:dyDescent="0.2">
      <c r="A37061" s="4"/>
    </row>
    <row r="37062" spans="1:1" x14ac:dyDescent="0.2">
      <c r="A37062" s="4"/>
    </row>
    <row r="37063" spans="1:1" x14ac:dyDescent="0.2">
      <c r="A37063" s="4"/>
    </row>
    <row r="37064" spans="1:1" x14ac:dyDescent="0.2">
      <c r="A37064" s="4"/>
    </row>
    <row r="37065" spans="1:1" x14ac:dyDescent="0.2">
      <c r="A37065" s="4"/>
    </row>
    <row r="37066" spans="1:1" x14ac:dyDescent="0.2">
      <c r="A37066" s="4"/>
    </row>
    <row r="37067" spans="1:1" x14ac:dyDescent="0.2">
      <c r="A37067" s="4"/>
    </row>
    <row r="37068" spans="1:1" x14ac:dyDescent="0.2">
      <c r="A37068" s="4"/>
    </row>
    <row r="37069" spans="1:1" x14ac:dyDescent="0.2">
      <c r="A37069" s="4"/>
    </row>
    <row r="37070" spans="1:1" x14ac:dyDescent="0.2">
      <c r="A37070" s="4"/>
    </row>
    <row r="37071" spans="1:1" x14ac:dyDescent="0.2">
      <c r="A37071" s="4"/>
    </row>
    <row r="37072" spans="1:1" x14ac:dyDescent="0.2">
      <c r="A37072" s="4"/>
    </row>
    <row r="37073" spans="1:1" x14ac:dyDescent="0.2">
      <c r="A37073" s="4"/>
    </row>
    <row r="37074" spans="1:1" x14ac:dyDescent="0.2">
      <c r="A37074" s="4"/>
    </row>
    <row r="37075" spans="1:1" x14ac:dyDescent="0.2">
      <c r="A37075" s="4"/>
    </row>
    <row r="37076" spans="1:1" x14ac:dyDescent="0.2">
      <c r="A37076" s="4"/>
    </row>
    <row r="37077" spans="1:1" x14ac:dyDescent="0.2">
      <c r="A37077" s="4"/>
    </row>
    <row r="37078" spans="1:1" x14ac:dyDescent="0.2">
      <c r="A37078" s="4"/>
    </row>
    <row r="37079" spans="1:1" x14ac:dyDescent="0.2">
      <c r="A37079" s="4"/>
    </row>
    <row r="37080" spans="1:1" x14ac:dyDescent="0.2">
      <c r="A37080" s="4"/>
    </row>
    <row r="37081" spans="1:1" x14ac:dyDescent="0.2">
      <c r="A37081" s="4"/>
    </row>
    <row r="37082" spans="1:1" x14ac:dyDescent="0.2">
      <c r="A37082" s="4"/>
    </row>
    <row r="37083" spans="1:1" x14ac:dyDescent="0.2">
      <c r="A37083" s="4"/>
    </row>
    <row r="37084" spans="1:1" x14ac:dyDescent="0.2">
      <c r="A37084" s="4"/>
    </row>
    <row r="37085" spans="1:1" x14ac:dyDescent="0.2">
      <c r="A37085" s="4"/>
    </row>
    <row r="37086" spans="1:1" x14ac:dyDescent="0.2">
      <c r="A37086" s="4"/>
    </row>
    <row r="37087" spans="1:1" x14ac:dyDescent="0.2">
      <c r="A37087" s="4"/>
    </row>
    <row r="37088" spans="1:1" x14ac:dyDescent="0.2">
      <c r="A37088" s="4"/>
    </row>
    <row r="37089" spans="1:1" x14ac:dyDescent="0.2">
      <c r="A37089" s="4"/>
    </row>
    <row r="37090" spans="1:1" x14ac:dyDescent="0.2">
      <c r="A37090" s="4"/>
    </row>
    <row r="37091" spans="1:1" x14ac:dyDescent="0.2">
      <c r="A37091" s="4"/>
    </row>
    <row r="37092" spans="1:1" x14ac:dyDescent="0.2">
      <c r="A37092" s="4"/>
    </row>
    <row r="37093" spans="1:1" x14ac:dyDescent="0.2">
      <c r="A37093" s="4"/>
    </row>
    <row r="37094" spans="1:1" x14ac:dyDescent="0.2">
      <c r="A37094" s="4"/>
    </row>
    <row r="37095" spans="1:1" x14ac:dyDescent="0.2">
      <c r="A37095" s="4"/>
    </row>
    <row r="37096" spans="1:1" x14ac:dyDescent="0.2">
      <c r="A37096" s="4"/>
    </row>
    <row r="37097" spans="1:1" x14ac:dyDescent="0.2">
      <c r="A37097" s="4"/>
    </row>
    <row r="37098" spans="1:1" x14ac:dyDescent="0.2">
      <c r="A37098" s="4"/>
    </row>
    <row r="37099" spans="1:1" x14ac:dyDescent="0.2">
      <c r="A37099" s="4"/>
    </row>
    <row r="37100" spans="1:1" x14ac:dyDescent="0.2">
      <c r="A37100" s="4"/>
    </row>
    <row r="37101" spans="1:1" x14ac:dyDescent="0.2">
      <c r="A37101" s="4"/>
    </row>
    <row r="37102" spans="1:1" x14ac:dyDescent="0.2">
      <c r="A37102" s="4"/>
    </row>
    <row r="37103" spans="1:1" x14ac:dyDescent="0.2">
      <c r="A37103" s="4"/>
    </row>
    <row r="37104" spans="1:1" x14ac:dyDescent="0.2">
      <c r="A37104" s="4"/>
    </row>
    <row r="37105" spans="1:1" x14ac:dyDescent="0.2">
      <c r="A37105" s="4"/>
    </row>
    <row r="37106" spans="1:1" x14ac:dyDescent="0.2">
      <c r="A37106" s="4"/>
    </row>
    <row r="37107" spans="1:1" x14ac:dyDescent="0.2">
      <c r="A37107" s="4"/>
    </row>
    <row r="37108" spans="1:1" x14ac:dyDescent="0.2">
      <c r="A37108" s="4"/>
    </row>
    <row r="37109" spans="1:1" x14ac:dyDescent="0.2">
      <c r="A37109" s="4"/>
    </row>
    <row r="37110" spans="1:1" x14ac:dyDescent="0.2">
      <c r="A37110" s="4"/>
    </row>
    <row r="37111" spans="1:1" x14ac:dyDescent="0.2">
      <c r="A37111" s="4"/>
    </row>
    <row r="37112" spans="1:1" x14ac:dyDescent="0.2">
      <c r="A37112" s="4"/>
    </row>
    <row r="37113" spans="1:1" x14ac:dyDescent="0.2">
      <c r="A37113" s="4"/>
    </row>
    <row r="37114" spans="1:1" x14ac:dyDescent="0.2">
      <c r="A37114" s="4"/>
    </row>
    <row r="37115" spans="1:1" x14ac:dyDescent="0.2">
      <c r="A37115" s="4"/>
    </row>
    <row r="37116" spans="1:1" x14ac:dyDescent="0.2">
      <c r="A37116" s="4"/>
    </row>
    <row r="37117" spans="1:1" x14ac:dyDescent="0.2">
      <c r="A37117" s="4"/>
    </row>
    <row r="37118" spans="1:1" x14ac:dyDescent="0.2">
      <c r="A37118" s="4"/>
    </row>
    <row r="37119" spans="1:1" x14ac:dyDescent="0.2">
      <c r="A37119" s="4"/>
    </row>
    <row r="37120" spans="1:1" x14ac:dyDescent="0.2">
      <c r="A37120" s="4"/>
    </row>
    <row r="37121" spans="1:1" x14ac:dyDescent="0.2">
      <c r="A37121" s="4"/>
    </row>
    <row r="37122" spans="1:1" x14ac:dyDescent="0.2">
      <c r="A37122" s="4"/>
    </row>
    <row r="37123" spans="1:1" x14ac:dyDescent="0.2">
      <c r="A37123" s="4"/>
    </row>
    <row r="37124" spans="1:1" x14ac:dyDescent="0.2">
      <c r="A37124" s="4"/>
    </row>
    <row r="37125" spans="1:1" x14ac:dyDescent="0.2">
      <c r="A37125" s="4"/>
    </row>
    <row r="37126" spans="1:1" x14ac:dyDescent="0.2">
      <c r="A37126" s="4"/>
    </row>
    <row r="37127" spans="1:1" x14ac:dyDescent="0.2">
      <c r="A37127" s="4"/>
    </row>
    <row r="37128" spans="1:1" x14ac:dyDescent="0.2">
      <c r="A37128" s="4"/>
    </row>
    <row r="37129" spans="1:1" x14ac:dyDescent="0.2">
      <c r="A37129" s="4"/>
    </row>
    <row r="37130" spans="1:1" x14ac:dyDescent="0.2">
      <c r="A37130" s="4"/>
    </row>
    <row r="37131" spans="1:1" x14ac:dyDescent="0.2">
      <c r="A37131" s="4"/>
    </row>
    <row r="37132" spans="1:1" x14ac:dyDescent="0.2">
      <c r="A37132" s="4"/>
    </row>
    <row r="37133" spans="1:1" x14ac:dyDescent="0.2">
      <c r="A37133" s="4"/>
    </row>
    <row r="37134" spans="1:1" x14ac:dyDescent="0.2">
      <c r="A37134" s="4"/>
    </row>
    <row r="37135" spans="1:1" x14ac:dyDescent="0.2">
      <c r="A37135" s="4"/>
    </row>
    <row r="37136" spans="1:1" x14ac:dyDescent="0.2">
      <c r="A37136" s="4"/>
    </row>
    <row r="37137" spans="1:1" x14ac:dyDescent="0.2">
      <c r="A37137" s="4"/>
    </row>
    <row r="37138" spans="1:1" x14ac:dyDescent="0.2">
      <c r="A37138" s="4"/>
    </row>
    <row r="37139" spans="1:1" x14ac:dyDescent="0.2">
      <c r="A37139" s="4"/>
    </row>
    <row r="37140" spans="1:1" x14ac:dyDescent="0.2">
      <c r="A37140" s="4"/>
    </row>
    <row r="37141" spans="1:1" x14ac:dyDescent="0.2">
      <c r="A37141" s="4"/>
    </row>
    <row r="37142" spans="1:1" x14ac:dyDescent="0.2">
      <c r="A37142" s="4"/>
    </row>
    <row r="37143" spans="1:1" x14ac:dyDescent="0.2">
      <c r="A37143" s="4"/>
    </row>
    <row r="37144" spans="1:1" x14ac:dyDescent="0.2">
      <c r="A37144" s="4"/>
    </row>
    <row r="37145" spans="1:1" x14ac:dyDescent="0.2">
      <c r="A37145" s="4"/>
    </row>
    <row r="37146" spans="1:1" x14ac:dyDescent="0.2">
      <c r="A37146" s="4"/>
    </row>
    <row r="37147" spans="1:1" x14ac:dyDescent="0.2">
      <c r="A37147" s="4"/>
    </row>
    <row r="37148" spans="1:1" x14ac:dyDescent="0.2">
      <c r="A37148" s="4"/>
    </row>
    <row r="37149" spans="1:1" x14ac:dyDescent="0.2">
      <c r="A37149" s="4"/>
    </row>
    <row r="37150" spans="1:1" x14ac:dyDescent="0.2">
      <c r="A37150" s="4"/>
    </row>
    <row r="37151" spans="1:1" x14ac:dyDescent="0.2">
      <c r="A37151" s="4"/>
    </row>
    <row r="37152" spans="1:1" x14ac:dyDescent="0.2">
      <c r="A37152" s="4"/>
    </row>
    <row r="37153" spans="1:1" x14ac:dyDescent="0.2">
      <c r="A37153" s="4"/>
    </row>
    <row r="37154" spans="1:1" x14ac:dyDescent="0.2">
      <c r="A37154" s="4"/>
    </row>
    <row r="37155" spans="1:1" x14ac:dyDescent="0.2">
      <c r="A37155" s="4"/>
    </row>
    <row r="37156" spans="1:1" x14ac:dyDescent="0.2">
      <c r="A37156" s="4"/>
    </row>
    <row r="37157" spans="1:1" x14ac:dyDescent="0.2">
      <c r="A37157" s="4"/>
    </row>
    <row r="37158" spans="1:1" x14ac:dyDescent="0.2">
      <c r="A37158" s="4"/>
    </row>
    <row r="37159" spans="1:1" x14ac:dyDescent="0.2">
      <c r="A37159" s="4"/>
    </row>
    <row r="37160" spans="1:1" x14ac:dyDescent="0.2">
      <c r="A37160" s="4"/>
    </row>
    <row r="37161" spans="1:1" x14ac:dyDescent="0.2">
      <c r="A37161" s="4"/>
    </row>
    <row r="37162" spans="1:1" x14ac:dyDescent="0.2">
      <c r="A37162" s="4"/>
    </row>
    <row r="37163" spans="1:1" x14ac:dyDescent="0.2">
      <c r="A37163" s="4"/>
    </row>
    <row r="37164" spans="1:1" x14ac:dyDescent="0.2">
      <c r="A37164" s="4"/>
    </row>
    <row r="37165" spans="1:1" x14ac:dyDescent="0.2">
      <c r="A37165" s="4"/>
    </row>
    <row r="37166" spans="1:1" x14ac:dyDescent="0.2">
      <c r="A37166" s="4"/>
    </row>
    <row r="37167" spans="1:1" x14ac:dyDescent="0.2">
      <c r="A37167" s="4"/>
    </row>
    <row r="37168" spans="1:1" x14ac:dyDescent="0.2">
      <c r="A37168" s="4"/>
    </row>
    <row r="37169" spans="1:1" x14ac:dyDescent="0.2">
      <c r="A37169" s="4"/>
    </row>
    <row r="37170" spans="1:1" x14ac:dyDescent="0.2">
      <c r="A37170" s="4"/>
    </row>
    <row r="37171" spans="1:1" x14ac:dyDescent="0.2">
      <c r="A37171" s="4"/>
    </row>
    <row r="37172" spans="1:1" x14ac:dyDescent="0.2">
      <c r="A37172" s="4"/>
    </row>
    <row r="37173" spans="1:1" x14ac:dyDescent="0.2">
      <c r="A37173" s="4"/>
    </row>
    <row r="37174" spans="1:1" x14ac:dyDescent="0.2">
      <c r="A37174" s="4"/>
    </row>
    <row r="37175" spans="1:1" x14ac:dyDescent="0.2">
      <c r="A37175" s="4"/>
    </row>
    <row r="37176" spans="1:1" x14ac:dyDescent="0.2">
      <c r="A37176" s="4"/>
    </row>
    <row r="37177" spans="1:1" x14ac:dyDescent="0.2">
      <c r="A37177" s="4"/>
    </row>
    <row r="37178" spans="1:1" x14ac:dyDescent="0.2">
      <c r="A37178" s="4"/>
    </row>
    <row r="37179" spans="1:1" x14ac:dyDescent="0.2">
      <c r="A37179" s="4"/>
    </row>
    <row r="37180" spans="1:1" x14ac:dyDescent="0.2">
      <c r="A37180" s="4"/>
    </row>
    <row r="37181" spans="1:1" x14ac:dyDescent="0.2">
      <c r="A37181" s="4"/>
    </row>
    <row r="37182" spans="1:1" x14ac:dyDescent="0.2">
      <c r="A37182" s="4"/>
    </row>
    <row r="37183" spans="1:1" x14ac:dyDescent="0.2">
      <c r="A37183" s="4"/>
    </row>
    <row r="37184" spans="1:1" x14ac:dyDescent="0.2">
      <c r="A37184" s="4"/>
    </row>
    <row r="37185" spans="1:1" x14ac:dyDescent="0.2">
      <c r="A37185" s="4"/>
    </row>
    <row r="37186" spans="1:1" x14ac:dyDescent="0.2">
      <c r="A37186" s="4"/>
    </row>
    <row r="37187" spans="1:1" x14ac:dyDescent="0.2">
      <c r="A37187" s="4"/>
    </row>
    <row r="37188" spans="1:1" x14ac:dyDescent="0.2">
      <c r="A37188" s="4"/>
    </row>
    <row r="37189" spans="1:1" x14ac:dyDescent="0.2">
      <c r="A37189" s="4"/>
    </row>
    <row r="37190" spans="1:1" x14ac:dyDescent="0.2">
      <c r="A37190" s="4"/>
    </row>
    <row r="37191" spans="1:1" x14ac:dyDescent="0.2">
      <c r="A37191" s="4"/>
    </row>
    <row r="37192" spans="1:1" x14ac:dyDescent="0.2">
      <c r="A37192" s="4"/>
    </row>
    <row r="37193" spans="1:1" x14ac:dyDescent="0.2">
      <c r="A37193" s="4"/>
    </row>
    <row r="37194" spans="1:1" x14ac:dyDescent="0.2">
      <c r="A37194" s="4"/>
    </row>
    <row r="37195" spans="1:1" x14ac:dyDescent="0.2">
      <c r="A37195" s="4"/>
    </row>
    <row r="37196" spans="1:1" x14ac:dyDescent="0.2">
      <c r="A37196" s="4"/>
    </row>
    <row r="37197" spans="1:1" x14ac:dyDescent="0.2">
      <c r="A37197" s="4"/>
    </row>
    <row r="37198" spans="1:1" x14ac:dyDescent="0.2">
      <c r="A37198" s="4"/>
    </row>
    <row r="37199" spans="1:1" x14ac:dyDescent="0.2">
      <c r="A37199" s="4"/>
    </row>
    <row r="37200" spans="1:1" x14ac:dyDescent="0.2">
      <c r="A37200" s="4"/>
    </row>
    <row r="37201" spans="1:1" x14ac:dyDescent="0.2">
      <c r="A37201" s="4"/>
    </row>
    <row r="37202" spans="1:1" x14ac:dyDescent="0.2">
      <c r="A37202" s="4"/>
    </row>
    <row r="37203" spans="1:1" x14ac:dyDescent="0.2">
      <c r="A37203" s="4"/>
    </row>
    <row r="37204" spans="1:1" x14ac:dyDescent="0.2">
      <c r="A37204" s="4"/>
    </row>
    <row r="37205" spans="1:1" x14ac:dyDescent="0.2">
      <c r="A37205" s="4"/>
    </row>
    <row r="37206" spans="1:1" x14ac:dyDescent="0.2">
      <c r="A37206" s="4"/>
    </row>
    <row r="37207" spans="1:1" x14ac:dyDescent="0.2">
      <c r="A37207" s="4"/>
    </row>
    <row r="37208" spans="1:1" x14ac:dyDescent="0.2">
      <c r="A37208" s="4"/>
    </row>
    <row r="37209" spans="1:1" x14ac:dyDescent="0.2">
      <c r="A37209" s="4"/>
    </row>
    <row r="37210" spans="1:1" x14ac:dyDescent="0.2">
      <c r="A37210" s="4"/>
    </row>
    <row r="37211" spans="1:1" x14ac:dyDescent="0.2">
      <c r="A37211" s="4"/>
    </row>
    <row r="37212" spans="1:1" x14ac:dyDescent="0.2">
      <c r="A37212" s="4"/>
    </row>
    <row r="37213" spans="1:1" x14ac:dyDescent="0.2">
      <c r="A37213" s="4"/>
    </row>
    <row r="37214" spans="1:1" x14ac:dyDescent="0.2">
      <c r="A37214" s="4"/>
    </row>
    <row r="37215" spans="1:1" x14ac:dyDescent="0.2">
      <c r="A37215" s="4"/>
    </row>
    <row r="37216" spans="1:1" x14ac:dyDescent="0.2">
      <c r="A37216" s="4"/>
    </row>
    <row r="37217" spans="1:1" x14ac:dyDescent="0.2">
      <c r="A37217" s="4"/>
    </row>
    <row r="37218" spans="1:1" x14ac:dyDescent="0.2">
      <c r="A37218" s="4"/>
    </row>
    <row r="37219" spans="1:1" x14ac:dyDescent="0.2">
      <c r="A37219" s="4"/>
    </row>
    <row r="37220" spans="1:1" x14ac:dyDescent="0.2">
      <c r="A37220" s="4"/>
    </row>
    <row r="37221" spans="1:1" x14ac:dyDescent="0.2">
      <c r="A37221" s="4"/>
    </row>
    <row r="37222" spans="1:1" x14ac:dyDescent="0.2">
      <c r="A37222" s="4"/>
    </row>
    <row r="37223" spans="1:1" x14ac:dyDescent="0.2">
      <c r="A37223" s="4"/>
    </row>
    <row r="37224" spans="1:1" x14ac:dyDescent="0.2">
      <c r="A37224" s="4"/>
    </row>
    <row r="37225" spans="1:1" x14ac:dyDescent="0.2">
      <c r="A37225" s="4"/>
    </row>
    <row r="37226" spans="1:1" x14ac:dyDescent="0.2">
      <c r="A37226" s="4"/>
    </row>
    <row r="37227" spans="1:1" x14ac:dyDescent="0.2">
      <c r="A37227" s="4"/>
    </row>
    <row r="37228" spans="1:1" x14ac:dyDescent="0.2">
      <c r="A37228" s="4"/>
    </row>
    <row r="37229" spans="1:1" x14ac:dyDescent="0.2">
      <c r="A37229" s="4"/>
    </row>
    <row r="37230" spans="1:1" x14ac:dyDescent="0.2">
      <c r="A37230" s="4"/>
    </row>
    <row r="37231" spans="1:1" x14ac:dyDescent="0.2">
      <c r="A37231" s="4"/>
    </row>
    <row r="37232" spans="1:1" x14ac:dyDescent="0.2">
      <c r="A37232" s="4"/>
    </row>
    <row r="37233" spans="1:1" x14ac:dyDescent="0.2">
      <c r="A37233" s="4"/>
    </row>
    <row r="37234" spans="1:1" x14ac:dyDescent="0.2">
      <c r="A37234" s="4"/>
    </row>
    <row r="37235" spans="1:1" x14ac:dyDescent="0.2">
      <c r="A37235" s="4"/>
    </row>
    <row r="37236" spans="1:1" x14ac:dyDescent="0.2">
      <c r="A37236" s="4"/>
    </row>
    <row r="37237" spans="1:1" x14ac:dyDescent="0.2">
      <c r="A37237" s="4"/>
    </row>
    <row r="37238" spans="1:1" x14ac:dyDescent="0.2">
      <c r="A37238" s="4"/>
    </row>
    <row r="37239" spans="1:1" x14ac:dyDescent="0.2">
      <c r="A37239" s="4"/>
    </row>
    <row r="37240" spans="1:1" x14ac:dyDescent="0.2">
      <c r="A37240" s="4"/>
    </row>
    <row r="37241" spans="1:1" x14ac:dyDescent="0.2">
      <c r="A37241" s="4"/>
    </row>
    <row r="37242" spans="1:1" x14ac:dyDescent="0.2">
      <c r="A37242" s="4"/>
    </row>
    <row r="37243" spans="1:1" x14ac:dyDescent="0.2">
      <c r="A37243" s="4"/>
    </row>
    <row r="37244" spans="1:1" x14ac:dyDescent="0.2">
      <c r="A37244" s="4"/>
    </row>
    <row r="37245" spans="1:1" x14ac:dyDescent="0.2">
      <c r="A37245" s="4"/>
    </row>
    <row r="37246" spans="1:1" x14ac:dyDescent="0.2">
      <c r="A37246" s="4"/>
    </row>
    <row r="37247" spans="1:1" x14ac:dyDescent="0.2">
      <c r="A37247" s="4"/>
    </row>
    <row r="37248" spans="1:1" x14ac:dyDescent="0.2">
      <c r="A37248" s="4"/>
    </row>
    <row r="37249" spans="1:1" x14ac:dyDescent="0.2">
      <c r="A37249" s="4"/>
    </row>
    <row r="37250" spans="1:1" x14ac:dyDescent="0.2">
      <c r="A37250" s="4"/>
    </row>
    <row r="37251" spans="1:1" x14ac:dyDescent="0.2">
      <c r="A37251" s="4"/>
    </row>
    <row r="37252" spans="1:1" x14ac:dyDescent="0.2">
      <c r="A37252" s="4"/>
    </row>
    <row r="37253" spans="1:1" x14ac:dyDescent="0.2">
      <c r="A37253" s="4"/>
    </row>
    <row r="37254" spans="1:1" x14ac:dyDescent="0.2">
      <c r="A37254" s="4"/>
    </row>
    <row r="37255" spans="1:1" x14ac:dyDescent="0.2">
      <c r="A37255" s="4"/>
    </row>
    <row r="37256" spans="1:1" x14ac:dyDescent="0.2">
      <c r="A37256" s="4"/>
    </row>
    <row r="37257" spans="1:1" x14ac:dyDescent="0.2">
      <c r="A37257" s="4"/>
    </row>
    <row r="37258" spans="1:1" x14ac:dyDescent="0.2">
      <c r="A37258" s="4"/>
    </row>
    <row r="37259" spans="1:1" x14ac:dyDescent="0.2">
      <c r="A37259" s="4"/>
    </row>
    <row r="37260" spans="1:1" x14ac:dyDescent="0.2">
      <c r="A37260" s="4"/>
    </row>
    <row r="37261" spans="1:1" x14ac:dyDescent="0.2">
      <c r="A37261" s="4"/>
    </row>
    <row r="37262" spans="1:1" x14ac:dyDescent="0.2">
      <c r="A37262" s="4"/>
    </row>
    <row r="37263" spans="1:1" x14ac:dyDescent="0.2">
      <c r="A37263" s="4"/>
    </row>
    <row r="37264" spans="1:1" x14ac:dyDescent="0.2">
      <c r="A37264" s="4"/>
    </row>
    <row r="37265" spans="1:1" x14ac:dyDescent="0.2">
      <c r="A37265" s="4"/>
    </row>
    <row r="37266" spans="1:1" x14ac:dyDescent="0.2">
      <c r="A37266" s="4"/>
    </row>
    <row r="37267" spans="1:1" x14ac:dyDescent="0.2">
      <c r="A37267" s="4"/>
    </row>
    <row r="37268" spans="1:1" x14ac:dyDescent="0.2">
      <c r="A37268" s="4"/>
    </row>
    <row r="37269" spans="1:1" x14ac:dyDescent="0.2">
      <c r="A37269" s="4"/>
    </row>
    <row r="37270" spans="1:1" x14ac:dyDescent="0.2">
      <c r="A37270" s="4"/>
    </row>
    <row r="37271" spans="1:1" x14ac:dyDescent="0.2">
      <c r="A37271" s="4"/>
    </row>
    <row r="37272" spans="1:1" x14ac:dyDescent="0.2">
      <c r="A37272" s="4"/>
    </row>
    <row r="37273" spans="1:1" x14ac:dyDescent="0.2">
      <c r="A37273" s="4"/>
    </row>
    <row r="37274" spans="1:1" x14ac:dyDescent="0.2">
      <c r="A37274" s="4"/>
    </row>
    <row r="37275" spans="1:1" x14ac:dyDescent="0.2">
      <c r="A37275" s="4"/>
    </row>
    <row r="37276" spans="1:1" x14ac:dyDescent="0.2">
      <c r="A37276" s="4"/>
    </row>
    <row r="37277" spans="1:1" x14ac:dyDescent="0.2">
      <c r="A37277" s="4"/>
    </row>
    <row r="37278" spans="1:1" x14ac:dyDescent="0.2">
      <c r="A37278" s="4"/>
    </row>
    <row r="37279" spans="1:1" x14ac:dyDescent="0.2">
      <c r="A37279" s="4"/>
    </row>
    <row r="37280" spans="1:1" x14ac:dyDescent="0.2">
      <c r="A37280" s="4"/>
    </row>
    <row r="37281" spans="1:1" x14ac:dyDescent="0.2">
      <c r="A37281" s="4"/>
    </row>
    <row r="37282" spans="1:1" x14ac:dyDescent="0.2">
      <c r="A37282" s="4"/>
    </row>
    <row r="37283" spans="1:1" x14ac:dyDescent="0.2">
      <c r="A37283" s="4"/>
    </row>
    <row r="37284" spans="1:1" x14ac:dyDescent="0.2">
      <c r="A37284" s="4"/>
    </row>
    <row r="37285" spans="1:1" x14ac:dyDescent="0.2">
      <c r="A37285" s="4"/>
    </row>
    <row r="37286" spans="1:1" x14ac:dyDescent="0.2">
      <c r="A37286" s="4"/>
    </row>
    <row r="37287" spans="1:1" x14ac:dyDescent="0.2">
      <c r="A37287" s="4"/>
    </row>
    <row r="37288" spans="1:1" x14ac:dyDescent="0.2">
      <c r="A37288" s="4"/>
    </row>
    <row r="37289" spans="1:1" x14ac:dyDescent="0.2">
      <c r="A37289" s="4"/>
    </row>
    <row r="37290" spans="1:1" x14ac:dyDescent="0.2">
      <c r="A37290" s="4"/>
    </row>
    <row r="37291" spans="1:1" x14ac:dyDescent="0.2">
      <c r="A37291" s="4"/>
    </row>
    <row r="37292" spans="1:1" x14ac:dyDescent="0.2">
      <c r="A37292" s="4"/>
    </row>
    <row r="37293" spans="1:1" x14ac:dyDescent="0.2">
      <c r="A37293" s="4"/>
    </row>
    <row r="37294" spans="1:1" x14ac:dyDescent="0.2">
      <c r="A37294" s="4"/>
    </row>
    <row r="37295" spans="1:1" x14ac:dyDescent="0.2">
      <c r="A37295" s="4"/>
    </row>
    <row r="37296" spans="1:1" x14ac:dyDescent="0.2">
      <c r="A37296" s="4"/>
    </row>
    <row r="37297" spans="1:1" x14ac:dyDescent="0.2">
      <c r="A37297" s="4"/>
    </row>
    <row r="37298" spans="1:1" x14ac:dyDescent="0.2">
      <c r="A37298" s="4"/>
    </row>
    <row r="37299" spans="1:1" x14ac:dyDescent="0.2">
      <c r="A37299" s="4"/>
    </row>
    <row r="37300" spans="1:1" x14ac:dyDescent="0.2">
      <c r="A37300" s="4"/>
    </row>
    <row r="37301" spans="1:1" x14ac:dyDescent="0.2">
      <c r="A37301" s="4"/>
    </row>
    <row r="37302" spans="1:1" x14ac:dyDescent="0.2">
      <c r="A37302" s="4"/>
    </row>
    <row r="37303" spans="1:1" x14ac:dyDescent="0.2">
      <c r="A37303" s="4"/>
    </row>
    <row r="37304" spans="1:1" x14ac:dyDescent="0.2">
      <c r="A37304" s="4"/>
    </row>
    <row r="37305" spans="1:1" x14ac:dyDescent="0.2">
      <c r="A37305" s="4"/>
    </row>
    <row r="37306" spans="1:1" x14ac:dyDescent="0.2">
      <c r="A37306" s="4"/>
    </row>
    <row r="37307" spans="1:1" x14ac:dyDescent="0.2">
      <c r="A37307" s="4"/>
    </row>
    <row r="37308" spans="1:1" x14ac:dyDescent="0.2">
      <c r="A37308" s="4"/>
    </row>
    <row r="37309" spans="1:1" x14ac:dyDescent="0.2">
      <c r="A37309" s="4"/>
    </row>
    <row r="37310" spans="1:1" x14ac:dyDescent="0.2">
      <c r="A37310" s="4"/>
    </row>
    <row r="37311" spans="1:1" x14ac:dyDescent="0.2">
      <c r="A37311" s="4"/>
    </row>
    <row r="37312" spans="1:1" x14ac:dyDescent="0.2">
      <c r="A37312" s="4"/>
    </row>
    <row r="37313" spans="1:1" x14ac:dyDescent="0.2">
      <c r="A37313" s="4"/>
    </row>
    <row r="37314" spans="1:1" x14ac:dyDescent="0.2">
      <c r="A37314" s="4"/>
    </row>
    <row r="37315" spans="1:1" x14ac:dyDescent="0.2">
      <c r="A37315" s="4"/>
    </row>
    <row r="37316" spans="1:1" x14ac:dyDescent="0.2">
      <c r="A37316" s="4"/>
    </row>
    <row r="37317" spans="1:1" x14ac:dyDescent="0.2">
      <c r="A37317" s="4"/>
    </row>
    <row r="37318" spans="1:1" x14ac:dyDescent="0.2">
      <c r="A37318" s="4"/>
    </row>
    <row r="37319" spans="1:1" x14ac:dyDescent="0.2">
      <c r="A37319" s="4"/>
    </row>
    <row r="37320" spans="1:1" x14ac:dyDescent="0.2">
      <c r="A37320" s="4"/>
    </row>
    <row r="37321" spans="1:1" x14ac:dyDescent="0.2">
      <c r="A37321" s="4"/>
    </row>
    <row r="37322" spans="1:1" x14ac:dyDescent="0.2">
      <c r="A37322" s="4"/>
    </row>
    <row r="37323" spans="1:1" x14ac:dyDescent="0.2">
      <c r="A37323" s="4"/>
    </row>
    <row r="37324" spans="1:1" x14ac:dyDescent="0.2">
      <c r="A37324" s="4"/>
    </row>
    <row r="37325" spans="1:1" x14ac:dyDescent="0.2">
      <c r="A37325" s="4"/>
    </row>
    <row r="37326" spans="1:1" x14ac:dyDescent="0.2">
      <c r="A37326" s="4"/>
    </row>
    <row r="37327" spans="1:1" x14ac:dyDescent="0.2">
      <c r="A37327" s="4"/>
    </row>
    <row r="37328" spans="1:1" x14ac:dyDescent="0.2">
      <c r="A37328" s="4"/>
    </row>
    <row r="37329" spans="1:1" x14ac:dyDescent="0.2">
      <c r="A37329" s="4"/>
    </row>
    <row r="37330" spans="1:1" x14ac:dyDescent="0.2">
      <c r="A37330" s="4"/>
    </row>
    <row r="37331" spans="1:1" x14ac:dyDescent="0.2">
      <c r="A37331" s="4"/>
    </row>
    <row r="37332" spans="1:1" x14ac:dyDescent="0.2">
      <c r="A37332" s="4"/>
    </row>
    <row r="37333" spans="1:1" x14ac:dyDescent="0.2">
      <c r="A37333" s="4"/>
    </row>
    <row r="37334" spans="1:1" x14ac:dyDescent="0.2">
      <c r="A37334" s="4"/>
    </row>
    <row r="37335" spans="1:1" x14ac:dyDescent="0.2">
      <c r="A37335" s="4"/>
    </row>
    <row r="37336" spans="1:1" x14ac:dyDescent="0.2">
      <c r="A37336" s="4"/>
    </row>
    <row r="37337" spans="1:1" x14ac:dyDescent="0.2">
      <c r="A37337" s="4"/>
    </row>
    <row r="37338" spans="1:1" x14ac:dyDescent="0.2">
      <c r="A37338" s="4"/>
    </row>
    <row r="37339" spans="1:1" x14ac:dyDescent="0.2">
      <c r="A37339" s="4"/>
    </row>
    <row r="37340" spans="1:1" x14ac:dyDescent="0.2">
      <c r="A37340" s="4"/>
    </row>
    <row r="37341" spans="1:1" x14ac:dyDescent="0.2">
      <c r="A37341" s="4"/>
    </row>
    <row r="37342" spans="1:1" x14ac:dyDescent="0.2">
      <c r="A37342" s="4"/>
    </row>
    <row r="37343" spans="1:1" x14ac:dyDescent="0.2">
      <c r="A37343" s="4"/>
    </row>
    <row r="37344" spans="1:1" x14ac:dyDescent="0.2">
      <c r="A37344" s="4"/>
    </row>
    <row r="37345" spans="1:1" x14ac:dyDescent="0.2">
      <c r="A37345" s="4"/>
    </row>
    <row r="37346" spans="1:1" x14ac:dyDescent="0.2">
      <c r="A37346" s="4"/>
    </row>
    <row r="37347" spans="1:1" x14ac:dyDescent="0.2">
      <c r="A37347" s="4"/>
    </row>
    <row r="37348" spans="1:1" x14ac:dyDescent="0.2">
      <c r="A37348" s="4"/>
    </row>
    <row r="37349" spans="1:1" x14ac:dyDescent="0.2">
      <c r="A37349" s="4"/>
    </row>
    <row r="37350" spans="1:1" x14ac:dyDescent="0.2">
      <c r="A37350" s="4"/>
    </row>
    <row r="37351" spans="1:1" x14ac:dyDescent="0.2">
      <c r="A37351" s="4"/>
    </row>
    <row r="37352" spans="1:1" x14ac:dyDescent="0.2">
      <c r="A37352" s="4"/>
    </row>
    <row r="37353" spans="1:1" x14ac:dyDescent="0.2">
      <c r="A37353" s="4"/>
    </row>
    <row r="37354" spans="1:1" x14ac:dyDescent="0.2">
      <c r="A37354" s="4"/>
    </row>
    <row r="37355" spans="1:1" x14ac:dyDescent="0.2">
      <c r="A37355" s="4"/>
    </row>
    <row r="37356" spans="1:1" x14ac:dyDescent="0.2">
      <c r="A37356" s="4"/>
    </row>
    <row r="37357" spans="1:1" x14ac:dyDescent="0.2">
      <c r="A37357" s="4"/>
    </row>
    <row r="37358" spans="1:1" x14ac:dyDescent="0.2">
      <c r="A37358" s="4"/>
    </row>
    <row r="37359" spans="1:1" x14ac:dyDescent="0.2">
      <c r="A37359" s="4"/>
    </row>
    <row r="37360" spans="1:1" x14ac:dyDescent="0.2">
      <c r="A37360" s="4"/>
    </row>
    <row r="37361" spans="1:1" x14ac:dyDescent="0.2">
      <c r="A37361" s="4"/>
    </row>
    <row r="37362" spans="1:1" x14ac:dyDescent="0.2">
      <c r="A37362" s="4"/>
    </row>
    <row r="37363" spans="1:1" x14ac:dyDescent="0.2">
      <c r="A37363" s="4"/>
    </row>
    <row r="37364" spans="1:1" x14ac:dyDescent="0.2">
      <c r="A37364" s="4"/>
    </row>
    <row r="37365" spans="1:1" x14ac:dyDescent="0.2">
      <c r="A37365" s="4"/>
    </row>
    <row r="37366" spans="1:1" x14ac:dyDescent="0.2">
      <c r="A37366" s="4"/>
    </row>
    <row r="37367" spans="1:1" x14ac:dyDescent="0.2">
      <c r="A37367" s="4"/>
    </row>
    <row r="37368" spans="1:1" x14ac:dyDescent="0.2">
      <c r="A37368" s="4"/>
    </row>
    <row r="37369" spans="1:1" x14ac:dyDescent="0.2">
      <c r="A37369" s="4"/>
    </row>
    <row r="37370" spans="1:1" x14ac:dyDescent="0.2">
      <c r="A37370" s="4"/>
    </row>
    <row r="37371" spans="1:1" x14ac:dyDescent="0.2">
      <c r="A37371" s="4"/>
    </row>
    <row r="37372" spans="1:1" x14ac:dyDescent="0.2">
      <c r="A37372" s="4"/>
    </row>
    <row r="37373" spans="1:1" x14ac:dyDescent="0.2">
      <c r="A37373" s="4"/>
    </row>
    <row r="37374" spans="1:1" x14ac:dyDescent="0.2">
      <c r="A37374" s="4"/>
    </row>
    <row r="37375" spans="1:1" x14ac:dyDescent="0.2">
      <c r="A37375" s="4"/>
    </row>
    <row r="37376" spans="1:1" x14ac:dyDescent="0.2">
      <c r="A37376" s="4"/>
    </row>
    <row r="37377" spans="1:1" x14ac:dyDescent="0.2">
      <c r="A37377" s="4"/>
    </row>
    <row r="37378" spans="1:1" x14ac:dyDescent="0.2">
      <c r="A37378" s="4"/>
    </row>
    <row r="37379" spans="1:1" x14ac:dyDescent="0.2">
      <c r="A37379" s="4"/>
    </row>
    <row r="37380" spans="1:1" x14ac:dyDescent="0.2">
      <c r="A37380" s="4"/>
    </row>
    <row r="37381" spans="1:1" x14ac:dyDescent="0.2">
      <c r="A37381" s="4"/>
    </row>
    <row r="37382" spans="1:1" x14ac:dyDescent="0.2">
      <c r="A37382" s="4"/>
    </row>
    <row r="37383" spans="1:1" x14ac:dyDescent="0.2">
      <c r="A37383" s="4"/>
    </row>
    <row r="37384" spans="1:1" x14ac:dyDescent="0.2">
      <c r="A37384" s="4"/>
    </row>
    <row r="37385" spans="1:1" x14ac:dyDescent="0.2">
      <c r="A37385" s="4"/>
    </row>
    <row r="37386" spans="1:1" x14ac:dyDescent="0.2">
      <c r="A37386" s="4"/>
    </row>
    <row r="37387" spans="1:1" x14ac:dyDescent="0.2">
      <c r="A37387" s="4"/>
    </row>
    <row r="37388" spans="1:1" x14ac:dyDescent="0.2">
      <c r="A37388" s="4"/>
    </row>
    <row r="37389" spans="1:1" x14ac:dyDescent="0.2">
      <c r="A37389" s="4"/>
    </row>
    <row r="37390" spans="1:1" x14ac:dyDescent="0.2">
      <c r="A37390" s="4"/>
    </row>
    <row r="37391" spans="1:1" x14ac:dyDescent="0.2">
      <c r="A37391" s="4"/>
    </row>
    <row r="37392" spans="1:1" x14ac:dyDescent="0.2">
      <c r="A37392" s="4"/>
    </row>
    <row r="37393" spans="1:1" x14ac:dyDescent="0.2">
      <c r="A37393" s="4"/>
    </row>
    <row r="37394" spans="1:1" x14ac:dyDescent="0.2">
      <c r="A37394" s="4"/>
    </row>
    <row r="37395" spans="1:1" x14ac:dyDescent="0.2">
      <c r="A37395" s="4"/>
    </row>
    <row r="37396" spans="1:1" x14ac:dyDescent="0.2">
      <c r="A37396" s="4"/>
    </row>
    <row r="37397" spans="1:1" x14ac:dyDescent="0.2">
      <c r="A37397" s="4"/>
    </row>
    <row r="37398" spans="1:1" x14ac:dyDescent="0.2">
      <c r="A37398" s="4"/>
    </row>
    <row r="37399" spans="1:1" x14ac:dyDescent="0.2">
      <c r="A37399" s="4"/>
    </row>
    <row r="37400" spans="1:1" x14ac:dyDescent="0.2">
      <c r="A37400" s="4"/>
    </row>
    <row r="37401" spans="1:1" x14ac:dyDescent="0.2">
      <c r="A37401" s="4"/>
    </row>
    <row r="37402" spans="1:1" x14ac:dyDescent="0.2">
      <c r="A37402" s="4"/>
    </row>
    <row r="37403" spans="1:1" x14ac:dyDescent="0.2">
      <c r="A37403" s="4"/>
    </row>
    <row r="37404" spans="1:1" x14ac:dyDescent="0.2">
      <c r="A37404" s="4"/>
    </row>
    <row r="37405" spans="1:1" x14ac:dyDescent="0.2">
      <c r="A37405" s="4"/>
    </row>
    <row r="37406" spans="1:1" x14ac:dyDescent="0.2">
      <c r="A37406" s="4"/>
    </row>
    <row r="37407" spans="1:1" x14ac:dyDescent="0.2">
      <c r="A37407" s="4"/>
    </row>
    <row r="37408" spans="1:1" x14ac:dyDescent="0.2">
      <c r="A37408" s="4"/>
    </row>
    <row r="37409" spans="1:1" x14ac:dyDescent="0.2">
      <c r="A37409" s="4"/>
    </row>
    <row r="37410" spans="1:1" x14ac:dyDescent="0.2">
      <c r="A37410" s="4"/>
    </row>
    <row r="37411" spans="1:1" x14ac:dyDescent="0.2">
      <c r="A37411" s="4"/>
    </row>
    <row r="37412" spans="1:1" x14ac:dyDescent="0.2">
      <c r="A37412" s="4"/>
    </row>
    <row r="37413" spans="1:1" x14ac:dyDescent="0.2">
      <c r="A37413" s="4"/>
    </row>
    <row r="37414" spans="1:1" x14ac:dyDescent="0.2">
      <c r="A37414" s="4"/>
    </row>
    <row r="37415" spans="1:1" x14ac:dyDescent="0.2">
      <c r="A37415" s="4"/>
    </row>
    <row r="37416" spans="1:1" x14ac:dyDescent="0.2">
      <c r="A37416" s="4"/>
    </row>
    <row r="37417" spans="1:1" x14ac:dyDescent="0.2">
      <c r="A37417" s="4"/>
    </row>
    <row r="37418" spans="1:1" x14ac:dyDescent="0.2">
      <c r="A37418" s="4"/>
    </row>
    <row r="37419" spans="1:1" x14ac:dyDescent="0.2">
      <c r="A37419" s="4"/>
    </row>
    <row r="37420" spans="1:1" x14ac:dyDescent="0.2">
      <c r="A37420" s="4"/>
    </row>
    <row r="37421" spans="1:1" x14ac:dyDescent="0.2">
      <c r="A37421" s="4"/>
    </row>
    <row r="37422" spans="1:1" x14ac:dyDescent="0.2">
      <c r="A37422" s="4"/>
    </row>
    <row r="37423" spans="1:1" x14ac:dyDescent="0.2">
      <c r="A37423" s="4"/>
    </row>
    <row r="37424" spans="1:1" x14ac:dyDescent="0.2">
      <c r="A37424" s="4"/>
    </row>
    <row r="37425" spans="1:1" x14ac:dyDescent="0.2">
      <c r="A37425" s="4"/>
    </row>
    <row r="37426" spans="1:1" x14ac:dyDescent="0.2">
      <c r="A37426" s="4"/>
    </row>
    <row r="37427" spans="1:1" x14ac:dyDescent="0.2">
      <c r="A37427" s="4"/>
    </row>
    <row r="37428" spans="1:1" x14ac:dyDescent="0.2">
      <c r="A37428" s="4"/>
    </row>
    <row r="37429" spans="1:1" x14ac:dyDescent="0.2">
      <c r="A37429" s="4"/>
    </row>
    <row r="37430" spans="1:1" x14ac:dyDescent="0.2">
      <c r="A37430" s="4"/>
    </row>
    <row r="37431" spans="1:1" x14ac:dyDescent="0.2">
      <c r="A37431" s="4"/>
    </row>
    <row r="37432" spans="1:1" x14ac:dyDescent="0.2">
      <c r="A37432" s="4"/>
    </row>
    <row r="37433" spans="1:1" x14ac:dyDescent="0.2">
      <c r="A37433" s="4"/>
    </row>
    <row r="37434" spans="1:1" x14ac:dyDescent="0.2">
      <c r="A37434" s="4"/>
    </row>
    <row r="37435" spans="1:1" x14ac:dyDescent="0.2">
      <c r="A37435" s="4"/>
    </row>
    <row r="37436" spans="1:1" x14ac:dyDescent="0.2">
      <c r="A37436" s="4"/>
    </row>
    <row r="37437" spans="1:1" x14ac:dyDescent="0.2">
      <c r="A37437" s="4"/>
    </row>
    <row r="37438" spans="1:1" x14ac:dyDescent="0.2">
      <c r="A37438" s="4"/>
    </row>
    <row r="37439" spans="1:1" x14ac:dyDescent="0.2">
      <c r="A37439" s="4"/>
    </row>
    <row r="37440" spans="1:1" x14ac:dyDescent="0.2">
      <c r="A37440" s="4"/>
    </row>
    <row r="37441" spans="1:1" x14ac:dyDescent="0.2">
      <c r="A37441" s="4"/>
    </row>
    <row r="37442" spans="1:1" x14ac:dyDescent="0.2">
      <c r="A37442" s="4"/>
    </row>
    <row r="37443" spans="1:1" x14ac:dyDescent="0.2">
      <c r="A37443" s="4"/>
    </row>
    <row r="37444" spans="1:1" x14ac:dyDescent="0.2">
      <c r="A37444" s="4"/>
    </row>
    <row r="37445" spans="1:1" x14ac:dyDescent="0.2">
      <c r="A37445" s="4"/>
    </row>
    <row r="37446" spans="1:1" x14ac:dyDescent="0.2">
      <c r="A37446" s="4"/>
    </row>
    <row r="37447" spans="1:1" x14ac:dyDescent="0.2">
      <c r="A37447" s="4"/>
    </row>
    <row r="37448" spans="1:1" x14ac:dyDescent="0.2">
      <c r="A37448" s="4"/>
    </row>
    <row r="37449" spans="1:1" x14ac:dyDescent="0.2">
      <c r="A37449" s="4"/>
    </row>
    <row r="37450" spans="1:1" x14ac:dyDescent="0.2">
      <c r="A37450" s="4"/>
    </row>
    <row r="37451" spans="1:1" x14ac:dyDescent="0.2">
      <c r="A37451" s="4"/>
    </row>
    <row r="37452" spans="1:1" x14ac:dyDescent="0.2">
      <c r="A37452" s="4"/>
    </row>
    <row r="37453" spans="1:1" x14ac:dyDescent="0.2">
      <c r="A37453" s="4"/>
    </row>
    <row r="37454" spans="1:1" x14ac:dyDescent="0.2">
      <c r="A37454" s="4"/>
    </row>
    <row r="37455" spans="1:1" x14ac:dyDescent="0.2">
      <c r="A37455" s="4"/>
    </row>
    <row r="37456" spans="1:1" x14ac:dyDescent="0.2">
      <c r="A37456" s="4"/>
    </row>
    <row r="37457" spans="1:1" x14ac:dyDescent="0.2">
      <c r="A37457" s="4"/>
    </row>
    <row r="37458" spans="1:1" x14ac:dyDescent="0.2">
      <c r="A37458" s="4"/>
    </row>
    <row r="37459" spans="1:1" x14ac:dyDescent="0.2">
      <c r="A37459" s="4"/>
    </row>
    <row r="37460" spans="1:1" x14ac:dyDescent="0.2">
      <c r="A37460" s="4"/>
    </row>
    <row r="37461" spans="1:1" x14ac:dyDescent="0.2">
      <c r="A37461" s="4"/>
    </row>
    <row r="37462" spans="1:1" x14ac:dyDescent="0.2">
      <c r="A37462" s="4"/>
    </row>
    <row r="37463" spans="1:1" x14ac:dyDescent="0.2">
      <c r="A37463" s="4"/>
    </row>
    <row r="37464" spans="1:1" x14ac:dyDescent="0.2">
      <c r="A37464" s="4"/>
    </row>
    <row r="37465" spans="1:1" x14ac:dyDescent="0.2">
      <c r="A37465" s="4"/>
    </row>
    <row r="37466" spans="1:1" x14ac:dyDescent="0.2">
      <c r="A37466" s="4"/>
    </row>
    <row r="37467" spans="1:1" x14ac:dyDescent="0.2">
      <c r="A37467" s="4"/>
    </row>
    <row r="37468" spans="1:1" x14ac:dyDescent="0.2">
      <c r="A37468" s="4"/>
    </row>
    <row r="37469" spans="1:1" x14ac:dyDescent="0.2">
      <c r="A37469" s="4"/>
    </row>
    <row r="37470" spans="1:1" x14ac:dyDescent="0.2">
      <c r="A37470" s="4"/>
    </row>
    <row r="37471" spans="1:1" x14ac:dyDescent="0.2">
      <c r="A37471" s="4"/>
    </row>
    <row r="37472" spans="1:1" x14ac:dyDescent="0.2">
      <c r="A37472" s="4"/>
    </row>
    <row r="37473" spans="1:1" x14ac:dyDescent="0.2">
      <c r="A37473" s="4"/>
    </row>
    <row r="37474" spans="1:1" x14ac:dyDescent="0.2">
      <c r="A37474" s="4"/>
    </row>
    <row r="37475" spans="1:1" x14ac:dyDescent="0.2">
      <c r="A37475" s="4"/>
    </row>
    <row r="37476" spans="1:1" x14ac:dyDescent="0.2">
      <c r="A37476" s="4"/>
    </row>
    <row r="37477" spans="1:1" x14ac:dyDescent="0.2">
      <c r="A37477" s="4"/>
    </row>
    <row r="37478" spans="1:1" x14ac:dyDescent="0.2">
      <c r="A37478" s="4"/>
    </row>
    <row r="37479" spans="1:1" x14ac:dyDescent="0.2">
      <c r="A37479" s="4"/>
    </row>
    <row r="37480" spans="1:1" x14ac:dyDescent="0.2">
      <c r="A37480" s="4"/>
    </row>
    <row r="37481" spans="1:1" x14ac:dyDescent="0.2">
      <c r="A37481" s="4"/>
    </row>
    <row r="37482" spans="1:1" x14ac:dyDescent="0.2">
      <c r="A37482" s="4"/>
    </row>
    <row r="37483" spans="1:1" x14ac:dyDescent="0.2">
      <c r="A37483" s="4"/>
    </row>
    <row r="37484" spans="1:1" x14ac:dyDescent="0.2">
      <c r="A37484" s="4"/>
    </row>
    <row r="37485" spans="1:1" x14ac:dyDescent="0.2">
      <c r="A37485" s="4"/>
    </row>
    <row r="37486" spans="1:1" x14ac:dyDescent="0.2">
      <c r="A37486" s="4"/>
    </row>
    <row r="37487" spans="1:1" x14ac:dyDescent="0.2">
      <c r="A37487" s="4"/>
    </row>
    <row r="37488" spans="1:1" x14ac:dyDescent="0.2">
      <c r="A37488" s="4"/>
    </row>
    <row r="37489" spans="1:1" x14ac:dyDescent="0.2">
      <c r="A37489" s="4"/>
    </row>
    <row r="37490" spans="1:1" x14ac:dyDescent="0.2">
      <c r="A37490" s="4"/>
    </row>
    <row r="37491" spans="1:1" x14ac:dyDescent="0.2">
      <c r="A37491" s="4"/>
    </row>
    <row r="37492" spans="1:1" x14ac:dyDescent="0.2">
      <c r="A37492" s="4"/>
    </row>
    <row r="37493" spans="1:1" x14ac:dyDescent="0.2">
      <c r="A37493" s="4"/>
    </row>
    <row r="37494" spans="1:1" x14ac:dyDescent="0.2">
      <c r="A37494" s="4"/>
    </row>
    <row r="37495" spans="1:1" x14ac:dyDescent="0.2">
      <c r="A37495" s="4"/>
    </row>
    <row r="37496" spans="1:1" x14ac:dyDescent="0.2">
      <c r="A37496" s="4"/>
    </row>
    <row r="37497" spans="1:1" x14ac:dyDescent="0.2">
      <c r="A37497" s="4"/>
    </row>
    <row r="37498" spans="1:1" x14ac:dyDescent="0.2">
      <c r="A37498" s="4"/>
    </row>
    <row r="37499" spans="1:1" x14ac:dyDescent="0.2">
      <c r="A37499" s="4"/>
    </row>
    <row r="37500" spans="1:1" x14ac:dyDescent="0.2">
      <c r="A37500" s="4"/>
    </row>
    <row r="37501" spans="1:1" x14ac:dyDescent="0.2">
      <c r="A37501" s="4"/>
    </row>
    <row r="37502" spans="1:1" x14ac:dyDescent="0.2">
      <c r="A37502" s="4"/>
    </row>
    <row r="37503" spans="1:1" x14ac:dyDescent="0.2">
      <c r="A37503" s="4"/>
    </row>
    <row r="37504" spans="1:1" x14ac:dyDescent="0.2">
      <c r="A37504" s="4"/>
    </row>
    <row r="37505" spans="1:1" x14ac:dyDescent="0.2">
      <c r="A37505" s="4"/>
    </row>
    <row r="37506" spans="1:1" x14ac:dyDescent="0.2">
      <c r="A37506" s="4"/>
    </row>
    <row r="37507" spans="1:1" x14ac:dyDescent="0.2">
      <c r="A37507" s="4"/>
    </row>
    <row r="37508" spans="1:1" x14ac:dyDescent="0.2">
      <c r="A37508" s="4"/>
    </row>
    <row r="37509" spans="1:1" x14ac:dyDescent="0.2">
      <c r="A37509" s="4"/>
    </row>
    <row r="37510" spans="1:1" x14ac:dyDescent="0.2">
      <c r="A37510" s="4"/>
    </row>
    <row r="37511" spans="1:1" x14ac:dyDescent="0.2">
      <c r="A37511" s="4"/>
    </row>
    <row r="37512" spans="1:1" x14ac:dyDescent="0.2">
      <c r="A37512" s="4"/>
    </row>
    <row r="37513" spans="1:1" x14ac:dyDescent="0.2">
      <c r="A37513" s="4"/>
    </row>
    <row r="37514" spans="1:1" x14ac:dyDescent="0.2">
      <c r="A37514" s="4"/>
    </row>
    <row r="37515" spans="1:1" x14ac:dyDescent="0.2">
      <c r="A37515" s="4"/>
    </row>
    <row r="37516" spans="1:1" x14ac:dyDescent="0.2">
      <c r="A37516" s="4"/>
    </row>
    <row r="37517" spans="1:1" x14ac:dyDescent="0.2">
      <c r="A37517" s="4"/>
    </row>
    <row r="37518" spans="1:1" x14ac:dyDescent="0.2">
      <c r="A37518" s="4"/>
    </row>
    <row r="37519" spans="1:1" x14ac:dyDescent="0.2">
      <c r="A37519" s="4"/>
    </row>
    <row r="37520" spans="1:1" x14ac:dyDescent="0.2">
      <c r="A37520" s="4"/>
    </row>
    <row r="37521" spans="1:1" x14ac:dyDescent="0.2">
      <c r="A37521" s="4"/>
    </row>
    <row r="37522" spans="1:1" x14ac:dyDescent="0.2">
      <c r="A37522" s="4"/>
    </row>
    <row r="37523" spans="1:1" x14ac:dyDescent="0.2">
      <c r="A37523" s="4"/>
    </row>
    <row r="37524" spans="1:1" x14ac:dyDescent="0.2">
      <c r="A37524" s="4"/>
    </row>
    <row r="37525" spans="1:1" x14ac:dyDescent="0.2">
      <c r="A37525" s="4"/>
    </row>
    <row r="37526" spans="1:1" x14ac:dyDescent="0.2">
      <c r="A37526" s="4"/>
    </row>
    <row r="37527" spans="1:1" x14ac:dyDescent="0.2">
      <c r="A37527" s="4"/>
    </row>
    <row r="37528" spans="1:1" x14ac:dyDescent="0.2">
      <c r="A37528" s="4"/>
    </row>
    <row r="37529" spans="1:1" x14ac:dyDescent="0.2">
      <c r="A37529" s="4"/>
    </row>
    <row r="37530" spans="1:1" x14ac:dyDescent="0.2">
      <c r="A37530" s="4"/>
    </row>
    <row r="37531" spans="1:1" x14ac:dyDescent="0.2">
      <c r="A37531" s="4"/>
    </row>
    <row r="37532" spans="1:1" x14ac:dyDescent="0.2">
      <c r="A37532" s="4"/>
    </row>
    <row r="37533" spans="1:1" x14ac:dyDescent="0.2">
      <c r="A37533" s="4"/>
    </row>
    <row r="37534" spans="1:1" x14ac:dyDescent="0.2">
      <c r="A37534" s="4"/>
    </row>
    <row r="37535" spans="1:1" x14ac:dyDescent="0.2">
      <c r="A37535" s="4"/>
    </row>
    <row r="37536" spans="1:1" x14ac:dyDescent="0.2">
      <c r="A37536" s="4"/>
    </row>
    <row r="37537" spans="1:1" x14ac:dyDescent="0.2">
      <c r="A37537" s="4"/>
    </row>
    <row r="37538" spans="1:1" x14ac:dyDescent="0.2">
      <c r="A37538" s="4"/>
    </row>
    <row r="37539" spans="1:1" x14ac:dyDescent="0.2">
      <c r="A37539" s="4"/>
    </row>
    <row r="37540" spans="1:1" x14ac:dyDescent="0.2">
      <c r="A37540" s="4"/>
    </row>
    <row r="37541" spans="1:1" x14ac:dyDescent="0.2">
      <c r="A37541" s="4"/>
    </row>
    <row r="37542" spans="1:1" x14ac:dyDescent="0.2">
      <c r="A37542" s="4"/>
    </row>
    <row r="37543" spans="1:1" x14ac:dyDescent="0.2">
      <c r="A37543" s="4"/>
    </row>
    <row r="37544" spans="1:1" x14ac:dyDescent="0.2">
      <c r="A37544" s="4"/>
    </row>
    <row r="37545" spans="1:1" x14ac:dyDescent="0.2">
      <c r="A37545" s="4"/>
    </row>
    <row r="37546" spans="1:1" x14ac:dyDescent="0.2">
      <c r="A37546" s="4"/>
    </row>
    <row r="37547" spans="1:1" x14ac:dyDescent="0.2">
      <c r="A37547" s="4"/>
    </row>
    <row r="37548" spans="1:1" x14ac:dyDescent="0.2">
      <c r="A37548" s="4"/>
    </row>
    <row r="37549" spans="1:1" x14ac:dyDescent="0.2">
      <c r="A37549" s="4"/>
    </row>
    <row r="37550" spans="1:1" x14ac:dyDescent="0.2">
      <c r="A37550" s="4"/>
    </row>
    <row r="37551" spans="1:1" x14ac:dyDescent="0.2">
      <c r="A37551" s="4"/>
    </row>
    <row r="37552" spans="1:1" x14ac:dyDescent="0.2">
      <c r="A37552" s="4"/>
    </row>
    <row r="37553" spans="1:1" x14ac:dyDescent="0.2">
      <c r="A37553" s="4"/>
    </row>
    <row r="37554" spans="1:1" x14ac:dyDescent="0.2">
      <c r="A37554" s="4"/>
    </row>
    <row r="37555" spans="1:1" x14ac:dyDescent="0.2">
      <c r="A37555" s="4"/>
    </row>
    <row r="37556" spans="1:1" x14ac:dyDescent="0.2">
      <c r="A37556" s="4"/>
    </row>
    <row r="37557" spans="1:1" x14ac:dyDescent="0.2">
      <c r="A37557" s="4"/>
    </row>
    <row r="37558" spans="1:1" x14ac:dyDescent="0.2">
      <c r="A37558" s="4"/>
    </row>
    <row r="37559" spans="1:1" x14ac:dyDescent="0.2">
      <c r="A37559" s="4"/>
    </row>
    <row r="37560" spans="1:1" x14ac:dyDescent="0.2">
      <c r="A37560" s="4"/>
    </row>
    <row r="37561" spans="1:1" x14ac:dyDescent="0.2">
      <c r="A37561" s="4"/>
    </row>
    <row r="37562" spans="1:1" x14ac:dyDescent="0.2">
      <c r="A37562" s="4"/>
    </row>
    <row r="37563" spans="1:1" x14ac:dyDescent="0.2">
      <c r="A37563" s="4"/>
    </row>
    <row r="37564" spans="1:1" x14ac:dyDescent="0.2">
      <c r="A37564" s="4"/>
    </row>
    <row r="37565" spans="1:1" x14ac:dyDescent="0.2">
      <c r="A37565" s="4"/>
    </row>
    <row r="37566" spans="1:1" x14ac:dyDescent="0.2">
      <c r="A37566" s="4"/>
    </row>
    <row r="37567" spans="1:1" x14ac:dyDescent="0.2">
      <c r="A37567" s="4"/>
    </row>
    <row r="37568" spans="1:1" x14ac:dyDescent="0.2">
      <c r="A37568" s="4"/>
    </row>
    <row r="37569" spans="1:1" x14ac:dyDescent="0.2">
      <c r="A37569" s="4"/>
    </row>
    <row r="37570" spans="1:1" x14ac:dyDescent="0.2">
      <c r="A37570" s="4"/>
    </row>
    <row r="37571" spans="1:1" x14ac:dyDescent="0.2">
      <c r="A37571" s="4"/>
    </row>
    <row r="37572" spans="1:1" x14ac:dyDescent="0.2">
      <c r="A37572" s="4"/>
    </row>
    <row r="37573" spans="1:1" x14ac:dyDescent="0.2">
      <c r="A37573" s="4"/>
    </row>
    <row r="37574" spans="1:1" x14ac:dyDescent="0.2">
      <c r="A37574" s="4"/>
    </row>
    <row r="37575" spans="1:1" x14ac:dyDescent="0.2">
      <c r="A37575" s="4"/>
    </row>
    <row r="37576" spans="1:1" x14ac:dyDescent="0.2">
      <c r="A37576" s="4"/>
    </row>
    <row r="37577" spans="1:1" x14ac:dyDescent="0.2">
      <c r="A37577" s="4"/>
    </row>
    <row r="37578" spans="1:1" x14ac:dyDescent="0.2">
      <c r="A37578" s="4"/>
    </row>
    <row r="37579" spans="1:1" x14ac:dyDescent="0.2">
      <c r="A37579" s="4"/>
    </row>
    <row r="37580" spans="1:1" x14ac:dyDescent="0.2">
      <c r="A37580" s="4"/>
    </row>
    <row r="37581" spans="1:1" x14ac:dyDescent="0.2">
      <c r="A37581" s="4"/>
    </row>
    <row r="37582" spans="1:1" x14ac:dyDescent="0.2">
      <c r="A37582" s="4"/>
    </row>
    <row r="37583" spans="1:1" x14ac:dyDescent="0.2">
      <c r="A37583" s="4"/>
    </row>
    <row r="37584" spans="1:1" x14ac:dyDescent="0.2">
      <c r="A37584" s="4"/>
    </row>
    <row r="37585" spans="1:1" x14ac:dyDescent="0.2">
      <c r="A37585" s="4"/>
    </row>
    <row r="37586" spans="1:1" x14ac:dyDescent="0.2">
      <c r="A37586" s="4"/>
    </row>
    <row r="37587" spans="1:1" x14ac:dyDescent="0.2">
      <c r="A37587" s="4"/>
    </row>
    <row r="37588" spans="1:1" x14ac:dyDescent="0.2">
      <c r="A37588" s="4"/>
    </row>
    <row r="37589" spans="1:1" x14ac:dyDescent="0.2">
      <c r="A37589" s="4"/>
    </row>
    <row r="37590" spans="1:1" x14ac:dyDescent="0.2">
      <c r="A37590" s="4"/>
    </row>
    <row r="37591" spans="1:1" x14ac:dyDescent="0.2">
      <c r="A37591" s="4"/>
    </row>
    <row r="37592" spans="1:1" x14ac:dyDescent="0.2">
      <c r="A37592" s="4"/>
    </row>
    <row r="37593" spans="1:1" x14ac:dyDescent="0.2">
      <c r="A37593" s="4"/>
    </row>
    <row r="37594" spans="1:1" x14ac:dyDescent="0.2">
      <c r="A37594" s="4"/>
    </row>
    <row r="37595" spans="1:1" x14ac:dyDescent="0.2">
      <c r="A37595" s="4"/>
    </row>
    <row r="37596" spans="1:1" x14ac:dyDescent="0.2">
      <c r="A37596" s="4"/>
    </row>
    <row r="37597" spans="1:1" x14ac:dyDescent="0.2">
      <c r="A37597" s="4"/>
    </row>
    <row r="37598" spans="1:1" x14ac:dyDescent="0.2">
      <c r="A37598" s="4"/>
    </row>
    <row r="37599" spans="1:1" x14ac:dyDescent="0.2">
      <c r="A37599" s="4"/>
    </row>
    <row r="37600" spans="1:1" x14ac:dyDescent="0.2">
      <c r="A37600" s="4"/>
    </row>
    <row r="37601" spans="1:1" x14ac:dyDescent="0.2">
      <c r="A37601" s="4"/>
    </row>
    <row r="37602" spans="1:1" x14ac:dyDescent="0.2">
      <c r="A37602" s="4"/>
    </row>
    <row r="37603" spans="1:1" x14ac:dyDescent="0.2">
      <c r="A37603" s="4"/>
    </row>
    <row r="37604" spans="1:1" x14ac:dyDescent="0.2">
      <c r="A37604" s="4"/>
    </row>
    <row r="37605" spans="1:1" x14ac:dyDescent="0.2">
      <c r="A37605" s="4"/>
    </row>
    <row r="37606" spans="1:1" x14ac:dyDescent="0.2">
      <c r="A37606" s="4"/>
    </row>
    <row r="37607" spans="1:1" x14ac:dyDescent="0.2">
      <c r="A37607" s="4"/>
    </row>
    <row r="37608" spans="1:1" x14ac:dyDescent="0.2">
      <c r="A37608" s="4"/>
    </row>
    <row r="37609" spans="1:1" x14ac:dyDescent="0.2">
      <c r="A37609" s="4"/>
    </row>
    <row r="37610" spans="1:1" x14ac:dyDescent="0.2">
      <c r="A37610" s="4"/>
    </row>
    <row r="37611" spans="1:1" x14ac:dyDescent="0.2">
      <c r="A37611" s="4"/>
    </row>
    <row r="37612" spans="1:1" x14ac:dyDescent="0.2">
      <c r="A37612" s="4"/>
    </row>
    <row r="37613" spans="1:1" x14ac:dyDescent="0.2">
      <c r="A37613" s="4"/>
    </row>
    <row r="37614" spans="1:1" x14ac:dyDescent="0.2">
      <c r="A37614" s="4"/>
    </row>
    <row r="37615" spans="1:1" x14ac:dyDescent="0.2">
      <c r="A37615" s="4"/>
    </row>
    <row r="37616" spans="1:1" x14ac:dyDescent="0.2">
      <c r="A37616" s="4"/>
    </row>
    <row r="37617" spans="1:1" x14ac:dyDescent="0.2">
      <c r="A37617" s="4"/>
    </row>
    <row r="37618" spans="1:1" x14ac:dyDescent="0.2">
      <c r="A37618" s="4"/>
    </row>
    <row r="37619" spans="1:1" x14ac:dyDescent="0.2">
      <c r="A37619" s="4"/>
    </row>
    <row r="37620" spans="1:1" x14ac:dyDescent="0.2">
      <c r="A37620" s="4"/>
    </row>
    <row r="37621" spans="1:1" x14ac:dyDescent="0.2">
      <c r="A37621" s="4"/>
    </row>
    <row r="37622" spans="1:1" x14ac:dyDescent="0.2">
      <c r="A37622" s="4"/>
    </row>
    <row r="37623" spans="1:1" x14ac:dyDescent="0.2">
      <c r="A37623" s="4"/>
    </row>
    <row r="37624" spans="1:1" x14ac:dyDescent="0.2">
      <c r="A37624" s="4"/>
    </row>
    <row r="37625" spans="1:1" x14ac:dyDescent="0.2">
      <c r="A37625" s="4"/>
    </row>
    <row r="37626" spans="1:1" x14ac:dyDescent="0.2">
      <c r="A37626" s="4"/>
    </row>
    <row r="37627" spans="1:1" x14ac:dyDescent="0.2">
      <c r="A37627" s="4"/>
    </row>
    <row r="37628" spans="1:1" x14ac:dyDescent="0.2">
      <c r="A37628" s="4"/>
    </row>
    <row r="37629" spans="1:1" x14ac:dyDescent="0.2">
      <c r="A37629" s="4"/>
    </row>
    <row r="37630" spans="1:1" x14ac:dyDescent="0.2">
      <c r="A37630" s="4"/>
    </row>
    <row r="37631" spans="1:1" x14ac:dyDescent="0.2">
      <c r="A37631" s="4"/>
    </row>
    <row r="37632" spans="1:1" x14ac:dyDescent="0.2">
      <c r="A37632" s="4"/>
    </row>
    <row r="37633" spans="1:1" x14ac:dyDescent="0.2">
      <c r="A37633" s="4"/>
    </row>
    <row r="37634" spans="1:1" x14ac:dyDescent="0.2">
      <c r="A37634" s="4"/>
    </row>
    <row r="37635" spans="1:1" x14ac:dyDescent="0.2">
      <c r="A37635" s="4"/>
    </row>
    <row r="37636" spans="1:1" x14ac:dyDescent="0.2">
      <c r="A37636" s="4"/>
    </row>
    <row r="37637" spans="1:1" x14ac:dyDescent="0.2">
      <c r="A37637" s="4"/>
    </row>
    <row r="37638" spans="1:1" x14ac:dyDescent="0.2">
      <c r="A37638" s="4"/>
    </row>
    <row r="37639" spans="1:1" x14ac:dyDescent="0.2">
      <c r="A37639" s="4"/>
    </row>
    <row r="37640" spans="1:1" x14ac:dyDescent="0.2">
      <c r="A37640" s="4"/>
    </row>
    <row r="37641" spans="1:1" x14ac:dyDescent="0.2">
      <c r="A37641" s="4"/>
    </row>
    <row r="37642" spans="1:1" x14ac:dyDescent="0.2">
      <c r="A37642" s="4"/>
    </row>
    <row r="37643" spans="1:1" x14ac:dyDescent="0.2">
      <c r="A37643" s="4"/>
    </row>
    <row r="37644" spans="1:1" x14ac:dyDescent="0.2">
      <c r="A37644" s="4"/>
    </row>
    <row r="37645" spans="1:1" x14ac:dyDescent="0.2">
      <c r="A37645" s="4"/>
    </row>
    <row r="37646" spans="1:1" x14ac:dyDescent="0.2">
      <c r="A37646" s="4"/>
    </row>
    <row r="37647" spans="1:1" x14ac:dyDescent="0.2">
      <c r="A37647" s="4"/>
    </row>
    <row r="37648" spans="1:1" x14ac:dyDescent="0.2">
      <c r="A37648" s="4"/>
    </row>
    <row r="37649" spans="1:1" x14ac:dyDescent="0.2">
      <c r="A37649" s="4"/>
    </row>
    <row r="37650" spans="1:1" x14ac:dyDescent="0.2">
      <c r="A37650" s="4"/>
    </row>
    <row r="37651" spans="1:1" x14ac:dyDescent="0.2">
      <c r="A37651" s="4"/>
    </row>
    <row r="37652" spans="1:1" x14ac:dyDescent="0.2">
      <c r="A37652" s="4"/>
    </row>
    <row r="37653" spans="1:1" x14ac:dyDescent="0.2">
      <c r="A37653" s="4"/>
    </row>
    <row r="37654" spans="1:1" x14ac:dyDescent="0.2">
      <c r="A37654" s="4"/>
    </row>
    <row r="37655" spans="1:1" x14ac:dyDescent="0.2">
      <c r="A37655" s="4"/>
    </row>
    <row r="37656" spans="1:1" x14ac:dyDescent="0.2">
      <c r="A37656" s="4"/>
    </row>
    <row r="37657" spans="1:1" x14ac:dyDescent="0.2">
      <c r="A37657" s="4"/>
    </row>
    <row r="37658" spans="1:1" x14ac:dyDescent="0.2">
      <c r="A37658" s="4"/>
    </row>
    <row r="37659" spans="1:1" x14ac:dyDescent="0.2">
      <c r="A37659" s="4"/>
    </row>
    <row r="37660" spans="1:1" x14ac:dyDescent="0.2">
      <c r="A37660" s="4"/>
    </row>
    <row r="37661" spans="1:1" x14ac:dyDescent="0.2">
      <c r="A37661" s="4"/>
    </row>
    <row r="37662" spans="1:1" x14ac:dyDescent="0.2">
      <c r="A37662" s="4"/>
    </row>
    <row r="37663" spans="1:1" x14ac:dyDescent="0.2">
      <c r="A37663" s="4"/>
    </row>
    <row r="37664" spans="1:1" x14ac:dyDescent="0.2">
      <c r="A37664" s="4"/>
    </row>
    <row r="37665" spans="1:1" x14ac:dyDescent="0.2">
      <c r="A37665" s="4"/>
    </row>
    <row r="37666" spans="1:1" x14ac:dyDescent="0.2">
      <c r="A37666" s="4"/>
    </row>
    <row r="37667" spans="1:1" x14ac:dyDescent="0.2">
      <c r="A37667" s="4"/>
    </row>
    <row r="37668" spans="1:1" x14ac:dyDescent="0.2">
      <c r="A37668" s="4"/>
    </row>
    <row r="37669" spans="1:1" x14ac:dyDescent="0.2">
      <c r="A37669" s="4"/>
    </row>
    <row r="37670" spans="1:1" x14ac:dyDescent="0.2">
      <c r="A37670" s="4"/>
    </row>
    <row r="37671" spans="1:1" x14ac:dyDescent="0.2">
      <c r="A37671" s="4"/>
    </row>
    <row r="37672" spans="1:1" x14ac:dyDescent="0.2">
      <c r="A37672" s="4"/>
    </row>
    <row r="37673" spans="1:1" x14ac:dyDescent="0.2">
      <c r="A37673" s="4"/>
    </row>
    <row r="37674" spans="1:1" x14ac:dyDescent="0.2">
      <c r="A37674" s="4"/>
    </row>
    <row r="37675" spans="1:1" x14ac:dyDescent="0.2">
      <c r="A37675" s="4"/>
    </row>
    <row r="37676" spans="1:1" x14ac:dyDescent="0.2">
      <c r="A37676" s="4"/>
    </row>
    <row r="37677" spans="1:1" x14ac:dyDescent="0.2">
      <c r="A37677" s="4"/>
    </row>
    <row r="37678" spans="1:1" x14ac:dyDescent="0.2">
      <c r="A37678" s="4"/>
    </row>
    <row r="37679" spans="1:1" x14ac:dyDescent="0.2">
      <c r="A37679" s="4"/>
    </row>
    <row r="37680" spans="1:1" x14ac:dyDescent="0.2">
      <c r="A37680" s="4"/>
    </row>
    <row r="37681" spans="1:1" x14ac:dyDescent="0.2">
      <c r="A37681" s="4"/>
    </row>
    <row r="37682" spans="1:1" x14ac:dyDescent="0.2">
      <c r="A37682" s="4"/>
    </row>
    <row r="37683" spans="1:1" x14ac:dyDescent="0.2">
      <c r="A37683" s="4"/>
    </row>
    <row r="37684" spans="1:1" x14ac:dyDescent="0.2">
      <c r="A37684" s="4"/>
    </row>
    <row r="37685" spans="1:1" x14ac:dyDescent="0.2">
      <c r="A37685" s="4"/>
    </row>
    <row r="37686" spans="1:1" x14ac:dyDescent="0.2">
      <c r="A37686" s="4"/>
    </row>
    <row r="37687" spans="1:1" x14ac:dyDescent="0.2">
      <c r="A37687" s="4"/>
    </row>
    <row r="37688" spans="1:1" x14ac:dyDescent="0.2">
      <c r="A37688" s="4"/>
    </row>
    <row r="37689" spans="1:1" x14ac:dyDescent="0.2">
      <c r="A37689" s="4"/>
    </row>
    <row r="37690" spans="1:1" x14ac:dyDescent="0.2">
      <c r="A37690" s="4"/>
    </row>
    <row r="37691" spans="1:1" x14ac:dyDescent="0.2">
      <c r="A37691" s="4"/>
    </row>
    <row r="37692" spans="1:1" x14ac:dyDescent="0.2">
      <c r="A37692" s="4"/>
    </row>
    <row r="37693" spans="1:1" x14ac:dyDescent="0.2">
      <c r="A37693" s="4"/>
    </row>
    <row r="37694" spans="1:1" x14ac:dyDescent="0.2">
      <c r="A37694" s="4"/>
    </row>
    <row r="37695" spans="1:1" x14ac:dyDescent="0.2">
      <c r="A37695" s="4"/>
    </row>
    <row r="37696" spans="1:1" x14ac:dyDescent="0.2">
      <c r="A37696" s="4"/>
    </row>
    <row r="37697" spans="1:1" x14ac:dyDescent="0.2">
      <c r="A37697" s="4"/>
    </row>
    <row r="37698" spans="1:1" x14ac:dyDescent="0.2">
      <c r="A37698" s="4"/>
    </row>
    <row r="37699" spans="1:1" x14ac:dyDescent="0.2">
      <c r="A37699" s="4"/>
    </row>
    <row r="37700" spans="1:1" x14ac:dyDescent="0.2">
      <c r="A37700" s="4"/>
    </row>
    <row r="37701" spans="1:1" x14ac:dyDescent="0.2">
      <c r="A37701" s="4"/>
    </row>
    <row r="37702" spans="1:1" x14ac:dyDescent="0.2">
      <c r="A37702" s="4"/>
    </row>
    <row r="37703" spans="1:1" x14ac:dyDescent="0.2">
      <c r="A37703" s="4"/>
    </row>
    <row r="37704" spans="1:1" x14ac:dyDescent="0.2">
      <c r="A37704" s="4"/>
    </row>
    <row r="37705" spans="1:1" x14ac:dyDescent="0.2">
      <c r="A37705" s="4"/>
    </row>
    <row r="37706" spans="1:1" x14ac:dyDescent="0.2">
      <c r="A37706" s="4"/>
    </row>
    <row r="37707" spans="1:1" x14ac:dyDescent="0.2">
      <c r="A37707" s="4"/>
    </row>
    <row r="37708" spans="1:1" x14ac:dyDescent="0.2">
      <c r="A37708" s="4"/>
    </row>
    <row r="37709" spans="1:1" x14ac:dyDescent="0.2">
      <c r="A37709" s="4"/>
    </row>
    <row r="37710" spans="1:1" x14ac:dyDescent="0.2">
      <c r="A37710" s="4"/>
    </row>
    <row r="37711" spans="1:1" x14ac:dyDescent="0.2">
      <c r="A37711" s="4"/>
    </row>
    <row r="37712" spans="1:1" x14ac:dyDescent="0.2">
      <c r="A37712" s="4"/>
    </row>
    <row r="37713" spans="1:1" x14ac:dyDescent="0.2">
      <c r="A37713" s="4"/>
    </row>
    <row r="37714" spans="1:1" x14ac:dyDescent="0.2">
      <c r="A37714" s="4"/>
    </row>
    <row r="37715" spans="1:1" x14ac:dyDescent="0.2">
      <c r="A37715" s="4"/>
    </row>
    <row r="37716" spans="1:1" x14ac:dyDescent="0.2">
      <c r="A37716" s="4"/>
    </row>
    <row r="37717" spans="1:1" x14ac:dyDescent="0.2">
      <c r="A37717" s="4"/>
    </row>
    <row r="37718" spans="1:1" x14ac:dyDescent="0.2">
      <c r="A37718" s="4"/>
    </row>
    <row r="37719" spans="1:1" x14ac:dyDescent="0.2">
      <c r="A37719" s="4"/>
    </row>
    <row r="37720" spans="1:1" x14ac:dyDescent="0.2">
      <c r="A37720" s="4"/>
    </row>
    <row r="37721" spans="1:1" x14ac:dyDescent="0.2">
      <c r="A37721" s="4"/>
    </row>
    <row r="37722" spans="1:1" x14ac:dyDescent="0.2">
      <c r="A37722" s="4"/>
    </row>
    <row r="37723" spans="1:1" x14ac:dyDescent="0.2">
      <c r="A37723" s="4"/>
    </row>
    <row r="37724" spans="1:1" x14ac:dyDescent="0.2">
      <c r="A37724" s="4"/>
    </row>
    <row r="37725" spans="1:1" x14ac:dyDescent="0.2">
      <c r="A37725" s="4"/>
    </row>
    <row r="37726" spans="1:1" x14ac:dyDescent="0.2">
      <c r="A37726" s="4"/>
    </row>
    <row r="37727" spans="1:1" x14ac:dyDescent="0.2">
      <c r="A37727" s="4"/>
    </row>
    <row r="37728" spans="1:1" x14ac:dyDescent="0.2">
      <c r="A37728" s="4"/>
    </row>
    <row r="37729" spans="1:1" x14ac:dyDescent="0.2">
      <c r="A37729" s="4"/>
    </row>
    <row r="37730" spans="1:1" x14ac:dyDescent="0.2">
      <c r="A37730" s="4"/>
    </row>
    <row r="37731" spans="1:1" x14ac:dyDescent="0.2">
      <c r="A37731" s="4"/>
    </row>
    <row r="37732" spans="1:1" x14ac:dyDescent="0.2">
      <c r="A37732" s="4"/>
    </row>
    <row r="37733" spans="1:1" x14ac:dyDescent="0.2">
      <c r="A37733" s="4"/>
    </row>
    <row r="37734" spans="1:1" x14ac:dyDescent="0.2">
      <c r="A37734" s="4"/>
    </row>
    <row r="37735" spans="1:1" x14ac:dyDescent="0.2">
      <c r="A37735" s="4"/>
    </row>
    <row r="37736" spans="1:1" x14ac:dyDescent="0.2">
      <c r="A37736" s="4"/>
    </row>
    <row r="37737" spans="1:1" x14ac:dyDescent="0.2">
      <c r="A37737" s="4"/>
    </row>
    <row r="37738" spans="1:1" x14ac:dyDescent="0.2">
      <c r="A37738" s="4"/>
    </row>
    <row r="37739" spans="1:1" x14ac:dyDescent="0.2">
      <c r="A37739" s="4"/>
    </row>
    <row r="37740" spans="1:1" x14ac:dyDescent="0.2">
      <c r="A37740" s="4"/>
    </row>
    <row r="37741" spans="1:1" x14ac:dyDescent="0.2">
      <c r="A37741" s="4"/>
    </row>
    <row r="37742" spans="1:1" x14ac:dyDescent="0.2">
      <c r="A37742" s="4"/>
    </row>
    <row r="37743" spans="1:1" x14ac:dyDescent="0.2">
      <c r="A37743" s="4"/>
    </row>
    <row r="37744" spans="1:1" x14ac:dyDescent="0.2">
      <c r="A37744" s="4"/>
    </row>
    <row r="37745" spans="1:1" x14ac:dyDescent="0.2">
      <c r="A37745" s="4"/>
    </row>
    <row r="37746" spans="1:1" x14ac:dyDescent="0.2">
      <c r="A37746" s="4"/>
    </row>
    <row r="37747" spans="1:1" x14ac:dyDescent="0.2">
      <c r="A37747" s="4"/>
    </row>
    <row r="37748" spans="1:1" x14ac:dyDescent="0.2">
      <c r="A37748" s="4"/>
    </row>
    <row r="37749" spans="1:1" x14ac:dyDescent="0.2">
      <c r="A37749" s="4"/>
    </row>
    <row r="37750" spans="1:1" x14ac:dyDescent="0.2">
      <c r="A37750" s="4"/>
    </row>
    <row r="37751" spans="1:1" x14ac:dyDescent="0.2">
      <c r="A37751" s="4"/>
    </row>
    <row r="37752" spans="1:1" x14ac:dyDescent="0.2">
      <c r="A37752" s="4"/>
    </row>
    <row r="37753" spans="1:1" x14ac:dyDescent="0.2">
      <c r="A37753" s="4"/>
    </row>
    <row r="37754" spans="1:1" x14ac:dyDescent="0.2">
      <c r="A37754" s="4"/>
    </row>
    <row r="37755" spans="1:1" x14ac:dyDescent="0.2">
      <c r="A37755" s="4"/>
    </row>
    <row r="37756" spans="1:1" x14ac:dyDescent="0.2">
      <c r="A37756" s="4"/>
    </row>
    <row r="37757" spans="1:1" x14ac:dyDescent="0.2">
      <c r="A37757" s="4"/>
    </row>
    <row r="37758" spans="1:1" x14ac:dyDescent="0.2">
      <c r="A37758" s="4"/>
    </row>
    <row r="37759" spans="1:1" x14ac:dyDescent="0.2">
      <c r="A37759" s="4"/>
    </row>
    <row r="37760" spans="1:1" x14ac:dyDescent="0.2">
      <c r="A37760" s="4"/>
    </row>
    <row r="37761" spans="1:1" x14ac:dyDescent="0.2">
      <c r="A37761" s="4"/>
    </row>
    <row r="37762" spans="1:1" x14ac:dyDescent="0.2">
      <c r="A37762" s="4"/>
    </row>
    <row r="37763" spans="1:1" x14ac:dyDescent="0.2">
      <c r="A37763" s="4"/>
    </row>
    <row r="37764" spans="1:1" x14ac:dyDescent="0.2">
      <c r="A37764" s="4"/>
    </row>
    <row r="37765" spans="1:1" x14ac:dyDescent="0.2">
      <c r="A37765" s="4"/>
    </row>
    <row r="37766" spans="1:1" x14ac:dyDescent="0.2">
      <c r="A37766" s="4"/>
    </row>
    <row r="37767" spans="1:1" x14ac:dyDescent="0.2">
      <c r="A37767" s="4"/>
    </row>
    <row r="37768" spans="1:1" x14ac:dyDescent="0.2">
      <c r="A37768" s="4"/>
    </row>
    <row r="37769" spans="1:1" x14ac:dyDescent="0.2">
      <c r="A37769" s="4"/>
    </row>
    <row r="37770" spans="1:1" x14ac:dyDescent="0.2">
      <c r="A37770" s="4"/>
    </row>
    <row r="37771" spans="1:1" x14ac:dyDescent="0.2">
      <c r="A37771" s="4"/>
    </row>
    <row r="37772" spans="1:1" x14ac:dyDescent="0.2">
      <c r="A37772" s="4"/>
    </row>
    <row r="37773" spans="1:1" x14ac:dyDescent="0.2">
      <c r="A37773" s="4"/>
    </row>
    <row r="37774" spans="1:1" x14ac:dyDescent="0.2">
      <c r="A37774" s="4"/>
    </row>
    <row r="37775" spans="1:1" x14ac:dyDescent="0.2">
      <c r="A37775" s="4"/>
    </row>
    <row r="37776" spans="1:1" x14ac:dyDescent="0.2">
      <c r="A37776" s="4"/>
    </row>
    <row r="37777" spans="1:1" x14ac:dyDescent="0.2">
      <c r="A37777" s="4"/>
    </row>
    <row r="37778" spans="1:1" x14ac:dyDescent="0.2">
      <c r="A37778" s="4"/>
    </row>
    <row r="37779" spans="1:1" x14ac:dyDescent="0.2">
      <c r="A37779" s="4"/>
    </row>
    <row r="37780" spans="1:1" x14ac:dyDescent="0.2">
      <c r="A37780" s="4"/>
    </row>
    <row r="37781" spans="1:1" x14ac:dyDescent="0.2">
      <c r="A37781" s="4"/>
    </row>
    <row r="37782" spans="1:1" x14ac:dyDescent="0.2">
      <c r="A37782" s="4"/>
    </row>
    <row r="37783" spans="1:1" x14ac:dyDescent="0.2">
      <c r="A37783" s="4"/>
    </row>
    <row r="37784" spans="1:1" x14ac:dyDescent="0.2">
      <c r="A37784" s="4"/>
    </row>
    <row r="37785" spans="1:1" x14ac:dyDescent="0.2">
      <c r="A37785" s="4"/>
    </row>
    <row r="37786" spans="1:1" x14ac:dyDescent="0.2">
      <c r="A37786" s="4"/>
    </row>
    <row r="37787" spans="1:1" x14ac:dyDescent="0.2">
      <c r="A37787" s="4"/>
    </row>
    <row r="37788" spans="1:1" x14ac:dyDescent="0.2">
      <c r="A37788" s="4"/>
    </row>
    <row r="37789" spans="1:1" x14ac:dyDescent="0.2">
      <c r="A37789" s="4"/>
    </row>
    <row r="37790" spans="1:1" x14ac:dyDescent="0.2">
      <c r="A37790" s="4"/>
    </row>
    <row r="37791" spans="1:1" x14ac:dyDescent="0.2">
      <c r="A37791" s="4"/>
    </row>
    <row r="37792" spans="1:1" x14ac:dyDescent="0.2">
      <c r="A37792" s="4"/>
    </row>
    <row r="37793" spans="1:1" x14ac:dyDescent="0.2">
      <c r="A37793" s="4"/>
    </row>
    <row r="37794" spans="1:1" x14ac:dyDescent="0.2">
      <c r="A37794" s="4"/>
    </row>
    <row r="37795" spans="1:1" x14ac:dyDescent="0.2">
      <c r="A37795" s="4"/>
    </row>
    <row r="37796" spans="1:1" x14ac:dyDescent="0.2">
      <c r="A37796" s="4"/>
    </row>
    <row r="37797" spans="1:1" x14ac:dyDescent="0.2">
      <c r="A37797" s="4"/>
    </row>
    <row r="37798" spans="1:1" x14ac:dyDescent="0.2">
      <c r="A37798" s="4"/>
    </row>
    <row r="37799" spans="1:1" x14ac:dyDescent="0.2">
      <c r="A37799" s="4"/>
    </row>
    <row r="37800" spans="1:1" x14ac:dyDescent="0.2">
      <c r="A37800" s="4"/>
    </row>
    <row r="37801" spans="1:1" x14ac:dyDescent="0.2">
      <c r="A37801" s="4"/>
    </row>
    <row r="37802" spans="1:1" x14ac:dyDescent="0.2">
      <c r="A37802" s="4"/>
    </row>
    <row r="37803" spans="1:1" x14ac:dyDescent="0.2">
      <c r="A37803" s="4"/>
    </row>
    <row r="37804" spans="1:1" x14ac:dyDescent="0.2">
      <c r="A37804" s="4"/>
    </row>
    <row r="37805" spans="1:1" x14ac:dyDescent="0.2">
      <c r="A37805" s="4"/>
    </row>
    <row r="37806" spans="1:1" x14ac:dyDescent="0.2">
      <c r="A37806" s="4"/>
    </row>
    <row r="37807" spans="1:1" x14ac:dyDescent="0.2">
      <c r="A37807" s="4"/>
    </row>
    <row r="37808" spans="1:1" x14ac:dyDescent="0.2">
      <c r="A37808" s="4"/>
    </row>
    <row r="37809" spans="1:1" x14ac:dyDescent="0.2">
      <c r="A37809" s="4"/>
    </row>
    <row r="37810" spans="1:1" x14ac:dyDescent="0.2">
      <c r="A37810" s="4"/>
    </row>
    <row r="37811" spans="1:1" x14ac:dyDescent="0.2">
      <c r="A37811" s="4"/>
    </row>
    <row r="37812" spans="1:1" x14ac:dyDescent="0.2">
      <c r="A37812" s="4"/>
    </row>
    <row r="37813" spans="1:1" x14ac:dyDescent="0.2">
      <c r="A37813" s="4"/>
    </row>
    <row r="37814" spans="1:1" x14ac:dyDescent="0.2">
      <c r="A37814" s="4"/>
    </row>
    <row r="37815" spans="1:1" x14ac:dyDescent="0.2">
      <c r="A37815" s="4"/>
    </row>
    <row r="37816" spans="1:1" x14ac:dyDescent="0.2">
      <c r="A37816" s="4"/>
    </row>
    <row r="37817" spans="1:1" x14ac:dyDescent="0.2">
      <c r="A37817" s="4"/>
    </row>
    <row r="37818" spans="1:1" x14ac:dyDescent="0.2">
      <c r="A37818" s="4"/>
    </row>
    <row r="37819" spans="1:1" x14ac:dyDescent="0.2">
      <c r="A37819" s="4"/>
    </row>
    <row r="37820" spans="1:1" x14ac:dyDescent="0.2">
      <c r="A37820" s="4"/>
    </row>
    <row r="37821" spans="1:1" x14ac:dyDescent="0.2">
      <c r="A37821" s="4"/>
    </row>
    <row r="37822" spans="1:1" x14ac:dyDescent="0.2">
      <c r="A37822" s="4"/>
    </row>
    <row r="37823" spans="1:1" x14ac:dyDescent="0.2">
      <c r="A37823" s="4"/>
    </row>
    <row r="37824" spans="1:1" x14ac:dyDescent="0.2">
      <c r="A37824" s="4"/>
    </row>
    <row r="37825" spans="1:1" x14ac:dyDescent="0.2">
      <c r="A37825" s="4"/>
    </row>
    <row r="37826" spans="1:1" x14ac:dyDescent="0.2">
      <c r="A37826" s="4"/>
    </row>
    <row r="37827" spans="1:1" x14ac:dyDescent="0.2">
      <c r="A37827" s="4"/>
    </row>
    <row r="37828" spans="1:1" x14ac:dyDescent="0.2">
      <c r="A37828" s="4"/>
    </row>
    <row r="37829" spans="1:1" x14ac:dyDescent="0.2">
      <c r="A37829" s="4"/>
    </row>
    <row r="37830" spans="1:1" x14ac:dyDescent="0.2">
      <c r="A37830" s="4"/>
    </row>
    <row r="37831" spans="1:1" x14ac:dyDescent="0.2">
      <c r="A37831" s="4"/>
    </row>
    <row r="37832" spans="1:1" x14ac:dyDescent="0.2">
      <c r="A37832" s="4"/>
    </row>
    <row r="37833" spans="1:1" x14ac:dyDescent="0.2">
      <c r="A37833" s="4"/>
    </row>
    <row r="37834" spans="1:1" x14ac:dyDescent="0.2">
      <c r="A37834" s="4"/>
    </row>
    <row r="37835" spans="1:1" x14ac:dyDescent="0.2">
      <c r="A37835" s="4"/>
    </row>
    <row r="37836" spans="1:1" x14ac:dyDescent="0.2">
      <c r="A37836" s="4"/>
    </row>
    <row r="37837" spans="1:1" x14ac:dyDescent="0.2">
      <c r="A37837" s="4"/>
    </row>
    <row r="37838" spans="1:1" x14ac:dyDescent="0.2">
      <c r="A37838" s="4"/>
    </row>
    <row r="37839" spans="1:1" x14ac:dyDescent="0.2">
      <c r="A37839" s="4"/>
    </row>
    <row r="37840" spans="1:1" x14ac:dyDescent="0.2">
      <c r="A37840" s="4"/>
    </row>
    <row r="37841" spans="1:1" x14ac:dyDescent="0.2">
      <c r="A37841" s="4"/>
    </row>
    <row r="37842" spans="1:1" x14ac:dyDescent="0.2">
      <c r="A37842" s="4"/>
    </row>
    <row r="37843" spans="1:1" x14ac:dyDescent="0.2">
      <c r="A37843" s="4"/>
    </row>
    <row r="37844" spans="1:1" x14ac:dyDescent="0.2">
      <c r="A37844" s="4"/>
    </row>
    <row r="37845" spans="1:1" x14ac:dyDescent="0.2">
      <c r="A37845" s="4"/>
    </row>
    <row r="37846" spans="1:1" x14ac:dyDescent="0.2">
      <c r="A37846" s="4"/>
    </row>
    <row r="37847" spans="1:1" x14ac:dyDescent="0.2">
      <c r="A37847" s="4"/>
    </row>
    <row r="37848" spans="1:1" x14ac:dyDescent="0.2">
      <c r="A37848" s="4"/>
    </row>
    <row r="37849" spans="1:1" x14ac:dyDescent="0.2">
      <c r="A37849" s="4"/>
    </row>
    <row r="37850" spans="1:1" x14ac:dyDescent="0.2">
      <c r="A37850" s="4"/>
    </row>
    <row r="37851" spans="1:1" x14ac:dyDescent="0.2">
      <c r="A37851" s="4"/>
    </row>
    <row r="37852" spans="1:1" x14ac:dyDescent="0.2">
      <c r="A37852" s="4"/>
    </row>
    <row r="37853" spans="1:1" x14ac:dyDescent="0.2">
      <c r="A37853" s="4"/>
    </row>
    <row r="37854" spans="1:1" x14ac:dyDescent="0.2">
      <c r="A37854" s="4"/>
    </row>
    <row r="37855" spans="1:1" x14ac:dyDescent="0.2">
      <c r="A37855" s="4"/>
    </row>
    <row r="37856" spans="1:1" x14ac:dyDescent="0.2">
      <c r="A37856" s="4"/>
    </row>
    <row r="37857" spans="1:1" x14ac:dyDescent="0.2">
      <c r="A37857" s="4"/>
    </row>
    <row r="37858" spans="1:1" x14ac:dyDescent="0.2">
      <c r="A37858" s="4"/>
    </row>
    <row r="37859" spans="1:1" x14ac:dyDescent="0.2">
      <c r="A37859" s="4"/>
    </row>
    <row r="37860" spans="1:1" x14ac:dyDescent="0.2">
      <c r="A37860" s="4"/>
    </row>
    <row r="37861" spans="1:1" x14ac:dyDescent="0.2">
      <c r="A37861" s="4"/>
    </row>
    <row r="37862" spans="1:1" x14ac:dyDescent="0.2">
      <c r="A37862" s="4"/>
    </row>
    <row r="37863" spans="1:1" x14ac:dyDescent="0.2">
      <c r="A37863" s="4"/>
    </row>
    <row r="37864" spans="1:1" x14ac:dyDescent="0.2">
      <c r="A37864" s="4"/>
    </row>
    <row r="37865" spans="1:1" x14ac:dyDescent="0.2">
      <c r="A37865" s="4"/>
    </row>
    <row r="37866" spans="1:1" x14ac:dyDescent="0.2">
      <c r="A37866" s="4"/>
    </row>
    <row r="37867" spans="1:1" x14ac:dyDescent="0.2">
      <c r="A37867" s="4"/>
    </row>
    <row r="37868" spans="1:1" x14ac:dyDescent="0.2">
      <c r="A37868" s="4"/>
    </row>
    <row r="37869" spans="1:1" x14ac:dyDescent="0.2">
      <c r="A37869" s="4"/>
    </row>
    <row r="37870" spans="1:1" x14ac:dyDescent="0.2">
      <c r="A37870" s="4"/>
    </row>
    <row r="37871" spans="1:1" x14ac:dyDescent="0.2">
      <c r="A37871" s="4"/>
    </row>
    <row r="37872" spans="1:1" x14ac:dyDescent="0.2">
      <c r="A37872" s="4"/>
    </row>
    <row r="37873" spans="1:1" x14ac:dyDescent="0.2">
      <c r="A37873" s="4"/>
    </row>
    <row r="37874" spans="1:1" x14ac:dyDescent="0.2">
      <c r="A37874" s="4"/>
    </row>
    <row r="37875" spans="1:1" x14ac:dyDescent="0.2">
      <c r="A37875" s="4"/>
    </row>
    <row r="37876" spans="1:1" x14ac:dyDescent="0.2">
      <c r="A37876" s="4"/>
    </row>
    <row r="37877" spans="1:1" x14ac:dyDescent="0.2">
      <c r="A37877" s="4"/>
    </row>
    <row r="37878" spans="1:1" x14ac:dyDescent="0.2">
      <c r="A37878" s="4"/>
    </row>
    <row r="37879" spans="1:1" x14ac:dyDescent="0.2">
      <c r="A37879" s="4"/>
    </row>
    <row r="37880" spans="1:1" x14ac:dyDescent="0.2">
      <c r="A37880" s="4"/>
    </row>
    <row r="37881" spans="1:1" x14ac:dyDescent="0.2">
      <c r="A37881" s="4"/>
    </row>
    <row r="37882" spans="1:1" x14ac:dyDescent="0.2">
      <c r="A37882" s="4"/>
    </row>
    <row r="37883" spans="1:1" x14ac:dyDescent="0.2">
      <c r="A37883" s="4"/>
    </row>
    <row r="37884" spans="1:1" x14ac:dyDescent="0.2">
      <c r="A37884" s="4"/>
    </row>
    <row r="37885" spans="1:1" x14ac:dyDescent="0.2">
      <c r="A37885" s="4"/>
    </row>
    <row r="37886" spans="1:1" x14ac:dyDescent="0.2">
      <c r="A37886" s="4"/>
    </row>
    <row r="37887" spans="1:1" x14ac:dyDescent="0.2">
      <c r="A37887" s="4"/>
    </row>
    <row r="37888" spans="1:1" x14ac:dyDescent="0.2">
      <c r="A37888" s="4"/>
    </row>
    <row r="37889" spans="1:1" x14ac:dyDescent="0.2">
      <c r="A37889" s="4"/>
    </row>
    <row r="37890" spans="1:1" x14ac:dyDescent="0.2">
      <c r="A37890" s="4"/>
    </row>
    <row r="37891" spans="1:1" x14ac:dyDescent="0.2">
      <c r="A37891" s="4"/>
    </row>
    <row r="37892" spans="1:1" x14ac:dyDescent="0.2">
      <c r="A37892" s="4"/>
    </row>
    <row r="37893" spans="1:1" x14ac:dyDescent="0.2">
      <c r="A37893" s="4"/>
    </row>
    <row r="37894" spans="1:1" x14ac:dyDescent="0.2">
      <c r="A37894" s="4"/>
    </row>
    <row r="37895" spans="1:1" x14ac:dyDescent="0.2">
      <c r="A37895" s="4"/>
    </row>
    <row r="37896" spans="1:1" x14ac:dyDescent="0.2">
      <c r="A37896" s="4"/>
    </row>
    <row r="37897" spans="1:1" x14ac:dyDescent="0.2">
      <c r="A37897" s="4"/>
    </row>
    <row r="37898" spans="1:1" x14ac:dyDescent="0.2">
      <c r="A37898" s="4"/>
    </row>
    <row r="37899" spans="1:1" x14ac:dyDescent="0.2">
      <c r="A37899" s="4"/>
    </row>
    <row r="37900" spans="1:1" x14ac:dyDescent="0.2">
      <c r="A37900" s="4"/>
    </row>
    <row r="37901" spans="1:1" x14ac:dyDescent="0.2">
      <c r="A37901" s="4"/>
    </row>
    <row r="37902" spans="1:1" x14ac:dyDescent="0.2">
      <c r="A37902" s="4"/>
    </row>
    <row r="37903" spans="1:1" x14ac:dyDescent="0.2">
      <c r="A37903" s="4"/>
    </row>
    <row r="37904" spans="1:1" x14ac:dyDescent="0.2">
      <c r="A37904" s="4"/>
    </row>
    <row r="37905" spans="1:1" x14ac:dyDescent="0.2">
      <c r="A37905" s="4"/>
    </row>
    <row r="37906" spans="1:1" x14ac:dyDescent="0.2">
      <c r="A37906" s="4"/>
    </row>
    <row r="37907" spans="1:1" x14ac:dyDescent="0.2">
      <c r="A37907" s="4"/>
    </row>
    <row r="37908" spans="1:1" x14ac:dyDescent="0.2">
      <c r="A37908" s="4"/>
    </row>
    <row r="37909" spans="1:1" x14ac:dyDescent="0.2">
      <c r="A37909" s="4"/>
    </row>
    <row r="37910" spans="1:1" x14ac:dyDescent="0.2">
      <c r="A37910" s="4"/>
    </row>
    <row r="37911" spans="1:1" x14ac:dyDescent="0.2">
      <c r="A37911" s="4"/>
    </row>
    <row r="37912" spans="1:1" x14ac:dyDescent="0.2">
      <c r="A37912" s="4"/>
    </row>
    <row r="37913" spans="1:1" x14ac:dyDescent="0.2">
      <c r="A37913" s="4"/>
    </row>
    <row r="37914" spans="1:1" x14ac:dyDescent="0.2">
      <c r="A37914" s="4"/>
    </row>
    <row r="37915" spans="1:1" x14ac:dyDescent="0.2">
      <c r="A37915" s="4"/>
    </row>
    <row r="37916" spans="1:1" x14ac:dyDescent="0.2">
      <c r="A37916" s="4"/>
    </row>
    <row r="37917" spans="1:1" x14ac:dyDescent="0.2">
      <c r="A37917" s="4"/>
    </row>
    <row r="37918" spans="1:1" x14ac:dyDescent="0.2">
      <c r="A37918" s="4"/>
    </row>
    <row r="37919" spans="1:1" x14ac:dyDescent="0.2">
      <c r="A37919" s="4"/>
    </row>
    <row r="37920" spans="1:1" x14ac:dyDescent="0.2">
      <c r="A37920" s="4"/>
    </row>
    <row r="37921" spans="1:1" x14ac:dyDescent="0.2">
      <c r="A37921" s="4"/>
    </row>
    <row r="37922" spans="1:1" x14ac:dyDescent="0.2">
      <c r="A37922" s="4"/>
    </row>
    <row r="37923" spans="1:1" x14ac:dyDescent="0.2">
      <c r="A37923" s="4"/>
    </row>
    <row r="37924" spans="1:1" x14ac:dyDescent="0.2">
      <c r="A37924" s="4"/>
    </row>
    <row r="37925" spans="1:1" x14ac:dyDescent="0.2">
      <c r="A37925" s="4"/>
    </row>
    <row r="37926" spans="1:1" x14ac:dyDescent="0.2">
      <c r="A37926" s="4"/>
    </row>
    <row r="37927" spans="1:1" x14ac:dyDescent="0.2">
      <c r="A37927" s="4"/>
    </row>
    <row r="37928" spans="1:1" x14ac:dyDescent="0.2">
      <c r="A37928" s="4"/>
    </row>
    <row r="37929" spans="1:1" x14ac:dyDescent="0.2">
      <c r="A37929" s="4"/>
    </row>
    <row r="37930" spans="1:1" x14ac:dyDescent="0.2">
      <c r="A37930" s="4"/>
    </row>
    <row r="37931" spans="1:1" x14ac:dyDescent="0.2">
      <c r="A37931" s="4"/>
    </row>
    <row r="37932" spans="1:1" x14ac:dyDescent="0.2">
      <c r="A37932" s="4"/>
    </row>
    <row r="37933" spans="1:1" x14ac:dyDescent="0.2">
      <c r="A37933" s="4"/>
    </row>
    <row r="37934" spans="1:1" x14ac:dyDescent="0.2">
      <c r="A37934" s="4"/>
    </row>
    <row r="37935" spans="1:1" x14ac:dyDescent="0.2">
      <c r="A37935" s="4"/>
    </row>
    <row r="37936" spans="1:1" x14ac:dyDescent="0.2">
      <c r="A37936" s="4"/>
    </row>
    <row r="37937" spans="1:1" x14ac:dyDescent="0.2">
      <c r="A37937" s="4"/>
    </row>
    <row r="37938" spans="1:1" x14ac:dyDescent="0.2">
      <c r="A37938" s="4"/>
    </row>
    <row r="37939" spans="1:1" x14ac:dyDescent="0.2">
      <c r="A37939" s="4"/>
    </row>
    <row r="37940" spans="1:1" x14ac:dyDescent="0.2">
      <c r="A37940" s="4"/>
    </row>
    <row r="37941" spans="1:1" x14ac:dyDescent="0.2">
      <c r="A37941" s="4"/>
    </row>
    <row r="37942" spans="1:1" x14ac:dyDescent="0.2">
      <c r="A37942" s="4"/>
    </row>
    <row r="37943" spans="1:1" x14ac:dyDescent="0.2">
      <c r="A37943" s="4"/>
    </row>
    <row r="37944" spans="1:1" x14ac:dyDescent="0.2">
      <c r="A37944" s="4"/>
    </row>
    <row r="37945" spans="1:1" x14ac:dyDescent="0.2">
      <c r="A37945" s="4"/>
    </row>
    <row r="37946" spans="1:1" x14ac:dyDescent="0.2">
      <c r="A37946" s="4"/>
    </row>
    <row r="37947" spans="1:1" x14ac:dyDescent="0.2">
      <c r="A37947" s="4"/>
    </row>
    <row r="37948" spans="1:1" x14ac:dyDescent="0.2">
      <c r="A37948" s="4"/>
    </row>
    <row r="37949" spans="1:1" x14ac:dyDescent="0.2">
      <c r="A37949" s="4"/>
    </row>
    <row r="37950" spans="1:1" x14ac:dyDescent="0.2">
      <c r="A37950" s="4"/>
    </row>
    <row r="37951" spans="1:1" x14ac:dyDescent="0.2">
      <c r="A37951" s="4"/>
    </row>
    <row r="37952" spans="1:1" x14ac:dyDescent="0.2">
      <c r="A37952" s="4"/>
    </row>
    <row r="37953" spans="1:1" x14ac:dyDescent="0.2">
      <c r="A37953" s="4"/>
    </row>
    <row r="37954" spans="1:1" x14ac:dyDescent="0.2">
      <c r="A37954" s="4"/>
    </row>
    <row r="37955" spans="1:1" x14ac:dyDescent="0.2">
      <c r="A37955" s="4"/>
    </row>
    <row r="37956" spans="1:1" x14ac:dyDescent="0.2">
      <c r="A37956" s="4"/>
    </row>
    <row r="37957" spans="1:1" x14ac:dyDescent="0.2">
      <c r="A37957" s="4"/>
    </row>
    <row r="37958" spans="1:1" x14ac:dyDescent="0.2">
      <c r="A37958" s="4"/>
    </row>
    <row r="37959" spans="1:1" x14ac:dyDescent="0.2">
      <c r="A37959" s="4"/>
    </row>
    <row r="37960" spans="1:1" x14ac:dyDescent="0.2">
      <c r="A37960" s="4"/>
    </row>
    <row r="37961" spans="1:1" x14ac:dyDescent="0.2">
      <c r="A37961" s="4"/>
    </row>
    <row r="37962" spans="1:1" x14ac:dyDescent="0.2">
      <c r="A37962" s="4"/>
    </row>
    <row r="37963" spans="1:1" x14ac:dyDescent="0.2">
      <c r="A37963" s="4"/>
    </row>
    <row r="37964" spans="1:1" x14ac:dyDescent="0.2">
      <c r="A37964" s="4"/>
    </row>
    <row r="37965" spans="1:1" x14ac:dyDescent="0.2">
      <c r="A37965" s="4"/>
    </row>
    <row r="37966" spans="1:1" x14ac:dyDescent="0.2">
      <c r="A37966" s="4"/>
    </row>
    <row r="37967" spans="1:1" x14ac:dyDescent="0.2">
      <c r="A37967" s="4"/>
    </row>
    <row r="37968" spans="1:1" x14ac:dyDescent="0.2">
      <c r="A37968" s="4"/>
    </row>
    <row r="37969" spans="1:1" x14ac:dyDescent="0.2">
      <c r="A37969" s="4"/>
    </row>
    <row r="37970" spans="1:1" x14ac:dyDescent="0.2">
      <c r="A37970" s="4"/>
    </row>
    <row r="37971" spans="1:1" x14ac:dyDescent="0.2">
      <c r="A37971" s="4"/>
    </row>
    <row r="37972" spans="1:1" x14ac:dyDescent="0.2">
      <c r="A37972" s="4"/>
    </row>
    <row r="37973" spans="1:1" x14ac:dyDescent="0.2">
      <c r="A37973" s="4"/>
    </row>
    <row r="37974" spans="1:1" x14ac:dyDescent="0.2">
      <c r="A37974" s="4"/>
    </row>
    <row r="37975" spans="1:1" x14ac:dyDescent="0.2">
      <c r="A37975" s="4"/>
    </row>
    <row r="37976" spans="1:1" x14ac:dyDescent="0.2">
      <c r="A37976" s="4"/>
    </row>
    <row r="37977" spans="1:1" x14ac:dyDescent="0.2">
      <c r="A37977" s="4"/>
    </row>
    <row r="37978" spans="1:1" x14ac:dyDescent="0.2">
      <c r="A37978" s="4"/>
    </row>
    <row r="37979" spans="1:1" x14ac:dyDescent="0.2">
      <c r="A37979" s="4"/>
    </row>
    <row r="37980" spans="1:1" x14ac:dyDescent="0.2">
      <c r="A37980" s="4"/>
    </row>
    <row r="37981" spans="1:1" x14ac:dyDescent="0.2">
      <c r="A37981" s="4"/>
    </row>
    <row r="37982" spans="1:1" x14ac:dyDescent="0.2">
      <c r="A37982" s="4"/>
    </row>
    <row r="37983" spans="1:1" x14ac:dyDescent="0.2">
      <c r="A37983" s="4"/>
    </row>
    <row r="37984" spans="1:1" x14ac:dyDescent="0.2">
      <c r="A37984" s="4"/>
    </row>
    <row r="37985" spans="1:1" x14ac:dyDescent="0.2">
      <c r="A37985" s="4"/>
    </row>
    <row r="37986" spans="1:1" x14ac:dyDescent="0.2">
      <c r="A37986" s="4"/>
    </row>
    <row r="37987" spans="1:1" x14ac:dyDescent="0.2">
      <c r="A37987" s="4"/>
    </row>
    <row r="37988" spans="1:1" x14ac:dyDescent="0.2">
      <c r="A37988" s="4"/>
    </row>
    <row r="37989" spans="1:1" x14ac:dyDescent="0.2">
      <c r="A37989" s="4"/>
    </row>
    <row r="37990" spans="1:1" x14ac:dyDescent="0.2">
      <c r="A37990" s="4"/>
    </row>
    <row r="37991" spans="1:1" x14ac:dyDescent="0.2">
      <c r="A37991" s="4"/>
    </row>
    <row r="37992" spans="1:1" x14ac:dyDescent="0.2">
      <c r="A37992" s="4"/>
    </row>
    <row r="37993" spans="1:1" x14ac:dyDescent="0.2">
      <c r="A37993" s="4"/>
    </row>
    <row r="37994" spans="1:1" x14ac:dyDescent="0.2">
      <c r="A37994" s="4"/>
    </row>
    <row r="37995" spans="1:1" x14ac:dyDescent="0.2">
      <c r="A37995" s="4"/>
    </row>
    <row r="37996" spans="1:1" x14ac:dyDescent="0.2">
      <c r="A37996" s="4"/>
    </row>
    <row r="37997" spans="1:1" x14ac:dyDescent="0.2">
      <c r="A37997" s="4"/>
    </row>
    <row r="37998" spans="1:1" x14ac:dyDescent="0.2">
      <c r="A37998" s="4"/>
    </row>
    <row r="37999" spans="1:1" x14ac:dyDescent="0.2">
      <c r="A37999" s="4"/>
    </row>
    <row r="38000" spans="1:1" x14ac:dyDescent="0.2">
      <c r="A38000" s="4"/>
    </row>
    <row r="38001" spans="1:1" x14ac:dyDescent="0.2">
      <c r="A38001" s="4"/>
    </row>
    <row r="38002" spans="1:1" x14ac:dyDescent="0.2">
      <c r="A38002" s="4"/>
    </row>
    <row r="38003" spans="1:1" x14ac:dyDescent="0.2">
      <c r="A38003" s="4"/>
    </row>
    <row r="38004" spans="1:1" x14ac:dyDescent="0.2">
      <c r="A38004" s="4"/>
    </row>
    <row r="38005" spans="1:1" x14ac:dyDescent="0.2">
      <c r="A38005" s="4"/>
    </row>
    <row r="38006" spans="1:1" x14ac:dyDescent="0.2">
      <c r="A38006" s="4"/>
    </row>
    <row r="38007" spans="1:1" x14ac:dyDescent="0.2">
      <c r="A38007" s="4"/>
    </row>
    <row r="38008" spans="1:1" x14ac:dyDescent="0.2">
      <c r="A38008" s="4"/>
    </row>
    <row r="38009" spans="1:1" x14ac:dyDescent="0.2">
      <c r="A38009" s="4"/>
    </row>
    <row r="38010" spans="1:1" x14ac:dyDescent="0.2">
      <c r="A38010" s="4"/>
    </row>
    <row r="38011" spans="1:1" x14ac:dyDescent="0.2">
      <c r="A38011" s="4"/>
    </row>
    <row r="38012" spans="1:1" x14ac:dyDescent="0.2">
      <c r="A38012" s="4"/>
    </row>
    <row r="38013" spans="1:1" x14ac:dyDescent="0.2">
      <c r="A38013" s="4"/>
    </row>
    <row r="38014" spans="1:1" x14ac:dyDescent="0.2">
      <c r="A38014" s="4"/>
    </row>
    <row r="38015" spans="1:1" x14ac:dyDescent="0.2">
      <c r="A38015" s="4"/>
    </row>
    <row r="38016" spans="1:1" x14ac:dyDescent="0.2">
      <c r="A38016" s="4"/>
    </row>
    <row r="38017" spans="1:1" x14ac:dyDescent="0.2">
      <c r="A38017" s="4"/>
    </row>
    <row r="38018" spans="1:1" x14ac:dyDescent="0.2">
      <c r="A38018" s="4"/>
    </row>
    <row r="38019" spans="1:1" x14ac:dyDescent="0.2">
      <c r="A38019" s="4"/>
    </row>
    <row r="38020" spans="1:1" x14ac:dyDescent="0.2">
      <c r="A38020" s="4"/>
    </row>
    <row r="38021" spans="1:1" x14ac:dyDescent="0.2">
      <c r="A38021" s="4"/>
    </row>
    <row r="38022" spans="1:1" x14ac:dyDescent="0.2">
      <c r="A38022" s="4"/>
    </row>
    <row r="38023" spans="1:1" x14ac:dyDescent="0.2">
      <c r="A38023" s="4"/>
    </row>
    <row r="38024" spans="1:1" x14ac:dyDescent="0.2">
      <c r="A38024" s="4"/>
    </row>
    <row r="38025" spans="1:1" x14ac:dyDescent="0.2">
      <c r="A38025" s="4"/>
    </row>
    <row r="38026" spans="1:1" x14ac:dyDescent="0.2">
      <c r="A38026" s="4"/>
    </row>
    <row r="38027" spans="1:1" x14ac:dyDescent="0.2">
      <c r="A38027" s="4"/>
    </row>
    <row r="38028" spans="1:1" x14ac:dyDescent="0.2">
      <c r="A38028" s="4"/>
    </row>
    <row r="38029" spans="1:1" x14ac:dyDescent="0.2">
      <c r="A38029" s="4"/>
    </row>
    <row r="38030" spans="1:1" x14ac:dyDescent="0.2">
      <c r="A38030" s="4"/>
    </row>
    <row r="38031" spans="1:1" x14ac:dyDescent="0.2">
      <c r="A38031" s="4"/>
    </row>
    <row r="38032" spans="1:1" x14ac:dyDescent="0.2">
      <c r="A38032" s="4"/>
    </row>
    <row r="38033" spans="1:1" x14ac:dyDescent="0.2">
      <c r="A38033" s="4"/>
    </row>
    <row r="38034" spans="1:1" x14ac:dyDescent="0.2">
      <c r="A38034" s="4"/>
    </row>
    <row r="38035" spans="1:1" x14ac:dyDescent="0.2">
      <c r="A38035" s="4"/>
    </row>
    <row r="38036" spans="1:1" x14ac:dyDescent="0.2">
      <c r="A38036" s="4"/>
    </row>
    <row r="38037" spans="1:1" x14ac:dyDescent="0.2">
      <c r="A38037" s="4"/>
    </row>
    <row r="38038" spans="1:1" x14ac:dyDescent="0.2">
      <c r="A38038" s="4"/>
    </row>
    <row r="38039" spans="1:1" x14ac:dyDescent="0.2">
      <c r="A38039" s="4"/>
    </row>
    <row r="38040" spans="1:1" x14ac:dyDescent="0.2">
      <c r="A38040" s="4"/>
    </row>
    <row r="38041" spans="1:1" x14ac:dyDescent="0.2">
      <c r="A38041" s="4"/>
    </row>
    <row r="38042" spans="1:1" x14ac:dyDescent="0.2">
      <c r="A38042" s="4"/>
    </row>
    <row r="38043" spans="1:1" x14ac:dyDescent="0.2">
      <c r="A38043" s="4"/>
    </row>
    <row r="38044" spans="1:1" x14ac:dyDescent="0.2">
      <c r="A38044" s="4"/>
    </row>
    <row r="38045" spans="1:1" x14ac:dyDescent="0.2">
      <c r="A38045" s="4"/>
    </row>
    <row r="38046" spans="1:1" x14ac:dyDescent="0.2">
      <c r="A38046" s="4"/>
    </row>
    <row r="38047" spans="1:1" x14ac:dyDescent="0.2">
      <c r="A38047" s="4"/>
    </row>
    <row r="38048" spans="1:1" x14ac:dyDescent="0.2">
      <c r="A38048" s="4"/>
    </row>
    <row r="38049" spans="1:1" x14ac:dyDescent="0.2">
      <c r="A38049" s="4"/>
    </row>
    <row r="38050" spans="1:1" x14ac:dyDescent="0.2">
      <c r="A38050" s="4"/>
    </row>
    <row r="38051" spans="1:1" x14ac:dyDescent="0.2">
      <c r="A38051" s="4"/>
    </row>
    <row r="38052" spans="1:1" x14ac:dyDescent="0.2">
      <c r="A38052" s="4"/>
    </row>
    <row r="38053" spans="1:1" x14ac:dyDescent="0.2">
      <c r="A38053" s="4"/>
    </row>
    <row r="38054" spans="1:1" x14ac:dyDescent="0.2">
      <c r="A38054" s="4"/>
    </row>
    <row r="38055" spans="1:1" x14ac:dyDescent="0.2">
      <c r="A38055" s="4"/>
    </row>
    <row r="38056" spans="1:1" x14ac:dyDescent="0.2">
      <c r="A38056" s="4"/>
    </row>
    <row r="38057" spans="1:1" x14ac:dyDescent="0.2">
      <c r="A38057" s="4"/>
    </row>
    <row r="38058" spans="1:1" x14ac:dyDescent="0.2">
      <c r="A38058" s="4"/>
    </row>
    <row r="38059" spans="1:1" x14ac:dyDescent="0.2">
      <c r="A38059" s="4"/>
    </row>
    <row r="38060" spans="1:1" x14ac:dyDescent="0.2">
      <c r="A38060" s="4"/>
    </row>
    <row r="38061" spans="1:1" x14ac:dyDescent="0.2">
      <c r="A38061" s="4"/>
    </row>
    <row r="38062" spans="1:1" x14ac:dyDescent="0.2">
      <c r="A38062" s="4"/>
    </row>
    <row r="38063" spans="1:1" x14ac:dyDescent="0.2">
      <c r="A38063" s="4"/>
    </row>
    <row r="38064" spans="1:1" x14ac:dyDescent="0.2">
      <c r="A38064" s="4"/>
    </row>
    <row r="38065" spans="1:1" x14ac:dyDescent="0.2">
      <c r="A38065" s="4"/>
    </row>
    <row r="38066" spans="1:1" x14ac:dyDescent="0.2">
      <c r="A38066" s="4"/>
    </row>
    <row r="38067" spans="1:1" x14ac:dyDescent="0.2">
      <c r="A38067" s="4"/>
    </row>
    <row r="38068" spans="1:1" x14ac:dyDescent="0.2">
      <c r="A38068" s="4"/>
    </row>
    <row r="38069" spans="1:1" x14ac:dyDescent="0.2">
      <c r="A38069" s="4"/>
    </row>
    <row r="38070" spans="1:1" x14ac:dyDescent="0.2">
      <c r="A38070" s="4"/>
    </row>
    <row r="38071" spans="1:1" x14ac:dyDescent="0.2">
      <c r="A38071" s="4"/>
    </row>
    <row r="38072" spans="1:1" x14ac:dyDescent="0.2">
      <c r="A38072" s="4"/>
    </row>
    <row r="38073" spans="1:1" x14ac:dyDescent="0.2">
      <c r="A38073" s="4"/>
    </row>
    <row r="38074" spans="1:1" x14ac:dyDescent="0.2">
      <c r="A38074" s="4"/>
    </row>
    <row r="38075" spans="1:1" x14ac:dyDescent="0.2">
      <c r="A38075" s="4"/>
    </row>
    <row r="38076" spans="1:1" x14ac:dyDescent="0.2">
      <c r="A38076" s="4"/>
    </row>
    <row r="38077" spans="1:1" x14ac:dyDescent="0.2">
      <c r="A38077" s="4"/>
    </row>
    <row r="38078" spans="1:1" x14ac:dyDescent="0.2">
      <c r="A38078" s="4"/>
    </row>
    <row r="38079" spans="1:1" x14ac:dyDescent="0.2">
      <c r="A38079" s="4"/>
    </row>
    <row r="38080" spans="1:1" x14ac:dyDescent="0.2">
      <c r="A38080" s="4"/>
    </row>
    <row r="38081" spans="1:1" x14ac:dyDescent="0.2">
      <c r="A38081" s="4"/>
    </row>
    <row r="38082" spans="1:1" x14ac:dyDescent="0.2">
      <c r="A38082" s="4"/>
    </row>
    <row r="38083" spans="1:1" x14ac:dyDescent="0.2">
      <c r="A38083" s="4"/>
    </row>
    <row r="38084" spans="1:1" x14ac:dyDescent="0.2">
      <c r="A38084" s="4"/>
    </row>
    <row r="38085" spans="1:1" x14ac:dyDescent="0.2">
      <c r="A38085" s="4"/>
    </row>
    <row r="38086" spans="1:1" x14ac:dyDescent="0.2">
      <c r="A38086" s="4"/>
    </row>
    <row r="38087" spans="1:1" x14ac:dyDescent="0.2">
      <c r="A38087" s="4"/>
    </row>
    <row r="38088" spans="1:1" x14ac:dyDescent="0.2">
      <c r="A38088" s="4"/>
    </row>
    <row r="38089" spans="1:1" x14ac:dyDescent="0.2">
      <c r="A38089" s="4"/>
    </row>
    <row r="38090" spans="1:1" x14ac:dyDescent="0.2">
      <c r="A38090" s="4"/>
    </row>
    <row r="38091" spans="1:1" x14ac:dyDescent="0.2">
      <c r="A38091" s="4"/>
    </row>
    <row r="38092" spans="1:1" x14ac:dyDescent="0.2">
      <c r="A38092" s="4"/>
    </row>
    <row r="38093" spans="1:1" x14ac:dyDescent="0.2">
      <c r="A38093" s="4"/>
    </row>
    <row r="38094" spans="1:1" x14ac:dyDescent="0.2">
      <c r="A38094" s="4"/>
    </row>
    <row r="38095" spans="1:1" x14ac:dyDescent="0.2">
      <c r="A38095" s="4"/>
    </row>
    <row r="38096" spans="1:1" x14ac:dyDescent="0.2">
      <c r="A38096" s="4"/>
    </row>
    <row r="38097" spans="1:1" x14ac:dyDescent="0.2">
      <c r="A38097" s="4"/>
    </row>
    <row r="38098" spans="1:1" x14ac:dyDescent="0.2">
      <c r="A38098" s="4"/>
    </row>
    <row r="38099" spans="1:1" x14ac:dyDescent="0.2">
      <c r="A38099" s="4"/>
    </row>
    <row r="38100" spans="1:1" x14ac:dyDescent="0.2">
      <c r="A38100" s="4"/>
    </row>
    <row r="38101" spans="1:1" x14ac:dyDescent="0.2">
      <c r="A38101" s="4"/>
    </row>
    <row r="38102" spans="1:1" x14ac:dyDescent="0.2">
      <c r="A38102" s="4"/>
    </row>
    <row r="38103" spans="1:1" x14ac:dyDescent="0.2">
      <c r="A38103" s="4"/>
    </row>
    <row r="38104" spans="1:1" x14ac:dyDescent="0.2">
      <c r="A38104" s="4"/>
    </row>
    <row r="38105" spans="1:1" x14ac:dyDescent="0.2">
      <c r="A38105" s="4"/>
    </row>
    <row r="38106" spans="1:1" x14ac:dyDescent="0.2">
      <c r="A38106" s="4"/>
    </row>
    <row r="38107" spans="1:1" x14ac:dyDescent="0.2">
      <c r="A38107" s="4"/>
    </row>
    <row r="38108" spans="1:1" x14ac:dyDescent="0.2">
      <c r="A38108" s="4"/>
    </row>
    <row r="38109" spans="1:1" x14ac:dyDescent="0.2">
      <c r="A38109" s="4"/>
    </row>
    <row r="38110" spans="1:1" x14ac:dyDescent="0.2">
      <c r="A38110" s="4"/>
    </row>
    <row r="38111" spans="1:1" x14ac:dyDescent="0.2">
      <c r="A38111" s="4"/>
    </row>
    <row r="38112" spans="1:1" x14ac:dyDescent="0.2">
      <c r="A38112" s="4"/>
    </row>
    <row r="38113" spans="1:1" x14ac:dyDescent="0.2">
      <c r="A38113" s="4"/>
    </row>
    <row r="38114" spans="1:1" x14ac:dyDescent="0.2">
      <c r="A38114" s="4"/>
    </row>
    <row r="38115" spans="1:1" x14ac:dyDescent="0.2">
      <c r="A38115" s="4"/>
    </row>
    <row r="38116" spans="1:1" x14ac:dyDescent="0.2">
      <c r="A38116" s="4"/>
    </row>
    <row r="38117" spans="1:1" x14ac:dyDescent="0.2">
      <c r="A38117" s="4"/>
    </row>
    <row r="38118" spans="1:1" x14ac:dyDescent="0.2">
      <c r="A38118" s="4"/>
    </row>
    <row r="38119" spans="1:1" x14ac:dyDescent="0.2">
      <c r="A38119" s="4"/>
    </row>
    <row r="38120" spans="1:1" x14ac:dyDescent="0.2">
      <c r="A38120" s="4"/>
    </row>
    <row r="38121" spans="1:1" x14ac:dyDescent="0.2">
      <c r="A38121" s="4"/>
    </row>
    <row r="38122" spans="1:1" x14ac:dyDescent="0.2">
      <c r="A38122" s="4"/>
    </row>
    <row r="38123" spans="1:1" x14ac:dyDescent="0.2">
      <c r="A38123" s="4"/>
    </row>
    <row r="38124" spans="1:1" x14ac:dyDescent="0.2">
      <c r="A38124" s="4"/>
    </row>
    <row r="38125" spans="1:1" x14ac:dyDescent="0.2">
      <c r="A38125" s="4"/>
    </row>
    <row r="38126" spans="1:1" x14ac:dyDescent="0.2">
      <c r="A38126" s="4"/>
    </row>
    <row r="38127" spans="1:1" x14ac:dyDescent="0.2">
      <c r="A38127" s="4"/>
    </row>
    <row r="38128" spans="1:1" x14ac:dyDescent="0.2">
      <c r="A38128" s="4"/>
    </row>
    <row r="38129" spans="1:1" x14ac:dyDescent="0.2">
      <c r="A38129" s="4"/>
    </row>
    <row r="38130" spans="1:1" x14ac:dyDescent="0.2">
      <c r="A38130" s="4"/>
    </row>
    <row r="38131" spans="1:1" x14ac:dyDescent="0.2">
      <c r="A38131" s="4"/>
    </row>
    <row r="38132" spans="1:1" x14ac:dyDescent="0.2">
      <c r="A38132" s="4"/>
    </row>
    <row r="38133" spans="1:1" x14ac:dyDescent="0.2">
      <c r="A38133" s="4"/>
    </row>
    <row r="38134" spans="1:1" x14ac:dyDescent="0.2">
      <c r="A38134" s="4"/>
    </row>
    <row r="38135" spans="1:1" x14ac:dyDescent="0.2">
      <c r="A38135" s="4"/>
    </row>
    <row r="38136" spans="1:1" x14ac:dyDescent="0.2">
      <c r="A38136" s="4"/>
    </row>
    <row r="38137" spans="1:1" x14ac:dyDescent="0.2">
      <c r="A38137" s="4"/>
    </row>
    <row r="38138" spans="1:1" x14ac:dyDescent="0.2">
      <c r="A38138" s="4"/>
    </row>
    <row r="38139" spans="1:1" x14ac:dyDescent="0.2">
      <c r="A38139" s="4"/>
    </row>
    <row r="38140" spans="1:1" x14ac:dyDescent="0.2">
      <c r="A38140" s="4"/>
    </row>
    <row r="38141" spans="1:1" x14ac:dyDescent="0.2">
      <c r="A38141" s="4"/>
    </row>
    <row r="38142" spans="1:1" x14ac:dyDescent="0.2">
      <c r="A38142" s="4"/>
    </row>
    <row r="38143" spans="1:1" x14ac:dyDescent="0.2">
      <c r="A38143" s="4"/>
    </row>
    <row r="38144" spans="1:1" x14ac:dyDescent="0.2">
      <c r="A38144" s="4"/>
    </row>
    <row r="38145" spans="1:1" x14ac:dyDescent="0.2">
      <c r="A38145" s="4"/>
    </row>
    <row r="38146" spans="1:1" x14ac:dyDescent="0.2">
      <c r="A38146" s="4"/>
    </row>
    <row r="38147" spans="1:1" x14ac:dyDescent="0.2">
      <c r="A38147" s="4"/>
    </row>
    <row r="38148" spans="1:1" x14ac:dyDescent="0.2">
      <c r="A38148" s="4"/>
    </row>
    <row r="38149" spans="1:1" x14ac:dyDescent="0.2">
      <c r="A38149" s="4"/>
    </row>
    <row r="38150" spans="1:1" x14ac:dyDescent="0.2">
      <c r="A38150" s="4"/>
    </row>
    <row r="38151" spans="1:1" x14ac:dyDescent="0.2">
      <c r="A38151" s="4"/>
    </row>
    <row r="38152" spans="1:1" x14ac:dyDescent="0.2">
      <c r="A38152" s="4"/>
    </row>
    <row r="38153" spans="1:1" x14ac:dyDescent="0.2">
      <c r="A38153" s="4"/>
    </row>
    <row r="38154" spans="1:1" x14ac:dyDescent="0.2">
      <c r="A38154" s="4"/>
    </row>
    <row r="38155" spans="1:1" x14ac:dyDescent="0.2">
      <c r="A38155" s="4"/>
    </row>
    <row r="38156" spans="1:1" x14ac:dyDescent="0.2">
      <c r="A38156" s="4"/>
    </row>
    <row r="38157" spans="1:1" x14ac:dyDescent="0.2">
      <c r="A38157" s="4"/>
    </row>
    <row r="38158" spans="1:1" x14ac:dyDescent="0.2">
      <c r="A38158" s="4"/>
    </row>
    <row r="38159" spans="1:1" x14ac:dyDescent="0.2">
      <c r="A38159" s="4"/>
    </row>
    <row r="38160" spans="1:1" x14ac:dyDescent="0.2">
      <c r="A38160" s="4"/>
    </row>
    <row r="38161" spans="1:1" x14ac:dyDescent="0.2">
      <c r="A38161" s="4"/>
    </row>
    <row r="38162" spans="1:1" x14ac:dyDescent="0.2">
      <c r="A38162" s="4"/>
    </row>
    <row r="38163" spans="1:1" x14ac:dyDescent="0.2">
      <c r="A38163" s="4"/>
    </row>
    <row r="38164" spans="1:1" x14ac:dyDescent="0.2">
      <c r="A38164" s="4"/>
    </row>
    <row r="38165" spans="1:1" x14ac:dyDescent="0.2">
      <c r="A38165" s="4"/>
    </row>
    <row r="38166" spans="1:1" x14ac:dyDescent="0.2">
      <c r="A38166" s="4"/>
    </row>
    <row r="38167" spans="1:1" x14ac:dyDescent="0.2">
      <c r="A38167" s="4"/>
    </row>
    <row r="38168" spans="1:1" x14ac:dyDescent="0.2">
      <c r="A38168" s="4"/>
    </row>
    <row r="38169" spans="1:1" x14ac:dyDescent="0.2">
      <c r="A38169" s="4"/>
    </row>
    <row r="38170" spans="1:1" x14ac:dyDescent="0.2">
      <c r="A38170" s="4"/>
    </row>
    <row r="38171" spans="1:1" x14ac:dyDescent="0.2">
      <c r="A38171" s="4"/>
    </row>
    <row r="38172" spans="1:1" x14ac:dyDescent="0.2">
      <c r="A38172" s="4"/>
    </row>
    <row r="38173" spans="1:1" x14ac:dyDescent="0.2">
      <c r="A38173" s="4"/>
    </row>
    <row r="38174" spans="1:1" x14ac:dyDescent="0.2">
      <c r="A38174" s="4"/>
    </row>
    <row r="38175" spans="1:1" x14ac:dyDescent="0.2">
      <c r="A38175" s="4"/>
    </row>
    <row r="38176" spans="1:1" x14ac:dyDescent="0.2">
      <c r="A38176" s="4"/>
    </row>
    <row r="38177" spans="1:1" x14ac:dyDescent="0.2">
      <c r="A38177" s="4"/>
    </row>
    <row r="38178" spans="1:1" x14ac:dyDescent="0.2">
      <c r="A38178" s="4"/>
    </row>
    <row r="38179" spans="1:1" x14ac:dyDescent="0.2">
      <c r="A38179" s="4"/>
    </row>
    <row r="38180" spans="1:1" x14ac:dyDescent="0.2">
      <c r="A38180" s="4"/>
    </row>
    <row r="38181" spans="1:1" x14ac:dyDescent="0.2">
      <c r="A38181" s="4"/>
    </row>
    <row r="38182" spans="1:1" x14ac:dyDescent="0.2">
      <c r="A38182" s="4"/>
    </row>
    <row r="38183" spans="1:1" x14ac:dyDescent="0.2">
      <c r="A38183" s="4"/>
    </row>
    <row r="38184" spans="1:1" x14ac:dyDescent="0.2">
      <c r="A38184" s="4"/>
    </row>
    <row r="38185" spans="1:1" x14ac:dyDescent="0.2">
      <c r="A38185" s="4"/>
    </row>
    <row r="38186" spans="1:1" x14ac:dyDescent="0.2">
      <c r="A38186" s="4"/>
    </row>
    <row r="38187" spans="1:1" x14ac:dyDescent="0.2">
      <c r="A38187" s="4"/>
    </row>
    <row r="38188" spans="1:1" x14ac:dyDescent="0.2">
      <c r="A38188" s="4"/>
    </row>
    <row r="38189" spans="1:1" x14ac:dyDescent="0.2">
      <c r="A38189" s="4"/>
    </row>
    <row r="38190" spans="1:1" x14ac:dyDescent="0.2">
      <c r="A38190" s="4"/>
    </row>
    <row r="38191" spans="1:1" x14ac:dyDescent="0.2">
      <c r="A38191" s="4"/>
    </row>
    <row r="38192" spans="1:1" x14ac:dyDescent="0.2">
      <c r="A38192" s="4"/>
    </row>
    <row r="38193" spans="1:1" x14ac:dyDescent="0.2">
      <c r="A38193" s="4"/>
    </row>
    <row r="38194" spans="1:1" x14ac:dyDescent="0.2">
      <c r="A38194" s="4"/>
    </row>
    <row r="38195" spans="1:1" x14ac:dyDescent="0.2">
      <c r="A38195" s="4"/>
    </row>
    <row r="38196" spans="1:1" x14ac:dyDescent="0.2">
      <c r="A38196" s="4"/>
    </row>
    <row r="38197" spans="1:1" x14ac:dyDescent="0.2">
      <c r="A38197" s="4"/>
    </row>
    <row r="38198" spans="1:1" x14ac:dyDescent="0.2">
      <c r="A38198" s="4"/>
    </row>
    <row r="38199" spans="1:1" x14ac:dyDescent="0.2">
      <c r="A38199" s="4"/>
    </row>
    <row r="38200" spans="1:1" x14ac:dyDescent="0.2">
      <c r="A38200" s="4"/>
    </row>
    <row r="38201" spans="1:1" x14ac:dyDescent="0.2">
      <c r="A38201" s="4"/>
    </row>
    <row r="38202" spans="1:1" x14ac:dyDescent="0.2">
      <c r="A38202" s="4"/>
    </row>
    <row r="38203" spans="1:1" x14ac:dyDescent="0.2">
      <c r="A38203" s="4"/>
    </row>
    <row r="38204" spans="1:1" x14ac:dyDescent="0.2">
      <c r="A38204" s="4"/>
    </row>
    <row r="38205" spans="1:1" x14ac:dyDescent="0.2">
      <c r="A38205" s="4"/>
    </row>
    <row r="38206" spans="1:1" x14ac:dyDescent="0.2">
      <c r="A38206" s="4"/>
    </row>
    <row r="38207" spans="1:1" x14ac:dyDescent="0.2">
      <c r="A38207" s="4"/>
    </row>
    <row r="38208" spans="1:1" x14ac:dyDescent="0.2">
      <c r="A38208" s="4"/>
    </row>
    <row r="38209" spans="1:1" x14ac:dyDescent="0.2">
      <c r="A38209" s="4"/>
    </row>
    <row r="38210" spans="1:1" x14ac:dyDescent="0.2">
      <c r="A38210" s="4"/>
    </row>
    <row r="38211" spans="1:1" x14ac:dyDescent="0.2">
      <c r="A38211" s="4"/>
    </row>
    <row r="38212" spans="1:1" x14ac:dyDescent="0.2">
      <c r="A38212" s="4"/>
    </row>
    <row r="38213" spans="1:1" x14ac:dyDescent="0.2">
      <c r="A38213" s="4"/>
    </row>
    <row r="38214" spans="1:1" x14ac:dyDescent="0.2">
      <c r="A38214" s="4"/>
    </row>
    <row r="38215" spans="1:1" x14ac:dyDescent="0.2">
      <c r="A38215" s="4"/>
    </row>
    <row r="38216" spans="1:1" x14ac:dyDescent="0.2">
      <c r="A38216" s="4"/>
    </row>
    <row r="38217" spans="1:1" x14ac:dyDescent="0.2">
      <c r="A38217" s="4"/>
    </row>
    <row r="38218" spans="1:1" x14ac:dyDescent="0.2">
      <c r="A38218" s="4"/>
    </row>
    <row r="38219" spans="1:1" x14ac:dyDescent="0.2">
      <c r="A38219" s="4"/>
    </row>
    <row r="38220" spans="1:1" x14ac:dyDescent="0.2">
      <c r="A38220" s="4"/>
    </row>
    <row r="38221" spans="1:1" x14ac:dyDescent="0.2">
      <c r="A38221" s="4"/>
    </row>
    <row r="38222" spans="1:1" x14ac:dyDescent="0.2">
      <c r="A38222" s="4"/>
    </row>
    <row r="38223" spans="1:1" x14ac:dyDescent="0.2">
      <c r="A38223" s="4"/>
    </row>
    <row r="38224" spans="1:1" x14ac:dyDescent="0.2">
      <c r="A38224" s="4"/>
    </row>
    <row r="38225" spans="1:1" x14ac:dyDescent="0.2">
      <c r="A38225" s="4"/>
    </row>
    <row r="38226" spans="1:1" x14ac:dyDescent="0.2">
      <c r="A38226" s="4"/>
    </row>
    <row r="38227" spans="1:1" x14ac:dyDescent="0.2">
      <c r="A38227" s="4"/>
    </row>
    <row r="38228" spans="1:1" x14ac:dyDescent="0.2">
      <c r="A38228" s="4"/>
    </row>
    <row r="38229" spans="1:1" x14ac:dyDescent="0.2">
      <c r="A38229" s="4"/>
    </row>
    <row r="38230" spans="1:1" x14ac:dyDescent="0.2">
      <c r="A38230" s="4"/>
    </row>
    <row r="38231" spans="1:1" x14ac:dyDescent="0.2">
      <c r="A38231" s="4"/>
    </row>
    <row r="38232" spans="1:1" x14ac:dyDescent="0.2">
      <c r="A38232" s="4"/>
    </row>
    <row r="38233" spans="1:1" x14ac:dyDescent="0.2">
      <c r="A38233" s="4"/>
    </row>
    <row r="38234" spans="1:1" x14ac:dyDescent="0.2">
      <c r="A38234" s="4"/>
    </row>
    <row r="38235" spans="1:1" x14ac:dyDescent="0.2">
      <c r="A38235" s="4"/>
    </row>
    <row r="38236" spans="1:1" x14ac:dyDescent="0.2">
      <c r="A38236" s="4"/>
    </row>
    <row r="38237" spans="1:1" x14ac:dyDescent="0.2">
      <c r="A38237" s="4"/>
    </row>
    <row r="38238" spans="1:1" x14ac:dyDescent="0.2">
      <c r="A38238" s="4"/>
    </row>
    <row r="38239" spans="1:1" x14ac:dyDescent="0.2">
      <c r="A38239" s="4"/>
    </row>
    <row r="38240" spans="1:1" x14ac:dyDescent="0.2">
      <c r="A38240" s="4"/>
    </row>
    <row r="38241" spans="1:1" x14ac:dyDescent="0.2">
      <c r="A38241" s="4"/>
    </row>
    <row r="38242" spans="1:1" x14ac:dyDescent="0.2">
      <c r="A38242" s="4"/>
    </row>
    <row r="38243" spans="1:1" x14ac:dyDescent="0.2">
      <c r="A38243" s="4"/>
    </row>
    <row r="38244" spans="1:1" x14ac:dyDescent="0.2">
      <c r="A38244" s="4"/>
    </row>
    <row r="38245" spans="1:1" x14ac:dyDescent="0.2">
      <c r="A38245" s="4"/>
    </row>
    <row r="38246" spans="1:1" x14ac:dyDescent="0.2">
      <c r="A38246" s="4"/>
    </row>
    <row r="38247" spans="1:1" x14ac:dyDescent="0.2">
      <c r="A38247" s="4"/>
    </row>
    <row r="38248" spans="1:1" x14ac:dyDescent="0.2">
      <c r="A38248" s="4"/>
    </row>
    <row r="38249" spans="1:1" x14ac:dyDescent="0.2">
      <c r="A38249" s="4"/>
    </row>
    <row r="38250" spans="1:1" x14ac:dyDescent="0.2">
      <c r="A38250" s="4"/>
    </row>
    <row r="38251" spans="1:1" x14ac:dyDescent="0.2">
      <c r="A38251" s="4"/>
    </row>
    <row r="38252" spans="1:1" x14ac:dyDescent="0.2">
      <c r="A38252" s="4"/>
    </row>
    <row r="38253" spans="1:1" x14ac:dyDescent="0.2">
      <c r="A38253" s="4"/>
    </row>
    <row r="38254" spans="1:1" x14ac:dyDescent="0.2">
      <c r="A38254" s="4"/>
    </row>
    <row r="38255" spans="1:1" x14ac:dyDescent="0.2">
      <c r="A38255" s="4"/>
    </row>
    <row r="38256" spans="1:1" x14ac:dyDescent="0.2">
      <c r="A38256" s="4"/>
    </row>
    <row r="38257" spans="1:1" x14ac:dyDescent="0.2">
      <c r="A38257" s="4"/>
    </row>
    <row r="38258" spans="1:1" x14ac:dyDescent="0.2">
      <c r="A38258" s="4"/>
    </row>
    <row r="38259" spans="1:1" x14ac:dyDescent="0.2">
      <c r="A38259" s="4"/>
    </row>
    <row r="38260" spans="1:1" x14ac:dyDescent="0.2">
      <c r="A38260" s="4"/>
    </row>
    <row r="38261" spans="1:1" x14ac:dyDescent="0.2">
      <c r="A38261" s="4"/>
    </row>
    <row r="38262" spans="1:1" x14ac:dyDescent="0.2">
      <c r="A38262" s="4"/>
    </row>
    <row r="38263" spans="1:1" x14ac:dyDescent="0.2">
      <c r="A38263" s="4"/>
    </row>
    <row r="38264" spans="1:1" x14ac:dyDescent="0.2">
      <c r="A38264" s="4"/>
    </row>
    <row r="38265" spans="1:1" x14ac:dyDescent="0.2">
      <c r="A38265" s="4"/>
    </row>
    <row r="38266" spans="1:1" x14ac:dyDescent="0.2">
      <c r="A38266" s="4"/>
    </row>
    <row r="38267" spans="1:1" x14ac:dyDescent="0.2">
      <c r="A38267" s="4"/>
    </row>
    <row r="38268" spans="1:1" x14ac:dyDescent="0.2">
      <c r="A38268" s="4"/>
    </row>
    <row r="38269" spans="1:1" x14ac:dyDescent="0.2">
      <c r="A38269" s="4"/>
    </row>
    <row r="38270" spans="1:1" x14ac:dyDescent="0.2">
      <c r="A38270" s="4"/>
    </row>
    <row r="38271" spans="1:1" x14ac:dyDescent="0.2">
      <c r="A38271" s="4"/>
    </row>
    <row r="38272" spans="1:1" x14ac:dyDescent="0.2">
      <c r="A38272" s="4"/>
    </row>
    <row r="38273" spans="1:1" x14ac:dyDescent="0.2">
      <c r="A38273" s="4"/>
    </row>
    <row r="38274" spans="1:1" x14ac:dyDescent="0.2">
      <c r="A38274" s="4"/>
    </row>
    <row r="38275" spans="1:1" x14ac:dyDescent="0.2">
      <c r="A38275" s="4"/>
    </row>
    <row r="38276" spans="1:1" x14ac:dyDescent="0.2">
      <c r="A38276" s="4"/>
    </row>
    <row r="38277" spans="1:1" x14ac:dyDescent="0.2">
      <c r="A38277" s="4"/>
    </row>
    <row r="38278" spans="1:1" x14ac:dyDescent="0.2">
      <c r="A38278" s="4"/>
    </row>
    <row r="38279" spans="1:1" x14ac:dyDescent="0.2">
      <c r="A38279" s="4"/>
    </row>
    <row r="38280" spans="1:1" x14ac:dyDescent="0.2">
      <c r="A38280" s="4"/>
    </row>
    <row r="38281" spans="1:1" x14ac:dyDescent="0.2">
      <c r="A38281" s="4"/>
    </row>
    <row r="38282" spans="1:1" x14ac:dyDescent="0.2">
      <c r="A38282" s="4"/>
    </row>
    <row r="38283" spans="1:1" x14ac:dyDescent="0.2">
      <c r="A38283" s="4"/>
    </row>
    <row r="38284" spans="1:1" x14ac:dyDescent="0.2">
      <c r="A38284" s="4"/>
    </row>
    <row r="38285" spans="1:1" x14ac:dyDescent="0.2">
      <c r="A38285" s="4"/>
    </row>
    <row r="38286" spans="1:1" x14ac:dyDescent="0.2">
      <c r="A38286" s="4"/>
    </row>
    <row r="38287" spans="1:1" x14ac:dyDescent="0.2">
      <c r="A38287" s="4"/>
    </row>
    <row r="38288" spans="1:1" x14ac:dyDescent="0.2">
      <c r="A38288" s="4"/>
    </row>
    <row r="38289" spans="1:1" x14ac:dyDescent="0.2">
      <c r="A38289" s="4"/>
    </row>
    <row r="38290" spans="1:1" x14ac:dyDescent="0.2">
      <c r="A38290" s="4"/>
    </row>
    <row r="38291" spans="1:1" x14ac:dyDescent="0.2">
      <c r="A38291" s="4"/>
    </row>
    <row r="38292" spans="1:1" x14ac:dyDescent="0.2">
      <c r="A38292" s="4"/>
    </row>
    <row r="38293" spans="1:1" x14ac:dyDescent="0.2">
      <c r="A38293" s="4"/>
    </row>
    <row r="38294" spans="1:1" x14ac:dyDescent="0.2">
      <c r="A38294" s="4"/>
    </row>
    <row r="38295" spans="1:1" x14ac:dyDescent="0.2">
      <c r="A38295" s="4"/>
    </row>
    <row r="38296" spans="1:1" x14ac:dyDescent="0.2">
      <c r="A38296" s="4"/>
    </row>
    <row r="38297" spans="1:1" x14ac:dyDescent="0.2">
      <c r="A38297" s="4"/>
    </row>
    <row r="38298" spans="1:1" x14ac:dyDescent="0.2">
      <c r="A38298" s="4"/>
    </row>
    <row r="38299" spans="1:1" x14ac:dyDescent="0.2">
      <c r="A38299" s="4"/>
    </row>
    <row r="38300" spans="1:1" x14ac:dyDescent="0.2">
      <c r="A38300" s="4"/>
    </row>
    <row r="38301" spans="1:1" x14ac:dyDescent="0.2">
      <c r="A38301" s="4"/>
    </row>
    <row r="38302" spans="1:1" x14ac:dyDescent="0.2">
      <c r="A38302" s="4"/>
    </row>
    <row r="38303" spans="1:1" x14ac:dyDescent="0.2">
      <c r="A38303" s="4"/>
    </row>
    <row r="38304" spans="1:1" x14ac:dyDescent="0.2">
      <c r="A38304" s="4"/>
    </row>
    <row r="38305" spans="1:1" x14ac:dyDescent="0.2">
      <c r="A38305" s="4"/>
    </row>
    <row r="38306" spans="1:1" x14ac:dyDescent="0.2">
      <c r="A38306" s="4"/>
    </row>
    <row r="38307" spans="1:1" x14ac:dyDescent="0.2">
      <c r="A38307" s="4"/>
    </row>
    <row r="38308" spans="1:1" x14ac:dyDescent="0.2">
      <c r="A38308" s="4"/>
    </row>
    <row r="38309" spans="1:1" x14ac:dyDescent="0.2">
      <c r="A38309" s="4"/>
    </row>
    <row r="38310" spans="1:1" x14ac:dyDescent="0.2">
      <c r="A38310" s="4"/>
    </row>
    <row r="38311" spans="1:1" x14ac:dyDescent="0.2">
      <c r="A38311" s="4"/>
    </row>
    <row r="38312" spans="1:1" x14ac:dyDescent="0.2">
      <c r="A38312" s="4"/>
    </row>
    <row r="38313" spans="1:1" x14ac:dyDescent="0.2">
      <c r="A38313" s="4"/>
    </row>
    <row r="38314" spans="1:1" x14ac:dyDescent="0.2">
      <c r="A38314" s="4"/>
    </row>
    <row r="38315" spans="1:1" x14ac:dyDescent="0.2">
      <c r="A38315" s="4"/>
    </row>
    <row r="38316" spans="1:1" x14ac:dyDescent="0.2">
      <c r="A38316" s="4"/>
    </row>
    <row r="38317" spans="1:1" x14ac:dyDescent="0.2">
      <c r="A38317" s="4"/>
    </row>
    <row r="38318" spans="1:1" x14ac:dyDescent="0.2">
      <c r="A38318" s="4"/>
    </row>
    <row r="38319" spans="1:1" x14ac:dyDescent="0.2">
      <c r="A38319" s="4"/>
    </row>
    <row r="38320" spans="1:1" x14ac:dyDescent="0.2">
      <c r="A38320" s="4"/>
    </row>
    <row r="38321" spans="1:1" x14ac:dyDescent="0.2">
      <c r="A38321" s="4"/>
    </row>
    <row r="38322" spans="1:1" x14ac:dyDescent="0.2">
      <c r="A38322" s="4"/>
    </row>
    <row r="38323" spans="1:1" x14ac:dyDescent="0.2">
      <c r="A38323" s="4"/>
    </row>
    <row r="38324" spans="1:1" x14ac:dyDescent="0.2">
      <c r="A38324" s="4"/>
    </row>
    <row r="38325" spans="1:1" x14ac:dyDescent="0.2">
      <c r="A38325" s="4"/>
    </row>
    <row r="38326" spans="1:1" x14ac:dyDescent="0.2">
      <c r="A38326" s="4"/>
    </row>
    <row r="38327" spans="1:1" x14ac:dyDescent="0.2">
      <c r="A38327" s="4"/>
    </row>
    <row r="38328" spans="1:1" x14ac:dyDescent="0.2">
      <c r="A38328" s="4"/>
    </row>
    <row r="38329" spans="1:1" x14ac:dyDescent="0.2">
      <c r="A38329" s="4"/>
    </row>
    <row r="38330" spans="1:1" x14ac:dyDescent="0.2">
      <c r="A38330" s="4"/>
    </row>
    <row r="38331" spans="1:1" x14ac:dyDescent="0.2">
      <c r="A38331" s="4"/>
    </row>
    <row r="38332" spans="1:1" x14ac:dyDescent="0.2">
      <c r="A38332" s="4"/>
    </row>
    <row r="38333" spans="1:1" x14ac:dyDescent="0.2">
      <c r="A38333" s="4"/>
    </row>
    <row r="38334" spans="1:1" x14ac:dyDescent="0.2">
      <c r="A38334" s="4"/>
    </row>
    <row r="38335" spans="1:1" x14ac:dyDescent="0.2">
      <c r="A38335" s="4"/>
    </row>
    <row r="38336" spans="1:1" x14ac:dyDescent="0.2">
      <c r="A38336" s="4"/>
    </row>
    <row r="38337" spans="1:1" x14ac:dyDescent="0.2">
      <c r="A38337" s="4"/>
    </row>
    <row r="38338" spans="1:1" x14ac:dyDescent="0.2">
      <c r="A38338" s="4"/>
    </row>
    <row r="38339" spans="1:1" x14ac:dyDescent="0.2">
      <c r="A38339" s="4"/>
    </row>
    <row r="38340" spans="1:1" x14ac:dyDescent="0.2">
      <c r="A38340" s="4"/>
    </row>
    <row r="38341" spans="1:1" x14ac:dyDescent="0.2">
      <c r="A38341" s="4"/>
    </row>
    <row r="38342" spans="1:1" x14ac:dyDescent="0.2">
      <c r="A38342" s="4"/>
    </row>
    <row r="38343" spans="1:1" x14ac:dyDescent="0.2">
      <c r="A38343" s="4"/>
    </row>
    <row r="38344" spans="1:1" x14ac:dyDescent="0.2">
      <c r="A38344" s="4"/>
    </row>
    <row r="38345" spans="1:1" x14ac:dyDescent="0.2">
      <c r="A38345" s="4"/>
    </row>
    <row r="38346" spans="1:1" x14ac:dyDescent="0.2">
      <c r="A38346" s="4"/>
    </row>
    <row r="38347" spans="1:1" x14ac:dyDescent="0.2">
      <c r="A38347" s="4"/>
    </row>
    <row r="38348" spans="1:1" x14ac:dyDescent="0.2">
      <c r="A38348" s="4"/>
    </row>
    <row r="38349" spans="1:1" x14ac:dyDescent="0.2">
      <c r="A38349" s="4"/>
    </row>
    <row r="38350" spans="1:1" x14ac:dyDescent="0.2">
      <c r="A38350" s="4"/>
    </row>
    <row r="38351" spans="1:1" x14ac:dyDescent="0.2">
      <c r="A38351" s="4"/>
    </row>
    <row r="38352" spans="1:1" x14ac:dyDescent="0.2">
      <c r="A38352" s="4"/>
    </row>
    <row r="38353" spans="1:1" x14ac:dyDescent="0.2">
      <c r="A38353" s="4"/>
    </row>
    <row r="38354" spans="1:1" x14ac:dyDescent="0.2">
      <c r="A38354" s="4"/>
    </row>
    <row r="38355" spans="1:1" x14ac:dyDescent="0.2">
      <c r="A38355" s="4"/>
    </row>
    <row r="38356" spans="1:1" x14ac:dyDescent="0.2">
      <c r="A38356" s="4"/>
    </row>
    <row r="38357" spans="1:1" x14ac:dyDescent="0.2">
      <c r="A38357" s="4"/>
    </row>
    <row r="38358" spans="1:1" x14ac:dyDescent="0.2">
      <c r="A38358" s="4"/>
    </row>
    <row r="38359" spans="1:1" x14ac:dyDescent="0.2">
      <c r="A38359" s="4"/>
    </row>
    <row r="38360" spans="1:1" x14ac:dyDescent="0.2">
      <c r="A38360" s="4"/>
    </row>
    <row r="38361" spans="1:1" x14ac:dyDescent="0.2">
      <c r="A38361" s="4"/>
    </row>
    <row r="38362" spans="1:1" x14ac:dyDescent="0.2">
      <c r="A38362" s="4"/>
    </row>
    <row r="38363" spans="1:1" x14ac:dyDescent="0.2">
      <c r="A38363" s="4"/>
    </row>
    <row r="38364" spans="1:1" x14ac:dyDescent="0.2">
      <c r="A38364" s="4"/>
    </row>
    <row r="38365" spans="1:1" x14ac:dyDescent="0.2">
      <c r="A38365" s="4"/>
    </row>
    <row r="38366" spans="1:1" x14ac:dyDescent="0.2">
      <c r="A38366" s="4"/>
    </row>
    <row r="38367" spans="1:1" x14ac:dyDescent="0.2">
      <c r="A38367" s="4"/>
    </row>
    <row r="38368" spans="1:1" x14ac:dyDescent="0.2">
      <c r="A38368" s="4"/>
    </row>
    <row r="38369" spans="1:1" x14ac:dyDescent="0.2">
      <c r="A38369" s="4"/>
    </row>
    <row r="38370" spans="1:1" x14ac:dyDescent="0.2">
      <c r="A38370" s="4"/>
    </row>
    <row r="38371" spans="1:1" x14ac:dyDescent="0.2">
      <c r="A38371" s="4"/>
    </row>
    <row r="38372" spans="1:1" x14ac:dyDescent="0.2">
      <c r="A38372" s="4"/>
    </row>
    <row r="38373" spans="1:1" x14ac:dyDescent="0.2">
      <c r="A38373" s="4"/>
    </row>
    <row r="38374" spans="1:1" x14ac:dyDescent="0.2">
      <c r="A38374" s="4"/>
    </row>
    <row r="38375" spans="1:1" x14ac:dyDescent="0.2">
      <c r="A38375" s="4"/>
    </row>
    <row r="38376" spans="1:1" x14ac:dyDescent="0.2">
      <c r="A38376" s="4"/>
    </row>
    <row r="38377" spans="1:1" x14ac:dyDescent="0.2">
      <c r="A38377" s="4"/>
    </row>
    <row r="38378" spans="1:1" x14ac:dyDescent="0.2">
      <c r="A38378" s="4"/>
    </row>
    <row r="38379" spans="1:1" x14ac:dyDescent="0.2">
      <c r="A38379" s="4"/>
    </row>
    <row r="38380" spans="1:1" x14ac:dyDescent="0.2">
      <c r="A38380" s="4"/>
    </row>
    <row r="38381" spans="1:1" x14ac:dyDescent="0.2">
      <c r="A38381" s="4"/>
    </row>
    <row r="38382" spans="1:1" x14ac:dyDescent="0.2">
      <c r="A38382" s="4"/>
    </row>
    <row r="38383" spans="1:1" x14ac:dyDescent="0.2">
      <c r="A38383" s="4"/>
    </row>
    <row r="38384" spans="1:1" x14ac:dyDescent="0.2">
      <c r="A38384" s="4"/>
    </row>
    <row r="38385" spans="1:1" x14ac:dyDescent="0.2">
      <c r="A38385" s="4"/>
    </row>
    <row r="38386" spans="1:1" x14ac:dyDescent="0.2">
      <c r="A38386" s="4"/>
    </row>
    <row r="38387" spans="1:1" x14ac:dyDescent="0.2">
      <c r="A38387" s="4"/>
    </row>
    <row r="38388" spans="1:1" x14ac:dyDescent="0.2">
      <c r="A38388" s="4"/>
    </row>
    <row r="38389" spans="1:1" x14ac:dyDescent="0.2">
      <c r="A38389" s="4"/>
    </row>
    <row r="38390" spans="1:1" x14ac:dyDescent="0.2">
      <c r="A38390" s="4"/>
    </row>
    <row r="38391" spans="1:1" x14ac:dyDescent="0.2">
      <c r="A38391" s="4"/>
    </row>
    <row r="38392" spans="1:1" x14ac:dyDescent="0.2">
      <c r="A38392" s="4"/>
    </row>
    <row r="38393" spans="1:1" x14ac:dyDescent="0.2">
      <c r="A38393" s="4"/>
    </row>
    <row r="38394" spans="1:1" x14ac:dyDescent="0.2">
      <c r="A38394" s="4"/>
    </row>
    <row r="38395" spans="1:1" x14ac:dyDescent="0.2">
      <c r="A38395" s="4"/>
    </row>
    <row r="38396" spans="1:1" x14ac:dyDescent="0.2">
      <c r="A38396" s="4"/>
    </row>
    <row r="38397" spans="1:1" x14ac:dyDescent="0.2">
      <c r="A38397" s="4"/>
    </row>
    <row r="38398" spans="1:1" x14ac:dyDescent="0.2">
      <c r="A38398" s="4"/>
    </row>
    <row r="38399" spans="1:1" x14ac:dyDescent="0.2">
      <c r="A38399" s="4"/>
    </row>
    <row r="38400" spans="1:1" x14ac:dyDescent="0.2">
      <c r="A38400" s="4"/>
    </row>
    <row r="38401" spans="1:1" x14ac:dyDescent="0.2">
      <c r="A38401" s="4"/>
    </row>
    <row r="38402" spans="1:1" x14ac:dyDescent="0.2">
      <c r="A38402" s="4"/>
    </row>
    <row r="38403" spans="1:1" x14ac:dyDescent="0.2">
      <c r="A38403" s="4"/>
    </row>
    <row r="38404" spans="1:1" x14ac:dyDescent="0.2">
      <c r="A38404" s="4"/>
    </row>
    <row r="38405" spans="1:1" x14ac:dyDescent="0.2">
      <c r="A38405" s="4"/>
    </row>
    <row r="38406" spans="1:1" x14ac:dyDescent="0.2">
      <c r="A38406" s="4"/>
    </row>
    <row r="38407" spans="1:1" x14ac:dyDescent="0.2">
      <c r="A38407" s="4"/>
    </row>
    <row r="38408" spans="1:1" x14ac:dyDescent="0.2">
      <c r="A38408" s="4"/>
    </row>
    <row r="38409" spans="1:1" x14ac:dyDescent="0.2">
      <c r="A38409" s="4"/>
    </row>
    <row r="38410" spans="1:1" x14ac:dyDescent="0.2">
      <c r="A38410" s="4"/>
    </row>
    <row r="38411" spans="1:1" x14ac:dyDescent="0.2">
      <c r="A38411" s="4"/>
    </row>
    <row r="38412" spans="1:1" x14ac:dyDescent="0.2">
      <c r="A38412" s="4"/>
    </row>
    <row r="38413" spans="1:1" x14ac:dyDescent="0.2">
      <c r="A38413" s="4"/>
    </row>
    <row r="38414" spans="1:1" x14ac:dyDescent="0.2">
      <c r="A38414" s="4"/>
    </row>
    <row r="38415" spans="1:1" x14ac:dyDescent="0.2">
      <c r="A38415" s="4"/>
    </row>
    <row r="38416" spans="1:1" x14ac:dyDescent="0.2">
      <c r="A38416" s="4"/>
    </row>
    <row r="38417" spans="1:1" x14ac:dyDescent="0.2">
      <c r="A38417" s="4"/>
    </row>
    <row r="38418" spans="1:1" x14ac:dyDescent="0.2">
      <c r="A38418" s="4"/>
    </row>
    <row r="38419" spans="1:1" x14ac:dyDescent="0.2">
      <c r="A38419" s="4"/>
    </row>
    <row r="38420" spans="1:1" x14ac:dyDescent="0.2">
      <c r="A38420" s="4"/>
    </row>
    <row r="38421" spans="1:1" x14ac:dyDescent="0.2">
      <c r="A38421" s="4"/>
    </row>
    <row r="38422" spans="1:1" x14ac:dyDescent="0.2">
      <c r="A38422" s="4"/>
    </row>
    <row r="38423" spans="1:1" x14ac:dyDescent="0.2">
      <c r="A38423" s="4"/>
    </row>
    <row r="38424" spans="1:1" x14ac:dyDescent="0.2">
      <c r="A38424" s="4"/>
    </row>
    <row r="38425" spans="1:1" x14ac:dyDescent="0.2">
      <c r="A38425" s="4"/>
    </row>
    <row r="38426" spans="1:1" x14ac:dyDescent="0.2">
      <c r="A38426" s="4"/>
    </row>
    <row r="38427" spans="1:1" x14ac:dyDescent="0.2">
      <c r="A38427" s="4"/>
    </row>
    <row r="38428" spans="1:1" x14ac:dyDescent="0.2">
      <c r="A38428" s="4"/>
    </row>
    <row r="38429" spans="1:1" x14ac:dyDescent="0.2">
      <c r="A38429" s="4"/>
    </row>
    <row r="38430" spans="1:1" x14ac:dyDescent="0.2">
      <c r="A38430" s="4"/>
    </row>
    <row r="38431" spans="1:1" x14ac:dyDescent="0.2">
      <c r="A38431" s="4"/>
    </row>
    <row r="38432" spans="1:1" x14ac:dyDescent="0.2">
      <c r="A38432" s="4"/>
    </row>
    <row r="38433" spans="1:1" x14ac:dyDescent="0.2">
      <c r="A38433" s="4"/>
    </row>
    <row r="38434" spans="1:1" x14ac:dyDescent="0.2">
      <c r="A38434" s="4"/>
    </row>
    <row r="38435" spans="1:1" x14ac:dyDescent="0.2">
      <c r="A38435" s="4"/>
    </row>
    <row r="38436" spans="1:1" x14ac:dyDescent="0.2">
      <c r="A38436" s="4"/>
    </row>
    <row r="38437" spans="1:1" x14ac:dyDescent="0.2">
      <c r="A38437" s="4"/>
    </row>
    <row r="38438" spans="1:1" x14ac:dyDescent="0.2">
      <c r="A38438" s="4"/>
    </row>
    <row r="38439" spans="1:1" x14ac:dyDescent="0.2">
      <c r="A38439" s="4"/>
    </row>
    <row r="38440" spans="1:1" x14ac:dyDescent="0.2">
      <c r="A38440" s="4"/>
    </row>
    <row r="38441" spans="1:1" x14ac:dyDescent="0.2">
      <c r="A38441" s="4"/>
    </row>
    <row r="38442" spans="1:1" x14ac:dyDescent="0.2">
      <c r="A38442" s="4"/>
    </row>
    <row r="38443" spans="1:1" x14ac:dyDescent="0.2">
      <c r="A38443" s="4"/>
    </row>
    <row r="38444" spans="1:1" x14ac:dyDescent="0.2">
      <c r="A38444" s="4"/>
    </row>
    <row r="38445" spans="1:1" x14ac:dyDescent="0.2">
      <c r="A38445" s="4"/>
    </row>
    <row r="38446" spans="1:1" x14ac:dyDescent="0.2">
      <c r="A38446" s="4"/>
    </row>
    <row r="38447" spans="1:1" x14ac:dyDescent="0.2">
      <c r="A38447" s="4"/>
    </row>
    <row r="38448" spans="1:1" x14ac:dyDescent="0.2">
      <c r="A38448" s="4"/>
    </row>
    <row r="38449" spans="1:1" x14ac:dyDescent="0.2">
      <c r="A38449" s="4"/>
    </row>
    <row r="38450" spans="1:1" x14ac:dyDescent="0.2">
      <c r="A38450" s="4"/>
    </row>
    <row r="38451" spans="1:1" x14ac:dyDescent="0.2">
      <c r="A38451" s="4"/>
    </row>
    <row r="38452" spans="1:1" x14ac:dyDescent="0.2">
      <c r="A38452" s="4"/>
    </row>
    <row r="38453" spans="1:1" x14ac:dyDescent="0.2">
      <c r="A38453" s="4"/>
    </row>
    <row r="38454" spans="1:1" x14ac:dyDescent="0.2">
      <c r="A38454" s="4"/>
    </row>
    <row r="38455" spans="1:1" x14ac:dyDescent="0.2">
      <c r="A38455" s="4"/>
    </row>
    <row r="38456" spans="1:1" x14ac:dyDescent="0.2">
      <c r="A38456" s="4"/>
    </row>
    <row r="38457" spans="1:1" x14ac:dyDescent="0.2">
      <c r="A38457" s="4"/>
    </row>
    <row r="38458" spans="1:1" x14ac:dyDescent="0.2">
      <c r="A38458" s="4"/>
    </row>
    <row r="38459" spans="1:1" x14ac:dyDescent="0.2">
      <c r="A38459" s="4"/>
    </row>
    <row r="38460" spans="1:1" x14ac:dyDescent="0.2">
      <c r="A38460" s="4"/>
    </row>
    <row r="38461" spans="1:1" x14ac:dyDescent="0.2">
      <c r="A38461" s="4"/>
    </row>
    <row r="38462" spans="1:1" x14ac:dyDescent="0.2">
      <c r="A38462" s="4"/>
    </row>
    <row r="38463" spans="1:1" x14ac:dyDescent="0.2">
      <c r="A38463" s="4"/>
    </row>
    <row r="38464" spans="1:1" x14ac:dyDescent="0.2">
      <c r="A38464" s="4"/>
    </row>
    <row r="38465" spans="1:1" x14ac:dyDescent="0.2">
      <c r="A38465" s="4"/>
    </row>
    <row r="38466" spans="1:1" x14ac:dyDescent="0.2">
      <c r="A38466" s="4"/>
    </row>
    <row r="38467" spans="1:1" x14ac:dyDescent="0.2">
      <c r="A38467" s="4"/>
    </row>
    <row r="38468" spans="1:1" x14ac:dyDescent="0.2">
      <c r="A38468" s="4"/>
    </row>
    <row r="38469" spans="1:1" x14ac:dyDescent="0.2">
      <c r="A38469" s="4"/>
    </row>
    <row r="38470" spans="1:1" x14ac:dyDescent="0.2">
      <c r="A38470" s="4"/>
    </row>
    <row r="38471" spans="1:1" x14ac:dyDescent="0.2">
      <c r="A38471" s="4"/>
    </row>
    <row r="38472" spans="1:1" x14ac:dyDescent="0.2">
      <c r="A38472" s="4"/>
    </row>
    <row r="38473" spans="1:1" x14ac:dyDescent="0.2">
      <c r="A38473" s="4"/>
    </row>
    <row r="38474" spans="1:1" x14ac:dyDescent="0.2">
      <c r="A38474" s="4"/>
    </row>
    <row r="38475" spans="1:1" x14ac:dyDescent="0.2">
      <c r="A38475" s="4"/>
    </row>
    <row r="38476" spans="1:1" x14ac:dyDescent="0.2">
      <c r="A38476" s="4"/>
    </row>
    <row r="38477" spans="1:1" x14ac:dyDescent="0.2">
      <c r="A38477" s="4"/>
    </row>
    <row r="38478" spans="1:1" x14ac:dyDescent="0.2">
      <c r="A38478" s="4"/>
    </row>
    <row r="38479" spans="1:1" x14ac:dyDescent="0.2">
      <c r="A38479" s="4"/>
    </row>
    <row r="38480" spans="1:1" x14ac:dyDescent="0.2">
      <c r="A38480" s="4"/>
    </row>
    <row r="38481" spans="1:1" x14ac:dyDescent="0.2">
      <c r="A38481" s="4"/>
    </row>
    <row r="38482" spans="1:1" x14ac:dyDescent="0.2">
      <c r="A38482" s="4"/>
    </row>
    <row r="38483" spans="1:1" x14ac:dyDescent="0.2">
      <c r="A38483" s="4"/>
    </row>
    <row r="38484" spans="1:1" x14ac:dyDescent="0.2">
      <c r="A38484" s="4"/>
    </row>
    <row r="38485" spans="1:1" x14ac:dyDescent="0.2">
      <c r="A38485" s="4"/>
    </row>
    <row r="38486" spans="1:1" x14ac:dyDescent="0.2">
      <c r="A38486" s="4"/>
    </row>
    <row r="38487" spans="1:1" x14ac:dyDescent="0.2">
      <c r="A38487" s="4"/>
    </row>
    <row r="38488" spans="1:1" x14ac:dyDescent="0.2">
      <c r="A38488" s="4"/>
    </row>
    <row r="38489" spans="1:1" x14ac:dyDescent="0.2">
      <c r="A38489" s="4"/>
    </row>
    <row r="38490" spans="1:1" x14ac:dyDescent="0.2">
      <c r="A38490" s="4"/>
    </row>
    <row r="38491" spans="1:1" x14ac:dyDescent="0.2">
      <c r="A38491" s="4"/>
    </row>
    <row r="38492" spans="1:1" x14ac:dyDescent="0.2">
      <c r="A38492" s="4"/>
    </row>
    <row r="38493" spans="1:1" x14ac:dyDescent="0.2">
      <c r="A38493" s="4"/>
    </row>
    <row r="38494" spans="1:1" x14ac:dyDescent="0.2">
      <c r="A38494" s="4"/>
    </row>
    <row r="38495" spans="1:1" x14ac:dyDescent="0.2">
      <c r="A38495" s="4"/>
    </row>
    <row r="38496" spans="1:1" x14ac:dyDescent="0.2">
      <c r="A38496" s="4"/>
    </row>
    <row r="38497" spans="1:1" x14ac:dyDescent="0.2">
      <c r="A38497" s="4"/>
    </row>
    <row r="38498" spans="1:1" x14ac:dyDescent="0.2">
      <c r="A38498" s="4"/>
    </row>
    <row r="38499" spans="1:1" x14ac:dyDescent="0.2">
      <c r="A38499" s="4"/>
    </row>
    <row r="38500" spans="1:1" x14ac:dyDescent="0.2">
      <c r="A38500" s="4"/>
    </row>
    <row r="38501" spans="1:1" x14ac:dyDescent="0.2">
      <c r="A38501" s="4"/>
    </row>
    <row r="38502" spans="1:1" x14ac:dyDescent="0.2">
      <c r="A38502" s="4"/>
    </row>
    <row r="38503" spans="1:1" x14ac:dyDescent="0.2">
      <c r="A38503" s="4"/>
    </row>
    <row r="38504" spans="1:1" x14ac:dyDescent="0.2">
      <c r="A38504" s="4"/>
    </row>
    <row r="38505" spans="1:1" x14ac:dyDescent="0.2">
      <c r="A38505" s="4"/>
    </row>
    <row r="38506" spans="1:1" x14ac:dyDescent="0.2">
      <c r="A38506" s="4"/>
    </row>
    <row r="38507" spans="1:1" x14ac:dyDescent="0.2">
      <c r="A38507" s="4"/>
    </row>
    <row r="38508" spans="1:1" x14ac:dyDescent="0.2">
      <c r="A38508" s="4"/>
    </row>
    <row r="38509" spans="1:1" x14ac:dyDescent="0.2">
      <c r="A38509" s="4"/>
    </row>
    <row r="38510" spans="1:1" x14ac:dyDescent="0.2">
      <c r="A38510" s="4"/>
    </row>
    <row r="38511" spans="1:1" x14ac:dyDescent="0.2">
      <c r="A38511" s="4"/>
    </row>
    <row r="38512" spans="1:1" x14ac:dyDescent="0.2">
      <c r="A38512" s="4"/>
    </row>
    <row r="38513" spans="1:1" x14ac:dyDescent="0.2">
      <c r="A38513" s="4"/>
    </row>
    <row r="38514" spans="1:1" x14ac:dyDescent="0.2">
      <c r="A38514" s="4"/>
    </row>
    <row r="38515" spans="1:1" x14ac:dyDescent="0.2">
      <c r="A38515" s="4"/>
    </row>
    <row r="38516" spans="1:1" x14ac:dyDescent="0.2">
      <c r="A38516" s="4"/>
    </row>
    <row r="38517" spans="1:1" x14ac:dyDescent="0.2">
      <c r="A38517" s="4"/>
    </row>
    <row r="38518" spans="1:1" x14ac:dyDescent="0.2">
      <c r="A38518" s="4"/>
    </row>
    <row r="38519" spans="1:1" x14ac:dyDescent="0.2">
      <c r="A38519" s="4"/>
    </row>
    <row r="38520" spans="1:1" x14ac:dyDescent="0.2">
      <c r="A38520" s="4"/>
    </row>
    <row r="38521" spans="1:1" x14ac:dyDescent="0.2">
      <c r="A38521" s="4"/>
    </row>
    <row r="38522" spans="1:1" x14ac:dyDescent="0.2">
      <c r="A38522" s="4"/>
    </row>
    <row r="38523" spans="1:1" x14ac:dyDescent="0.2">
      <c r="A38523" s="4"/>
    </row>
    <row r="38524" spans="1:1" x14ac:dyDescent="0.2">
      <c r="A38524" s="4"/>
    </row>
    <row r="38525" spans="1:1" x14ac:dyDescent="0.2">
      <c r="A38525" s="4"/>
    </row>
    <row r="38526" spans="1:1" x14ac:dyDescent="0.2">
      <c r="A38526" s="4"/>
    </row>
    <row r="38527" spans="1:1" x14ac:dyDescent="0.2">
      <c r="A38527" s="4"/>
    </row>
    <row r="38528" spans="1:1" x14ac:dyDescent="0.2">
      <c r="A38528" s="4"/>
    </row>
    <row r="38529" spans="1:1" x14ac:dyDescent="0.2">
      <c r="A38529" s="4"/>
    </row>
    <row r="38530" spans="1:1" x14ac:dyDescent="0.2">
      <c r="A38530" s="4"/>
    </row>
    <row r="38531" spans="1:1" x14ac:dyDescent="0.2">
      <c r="A38531" s="4"/>
    </row>
    <row r="38532" spans="1:1" x14ac:dyDescent="0.2">
      <c r="A38532" s="4"/>
    </row>
    <row r="38533" spans="1:1" x14ac:dyDescent="0.2">
      <c r="A38533" s="4"/>
    </row>
    <row r="38534" spans="1:1" x14ac:dyDescent="0.2">
      <c r="A38534" s="4"/>
    </row>
    <row r="38535" spans="1:1" x14ac:dyDescent="0.2">
      <c r="A38535" s="4"/>
    </row>
    <row r="38536" spans="1:1" x14ac:dyDescent="0.2">
      <c r="A38536" s="4"/>
    </row>
    <row r="38537" spans="1:1" x14ac:dyDescent="0.2">
      <c r="A38537" s="4"/>
    </row>
    <row r="38538" spans="1:1" x14ac:dyDescent="0.2">
      <c r="A38538" s="4"/>
    </row>
    <row r="38539" spans="1:1" x14ac:dyDescent="0.2">
      <c r="A38539" s="4"/>
    </row>
    <row r="38540" spans="1:1" x14ac:dyDescent="0.2">
      <c r="A38540" s="4"/>
    </row>
    <row r="38541" spans="1:1" x14ac:dyDescent="0.2">
      <c r="A38541" s="4"/>
    </row>
    <row r="38542" spans="1:1" x14ac:dyDescent="0.2">
      <c r="A38542" s="4"/>
    </row>
    <row r="38543" spans="1:1" x14ac:dyDescent="0.2">
      <c r="A38543" s="4"/>
    </row>
    <row r="38544" spans="1:1" x14ac:dyDescent="0.2">
      <c r="A38544" s="4"/>
    </row>
    <row r="38545" spans="1:1" x14ac:dyDescent="0.2">
      <c r="A38545" s="4"/>
    </row>
    <row r="38546" spans="1:1" x14ac:dyDescent="0.2">
      <c r="A38546" s="4"/>
    </row>
    <row r="38547" spans="1:1" x14ac:dyDescent="0.2">
      <c r="A38547" s="4"/>
    </row>
    <row r="38548" spans="1:1" x14ac:dyDescent="0.2">
      <c r="A38548" s="4"/>
    </row>
    <row r="38549" spans="1:1" x14ac:dyDescent="0.2">
      <c r="A38549" s="4"/>
    </row>
    <row r="38550" spans="1:1" x14ac:dyDescent="0.2">
      <c r="A38550" s="4"/>
    </row>
    <row r="38551" spans="1:1" x14ac:dyDescent="0.2">
      <c r="A38551" s="4"/>
    </row>
    <row r="38552" spans="1:1" x14ac:dyDescent="0.2">
      <c r="A38552" s="4"/>
    </row>
    <row r="38553" spans="1:1" x14ac:dyDescent="0.2">
      <c r="A38553" s="4"/>
    </row>
    <row r="38554" spans="1:1" x14ac:dyDescent="0.2">
      <c r="A38554" s="4"/>
    </row>
    <row r="38555" spans="1:1" x14ac:dyDescent="0.2">
      <c r="A38555" s="4"/>
    </row>
    <row r="38556" spans="1:1" x14ac:dyDescent="0.2">
      <c r="A38556" s="4"/>
    </row>
    <row r="38557" spans="1:1" x14ac:dyDescent="0.2">
      <c r="A38557" s="4"/>
    </row>
    <row r="38558" spans="1:1" x14ac:dyDescent="0.2">
      <c r="A38558" s="4"/>
    </row>
    <row r="38559" spans="1:1" x14ac:dyDescent="0.2">
      <c r="A38559" s="4"/>
    </row>
    <row r="38560" spans="1:1" x14ac:dyDescent="0.2">
      <c r="A38560" s="4"/>
    </row>
    <row r="38561" spans="1:1" x14ac:dyDescent="0.2">
      <c r="A38561" s="4"/>
    </row>
    <row r="38562" spans="1:1" x14ac:dyDescent="0.2">
      <c r="A38562" s="4"/>
    </row>
    <row r="38563" spans="1:1" x14ac:dyDescent="0.2">
      <c r="A38563" s="4"/>
    </row>
    <row r="38564" spans="1:1" x14ac:dyDescent="0.2">
      <c r="A38564" s="4"/>
    </row>
    <row r="38565" spans="1:1" x14ac:dyDescent="0.2">
      <c r="A38565" s="4"/>
    </row>
    <row r="38566" spans="1:1" x14ac:dyDescent="0.2">
      <c r="A38566" s="4"/>
    </row>
    <row r="38567" spans="1:1" x14ac:dyDescent="0.2">
      <c r="A38567" s="4"/>
    </row>
    <row r="38568" spans="1:1" x14ac:dyDescent="0.2">
      <c r="A38568" s="4"/>
    </row>
    <row r="38569" spans="1:1" x14ac:dyDescent="0.2">
      <c r="A38569" s="4"/>
    </row>
    <row r="38570" spans="1:1" x14ac:dyDescent="0.2">
      <c r="A38570" s="4"/>
    </row>
    <row r="38571" spans="1:1" x14ac:dyDescent="0.2">
      <c r="A38571" s="4"/>
    </row>
    <row r="38572" spans="1:1" x14ac:dyDescent="0.2">
      <c r="A38572" s="4"/>
    </row>
    <row r="38573" spans="1:1" x14ac:dyDescent="0.2">
      <c r="A38573" s="4"/>
    </row>
    <row r="38574" spans="1:1" x14ac:dyDescent="0.2">
      <c r="A38574" s="4"/>
    </row>
    <row r="38575" spans="1:1" x14ac:dyDescent="0.2">
      <c r="A38575" s="4"/>
    </row>
    <row r="38576" spans="1:1" x14ac:dyDescent="0.2">
      <c r="A38576" s="4"/>
    </row>
    <row r="38577" spans="1:1" x14ac:dyDescent="0.2">
      <c r="A38577" s="4"/>
    </row>
    <row r="38578" spans="1:1" x14ac:dyDescent="0.2">
      <c r="A38578" s="4"/>
    </row>
    <row r="38579" spans="1:1" x14ac:dyDescent="0.2">
      <c r="A38579" s="4"/>
    </row>
    <row r="38580" spans="1:1" x14ac:dyDescent="0.2">
      <c r="A38580" s="4"/>
    </row>
    <row r="38581" spans="1:1" x14ac:dyDescent="0.2">
      <c r="A38581" s="4"/>
    </row>
    <row r="38582" spans="1:1" x14ac:dyDescent="0.2">
      <c r="A38582" s="4"/>
    </row>
    <row r="38583" spans="1:1" x14ac:dyDescent="0.2">
      <c r="A38583" s="4"/>
    </row>
    <row r="38584" spans="1:1" x14ac:dyDescent="0.2">
      <c r="A38584" s="4"/>
    </row>
    <row r="38585" spans="1:1" x14ac:dyDescent="0.2">
      <c r="A38585" s="4"/>
    </row>
    <row r="38586" spans="1:1" x14ac:dyDescent="0.2">
      <c r="A38586" s="4"/>
    </row>
    <row r="38587" spans="1:1" x14ac:dyDescent="0.2">
      <c r="A38587" s="4"/>
    </row>
    <row r="38588" spans="1:1" x14ac:dyDescent="0.2">
      <c r="A38588" s="4"/>
    </row>
    <row r="38589" spans="1:1" x14ac:dyDescent="0.2">
      <c r="A38589" s="4"/>
    </row>
    <row r="38590" spans="1:1" x14ac:dyDescent="0.2">
      <c r="A38590" s="4"/>
    </row>
    <row r="38591" spans="1:1" x14ac:dyDescent="0.2">
      <c r="A38591" s="4"/>
    </row>
    <row r="38592" spans="1:1" x14ac:dyDescent="0.2">
      <c r="A38592" s="4"/>
    </row>
    <row r="38593" spans="1:1" x14ac:dyDescent="0.2">
      <c r="A38593" s="4"/>
    </row>
    <row r="38594" spans="1:1" x14ac:dyDescent="0.2">
      <c r="A38594" s="4"/>
    </row>
    <row r="38595" spans="1:1" x14ac:dyDescent="0.2">
      <c r="A38595" s="4"/>
    </row>
    <row r="38596" spans="1:1" x14ac:dyDescent="0.2">
      <c r="A38596" s="4"/>
    </row>
    <row r="38597" spans="1:1" x14ac:dyDescent="0.2">
      <c r="A38597" s="4"/>
    </row>
    <row r="38598" spans="1:1" x14ac:dyDescent="0.2">
      <c r="A38598" s="4"/>
    </row>
    <row r="38599" spans="1:1" x14ac:dyDescent="0.2">
      <c r="A38599" s="4"/>
    </row>
    <row r="38600" spans="1:1" x14ac:dyDescent="0.2">
      <c r="A38600" s="4"/>
    </row>
    <row r="38601" spans="1:1" x14ac:dyDescent="0.2">
      <c r="A38601" s="4"/>
    </row>
    <row r="38602" spans="1:1" x14ac:dyDescent="0.2">
      <c r="A38602" s="4"/>
    </row>
    <row r="38603" spans="1:1" x14ac:dyDescent="0.2">
      <c r="A38603" s="4"/>
    </row>
    <row r="38604" spans="1:1" x14ac:dyDescent="0.2">
      <c r="A38604" s="4"/>
    </row>
    <row r="38605" spans="1:1" x14ac:dyDescent="0.2">
      <c r="A38605" s="4"/>
    </row>
    <row r="38606" spans="1:1" x14ac:dyDescent="0.2">
      <c r="A38606" s="4"/>
    </row>
    <row r="38607" spans="1:1" x14ac:dyDescent="0.2">
      <c r="A38607" s="4"/>
    </row>
    <row r="38608" spans="1:1" x14ac:dyDescent="0.2">
      <c r="A38608" s="4"/>
    </row>
    <row r="38609" spans="1:1" x14ac:dyDescent="0.2">
      <c r="A38609" s="4"/>
    </row>
    <row r="38610" spans="1:1" x14ac:dyDescent="0.2">
      <c r="A38610" s="4"/>
    </row>
    <row r="38611" spans="1:1" x14ac:dyDescent="0.2">
      <c r="A38611" s="4"/>
    </row>
    <row r="38612" spans="1:1" x14ac:dyDescent="0.2">
      <c r="A38612" s="4"/>
    </row>
    <row r="38613" spans="1:1" x14ac:dyDescent="0.2">
      <c r="A38613" s="4"/>
    </row>
    <row r="38614" spans="1:1" x14ac:dyDescent="0.2">
      <c r="A38614" s="4"/>
    </row>
    <row r="38615" spans="1:1" x14ac:dyDescent="0.2">
      <c r="A38615" s="4"/>
    </row>
    <row r="38616" spans="1:1" x14ac:dyDescent="0.2">
      <c r="A38616" s="4"/>
    </row>
    <row r="38617" spans="1:1" x14ac:dyDescent="0.2">
      <c r="A38617" s="4"/>
    </row>
    <row r="38618" spans="1:1" x14ac:dyDescent="0.2">
      <c r="A38618" s="4"/>
    </row>
    <row r="38619" spans="1:1" x14ac:dyDescent="0.2">
      <c r="A38619" s="4"/>
    </row>
    <row r="38620" spans="1:1" x14ac:dyDescent="0.2">
      <c r="A38620" s="4"/>
    </row>
    <row r="38621" spans="1:1" x14ac:dyDescent="0.2">
      <c r="A38621" s="4"/>
    </row>
    <row r="38622" spans="1:1" x14ac:dyDescent="0.2">
      <c r="A38622" s="4"/>
    </row>
    <row r="38623" spans="1:1" x14ac:dyDescent="0.2">
      <c r="A38623" s="4"/>
    </row>
    <row r="38624" spans="1:1" x14ac:dyDescent="0.2">
      <c r="A38624" s="4"/>
    </row>
    <row r="38625" spans="1:1" x14ac:dyDescent="0.2">
      <c r="A38625" s="4"/>
    </row>
    <row r="38626" spans="1:1" x14ac:dyDescent="0.2">
      <c r="A38626" s="4"/>
    </row>
    <row r="38627" spans="1:1" x14ac:dyDescent="0.2">
      <c r="A38627" s="4"/>
    </row>
    <row r="38628" spans="1:1" x14ac:dyDescent="0.2">
      <c r="A38628" s="4"/>
    </row>
    <row r="38629" spans="1:1" x14ac:dyDescent="0.2">
      <c r="A38629" s="4"/>
    </row>
    <row r="38630" spans="1:1" x14ac:dyDescent="0.2">
      <c r="A38630" s="4"/>
    </row>
    <row r="38631" spans="1:1" x14ac:dyDescent="0.2">
      <c r="A38631" s="4"/>
    </row>
    <row r="38632" spans="1:1" x14ac:dyDescent="0.2">
      <c r="A38632" s="4"/>
    </row>
    <row r="38633" spans="1:1" x14ac:dyDescent="0.2">
      <c r="A38633" s="4"/>
    </row>
    <row r="38634" spans="1:1" x14ac:dyDescent="0.2">
      <c r="A38634" s="4"/>
    </row>
    <row r="38635" spans="1:1" x14ac:dyDescent="0.2">
      <c r="A38635" s="4"/>
    </row>
    <row r="38636" spans="1:1" x14ac:dyDescent="0.2">
      <c r="A38636" s="4"/>
    </row>
    <row r="38637" spans="1:1" x14ac:dyDescent="0.2">
      <c r="A38637" s="4"/>
    </row>
    <row r="38638" spans="1:1" x14ac:dyDescent="0.2">
      <c r="A38638" s="4"/>
    </row>
    <row r="38639" spans="1:1" x14ac:dyDescent="0.2">
      <c r="A38639" s="4"/>
    </row>
    <row r="38640" spans="1:1" x14ac:dyDescent="0.2">
      <c r="A38640" s="4"/>
    </row>
    <row r="38641" spans="1:1" x14ac:dyDescent="0.2">
      <c r="A38641" s="4"/>
    </row>
    <row r="38642" spans="1:1" x14ac:dyDescent="0.2">
      <c r="A38642" s="4"/>
    </row>
    <row r="38643" spans="1:1" x14ac:dyDescent="0.2">
      <c r="A38643" s="4"/>
    </row>
    <row r="38644" spans="1:1" x14ac:dyDescent="0.2">
      <c r="A38644" s="4"/>
    </row>
    <row r="38645" spans="1:1" x14ac:dyDescent="0.2">
      <c r="A38645" s="4"/>
    </row>
    <row r="38646" spans="1:1" x14ac:dyDescent="0.2">
      <c r="A38646" s="4"/>
    </row>
    <row r="38647" spans="1:1" x14ac:dyDescent="0.2">
      <c r="A38647" s="4"/>
    </row>
    <row r="38648" spans="1:1" x14ac:dyDescent="0.2">
      <c r="A38648" s="4"/>
    </row>
    <row r="38649" spans="1:1" x14ac:dyDescent="0.2">
      <c r="A38649" s="4"/>
    </row>
    <row r="38650" spans="1:1" x14ac:dyDescent="0.2">
      <c r="A38650" s="4"/>
    </row>
    <row r="38651" spans="1:1" x14ac:dyDescent="0.2">
      <c r="A38651" s="4"/>
    </row>
    <row r="38652" spans="1:1" x14ac:dyDescent="0.2">
      <c r="A38652" s="4"/>
    </row>
    <row r="38653" spans="1:1" x14ac:dyDescent="0.2">
      <c r="A38653" s="4"/>
    </row>
    <row r="38654" spans="1:1" x14ac:dyDescent="0.2">
      <c r="A38654" s="4"/>
    </row>
    <row r="38655" spans="1:1" x14ac:dyDescent="0.2">
      <c r="A38655" s="4"/>
    </row>
    <row r="38656" spans="1:1" x14ac:dyDescent="0.2">
      <c r="A38656" s="4"/>
    </row>
    <row r="38657" spans="1:1" x14ac:dyDescent="0.2">
      <c r="A38657" s="4"/>
    </row>
    <row r="38658" spans="1:1" x14ac:dyDescent="0.2">
      <c r="A38658" s="4"/>
    </row>
    <row r="38659" spans="1:1" x14ac:dyDescent="0.2">
      <c r="A38659" s="4"/>
    </row>
    <row r="38660" spans="1:1" x14ac:dyDescent="0.2">
      <c r="A38660" s="4"/>
    </row>
    <row r="38661" spans="1:1" x14ac:dyDescent="0.2">
      <c r="A38661" s="4"/>
    </row>
    <row r="38662" spans="1:1" x14ac:dyDescent="0.2">
      <c r="A38662" s="4"/>
    </row>
    <row r="38663" spans="1:1" x14ac:dyDescent="0.2">
      <c r="A38663" s="4"/>
    </row>
    <row r="38664" spans="1:1" x14ac:dyDescent="0.2">
      <c r="A38664" s="4"/>
    </row>
    <row r="38665" spans="1:1" x14ac:dyDescent="0.2">
      <c r="A38665" s="4"/>
    </row>
    <row r="38666" spans="1:1" x14ac:dyDescent="0.2">
      <c r="A38666" s="4"/>
    </row>
    <row r="38667" spans="1:1" x14ac:dyDescent="0.2">
      <c r="A38667" s="4"/>
    </row>
    <row r="38668" spans="1:1" x14ac:dyDescent="0.2">
      <c r="A38668" s="4"/>
    </row>
    <row r="38669" spans="1:1" x14ac:dyDescent="0.2">
      <c r="A38669" s="4"/>
    </row>
    <row r="38670" spans="1:1" x14ac:dyDescent="0.2">
      <c r="A38670" s="4"/>
    </row>
    <row r="38671" spans="1:1" x14ac:dyDescent="0.2">
      <c r="A38671" s="4"/>
    </row>
    <row r="38672" spans="1:1" x14ac:dyDescent="0.2">
      <c r="A38672" s="4"/>
    </row>
    <row r="38673" spans="1:1" x14ac:dyDescent="0.2">
      <c r="A38673" s="4"/>
    </row>
    <row r="38674" spans="1:1" x14ac:dyDescent="0.2">
      <c r="A38674" s="4"/>
    </row>
    <row r="38675" spans="1:1" x14ac:dyDescent="0.2">
      <c r="A38675" s="4"/>
    </row>
    <row r="38676" spans="1:1" x14ac:dyDescent="0.2">
      <c r="A38676" s="4"/>
    </row>
    <row r="38677" spans="1:1" x14ac:dyDescent="0.2">
      <c r="A38677" s="4"/>
    </row>
    <row r="38678" spans="1:1" x14ac:dyDescent="0.2">
      <c r="A38678" s="4"/>
    </row>
    <row r="38679" spans="1:1" x14ac:dyDescent="0.2">
      <c r="A38679" s="4"/>
    </row>
    <row r="38680" spans="1:1" x14ac:dyDescent="0.2">
      <c r="A38680" s="4"/>
    </row>
    <row r="38681" spans="1:1" x14ac:dyDescent="0.2">
      <c r="A38681" s="4"/>
    </row>
    <row r="38682" spans="1:1" x14ac:dyDescent="0.2">
      <c r="A38682" s="4"/>
    </row>
    <row r="38683" spans="1:1" x14ac:dyDescent="0.2">
      <c r="A38683" s="4"/>
    </row>
    <row r="38684" spans="1:1" x14ac:dyDescent="0.2">
      <c r="A38684" s="4"/>
    </row>
    <row r="38685" spans="1:1" x14ac:dyDescent="0.2">
      <c r="A38685" s="4"/>
    </row>
    <row r="38686" spans="1:1" x14ac:dyDescent="0.2">
      <c r="A38686" s="4"/>
    </row>
    <row r="38687" spans="1:1" x14ac:dyDescent="0.2">
      <c r="A38687" s="4"/>
    </row>
    <row r="38688" spans="1:1" x14ac:dyDescent="0.2">
      <c r="A38688" s="4"/>
    </row>
    <row r="38689" spans="1:1" x14ac:dyDescent="0.2">
      <c r="A38689" s="4"/>
    </row>
    <row r="38690" spans="1:1" x14ac:dyDescent="0.2">
      <c r="A38690" s="4"/>
    </row>
    <row r="38691" spans="1:1" x14ac:dyDescent="0.2">
      <c r="A38691" s="4"/>
    </row>
    <row r="38692" spans="1:1" x14ac:dyDescent="0.2">
      <c r="A38692" s="4"/>
    </row>
    <row r="38693" spans="1:1" x14ac:dyDescent="0.2">
      <c r="A38693" s="4"/>
    </row>
    <row r="38694" spans="1:1" x14ac:dyDescent="0.2">
      <c r="A38694" s="4"/>
    </row>
    <row r="38695" spans="1:1" x14ac:dyDescent="0.2">
      <c r="A38695" s="4"/>
    </row>
    <row r="38696" spans="1:1" x14ac:dyDescent="0.2">
      <c r="A38696" s="4"/>
    </row>
    <row r="38697" spans="1:1" x14ac:dyDescent="0.2">
      <c r="A38697" s="4"/>
    </row>
    <row r="38698" spans="1:1" x14ac:dyDescent="0.2">
      <c r="A38698" s="4"/>
    </row>
    <row r="38699" spans="1:1" x14ac:dyDescent="0.2">
      <c r="A38699" s="4"/>
    </row>
    <row r="38700" spans="1:1" x14ac:dyDescent="0.2">
      <c r="A38700" s="4"/>
    </row>
    <row r="38701" spans="1:1" x14ac:dyDescent="0.2">
      <c r="A38701" s="4"/>
    </row>
    <row r="38702" spans="1:1" x14ac:dyDescent="0.2">
      <c r="A38702" s="4"/>
    </row>
    <row r="38703" spans="1:1" x14ac:dyDescent="0.2">
      <c r="A38703" s="4"/>
    </row>
    <row r="38704" spans="1:1" x14ac:dyDescent="0.2">
      <c r="A38704" s="4"/>
    </row>
    <row r="38705" spans="1:1" x14ac:dyDescent="0.2">
      <c r="A38705" s="4"/>
    </row>
    <row r="38706" spans="1:1" x14ac:dyDescent="0.2">
      <c r="A38706" s="4"/>
    </row>
    <row r="38707" spans="1:1" x14ac:dyDescent="0.2">
      <c r="A38707" s="4"/>
    </row>
    <row r="38708" spans="1:1" x14ac:dyDescent="0.2">
      <c r="A38708" s="4"/>
    </row>
    <row r="38709" spans="1:1" x14ac:dyDescent="0.2">
      <c r="A38709" s="4"/>
    </row>
    <row r="38710" spans="1:1" x14ac:dyDescent="0.2">
      <c r="A38710" s="4"/>
    </row>
    <row r="38711" spans="1:1" x14ac:dyDescent="0.2">
      <c r="A38711" s="4"/>
    </row>
    <row r="38712" spans="1:1" x14ac:dyDescent="0.2">
      <c r="A38712" s="4"/>
    </row>
    <row r="38713" spans="1:1" x14ac:dyDescent="0.2">
      <c r="A38713" s="4"/>
    </row>
    <row r="38714" spans="1:1" x14ac:dyDescent="0.2">
      <c r="A38714" s="4"/>
    </row>
    <row r="38715" spans="1:1" x14ac:dyDescent="0.2">
      <c r="A38715" s="4"/>
    </row>
    <row r="38716" spans="1:1" x14ac:dyDescent="0.2">
      <c r="A38716" s="4"/>
    </row>
    <row r="38717" spans="1:1" x14ac:dyDescent="0.2">
      <c r="A38717" s="4"/>
    </row>
    <row r="38718" spans="1:1" x14ac:dyDescent="0.2">
      <c r="A38718" s="4"/>
    </row>
    <row r="38719" spans="1:1" x14ac:dyDescent="0.2">
      <c r="A38719" s="4"/>
    </row>
    <row r="38720" spans="1:1" x14ac:dyDescent="0.2">
      <c r="A38720" s="4"/>
    </row>
    <row r="38721" spans="1:1" x14ac:dyDescent="0.2">
      <c r="A38721" s="4"/>
    </row>
    <row r="38722" spans="1:1" x14ac:dyDescent="0.2">
      <c r="A38722" s="4"/>
    </row>
    <row r="38723" spans="1:1" x14ac:dyDescent="0.2">
      <c r="A38723" s="4"/>
    </row>
    <row r="38724" spans="1:1" x14ac:dyDescent="0.2">
      <c r="A38724" s="4"/>
    </row>
    <row r="38725" spans="1:1" x14ac:dyDescent="0.2">
      <c r="A38725" s="4"/>
    </row>
    <row r="38726" spans="1:1" x14ac:dyDescent="0.2">
      <c r="A38726" s="4"/>
    </row>
    <row r="38727" spans="1:1" x14ac:dyDescent="0.2">
      <c r="A38727" s="4"/>
    </row>
    <row r="38728" spans="1:1" x14ac:dyDescent="0.2">
      <c r="A38728" s="4"/>
    </row>
    <row r="38729" spans="1:1" x14ac:dyDescent="0.2">
      <c r="A38729" s="4"/>
    </row>
    <row r="38730" spans="1:1" x14ac:dyDescent="0.2">
      <c r="A38730" s="4"/>
    </row>
    <row r="38731" spans="1:1" x14ac:dyDescent="0.2">
      <c r="A38731" s="4"/>
    </row>
    <row r="38732" spans="1:1" x14ac:dyDescent="0.2">
      <c r="A38732" s="4"/>
    </row>
    <row r="38733" spans="1:1" x14ac:dyDescent="0.2">
      <c r="A38733" s="4"/>
    </row>
    <row r="38734" spans="1:1" x14ac:dyDescent="0.2">
      <c r="A38734" s="4"/>
    </row>
    <row r="38735" spans="1:1" x14ac:dyDescent="0.2">
      <c r="A38735" s="4"/>
    </row>
    <row r="38736" spans="1:1" x14ac:dyDescent="0.2">
      <c r="A38736" s="4"/>
    </row>
    <row r="38737" spans="1:1" x14ac:dyDescent="0.2">
      <c r="A38737" s="4"/>
    </row>
    <row r="38738" spans="1:1" x14ac:dyDescent="0.2">
      <c r="A38738" s="4"/>
    </row>
    <row r="38739" spans="1:1" x14ac:dyDescent="0.2">
      <c r="A38739" s="4"/>
    </row>
    <row r="38740" spans="1:1" x14ac:dyDescent="0.2">
      <c r="A38740" s="4"/>
    </row>
    <row r="38741" spans="1:1" x14ac:dyDescent="0.2">
      <c r="A38741" s="4"/>
    </row>
    <row r="38742" spans="1:1" x14ac:dyDescent="0.2">
      <c r="A38742" s="4"/>
    </row>
    <row r="38743" spans="1:1" x14ac:dyDescent="0.2">
      <c r="A38743" s="4"/>
    </row>
    <row r="38744" spans="1:1" x14ac:dyDescent="0.2">
      <c r="A38744" s="4"/>
    </row>
    <row r="38745" spans="1:1" x14ac:dyDescent="0.2">
      <c r="A38745" s="4"/>
    </row>
    <row r="38746" spans="1:1" x14ac:dyDescent="0.2">
      <c r="A38746" s="4"/>
    </row>
    <row r="38747" spans="1:1" x14ac:dyDescent="0.2">
      <c r="A38747" s="4"/>
    </row>
    <row r="38748" spans="1:1" x14ac:dyDescent="0.2">
      <c r="A38748" s="4"/>
    </row>
    <row r="38749" spans="1:1" x14ac:dyDescent="0.2">
      <c r="A38749" s="4"/>
    </row>
    <row r="38750" spans="1:1" x14ac:dyDescent="0.2">
      <c r="A38750" s="4"/>
    </row>
    <row r="38751" spans="1:1" x14ac:dyDescent="0.2">
      <c r="A38751" s="4"/>
    </row>
    <row r="38752" spans="1:1" x14ac:dyDescent="0.2">
      <c r="A38752" s="4"/>
    </row>
    <row r="38753" spans="1:1" x14ac:dyDescent="0.2">
      <c r="A38753" s="4"/>
    </row>
    <row r="38754" spans="1:1" x14ac:dyDescent="0.2">
      <c r="A38754" s="4"/>
    </row>
    <row r="38755" spans="1:1" x14ac:dyDescent="0.2">
      <c r="A38755" s="4"/>
    </row>
    <row r="38756" spans="1:1" x14ac:dyDescent="0.2">
      <c r="A38756" s="4"/>
    </row>
    <row r="38757" spans="1:1" x14ac:dyDescent="0.2">
      <c r="A38757" s="4"/>
    </row>
    <row r="38758" spans="1:1" x14ac:dyDescent="0.2">
      <c r="A38758" s="4"/>
    </row>
    <row r="38759" spans="1:1" x14ac:dyDescent="0.2">
      <c r="A38759" s="4"/>
    </row>
    <row r="38760" spans="1:1" x14ac:dyDescent="0.2">
      <c r="A38760" s="4"/>
    </row>
    <row r="38761" spans="1:1" x14ac:dyDescent="0.2">
      <c r="A38761" s="4"/>
    </row>
    <row r="38762" spans="1:1" x14ac:dyDescent="0.2">
      <c r="A38762" s="4"/>
    </row>
    <row r="38763" spans="1:1" x14ac:dyDescent="0.2">
      <c r="A38763" s="4"/>
    </row>
    <row r="38764" spans="1:1" x14ac:dyDescent="0.2">
      <c r="A38764" s="4"/>
    </row>
    <row r="38765" spans="1:1" x14ac:dyDescent="0.2">
      <c r="A38765" s="4"/>
    </row>
    <row r="38766" spans="1:1" x14ac:dyDescent="0.2">
      <c r="A38766" s="4"/>
    </row>
    <row r="38767" spans="1:1" x14ac:dyDescent="0.2">
      <c r="A38767" s="4"/>
    </row>
    <row r="38768" spans="1:1" x14ac:dyDescent="0.2">
      <c r="A38768" s="4"/>
    </row>
    <row r="38769" spans="1:1" x14ac:dyDescent="0.2">
      <c r="A38769" s="4"/>
    </row>
    <row r="38770" spans="1:1" x14ac:dyDescent="0.2">
      <c r="A38770" s="4"/>
    </row>
    <row r="38771" spans="1:1" x14ac:dyDescent="0.2">
      <c r="A38771" s="4"/>
    </row>
    <row r="38772" spans="1:1" x14ac:dyDescent="0.2">
      <c r="A38772" s="4"/>
    </row>
    <row r="38773" spans="1:1" x14ac:dyDescent="0.2">
      <c r="A38773" s="4"/>
    </row>
    <row r="38774" spans="1:1" x14ac:dyDescent="0.2">
      <c r="A38774" s="4"/>
    </row>
    <row r="38775" spans="1:1" x14ac:dyDescent="0.2">
      <c r="A38775" s="4"/>
    </row>
    <row r="38776" spans="1:1" x14ac:dyDescent="0.2">
      <c r="A38776" s="4"/>
    </row>
    <row r="38777" spans="1:1" x14ac:dyDescent="0.2">
      <c r="A38777" s="4"/>
    </row>
    <row r="38778" spans="1:1" x14ac:dyDescent="0.2">
      <c r="A38778" s="4"/>
    </row>
    <row r="38779" spans="1:1" x14ac:dyDescent="0.2">
      <c r="A38779" s="4"/>
    </row>
    <row r="38780" spans="1:1" x14ac:dyDescent="0.2">
      <c r="A38780" s="4"/>
    </row>
    <row r="38781" spans="1:1" x14ac:dyDescent="0.2">
      <c r="A38781" s="4"/>
    </row>
    <row r="38782" spans="1:1" x14ac:dyDescent="0.2">
      <c r="A38782" s="4"/>
    </row>
    <row r="38783" spans="1:1" x14ac:dyDescent="0.2">
      <c r="A38783" s="4"/>
    </row>
    <row r="38784" spans="1:1" x14ac:dyDescent="0.2">
      <c r="A38784" s="4"/>
    </row>
    <row r="38785" spans="1:1" x14ac:dyDescent="0.2">
      <c r="A38785" s="4"/>
    </row>
    <row r="38786" spans="1:1" x14ac:dyDescent="0.2">
      <c r="A38786" s="4"/>
    </row>
    <row r="38787" spans="1:1" x14ac:dyDescent="0.2">
      <c r="A38787" s="4"/>
    </row>
    <row r="38788" spans="1:1" x14ac:dyDescent="0.2">
      <c r="A38788" s="4"/>
    </row>
    <row r="38789" spans="1:1" x14ac:dyDescent="0.2">
      <c r="A38789" s="4"/>
    </row>
    <row r="38790" spans="1:1" x14ac:dyDescent="0.2">
      <c r="A38790" s="4"/>
    </row>
    <row r="38791" spans="1:1" x14ac:dyDescent="0.2">
      <c r="A38791" s="4"/>
    </row>
    <row r="38792" spans="1:1" x14ac:dyDescent="0.2">
      <c r="A38792" s="4"/>
    </row>
    <row r="38793" spans="1:1" x14ac:dyDescent="0.2">
      <c r="A38793" s="4"/>
    </row>
    <row r="38794" spans="1:1" x14ac:dyDescent="0.2">
      <c r="A38794" s="4"/>
    </row>
    <row r="38795" spans="1:1" x14ac:dyDescent="0.2">
      <c r="A38795" s="4"/>
    </row>
    <row r="38796" spans="1:1" x14ac:dyDescent="0.2">
      <c r="A38796" s="4"/>
    </row>
    <row r="38797" spans="1:1" x14ac:dyDescent="0.2">
      <c r="A38797" s="4"/>
    </row>
    <row r="38798" spans="1:1" x14ac:dyDescent="0.2">
      <c r="A38798" s="4"/>
    </row>
    <row r="38799" spans="1:1" x14ac:dyDescent="0.2">
      <c r="A38799" s="4"/>
    </row>
    <row r="38800" spans="1:1" x14ac:dyDescent="0.2">
      <c r="A38800" s="4"/>
    </row>
    <row r="38801" spans="1:1" x14ac:dyDescent="0.2">
      <c r="A38801" s="4"/>
    </row>
    <row r="38802" spans="1:1" x14ac:dyDescent="0.2">
      <c r="A38802" s="4"/>
    </row>
    <row r="38803" spans="1:1" x14ac:dyDescent="0.2">
      <c r="A38803" s="4"/>
    </row>
    <row r="38804" spans="1:1" x14ac:dyDescent="0.2">
      <c r="A38804" s="4"/>
    </row>
    <row r="38805" spans="1:1" x14ac:dyDescent="0.2">
      <c r="A38805" s="4"/>
    </row>
    <row r="38806" spans="1:1" x14ac:dyDescent="0.2">
      <c r="A38806" s="4"/>
    </row>
    <row r="38807" spans="1:1" x14ac:dyDescent="0.2">
      <c r="A38807" s="4"/>
    </row>
    <row r="38808" spans="1:1" x14ac:dyDescent="0.2">
      <c r="A38808" s="4"/>
    </row>
    <row r="38809" spans="1:1" x14ac:dyDescent="0.2">
      <c r="A38809" s="4"/>
    </row>
    <row r="38810" spans="1:1" x14ac:dyDescent="0.2">
      <c r="A38810" s="4"/>
    </row>
    <row r="38811" spans="1:1" x14ac:dyDescent="0.2">
      <c r="A38811" s="4"/>
    </row>
    <row r="38812" spans="1:1" x14ac:dyDescent="0.2">
      <c r="A38812" s="4"/>
    </row>
    <row r="38813" spans="1:1" x14ac:dyDescent="0.2">
      <c r="A38813" s="4"/>
    </row>
    <row r="38814" spans="1:1" x14ac:dyDescent="0.2">
      <c r="A38814" s="4"/>
    </row>
    <row r="38815" spans="1:1" x14ac:dyDescent="0.2">
      <c r="A38815" s="4"/>
    </row>
    <row r="38816" spans="1:1" x14ac:dyDescent="0.2">
      <c r="A38816" s="4"/>
    </row>
    <row r="38817" spans="1:1" x14ac:dyDescent="0.2">
      <c r="A38817" s="4"/>
    </row>
    <row r="38818" spans="1:1" x14ac:dyDescent="0.2">
      <c r="A38818" s="4"/>
    </row>
    <row r="38819" spans="1:1" x14ac:dyDescent="0.2">
      <c r="A38819" s="4"/>
    </row>
    <row r="38820" spans="1:1" x14ac:dyDescent="0.2">
      <c r="A38820" s="4"/>
    </row>
    <row r="38821" spans="1:1" x14ac:dyDescent="0.2">
      <c r="A38821" s="4"/>
    </row>
    <row r="38822" spans="1:1" x14ac:dyDescent="0.2">
      <c r="A38822" s="4"/>
    </row>
    <row r="38823" spans="1:1" x14ac:dyDescent="0.2">
      <c r="A38823" s="4"/>
    </row>
    <row r="38824" spans="1:1" x14ac:dyDescent="0.2">
      <c r="A38824" s="4"/>
    </row>
    <row r="38825" spans="1:1" x14ac:dyDescent="0.2">
      <c r="A38825" s="4"/>
    </row>
    <row r="38826" spans="1:1" x14ac:dyDescent="0.2">
      <c r="A38826" s="4"/>
    </row>
    <row r="38827" spans="1:1" x14ac:dyDescent="0.2">
      <c r="A38827" s="4"/>
    </row>
    <row r="38828" spans="1:1" x14ac:dyDescent="0.2">
      <c r="A38828" s="4"/>
    </row>
    <row r="38829" spans="1:1" x14ac:dyDescent="0.2">
      <c r="A38829" s="4"/>
    </row>
    <row r="38830" spans="1:1" x14ac:dyDescent="0.2">
      <c r="A38830" s="4"/>
    </row>
    <row r="38831" spans="1:1" x14ac:dyDescent="0.2">
      <c r="A38831" s="4"/>
    </row>
    <row r="38832" spans="1:1" x14ac:dyDescent="0.2">
      <c r="A38832" s="4"/>
    </row>
    <row r="38833" spans="1:1" x14ac:dyDescent="0.2">
      <c r="A38833" s="4"/>
    </row>
    <row r="38834" spans="1:1" x14ac:dyDescent="0.2">
      <c r="A38834" s="4"/>
    </row>
    <row r="38835" spans="1:1" x14ac:dyDescent="0.2">
      <c r="A38835" s="4"/>
    </row>
    <row r="38836" spans="1:1" x14ac:dyDescent="0.2">
      <c r="A38836" s="4"/>
    </row>
    <row r="38837" spans="1:1" x14ac:dyDescent="0.2">
      <c r="A38837" s="4"/>
    </row>
    <row r="38838" spans="1:1" x14ac:dyDescent="0.2">
      <c r="A38838" s="4"/>
    </row>
    <row r="38839" spans="1:1" x14ac:dyDescent="0.2">
      <c r="A38839" s="4"/>
    </row>
    <row r="38840" spans="1:1" x14ac:dyDescent="0.2">
      <c r="A38840" s="4"/>
    </row>
    <row r="38841" spans="1:1" x14ac:dyDescent="0.2">
      <c r="A38841" s="4"/>
    </row>
    <row r="38842" spans="1:1" x14ac:dyDescent="0.2">
      <c r="A38842" s="4"/>
    </row>
    <row r="38843" spans="1:1" x14ac:dyDescent="0.2">
      <c r="A38843" s="4"/>
    </row>
    <row r="38844" spans="1:1" x14ac:dyDescent="0.2">
      <c r="A38844" s="4"/>
    </row>
    <row r="38845" spans="1:1" x14ac:dyDescent="0.2">
      <c r="A38845" s="4"/>
    </row>
    <row r="38846" spans="1:1" x14ac:dyDescent="0.2">
      <c r="A38846" s="4"/>
    </row>
    <row r="38847" spans="1:1" x14ac:dyDescent="0.2">
      <c r="A38847" s="4"/>
    </row>
    <row r="38848" spans="1:1" x14ac:dyDescent="0.2">
      <c r="A38848" s="4"/>
    </row>
    <row r="38849" spans="1:1" x14ac:dyDescent="0.2">
      <c r="A38849" s="4"/>
    </row>
    <row r="38850" spans="1:1" x14ac:dyDescent="0.2">
      <c r="A38850" s="4"/>
    </row>
    <row r="38851" spans="1:1" x14ac:dyDescent="0.2">
      <c r="A38851" s="4"/>
    </row>
    <row r="38852" spans="1:1" x14ac:dyDescent="0.2">
      <c r="A38852" s="4"/>
    </row>
    <row r="38853" spans="1:1" x14ac:dyDescent="0.2">
      <c r="A38853" s="4"/>
    </row>
    <row r="38854" spans="1:1" x14ac:dyDescent="0.2">
      <c r="A38854" s="4"/>
    </row>
    <row r="38855" spans="1:1" x14ac:dyDescent="0.2">
      <c r="A38855" s="4"/>
    </row>
    <row r="38856" spans="1:1" x14ac:dyDescent="0.2">
      <c r="A38856" s="4"/>
    </row>
    <row r="38857" spans="1:1" x14ac:dyDescent="0.2">
      <c r="A38857" s="4"/>
    </row>
    <row r="38858" spans="1:1" x14ac:dyDescent="0.2">
      <c r="A38858" s="4"/>
    </row>
    <row r="38859" spans="1:1" x14ac:dyDescent="0.2">
      <c r="A38859" s="4"/>
    </row>
    <row r="38860" spans="1:1" x14ac:dyDescent="0.2">
      <c r="A38860" s="4"/>
    </row>
    <row r="38861" spans="1:1" x14ac:dyDescent="0.2">
      <c r="A38861" s="4"/>
    </row>
    <row r="38862" spans="1:1" x14ac:dyDescent="0.2">
      <c r="A38862" s="4"/>
    </row>
    <row r="38863" spans="1:1" x14ac:dyDescent="0.2">
      <c r="A38863" s="4"/>
    </row>
    <row r="38864" spans="1:1" x14ac:dyDescent="0.2">
      <c r="A38864" s="4"/>
    </row>
    <row r="38865" spans="1:1" x14ac:dyDescent="0.2">
      <c r="A38865" s="4"/>
    </row>
    <row r="38866" spans="1:1" x14ac:dyDescent="0.2">
      <c r="A38866" s="4"/>
    </row>
    <row r="38867" spans="1:1" x14ac:dyDescent="0.2">
      <c r="A38867" s="4"/>
    </row>
    <row r="38868" spans="1:1" x14ac:dyDescent="0.2">
      <c r="A38868" s="4"/>
    </row>
    <row r="38869" spans="1:1" x14ac:dyDescent="0.2">
      <c r="A38869" s="4"/>
    </row>
    <row r="38870" spans="1:1" x14ac:dyDescent="0.2">
      <c r="A38870" s="4"/>
    </row>
    <row r="38871" spans="1:1" x14ac:dyDescent="0.2">
      <c r="A38871" s="4"/>
    </row>
    <row r="38872" spans="1:1" x14ac:dyDescent="0.2">
      <c r="A38872" s="4"/>
    </row>
    <row r="38873" spans="1:1" x14ac:dyDescent="0.2">
      <c r="A38873" s="4"/>
    </row>
    <row r="38874" spans="1:1" x14ac:dyDescent="0.2">
      <c r="A38874" s="4"/>
    </row>
    <row r="38875" spans="1:1" x14ac:dyDescent="0.2">
      <c r="A38875" s="4"/>
    </row>
    <row r="38876" spans="1:1" x14ac:dyDescent="0.2">
      <c r="A38876" s="4"/>
    </row>
    <row r="38877" spans="1:1" x14ac:dyDescent="0.2">
      <c r="A38877" s="4"/>
    </row>
    <row r="38878" spans="1:1" x14ac:dyDescent="0.2">
      <c r="A38878" s="4"/>
    </row>
    <row r="38879" spans="1:1" x14ac:dyDescent="0.2">
      <c r="A38879" s="4"/>
    </row>
    <row r="38880" spans="1:1" x14ac:dyDescent="0.2">
      <c r="A38880" s="4"/>
    </row>
    <row r="38881" spans="1:1" x14ac:dyDescent="0.2">
      <c r="A38881" s="4"/>
    </row>
    <row r="38882" spans="1:1" x14ac:dyDescent="0.2">
      <c r="A38882" s="4"/>
    </row>
    <row r="38883" spans="1:1" x14ac:dyDescent="0.2">
      <c r="A38883" s="4"/>
    </row>
    <row r="38884" spans="1:1" x14ac:dyDescent="0.2">
      <c r="A38884" s="4"/>
    </row>
    <row r="38885" spans="1:1" x14ac:dyDescent="0.2">
      <c r="A38885" s="4"/>
    </row>
    <row r="38886" spans="1:1" x14ac:dyDescent="0.2">
      <c r="A38886" s="4"/>
    </row>
    <row r="38887" spans="1:1" x14ac:dyDescent="0.2">
      <c r="A38887" s="4"/>
    </row>
    <row r="38888" spans="1:1" x14ac:dyDescent="0.2">
      <c r="A38888" s="4"/>
    </row>
    <row r="38889" spans="1:1" x14ac:dyDescent="0.2">
      <c r="A38889" s="4"/>
    </row>
    <row r="38890" spans="1:1" x14ac:dyDescent="0.2">
      <c r="A38890" s="4"/>
    </row>
    <row r="38891" spans="1:1" x14ac:dyDescent="0.2">
      <c r="A38891" s="4"/>
    </row>
    <row r="38892" spans="1:1" x14ac:dyDescent="0.2">
      <c r="A38892" s="4"/>
    </row>
    <row r="38893" spans="1:1" x14ac:dyDescent="0.2">
      <c r="A38893" s="4"/>
    </row>
    <row r="38894" spans="1:1" x14ac:dyDescent="0.2">
      <c r="A38894" s="4"/>
    </row>
    <row r="38895" spans="1:1" x14ac:dyDescent="0.2">
      <c r="A38895" s="4"/>
    </row>
    <row r="38896" spans="1:1" x14ac:dyDescent="0.2">
      <c r="A38896" s="4"/>
    </row>
    <row r="38897" spans="1:1" x14ac:dyDescent="0.2">
      <c r="A38897" s="4"/>
    </row>
    <row r="38898" spans="1:1" x14ac:dyDescent="0.2">
      <c r="A38898" s="4"/>
    </row>
    <row r="38899" spans="1:1" x14ac:dyDescent="0.2">
      <c r="A38899" s="4"/>
    </row>
    <row r="38900" spans="1:1" x14ac:dyDescent="0.2">
      <c r="A38900" s="4"/>
    </row>
    <row r="38901" spans="1:1" x14ac:dyDescent="0.2">
      <c r="A38901" s="4"/>
    </row>
    <row r="38902" spans="1:1" x14ac:dyDescent="0.2">
      <c r="A38902" s="4"/>
    </row>
    <row r="38903" spans="1:1" x14ac:dyDescent="0.2">
      <c r="A38903" s="4"/>
    </row>
    <row r="38904" spans="1:1" x14ac:dyDescent="0.2">
      <c r="A38904" s="4"/>
    </row>
    <row r="38905" spans="1:1" x14ac:dyDescent="0.2">
      <c r="A38905" s="4"/>
    </row>
    <row r="38906" spans="1:1" x14ac:dyDescent="0.2">
      <c r="A38906" s="4"/>
    </row>
    <row r="38907" spans="1:1" x14ac:dyDescent="0.2">
      <c r="A38907" s="4"/>
    </row>
    <row r="38908" spans="1:1" x14ac:dyDescent="0.2">
      <c r="A38908" s="4"/>
    </row>
    <row r="38909" spans="1:1" x14ac:dyDescent="0.2">
      <c r="A38909" s="4"/>
    </row>
    <row r="38910" spans="1:1" x14ac:dyDescent="0.2">
      <c r="A38910" s="4"/>
    </row>
    <row r="38911" spans="1:1" x14ac:dyDescent="0.2">
      <c r="A38911" s="4"/>
    </row>
    <row r="38912" spans="1:1" x14ac:dyDescent="0.2">
      <c r="A38912" s="4"/>
    </row>
    <row r="38913" spans="1:1" x14ac:dyDescent="0.2">
      <c r="A38913" s="4"/>
    </row>
    <row r="38914" spans="1:1" x14ac:dyDescent="0.2">
      <c r="A38914" s="4"/>
    </row>
    <row r="38915" spans="1:1" x14ac:dyDescent="0.2">
      <c r="A38915" s="4"/>
    </row>
    <row r="38916" spans="1:1" x14ac:dyDescent="0.2">
      <c r="A38916" s="4"/>
    </row>
    <row r="38917" spans="1:1" x14ac:dyDescent="0.2">
      <c r="A38917" s="4"/>
    </row>
    <row r="38918" spans="1:1" x14ac:dyDescent="0.2">
      <c r="A38918" s="4"/>
    </row>
    <row r="38919" spans="1:1" x14ac:dyDescent="0.2">
      <c r="A38919" s="4"/>
    </row>
    <row r="38920" spans="1:1" x14ac:dyDescent="0.2">
      <c r="A38920" s="4"/>
    </row>
    <row r="38921" spans="1:1" x14ac:dyDescent="0.2">
      <c r="A38921" s="4"/>
    </row>
    <row r="38922" spans="1:1" x14ac:dyDescent="0.2">
      <c r="A38922" s="4"/>
    </row>
    <row r="38923" spans="1:1" x14ac:dyDescent="0.2">
      <c r="A38923" s="4"/>
    </row>
    <row r="38924" spans="1:1" x14ac:dyDescent="0.2">
      <c r="A38924" s="4"/>
    </row>
    <row r="38925" spans="1:1" x14ac:dyDescent="0.2">
      <c r="A38925" s="4"/>
    </row>
    <row r="38926" spans="1:1" x14ac:dyDescent="0.2">
      <c r="A38926" s="4"/>
    </row>
    <row r="38927" spans="1:1" x14ac:dyDescent="0.2">
      <c r="A38927" s="4"/>
    </row>
    <row r="38928" spans="1:1" x14ac:dyDescent="0.2">
      <c r="A38928" s="4"/>
    </row>
    <row r="38929" spans="1:1" x14ac:dyDescent="0.2">
      <c r="A38929" s="4"/>
    </row>
    <row r="38930" spans="1:1" x14ac:dyDescent="0.2">
      <c r="A38930" s="4"/>
    </row>
    <row r="38931" spans="1:1" x14ac:dyDescent="0.2">
      <c r="A38931" s="4"/>
    </row>
    <row r="38932" spans="1:1" x14ac:dyDescent="0.2">
      <c r="A38932" s="4"/>
    </row>
    <row r="38933" spans="1:1" x14ac:dyDescent="0.2">
      <c r="A38933" s="4"/>
    </row>
    <row r="38934" spans="1:1" x14ac:dyDescent="0.2">
      <c r="A38934" s="4"/>
    </row>
    <row r="38935" spans="1:1" x14ac:dyDescent="0.2">
      <c r="A38935" s="4"/>
    </row>
    <row r="38936" spans="1:1" x14ac:dyDescent="0.2">
      <c r="A38936" s="4"/>
    </row>
    <row r="38937" spans="1:1" x14ac:dyDescent="0.2">
      <c r="A38937" s="4"/>
    </row>
    <row r="38938" spans="1:1" x14ac:dyDescent="0.2">
      <c r="A38938" s="4"/>
    </row>
    <row r="38939" spans="1:1" x14ac:dyDescent="0.2">
      <c r="A38939" s="4"/>
    </row>
    <row r="38940" spans="1:1" x14ac:dyDescent="0.2">
      <c r="A38940" s="4"/>
    </row>
    <row r="38941" spans="1:1" x14ac:dyDescent="0.2">
      <c r="A38941" s="4"/>
    </row>
    <row r="38942" spans="1:1" x14ac:dyDescent="0.2">
      <c r="A38942" s="4"/>
    </row>
    <row r="38943" spans="1:1" x14ac:dyDescent="0.2">
      <c r="A38943" s="4"/>
    </row>
    <row r="38944" spans="1:1" x14ac:dyDescent="0.2">
      <c r="A38944" s="4"/>
    </row>
    <row r="38945" spans="1:1" x14ac:dyDescent="0.2">
      <c r="A38945" s="4"/>
    </row>
    <row r="38946" spans="1:1" x14ac:dyDescent="0.2">
      <c r="A38946" s="4"/>
    </row>
    <row r="38947" spans="1:1" x14ac:dyDescent="0.2">
      <c r="A38947" s="4"/>
    </row>
    <row r="38948" spans="1:1" x14ac:dyDescent="0.2">
      <c r="A38948" s="4"/>
    </row>
    <row r="38949" spans="1:1" x14ac:dyDescent="0.2">
      <c r="A38949" s="4"/>
    </row>
    <row r="38950" spans="1:1" x14ac:dyDescent="0.2">
      <c r="A38950" s="4"/>
    </row>
    <row r="38951" spans="1:1" x14ac:dyDescent="0.2">
      <c r="A38951" s="4"/>
    </row>
    <row r="38952" spans="1:1" x14ac:dyDescent="0.2">
      <c r="A38952" s="4"/>
    </row>
    <row r="38953" spans="1:1" x14ac:dyDescent="0.2">
      <c r="A38953" s="4"/>
    </row>
    <row r="38954" spans="1:1" x14ac:dyDescent="0.2">
      <c r="A38954" s="4"/>
    </row>
    <row r="38955" spans="1:1" x14ac:dyDescent="0.2">
      <c r="A38955" s="4"/>
    </row>
    <row r="38956" spans="1:1" x14ac:dyDescent="0.2">
      <c r="A38956" s="4"/>
    </row>
    <row r="38957" spans="1:1" x14ac:dyDescent="0.2">
      <c r="A38957" s="4"/>
    </row>
    <row r="38958" spans="1:1" x14ac:dyDescent="0.2">
      <c r="A38958" s="4"/>
    </row>
    <row r="38959" spans="1:1" x14ac:dyDescent="0.2">
      <c r="A38959" s="4"/>
    </row>
    <row r="38960" spans="1:1" x14ac:dyDescent="0.2">
      <c r="A38960" s="4"/>
    </row>
    <row r="38961" spans="1:1" x14ac:dyDescent="0.2">
      <c r="A38961" s="4"/>
    </row>
    <row r="38962" spans="1:1" x14ac:dyDescent="0.2">
      <c r="A38962" s="4"/>
    </row>
    <row r="38963" spans="1:1" x14ac:dyDescent="0.2">
      <c r="A38963" s="4"/>
    </row>
    <row r="38964" spans="1:1" x14ac:dyDescent="0.2">
      <c r="A38964" s="4"/>
    </row>
    <row r="38965" spans="1:1" x14ac:dyDescent="0.2">
      <c r="A38965" s="4"/>
    </row>
    <row r="38966" spans="1:1" x14ac:dyDescent="0.2">
      <c r="A38966" s="4"/>
    </row>
    <row r="38967" spans="1:1" x14ac:dyDescent="0.2">
      <c r="A38967" s="4"/>
    </row>
    <row r="38968" spans="1:1" x14ac:dyDescent="0.2">
      <c r="A38968" s="4"/>
    </row>
    <row r="38969" spans="1:1" x14ac:dyDescent="0.2">
      <c r="A38969" s="4"/>
    </row>
    <row r="38970" spans="1:1" x14ac:dyDescent="0.2">
      <c r="A38970" s="4"/>
    </row>
    <row r="38971" spans="1:1" x14ac:dyDescent="0.2">
      <c r="A38971" s="4"/>
    </row>
    <row r="38972" spans="1:1" x14ac:dyDescent="0.2">
      <c r="A38972" s="4"/>
    </row>
    <row r="38973" spans="1:1" x14ac:dyDescent="0.2">
      <c r="A38973" s="4"/>
    </row>
    <row r="38974" spans="1:1" x14ac:dyDescent="0.2">
      <c r="A38974" s="4"/>
    </row>
    <row r="38975" spans="1:1" x14ac:dyDescent="0.2">
      <c r="A38975" s="4"/>
    </row>
    <row r="38976" spans="1:1" x14ac:dyDescent="0.2">
      <c r="A38976" s="4"/>
    </row>
    <row r="38977" spans="1:1" x14ac:dyDescent="0.2">
      <c r="A38977" s="4"/>
    </row>
    <row r="38978" spans="1:1" x14ac:dyDescent="0.2">
      <c r="A38978" s="4"/>
    </row>
    <row r="38979" spans="1:1" x14ac:dyDescent="0.2">
      <c r="A38979" s="4"/>
    </row>
    <row r="38980" spans="1:1" x14ac:dyDescent="0.2">
      <c r="A38980" s="4"/>
    </row>
    <row r="38981" spans="1:1" x14ac:dyDescent="0.2">
      <c r="A38981" s="4"/>
    </row>
    <row r="38982" spans="1:1" x14ac:dyDescent="0.2">
      <c r="A38982" s="4"/>
    </row>
    <row r="38983" spans="1:1" x14ac:dyDescent="0.2">
      <c r="A38983" s="4"/>
    </row>
    <row r="38984" spans="1:1" x14ac:dyDescent="0.2">
      <c r="A38984" s="4"/>
    </row>
    <row r="38985" spans="1:1" x14ac:dyDescent="0.2">
      <c r="A38985" s="4"/>
    </row>
    <row r="38986" spans="1:1" x14ac:dyDescent="0.2">
      <c r="A38986" s="4"/>
    </row>
    <row r="38987" spans="1:1" x14ac:dyDescent="0.2">
      <c r="A38987" s="4"/>
    </row>
    <row r="38988" spans="1:1" x14ac:dyDescent="0.2">
      <c r="A38988" s="4"/>
    </row>
    <row r="38989" spans="1:1" x14ac:dyDescent="0.2">
      <c r="A38989" s="4"/>
    </row>
    <row r="38990" spans="1:1" x14ac:dyDescent="0.2">
      <c r="A38990" s="4"/>
    </row>
    <row r="38991" spans="1:1" x14ac:dyDescent="0.2">
      <c r="A38991" s="4"/>
    </row>
    <row r="38992" spans="1:1" x14ac:dyDescent="0.2">
      <c r="A38992" s="4"/>
    </row>
    <row r="38993" spans="1:1" x14ac:dyDescent="0.2">
      <c r="A38993" s="4"/>
    </row>
    <row r="38994" spans="1:1" x14ac:dyDescent="0.2">
      <c r="A38994" s="4"/>
    </row>
    <row r="38995" spans="1:1" x14ac:dyDescent="0.2">
      <c r="A38995" s="4"/>
    </row>
    <row r="38996" spans="1:1" x14ac:dyDescent="0.2">
      <c r="A38996" s="4"/>
    </row>
    <row r="38997" spans="1:1" x14ac:dyDescent="0.2">
      <c r="A38997" s="4"/>
    </row>
    <row r="38998" spans="1:1" x14ac:dyDescent="0.2">
      <c r="A38998" s="4"/>
    </row>
    <row r="38999" spans="1:1" x14ac:dyDescent="0.2">
      <c r="A38999" s="4"/>
    </row>
    <row r="39000" spans="1:1" x14ac:dyDescent="0.2">
      <c r="A39000" s="4"/>
    </row>
    <row r="39001" spans="1:1" x14ac:dyDescent="0.2">
      <c r="A39001" s="4"/>
    </row>
    <row r="39002" spans="1:1" x14ac:dyDescent="0.2">
      <c r="A39002" s="4"/>
    </row>
    <row r="39003" spans="1:1" x14ac:dyDescent="0.2">
      <c r="A39003" s="4"/>
    </row>
    <row r="39004" spans="1:1" x14ac:dyDescent="0.2">
      <c r="A39004" s="4"/>
    </row>
    <row r="39005" spans="1:1" x14ac:dyDescent="0.2">
      <c r="A39005" s="4"/>
    </row>
    <row r="39006" spans="1:1" x14ac:dyDescent="0.2">
      <c r="A39006" s="4"/>
    </row>
    <row r="39007" spans="1:1" x14ac:dyDescent="0.2">
      <c r="A39007" s="4"/>
    </row>
    <row r="39008" spans="1:1" x14ac:dyDescent="0.2">
      <c r="A39008" s="4"/>
    </row>
    <row r="39009" spans="1:1" x14ac:dyDescent="0.2">
      <c r="A39009" s="4"/>
    </row>
    <row r="39010" spans="1:1" x14ac:dyDescent="0.2">
      <c r="A39010" s="4"/>
    </row>
    <row r="39011" spans="1:1" x14ac:dyDescent="0.2">
      <c r="A39011" s="4"/>
    </row>
    <row r="39012" spans="1:1" x14ac:dyDescent="0.2">
      <c r="A39012" s="4"/>
    </row>
    <row r="39013" spans="1:1" x14ac:dyDescent="0.2">
      <c r="A39013" s="4"/>
    </row>
    <row r="39014" spans="1:1" x14ac:dyDescent="0.2">
      <c r="A39014" s="4"/>
    </row>
    <row r="39015" spans="1:1" x14ac:dyDescent="0.2">
      <c r="A39015" s="4"/>
    </row>
    <row r="39016" spans="1:1" x14ac:dyDescent="0.2">
      <c r="A39016" s="4"/>
    </row>
    <row r="39017" spans="1:1" x14ac:dyDescent="0.2">
      <c r="A39017" s="4"/>
    </row>
    <row r="39018" spans="1:1" x14ac:dyDescent="0.2">
      <c r="A39018" s="4"/>
    </row>
    <row r="39019" spans="1:1" x14ac:dyDescent="0.2">
      <c r="A39019" s="4"/>
    </row>
    <row r="39020" spans="1:1" x14ac:dyDescent="0.2">
      <c r="A39020" s="4"/>
    </row>
    <row r="39021" spans="1:1" x14ac:dyDescent="0.2">
      <c r="A39021" s="4"/>
    </row>
    <row r="39022" spans="1:1" x14ac:dyDescent="0.2">
      <c r="A39022" s="4"/>
    </row>
    <row r="39023" spans="1:1" x14ac:dyDescent="0.2">
      <c r="A39023" s="4"/>
    </row>
    <row r="39024" spans="1:1" x14ac:dyDescent="0.2">
      <c r="A39024" s="4"/>
    </row>
    <row r="39025" spans="1:1" x14ac:dyDescent="0.2">
      <c r="A39025" s="4"/>
    </row>
    <row r="39026" spans="1:1" x14ac:dyDescent="0.2">
      <c r="A39026" s="4"/>
    </row>
    <row r="39027" spans="1:1" x14ac:dyDescent="0.2">
      <c r="A39027" s="4"/>
    </row>
    <row r="39028" spans="1:1" x14ac:dyDescent="0.2">
      <c r="A39028" s="4"/>
    </row>
    <row r="39029" spans="1:1" x14ac:dyDescent="0.2">
      <c r="A39029" s="4"/>
    </row>
    <row r="39030" spans="1:1" x14ac:dyDescent="0.2">
      <c r="A39030" s="4"/>
    </row>
    <row r="39031" spans="1:1" x14ac:dyDescent="0.2">
      <c r="A39031" s="4"/>
    </row>
    <row r="39032" spans="1:1" x14ac:dyDescent="0.2">
      <c r="A39032" s="4"/>
    </row>
    <row r="39033" spans="1:1" x14ac:dyDescent="0.2">
      <c r="A39033" s="4"/>
    </row>
    <row r="39034" spans="1:1" x14ac:dyDescent="0.2">
      <c r="A39034" s="4"/>
    </row>
    <row r="39035" spans="1:1" x14ac:dyDescent="0.2">
      <c r="A39035" s="4"/>
    </row>
    <row r="39036" spans="1:1" x14ac:dyDescent="0.2">
      <c r="A39036" s="4"/>
    </row>
    <row r="39037" spans="1:1" x14ac:dyDescent="0.2">
      <c r="A39037" s="4"/>
    </row>
    <row r="39038" spans="1:1" x14ac:dyDescent="0.2">
      <c r="A39038" s="4"/>
    </row>
    <row r="39039" spans="1:1" x14ac:dyDescent="0.2">
      <c r="A39039" s="4"/>
    </row>
    <row r="39040" spans="1:1" x14ac:dyDescent="0.2">
      <c r="A39040" s="4"/>
    </row>
    <row r="39041" spans="1:1" x14ac:dyDescent="0.2">
      <c r="A39041" s="4"/>
    </row>
    <row r="39042" spans="1:1" x14ac:dyDescent="0.2">
      <c r="A39042" s="4"/>
    </row>
    <row r="39043" spans="1:1" x14ac:dyDescent="0.2">
      <c r="A39043" s="4"/>
    </row>
    <row r="39044" spans="1:1" x14ac:dyDescent="0.2">
      <c r="A39044" s="4"/>
    </row>
    <row r="39045" spans="1:1" x14ac:dyDescent="0.2">
      <c r="A39045" s="4"/>
    </row>
    <row r="39046" spans="1:1" x14ac:dyDescent="0.2">
      <c r="A39046" s="4"/>
    </row>
    <row r="39047" spans="1:1" x14ac:dyDescent="0.2">
      <c r="A39047" s="4"/>
    </row>
    <row r="39048" spans="1:1" x14ac:dyDescent="0.2">
      <c r="A39048" s="4"/>
    </row>
    <row r="39049" spans="1:1" x14ac:dyDescent="0.2">
      <c r="A39049" s="4"/>
    </row>
    <row r="39050" spans="1:1" x14ac:dyDescent="0.2">
      <c r="A39050" s="4"/>
    </row>
    <row r="39051" spans="1:1" x14ac:dyDescent="0.2">
      <c r="A39051" s="4"/>
    </row>
    <row r="39052" spans="1:1" x14ac:dyDescent="0.2">
      <c r="A39052" s="4"/>
    </row>
    <row r="39053" spans="1:1" x14ac:dyDescent="0.2">
      <c r="A39053" s="4"/>
    </row>
    <row r="39054" spans="1:1" x14ac:dyDescent="0.2">
      <c r="A39054" s="4"/>
    </row>
    <row r="39055" spans="1:1" x14ac:dyDescent="0.2">
      <c r="A39055" s="4"/>
    </row>
    <row r="39056" spans="1:1" x14ac:dyDescent="0.2">
      <c r="A39056" s="4"/>
    </row>
    <row r="39057" spans="1:1" x14ac:dyDescent="0.2">
      <c r="A39057" s="4"/>
    </row>
    <row r="39058" spans="1:1" x14ac:dyDescent="0.2">
      <c r="A39058" s="4"/>
    </row>
    <row r="39059" spans="1:1" x14ac:dyDescent="0.2">
      <c r="A39059" s="4"/>
    </row>
    <row r="39060" spans="1:1" x14ac:dyDescent="0.2">
      <c r="A39060" s="4"/>
    </row>
    <row r="39061" spans="1:1" x14ac:dyDescent="0.2">
      <c r="A39061" s="4"/>
    </row>
    <row r="39062" spans="1:1" x14ac:dyDescent="0.2">
      <c r="A39062" s="4"/>
    </row>
    <row r="39063" spans="1:1" x14ac:dyDescent="0.2">
      <c r="A39063" s="4"/>
    </row>
    <row r="39064" spans="1:1" x14ac:dyDescent="0.2">
      <c r="A39064" s="4"/>
    </row>
    <row r="39065" spans="1:1" x14ac:dyDescent="0.2">
      <c r="A39065" s="4"/>
    </row>
    <row r="39066" spans="1:1" x14ac:dyDescent="0.2">
      <c r="A39066" s="4"/>
    </row>
    <row r="39067" spans="1:1" x14ac:dyDescent="0.2">
      <c r="A39067" s="4"/>
    </row>
    <row r="39068" spans="1:1" x14ac:dyDescent="0.2">
      <c r="A39068" s="4"/>
    </row>
    <row r="39069" spans="1:1" x14ac:dyDescent="0.2">
      <c r="A39069" s="4"/>
    </row>
    <row r="39070" spans="1:1" x14ac:dyDescent="0.2">
      <c r="A39070" s="4"/>
    </row>
    <row r="39071" spans="1:1" x14ac:dyDescent="0.2">
      <c r="A39071" s="4"/>
    </row>
    <row r="39072" spans="1:1" x14ac:dyDescent="0.2">
      <c r="A39072" s="4"/>
    </row>
    <row r="39073" spans="1:1" x14ac:dyDescent="0.2">
      <c r="A39073" s="4"/>
    </row>
    <row r="39074" spans="1:1" x14ac:dyDescent="0.2">
      <c r="A39074" s="4"/>
    </row>
    <row r="39075" spans="1:1" x14ac:dyDescent="0.2">
      <c r="A39075" s="4"/>
    </row>
    <row r="39076" spans="1:1" x14ac:dyDescent="0.2">
      <c r="A39076" s="4"/>
    </row>
    <row r="39077" spans="1:1" x14ac:dyDescent="0.2">
      <c r="A39077" s="4"/>
    </row>
    <row r="39078" spans="1:1" x14ac:dyDescent="0.2">
      <c r="A39078" s="4"/>
    </row>
    <row r="39079" spans="1:1" x14ac:dyDescent="0.2">
      <c r="A39079" s="4"/>
    </row>
    <row r="39080" spans="1:1" x14ac:dyDescent="0.2">
      <c r="A39080" s="4"/>
    </row>
    <row r="39081" spans="1:1" x14ac:dyDescent="0.2">
      <c r="A39081" s="4"/>
    </row>
    <row r="39082" spans="1:1" x14ac:dyDescent="0.2">
      <c r="A39082" s="4"/>
    </row>
    <row r="39083" spans="1:1" x14ac:dyDescent="0.2">
      <c r="A39083" s="4"/>
    </row>
    <row r="39084" spans="1:1" x14ac:dyDescent="0.2">
      <c r="A39084" s="4"/>
    </row>
    <row r="39085" spans="1:1" x14ac:dyDescent="0.2">
      <c r="A39085" s="4"/>
    </row>
    <row r="39086" spans="1:1" x14ac:dyDescent="0.2">
      <c r="A39086" s="4"/>
    </row>
    <row r="39087" spans="1:1" x14ac:dyDescent="0.2">
      <c r="A39087" s="4"/>
    </row>
    <row r="39088" spans="1:1" x14ac:dyDescent="0.2">
      <c r="A39088" s="4"/>
    </row>
    <row r="39089" spans="1:1" x14ac:dyDescent="0.2">
      <c r="A39089" s="4"/>
    </row>
    <row r="39090" spans="1:1" x14ac:dyDescent="0.2">
      <c r="A39090" s="4"/>
    </row>
    <row r="39091" spans="1:1" x14ac:dyDescent="0.2">
      <c r="A39091" s="4"/>
    </row>
    <row r="39092" spans="1:1" x14ac:dyDescent="0.2">
      <c r="A39092" s="4"/>
    </row>
    <row r="39093" spans="1:1" x14ac:dyDescent="0.2">
      <c r="A39093" s="4"/>
    </row>
    <row r="39094" spans="1:1" x14ac:dyDescent="0.2">
      <c r="A39094" s="4"/>
    </row>
    <row r="39095" spans="1:1" x14ac:dyDescent="0.2">
      <c r="A39095" s="4"/>
    </row>
    <row r="39096" spans="1:1" x14ac:dyDescent="0.2">
      <c r="A39096" s="4"/>
    </row>
    <row r="39097" spans="1:1" x14ac:dyDescent="0.2">
      <c r="A39097" s="4"/>
    </row>
    <row r="39098" spans="1:1" x14ac:dyDescent="0.2">
      <c r="A39098" s="4"/>
    </row>
    <row r="39099" spans="1:1" x14ac:dyDescent="0.2">
      <c r="A39099" s="4"/>
    </row>
    <row r="39100" spans="1:1" x14ac:dyDescent="0.2">
      <c r="A39100" s="4"/>
    </row>
    <row r="39101" spans="1:1" x14ac:dyDescent="0.2">
      <c r="A39101" s="4"/>
    </row>
    <row r="39102" spans="1:1" x14ac:dyDescent="0.2">
      <c r="A39102" s="4"/>
    </row>
    <row r="39103" spans="1:1" x14ac:dyDescent="0.2">
      <c r="A39103" s="4"/>
    </row>
    <row r="39104" spans="1:1" x14ac:dyDescent="0.2">
      <c r="A39104" s="4"/>
    </row>
    <row r="39105" spans="1:1" x14ac:dyDescent="0.2">
      <c r="A39105" s="4"/>
    </row>
    <row r="39106" spans="1:1" x14ac:dyDescent="0.2">
      <c r="A39106" s="4"/>
    </row>
    <row r="39107" spans="1:1" x14ac:dyDescent="0.2">
      <c r="A39107" s="4"/>
    </row>
    <row r="39108" spans="1:1" x14ac:dyDescent="0.2">
      <c r="A39108" s="4"/>
    </row>
    <row r="39109" spans="1:1" x14ac:dyDescent="0.2">
      <c r="A39109" s="4"/>
    </row>
    <row r="39110" spans="1:1" x14ac:dyDescent="0.2">
      <c r="A39110" s="4"/>
    </row>
    <row r="39111" spans="1:1" x14ac:dyDescent="0.2">
      <c r="A39111" s="4"/>
    </row>
    <row r="39112" spans="1:1" x14ac:dyDescent="0.2">
      <c r="A39112" s="4"/>
    </row>
    <row r="39113" spans="1:1" x14ac:dyDescent="0.2">
      <c r="A39113" s="4"/>
    </row>
    <row r="39114" spans="1:1" x14ac:dyDescent="0.2">
      <c r="A39114" s="4"/>
    </row>
    <row r="39115" spans="1:1" x14ac:dyDescent="0.2">
      <c r="A39115" s="4"/>
    </row>
    <row r="39116" spans="1:1" x14ac:dyDescent="0.2">
      <c r="A39116" s="4"/>
    </row>
    <row r="39117" spans="1:1" x14ac:dyDescent="0.2">
      <c r="A39117" s="4"/>
    </row>
    <row r="39118" spans="1:1" x14ac:dyDescent="0.2">
      <c r="A39118" s="4"/>
    </row>
    <row r="39119" spans="1:1" x14ac:dyDescent="0.2">
      <c r="A39119" s="4"/>
    </row>
    <row r="39120" spans="1:1" x14ac:dyDescent="0.2">
      <c r="A39120" s="4"/>
    </row>
    <row r="39121" spans="1:1" x14ac:dyDescent="0.2">
      <c r="A39121" s="4"/>
    </row>
    <row r="39122" spans="1:1" x14ac:dyDescent="0.2">
      <c r="A39122" s="4"/>
    </row>
    <row r="39123" spans="1:1" x14ac:dyDescent="0.2">
      <c r="A39123" s="4"/>
    </row>
    <row r="39124" spans="1:1" x14ac:dyDescent="0.2">
      <c r="A39124" s="4"/>
    </row>
    <row r="39125" spans="1:1" x14ac:dyDescent="0.2">
      <c r="A39125" s="4"/>
    </row>
    <row r="39126" spans="1:1" x14ac:dyDescent="0.2">
      <c r="A39126" s="4"/>
    </row>
    <row r="39127" spans="1:1" x14ac:dyDescent="0.2">
      <c r="A39127" s="4"/>
    </row>
    <row r="39128" spans="1:1" x14ac:dyDescent="0.2">
      <c r="A39128" s="4"/>
    </row>
    <row r="39129" spans="1:1" x14ac:dyDescent="0.2">
      <c r="A39129" s="4"/>
    </row>
    <row r="39130" spans="1:1" x14ac:dyDescent="0.2">
      <c r="A39130" s="4"/>
    </row>
    <row r="39131" spans="1:1" x14ac:dyDescent="0.2">
      <c r="A39131" s="4"/>
    </row>
    <row r="39132" spans="1:1" x14ac:dyDescent="0.2">
      <c r="A39132" s="4"/>
    </row>
    <row r="39133" spans="1:1" x14ac:dyDescent="0.2">
      <c r="A39133" s="4"/>
    </row>
    <row r="39134" spans="1:1" x14ac:dyDescent="0.2">
      <c r="A39134" s="4"/>
    </row>
    <row r="39135" spans="1:1" x14ac:dyDescent="0.2">
      <c r="A39135" s="4"/>
    </row>
    <row r="39136" spans="1:1" x14ac:dyDescent="0.2">
      <c r="A39136" s="4"/>
    </row>
    <row r="39137" spans="1:1" x14ac:dyDescent="0.2">
      <c r="A39137" s="4"/>
    </row>
    <row r="39138" spans="1:1" x14ac:dyDescent="0.2">
      <c r="A39138" s="4"/>
    </row>
    <row r="39139" spans="1:1" x14ac:dyDescent="0.2">
      <c r="A39139" s="4"/>
    </row>
    <row r="39140" spans="1:1" x14ac:dyDescent="0.2">
      <c r="A39140" s="4"/>
    </row>
    <row r="39141" spans="1:1" x14ac:dyDescent="0.2">
      <c r="A39141" s="4"/>
    </row>
    <row r="39142" spans="1:1" x14ac:dyDescent="0.2">
      <c r="A39142" s="4"/>
    </row>
    <row r="39143" spans="1:1" x14ac:dyDescent="0.2">
      <c r="A39143" s="4"/>
    </row>
    <row r="39144" spans="1:1" x14ac:dyDescent="0.2">
      <c r="A39144" s="4"/>
    </row>
    <row r="39145" spans="1:1" x14ac:dyDescent="0.2">
      <c r="A39145" s="4"/>
    </row>
    <row r="39146" spans="1:1" x14ac:dyDescent="0.2">
      <c r="A39146" s="4"/>
    </row>
    <row r="39147" spans="1:1" x14ac:dyDescent="0.2">
      <c r="A39147" s="4"/>
    </row>
    <row r="39148" spans="1:1" x14ac:dyDescent="0.2">
      <c r="A39148" s="4"/>
    </row>
    <row r="39149" spans="1:1" x14ac:dyDescent="0.2">
      <c r="A39149" s="4"/>
    </row>
    <row r="39150" spans="1:1" x14ac:dyDescent="0.2">
      <c r="A39150" s="4"/>
    </row>
    <row r="39151" spans="1:1" x14ac:dyDescent="0.2">
      <c r="A39151" s="4"/>
    </row>
    <row r="39152" spans="1:1" x14ac:dyDescent="0.2">
      <c r="A39152" s="4"/>
    </row>
    <row r="39153" spans="1:1" x14ac:dyDescent="0.2">
      <c r="A39153" s="4"/>
    </row>
    <row r="39154" spans="1:1" x14ac:dyDescent="0.2">
      <c r="A39154" s="4"/>
    </row>
    <row r="39155" spans="1:1" x14ac:dyDescent="0.2">
      <c r="A39155" s="4"/>
    </row>
    <row r="39156" spans="1:1" x14ac:dyDescent="0.2">
      <c r="A39156" s="4"/>
    </row>
    <row r="39157" spans="1:1" x14ac:dyDescent="0.2">
      <c r="A39157" s="4"/>
    </row>
    <row r="39158" spans="1:1" x14ac:dyDescent="0.2">
      <c r="A39158" s="4"/>
    </row>
    <row r="39159" spans="1:1" x14ac:dyDescent="0.2">
      <c r="A39159" s="4"/>
    </row>
    <row r="39160" spans="1:1" x14ac:dyDescent="0.2">
      <c r="A39160" s="4"/>
    </row>
    <row r="39161" spans="1:1" x14ac:dyDescent="0.2">
      <c r="A39161" s="4"/>
    </row>
    <row r="39162" spans="1:1" x14ac:dyDescent="0.2">
      <c r="A39162" s="4"/>
    </row>
    <row r="39163" spans="1:1" x14ac:dyDescent="0.2">
      <c r="A39163" s="4"/>
    </row>
    <row r="39164" spans="1:1" x14ac:dyDescent="0.2">
      <c r="A39164" s="4"/>
    </row>
    <row r="39165" spans="1:1" x14ac:dyDescent="0.2">
      <c r="A39165" s="4"/>
    </row>
    <row r="39166" spans="1:1" x14ac:dyDescent="0.2">
      <c r="A39166" s="4"/>
    </row>
    <row r="39167" spans="1:1" x14ac:dyDescent="0.2">
      <c r="A39167" s="4"/>
    </row>
    <row r="39168" spans="1:1" x14ac:dyDescent="0.2">
      <c r="A39168" s="4"/>
    </row>
    <row r="39169" spans="1:1" x14ac:dyDescent="0.2">
      <c r="A39169" s="4"/>
    </row>
    <row r="39170" spans="1:1" x14ac:dyDescent="0.2">
      <c r="A39170" s="4"/>
    </row>
    <row r="39171" spans="1:1" x14ac:dyDescent="0.2">
      <c r="A39171" s="4"/>
    </row>
    <row r="39172" spans="1:1" x14ac:dyDescent="0.2">
      <c r="A39172" s="4"/>
    </row>
    <row r="39173" spans="1:1" x14ac:dyDescent="0.2">
      <c r="A39173" s="4"/>
    </row>
    <row r="39174" spans="1:1" x14ac:dyDescent="0.2">
      <c r="A39174" s="4"/>
    </row>
    <row r="39175" spans="1:1" x14ac:dyDescent="0.2">
      <c r="A39175" s="4"/>
    </row>
    <row r="39176" spans="1:1" x14ac:dyDescent="0.2">
      <c r="A39176" s="4"/>
    </row>
    <row r="39177" spans="1:1" x14ac:dyDescent="0.2">
      <c r="A39177" s="4"/>
    </row>
    <row r="39178" spans="1:1" x14ac:dyDescent="0.2">
      <c r="A39178" s="4"/>
    </row>
    <row r="39179" spans="1:1" x14ac:dyDescent="0.2">
      <c r="A39179" s="4"/>
    </row>
    <row r="39180" spans="1:1" x14ac:dyDescent="0.2">
      <c r="A39180" s="4"/>
    </row>
    <row r="39181" spans="1:1" x14ac:dyDescent="0.2">
      <c r="A39181" s="4"/>
    </row>
    <row r="39182" spans="1:1" x14ac:dyDescent="0.2">
      <c r="A39182" s="4"/>
    </row>
    <row r="39183" spans="1:1" x14ac:dyDescent="0.2">
      <c r="A39183" s="4"/>
    </row>
    <row r="39184" spans="1:1" x14ac:dyDescent="0.2">
      <c r="A39184" s="4"/>
    </row>
    <row r="39185" spans="1:1" x14ac:dyDescent="0.2">
      <c r="A39185" s="4"/>
    </row>
    <row r="39186" spans="1:1" x14ac:dyDescent="0.2">
      <c r="A39186" s="4"/>
    </row>
    <row r="39187" spans="1:1" x14ac:dyDescent="0.2">
      <c r="A39187" s="4"/>
    </row>
    <row r="39188" spans="1:1" x14ac:dyDescent="0.2">
      <c r="A39188" s="4"/>
    </row>
    <row r="39189" spans="1:1" x14ac:dyDescent="0.2">
      <c r="A39189" s="4"/>
    </row>
    <row r="39190" spans="1:1" x14ac:dyDescent="0.2">
      <c r="A39190" s="4"/>
    </row>
    <row r="39191" spans="1:1" x14ac:dyDescent="0.2">
      <c r="A39191" s="4"/>
    </row>
    <row r="39192" spans="1:1" x14ac:dyDescent="0.2">
      <c r="A39192" s="4"/>
    </row>
    <row r="39193" spans="1:1" x14ac:dyDescent="0.2">
      <c r="A39193" s="4"/>
    </row>
    <row r="39194" spans="1:1" x14ac:dyDescent="0.2">
      <c r="A39194" s="4"/>
    </row>
    <row r="39195" spans="1:1" x14ac:dyDescent="0.2">
      <c r="A39195" s="4"/>
    </row>
    <row r="39196" spans="1:1" x14ac:dyDescent="0.2">
      <c r="A39196" s="4"/>
    </row>
    <row r="39197" spans="1:1" x14ac:dyDescent="0.2">
      <c r="A39197" s="4"/>
    </row>
    <row r="39198" spans="1:1" x14ac:dyDescent="0.2">
      <c r="A39198" s="4"/>
    </row>
    <row r="39199" spans="1:1" x14ac:dyDescent="0.2">
      <c r="A39199" s="4"/>
    </row>
    <row r="39200" spans="1:1" x14ac:dyDescent="0.2">
      <c r="A39200" s="4"/>
    </row>
    <row r="39201" spans="1:1" x14ac:dyDescent="0.2">
      <c r="A39201" s="4"/>
    </row>
    <row r="39202" spans="1:1" x14ac:dyDescent="0.2">
      <c r="A39202" s="4"/>
    </row>
    <row r="39203" spans="1:1" x14ac:dyDescent="0.2">
      <c r="A39203" s="4"/>
    </row>
    <row r="39204" spans="1:1" x14ac:dyDescent="0.2">
      <c r="A39204" s="4"/>
    </row>
    <row r="39205" spans="1:1" x14ac:dyDescent="0.2">
      <c r="A39205" s="4"/>
    </row>
    <row r="39206" spans="1:1" x14ac:dyDescent="0.2">
      <c r="A39206" s="4"/>
    </row>
    <row r="39207" spans="1:1" x14ac:dyDescent="0.2">
      <c r="A39207" s="4"/>
    </row>
    <row r="39208" spans="1:1" x14ac:dyDescent="0.2">
      <c r="A39208" s="4"/>
    </row>
    <row r="39209" spans="1:1" x14ac:dyDescent="0.2">
      <c r="A39209" s="4"/>
    </row>
    <row r="39210" spans="1:1" x14ac:dyDescent="0.2">
      <c r="A39210" s="4"/>
    </row>
    <row r="39211" spans="1:1" x14ac:dyDescent="0.2">
      <c r="A39211" s="4"/>
    </row>
    <row r="39212" spans="1:1" x14ac:dyDescent="0.2">
      <c r="A39212" s="4"/>
    </row>
    <row r="39213" spans="1:1" x14ac:dyDescent="0.2">
      <c r="A39213" s="4"/>
    </row>
    <row r="39214" spans="1:1" x14ac:dyDescent="0.2">
      <c r="A39214" s="4"/>
    </row>
    <row r="39215" spans="1:1" x14ac:dyDescent="0.2">
      <c r="A39215" s="4"/>
    </row>
    <row r="39216" spans="1:1" x14ac:dyDescent="0.2">
      <c r="A39216" s="4"/>
    </row>
    <row r="39217" spans="1:1" x14ac:dyDescent="0.2">
      <c r="A39217" s="4"/>
    </row>
    <row r="39218" spans="1:1" x14ac:dyDescent="0.2">
      <c r="A39218" s="4"/>
    </row>
    <row r="39219" spans="1:1" x14ac:dyDescent="0.2">
      <c r="A39219" s="4"/>
    </row>
    <row r="39220" spans="1:1" x14ac:dyDescent="0.2">
      <c r="A39220" s="4"/>
    </row>
    <row r="39221" spans="1:1" x14ac:dyDescent="0.2">
      <c r="A39221" s="4"/>
    </row>
    <row r="39222" spans="1:1" x14ac:dyDescent="0.2">
      <c r="A39222" s="4"/>
    </row>
    <row r="39223" spans="1:1" x14ac:dyDescent="0.2">
      <c r="A39223" s="4"/>
    </row>
    <row r="39224" spans="1:1" x14ac:dyDescent="0.2">
      <c r="A39224" s="4"/>
    </row>
    <row r="39225" spans="1:1" x14ac:dyDescent="0.2">
      <c r="A39225" s="4"/>
    </row>
    <row r="39226" spans="1:1" x14ac:dyDescent="0.2">
      <c r="A39226" s="4"/>
    </row>
    <row r="39227" spans="1:1" x14ac:dyDescent="0.2">
      <c r="A39227" s="4"/>
    </row>
    <row r="39228" spans="1:1" x14ac:dyDescent="0.2">
      <c r="A39228" s="4"/>
    </row>
    <row r="39229" spans="1:1" x14ac:dyDescent="0.2">
      <c r="A39229" s="4"/>
    </row>
    <row r="39230" spans="1:1" x14ac:dyDescent="0.2">
      <c r="A39230" s="4"/>
    </row>
    <row r="39231" spans="1:1" x14ac:dyDescent="0.2">
      <c r="A39231" s="4"/>
    </row>
    <row r="39232" spans="1:1" x14ac:dyDescent="0.2">
      <c r="A39232" s="4"/>
    </row>
    <row r="39233" spans="1:1" x14ac:dyDescent="0.2">
      <c r="A39233" s="4"/>
    </row>
    <row r="39234" spans="1:1" x14ac:dyDescent="0.2">
      <c r="A39234" s="4"/>
    </row>
    <row r="39235" spans="1:1" x14ac:dyDescent="0.2">
      <c r="A39235" s="4"/>
    </row>
    <row r="39236" spans="1:1" x14ac:dyDescent="0.2">
      <c r="A39236" s="4"/>
    </row>
    <row r="39237" spans="1:1" x14ac:dyDescent="0.2">
      <c r="A39237" s="4"/>
    </row>
    <row r="39238" spans="1:1" x14ac:dyDescent="0.2">
      <c r="A39238" s="4"/>
    </row>
    <row r="39239" spans="1:1" x14ac:dyDescent="0.2">
      <c r="A39239" s="4"/>
    </row>
    <row r="39240" spans="1:1" x14ac:dyDescent="0.2">
      <c r="A39240" s="4"/>
    </row>
    <row r="39241" spans="1:1" x14ac:dyDescent="0.2">
      <c r="A39241" s="4"/>
    </row>
    <row r="39242" spans="1:1" x14ac:dyDescent="0.2">
      <c r="A39242" s="4"/>
    </row>
    <row r="39243" spans="1:1" x14ac:dyDescent="0.2">
      <c r="A39243" s="4"/>
    </row>
    <row r="39244" spans="1:1" x14ac:dyDescent="0.2">
      <c r="A39244" s="4"/>
    </row>
    <row r="39245" spans="1:1" x14ac:dyDescent="0.2">
      <c r="A39245" s="4"/>
    </row>
    <row r="39246" spans="1:1" x14ac:dyDescent="0.2">
      <c r="A39246" s="4"/>
    </row>
    <row r="39247" spans="1:1" x14ac:dyDescent="0.2">
      <c r="A39247" s="4"/>
    </row>
    <row r="39248" spans="1:1" x14ac:dyDescent="0.2">
      <c r="A39248" s="4"/>
    </row>
    <row r="39249" spans="1:1" x14ac:dyDescent="0.2">
      <c r="A39249" s="4"/>
    </row>
    <row r="39250" spans="1:1" x14ac:dyDescent="0.2">
      <c r="A39250" s="4"/>
    </row>
    <row r="39251" spans="1:1" x14ac:dyDescent="0.2">
      <c r="A39251" s="4"/>
    </row>
    <row r="39252" spans="1:1" x14ac:dyDescent="0.2">
      <c r="A39252" s="4"/>
    </row>
    <row r="39253" spans="1:1" x14ac:dyDescent="0.2">
      <c r="A39253" s="4"/>
    </row>
    <row r="39254" spans="1:1" x14ac:dyDescent="0.2">
      <c r="A39254" s="4"/>
    </row>
    <row r="39255" spans="1:1" x14ac:dyDescent="0.2">
      <c r="A39255" s="4"/>
    </row>
    <row r="39256" spans="1:1" x14ac:dyDescent="0.2">
      <c r="A39256" s="4"/>
    </row>
    <row r="39257" spans="1:1" x14ac:dyDescent="0.2">
      <c r="A39257" s="4"/>
    </row>
    <row r="39258" spans="1:1" x14ac:dyDescent="0.2">
      <c r="A39258" s="4"/>
    </row>
    <row r="39259" spans="1:1" x14ac:dyDescent="0.2">
      <c r="A39259" s="4"/>
    </row>
    <row r="39260" spans="1:1" x14ac:dyDescent="0.2">
      <c r="A39260" s="4"/>
    </row>
    <row r="39261" spans="1:1" x14ac:dyDescent="0.2">
      <c r="A39261" s="4"/>
    </row>
    <row r="39262" spans="1:1" x14ac:dyDescent="0.2">
      <c r="A39262" s="4"/>
    </row>
    <row r="39263" spans="1:1" x14ac:dyDescent="0.2">
      <c r="A39263" s="4"/>
    </row>
    <row r="39264" spans="1:1" x14ac:dyDescent="0.2">
      <c r="A39264" s="4"/>
    </row>
    <row r="39265" spans="1:1" x14ac:dyDescent="0.2">
      <c r="A39265" s="4"/>
    </row>
    <row r="39266" spans="1:1" x14ac:dyDescent="0.2">
      <c r="A39266" s="4"/>
    </row>
    <row r="39267" spans="1:1" x14ac:dyDescent="0.2">
      <c r="A39267" s="4"/>
    </row>
    <row r="39268" spans="1:1" x14ac:dyDescent="0.2">
      <c r="A39268" s="4"/>
    </row>
    <row r="39269" spans="1:1" x14ac:dyDescent="0.2">
      <c r="A39269" s="4"/>
    </row>
    <row r="39270" spans="1:1" x14ac:dyDescent="0.2">
      <c r="A39270" s="4"/>
    </row>
    <row r="39271" spans="1:1" x14ac:dyDescent="0.2">
      <c r="A39271" s="4"/>
    </row>
    <row r="39272" spans="1:1" x14ac:dyDescent="0.2">
      <c r="A39272" s="4"/>
    </row>
    <row r="39273" spans="1:1" x14ac:dyDescent="0.2">
      <c r="A39273" s="4"/>
    </row>
    <row r="39274" spans="1:1" x14ac:dyDescent="0.2">
      <c r="A39274" s="4"/>
    </row>
    <row r="39275" spans="1:1" x14ac:dyDescent="0.2">
      <c r="A39275" s="4"/>
    </row>
    <row r="39276" spans="1:1" x14ac:dyDescent="0.2">
      <c r="A39276" s="4"/>
    </row>
    <row r="39277" spans="1:1" x14ac:dyDescent="0.2">
      <c r="A39277" s="4"/>
    </row>
    <row r="39278" spans="1:1" x14ac:dyDescent="0.2">
      <c r="A39278" s="4"/>
    </row>
    <row r="39279" spans="1:1" x14ac:dyDescent="0.2">
      <c r="A39279" s="4"/>
    </row>
    <row r="39280" spans="1:1" x14ac:dyDescent="0.2">
      <c r="A39280" s="4"/>
    </row>
    <row r="39281" spans="1:1" x14ac:dyDescent="0.2">
      <c r="A39281" s="4"/>
    </row>
    <row r="39282" spans="1:1" x14ac:dyDescent="0.2">
      <c r="A39282" s="4"/>
    </row>
    <row r="39283" spans="1:1" x14ac:dyDescent="0.2">
      <c r="A39283" s="4"/>
    </row>
    <row r="39284" spans="1:1" x14ac:dyDescent="0.2">
      <c r="A39284" s="4"/>
    </row>
    <row r="39285" spans="1:1" x14ac:dyDescent="0.2">
      <c r="A39285" s="4"/>
    </row>
    <row r="39286" spans="1:1" x14ac:dyDescent="0.2">
      <c r="A39286" s="4"/>
    </row>
    <row r="39287" spans="1:1" x14ac:dyDescent="0.2">
      <c r="A39287" s="4"/>
    </row>
    <row r="39288" spans="1:1" x14ac:dyDescent="0.2">
      <c r="A39288" s="4"/>
    </row>
    <row r="39289" spans="1:1" x14ac:dyDescent="0.2">
      <c r="A39289" s="4"/>
    </row>
    <row r="39290" spans="1:1" x14ac:dyDescent="0.2">
      <c r="A39290" s="4"/>
    </row>
    <row r="39291" spans="1:1" x14ac:dyDescent="0.2">
      <c r="A39291" s="4"/>
    </row>
    <row r="39292" spans="1:1" x14ac:dyDescent="0.2">
      <c r="A39292" s="4"/>
    </row>
    <row r="39293" spans="1:1" x14ac:dyDescent="0.2">
      <c r="A39293" s="4"/>
    </row>
    <row r="39294" spans="1:1" x14ac:dyDescent="0.2">
      <c r="A39294" s="4"/>
    </row>
    <row r="39295" spans="1:1" x14ac:dyDescent="0.2">
      <c r="A39295" s="4"/>
    </row>
    <row r="39296" spans="1:1" x14ac:dyDescent="0.2">
      <c r="A39296" s="4"/>
    </row>
    <row r="39297" spans="1:1" x14ac:dyDescent="0.2">
      <c r="A39297" s="4"/>
    </row>
    <row r="39298" spans="1:1" x14ac:dyDescent="0.2">
      <c r="A39298" s="4"/>
    </row>
    <row r="39299" spans="1:1" x14ac:dyDescent="0.2">
      <c r="A39299" s="4"/>
    </row>
    <row r="39300" spans="1:1" x14ac:dyDescent="0.2">
      <c r="A39300" s="4"/>
    </row>
    <row r="39301" spans="1:1" x14ac:dyDescent="0.2">
      <c r="A39301" s="4"/>
    </row>
    <row r="39302" spans="1:1" x14ac:dyDescent="0.2">
      <c r="A39302" s="4"/>
    </row>
    <row r="39303" spans="1:1" x14ac:dyDescent="0.2">
      <c r="A39303" s="4"/>
    </row>
    <row r="39304" spans="1:1" x14ac:dyDescent="0.2">
      <c r="A39304" s="4"/>
    </row>
    <row r="39305" spans="1:1" x14ac:dyDescent="0.2">
      <c r="A39305" s="4"/>
    </row>
    <row r="39306" spans="1:1" x14ac:dyDescent="0.2">
      <c r="A39306" s="4"/>
    </row>
    <row r="39307" spans="1:1" x14ac:dyDescent="0.2">
      <c r="A39307" s="4"/>
    </row>
    <row r="39308" spans="1:1" x14ac:dyDescent="0.2">
      <c r="A39308" s="4"/>
    </row>
    <row r="39309" spans="1:1" x14ac:dyDescent="0.2">
      <c r="A39309" s="4"/>
    </row>
    <row r="39310" spans="1:1" x14ac:dyDescent="0.2">
      <c r="A39310" s="4"/>
    </row>
    <row r="39311" spans="1:1" x14ac:dyDescent="0.2">
      <c r="A39311" s="4"/>
    </row>
    <row r="39312" spans="1:1" x14ac:dyDescent="0.2">
      <c r="A39312" s="4"/>
    </row>
    <row r="39313" spans="1:1" x14ac:dyDescent="0.2">
      <c r="A39313" s="4"/>
    </row>
    <row r="39314" spans="1:1" x14ac:dyDescent="0.2">
      <c r="A39314" s="4"/>
    </row>
    <row r="39315" spans="1:1" x14ac:dyDescent="0.2">
      <c r="A39315" s="4"/>
    </row>
    <row r="39316" spans="1:1" x14ac:dyDescent="0.2">
      <c r="A39316" s="4"/>
    </row>
    <row r="39317" spans="1:1" x14ac:dyDescent="0.2">
      <c r="A39317" s="4"/>
    </row>
    <row r="39318" spans="1:1" x14ac:dyDescent="0.2">
      <c r="A39318" s="4"/>
    </row>
    <row r="39319" spans="1:1" x14ac:dyDescent="0.2">
      <c r="A39319" s="4"/>
    </row>
    <row r="39320" spans="1:1" x14ac:dyDescent="0.2">
      <c r="A39320" s="4"/>
    </row>
    <row r="39321" spans="1:1" x14ac:dyDescent="0.2">
      <c r="A39321" s="4"/>
    </row>
    <row r="39322" spans="1:1" x14ac:dyDescent="0.2">
      <c r="A39322" s="4"/>
    </row>
    <row r="39323" spans="1:1" x14ac:dyDescent="0.2">
      <c r="A39323" s="4"/>
    </row>
    <row r="39324" spans="1:1" x14ac:dyDescent="0.2">
      <c r="A39324" s="4"/>
    </row>
    <row r="39325" spans="1:1" x14ac:dyDescent="0.2">
      <c r="A39325" s="4"/>
    </row>
    <row r="39326" spans="1:1" x14ac:dyDescent="0.2">
      <c r="A39326" s="4"/>
    </row>
    <row r="39327" spans="1:1" x14ac:dyDescent="0.2">
      <c r="A39327" s="4"/>
    </row>
    <row r="39328" spans="1:1" x14ac:dyDescent="0.2">
      <c r="A39328" s="4"/>
    </row>
    <row r="39329" spans="1:1" x14ac:dyDescent="0.2">
      <c r="A39329" s="4"/>
    </row>
    <row r="39330" spans="1:1" x14ac:dyDescent="0.2">
      <c r="A39330" s="4"/>
    </row>
    <row r="39331" spans="1:1" x14ac:dyDescent="0.2">
      <c r="A39331" s="4"/>
    </row>
    <row r="39332" spans="1:1" x14ac:dyDescent="0.2">
      <c r="A39332" s="4"/>
    </row>
    <row r="39333" spans="1:1" x14ac:dyDescent="0.2">
      <c r="A39333" s="4"/>
    </row>
    <row r="39334" spans="1:1" x14ac:dyDescent="0.2">
      <c r="A39334" s="4"/>
    </row>
    <row r="39335" spans="1:1" x14ac:dyDescent="0.2">
      <c r="A39335" s="4"/>
    </row>
    <row r="39336" spans="1:1" x14ac:dyDescent="0.2">
      <c r="A39336" s="4"/>
    </row>
    <row r="39337" spans="1:1" x14ac:dyDescent="0.2">
      <c r="A39337" s="4"/>
    </row>
    <row r="39338" spans="1:1" x14ac:dyDescent="0.2">
      <c r="A39338" s="4"/>
    </row>
    <row r="39339" spans="1:1" x14ac:dyDescent="0.2">
      <c r="A39339" s="4"/>
    </row>
    <row r="39340" spans="1:1" x14ac:dyDescent="0.2">
      <c r="A39340" s="4"/>
    </row>
    <row r="39341" spans="1:1" x14ac:dyDescent="0.2">
      <c r="A39341" s="4"/>
    </row>
    <row r="39342" spans="1:1" x14ac:dyDescent="0.2">
      <c r="A39342" s="4"/>
    </row>
    <row r="39343" spans="1:1" x14ac:dyDescent="0.2">
      <c r="A39343" s="4"/>
    </row>
    <row r="39344" spans="1:1" x14ac:dyDescent="0.2">
      <c r="A39344" s="4"/>
    </row>
    <row r="39345" spans="1:1" x14ac:dyDescent="0.2">
      <c r="A39345" s="4"/>
    </row>
    <row r="39346" spans="1:1" x14ac:dyDescent="0.2">
      <c r="A39346" s="4"/>
    </row>
    <row r="39347" spans="1:1" x14ac:dyDescent="0.2">
      <c r="A39347" s="4"/>
    </row>
    <row r="39348" spans="1:1" x14ac:dyDescent="0.2">
      <c r="A39348" s="4"/>
    </row>
    <row r="39349" spans="1:1" x14ac:dyDescent="0.2">
      <c r="A39349" s="4"/>
    </row>
    <row r="39350" spans="1:1" x14ac:dyDescent="0.2">
      <c r="A39350" s="4"/>
    </row>
    <row r="39351" spans="1:1" x14ac:dyDescent="0.2">
      <c r="A39351" s="4"/>
    </row>
    <row r="39352" spans="1:1" x14ac:dyDescent="0.2">
      <c r="A39352" s="4"/>
    </row>
    <row r="39353" spans="1:1" x14ac:dyDescent="0.2">
      <c r="A39353" s="4"/>
    </row>
    <row r="39354" spans="1:1" x14ac:dyDescent="0.2">
      <c r="A39354" s="4"/>
    </row>
    <row r="39355" spans="1:1" x14ac:dyDescent="0.2">
      <c r="A39355" s="4"/>
    </row>
    <row r="39356" spans="1:1" x14ac:dyDescent="0.2">
      <c r="A39356" s="4"/>
    </row>
    <row r="39357" spans="1:1" x14ac:dyDescent="0.2">
      <c r="A39357" s="4"/>
    </row>
    <row r="39358" spans="1:1" x14ac:dyDescent="0.2">
      <c r="A39358" s="4"/>
    </row>
    <row r="39359" spans="1:1" x14ac:dyDescent="0.2">
      <c r="A39359" s="4"/>
    </row>
    <row r="39360" spans="1:1" x14ac:dyDescent="0.2">
      <c r="A39360" s="4"/>
    </row>
    <row r="39361" spans="1:1" x14ac:dyDescent="0.2">
      <c r="A39361" s="4"/>
    </row>
    <row r="39362" spans="1:1" x14ac:dyDescent="0.2">
      <c r="A39362" s="4"/>
    </row>
    <row r="39363" spans="1:1" x14ac:dyDescent="0.2">
      <c r="A39363" s="4"/>
    </row>
    <row r="39364" spans="1:1" x14ac:dyDescent="0.2">
      <c r="A39364" s="4"/>
    </row>
    <row r="39365" spans="1:1" x14ac:dyDescent="0.2">
      <c r="A39365" s="4"/>
    </row>
    <row r="39366" spans="1:1" x14ac:dyDescent="0.2">
      <c r="A39366" s="4"/>
    </row>
    <row r="39367" spans="1:1" x14ac:dyDescent="0.2">
      <c r="A39367" s="4"/>
    </row>
    <row r="39368" spans="1:1" x14ac:dyDescent="0.2">
      <c r="A39368" s="4"/>
    </row>
    <row r="39369" spans="1:1" x14ac:dyDescent="0.2">
      <c r="A39369" s="4"/>
    </row>
    <row r="39370" spans="1:1" x14ac:dyDescent="0.2">
      <c r="A39370" s="4"/>
    </row>
    <row r="39371" spans="1:1" x14ac:dyDescent="0.2">
      <c r="A39371" s="4"/>
    </row>
    <row r="39372" spans="1:1" x14ac:dyDescent="0.2">
      <c r="A39372" s="4"/>
    </row>
    <row r="39373" spans="1:1" x14ac:dyDescent="0.2">
      <c r="A39373" s="4"/>
    </row>
    <row r="39374" spans="1:1" x14ac:dyDescent="0.2">
      <c r="A39374" s="4"/>
    </row>
    <row r="39375" spans="1:1" x14ac:dyDescent="0.2">
      <c r="A39375" s="4"/>
    </row>
    <row r="39376" spans="1:1" x14ac:dyDescent="0.2">
      <c r="A39376" s="4"/>
    </row>
    <row r="39377" spans="1:1" x14ac:dyDescent="0.2">
      <c r="A39377" s="4"/>
    </row>
    <row r="39378" spans="1:1" x14ac:dyDescent="0.2">
      <c r="A39378" s="4"/>
    </row>
    <row r="39379" spans="1:1" x14ac:dyDescent="0.2">
      <c r="A39379" s="4"/>
    </row>
    <row r="39380" spans="1:1" x14ac:dyDescent="0.2">
      <c r="A39380" s="4"/>
    </row>
    <row r="39381" spans="1:1" x14ac:dyDescent="0.2">
      <c r="A39381" s="4"/>
    </row>
    <row r="39382" spans="1:1" x14ac:dyDescent="0.2">
      <c r="A39382" s="4"/>
    </row>
    <row r="39383" spans="1:1" x14ac:dyDescent="0.2">
      <c r="A39383" s="4"/>
    </row>
    <row r="39384" spans="1:1" x14ac:dyDescent="0.2">
      <c r="A39384" s="4"/>
    </row>
    <row r="39385" spans="1:1" x14ac:dyDescent="0.2">
      <c r="A39385" s="4"/>
    </row>
    <row r="39386" spans="1:1" x14ac:dyDescent="0.2">
      <c r="A39386" s="4"/>
    </row>
    <row r="39387" spans="1:1" x14ac:dyDescent="0.2">
      <c r="A39387" s="4"/>
    </row>
    <row r="39388" spans="1:1" x14ac:dyDescent="0.2">
      <c r="A39388" s="4"/>
    </row>
    <row r="39389" spans="1:1" x14ac:dyDescent="0.2">
      <c r="A39389" s="4"/>
    </row>
    <row r="39390" spans="1:1" x14ac:dyDescent="0.2">
      <c r="A39390" s="4"/>
    </row>
    <row r="39391" spans="1:1" x14ac:dyDescent="0.2">
      <c r="A39391" s="4"/>
    </row>
    <row r="39392" spans="1:1" x14ac:dyDescent="0.2">
      <c r="A39392" s="4"/>
    </row>
    <row r="39393" spans="1:1" x14ac:dyDescent="0.2">
      <c r="A39393" s="4"/>
    </row>
    <row r="39394" spans="1:1" x14ac:dyDescent="0.2">
      <c r="A39394" s="4"/>
    </row>
    <row r="39395" spans="1:1" x14ac:dyDescent="0.2">
      <c r="A39395" s="4"/>
    </row>
    <row r="39396" spans="1:1" x14ac:dyDescent="0.2">
      <c r="A39396" s="4"/>
    </row>
    <row r="39397" spans="1:1" x14ac:dyDescent="0.2">
      <c r="A39397" s="4"/>
    </row>
    <row r="39398" spans="1:1" x14ac:dyDescent="0.2">
      <c r="A39398" s="4"/>
    </row>
    <row r="39399" spans="1:1" x14ac:dyDescent="0.2">
      <c r="A39399" s="4"/>
    </row>
    <row r="39400" spans="1:1" x14ac:dyDescent="0.2">
      <c r="A39400" s="4"/>
    </row>
    <row r="39401" spans="1:1" x14ac:dyDescent="0.2">
      <c r="A39401" s="4"/>
    </row>
    <row r="39402" spans="1:1" x14ac:dyDescent="0.2">
      <c r="A39402" s="4"/>
    </row>
    <row r="39403" spans="1:1" x14ac:dyDescent="0.2">
      <c r="A39403" s="4"/>
    </row>
    <row r="39404" spans="1:1" x14ac:dyDescent="0.2">
      <c r="A39404" s="4"/>
    </row>
    <row r="39405" spans="1:1" x14ac:dyDescent="0.2">
      <c r="A39405" s="4"/>
    </row>
    <row r="39406" spans="1:1" x14ac:dyDescent="0.2">
      <c r="A39406" s="4"/>
    </row>
    <row r="39407" spans="1:1" x14ac:dyDescent="0.2">
      <c r="A39407" s="4"/>
    </row>
    <row r="39408" spans="1:1" x14ac:dyDescent="0.2">
      <c r="A39408" s="4"/>
    </row>
    <row r="39409" spans="1:1" x14ac:dyDescent="0.2">
      <c r="A39409" s="4"/>
    </row>
    <row r="39410" spans="1:1" x14ac:dyDescent="0.2">
      <c r="A39410" s="4"/>
    </row>
    <row r="39411" spans="1:1" x14ac:dyDescent="0.2">
      <c r="A39411" s="4"/>
    </row>
    <row r="39412" spans="1:1" x14ac:dyDescent="0.2">
      <c r="A39412" s="4"/>
    </row>
    <row r="39413" spans="1:1" x14ac:dyDescent="0.2">
      <c r="A39413" s="4"/>
    </row>
    <row r="39414" spans="1:1" x14ac:dyDescent="0.2">
      <c r="A39414" s="4"/>
    </row>
    <row r="39415" spans="1:1" x14ac:dyDescent="0.2">
      <c r="A39415" s="4"/>
    </row>
    <row r="39416" spans="1:1" x14ac:dyDescent="0.2">
      <c r="A39416" s="4"/>
    </row>
    <row r="39417" spans="1:1" x14ac:dyDescent="0.2">
      <c r="A39417" s="4"/>
    </row>
    <row r="39418" spans="1:1" x14ac:dyDescent="0.2">
      <c r="A39418" s="4"/>
    </row>
    <row r="39419" spans="1:1" x14ac:dyDescent="0.2">
      <c r="A39419" s="4"/>
    </row>
    <row r="39420" spans="1:1" x14ac:dyDescent="0.2">
      <c r="A39420" s="4"/>
    </row>
    <row r="39421" spans="1:1" x14ac:dyDescent="0.2">
      <c r="A39421" s="4"/>
    </row>
    <row r="39422" spans="1:1" x14ac:dyDescent="0.2">
      <c r="A39422" s="4"/>
    </row>
    <row r="39423" spans="1:1" x14ac:dyDescent="0.2">
      <c r="A39423" s="4"/>
    </row>
    <row r="39424" spans="1:1" x14ac:dyDescent="0.2">
      <c r="A39424" s="4"/>
    </row>
    <row r="39425" spans="1:1" x14ac:dyDescent="0.2">
      <c r="A39425" s="4"/>
    </row>
    <row r="39426" spans="1:1" x14ac:dyDescent="0.2">
      <c r="A39426" s="4"/>
    </row>
    <row r="39427" spans="1:1" x14ac:dyDescent="0.2">
      <c r="A39427" s="4"/>
    </row>
    <row r="39428" spans="1:1" x14ac:dyDescent="0.2">
      <c r="A39428" s="4"/>
    </row>
    <row r="39429" spans="1:1" x14ac:dyDescent="0.2">
      <c r="A39429" s="4"/>
    </row>
    <row r="39430" spans="1:1" x14ac:dyDescent="0.2">
      <c r="A39430" s="4"/>
    </row>
    <row r="39431" spans="1:1" x14ac:dyDescent="0.2">
      <c r="A39431" s="4"/>
    </row>
    <row r="39432" spans="1:1" x14ac:dyDescent="0.2">
      <c r="A39432" s="4"/>
    </row>
    <row r="39433" spans="1:1" x14ac:dyDescent="0.2">
      <c r="A39433" s="4"/>
    </row>
    <row r="39434" spans="1:1" x14ac:dyDescent="0.2">
      <c r="A39434" s="4"/>
    </row>
    <row r="39435" spans="1:1" x14ac:dyDescent="0.2">
      <c r="A39435" s="4"/>
    </row>
    <row r="39436" spans="1:1" x14ac:dyDescent="0.2">
      <c r="A39436" s="4"/>
    </row>
    <row r="39437" spans="1:1" x14ac:dyDescent="0.2">
      <c r="A39437" s="4"/>
    </row>
    <row r="39438" spans="1:1" x14ac:dyDescent="0.2">
      <c r="A39438" s="4"/>
    </row>
    <row r="39439" spans="1:1" x14ac:dyDescent="0.2">
      <c r="A39439" s="4"/>
    </row>
    <row r="39440" spans="1:1" x14ac:dyDescent="0.2">
      <c r="A39440" s="4"/>
    </row>
    <row r="39441" spans="1:1" x14ac:dyDescent="0.2">
      <c r="A39441" s="4"/>
    </row>
    <row r="39442" spans="1:1" x14ac:dyDescent="0.2">
      <c r="A39442" s="4"/>
    </row>
    <row r="39443" spans="1:1" x14ac:dyDescent="0.2">
      <c r="A39443" s="4"/>
    </row>
    <row r="39444" spans="1:1" x14ac:dyDescent="0.2">
      <c r="A39444" s="4"/>
    </row>
    <row r="39445" spans="1:1" x14ac:dyDescent="0.2">
      <c r="A39445" s="4"/>
    </row>
    <row r="39446" spans="1:1" x14ac:dyDescent="0.2">
      <c r="A39446" s="4"/>
    </row>
    <row r="39447" spans="1:1" x14ac:dyDescent="0.2">
      <c r="A39447" s="4"/>
    </row>
    <row r="39448" spans="1:1" x14ac:dyDescent="0.2">
      <c r="A39448" s="4"/>
    </row>
    <row r="39449" spans="1:1" x14ac:dyDescent="0.2">
      <c r="A39449" s="4"/>
    </row>
    <row r="39450" spans="1:1" x14ac:dyDescent="0.2">
      <c r="A39450" s="4"/>
    </row>
    <row r="39451" spans="1:1" x14ac:dyDescent="0.2">
      <c r="A39451" s="4"/>
    </row>
    <row r="39452" spans="1:1" x14ac:dyDescent="0.2">
      <c r="A39452" s="4"/>
    </row>
    <row r="39453" spans="1:1" x14ac:dyDescent="0.2">
      <c r="A39453" s="4"/>
    </row>
    <row r="39454" spans="1:1" x14ac:dyDescent="0.2">
      <c r="A39454" s="4"/>
    </row>
    <row r="39455" spans="1:1" x14ac:dyDescent="0.2">
      <c r="A39455" s="4"/>
    </row>
    <row r="39456" spans="1:1" x14ac:dyDescent="0.2">
      <c r="A39456" s="4"/>
    </row>
    <row r="39457" spans="1:1" x14ac:dyDescent="0.2">
      <c r="A39457" s="4"/>
    </row>
    <row r="39458" spans="1:1" x14ac:dyDescent="0.2">
      <c r="A39458" s="4"/>
    </row>
    <row r="39459" spans="1:1" x14ac:dyDescent="0.2">
      <c r="A39459" s="4"/>
    </row>
    <row r="39460" spans="1:1" x14ac:dyDescent="0.2">
      <c r="A39460" s="4"/>
    </row>
    <row r="39461" spans="1:1" x14ac:dyDescent="0.2">
      <c r="A39461" s="4"/>
    </row>
    <row r="39462" spans="1:1" x14ac:dyDescent="0.2">
      <c r="A39462" s="4"/>
    </row>
    <row r="39463" spans="1:1" x14ac:dyDescent="0.2">
      <c r="A39463" s="4"/>
    </row>
    <row r="39464" spans="1:1" x14ac:dyDescent="0.2">
      <c r="A39464" s="4"/>
    </row>
    <row r="39465" spans="1:1" x14ac:dyDescent="0.2">
      <c r="A39465" s="4"/>
    </row>
    <row r="39466" spans="1:1" x14ac:dyDescent="0.2">
      <c r="A39466" s="4"/>
    </row>
    <row r="39467" spans="1:1" x14ac:dyDescent="0.2">
      <c r="A39467" s="4"/>
    </row>
    <row r="39468" spans="1:1" x14ac:dyDescent="0.2">
      <c r="A39468" s="4"/>
    </row>
    <row r="39469" spans="1:1" x14ac:dyDescent="0.2">
      <c r="A39469" s="4"/>
    </row>
    <row r="39470" spans="1:1" x14ac:dyDescent="0.2">
      <c r="A39470" s="4"/>
    </row>
    <row r="39471" spans="1:1" x14ac:dyDescent="0.2">
      <c r="A39471" s="4"/>
    </row>
    <row r="39472" spans="1:1" x14ac:dyDescent="0.2">
      <c r="A39472" s="4"/>
    </row>
    <row r="39473" spans="1:1" x14ac:dyDescent="0.2">
      <c r="A39473" s="4"/>
    </row>
    <row r="39474" spans="1:1" x14ac:dyDescent="0.2">
      <c r="A39474" s="4"/>
    </row>
    <row r="39475" spans="1:1" x14ac:dyDescent="0.2">
      <c r="A39475" s="4"/>
    </row>
    <row r="39476" spans="1:1" x14ac:dyDescent="0.2">
      <c r="A39476" s="4"/>
    </row>
    <row r="39477" spans="1:1" x14ac:dyDescent="0.2">
      <c r="A39477" s="4"/>
    </row>
    <row r="39478" spans="1:1" x14ac:dyDescent="0.2">
      <c r="A39478" s="4"/>
    </row>
    <row r="39479" spans="1:1" x14ac:dyDescent="0.2">
      <c r="A39479" s="4"/>
    </row>
    <row r="39480" spans="1:1" x14ac:dyDescent="0.2">
      <c r="A39480" s="4"/>
    </row>
    <row r="39481" spans="1:1" x14ac:dyDescent="0.2">
      <c r="A39481" s="4"/>
    </row>
    <row r="39482" spans="1:1" x14ac:dyDescent="0.2">
      <c r="A39482" s="4"/>
    </row>
    <row r="39483" spans="1:1" x14ac:dyDescent="0.2">
      <c r="A39483" s="4"/>
    </row>
    <row r="39484" spans="1:1" x14ac:dyDescent="0.2">
      <c r="A39484" s="4"/>
    </row>
    <row r="39485" spans="1:1" x14ac:dyDescent="0.2">
      <c r="A39485" s="4"/>
    </row>
    <row r="39486" spans="1:1" x14ac:dyDescent="0.2">
      <c r="A39486" s="4"/>
    </row>
    <row r="39487" spans="1:1" x14ac:dyDescent="0.2">
      <c r="A39487" s="4"/>
    </row>
    <row r="39488" spans="1:1" x14ac:dyDescent="0.2">
      <c r="A39488" s="4"/>
    </row>
    <row r="39489" spans="1:1" x14ac:dyDescent="0.2">
      <c r="A39489" s="4"/>
    </row>
    <row r="39490" spans="1:1" x14ac:dyDescent="0.2">
      <c r="A39490" s="4"/>
    </row>
    <row r="39491" spans="1:1" x14ac:dyDescent="0.2">
      <c r="A39491" s="4"/>
    </row>
    <row r="39492" spans="1:1" x14ac:dyDescent="0.2">
      <c r="A39492" s="4"/>
    </row>
    <row r="39493" spans="1:1" x14ac:dyDescent="0.2">
      <c r="A39493" s="4"/>
    </row>
    <row r="39494" spans="1:1" x14ac:dyDescent="0.2">
      <c r="A39494" s="4"/>
    </row>
    <row r="39495" spans="1:1" x14ac:dyDescent="0.2">
      <c r="A39495" s="4"/>
    </row>
    <row r="39496" spans="1:1" x14ac:dyDescent="0.2">
      <c r="A39496" s="4"/>
    </row>
    <row r="39497" spans="1:1" x14ac:dyDescent="0.2">
      <c r="A39497" s="4"/>
    </row>
    <row r="39498" spans="1:1" x14ac:dyDescent="0.2">
      <c r="A39498" s="4"/>
    </row>
    <row r="39499" spans="1:1" x14ac:dyDescent="0.2">
      <c r="A39499" s="4"/>
    </row>
    <row r="39500" spans="1:1" x14ac:dyDescent="0.2">
      <c r="A39500" s="4"/>
    </row>
    <row r="39501" spans="1:1" x14ac:dyDescent="0.2">
      <c r="A39501" s="4"/>
    </row>
    <row r="39502" spans="1:1" x14ac:dyDescent="0.2">
      <c r="A39502" s="4"/>
    </row>
    <row r="39503" spans="1:1" x14ac:dyDescent="0.2">
      <c r="A39503" s="4"/>
    </row>
    <row r="39504" spans="1:1" x14ac:dyDescent="0.2">
      <c r="A39504" s="4"/>
    </row>
    <row r="39505" spans="1:1" x14ac:dyDescent="0.2">
      <c r="A39505" s="4"/>
    </row>
    <row r="39506" spans="1:1" x14ac:dyDescent="0.2">
      <c r="A39506" s="4"/>
    </row>
    <row r="39507" spans="1:1" x14ac:dyDescent="0.2">
      <c r="A39507" s="4"/>
    </row>
    <row r="39508" spans="1:1" x14ac:dyDescent="0.2">
      <c r="A39508" s="4"/>
    </row>
    <row r="39509" spans="1:1" x14ac:dyDescent="0.2">
      <c r="A39509" s="4"/>
    </row>
    <row r="39510" spans="1:1" x14ac:dyDescent="0.2">
      <c r="A39510" s="4"/>
    </row>
    <row r="39511" spans="1:1" x14ac:dyDescent="0.2">
      <c r="A39511" s="4"/>
    </row>
    <row r="39512" spans="1:1" x14ac:dyDescent="0.2">
      <c r="A39512" s="4"/>
    </row>
    <row r="39513" spans="1:1" x14ac:dyDescent="0.2">
      <c r="A39513" s="4"/>
    </row>
    <row r="39514" spans="1:1" x14ac:dyDescent="0.2">
      <c r="A39514" s="4"/>
    </row>
    <row r="39515" spans="1:1" x14ac:dyDescent="0.2">
      <c r="A39515" s="4"/>
    </row>
    <row r="39516" spans="1:1" x14ac:dyDescent="0.2">
      <c r="A39516" s="4"/>
    </row>
    <row r="39517" spans="1:1" x14ac:dyDescent="0.2">
      <c r="A39517" s="4"/>
    </row>
    <row r="39518" spans="1:1" x14ac:dyDescent="0.2">
      <c r="A39518" s="4"/>
    </row>
    <row r="39519" spans="1:1" x14ac:dyDescent="0.2">
      <c r="A39519" s="4"/>
    </row>
    <row r="39520" spans="1:1" x14ac:dyDescent="0.2">
      <c r="A39520" s="4"/>
    </row>
    <row r="39521" spans="1:1" x14ac:dyDescent="0.2">
      <c r="A39521" s="4"/>
    </row>
    <row r="39522" spans="1:1" x14ac:dyDescent="0.2">
      <c r="A39522" s="4"/>
    </row>
    <row r="39523" spans="1:1" x14ac:dyDescent="0.2">
      <c r="A39523" s="4"/>
    </row>
    <row r="39524" spans="1:1" x14ac:dyDescent="0.2">
      <c r="A39524" s="4"/>
    </row>
    <row r="39525" spans="1:1" x14ac:dyDescent="0.2">
      <c r="A39525" s="4"/>
    </row>
    <row r="39526" spans="1:1" x14ac:dyDescent="0.2">
      <c r="A39526" s="4"/>
    </row>
    <row r="39527" spans="1:1" x14ac:dyDescent="0.2">
      <c r="A39527" s="4"/>
    </row>
    <row r="39528" spans="1:1" x14ac:dyDescent="0.2">
      <c r="A39528" s="4"/>
    </row>
    <row r="39529" spans="1:1" x14ac:dyDescent="0.2">
      <c r="A39529" s="4"/>
    </row>
    <row r="39530" spans="1:1" x14ac:dyDescent="0.2">
      <c r="A39530" s="4"/>
    </row>
    <row r="39531" spans="1:1" x14ac:dyDescent="0.2">
      <c r="A39531" s="4"/>
    </row>
    <row r="39532" spans="1:1" x14ac:dyDescent="0.2">
      <c r="A39532" s="4"/>
    </row>
    <row r="39533" spans="1:1" x14ac:dyDescent="0.2">
      <c r="A39533" s="4"/>
    </row>
    <row r="39534" spans="1:1" x14ac:dyDescent="0.2">
      <c r="A39534" s="4"/>
    </row>
    <row r="39535" spans="1:1" x14ac:dyDescent="0.2">
      <c r="A39535" s="4"/>
    </row>
    <row r="39536" spans="1:1" x14ac:dyDescent="0.2">
      <c r="A39536" s="4"/>
    </row>
    <row r="39537" spans="1:1" x14ac:dyDescent="0.2">
      <c r="A39537" s="4"/>
    </row>
    <row r="39538" spans="1:1" x14ac:dyDescent="0.2">
      <c r="A39538" s="4"/>
    </row>
    <row r="39539" spans="1:1" x14ac:dyDescent="0.2">
      <c r="A39539" s="4"/>
    </row>
    <row r="39540" spans="1:1" x14ac:dyDescent="0.2">
      <c r="A39540" s="4"/>
    </row>
    <row r="39541" spans="1:1" x14ac:dyDescent="0.2">
      <c r="A39541" s="4"/>
    </row>
    <row r="39542" spans="1:1" x14ac:dyDescent="0.2">
      <c r="A39542" s="4"/>
    </row>
    <row r="39543" spans="1:1" x14ac:dyDescent="0.2">
      <c r="A39543" s="4"/>
    </row>
    <row r="39544" spans="1:1" x14ac:dyDescent="0.2">
      <c r="A39544" s="4"/>
    </row>
    <row r="39545" spans="1:1" x14ac:dyDescent="0.2">
      <c r="A39545" s="4"/>
    </row>
    <row r="39546" spans="1:1" x14ac:dyDescent="0.2">
      <c r="A39546" s="4"/>
    </row>
    <row r="39547" spans="1:1" x14ac:dyDescent="0.2">
      <c r="A39547" s="4"/>
    </row>
    <row r="39548" spans="1:1" x14ac:dyDescent="0.2">
      <c r="A39548" s="4"/>
    </row>
    <row r="39549" spans="1:1" x14ac:dyDescent="0.2">
      <c r="A39549" s="4"/>
    </row>
    <row r="39550" spans="1:1" x14ac:dyDescent="0.2">
      <c r="A39550" s="4"/>
    </row>
    <row r="39551" spans="1:1" x14ac:dyDescent="0.2">
      <c r="A39551" s="4"/>
    </row>
    <row r="39552" spans="1:1" x14ac:dyDescent="0.2">
      <c r="A39552" s="4"/>
    </row>
    <row r="39553" spans="1:1" x14ac:dyDescent="0.2">
      <c r="A39553" s="4"/>
    </row>
    <row r="39554" spans="1:1" x14ac:dyDescent="0.2">
      <c r="A39554" s="4"/>
    </row>
    <row r="39555" spans="1:1" x14ac:dyDescent="0.2">
      <c r="A39555" s="4"/>
    </row>
    <row r="39556" spans="1:1" x14ac:dyDescent="0.2">
      <c r="A39556" s="4"/>
    </row>
    <row r="39557" spans="1:1" x14ac:dyDescent="0.2">
      <c r="A39557" s="4"/>
    </row>
    <row r="39558" spans="1:1" x14ac:dyDescent="0.2">
      <c r="A39558" s="4"/>
    </row>
    <row r="39559" spans="1:1" x14ac:dyDescent="0.2">
      <c r="A39559" s="4"/>
    </row>
    <row r="39560" spans="1:1" x14ac:dyDescent="0.2">
      <c r="A39560" s="4"/>
    </row>
    <row r="39561" spans="1:1" x14ac:dyDescent="0.2">
      <c r="A39561" s="4"/>
    </row>
    <row r="39562" spans="1:1" x14ac:dyDescent="0.2">
      <c r="A39562" s="4"/>
    </row>
    <row r="39563" spans="1:1" x14ac:dyDescent="0.2">
      <c r="A39563" s="4"/>
    </row>
    <row r="39564" spans="1:1" x14ac:dyDescent="0.2">
      <c r="A39564" s="4"/>
    </row>
    <row r="39565" spans="1:1" x14ac:dyDescent="0.2">
      <c r="A39565" s="4"/>
    </row>
    <row r="39566" spans="1:1" x14ac:dyDescent="0.2">
      <c r="A39566" s="4"/>
    </row>
    <row r="39567" spans="1:1" x14ac:dyDescent="0.2">
      <c r="A39567" s="4"/>
    </row>
    <row r="39568" spans="1:1" x14ac:dyDescent="0.2">
      <c r="A39568" s="4"/>
    </row>
    <row r="39569" spans="1:1" x14ac:dyDescent="0.2">
      <c r="A39569" s="4"/>
    </row>
    <row r="39570" spans="1:1" x14ac:dyDescent="0.2">
      <c r="A39570" s="4"/>
    </row>
    <row r="39571" spans="1:1" x14ac:dyDescent="0.2">
      <c r="A39571" s="4"/>
    </row>
    <row r="39572" spans="1:1" x14ac:dyDescent="0.2">
      <c r="A39572" s="4"/>
    </row>
    <row r="39573" spans="1:1" x14ac:dyDescent="0.2">
      <c r="A39573" s="4"/>
    </row>
    <row r="39574" spans="1:1" x14ac:dyDescent="0.2">
      <c r="A39574" s="4"/>
    </row>
    <row r="39575" spans="1:1" x14ac:dyDescent="0.2">
      <c r="A39575" s="4"/>
    </row>
    <row r="39576" spans="1:1" x14ac:dyDescent="0.2">
      <c r="A39576" s="4"/>
    </row>
    <row r="39577" spans="1:1" x14ac:dyDescent="0.2">
      <c r="A39577" s="4"/>
    </row>
    <row r="39578" spans="1:1" x14ac:dyDescent="0.2">
      <c r="A39578" s="4"/>
    </row>
    <row r="39579" spans="1:1" x14ac:dyDescent="0.2">
      <c r="A39579" s="4"/>
    </row>
    <row r="39580" spans="1:1" x14ac:dyDescent="0.2">
      <c r="A39580" s="4"/>
    </row>
    <row r="39581" spans="1:1" x14ac:dyDescent="0.2">
      <c r="A39581" s="4"/>
    </row>
    <row r="39582" spans="1:1" x14ac:dyDescent="0.2">
      <c r="A39582" s="4"/>
    </row>
    <row r="39583" spans="1:1" x14ac:dyDescent="0.2">
      <c r="A39583" s="4"/>
    </row>
    <row r="39584" spans="1:1" x14ac:dyDescent="0.2">
      <c r="A39584" s="4"/>
    </row>
    <row r="39585" spans="1:1" x14ac:dyDescent="0.2">
      <c r="A39585" s="4"/>
    </row>
    <row r="39586" spans="1:1" x14ac:dyDescent="0.2">
      <c r="A39586" s="4"/>
    </row>
    <row r="39587" spans="1:1" x14ac:dyDescent="0.2">
      <c r="A39587" s="4"/>
    </row>
    <row r="39588" spans="1:1" x14ac:dyDescent="0.2">
      <c r="A39588" s="4"/>
    </row>
    <row r="39589" spans="1:1" x14ac:dyDescent="0.2">
      <c r="A39589" s="4"/>
    </row>
    <row r="39590" spans="1:1" x14ac:dyDescent="0.2">
      <c r="A39590" s="4"/>
    </row>
    <row r="39591" spans="1:1" x14ac:dyDescent="0.2">
      <c r="A39591" s="4"/>
    </row>
    <row r="39592" spans="1:1" x14ac:dyDescent="0.2">
      <c r="A39592" s="4"/>
    </row>
    <row r="39593" spans="1:1" x14ac:dyDescent="0.2">
      <c r="A39593" s="4"/>
    </row>
    <row r="39594" spans="1:1" x14ac:dyDescent="0.2">
      <c r="A39594" s="4"/>
    </row>
    <row r="39595" spans="1:1" x14ac:dyDescent="0.2">
      <c r="A39595" s="4"/>
    </row>
    <row r="39596" spans="1:1" x14ac:dyDescent="0.2">
      <c r="A39596" s="4"/>
    </row>
    <row r="39597" spans="1:1" x14ac:dyDescent="0.2">
      <c r="A39597" s="4"/>
    </row>
    <row r="39598" spans="1:1" x14ac:dyDescent="0.2">
      <c r="A39598" s="4"/>
    </row>
    <row r="39599" spans="1:1" x14ac:dyDescent="0.2">
      <c r="A39599" s="4"/>
    </row>
    <row r="39600" spans="1:1" x14ac:dyDescent="0.2">
      <c r="A39600" s="4"/>
    </row>
    <row r="39601" spans="1:1" x14ac:dyDescent="0.2">
      <c r="A39601" s="4"/>
    </row>
    <row r="39602" spans="1:1" x14ac:dyDescent="0.2">
      <c r="A39602" s="4"/>
    </row>
    <row r="39603" spans="1:1" x14ac:dyDescent="0.2">
      <c r="A39603" s="4"/>
    </row>
    <row r="39604" spans="1:1" x14ac:dyDescent="0.2">
      <c r="A39604" s="4"/>
    </row>
    <row r="39605" spans="1:1" x14ac:dyDescent="0.2">
      <c r="A39605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B18"/>
  <sheetViews>
    <sheetView workbookViewId="0">
      <selection activeCell="P30" sqref="P30:Q30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13</v>
      </c>
    </row>
    <row r="3" spans="1:2" x14ac:dyDescent="0.2">
      <c r="A3" s="1" t="s">
        <v>373</v>
      </c>
      <c r="B3" s="1" t="s">
        <v>374</v>
      </c>
    </row>
    <row r="4" spans="1:2" x14ac:dyDescent="0.2">
      <c r="A4" s="1" t="s">
        <v>0</v>
      </c>
    </row>
    <row r="5" spans="1:2" x14ac:dyDescent="0.2">
      <c r="A5" s="1" t="s">
        <v>7</v>
      </c>
    </row>
    <row r="6" spans="1:2" x14ac:dyDescent="0.2">
      <c r="A6" s="1" t="s">
        <v>5</v>
      </c>
    </row>
    <row r="7" spans="1:2" x14ac:dyDescent="0.2">
      <c r="A7" s="1" t="s">
        <v>1</v>
      </c>
    </row>
    <row r="8" spans="1:2" x14ac:dyDescent="0.2">
      <c r="A8" s="1" t="s">
        <v>2</v>
      </c>
      <c r="B8" s="1" t="b">
        <v>0</v>
      </c>
    </row>
    <row r="9" spans="1:2" x14ac:dyDescent="0.2">
      <c r="A9" s="1" t="s">
        <v>3</v>
      </c>
      <c r="B9" s="1" t="b">
        <v>0</v>
      </c>
    </row>
    <row r="10" spans="1:2" x14ac:dyDescent="0.2">
      <c r="A10" s="1" t="s">
        <v>14</v>
      </c>
      <c r="B10" s="1" t="b">
        <v>1</v>
      </c>
    </row>
    <row r="14" spans="1:2" x14ac:dyDescent="0.2">
      <c r="A14" s="2" t="s">
        <v>4</v>
      </c>
    </row>
    <row r="15" spans="1:2" x14ac:dyDescent="0.2">
      <c r="A15" s="1" t="s">
        <v>10</v>
      </c>
    </row>
    <row r="16" spans="1:2" x14ac:dyDescent="0.2">
      <c r="A16" s="1" t="s">
        <v>11</v>
      </c>
    </row>
    <row r="17" spans="1:1" x14ac:dyDescent="0.2">
      <c r="A17" s="1" t="s">
        <v>6</v>
      </c>
    </row>
    <row r="18" spans="1:1" x14ac:dyDescent="0.2">
      <c r="A18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Front</vt:lpstr>
      <vt:lpstr>Sheet6</vt:lpstr>
      <vt:lpstr>Groups</vt:lpstr>
      <vt:lpstr>SubGroups</vt:lpstr>
      <vt:lpstr>Item Contribution</vt:lpstr>
      <vt:lpstr>Unchained Indices</vt:lpstr>
      <vt:lpstr>Petrol</vt:lpstr>
      <vt:lpstr>OFGEM</vt:lpstr>
      <vt:lpstr>Housing</vt:lpstr>
      <vt:lpstr>Overriden Forecasts</vt:lpstr>
      <vt:lpstr>MoM Forecasts</vt:lpstr>
      <vt:lpstr>Hist Subgroups</vt:lpstr>
      <vt:lpstr>Hist Weights</vt:lpstr>
      <vt:lpstr>Hist Data</vt:lpstr>
      <vt:lpstr>xlwings.conf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J j p Brown</cp:lastModifiedBy>
  <dcterms:created xsi:type="dcterms:W3CDTF">2015-01-25T11:31:25Z</dcterms:created>
  <dcterms:modified xsi:type="dcterms:W3CDTF">2022-11-03T16:52:03Z</dcterms:modified>
  <cp:category/>
</cp:coreProperties>
</file>